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Z:\Nuevo Formato Gasto Común 2020\"/>
    </mc:Choice>
  </mc:AlternateContent>
  <xr:revisionPtr revIDLastSave="0" documentId="13_ncr:1_{E6970B1D-A342-4770-BCC5-A41BD88A7E85}" xr6:coauthVersionLast="47" xr6:coauthVersionMax="47" xr10:uidLastSave="{00000000-0000-0000-0000-000000000000}"/>
  <bookViews>
    <workbookView xWindow="-120" yWindow="-120" windowWidth="29040" windowHeight="15840" tabRatio="892" firstSheet="12" activeTab="30" xr2:uid="{00000000-000D-0000-FFFF-FFFF00000000}"/>
  </bookViews>
  <sheets>
    <sheet name="Resumen" sheetId="32" r:id="rId1"/>
    <sheet name="Morosos" sheetId="47" r:id="rId2"/>
    <sheet name="inicio" sheetId="30" r:id="rId3"/>
    <sheet name="LP (1-A)P2" sheetId="1" r:id="rId4"/>
    <sheet name="LP (2-A)P2" sheetId="2" r:id="rId5"/>
    <sheet name="LP (3-A)P2  " sheetId="33" r:id="rId6"/>
    <sheet name="LP (4-A)P2 " sheetId="34" r:id="rId7"/>
    <sheet name="LP (5-A)P2 " sheetId="49" r:id="rId8"/>
    <sheet name="LP (6-A)P2" sheetId="36" r:id="rId9"/>
    <sheet name="LP (7-A)P2 " sheetId="37" r:id="rId10"/>
    <sheet name="LP (1)P2" sheetId="3" r:id="rId11"/>
    <sheet name="LP (2)P2" sheetId="4" r:id="rId12"/>
    <sheet name="LP (3)P2" sheetId="5" r:id="rId13"/>
    <sheet name="LP (4)P2" sheetId="6" r:id="rId14"/>
    <sheet name="LP (5)P2" sheetId="7" r:id="rId15"/>
    <sheet name="LP (6)P2" sheetId="8" r:id="rId16"/>
    <sheet name="LP (7)P2 " sheetId="38" r:id="rId17"/>
    <sheet name="LP (8)P2 " sheetId="39" r:id="rId18"/>
    <sheet name="LP (9)P2" sheetId="9" r:id="rId19"/>
    <sheet name="LP (10)P2" sheetId="10" r:id="rId20"/>
    <sheet name="LP (11)P2" sheetId="11" r:id="rId21"/>
    <sheet name="LP (12)P2" sheetId="12" r:id="rId22"/>
    <sheet name="LP (13)P2" sheetId="50" r:id="rId23"/>
    <sheet name="LP (14)P2" sheetId="14" r:id="rId24"/>
    <sheet name="LP (15)P2" sheetId="15" r:id="rId25"/>
    <sheet name="LP (16)P2 " sheetId="40" r:id="rId26"/>
    <sheet name="LP (17)P2 " sheetId="41" r:id="rId27"/>
    <sheet name="LP (18)P2 " sheetId="42" r:id="rId28"/>
    <sheet name="LP (19)P2" sheetId="16" r:id="rId29"/>
    <sheet name="LP (20)P2" sheetId="17" r:id="rId30"/>
    <sheet name="LP (21)P2" sheetId="18" r:id="rId31"/>
    <sheet name="LP (22)P2 " sheetId="43" r:id="rId32"/>
    <sheet name="LP (23)P2" sheetId="20" r:id="rId33"/>
    <sheet name="LP (26)P2" sheetId="19" r:id="rId34"/>
    <sheet name="LP (27)P2 " sheetId="45" r:id="rId35"/>
    <sheet name="LP (28)P2" sheetId="21" r:id="rId36"/>
    <sheet name="LP (29)P2" sheetId="22" r:id="rId37"/>
    <sheet name="LP (30)P2" sheetId="23" r:id="rId38"/>
    <sheet name="LP (31)P2" sheetId="24" r:id="rId39"/>
    <sheet name="LP (32)P2 " sheetId="46" r:id="rId40"/>
    <sheet name="LP (33)P2" sheetId="25" r:id="rId41"/>
    <sheet name="LP (34)P2" sheetId="26" r:id="rId42"/>
    <sheet name="LP (35)P2" sheetId="27" r:id="rId43"/>
    <sheet name="LP (5L-2)P2" sheetId="28" r:id="rId44"/>
    <sheet name="final" sheetId="31" r:id="rId45"/>
    <sheet name="Bomba Trifasica " sheetId="48" r:id="rId46"/>
    <sheet name="Bomba Trifasica (historial)" sheetId="29" r:id="rId47"/>
    <sheet name="LP (25)P2 " sheetId="44" r:id="rId48"/>
  </sheets>
  <definedNames>
    <definedName name="_xlnm.Print_Area" localSheetId="8">'LP (6-A)P2'!$A$1:$W$199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58" i="1" l="1"/>
  <c r="C9" i="32"/>
  <c r="D9" i="32"/>
  <c r="E9" i="32"/>
  <c r="F9" i="32"/>
  <c r="G9" i="32"/>
  <c r="H9" i="32"/>
  <c r="I9" i="32"/>
  <c r="J9" i="32"/>
  <c r="K9" i="32"/>
  <c r="L9" i="32"/>
  <c r="M9" i="32"/>
  <c r="N9" i="32"/>
  <c r="P9" i="32"/>
  <c r="C10" i="32"/>
  <c r="D10" i="32"/>
  <c r="E10" i="32"/>
  <c r="F10" i="32"/>
  <c r="G10" i="32"/>
  <c r="H10" i="32"/>
  <c r="I10" i="32"/>
  <c r="J10" i="32"/>
  <c r="K10" i="32"/>
  <c r="L10" i="32"/>
  <c r="M10" i="32"/>
  <c r="N10" i="32"/>
  <c r="P10" i="32"/>
  <c r="C11" i="32"/>
  <c r="D11" i="32"/>
  <c r="E11" i="32"/>
  <c r="F11" i="32"/>
  <c r="G11" i="32"/>
  <c r="H11" i="32"/>
  <c r="I11" i="32"/>
  <c r="J11" i="32"/>
  <c r="K11" i="32"/>
  <c r="L11" i="32"/>
  <c r="M11" i="32"/>
  <c r="N11" i="32"/>
  <c r="P11" i="32"/>
  <c r="C12" i="32"/>
  <c r="D12" i="32"/>
  <c r="E12" i="32"/>
  <c r="F12" i="32"/>
  <c r="G12" i="32"/>
  <c r="H12" i="32"/>
  <c r="I12" i="32"/>
  <c r="J12" i="32"/>
  <c r="K12" i="32"/>
  <c r="L12" i="32"/>
  <c r="M12" i="32"/>
  <c r="N12" i="32"/>
  <c r="P12" i="32"/>
  <c r="C13" i="32"/>
  <c r="D13" i="32"/>
  <c r="E13" i="32"/>
  <c r="F13" i="32"/>
  <c r="G13" i="32"/>
  <c r="H13" i="32"/>
  <c r="I13" i="32"/>
  <c r="J13" i="32"/>
  <c r="K13" i="32"/>
  <c r="L13" i="32"/>
  <c r="M13" i="32"/>
  <c r="N13" i="32"/>
  <c r="P13" i="32"/>
  <c r="C14" i="32"/>
  <c r="D14" i="32"/>
  <c r="E14" i="32"/>
  <c r="F14" i="32"/>
  <c r="G14" i="32"/>
  <c r="H14" i="32"/>
  <c r="I14" i="32"/>
  <c r="J14" i="32"/>
  <c r="K14" i="32"/>
  <c r="L14" i="32"/>
  <c r="M14" i="32"/>
  <c r="N14" i="32"/>
  <c r="P14" i="32"/>
  <c r="C15" i="32"/>
  <c r="D15" i="32"/>
  <c r="E15" i="32"/>
  <c r="F15" i="32"/>
  <c r="G15" i="32"/>
  <c r="H15" i="32"/>
  <c r="I15" i="32"/>
  <c r="J15" i="32"/>
  <c r="K15" i="32"/>
  <c r="L15" i="32"/>
  <c r="M15" i="32"/>
  <c r="N15" i="32"/>
  <c r="P15" i="32"/>
  <c r="C16" i="32"/>
  <c r="D16" i="32"/>
  <c r="E16" i="32"/>
  <c r="F16" i="32"/>
  <c r="G16" i="32"/>
  <c r="H16" i="32"/>
  <c r="I16" i="32"/>
  <c r="J16" i="32"/>
  <c r="K16" i="32"/>
  <c r="L16" i="32"/>
  <c r="M16" i="32"/>
  <c r="N16" i="32"/>
  <c r="P16" i="32"/>
  <c r="C17" i="32"/>
  <c r="D17" i="32"/>
  <c r="E17" i="32"/>
  <c r="F17" i="32"/>
  <c r="G17" i="32"/>
  <c r="H17" i="32"/>
  <c r="I17" i="32"/>
  <c r="J17" i="32"/>
  <c r="K17" i="32"/>
  <c r="L17" i="32"/>
  <c r="M17" i="32"/>
  <c r="N17" i="32"/>
  <c r="P17" i="32"/>
  <c r="C18" i="32"/>
  <c r="D18" i="32"/>
  <c r="E18" i="32"/>
  <c r="F18" i="32"/>
  <c r="G18" i="32"/>
  <c r="H18" i="32"/>
  <c r="I18" i="32"/>
  <c r="J18" i="32"/>
  <c r="K18" i="32"/>
  <c r="L18" i="32"/>
  <c r="M18" i="32"/>
  <c r="N18" i="32"/>
  <c r="P18" i="32"/>
  <c r="C19" i="32"/>
  <c r="D19" i="32"/>
  <c r="E19" i="32"/>
  <c r="F19" i="32"/>
  <c r="G19" i="32"/>
  <c r="H19" i="32"/>
  <c r="I19" i="32"/>
  <c r="J19" i="32"/>
  <c r="K19" i="32"/>
  <c r="L19" i="32"/>
  <c r="M19" i="32"/>
  <c r="N19" i="32"/>
  <c r="P19" i="32"/>
  <c r="C20" i="32"/>
  <c r="D20" i="32"/>
  <c r="E20" i="32"/>
  <c r="F20" i="32"/>
  <c r="G20" i="32"/>
  <c r="H20" i="32"/>
  <c r="I20" i="32"/>
  <c r="J20" i="32"/>
  <c r="K20" i="32"/>
  <c r="L20" i="32"/>
  <c r="M20" i="32"/>
  <c r="N20" i="32"/>
  <c r="P20" i="32"/>
  <c r="C21" i="32"/>
  <c r="D21" i="32"/>
  <c r="E21" i="32"/>
  <c r="F21" i="32"/>
  <c r="G21" i="32"/>
  <c r="H21" i="32"/>
  <c r="I21" i="32"/>
  <c r="J21" i="32"/>
  <c r="K21" i="32"/>
  <c r="L21" i="32"/>
  <c r="M21" i="32"/>
  <c r="N21" i="32"/>
  <c r="P21" i="32"/>
  <c r="C22" i="32"/>
  <c r="D22" i="32"/>
  <c r="E22" i="32"/>
  <c r="F22" i="32"/>
  <c r="G22" i="32"/>
  <c r="H22" i="32"/>
  <c r="I22" i="32"/>
  <c r="J22" i="32"/>
  <c r="K22" i="32"/>
  <c r="L22" i="32"/>
  <c r="M22" i="32"/>
  <c r="N22" i="32"/>
  <c r="P22" i="32"/>
  <c r="C23" i="32"/>
  <c r="D23" i="32"/>
  <c r="E23" i="32"/>
  <c r="F23" i="32"/>
  <c r="G23" i="32"/>
  <c r="H23" i="32"/>
  <c r="I23" i="32"/>
  <c r="J23" i="32"/>
  <c r="K23" i="32"/>
  <c r="L23" i="32"/>
  <c r="M23" i="32"/>
  <c r="N23" i="32"/>
  <c r="P23" i="32"/>
  <c r="C24" i="32"/>
  <c r="D24" i="32"/>
  <c r="E24" i="32"/>
  <c r="F24" i="32"/>
  <c r="G24" i="32"/>
  <c r="H24" i="32"/>
  <c r="I24" i="32"/>
  <c r="J24" i="32"/>
  <c r="K24" i="32"/>
  <c r="L24" i="32"/>
  <c r="M24" i="32"/>
  <c r="N24" i="32"/>
  <c r="P24" i="32"/>
  <c r="C25" i="32"/>
  <c r="D25" i="32"/>
  <c r="E25" i="32"/>
  <c r="F25" i="32"/>
  <c r="G25" i="32"/>
  <c r="H25" i="32"/>
  <c r="I25" i="32"/>
  <c r="J25" i="32"/>
  <c r="K25" i="32"/>
  <c r="L25" i="32"/>
  <c r="M25" i="32"/>
  <c r="N25" i="32"/>
  <c r="P25" i="32"/>
  <c r="C26" i="32"/>
  <c r="D26" i="32"/>
  <c r="E26" i="32"/>
  <c r="F26" i="32"/>
  <c r="G26" i="32"/>
  <c r="H26" i="32"/>
  <c r="I26" i="32"/>
  <c r="J26" i="32"/>
  <c r="K26" i="32"/>
  <c r="L26" i="32"/>
  <c r="M26" i="32"/>
  <c r="N26" i="32"/>
  <c r="P26" i="32"/>
  <c r="C27" i="32"/>
  <c r="D27" i="32"/>
  <c r="E27" i="32"/>
  <c r="F27" i="32"/>
  <c r="G27" i="32"/>
  <c r="H27" i="32"/>
  <c r="I27" i="32"/>
  <c r="J27" i="32"/>
  <c r="K27" i="32"/>
  <c r="L27" i="32"/>
  <c r="M27" i="32"/>
  <c r="N27" i="32"/>
  <c r="P27" i="32"/>
  <c r="C28" i="32"/>
  <c r="D28" i="32"/>
  <c r="E28" i="32"/>
  <c r="F28" i="32"/>
  <c r="G28" i="32"/>
  <c r="H28" i="32"/>
  <c r="I28" i="32"/>
  <c r="J28" i="32"/>
  <c r="K28" i="32"/>
  <c r="L28" i="32"/>
  <c r="M28" i="32"/>
  <c r="N28" i="32"/>
  <c r="P28" i="32"/>
  <c r="C29" i="32"/>
  <c r="D29" i="32"/>
  <c r="E29" i="32"/>
  <c r="F29" i="32"/>
  <c r="G29" i="32"/>
  <c r="H29" i="32"/>
  <c r="I29" i="32"/>
  <c r="J29" i="32"/>
  <c r="K29" i="32"/>
  <c r="L29" i="32"/>
  <c r="M29" i="32"/>
  <c r="N29" i="32"/>
  <c r="P29" i="32"/>
  <c r="C30" i="32"/>
  <c r="D30" i="32"/>
  <c r="E30" i="32"/>
  <c r="F30" i="32"/>
  <c r="G30" i="32"/>
  <c r="H30" i="32"/>
  <c r="I30" i="32"/>
  <c r="J30" i="32"/>
  <c r="K30" i="32"/>
  <c r="L30" i="32"/>
  <c r="M30" i="32"/>
  <c r="N30" i="32"/>
  <c r="P30" i="32"/>
  <c r="C31" i="32"/>
  <c r="D31" i="32"/>
  <c r="E31" i="32"/>
  <c r="F31" i="32"/>
  <c r="G31" i="32"/>
  <c r="H31" i="32"/>
  <c r="I31" i="32"/>
  <c r="J31" i="32"/>
  <c r="K31" i="32"/>
  <c r="L31" i="32"/>
  <c r="M31" i="32"/>
  <c r="N31" i="32"/>
  <c r="P31" i="32"/>
  <c r="C32" i="32"/>
  <c r="D32" i="32"/>
  <c r="E32" i="32"/>
  <c r="F32" i="32"/>
  <c r="G32" i="32"/>
  <c r="H32" i="32"/>
  <c r="I32" i="32"/>
  <c r="J32" i="32"/>
  <c r="K32" i="32"/>
  <c r="L32" i="32"/>
  <c r="M32" i="32"/>
  <c r="N32" i="32"/>
  <c r="P32" i="32"/>
  <c r="C33" i="32"/>
  <c r="D33" i="32"/>
  <c r="E33" i="32"/>
  <c r="F33" i="32"/>
  <c r="G33" i="32"/>
  <c r="H33" i="32"/>
  <c r="I33" i="32"/>
  <c r="J33" i="32"/>
  <c r="K33" i="32"/>
  <c r="L33" i="32"/>
  <c r="M33" i="32"/>
  <c r="N33" i="32"/>
  <c r="P33" i="32"/>
  <c r="C34" i="32"/>
  <c r="D34" i="32"/>
  <c r="E34" i="32"/>
  <c r="F34" i="32"/>
  <c r="G34" i="32"/>
  <c r="H34" i="32"/>
  <c r="I34" i="32"/>
  <c r="J34" i="32"/>
  <c r="K34" i="32"/>
  <c r="L34" i="32"/>
  <c r="M34" i="32"/>
  <c r="N34" i="32"/>
  <c r="P34" i="32"/>
  <c r="C35" i="32"/>
  <c r="D35" i="32"/>
  <c r="E35" i="32"/>
  <c r="F35" i="32"/>
  <c r="G35" i="32"/>
  <c r="H35" i="32"/>
  <c r="I35" i="32"/>
  <c r="J35" i="32"/>
  <c r="K35" i="32"/>
  <c r="L35" i="32"/>
  <c r="M35" i="32"/>
  <c r="N35" i="32"/>
  <c r="P35" i="32"/>
  <c r="C36" i="32"/>
  <c r="D36" i="32"/>
  <c r="E36" i="32"/>
  <c r="F36" i="32"/>
  <c r="G36" i="32"/>
  <c r="H36" i="32"/>
  <c r="I36" i="32"/>
  <c r="J36" i="32"/>
  <c r="K36" i="32"/>
  <c r="L36" i="32"/>
  <c r="M36" i="32"/>
  <c r="N36" i="32"/>
  <c r="P36" i="32"/>
  <c r="C37" i="32"/>
  <c r="D37" i="32"/>
  <c r="E37" i="32"/>
  <c r="F37" i="32"/>
  <c r="G37" i="32"/>
  <c r="H37" i="32"/>
  <c r="I37" i="32"/>
  <c r="J37" i="32"/>
  <c r="K37" i="32"/>
  <c r="L37" i="32"/>
  <c r="M37" i="32"/>
  <c r="N37" i="32"/>
  <c r="P37" i="32"/>
  <c r="C38" i="32"/>
  <c r="D38" i="32"/>
  <c r="E38" i="32"/>
  <c r="F38" i="32"/>
  <c r="G38" i="32"/>
  <c r="H38" i="32"/>
  <c r="I38" i="32"/>
  <c r="J38" i="32"/>
  <c r="K38" i="32"/>
  <c r="L38" i="32"/>
  <c r="M38" i="32"/>
  <c r="N38" i="32"/>
  <c r="P38" i="32"/>
  <c r="C39" i="32"/>
  <c r="D39" i="32"/>
  <c r="E39" i="32"/>
  <c r="F39" i="32"/>
  <c r="G39" i="32"/>
  <c r="H39" i="32"/>
  <c r="I39" i="32"/>
  <c r="J39" i="32"/>
  <c r="K39" i="32"/>
  <c r="L39" i="32"/>
  <c r="M39" i="32"/>
  <c r="N39" i="32"/>
  <c r="P39" i="32"/>
  <c r="C40" i="32"/>
  <c r="D40" i="32"/>
  <c r="E40" i="32"/>
  <c r="F40" i="32"/>
  <c r="G40" i="32"/>
  <c r="H40" i="32"/>
  <c r="I40" i="32"/>
  <c r="J40" i="32"/>
  <c r="K40" i="32"/>
  <c r="L40" i="32"/>
  <c r="M40" i="32"/>
  <c r="N40" i="32"/>
  <c r="P40" i="32"/>
  <c r="C41" i="32"/>
  <c r="D41" i="32"/>
  <c r="E41" i="32"/>
  <c r="F41" i="32"/>
  <c r="G41" i="32"/>
  <c r="H41" i="32"/>
  <c r="I41" i="32"/>
  <c r="J41" i="32"/>
  <c r="K41" i="32"/>
  <c r="L41" i="32"/>
  <c r="M41" i="32"/>
  <c r="N41" i="32"/>
  <c r="P41" i="32"/>
  <c r="C42" i="32"/>
  <c r="D42" i="32"/>
  <c r="E42" i="32"/>
  <c r="F42" i="32"/>
  <c r="G42" i="32"/>
  <c r="H42" i="32"/>
  <c r="I42" i="32"/>
  <c r="J42" i="32"/>
  <c r="K42" i="32"/>
  <c r="L42" i="32"/>
  <c r="M42" i="32"/>
  <c r="N42" i="32"/>
  <c r="P42" i="32"/>
  <c r="C43" i="32"/>
  <c r="D43" i="32"/>
  <c r="E43" i="32"/>
  <c r="F43" i="32"/>
  <c r="G43" i="32"/>
  <c r="H43" i="32"/>
  <c r="I43" i="32"/>
  <c r="J43" i="32"/>
  <c r="K43" i="32"/>
  <c r="L43" i="32"/>
  <c r="M43" i="32"/>
  <c r="N43" i="32"/>
  <c r="P43" i="32"/>
  <c r="C44" i="32"/>
  <c r="D44" i="32"/>
  <c r="E44" i="32"/>
  <c r="F44" i="32"/>
  <c r="G44" i="32"/>
  <c r="H44" i="32"/>
  <c r="I44" i="32"/>
  <c r="J44" i="32"/>
  <c r="K44" i="32"/>
  <c r="L44" i="32"/>
  <c r="M44" i="32"/>
  <c r="N44" i="32"/>
  <c r="P44" i="32"/>
  <c r="C45" i="32"/>
  <c r="D45" i="32"/>
  <c r="E45" i="32"/>
  <c r="F45" i="32"/>
  <c r="G45" i="32"/>
  <c r="H45" i="32"/>
  <c r="I45" i="32"/>
  <c r="J45" i="32"/>
  <c r="K45" i="32"/>
  <c r="L45" i="32"/>
  <c r="M45" i="32"/>
  <c r="N45" i="32"/>
  <c r="P45" i="32"/>
  <c r="C46" i="32"/>
  <c r="D46" i="32"/>
  <c r="E46" i="32"/>
  <c r="F46" i="32"/>
  <c r="G46" i="32"/>
  <c r="H46" i="32"/>
  <c r="I46" i="32"/>
  <c r="J46" i="32"/>
  <c r="K46" i="32"/>
  <c r="L46" i="32"/>
  <c r="M46" i="32"/>
  <c r="N46" i="32"/>
  <c r="P46" i="32"/>
  <c r="C47" i="32"/>
  <c r="D47" i="32"/>
  <c r="E47" i="32"/>
  <c r="F47" i="32"/>
  <c r="G47" i="32"/>
  <c r="H47" i="32"/>
  <c r="I47" i="32"/>
  <c r="J47" i="32"/>
  <c r="K47" i="32"/>
  <c r="L47" i="32"/>
  <c r="M47" i="32"/>
  <c r="N47" i="32"/>
  <c r="P47" i="32"/>
  <c r="C48" i="32"/>
  <c r="D48" i="32"/>
  <c r="E48" i="32"/>
  <c r="F48" i="32"/>
  <c r="G48" i="32"/>
  <c r="H48" i="32"/>
  <c r="I48" i="32"/>
  <c r="J48" i="32"/>
  <c r="K48" i="32"/>
  <c r="L48" i="32"/>
  <c r="M48" i="32"/>
  <c r="N48" i="32"/>
  <c r="P48" i="32"/>
  <c r="C49" i="32"/>
  <c r="D49" i="32"/>
  <c r="E49" i="32"/>
  <c r="F49" i="32"/>
  <c r="G49" i="32"/>
  <c r="H49" i="32"/>
  <c r="I49" i="32"/>
  <c r="J49" i="32"/>
  <c r="K49" i="32"/>
  <c r="L49" i="32"/>
  <c r="M49" i="32"/>
  <c r="N49" i="32"/>
  <c r="P49" i="32"/>
  <c r="C50" i="32"/>
  <c r="D50" i="32"/>
  <c r="E50" i="32"/>
  <c r="F50" i="32"/>
  <c r="G50" i="32"/>
  <c r="H50" i="32"/>
  <c r="I50" i="32"/>
  <c r="J50" i="32"/>
  <c r="K50" i="32"/>
  <c r="L50" i="32"/>
  <c r="M50" i="32"/>
  <c r="N50" i="32"/>
  <c r="P50" i="32"/>
  <c r="C51" i="32"/>
  <c r="D51" i="32"/>
  <c r="E51" i="32"/>
  <c r="F51" i="32"/>
  <c r="G51" i="32"/>
  <c r="H51" i="32"/>
  <c r="I51" i="32"/>
  <c r="J51" i="32"/>
  <c r="K51" i="32"/>
  <c r="L51" i="32"/>
  <c r="M51" i="32"/>
  <c r="N51" i="32"/>
  <c r="P51" i="32"/>
  <c r="C52" i="32"/>
  <c r="D52" i="32"/>
  <c r="E52" i="32"/>
  <c r="F52" i="32"/>
  <c r="G52" i="32"/>
  <c r="H52" i="32"/>
  <c r="I52" i="32"/>
  <c r="J52" i="32"/>
  <c r="K52" i="32"/>
  <c r="L52" i="32"/>
  <c r="M52" i="32"/>
  <c r="N52" i="32"/>
  <c r="P52" i="32"/>
  <c r="C53" i="32"/>
  <c r="D53" i="32"/>
  <c r="E53" i="32"/>
  <c r="F53" i="32"/>
  <c r="G53" i="32"/>
  <c r="H53" i="32"/>
  <c r="I53" i="32"/>
  <c r="J53" i="32"/>
  <c r="K53" i="32"/>
  <c r="L53" i="32"/>
  <c r="M53" i="32"/>
  <c r="N53" i="32"/>
  <c r="P53" i="32"/>
  <c r="C54" i="32"/>
  <c r="D54" i="32"/>
  <c r="E54" i="32"/>
  <c r="F54" i="32"/>
  <c r="G54" i="32"/>
  <c r="H54" i="32"/>
  <c r="I54" i="32"/>
  <c r="J54" i="32"/>
  <c r="K54" i="32"/>
  <c r="L54" i="32"/>
  <c r="M54" i="32"/>
  <c r="N54" i="32"/>
  <c r="P54" i="32"/>
  <c r="C55" i="32"/>
  <c r="D55" i="32"/>
  <c r="E55" i="32"/>
  <c r="F55" i="32"/>
  <c r="G55" i="32"/>
  <c r="H55" i="32"/>
  <c r="I55" i="32"/>
  <c r="J55" i="32"/>
  <c r="K55" i="32"/>
  <c r="L55" i="32"/>
  <c r="M55" i="32"/>
  <c r="N55" i="32"/>
  <c r="P55" i="32"/>
  <c r="C56" i="32"/>
  <c r="D56" i="32"/>
  <c r="E56" i="32"/>
  <c r="F56" i="32"/>
  <c r="G56" i="32"/>
  <c r="H56" i="32"/>
  <c r="I56" i="32"/>
  <c r="J56" i="32"/>
  <c r="K56" i="32"/>
  <c r="L56" i="32"/>
  <c r="M56" i="32"/>
  <c r="N56" i="32"/>
  <c r="P56" i="32"/>
  <c r="C57" i="32"/>
  <c r="D57" i="32"/>
  <c r="E57" i="32"/>
  <c r="F57" i="32"/>
  <c r="G57" i="32"/>
  <c r="H57" i="32"/>
  <c r="I57" i="32"/>
  <c r="J57" i="32"/>
  <c r="K57" i="32"/>
  <c r="L57" i="32"/>
  <c r="M57" i="32"/>
  <c r="N57" i="32"/>
  <c r="P57" i="32"/>
  <c r="C58" i="32"/>
  <c r="D58" i="32"/>
  <c r="E58" i="32"/>
  <c r="F58" i="32"/>
  <c r="G58" i="32"/>
  <c r="H58" i="32"/>
  <c r="I58" i="32"/>
  <c r="J58" i="32"/>
  <c r="K58" i="32"/>
  <c r="L58" i="32"/>
  <c r="M58" i="32"/>
  <c r="N58" i="32"/>
  <c r="P58" i="32"/>
  <c r="C59" i="32"/>
  <c r="D59" i="32"/>
  <c r="E59" i="32"/>
  <c r="F59" i="32"/>
  <c r="G59" i="32"/>
  <c r="H59" i="32"/>
  <c r="I59" i="32"/>
  <c r="J59" i="32"/>
  <c r="K59" i="32"/>
  <c r="L59" i="32"/>
  <c r="M59" i="32"/>
  <c r="N59" i="32"/>
  <c r="P59" i="32"/>
  <c r="C60" i="32"/>
  <c r="D60" i="32"/>
  <c r="E60" i="32"/>
  <c r="F60" i="32"/>
  <c r="G60" i="32"/>
  <c r="H60" i="32"/>
  <c r="I60" i="32"/>
  <c r="J60" i="32"/>
  <c r="K60" i="32"/>
  <c r="L60" i="32"/>
  <c r="M60" i="32"/>
  <c r="N60" i="32"/>
  <c r="P60" i="32"/>
  <c r="C61" i="32"/>
  <c r="D61" i="32"/>
  <c r="E61" i="32"/>
  <c r="F61" i="32"/>
  <c r="G61" i="32"/>
  <c r="H61" i="32"/>
  <c r="I61" i="32"/>
  <c r="J61" i="32"/>
  <c r="K61" i="32"/>
  <c r="L61" i="32"/>
  <c r="M61" i="32"/>
  <c r="N61" i="32"/>
  <c r="P61" i="32"/>
  <c r="C62" i="32"/>
  <c r="D62" i="32"/>
  <c r="E62" i="32"/>
  <c r="F62" i="32"/>
  <c r="G62" i="32"/>
  <c r="H62" i="32"/>
  <c r="I62" i="32"/>
  <c r="J62" i="32"/>
  <c r="K62" i="32"/>
  <c r="L62" i="32"/>
  <c r="M62" i="32"/>
  <c r="N62" i="32"/>
  <c r="P62" i="32"/>
  <c r="C63" i="32"/>
  <c r="D63" i="32"/>
  <c r="E63" i="32"/>
  <c r="F63" i="32"/>
  <c r="G63" i="32"/>
  <c r="H63" i="32"/>
  <c r="I63" i="32"/>
  <c r="J63" i="32"/>
  <c r="K63" i="32"/>
  <c r="L63" i="32"/>
  <c r="M63" i="32"/>
  <c r="N63" i="32"/>
  <c r="P63" i="32"/>
  <c r="C64" i="32"/>
  <c r="D64" i="32"/>
  <c r="E64" i="32"/>
  <c r="F64" i="32"/>
  <c r="G64" i="32"/>
  <c r="H64" i="32"/>
  <c r="I64" i="32"/>
  <c r="J64" i="32"/>
  <c r="K64" i="32"/>
  <c r="L64" i="32"/>
  <c r="M64" i="32"/>
  <c r="N64" i="32"/>
  <c r="P64" i="32"/>
  <c r="C65" i="32"/>
  <c r="D65" i="32"/>
  <c r="E65" i="32"/>
  <c r="F65" i="32"/>
  <c r="G65" i="32"/>
  <c r="H65" i="32"/>
  <c r="I65" i="32"/>
  <c r="J65" i="32"/>
  <c r="K65" i="32"/>
  <c r="L65" i="32"/>
  <c r="M65" i="32"/>
  <c r="N65" i="32"/>
  <c r="P65" i="32"/>
  <c r="C66" i="32"/>
  <c r="D66" i="32"/>
  <c r="E66" i="32"/>
  <c r="F66" i="32"/>
  <c r="G66" i="32"/>
  <c r="H66" i="32"/>
  <c r="I66" i="32"/>
  <c r="J66" i="32"/>
  <c r="K66" i="32"/>
  <c r="L66" i="32"/>
  <c r="M66" i="32"/>
  <c r="N66" i="32"/>
  <c r="P66" i="32"/>
  <c r="C67" i="32"/>
  <c r="D67" i="32"/>
  <c r="E67" i="32"/>
  <c r="F67" i="32"/>
  <c r="G67" i="32"/>
  <c r="H67" i="32"/>
  <c r="I67" i="32"/>
  <c r="J67" i="32"/>
  <c r="K67" i="32"/>
  <c r="L67" i="32"/>
  <c r="M67" i="32"/>
  <c r="N67" i="32"/>
  <c r="P67" i="32"/>
  <c r="C68" i="32"/>
  <c r="D68" i="32"/>
  <c r="E68" i="32"/>
  <c r="F68" i="32"/>
  <c r="G68" i="32"/>
  <c r="H68" i="32"/>
  <c r="I68" i="32"/>
  <c r="J68" i="32"/>
  <c r="K68" i="32"/>
  <c r="L68" i="32"/>
  <c r="M68" i="32"/>
  <c r="N68" i="32"/>
  <c r="P68" i="32"/>
  <c r="C69" i="32"/>
  <c r="D69" i="32"/>
  <c r="E69" i="32"/>
  <c r="F69" i="32"/>
  <c r="G69" i="32"/>
  <c r="H69" i="32"/>
  <c r="I69" i="32"/>
  <c r="J69" i="32"/>
  <c r="K69" i="32"/>
  <c r="L69" i="32"/>
  <c r="M69" i="32"/>
  <c r="N69" i="32"/>
  <c r="P69" i="32"/>
  <c r="C70" i="32"/>
  <c r="D70" i="32"/>
  <c r="E70" i="32"/>
  <c r="F70" i="32"/>
  <c r="G70" i="32"/>
  <c r="H70" i="32"/>
  <c r="I70" i="32"/>
  <c r="J70" i="32"/>
  <c r="K70" i="32"/>
  <c r="L70" i="32"/>
  <c r="M70" i="32"/>
  <c r="N70" i="32"/>
  <c r="P70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P71" i="32"/>
  <c r="C72" i="32"/>
  <c r="D72" i="32"/>
  <c r="E72" i="32"/>
  <c r="F72" i="32"/>
  <c r="G72" i="32"/>
  <c r="H72" i="32"/>
  <c r="I72" i="32"/>
  <c r="J72" i="32"/>
  <c r="K72" i="32"/>
  <c r="L72" i="32"/>
  <c r="M72" i="32"/>
  <c r="N72" i="32"/>
  <c r="P72" i="32"/>
  <c r="C73" i="32"/>
  <c r="D73" i="32"/>
  <c r="E73" i="32"/>
  <c r="F73" i="32"/>
  <c r="G73" i="32"/>
  <c r="H73" i="32"/>
  <c r="I73" i="32"/>
  <c r="J73" i="32"/>
  <c r="K73" i="32"/>
  <c r="L73" i="32"/>
  <c r="M73" i="32"/>
  <c r="N73" i="32"/>
  <c r="P73" i="32"/>
  <c r="C74" i="32"/>
  <c r="D74" i="32"/>
  <c r="E74" i="32"/>
  <c r="F74" i="32"/>
  <c r="G74" i="32"/>
  <c r="H74" i="32"/>
  <c r="I74" i="32"/>
  <c r="J74" i="32"/>
  <c r="K74" i="32"/>
  <c r="L74" i="32"/>
  <c r="M74" i="32"/>
  <c r="N74" i="32"/>
  <c r="P74" i="32"/>
  <c r="C75" i="32"/>
  <c r="D75" i="32"/>
  <c r="E75" i="32"/>
  <c r="F75" i="32"/>
  <c r="G75" i="32"/>
  <c r="H75" i="32"/>
  <c r="I75" i="32"/>
  <c r="J75" i="32"/>
  <c r="K75" i="32"/>
  <c r="L75" i="32"/>
  <c r="M75" i="32"/>
  <c r="N75" i="32"/>
  <c r="P75" i="32"/>
  <c r="C76" i="32"/>
  <c r="D76" i="32"/>
  <c r="E76" i="32"/>
  <c r="F76" i="32"/>
  <c r="G76" i="32"/>
  <c r="H76" i="32"/>
  <c r="I76" i="32"/>
  <c r="J76" i="32"/>
  <c r="K76" i="32"/>
  <c r="L76" i="32"/>
  <c r="M76" i="32"/>
  <c r="N76" i="32"/>
  <c r="P76" i="32"/>
  <c r="C77" i="32"/>
  <c r="D77" i="32"/>
  <c r="E77" i="32"/>
  <c r="F77" i="32"/>
  <c r="G77" i="32"/>
  <c r="H77" i="32"/>
  <c r="I77" i="32"/>
  <c r="J77" i="32"/>
  <c r="K77" i="32"/>
  <c r="L77" i="32"/>
  <c r="M77" i="32"/>
  <c r="N77" i="32"/>
  <c r="P77" i="32"/>
  <c r="C78" i="32"/>
  <c r="D78" i="32"/>
  <c r="E78" i="32"/>
  <c r="F78" i="32"/>
  <c r="G78" i="32"/>
  <c r="H78" i="32"/>
  <c r="I78" i="32"/>
  <c r="J78" i="32"/>
  <c r="K78" i="32"/>
  <c r="L78" i="32"/>
  <c r="M78" i="32"/>
  <c r="N78" i="32"/>
  <c r="P78" i="32"/>
  <c r="C79" i="32"/>
  <c r="D79" i="32"/>
  <c r="E79" i="32"/>
  <c r="F79" i="32"/>
  <c r="G79" i="32"/>
  <c r="H79" i="32"/>
  <c r="I79" i="32"/>
  <c r="J79" i="32"/>
  <c r="K79" i="32"/>
  <c r="L79" i="32"/>
  <c r="M79" i="32"/>
  <c r="N79" i="32"/>
  <c r="P79" i="32"/>
  <c r="C80" i="32"/>
  <c r="D80" i="32"/>
  <c r="E80" i="32"/>
  <c r="F80" i="32"/>
  <c r="G80" i="32"/>
  <c r="H80" i="32"/>
  <c r="I80" i="32"/>
  <c r="J80" i="32"/>
  <c r="K80" i="32"/>
  <c r="L80" i="32"/>
  <c r="M80" i="32"/>
  <c r="N80" i="32"/>
  <c r="P80" i="32"/>
  <c r="C81" i="32"/>
  <c r="D81" i="32"/>
  <c r="E81" i="32"/>
  <c r="F81" i="32"/>
  <c r="G81" i="32"/>
  <c r="H81" i="32"/>
  <c r="I81" i="32"/>
  <c r="J81" i="32"/>
  <c r="K81" i="32"/>
  <c r="L81" i="32"/>
  <c r="M81" i="32"/>
  <c r="N81" i="32"/>
  <c r="P81" i="32"/>
  <c r="C82" i="32"/>
  <c r="D82" i="32"/>
  <c r="E82" i="32"/>
  <c r="F82" i="32"/>
  <c r="G82" i="32"/>
  <c r="H82" i="32"/>
  <c r="I82" i="32"/>
  <c r="J82" i="32"/>
  <c r="K82" i="32"/>
  <c r="L82" i="32"/>
  <c r="M82" i="32"/>
  <c r="N82" i="32"/>
  <c r="P82" i="32"/>
  <c r="C83" i="32"/>
  <c r="D83" i="32"/>
  <c r="E83" i="32"/>
  <c r="F83" i="32"/>
  <c r="G83" i="32"/>
  <c r="H83" i="32"/>
  <c r="I83" i="32"/>
  <c r="J83" i="32"/>
  <c r="K83" i="32"/>
  <c r="L83" i="32"/>
  <c r="M83" i="32"/>
  <c r="N83" i="32"/>
  <c r="P83" i="32"/>
  <c r="C84" i="32"/>
  <c r="D84" i="32"/>
  <c r="E84" i="32"/>
  <c r="F84" i="32"/>
  <c r="G84" i="32"/>
  <c r="H84" i="32"/>
  <c r="I84" i="32"/>
  <c r="J84" i="32"/>
  <c r="K84" i="32"/>
  <c r="L84" i="32"/>
  <c r="M84" i="32"/>
  <c r="N84" i="32"/>
  <c r="P84" i="32"/>
  <c r="C85" i="32"/>
  <c r="D85" i="32"/>
  <c r="E85" i="32"/>
  <c r="F85" i="32"/>
  <c r="G85" i="32"/>
  <c r="H85" i="32"/>
  <c r="I85" i="32"/>
  <c r="J85" i="32"/>
  <c r="K85" i="32"/>
  <c r="L85" i="32"/>
  <c r="M85" i="32"/>
  <c r="N85" i="32"/>
  <c r="P85" i="32"/>
  <c r="C86" i="32"/>
  <c r="D86" i="32"/>
  <c r="E86" i="32"/>
  <c r="F86" i="32"/>
  <c r="G86" i="32"/>
  <c r="H86" i="32"/>
  <c r="I86" i="32"/>
  <c r="J86" i="32"/>
  <c r="K86" i="32"/>
  <c r="L86" i="32"/>
  <c r="M86" i="32"/>
  <c r="N86" i="32"/>
  <c r="P86" i="32"/>
  <c r="C87" i="32"/>
  <c r="D87" i="32"/>
  <c r="E87" i="32"/>
  <c r="F87" i="32"/>
  <c r="G87" i="32"/>
  <c r="H87" i="32"/>
  <c r="I87" i="32"/>
  <c r="J87" i="32"/>
  <c r="K87" i="32"/>
  <c r="L87" i="32"/>
  <c r="M87" i="32"/>
  <c r="N87" i="32"/>
  <c r="P87" i="32"/>
  <c r="C88" i="32"/>
  <c r="D88" i="32"/>
  <c r="E88" i="32"/>
  <c r="F88" i="32"/>
  <c r="G88" i="32"/>
  <c r="H88" i="32"/>
  <c r="I88" i="32"/>
  <c r="J88" i="32"/>
  <c r="K88" i="32"/>
  <c r="L88" i="32"/>
  <c r="M88" i="32"/>
  <c r="N88" i="32"/>
  <c r="P88" i="32"/>
  <c r="C89" i="32"/>
  <c r="D89" i="32"/>
  <c r="E89" i="32"/>
  <c r="F89" i="32"/>
  <c r="G89" i="32"/>
  <c r="H89" i="32"/>
  <c r="I89" i="32"/>
  <c r="J89" i="32"/>
  <c r="K89" i="32"/>
  <c r="L89" i="32"/>
  <c r="M89" i="32"/>
  <c r="N89" i="32"/>
  <c r="P89" i="32"/>
  <c r="C90" i="32"/>
  <c r="D90" i="32"/>
  <c r="E90" i="32"/>
  <c r="F90" i="32"/>
  <c r="G90" i="32"/>
  <c r="H90" i="32"/>
  <c r="I90" i="32"/>
  <c r="J90" i="32"/>
  <c r="K90" i="32"/>
  <c r="L90" i="32"/>
  <c r="M90" i="32"/>
  <c r="N90" i="32"/>
  <c r="P90" i="32"/>
  <c r="C91" i="32"/>
  <c r="D91" i="32"/>
  <c r="E91" i="32"/>
  <c r="F91" i="32"/>
  <c r="G91" i="32"/>
  <c r="H91" i="32"/>
  <c r="I91" i="32"/>
  <c r="J91" i="32"/>
  <c r="K91" i="32"/>
  <c r="L91" i="32"/>
  <c r="M91" i="32"/>
  <c r="N91" i="32"/>
  <c r="P91" i="32"/>
  <c r="C92" i="32"/>
  <c r="D92" i="32"/>
  <c r="E92" i="32"/>
  <c r="F92" i="32"/>
  <c r="G92" i="32"/>
  <c r="H92" i="32"/>
  <c r="I92" i="32"/>
  <c r="J92" i="32"/>
  <c r="K92" i="32"/>
  <c r="L92" i="32"/>
  <c r="M92" i="32"/>
  <c r="N92" i="32"/>
  <c r="P92" i="32"/>
  <c r="C93" i="32"/>
  <c r="D93" i="32"/>
  <c r="E93" i="32"/>
  <c r="F93" i="32"/>
  <c r="G93" i="32"/>
  <c r="H93" i="32"/>
  <c r="I93" i="32"/>
  <c r="J93" i="32"/>
  <c r="K93" i="32"/>
  <c r="L93" i="32"/>
  <c r="M93" i="32"/>
  <c r="N93" i="32"/>
  <c r="P93" i="32"/>
  <c r="C94" i="32"/>
  <c r="D94" i="32"/>
  <c r="E94" i="32"/>
  <c r="F94" i="32"/>
  <c r="G94" i="32"/>
  <c r="H94" i="32"/>
  <c r="I94" i="32"/>
  <c r="J94" i="32"/>
  <c r="K94" i="32"/>
  <c r="L94" i="32"/>
  <c r="M94" i="32"/>
  <c r="N94" i="32"/>
  <c r="P94" i="32"/>
  <c r="C95" i="32"/>
  <c r="D95" i="32"/>
  <c r="E95" i="32"/>
  <c r="F95" i="32"/>
  <c r="G95" i="32"/>
  <c r="H95" i="32"/>
  <c r="I95" i="32"/>
  <c r="J95" i="32"/>
  <c r="K95" i="32"/>
  <c r="L95" i="32"/>
  <c r="M95" i="32"/>
  <c r="N95" i="32"/>
  <c r="P95" i="32"/>
  <c r="C96" i="32"/>
  <c r="D96" i="32"/>
  <c r="E96" i="32"/>
  <c r="F96" i="32"/>
  <c r="G96" i="32"/>
  <c r="H96" i="32"/>
  <c r="I96" i="32"/>
  <c r="J96" i="32"/>
  <c r="K96" i="32"/>
  <c r="L96" i="32"/>
  <c r="M96" i="32"/>
  <c r="N96" i="32"/>
  <c r="P96" i="32"/>
  <c r="C97" i="32"/>
  <c r="D97" i="32"/>
  <c r="E97" i="32"/>
  <c r="F97" i="32"/>
  <c r="G97" i="32"/>
  <c r="H97" i="32"/>
  <c r="I97" i="32"/>
  <c r="J97" i="32"/>
  <c r="K97" i="32"/>
  <c r="L97" i="32"/>
  <c r="M97" i="32"/>
  <c r="N97" i="32"/>
  <c r="P97" i="32"/>
  <c r="C98" i="32"/>
  <c r="D98" i="32"/>
  <c r="E98" i="32"/>
  <c r="F98" i="32"/>
  <c r="G98" i="32"/>
  <c r="H98" i="32"/>
  <c r="I98" i="32"/>
  <c r="J98" i="32"/>
  <c r="K98" i="32"/>
  <c r="L98" i="32"/>
  <c r="M98" i="32"/>
  <c r="N98" i="32"/>
  <c r="P98" i="32"/>
  <c r="C99" i="32"/>
  <c r="D99" i="32"/>
  <c r="E99" i="32"/>
  <c r="F99" i="32"/>
  <c r="G99" i="32"/>
  <c r="H99" i="32"/>
  <c r="I99" i="32"/>
  <c r="J99" i="32"/>
  <c r="K99" i="32"/>
  <c r="L99" i="32"/>
  <c r="M99" i="32"/>
  <c r="N99" i="32"/>
  <c r="P99" i="32"/>
  <c r="C100" i="32"/>
  <c r="D100" i="32"/>
  <c r="E100" i="32"/>
  <c r="F100" i="32"/>
  <c r="G100" i="32"/>
  <c r="H100" i="32"/>
  <c r="I100" i="32"/>
  <c r="J100" i="32"/>
  <c r="K100" i="32"/>
  <c r="L100" i="32"/>
  <c r="M100" i="32"/>
  <c r="N100" i="32"/>
  <c r="P100" i="32"/>
  <c r="C101" i="32"/>
  <c r="D101" i="32"/>
  <c r="E101" i="32"/>
  <c r="F101" i="32"/>
  <c r="G101" i="32"/>
  <c r="H101" i="32"/>
  <c r="I101" i="32"/>
  <c r="J101" i="32"/>
  <c r="K101" i="32"/>
  <c r="L101" i="32"/>
  <c r="M101" i="32"/>
  <c r="N101" i="32"/>
  <c r="P101" i="32"/>
  <c r="C102" i="32"/>
  <c r="D102" i="32"/>
  <c r="E102" i="32"/>
  <c r="F102" i="32"/>
  <c r="G102" i="32"/>
  <c r="H102" i="32"/>
  <c r="I102" i="32"/>
  <c r="J102" i="32"/>
  <c r="K102" i="32"/>
  <c r="L102" i="32"/>
  <c r="M102" i="32"/>
  <c r="N102" i="32"/>
  <c r="P102" i="32"/>
  <c r="C103" i="32"/>
  <c r="D103" i="32"/>
  <c r="E103" i="32"/>
  <c r="F103" i="32"/>
  <c r="G103" i="32"/>
  <c r="H103" i="32"/>
  <c r="I103" i="32"/>
  <c r="J103" i="32"/>
  <c r="K103" i="32"/>
  <c r="L103" i="32"/>
  <c r="M103" i="32"/>
  <c r="N103" i="32"/>
  <c r="P103" i="32"/>
  <c r="C104" i="32"/>
  <c r="D104" i="32"/>
  <c r="E104" i="32"/>
  <c r="F104" i="32"/>
  <c r="G104" i="32"/>
  <c r="H104" i="32"/>
  <c r="I104" i="32"/>
  <c r="J104" i="32"/>
  <c r="K104" i="32"/>
  <c r="L104" i="32"/>
  <c r="M104" i="32"/>
  <c r="N104" i="32"/>
  <c r="P104" i="32"/>
  <c r="C105" i="32"/>
  <c r="D105" i="32"/>
  <c r="E105" i="32"/>
  <c r="F105" i="32"/>
  <c r="G105" i="32"/>
  <c r="H105" i="32"/>
  <c r="I105" i="32"/>
  <c r="J105" i="32"/>
  <c r="K105" i="32"/>
  <c r="L105" i="32"/>
  <c r="M105" i="32"/>
  <c r="N105" i="32"/>
  <c r="P105" i="32"/>
  <c r="C106" i="32"/>
  <c r="D106" i="32"/>
  <c r="E106" i="32"/>
  <c r="F106" i="32"/>
  <c r="G106" i="32"/>
  <c r="H106" i="32"/>
  <c r="I106" i="32"/>
  <c r="J106" i="32"/>
  <c r="K106" i="32"/>
  <c r="L106" i="32"/>
  <c r="M106" i="32"/>
  <c r="N106" i="32"/>
  <c r="P106" i="32"/>
  <c r="C107" i="32"/>
  <c r="D107" i="32"/>
  <c r="E107" i="32"/>
  <c r="F107" i="32"/>
  <c r="G107" i="32"/>
  <c r="H107" i="32"/>
  <c r="I107" i="32"/>
  <c r="J107" i="32"/>
  <c r="K107" i="32"/>
  <c r="L107" i="32"/>
  <c r="M107" i="32"/>
  <c r="N107" i="32"/>
  <c r="P107" i="32"/>
  <c r="C108" i="32"/>
  <c r="D108" i="32"/>
  <c r="E108" i="32"/>
  <c r="F108" i="32"/>
  <c r="G108" i="32"/>
  <c r="H108" i="32"/>
  <c r="I108" i="32"/>
  <c r="J108" i="32"/>
  <c r="K108" i="32"/>
  <c r="L108" i="32"/>
  <c r="M108" i="32"/>
  <c r="N108" i="32"/>
  <c r="P108" i="32"/>
  <c r="C109" i="32"/>
  <c r="D109" i="32"/>
  <c r="E109" i="32"/>
  <c r="F109" i="32"/>
  <c r="G109" i="32"/>
  <c r="H109" i="32"/>
  <c r="I109" i="32"/>
  <c r="J109" i="32"/>
  <c r="K109" i="32"/>
  <c r="L109" i="32"/>
  <c r="M109" i="32"/>
  <c r="N109" i="32"/>
  <c r="P109" i="32"/>
  <c r="C110" i="32"/>
  <c r="D110" i="32"/>
  <c r="E110" i="32"/>
  <c r="F110" i="32"/>
  <c r="G110" i="32"/>
  <c r="H110" i="32"/>
  <c r="I110" i="32"/>
  <c r="J110" i="32"/>
  <c r="K110" i="32"/>
  <c r="L110" i="32"/>
  <c r="M110" i="32"/>
  <c r="N110" i="32"/>
  <c r="P110" i="32"/>
  <c r="C111" i="32"/>
  <c r="D111" i="32"/>
  <c r="E111" i="32"/>
  <c r="F111" i="32"/>
  <c r="G111" i="32"/>
  <c r="H111" i="32"/>
  <c r="I111" i="32"/>
  <c r="J111" i="32"/>
  <c r="K111" i="32"/>
  <c r="L111" i="32"/>
  <c r="M111" i="32"/>
  <c r="N111" i="32"/>
  <c r="P111" i="32"/>
  <c r="C112" i="32"/>
  <c r="D112" i="32"/>
  <c r="E112" i="32"/>
  <c r="F112" i="32"/>
  <c r="G112" i="32"/>
  <c r="H112" i="32"/>
  <c r="I112" i="32"/>
  <c r="J112" i="32"/>
  <c r="K112" i="32"/>
  <c r="L112" i="32"/>
  <c r="M112" i="32"/>
  <c r="N112" i="32"/>
  <c r="P112" i="32"/>
  <c r="C113" i="32"/>
  <c r="D113" i="32"/>
  <c r="E113" i="32"/>
  <c r="F113" i="32"/>
  <c r="G113" i="32"/>
  <c r="H113" i="32"/>
  <c r="I113" i="32"/>
  <c r="J113" i="32"/>
  <c r="K113" i="32"/>
  <c r="L113" i="32"/>
  <c r="M113" i="32"/>
  <c r="N113" i="32"/>
  <c r="P113" i="32"/>
  <c r="C114" i="32"/>
  <c r="D114" i="32"/>
  <c r="E114" i="32"/>
  <c r="F114" i="32"/>
  <c r="G114" i="32"/>
  <c r="H114" i="32"/>
  <c r="I114" i="32"/>
  <c r="J114" i="32"/>
  <c r="K114" i="32"/>
  <c r="L114" i="32"/>
  <c r="M114" i="32"/>
  <c r="N114" i="32"/>
  <c r="P114" i="32"/>
  <c r="C115" i="32"/>
  <c r="D115" i="32"/>
  <c r="E115" i="32"/>
  <c r="F115" i="32"/>
  <c r="G115" i="32"/>
  <c r="H115" i="32"/>
  <c r="I115" i="32"/>
  <c r="J115" i="32"/>
  <c r="K115" i="32"/>
  <c r="L115" i="32"/>
  <c r="M115" i="32"/>
  <c r="N115" i="32"/>
  <c r="P115" i="32"/>
  <c r="C116" i="32"/>
  <c r="D116" i="32"/>
  <c r="E116" i="32"/>
  <c r="F116" i="32"/>
  <c r="G116" i="32"/>
  <c r="H116" i="32"/>
  <c r="I116" i="32"/>
  <c r="J116" i="32"/>
  <c r="K116" i="32"/>
  <c r="L116" i="32"/>
  <c r="M116" i="32"/>
  <c r="N116" i="32"/>
  <c r="P116" i="32"/>
  <c r="C117" i="32"/>
  <c r="D117" i="32"/>
  <c r="E117" i="32"/>
  <c r="F117" i="32"/>
  <c r="G117" i="32"/>
  <c r="H117" i="32"/>
  <c r="I117" i="32"/>
  <c r="J117" i="32"/>
  <c r="K117" i="32"/>
  <c r="L117" i="32"/>
  <c r="M117" i="32"/>
  <c r="N117" i="32"/>
  <c r="P117" i="32"/>
  <c r="C118" i="32"/>
  <c r="D118" i="32"/>
  <c r="E118" i="32"/>
  <c r="F118" i="32"/>
  <c r="G118" i="32"/>
  <c r="H118" i="32"/>
  <c r="I118" i="32"/>
  <c r="J118" i="32"/>
  <c r="K118" i="32"/>
  <c r="L118" i="32"/>
  <c r="M118" i="32"/>
  <c r="N118" i="32"/>
  <c r="P118" i="32"/>
  <c r="C119" i="32"/>
  <c r="D119" i="32"/>
  <c r="E119" i="32"/>
  <c r="F119" i="32"/>
  <c r="G119" i="32"/>
  <c r="H119" i="32"/>
  <c r="I119" i="32"/>
  <c r="J119" i="32"/>
  <c r="K119" i="32"/>
  <c r="L119" i="32"/>
  <c r="M119" i="32"/>
  <c r="N119" i="32"/>
  <c r="P119" i="32"/>
  <c r="C120" i="32"/>
  <c r="D120" i="32"/>
  <c r="E120" i="32"/>
  <c r="F120" i="32"/>
  <c r="G120" i="32"/>
  <c r="H120" i="32"/>
  <c r="I120" i="32"/>
  <c r="J120" i="32"/>
  <c r="K120" i="32"/>
  <c r="L120" i="32"/>
  <c r="M120" i="32"/>
  <c r="N120" i="32"/>
  <c r="P120" i="32"/>
  <c r="C121" i="32"/>
  <c r="D121" i="32"/>
  <c r="E121" i="32"/>
  <c r="F121" i="32"/>
  <c r="G121" i="32"/>
  <c r="H121" i="32"/>
  <c r="I121" i="32"/>
  <c r="J121" i="32"/>
  <c r="K121" i="32"/>
  <c r="L121" i="32"/>
  <c r="M121" i="32"/>
  <c r="N121" i="32"/>
  <c r="P121" i="32"/>
  <c r="C122" i="32"/>
  <c r="D122" i="32"/>
  <c r="E122" i="32"/>
  <c r="F122" i="32"/>
  <c r="G122" i="32"/>
  <c r="H122" i="32"/>
  <c r="I122" i="32"/>
  <c r="J122" i="32"/>
  <c r="K122" i="32"/>
  <c r="L122" i="32"/>
  <c r="M122" i="32"/>
  <c r="N122" i="32"/>
  <c r="P122" i="32"/>
  <c r="C123" i="32"/>
  <c r="D123" i="32"/>
  <c r="E123" i="32"/>
  <c r="F123" i="32"/>
  <c r="G123" i="32"/>
  <c r="H123" i="32"/>
  <c r="I123" i="32"/>
  <c r="J123" i="32"/>
  <c r="K123" i="32"/>
  <c r="L123" i="32"/>
  <c r="M123" i="32"/>
  <c r="N123" i="32"/>
  <c r="P123" i="32"/>
  <c r="C124" i="32"/>
  <c r="D124" i="32"/>
  <c r="E124" i="32"/>
  <c r="F124" i="32"/>
  <c r="G124" i="32"/>
  <c r="H124" i="32"/>
  <c r="I124" i="32"/>
  <c r="J124" i="32"/>
  <c r="K124" i="32"/>
  <c r="L124" i="32"/>
  <c r="M124" i="32"/>
  <c r="N124" i="32"/>
  <c r="P124" i="32"/>
  <c r="C125" i="32"/>
  <c r="D125" i="32"/>
  <c r="E125" i="32"/>
  <c r="F125" i="32"/>
  <c r="G125" i="32"/>
  <c r="H125" i="32"/>
  <c r="I125" i="32"/>
  <c r="J125" i="32"/>
  <c r="K125" i="32"/>
  <c r="L125" i="32"/>
  <c r="M125" i="32"/>
  <c r="N125" i="32"/>
  <c r="P125" i="32"/>
  <c r="C126" i="32"/>
  <c r="D126" i="32"/>
  <c r="E126" i="32"/>
  <c r="F126" i="32"/>
  <c r="G126" i="32"/>
  <c r="H126" i="32"/>
  <c r="I126" i="32"/>
  <c r="J126" i="32"/>
  <c r="K126" i="32"/>
  <c r="L126" i="32"/>
  <c r="M126" i="32"/>
  <c r="N126" i="32"/>
  <c r="P126" i="32"/>
  <c r="C127" i="32"/>
  <c r="D127" i="32"/>
  <c r="E127" i="32"/>
  <c r="F127" i="32"/>
  <c r="G127" i="32"/>
  <c r="H127" i="32"/>
  <c r="I127" i="32"/>
  <c r="J127" i="32"/>
  <c r="K127" i="32"/>
  <c r="L127" i="32"/>
  <c r="M127" i="32"/>
  <c r="N127" i="32"/>
  <c r="P127" i="32"/>
  <c r="C128" i="32"/>
  <c r="D128" i="32"/>
  <c r="E128" i="32"/>
  <c r="F128" i="32"/>
  <c r="G128" i="32"/>
  <c r="H128" i="32"/>
  <c r="I128" i="32"/>
  <c r="J128" i="32"/>
  <c r="K128" i="32"/>
  <c r="L128" i="32"/>
  <c r="M128" i="32"/>
  <c r="N128" i="32"/>
  <c r="P128" i="32"/>
  <c r="C129" i="32"/>
  <c r="D129" i="32"/>
  <c r="E129" i="32"/>
  <c r="F129" i="32"/>
  <c r="G129" i="32"/>
  <c r="H129" i="32"/>
  <c r="I129" i="32"/>
  <c r="J129" i="32"/>
  <c r="K129" i="32"/>
  <c r="L129" i="32"/>
  <c r="M129" i="32"/>
  <c r="N129" i="32"/>
  <c r="P129" i="32"/>
  <c r="C130" i="32"/>
  <c r="D130" i="32"/>
  <c r="E130" i="32"/>
  <c r="F130" i="32"/>
  <c r="G130" i="32"/>
  <c r="H130" i="32"/>
  <c r="I130" i="32"/>
  <c r="J130" i="32"/>
  <c r="K130" i="32"/>
  <c r="L130" i="32"/>
  <c r="M130" i="32"/>
  <c r="N130" i="32"/>
  <c r="P130" i="32"/>
  <c r="C131" i="32"/>
  <c r="D131" i="32"/>
  <c r="E131" i="32"/>
  <c r="F131" i="32"/>
  <c r="G131" i="32"/>
  <c r="H131" i="32"/>
  <c r="I131" i="32"/>
  <c r="J131" i="32"/>
  <c r="K131" i="32"/>
  <c r="L131" i="32"/>
  <c r="M131" i="32"/>
  <c r="N131" i="32"/>
  <c r="P131" i="32"/>
  <c r="C132" i="32"/>
  <c r="D132" i="32"/>
  <c r="E132" i="32"/>
  <c r="F132" i="32"/>
  <c r="G132" i="32"/>
  <c r="H132" i="32"/>
  <c r="I132" i="32"/>
  <c r="J132" i="32"/>
  <c r="K132" i="32"/>
  <c r="L132" i="32"/>
  <c r="M132" i="32"/>
  <c r="N132" i="32"/>
  <c r="P132" i="32"/>
  <c r="C133" i="32"/>
  <c r="D133" i="32"/>
  <c r="E133" i="32"/>
  <c r="F133" i="32"/>
  <c r="G133" i="32"/>
  <c r="H133" i="32"/>
  <c r="I133" i="32"/>
  <c r="J133" i="32"/>
  <c r="K133" i="32"/>
  <c r="L133" i="32"/>
  <c r="M133" i="32"/>
  <c r="N133" i="32"/>
  <c r="P133" i="32"/>
  <c r="C134" i="32"/>
  <c r="D134" i="32"/>
  <c r="E134" i="32"/>
  <c r="F134" i="32"/>
  <c r="G134" i="32"/>
  <c r="H134" i="32"/>
  <c r="I134" i="32"/>
  <c r="J134" i="32"/>
  <c r="K134" i="32"/>
  <c r="L134" i="32"/>
  <c r="M134" i="32"/>
  <c r="N134" i="32"/>
  <c r="P134" i="32"/>
  <c r="C135" i="32"/>
  <c r="D135" i="32"/>
  <c r="E135" i="32"/>
  <c r="F135" i="32"/>
  <c r="G135" i="32"/>
  <c r="H135" i="32"/>
  <c r="I135" i="32"/>
  <c r="J135" i="32"/>
  <c r="K135" i="32"/>
  <c r="L135" i="32"/>
  <c r="M135" i="32"/>
  <c r="N135" i="32"/>
  <c r="P135" i="32"/>
  <c r="C136" i="32"/>
  <c r="D136" i="32"/>
  <c r="E136" i="32"/>
  <c r="F136" i="32"/>
  <c r="G136" i="32"/>
  <c r="H136" i="32"/>
  <c r="I136" i="32"/>
  <c r="J136" i="32"/>
  <c r="K136" i="32"/>
  <c r="L136" i="32"/>
  <c r="M136" i="32"/>
  <c r="N136" i="32"/>
  <c r="P136" i="32"/>
  <c r="C137" i="32"/>
  <c r="D137" i="32"/>
  <c r="E137" i="32"/>
  <c r="F137" i="32"/>
  <c r="G137" i="32"/>
  <c r="H137" i="32"/>
  <c r="I137" i="32"/>
  <c r="J137" i="32"/>
  <c r="K137" i="32"/>
  <c r="L137" i="32"/>
  <c r="M137" i="32"/>
  <c r="N137" i="32"/>
  <c r="P137" i="32"/>
  <c r="C138" i="32"/>
  <c r="D138" i="32"/>
  <c r="E138" i="32"/>
  <c r="F138" i="32"/>
  <c r="G138" i="32"/>
  <c r="H138" i="32"/>
  <c r="I138" i="32"/>
  <c r="J138" i="32"/>
  <c r="K138" i="32"/>
  <c r="L138" i="32"/>
  <c r="M138" i="32"/>
  <c r="N138" i="32"/>
  <c r="P138" i="32"/>
  <c r="C139" i="32"/>
  <c r="D139" i="32"/>
  <c r="E139" i="32"/>
  <c r="F139" i="32"/>
  <c r="G139" i="32"/>
  <c r="H139" i="32"/>
  <c r="I139" i="32"/>
  <c r="J139" i="32"/>
  <c r="K139" i="32"/>
  <c r="L139" i="32"/>
  <c r="M139" i="32"/>
  <c r="N139" i="32"/>
  <c r="P139" i="32"/>
  <c r="C140" i="32"/>
  <c r="D140" i="32"/>
  <c r="E140" i="32"/>
  <c r="F140" i="32"/>
  <c r="G140" i="32"/>
  <c r="H140" i="32"/>
  <c r="I140" i="32"/>
  <c r="J140" i="32"/>
  <c r="K140" i="32"/>
  <c r="L140" i="32"/>
  <c r="M140" i="32"/>
  <c r="N140" i="32"/>
  <c r="P140" i="32"/>
  <c r="C141" i="32"/>
  <c r="D141" i="32"/>
  <c r="E141" i="32"/>
  <c r="F141" i="32"/>
  <c r="G141" i="32"/>
  <c r="H141" i="32"/>
  <c r="I141" i="32"/>
  <c r="J141" i="32"/>
  <c r="K141" i="32"/>
  <c r="L141" i="32"/>
  <c r="M141" i="32"/>
  <c r="N141" i="32"/>
  <c r="P141" i="32"/>
  <c r="C142" i="32"/>
  <c r="D142" i="32"/>
  <c r="E142" i="32"/>
  <c r="F142" i="32"/>
  <c r="G142" i="32"/>
  <c r="H142" i="32"/>
  <c r="I142" i="32"/>
  <c r="J142" i="32"/>
  <c r="K142" i="32"/>
  <c r="L142" i="32"/>
  <c r="M142" i="32"/>
  <c r="N142" i="32"/>
  <c r="P142" i="32"/>
  <c r="C143" i="32"/>
  <c r="D143" i="32"/>
  <c r="E143" i="32"/>
  <c r="F143" i="32"/>
  <c r="G143" i="32"/>
  <c r="H143" i="32"/>
  <c r="I143" i="32"/>
  <c r="J143" i="32"/>
  <c r="K143" i="32"/>
  <c r="L143" i="32"/>
  <c r="M143" i="32"/>
  <c r="N143" i="32"/>
  <c r="P143" i="32"/>
  <c r="C144" i="32"/>
  <c r="D144" i="32"/>
  <c r="E144" i="32"/>
  <c r="F144" i="32"/>
  <c r="G144" i="32"/>
  <c r="H144" i="32"/>
  <c r="I144" i="32"/>
  <c r="J144" i="32"/>
  <c r="K144" i="32"/>
  <c r="L144" i="32"/>
  <c r="M144" i="32"/>
  <c r="N144" i="32"/>
  <c r="P144" i="32"/>
  <c r="C145" i="32"/>
  <c r="D145" i="32"/>
  <c r="E145" i="32"/>
  <c r="F145" i="32"/>
  <c r="G145" i="32"/>
  <c r="H145" i="32"/>
  <c r="I145" i="32"/>
  <c r="J145" i="32"/>
  <c r="K145" i="32"/>
  <c r="L145" i="32"/>
  <c r="M145" i="32"/>
  <c r="N145" i="32"/>
  <c r="P145" i="32"/>
  <c r="C146" i="32"/>
  <c r="D146" i="32"/>
  <c r="E146" i="32"/>
  <c r="F146" i="32"/>
  <c r="G146" i="32"/>
  <c r="H146" i="32"/>
  <c r="I146" i="32"/>
  <c r="J146" i="32"/>
  <c r="K146" i="32"/>
  <c r="L146" i="32"/>
  <c r="M146" i="32"/>
  <c r="N146" i="32"/>
  <c r="P146" i="32"/>
  <c r="C147" i="32"/>
  <c r="D147" i="32"/>
  <c r="E147" i="32"/>
  <c r="F147" i="32"/>
  <c r="G147" i="32"/>
  <c r="H147" i="32"/>
  <c r="I147" i="32"/>
  <c r="J147" i="32"/>
  <c r="K147" i="32"/>
  <c r="L147" i="32"/>
  <c r="M147" i="32"/>
  <c r="N147" i="32"/>
  <c r="P147" i="32"/>
  <c r="C148" i="32"/>
  <c r="D148" i="32"/>
  <c r="E148" i="32"/>
  <c r="F148" i="32"/>
  <c r="G148" i="32"/>
  <c r="H148" i="32"/>
  <c r="I148" i="32"/>
  <c r="J148" i="32"/>
  <c r="K148" i="32"/>
  <c r="L148" i="32"/>
  <c r="M148" i="32"/>
  <c r="N148" i="32"/>
  <c r="P148" i="32"/>
  <c r="C149" i="32"/>
  <c r="D149" i="32"/>
  <c r="E149" i="32"/>
  <c r="F149" i="32"/>
  <c r="G149" i="32"/>
  <c r="H149" i="32"/>
  <c r="I149" i="32"/>
  <c r="J149" i="32"/>
  <c r="K149" i="32"/>
  <c r="L149" i="32"/>
  <c r="M149" i="32"/>
  <c r="N149" i="32"/>
  <c r="P149" i="32"/>
  <c r="C150" i="32"/>
  <c r="D150" i="32"/>
  <c r="E150" i="32"/>
  <c r="F150" i="32"/>
  <c r="G150" i="32"/>
  <c r="H150" i="32"/>
  <c r="I150" i="32"/>
  <c r="J150" i="32"/>
  <c r="K150" i="32"/>
  <c r="L150" i="32"/>
  <c r="M150" i="32"/>
  <c r="N150" i="32"/>
  <c r="P150" i="32"/>
  <c r="C151" i="32"/>
  <c r="D151" i="32"/>
  <c r="E151" i="32"/>
  <c r="F151" i="32"/>
  <c r="G151" i="32"/>
  <c r="H151" i="32"/>
  <c r="I151" i="32"/>
  <c r="J151" i="32"/>
  <c r="K151" i="32"/>
  <c r="L151" i="32"/>
  <c r="M151" i="32"/>
  <c r="N151" i="32"/>
  <c r="P151" i="32"/>
  <c r="C152" i="32"/>
  <c r="D152" i="32"/>
  <c r="E152" i="32"/>
  <c r="F152" i="32"/>
  <c r="G152" i="32"/>
  <c r="H152" i="32"/>
  <c r="I152" i="32"/>
  <c r="J152" i="32"/>
  <c r="K152" i="32"/>
  <c r="L152" i="32"/>
  <c r="M152" i="32"/>
  <c r="N152" i="32"/>
  <c r="P152" i="32"/>
  <c r="C153" i="32"/>
  <c r="D153" i="32"/>
  <c r="E153" i="32"/>
  <c r="F153" i="32"/>
  <c r="G153" i="32"/>
  <c r="H153" i="32"/>
  <c r="I153" i="32"/>
  <c r="J153" i="32"/>
  <c r="K153" i="32"/>
  <c r="L153" i="32"/>
  <c r="M153" i="32"/>
  <c r="N153" i="32"/>
  <c r="P153" i="32"/>
  <c r="C154" i="32"/>
  <c r="D154" i="32"/>
  <c r="E154" i="32"/>
  <c r="F154" i="32"/>
  <c r="G154" i="32"/>
  <c r="H154" i="32"/>
  <c r="I154" i="32"/>
  <c r="J154" i="32"/>
  <c r="K154" i="32"/>
  <c r="L154" i="32"/>
  <c r="M154" i="32"/>
  <c r="N154" i="32"/>
  <c r="P154" i="32"/>
  <c r="C155" i="32"/>
  <c r="D155" i="32"/>
  <c r="E155" i="32"/>
  <c r="F155" i="32"/>
  <c r="G155" i="32"/>
  <c r="H155" i="32"/>
  <c r="I155" i="32"/>
  <c r="J155" i="32"/>
  <c r="K155" i="32"/>
  <c r="L155" i="32"/>
  <c r="M155" i="32"/>
  <c r="N155" i="32"/>
  <c r="P155" i="32"/>
  <c r="C156" i="32"/>
  <c r="D156" i="32"/>
  <c r="E156" i="32"/>
  <c r="F156" i="32"/>
  <c r="G156" i="32"/>
  <c r="H156" i="32"/>
  <c r="I156" i="32"/>
  <c r="J156" i="32"/>
  <c r="K156" i="32"/>
  <c r="L156" i="32"/>
  <c r="M156" i="32"/>
  <c r="N156" i="32"/>
  <c r="P156" i="32"/>
  <c r="C157" i="32"/>
  <c r="D157" i="32"/>
  <c r="E157" i="32"/>
  <c r="F157" i="32"/>
  <c r="G157" i="32"/>
  <c r="H157" i="32"/>
  <c r="I157" i="32"/>
  <c r="J157" i="32"/>
  <c r="K157" i="32"/>
  <c r="L157" i="32"/>
  <c r="M157" i="32"/>
  <c r="N157" i="32"/>
  <c r="P157" i="32"/>
  <c r="C158" i="32"/>
  <c r="D158" i="32"/>
  <c r="E158" i="32"/>
  <c r="F158" i="32"/>
  <c r="G158" i="32"/>
  <c r="H158" i="32"/>
  <c r="I158" i="32"/>
  <c r="J158" i="32"/>
  <c r="K158" i="32"/>
  <c r="L158" i="32"/>
  <c r="M158" i="32"/>
  <c r="N158" i="32"/>
  <c r="P158" i="32"/>
  <c r="C159" i="32"/>
  <c r="D159" i="32"/>
  <c r="E159" i="32"/>
  <c r="F159" i="32"/>
  <c r="G159" i="32"/>
  <c r="H159" i="32"/>
  <c r="I159" i="32"/>
  <c r="J159" i="32"/>
  <c r="K159" i="32"/>
  <c r="L159" i="32"/>
  <c r="M159" i="32"/>
  <c r="N159" i="32"/>
  <c r="P159" i="32"/>
  <c r="C160" i="32"/>
  <c r="D160" i="32"/>
  <c r="E160" i="32"/>
  <c r="F160" i="32"/>
  <c r="G160" i="32"/>
  <c r="H160" i="32"/>
  <c r="I160" i="32"/>
  <c r="J160" i="32"/>
  <c r="K160" i="32"/>
  <c r="L160" i="32"/>
  <c r="M160" i="32"/>
  <c r="N160" i="32"/>
  <c r="P160" i="32"/>
  <c r="C161" i="32"/>
  <c r="D161" i="32"/>
  <c r="E161" i="32"/>
  <c r="F161" i="32"/>
  <c r="G161" i="32"/>
  <c r="H161" i="32"/>
  <c r="I161" i="32"/>
  <c r="J161" i="32"/>
  <c r="K161" i="32"/>
  <c r="L161" i="32"/>
  <c r="M161" i="32"/>
  <c r="N161" i="32"/>
  <c r="P161" i="32"/>
  <c r="C162" i="32"/>
  <c r="D162" i="32"/>
  <c r="E162" i="32"/>
  <c r="F162" i="32"/>
  <c r="G162" i="32"/>
  <c r="H162" i="32"/>
  <c r="I162" i="32"/>
  <c r="J162" i="32"/>
  <c r="K162" i="32"/>
  <c r="L162" i="32"/>
  <c r="M162" i="32"/>
  <c r="N162" i="32"/>
  <c r="P162" i="32"/>
  <c r="C163" i="32"/>
  <c r="D163" i="32"/>
  <c r="E163" i="32"/>
  <c r="F163" i="32"/>
  <c r="G163" i="32"/>
  <c r="H163" i="32"/>
  <c r="I163" i="32"/>
  <c r="J163" i="32"/>
  <c r="K163" i="32"/>
  <c r="L163" i="32"/>
  <c r="M163" i="32"/>
  <c r="N163" i="32"/>
  <c r="P163" i="32"/>
  <c r="C164" i="32"/>
  <c r="D164" i="32"/>
  <c r="E164" i="32"/>
  <c r="F164" i="32"/>
  <c r="G164" i="32"/>
  <c r="H164" i="32"/>
  <c r="I164" i="32"/>
  <c r="J164" i="32"/>
  <c r="K164" i="32"/>
  <c r="L164" i="32"/>
  <c r="M164" i="32"/>
  <c r="N164" i="32"/>
  <c r="P164" i="32"/>
  <c r="C165" i="32"/>
  <c r="D165" i="32"/>
  <c r="E165" i="32"/>
  <c r="F165" i="32"/>
  <c r="G165" i="32"/>
  <c r="H165" i="32"/>
  <c r="I165" i="32"/>
  <c r="J165" i="32"/>
  <c r="K165" i="32"/>
  <c r="L165" i="32"/>
  <c r="M165" i="32"/>
  <c r="N165" i="32"/>
  <c r="P165" i="32"/>
  <c r="C166" i="32"/>
  <c r="D166" i="32"/>
  <c r="E166" i="32"/>
  <c r="F166" i="32"/>
  <c r="G166" i="32"/>
  <c r="H166" i="32"/>
  <c r="I166" i="32"/>
  <c r="J166" i="32"/>
  <c r="K166" i="32"/>
  <c r="L166" i="32"/>
  <c r="M166" i="32"/>
  <c r="N166" i="32"/>
  <c r="P166" i="32"/>
  <c r="C167" i="32"/>
  <c r="D167" i="32"/>
  <c r="E167" i="32"/>
  <c r="F167" i="32"/>
  <c r="G167" i="32"/>
  <c r="H167" i="32"/>
  <c r="I167" i="32"/>
  <c r="J167" i="32"/>
  <c r="K167" i="32"/>
  <c r="L167" i="32"/>
  <c r="M167" i="32"/>
  <c r="N167" i="32"/>
  <c r="P167" i="32"/>
  <c r="C168" i="32"/>
  <c r="D168" i="32"/>
  <c r="E168" i="32"/>
  <c r="F168" i="32"/>
  <c r="G168" i="32"/>
  <c r="H168" i="32"/>
  <c r="I168" i="32"/>
  <c r="J168" i="32"/>
  <c r="K168" i="32"/>
  <c r="L168" i="32"/>
  <c r="M168" i="32"/>
  <c r="N168" i="32"/>
  <c r="P168" i="32"/>
  <c r="C169" i="32"/>
  <c r="D169" i="32"/>
  <c r="E169" i="32"/>
  <c r="F169" i="32"/>
  <c r="G169" i="32"/>
  <c r="H169" i="32"/>
  <c r="I169" i="32"/>
  <c r="J169" i="32"/>
  <c r="K169" i="32"/>
  <c r="L169" i="32"/>
  <c r="M169" i="32"/>
  <c r="N169" i="32"/>
  <c r="P169" i="32"/>
  <c r="C170" i="32"/>
  <c r="D170" i="32"/>
  <c r="E170" i="32"/>
  <c r="F170" i="32"/>
  <c r="G170" i="32"/>
  <c r="H170" i="32"/>
  <c r="I170" i="32"/>
  <c r="J170" i="32"/>
  <c r="K170" i="32"/>
  <c r="L170" i="32"/>
  <c r="M170" i="32"/>
  <c r="N170" i="32"/>
  <c r="P170" i="32"/>
  <c r="C171" i="32"/>
  <c r="D171" i="32"/>
  <c r="E171" i="32"/>
  <c r="F171" i="32"/>
  <c r="G171" i="32"/>
  <c r="H171" i="32"/>
  <c r="I171" i="32"/>
  <c r="J171" i="32"/>
  <c r="K171" i="32"/>
  <c r="L171" i="32"/>
  <c r="M171" i="32"/>
  <c r="N171" i="32"/>
  <c r="P171" i="32"/>
  <c r="C172" i="32"/>
  <c r="D172" i="32"/>
  <c r="E172" i="32"/>
  <c r="F172" i="32"/>
  <c r="G172" i="32"/>
  <c r="H172" i="32"/>
  <c r="I172" i="32"/>
  <c r="J172" i="32"/>
  <c r="K172" i="32"/>
  <c r="L172" i="32"/>
  <c r="M172" i="32"/>
  <c r="N172" i="32"/>
  <c r="P172" i="32"/>
  <c r="C173" i="32"/>
  <c r="D173" i="32"/>
  <c r="E173" i="32"/>
  <c r="F173" i="32"/>
  <c r="G173" i="32"/>
  <c r="H173" i="32"/>
  <c r="I173" i="32"/>
  <c r="J173" i="32"/>
  <c r="K173" i="32"/>
  <c r="L173" i="32"/>
  <c r="M173" i="32"/>
  <c r="N173" i="32"/>
  <c r="P173" i="32"/>
  <c r="C174" i="32"/>
  <c r="D174" i="32"/>
  <c r="E174" i="32"/>
  <c r="F174" i="32"/>
  <c r="G174" i="32"/>
  <c r="H174" i="32"/>
  <c r="I174" i="32"/>
  <c r="J174" i="32"/>
  <c r="K174" i="32"/>
  <c r="L174" i="32"/>
  <c r="M174" i="32"/>
  <c r="N174" i="32"/>
  <c r="P174" i="32"/>
  <c r="C175" i="32"/>
  <c r="D175" i="32"/>
  <c r="E175" i="32"/>
  <c r="F175" i="32"/>
  <c r="G175" i="32"/>
  <c r="H175" i="32"/>
  <c r="I175" i="32"/>
  <c r="J175" i="32"/>
  <c r="K175" i="32"/>
  <c r="L175" i="32"/>
  <c r="M175" i="32"/>
  <c r="N175" i="32"/>
  <c r="P175" i="32"/>
  <c r="C176" i="32"/>
  <c r="D176" i="32"/>
  <c r="E176" i="32"/>
  <c r="G176" i="32"/>
  <c r="H176" i="32"/>
  <c r="I176" i="32"/>
  <c r="J176" i="32"/>
  <c r="K176" i="32"/>
  <c r="L176" i="32"/>
  <c r="M176" i="32"/>
  <c r="N176" i="32"/>
  <c r="P176" i="32"/>
  <c r="C177" i="32"/>
  <c r="D177" i="32"/>
  <c r="E177" i="32"/>
  <c r="G177" i="32"/>
  <c r="H177" i="32"/>
  <c r="I177" i="32"/>
  <c r="J177" i="32"/>
  <c r="K177" i="32"/>
  <c r="L177" i="32"/>
  <c r="M177" i="32"/>
  <c r="N177" i="32"/>
  <c r="P177" i="32"/>
  <c r="C178" i="32"/>
  <c r="D178" i="32"/>
  <c r="E178" i="32"/>
  <c r="G178" i="32"/>
  <c r="H178" i="32"/>
  <c r="I178" i="32"/>
  <c r="J178" i="32"/>
  <c r="K178" i="32"/>
  <c r="L178" i="32"/>
  <c r="M178" i="32"/>
  <c r="N178" i="32"/>
  <c r="P178" i="32"/>
  <c r="C179" i="32"/>
  <c r="D179" i="32"/>
  <c r="E179" i="32"/>
  <c r="G179" i="32"/>
  <c r="H179" i="32"/>
  <c r="I179" i="32"/>
  <c r="J179" i="32"/>
  <c r="K179" i="32"/>
  <c r="L179" i="32"/>
  <c r="M179" i="32"/>
  <c r="N179" i="32"/>
  <c r="P179" i="32"/>
  <c r="C180" i="32"/>
  <c r="D180" i="32"/>
  <c r="E180" i="32"/>
  <c r="G180" i="32"/>
  <c r="H180" i="32"/>
  <c r="I180" i="32"/>
  <c r="J180" i="32"/>
  <c r="K180" i="32"/>
  <c r="L180" i="32"/>
  <c r="M180" i="32"/>
  <c r="N180" i="32"/>
  <c r="P180" i="32"/>
  <c r="C181" i="32"/>
  <c r="D181" i="32"/>
  <c r="E181" i="32"/>
  <c r="G181" i="32"/>
  <c r="H181" i="32"/>
  <c r="I181" i="32"/>
  <c r="J181" i="32"/>
  <c r="K181" i="32"/>
  <c r="L181" i="32"/>
  <c r="M181" i="32"/>
  <c r="N181" i="32"/>
  <c r="P181" i="32"/>
  <c r="C182" i="32"/>
  <c r="D182" i="32"/>
  <c r="E182" i="32"/>
  <c r="G182" i="32"/>
  <c r="H182" i="32"/>
  <c r="I182" i="32"/>
  <c r="J182" i="32"/>
  <c r="K182" i="32"/>
  <c r="L182" i="32"/>
  <c r="M182" i="32"/>
  <c r="N182" i="32"/>
  <c r="P182" i="32"/>
  <c r="C183" i="32"/>
  <c r="D183" i="32"/>
  <c r="E183" i="32"/>
  <c r="G183" i="32"/>
  <c r="H183" i="32"/>
  <c r="I183" i="32"/>
  <c r="J183" i="32"/>
  <c r="K183" i="32"/>
  <c r="L183" i="32"/>
  <c r="M183" i="32"/>
  <c r="N183" i="32"/>
  <c r="P183" i="32"/>
  <c r="C184" i="32"/>
  <c r="D184" i="32"/>
  <c r="E184" i="32"/>
  <c r="G184" i="32"/>
  <c r="H184" i="32"/>
  <c r="I184" i="32"/>
  <c r="J184" i="32"/>
  <c r="K184" i="32"/>
  <c r="L184" i="32"/>
  <c r="M184" i="32"/>
  <c r="N184" i="32"/>
  <c r="P184" i="32"/>
  <c r="C185" i="32"/>
  <c r="D185" i="32"/>
  <c r="E185" i="32"/>
  <c r="G185" i="32"/>
  <c r="H185" i="32"/>
  <c r="I185" i="32"/>
  <c r="J185" i="32"/>
  <c r="K185" i="32"/>
  <c r="L185" i="32"/>
  <c r="M185" i="32"/>
  <c r="N185" i="32"/>
  <c r="P185" i="32"/>
  <c r="C186" i="32"/>
  <c r="D186" i="32"/>
  <c r="E186" i="32"/>
  <c r="G186" i="32"/>
  <c r="H186" i="32"/>
  <c r="I186" i="32"/>
  <c r="J186" i="32"/>
  <c r="K186" i="32"/>
  <c r="L186" i="32"/>
  <c r="M186" i="32"/>
  <c r="N186" i="32"/>
  <c r="P186" i="32"/>
  <c r="C187" i="32"/>
  <c r="D187" i="32"/>
  <c r="E187" i="32"/>
  <c r="G187" i="32"/>
  <c r="H187" i="32"/>
  <c r="I187" i="32"/>
  <c r="J187" i="32"/>
  <c r="K187" i="32"/>
  <c r="L187" i="32"/>
  <c r="M187" i="32"/>
  <c r="N187" i="32"/>
  <c r="P187" i="32"/>
  <c r="C188" i="32"/>
  <c r="D188" i="32"/>
  <c r="E188" i="32"/>
  <c r="G188" i="32"/>
  <c r="H188" i="32"/>
  <c r="I188" i="32"/>
  <c r="J188" i="32"/>
  <c r="K188" i="32"/>
  <c r="L188" i="32"/>
  <c r="M188" i="32"/>
  <c r="N188" i="32"/>
  <c r="P188" i="32"/>
  <c r="C189" i="32"/>
  <c r="D189" i="32"/>
  <c r="E189" i="32"/>
  <c r="G189" i="32"/>
  <c r="H189" i="32"/>
  <c r="I189" i="32"/>
  <c r="J189" i="32"/>
  <c r="K189" i="32"/>
  <c r="L189" i="32"/>
  <c r="M189" i="32"/>
  <c r="N189" i="32"/>
  <c r="P189" i="32"/>
  <c r="C190" i="32"/>
  <c r="D190" i="32"/>
  <c r="E190" i="32"/>
  <c r="G190" i="32"/>
  <c r="H190" i="32"/>
  <c r="I190" i="32"/>
  <c r="J190" i="32"/>
  <c r="K190" i="32"/>
  <c r="L190" i="32"/>
  <c r="M190" i="32"/>
  <c r="N190" i="32"/>
  <c r="P190" i="32"/>
  <c r="C191" i="32"/>
  <c r="D191" i="32"/>
  <c r="E191" i="32"/>
  <c r="G191" i="32"/>
  <c r="H191" i="32"/>
  <c r="I191" i="32"/>
  <c r="J191" i="32"/>
  <c r="K191" i="32"/>
  <c r="L191" i="32"/>
  <c r="M191" i="32"/>
  <c r="N191" i="32"/>
  <c r="P191" i="32"/>
  <c r="C192" i="32"/>
  <c r="D192" i="32"/>
  <c r="E192" i="32"/>
  <c r="G192" i="32"/>
  <c r="H192" i="32"/>
  <c r="I192" i="32"/>
  <c r="J192" i="32"/>
  <c r="K192" i="32"/>
  <c r="L192" i="32"/>
  <c r="M192" i="32"/>
  <c r="N192" i="32"/>
  <c r="P192" i="32"/>
  <c r="C193" i="32"/>
  <c r="D193" i="32"/>
  <c r="E193" i="32"/>
  <c r="G193" i="32"/>
  <c r="H193" i="32"/>
  <c r="I193" i="32"/>
  <c r="J193" i="32"/>
  <c r="K193" i="32"/>
  <c r="L193" i="32"/>
  <c r="M193" i="32"/>
  <c r="N193" i="32"/>
  <c r="P193" i="32"/>
  <c r="C194" i="32"/>
  <c r="D194" i="32"/>
  <c r="E194" i="32"/>
  <c r="G194" i="32"/>
  <c r="H194" i="32"/>
  <c r="I194" i="32"/>
  <c r="J194" i="32"/>
  <c r="K194" i="32"/>
  <c r="L194" i="32"/>
  <c r="M194" i="32"/>
  <c r="N194" i="32"/>
  <c r="P194" i="32"/>
  <c r="C195" i="32"/>
  <c r="D195" i="32"/>
  <c r="E195" i="32"/>
  <c r="G195" i="32"/>
  <c r="H195" i="32"/>
  <c r="I195" i="32"/>
  <c r="J195" i="32"/>
  <c r="K195" i="32"/>
  <c r="L195" i="32"/>
  <c r="M195" i="32"/>
  <c r="N195" i="32"/>
  <c r="P195" i="32"/>
  <c r="C196" i="32"/>
  <c r="D196" i="32"/>
  <c r="E196" i="32"/>
  <c r="G196" i="32"/>
  <c r="H196" i="32"/>
  <c r="I196" i="32"/>
  <c r="J196" i="32"/>
  <c r="K196" i="32"/>
  <c r="L196" i="32"/>
  <c r="M196" i="32"/>
  <c r="N196" i="32"/>
  <c r="P196" i="32"/>
  <c r="C197" i="32"/>
  <c r="D197" i="32"/>
  <c r="E197" i="32"/>
  <c r="G197" i="32"/>
  <c r="H197" i="32"/>
  <c r="I197" i="32"/>
  <c r="J197" i="32"/>
  <c r="K197" i="32"/>
  <c r="L197" i="32"/>
  <c r="M197" i="32"/>
  <c r="N197" i="32"/>
  <c r="P197" i="32"/>
  <c r="C198" i="32"/>
  <c r="D198" i="32"/>
  <c r="E198" i="32"/>
  <c r="G198" i="32"/>
  <c r="H198" i="32"/>
  <c r="I198" i="32"/>
  <c r="J198" i="32"/>
  <c r="K198" i="32"/>
  <c r="L198" i="32"/>
  <c r="M198" i="32"/>
  <c r="N198" i="32"/>
  <c r="P198" i="32"/>
  <c r="C199" i="32"/>
  <c r="D199" i="32"/>
  <c r="E199" i="32"/>
  <c r="G199" i="32"/>
  <c r="H199" i="32"/>
  <c r="I199" i="32"/>
  <c r="J199" i="32"/>
  <c r="K199" i="32"/>
  <c r="L199" i="32"/>
  <c r="M199" i="32"/>
  <c r="N199" i="32"/>
  <c r="P199" i="32"/>
  <c r="C200" i="32"/>
  <c r="D200" i="32"/>
  <c r="E200" i="32"/>
  <c r="G200" i="32"/>
  <c r="H200" i="32"/>
  <c r="I200" i="32"/>
  <c r="J200" i="32"/>
  <c r="K200" i="32"/>
  <c r="L200" i="32"/>
  <c r="M200" i="32"/>
  <c r="N200" i="32"/>
  <c r="P200" i="32"/>
  <c r="C201" i="32"/>
  <c r="D201" i="32"/>
  <c r="E201" i="32"/>
  <c r="G201" i="32"/>
  <c r="H201" i="32"/>
  <c r="I201" i="32"/>
  <c r="J201" i="32"/>
  <c r="K201" i="32"/>
  <c r="L201" i="32"/>
  <c r="M201" i="32"/>
  <c r="N201" i="32"/>
  <c r="P201" i="32"/>
  <c r="C202" i="32"/>
  <c r="D202" i="32"/>
  <c r="E202" i="32"/>
  <c r="G202" i="32"/>
  <c r="H202" i="32"/>
  <c r="I202" i="32"/>
  <c r="J202" i="32"/>
  <c r="K202" i="32"/>
  <c r="L202" i="32"/>
  <c r="M202" i="32"/>
  <c r="N202" i="32"/>
  <c r="P202" i="32"/>
  <c r="C203" i="32"/>
  <c r="D203" i="32"/>
  <c r="E203" i="32"/>
  <c r="G203" i="32"/>
  <c r="H203" i="32"/>
  <c r="I203" i="32"/>
  <c r="J203" i="32"/>
  <c r="K203" i="32"/>
  <c r="L203" i="32"/>
  <c r="M203" i="32"/>
  <c r="N203" i="32"/>
  <c r="P203" i="32"/>
  <c r="C204" i="32"/>
  <c r="D204" i="32"/>
  <c r="E204" i="32"/>
  <c r="G204" i="32"/>
  <c r="H204" i="32"/>
  <c r="I204" i="32"/>
  <c r="J204" i="32"/>
  <c r="K204" i="32"/>
  <c r="L204" i="32"/>
  <c r="M204" i="32"/>
  <c r="N204" i="32"/>
  <c r="P204" i="32"/>
  <c r="C205" i="32"/>
  <c r="D205" i="32"/>
  <c r="E205" i="32"/>
  <c r="G205" i="32"/>
  <c r="H205" i="32"/>
  <c r="I205" i="32"/>
  <c r="J205" i="32"/>
  <c r="K205" i="32"/>
  <c r="L205" i="32"/>
  <c r="M205" i="32"/>
  <c r="N205" i="32"/>
  <c r="P205" i="32"/>
  <c r="C206" i="32"/>
  <c r="D206" i="32"/>
  <c r="E206" i="32"/>
  <c r="G206" i="32"/>
  <c r="H206" i="32"/>
  <c r="I206" i="32"/>
  <c r="J206" i="32"/>
  <c r="K206" i="32"/>
  <c r="L206" i="32"/>
  <c r="M206" i="32"/>
  <c r="N206" i="32"/>
  <c r="P206" i="32"/>
  <c r="C207" i="32"/>
  <c r="D207" i="32"/>
  <c r="E207" i="32"/>
  <c r="G207" i="32"/>
  <c r="H207" i="32"/>
  <c r="I207" i="32"/>
  <c r="J207" i="32"/>
  <c r="K207" i="32"/>
  <c r="L207" i="32"/>
  <c r="M207" i="32"/>
  <c r="N207" i="32"/>
  <c r="P207" i="32"/>
  <c r="C208" i="32"/>
  <c r="D208" i="32"/>
  <c r="E208" i="32"/>
  <c r="G208" i="32"/>
  <c r="H208" i="32"/>
  <c r="I208" i="32"/>
  <c r="J208" i="32"/>
  <c r="K208" i="32"/>
  <c r="L208" i="32"/>
  <c r="M208" i="32"/>
  <c r="N208" i="32"/>
  <c r="P208" i="32"/>
  <c r="C209" i="32"/>
  <c r="D209" i="32"/>
  <c r="E209" i="32"/>
  <c r="G209" i="32"/>
  <c r="H209" i="32"/>
  <c r="I209" i="32"/>
  <c r="J209" i="32"/>
  <c r="K209" i="32"/>
  <c r="L209" i="32"/>
  <c r="M209" i="32"/>
  <c r="N209" i="32"/>
  <c r="P209" i="32"/>
  <c r="C210" i="32"/>
  <c r="D210" i="32"/>
  <c r="E210" i="32"/>
  <c r="G210" i="32"/>
  <c r="H210" i="32"/>
  <c r="I210" i="32"/>
  <c r="J210" i="32"/>
  <c r="K210" i="32"/>
  <c r="L210" i="32"/>
  <c r="M210" i="32"/>
  <c r="N210" i="32"/>
  <c r="P210" i="32"/>
  <c r="C211" i="32"/>
  <c r="D211" i="32"/>
  <c r="E211" i="32"/>
  <c r="G211" i="32"/>
  <c r="H211" i="32"/>
  <c r="I211" i="32"/>
  <c r="J211" i="32"/>
  <c r="K211" i="32"/>
  <c r="L211" i="32"/>
  <c r="M211" i="32"/>
  <c r="N211" i="32"/>
  <c r="P211" i="32"/>
  <c r="C212" i="32"/>
  <c r="D212" i="32"/>
  <c r="E212" i="32"/>
  <c r="G212" i="32"/>
  <c r="H212" i="32"/>
  <c r="I212" i="32"/>
  <c r="J212" i="32"/>
  <c r="K212" i="32"/>
  <c r="L212" i="32"/>
  <c r="M212" i="32"/>
  <c r="N212" i="32"/>
  <c r="P212" i="32"/>
  <c r="C213" i="32"/>
  <c r="D213" i="32"/>
  <c r="E213" i="32"/>
  <c r="G213" i="32"/>
  <c r="H213" i="32"/>
  <c r="I213" i="32"/>
  <c r="J213" i="32"/>
  <c r="K213" i="32"/>
  <c r="L213" i="32"/>
  <c r="M213" i="32"/>
  <c r="N213" i="32"/>
  <c r="P213" i="32"/>
  <c r="C214" i="32"/>
  <c r="D214" i="32"/>
  <c r="E214" i="32"/>
  <c r="G214" i="32"/>
  <c r="H214" i="32"/>
  <c r="I214" i="32"/>
  <c r="J214" i="32"/>
  <c r="K214" i="32"/>
  <c r="L214" i="32"/>
  <c r="M214" i="32"/>
  <c r="N214" i="32"/>
  <c r="P214" i="32"/>
  <c r="C215" i="32"/>
  <c r="D215" i="32"/>
  <c r="E215" i="32"/>
  <c r="G215" i="32"/>
  <c r="H215" i="32"/>
  <c r="I215" i="32"/>
  <c r="J215" i="32"/>
  <c r="K215" i="32"/>
  <c r="L215" i="32"/>
  <c r="M215" i="32"/>
  <c r="N215" i="32"/>
  <c r="P215" i="32"/>
  <c r="C216" i="32"/>
  <c r="D216" i="32"/>
  <c r="E216" i="32"/>
  <c r="G216" i="32"/>
  <c r="H216" i="32"/>
  <c r="I216" i="32"/>
  <c r="J216" i="32"/>
  <c r="K216" i="32"/>
  <c r="L216" i="32"/>
  <c r="M216" i="32"/>
  <c r="N216" i="32"/>
  <c r="P216" i="32"/>
  <c r="C217" i="32"/>
  <c r="D217" i="32"/>
  <c r="E217" i="32"/>
  <c r="G217" i="32"/>
  <c r="H217" i="32"/>
  <c r="I217" i="32"/>
  <c r="J217" i="32"/>
  <c r="K217" i="32"/>
  <c r="L217" i="32"/>
  <c r="M217" i="32"/>
  <c r="N217" i="32"/>
  <c r="P217" i="32"/>
  <c r="C218" i="32"/>
  <c r="D218" i="32"/>
  <c r="E218" i="32"/>
  <c r="G218" i="32"/>
  <c r="H218" i="32"/>
  <c r="I218" i="32"/>
  <c r="J218" i="32"/>
  <c r="K218" i="32"/>
  <c r="L218" i="32"/>
  <c r="M218" i="32"/>
  <c r="N218" i="32"/>
  <c r="P218" i="32"/>
  <c r="C219" i="32"/>
  <c r="D219" i="32"/>
  <c r="E219" i="32"/>
  <c r="G219" i="32"/>
  <c r="H219" i="32"/>
  <c r="I219" i="32"/>
  <c r="J219" i="32"/>
  <c r="K219" i="32"/>
  <c r="L219" i="32"/>
  <c r="M219" i="32"/>
  <c r="N219" i="32"/>
  <c r="P219" i="32"/>
  <c r="C220" i="32"/>
  <c r="D220" i="32"/>
  <c r="E220" i="32"/>
  <c r="G220" i="32"/>
  <c r="H220" i="32"/>
  <c r="I220" i="32"/>
  <c r="J220" i="32"/>
  <c r="K220" i="32"/>
  <c r="L220" i="32"/>
  <c r="M220" i="32"/>
  <c r="N220" i="32"/>
  <c r="P220" i="32"/>
  <c r="C221" i="32"/>
  <c r="D221" i="32"/>
  <c r="E221" i="32"/>
  <c r="G221" i="32"/>
  <c r="H221" i="32"/>
  <c r="I221" i="32"/>
  <c r="J221" i="32"/>
  <c r="K221" i="32"/>
  <c r="L221" i="32"/>
  <c r="M221" i="32"/>
  <c r="N221" i="32"/>
  <c r="P221" i="32"/>
  <c r="C222" i="32"/>
  <c r="D222" i="32"/>
  <c r="E222" i="32"/>
  <c r="G222" i="32"/>
  <c r="H222" i="32"/>
  <c r="I222" i="32"/>
  <c r="J222" i="32"/>
  <c r="K222" i="32"/>
  <c r="L222" i="32"/>
  <c r="M222" i="32"/>
  <c r="N222" i="32"/>
  <c r="P222" i="32"/>
  <c r="C223" i="32"/>
  <c r="D223" i="32"/>
  <c r="E223" i="32"/>
  <c r="G223" i="32"/>
  <c r="H223" i="32"/>
  <c r="I223" i="32"/>
  <c r="J223" i="32"/>
  <c r="K223" i="32"/>
  <c r="L223" i="32"/>
  <c r="M223" i="32"/>
  <c r="N223" i="32"/>
  <c r="P223" i="32"/>
  <c r="G224" i="32"/>
  <c r="H224" i="32"/>
  <c r="I224" i="32"/>
  <c r="J224" i="32"/>
  <c r="K224" i="32"/>
  <c r="L224" i="32"/>
  <c r="M224" i="32"/>
  <c r="N224" i="32"/>
  <c r="P224" i="32"/>
  <c r="G225" i="32"/>
  <c r="H225" i="32"/>
  <c r="I225" i="32"/>
  <c r="J225" i="32"/>
  <c r="K225" i="32"/>
  <c r="L225" i="32"/>
  <c r="M225" i="32"/>
  <c r="N225" i="32"/>
  <c r="P225" i="32"/>
  <c r="G226" i="32"/>
  <c r="H226" i="32"/>
  <c r="I226" i="32"/>
  <c r="J226" i="32"/>
  <c r="K226" i="32"/>
  <c r="L226" i="32"/>
  <c r="M226" i="32"/>
  <c r="N226" i="32"/>
  <c r="P226" i="32"/>
  <c r="G227" i="32"/>
  <c r="H227" i="32"/>
  <c r="I227" i="32"/>
  <c r="J227" i="32"/>
  <c r="K227" i="32"/>
  <c r="L227" i="32"/>
  <c r="M227" i="32"/>
  <c r="N227" i="32"/>
  <c r="P227" i="32"/>
  <c r="G228" i="32"/>
  <c r="H228" i="32"/>
  <c r="I228" i="32"/>
  <c r="J228" i="32"/>
  <c r="K228" i="32"/>
  <c r="L228" i="32"/>
  <c r="M228" i="32"/>
  <c r="N228" i="32"/>
  <c r="P228" i="32"/>
  <c r="G229" i="32"/>
  <c r="H229" i="32"/>
  <c r="I229" i="32"/>
  <c r="J229" i="32"/>
  <c r="K229" i="32"/>
  <c r="L229" i="32"/>
  <c r="M229" i="32"/>
  <c r="N229" i="32"/>
  <c r="P229" i="32"/>
  <c r="G230" i="32"/>
  <c r="H230" i="32"/>
  <c r="I230" i="32"/>
  <c r="J230" i="32"/>
  <c r="K230" i="32"/>
  <c r="L230" i="32"/>
  <c r="M230" i="32"/>
  <c r="N230" i="32"/>
  <c r="P230" i="32"/>
  <c r="G231" i="32"/>
  <c r="H231" i="32"/>
  <c r="I231" i="32"/>
  <c r="J231" i="32"/>
  <c r="K231" i="32"/>
  <c r="L231" i="32"/>
  <c r="M231" i="32"/>
  <c r="N231" i="32"/>
  <c r="P231" i="32"/>
  <c r="G232" i="32"/>
  <c r="H232" i="32"/>
  <c r="I232" i="32"/>
  <c r="J232" i="32"/>
  <c r="K232" i="32"/>
  <c r="L232" i="32"/>
  <c r="M232" i="32"/>
  <c r="N232" i="32"/>
  <c r="P232" i="32"/>
  <c r="G233" i="32"/>
  <c r="H233" i="32"/>
  <c r="I233" i="32"/>
  <c r="J233" i="32"/>
  <c r="K233" i="32"/>
  <c r="L233" i="32"/>
  <c r="M233" i="32"/>
  <c r="N233" i="32"/>
  <c r="P233" i="32"/>
  <c r="G234" i="32"/>
  <c r="H234" i="32"/>
  <c r="I234" i="32"/>
  <c r="J234" i="32"/>
  <c r="K234" i="32"/>
  <c r="L234" i="32"/>
  <c r="M234" i="32"/>
  <c r="N234" i="32"/>
  <c r="P234" i="32"/>
  <c r="G235" i="32"/>
  <c r="H235" i="32"/>
  <c r="I235" i="32"/>
  <c r="J235" i="32"/>
  <c r="K235" i="32"/>
  <c r="L235" i="32"/>
  <c r="M235" i="32"/>
  <c r="N235" i="32"/>
  <c r="P235" i="32"/>
  <c r="G236" i="32"/>
  <c r="H236" i="32"/>
  <c r="I236" i="32"/>
  <c r="J236" i="32"/>
  <c r="K236" i="32"/>
  <c r="L236" i="32"/>
  <c r="M236" i="32"/>
  <c r="N236" i="32"/>
  <c r="P236" i="32"/>
  <c r="G237" i="32"/>
  <c r="H237" i="32"/>
  <c r="I237" i="32"/>
  <c r="J237" i="32"/>
  <c r="K237" i="32"/>
  <c r="L237" i="32"/>
  <c r="M237" i="32"/>
  <c r="N237" i="32"/>
  <c r="P237" i="32"/>
  <c r="G238" i="32"/>
  <c r="H238" i="32"/>
  <c r="I238" i="32"/>
  <c r="J238" i="32"/>
  <c r="K238" i="32"/>
  <c r="L238" i="32"/>
  <c r="M238" i="32"/>
  <c r="N238" i="32"/>
  <c r="P238" i="32"/>
  <c r="G239" i="32"/>
  <c r="H239" i="32"/>
  <c r="I239" i="32"/>
  <c r="J239" i="32"/>
  <c r="K239" i="32"/>
  <c r="L239" i="32"/>
  <c r="M239" i="32"/>
  <c r="N239" i="32"/>
  <c r="P239" i="32"/>
  <c r="G240" i="32"/>
  <c r="H240" i="32"/>
  <c r="I240" i="32"/>
  <c r="J240" i="32"/>
  <c r="K240" i="32"/>
  <c r="L240" i="32"/>
  <c r="M240" i="32"/>
  <c r="N240" i="32"/>
  <c r="P240" i="32"/>
  <c r="G241" i="32"/>
  <c r="H241" i="32"/>
  <c r="I241" i="32"/>
  <c r="J241" i="32"/>
  <c r="K241" i="32"/>
  <c r="L241" i="32"/>
  <c r="M241" i="32"/>
  <c r="N241" i="32"/>
  <c r="P241" i="32"/>
  <c r="G242" i="32"/>
  <c r="H242" i="32"/>
  <c r="I242" i="32"/>
  <c r="J242" i="32"/>
  <c r="K242" i="32"/>
  <c r="L242" i="32"/>
  <c r="M242" i="32"/>
  <c r="N242" i="32"/>
  <c r="P242" i="32"/>
  <c r="G243" i="32"/>
  <c r="H243" i="32"/>
  <c r="I243" i="32"/>
  <c r="J243" i="32"/>
  <c r="K243" i="32"/>
  <c r="L243" i="32"/>
  <c r="M243" i="32"/>
  <c r="N243" i="32"/>
  <c r="P243" i="32"/>
  <c r="G244" i="32"/>
  <c r="H244" i="32"/>
  <c r="I244" i="32"/>
  <c r="J244" i="32"/>
  <c r="K244" i="32"/>
  <c r="L244" i="32"/>
  <c r="M244" i="32"/>
  <c r="N244" i="32"/>
  <c r="P244" i="32"/>
  <c r="G245" i="32"/>
  <c r="H245" i="32"/>
  <c r="I245" i="32"/>
  <c r="J245" i="32"/>
  <c r="K245" i="32"/>
  <c r="L245" i="32"/>
  <c r="M245" i="32"/>
  <c r="N245" i="32"/>
  <c r="P245" i="32"/>
  <c r="G246" i="32"/>
  <c r="H246" i="32"/>
  <c r="I246" i="32"/>
  <c r="J246" i="32"/>
  <c r="K246" i="32"/>
  <c r="L246" i="32"/>
  <c r="M246" i="32"/>
  <c r="N246" i="32"/>
  <c r="P246" i="32"/>
  <c r="G247" i="32"/>
  <c r="H247" i="32"/>
  <c r="I247" i="32"/>
  <c r="J247" i="32"/>
  <c r="K247" i="32"/>
  <c r="L247" i="32"/>
  <c r="M247" i="32"/>
  <c r="N247" i="32"/>
  <c r="P247" i="32"/>
  <c r="G248" i="32"/>
  <c r="H248" i="32"/>
  <c r="I248" i="32"/>
  <c r="J248" i="32"/>
  <c r="K248" i="32"/>
  <c r="L248" i="32"/>
  <c r="M248" i="32"/>
  <c r="N248" i="32"/>
  <c r="P248" i="32"/>
  <c r="G249" i="32"/>
  <c r="H249" i="32"/>
  <c r="I249" i="32"/>
  <c r="J249" i="32"/>
  <c r="K249" i="32"/>
  <c r="L249" i="32"/>
  <c r="M249" i="32"/>
  <c r="N249" i="32"/>
  <c r="P249" i="32"/>
  <c r="G250" i="32"/>
  <c r="H250" i="32"/>
  <c r="I250" i="32"/>
  <c r="J250" i="32"/>
  <c r="K250" i="32"/>
  <c r="L250" i="32"/>
  <c r="M250" i="32"/>
  <c r="N250" i="32"/>
  <c r="P250" i="32"/>
  <c r="G251" i="32"/>
  <c r="H251" i="32"/>
  <c r="I251" i="32"/>
  <c r="J251" i="32"/>
  <c r="K251" i="32"/>
  <c r="L251" i="32"/>
  <c r="M251" i="32"/>
  <c r="N251" i="32"/>
  <c r="P251" i="32"/>
  <c r="G252" i="32"/>
  <c r="H252" i="32"/>
  <c r="I252" i="32"/>
  <c r="J252" i="32"/>
  <c r="K252" i="32"/>
  <c r="L252" i="32"/>
  <c r="M252" i="32"/>
  <c r="N252" i="32"/>
  <c r="P252" i="32"/>
  <c r="G253" i="32"/>
  <c r="H253" i="32"/>
  <c r="I253" i="32"/>
  <c r="J253" i="32"/>
  <c r="K253" i="32"/>
  <c r="L253" i="32"/>
  <c r="M253" i="32"/>
  <c r="N253" i="32"/>
  <c r="P253" i="32"/>
  <c r="G254" i="32"/>
  <c r="H254" i="32"/>
  <c r="I254" i="32"/>
  <c r="J254" i="32"/>
  <c r="K254" i="32"/>
  <c r="L254" i="32"/>
  <c r="M254" i="32"/>
  <c r="N254" i="32"/>
  <c r="P254" i="32"/>
  <c r="G255" i="32"/>
  <c r="H255" i="32"/>
  <c r="I255" i="32"/>
  <c r="J255" i="32"/>
  <c r="K255" i="32"/>
  <c r="L255" i="32"/>
  <c r="M255" i="32"/>
  <c r="N255" i="32"/>
  <c r="P255" i="32"/>
  <c r="G256" i="32"/>
  <c r="H256" i="32"/>
  <c r="I256" i="32"/>
  <c r="J256" i="32"/>
  <c r="K256" i="32"/>
  <c r="L256" i="32"/>
  <c r="M256" i="32"/>
  <c r="N256" i="32"/>
  <c r="P256" i="32"/>
  <c r="G257" i="32"/>
  <c r="H257" i="32"/>
  <c r="I257" i="32"/>
  <c r="J257" i="32"/>
  <c r="K257" i="32"/>
  <c r="L257" i="32"/>
  <c r="M257" i="32"/>
  <c r="N257" i="32"/>
  <c r="P257" i="32"/>
  <c r="G258" i="32"/>
  <c r="H258" i="32"/>
  <c r="I258" i="32"/>
  <c r="J258" i="32"/>
  <c r="K258" i="32"/>
  <c r="L258" i="32"/>
  <c r="M258" i="32"/>
  <c r="N258" i="32"/>
  <c r="P258" i="32"/>
  <c r="G259" i="32"/>
  <c r="H259" i="32"/>
  <c r="I259" i="32"/>
  <c r="J259" i="32"/>
  <c r="K259" i="32"/>
  <c r="L259" i="32"/>
  <c r="M259" i="32"/>
  <c r="N259" i="32"/>
  <c r="P259" i="32"/>
  <c r="G260" i="32"/>
  <c r="H260" i="32"/>
  <c r="I260" i="32"/>
  <c r="J260" i="32"/>
  <c r="K260" i="32"/>
  <c r="L260" i="32"/>
  <c r="M260" i="32"/>
  <c r="N260" i="32"/>
  <c r="P260" i="32"/>
  <c r="G261" i="32"/>
  <c r="H261" i="32"/>
  <c r="I261" i="32"/>
  <c r="J261" i="32"/>
  <c r="K261" i="32"/>
  <c r="L261" i="32"/>
  <c r="M261" i="32"/>
  <c r="N261" i="32"/>
  <c r="P261" i="32"/>
  <c r="G262" i="32"/>
  <c r="H262" i="32"/>
  <c r="I262" i="32"/>
  <c r="J262" i="32"/>
  <c r="K262" i="32"/>
  <c r="L262" i="32"/>
  <c r="M262" i="32"/>
  <c r="N262" i="32"/>
  <c r="P262" i="32"/>
  <c r="G263" i="32"/>
  <c r="H263" i="32"/>
  <c r="I263" i="32"/>
  <c r="J263" i="32"/>
  <c r="K263" i="32"/>
  <c r="L263" i="32"/>
  <c r="M263" i="32"/>
  <c r="N263" i="32"/>
  <c r="P263" i="32"/>
  <c r="G264" i="32"/>
  <c r="H264" i="32"/>
  <c r="I264" i="32"/>
  <c r="J264" i="32"/>
  <c r="K264" i="32"/>
  <c r="L264" i="32"/>
  <c r="M264" i="32"/>
  <c r="N264" i="32"/>
  <c r="P264" i="32"/>
  <c r="G265" i="32"/>
  <c r="H265" i="32"/>
  <c r="I265" i="32"/>
  <c r="J265" i="32"/>
  <c r="K265" i="32"/>
  <c r="L265" i="32"/>
  <c r="M265" i="32"/>
  <c r="N265" i="32"/>
  <c r="P265" i="32"/>
  <c r="G266" i="32"/>
  <c r="H266" i="32"/>
  <c r="I266" i="32"/>
  <c r="J266" i="32"/>
  <c r="K266" i="32"/>
  <c r="L266" i="32"/>
  <c r="M266" i="32"/>
  <c r="N266" i="32"/>
  <c r="P266" i="32"/>
  <c r="G267" i="32"/>
  <c r="H267" i="32"/>
  <c r="I267" i="32"/>
  <c r="J267" i="32"/>
  <c r="K267" i="32"/>
  <c r="L267" i="32"/>
  <c r="M267" i="32"/>
  <c r="N267" i="32"/>
  <c r="P267" i="32"/>
  <c r="G268" i="32"/>
  <c r="H268" i="32"/>
  <c r="I268" i="32"/>
  <c r="J268" i="32"/>
  <c r="K268" i="32"/>
  <c r="L268" i="32"/>
  <c r="M268" i="32"/>
  <c r="N268" i="32"/>
  <c r="P268" i="32"/>
  <c r="G269" i="32"/>
  <c r="H269" i="32"/>
  <c r="I269" i="32"/>
  <c r="J269" i="32"/>
  <c r="K269" i="32"/>
  <c r="L269" i="32"/>
  <c r="M269" i="32"/>
  <c r="N269" i="32"/>
  <c r="P269" i="32"/>
  <c r="G270" i="32"/>
  <c r="H270" i="32"/>
  <c r="I270" i="32"/>
  <c r="J270" i="32"/>
  <c r="K270" i="32"/>
  <c r="L270" i="32"/>
  <c r="M270" i="32"/>
  <c r="N270" i="32"/>
  <c r="P270" i="32"/>
  <c r="H271" i="32"/>
  <c r="I271" i="32"/>
  <c r="J271" i="32"/>
  <c r="K271" i="32"/>
  <c r="L271" i="32"/>
  <c r="M271" i="32"/>
  <c r="N271" i="32"/>
  <c r="P271" i="32"/>
  <c r="P8" i="32"/>
  <c r="N8" i="32"/>
  <c r="L8" i="32"/>
  <c r="M8" i="32"/>
  <c r="K8" i="32"/>
  <c r="I8" i="32"/>
  <c r="J8" i="32"/>
  <c r="H8" i="32"/>
  <c r="G8" i="32"/>
  <c r="F8" i="32"/>
  <c r="E8" i="32"/>
  <c r="D8" i="32"/>
  <c r="C8" i="32"/>
  <c r="M270" i="28"/>
  <c r="H270" i="28"/>
  <c r="J270" i="28" s="1"/>
  <c r="K270" i="28" s="1"/>
  <c r="F270" i="28"/>
  <c r="C270" i="28"/>
  <c r="E270" i="28" s="1"/>
  <c r="H269" i="28"/>
  <c r="J269" i="28" s="1"/>
  <c r="C269" i="28"/>
  <c r="E269" i="28" s="1"/>
  <c r="G269" i="28" s="1"/>
  <c r="H268" i="28"/>
  <c r="J268" i="28" s="1"/>
  <c r="C268" i="28"/>
  <c r="E268" i="28" s="1"/>
  <c r="G268" i="28" s="1"/>
  <c r="H267" i="28"/>
  <c r="J267" i="28" s="1"/>
  <c r="K267" i="28" s="1"/>
  <c r="C267" i="28"/>
  <c r="E267" i="28" s="1"/>
  <c r="G267" i="28" s="1"/>
  <c r="H266" i="28"/>
  <c r="J266" i="28" s="1"/>
  <c r="C266" i="28"/>
  <c r="E266" i="28" s="1"/>
  <c r="G266" i="28" s="1"/>
  <c r="H265" i="28"/>
  <c r="J265" i="28" s="1"/>
  <c r="K265" i="28" s="1"/>
  <c r="C265" i="28"/>
  <c r="E265" i="28" s="1"/>
  <c r="G265" i="28" s="1"/>
  <c r="H264" i="28"/>
  <c r="J264" i="28" s="1"/>
  <c r="C264" i="28"/>
  <c r="E264" i="28" s="1"/>
  <c r="G264" i="28" s="1"/>
  <c r="H263" i="28"/>
  <c r="J263" i="28" s="1"/>
  <c r="K263" i="28" s="1"/>
  <c r="C263" i="28"/>
  <c r="E263" i="28" s="1"/>
  <c r="G263" i="28" s="1"/>
  <c r="H262" i="28"/>
  <c r="J262" i="28" s="1"/>
  <c r="C262" i="28"/>
  <c r="E262" i="28" s="1"/>
  <c r="G262" i="28" s="1"/>
  <c r="H261" i="28"/>
  <c r="J261" i="28" s="1"/>
  <c r="C261" i="28"/>
  <c r="E261" i="28" s="1"/>
  <c r="G261" i="28" s="1"/>
  <c r="H260" i="28"/>
  <c r="J260" i="28" s="1"/>
  <c r="K260" i="28" s="1"/>
  <c r="C260" i="28"/>
  <c r="E260" i="28" s="1"/>
  <c r="G260" i="28" s="1"/>
  <c r="H259" i="28"/>
  <c r="J259" i="28" s="1"/>
  <c r="K259" i="28" s="1"/>
  <c r="E259" i="28"/>
  <c r="G259" i="28" s="1"/>
  <c r="C259" i="28"/>
  <c r="M270" i="27"/>
  <c r="H270" i="27"/>
  <c r="J270" i="27" s="1"/>
  <c r="K270" i="27" s="1"/>
  <c r="F270" i="27"/>
  <c r="C270" i="27"/>
  <c r="E270" i="27" s="1"/>
  <c r="G270" i="27" s="1"/>
  <c r="H269" i="27"/>
  <c r="J269" i="27" s="1"/>
  <c r="K269" i="27" s="1"/>
  <c r="C269" i="27"/>
  <c r="E269" i="27" s="1"/>
  <c r="G269" i="27" s="1"/>
  <c r="H268" i="27"/>
  <c r="J268" i="27" s="1"/>
  <c r="K268" i="27" s="1"/>
  <c r="C268" i="27"/>
  <c r="E268" i="27" s="1"/>
  <c r="G268" i="27" s="1"/>
  <c r="H267" i="27"/>
  <c r="J267" i="27" s="1"/>
  <c r="K267" i="27" s="1"/>
  <c r="C267" i="27"/>
  <c r="E267" i="27" s="1"/>
  <c r="G267" i="27" s="1"/>
  <c r="H266" i="27"/>
  <c r="J266" i="27" s="1"/>
  <c r="C266" i="27"/>
  <c r="E266" i="27" s="1"/>
  <c r="G266" i="27" s="1"/>
  <c r="H265" i="27"/>
  <c r="J265" i="27" s="1"/>
  <c r="C265" i="27"/>
  <c r="E265" i="27" s="1"/>
  <c r="G265" i="27" s="1"/>
  <c r="H264" i="27"/>
  <c r="J264" i="27" s="1"/>
  <c r="C264" i="27"/>
  <c r="E264" i="27" s="1"/>
  <c r="G264" i="27" s="1"/>
  <c r="H263" i="27"/>
  <c r="J263" i="27" s="1"/>
  <c r="C263" i="27"/>
  <c r="E263" i="27" s="1"/>
  <c r="G263" i="27" s="1"/>
  <c r="H262" i="27"/>
  <c r="J262" i="27" s="1"/>
  <c r="K262" i="27" s="1"/>
  <c r="L262" i="27" s="1"/>
  <c r="C262" i="27"/>
  <c r="E262" i="27" s="1"/>
  <c r="G262" i="27" s="1"/>
  <c r="H261" i="27"/>
  <c r="J261" i="27" s="1"/>
  <c r="K261" i="27" s="1"/>
  <c r="C261" i="27"/>
  <c r="E261" i="27" s="1"/>
  <c r="G261" i="27" s="1"/>
  <c r="H260" i="27"/>
  <c r="J260" i="27" s="1"/>
  <c r="K260" i="27" s="1"/>
  <c r="C260" i="27"/>
  <c r="E260" i="27" s="1"/>
  <c r="G260" i="27" s="1"/>
  <c r="H259" i="27"/>
  <c r="J259" i="27" s="1"/>
  <c r="K259" i="27" s="1"/>
  <c r="C259" i="27"/>
  <c r="E259" i="27" s="1"/>
  <c r="G259" i="27" s="1"/>
  <c r="M270" i="26"/>
  <c r="H270" i="26"/>
  <c r="J270" i="26" s="1"/>
  <c r="K270" i="26" s="1"/>
  <c r="F270" i="26"/>
  <c r="C270" i="26"/>
  <c r="E270" i="26" s="1"/>
  <c r="G270" i="26" s="1"/>
  <c r="H269" i="26"/>
  <c r="J269" i="26" s="1"/>
  <c r="K269" i="26" s="1"/>
  <c r="C269" i="26"/>
  <c r="E269" i="26" s="1"/>
  <c r="G269" i="26" s="1"/>
  <c r="H268" i="26"/>
  <c r="J268" i="26" s="1"/>
  <c r="K268" i="26" s="1"/>
  <c r="C268" i="26"/>
  <c r="E268" i="26" s="1"/>
  <c r="G268" i="26" s="1"/>
  <c r="H267" i="26"/>
  <c r="J267" i="26" s="1"/>
  <c r="C267" i="26"/>
  <c r="E267" i="26" s="1"/>
  <c r="G267" i="26" s="1"/>
  <c r="H266" i="26"/>
  <c r="J266" i="26" s="1"/>
  <c r="C266" i="26"/>
  <c r="E266" i="26" s="1"/>
  <c r="G266" i="26" s="1"/>
  <c r="H265" i="26"/>
  <c r="J265" i="26" s="1"/>
  <c r="K265" i="26" s="1"/>
  <c r="C265" i="26"/>
  <c r="E265" i="26" s="1"/>
  <c r="G265" i="26" s="1"/>
  <c r="H264" i="26"/>
  <c r="J264" i="26" s="1"/>
  <c r="K264" i="26" s="1"/>
  <c r="C264" i="26"/>
  <c r="E264" i="26" s="1"/>
  <c r="G264" i="26" s="1"/>
  <c r="H263" i="26"/>
  <c r="J263" i="26" s="1"/>
  <c r="K263" i="26" s="1"/>
  <c r="L263" i="26" s="1"/>
  <c r="C263" i="26"/>
  <c r="E263" i="26" s="1"/>
  <c r="G263" i="26" s="1"/>
  <c r="H262" i="26"/>
  <c r="J262" i="26" s="1"/>
  <c r="K262" i="26" s="1"/>
  <c r="L262" i="26" s="1"/>
  <c r="C262" i="26"/>
  <c r="E262" i="26" s="1"/>
  <c r="G262" i="26" s="1"/>
  <c r="H261" i="26"/>
  <c r="J261" i="26" s="1"/>
  <c r="K261" i="26" s="1"/>
  <c r="C261" i="26"/>
  <c r="E261" i="26" s="1"/>
  <c r="G261" i="26" s="1"/>
  <c r="H260" i="26"/>
  <c r="J260" i="26" s="1"/>
  <c r="C260" i="26"/>
  <c r="E260" i="26" s="1"/>
  <c r="G260" i="26" s="1"/>
  <c r="H259" i="26"/>
  <c r="J259" i="26" s="1"/>
  <c r="K259" i="26" s="1"/>
  <c r="C259" i="26"/>
  <c r="E259" i="26" s="1"/>
  <c r="G259" i="26" s="1"/>
  <c r="M270" i="25"/>
  <c r="H270" i="25"/>
  <c r="J270" i="25" s="1"/>
  <c r="K270" i="25" s="1"/>
  <c r="F270" i="25"/>
  <c r="C270" i="25"/>
  <c r="E270" i="25" s="1"/>
  <c r="G270" i="25" s="1"/>
  <c r="H269" i="25"/>
  <c r="J269" i="25" s="1"/>
  <c r="C269" i="25"/>
  <c r="E269" i="25" s="1"/>
  <c r="G269" i="25" s="1"/>
  <c r="H268" i="25"/>
  <c r="J268" i="25" s="1"/>
  <c r="K268" i="25" s="1"/>
  <c r="C268" i="25"/>
  <c r="E268" i="25" s="1"/>
  <c r="G268" i="25" s="1"/>
  <c r="H267" i="25"/>
  <c r="J267" i="25" s="1"/>
  <c r="K267" i="25" s="1"/>
  <c r="C267" i="25"/>
  <c r="E267" i="25" s="1"/>
  <c r="G267" i="25" s="1"/>
  <c r="H266" i="25"/>
  <c r="J266" i="25" s="1"/>
  <c r="C266" i="25"/>
  <c r="E266" i="25" s="1"/>
  <c r="G266" i="25" s="1"/>
  <c r="H265" i="25"/>
  <c r="J265" i="25" s="1"/>
  <c r="C265" i="25"/>
  <c r="E265" i="25" s="1"/>
  <c r="G265" i="25" s="1"/>
  <c r="H264" i="25"/>
  <c r="J264" i="25" s="1"/>
  <c r="C264" i="25"/>
  <c r="E264" i="25" s="1"/>
  <c r="G264" i="25" s="1"/>
  <c r="H263" i="25"/>
  <c r="J263" i="25" s="1"/>
  <c r="K263" i="25" s="1"/>
  <c r="C263" i="25"/>
  <c r="E263" i="25" s="1"/>
  <c r="G263" i="25" s="1"/>
  <c r="H262" i="25"/>
  <c r="J262" i="25" s="1"/>
  <c r="K262" i="25" s="1"/>
  <c r="C262" i="25"/>
  <c r="E262" i="25" s="1"/>
  <c r="G262" i="25" s="1"/>
  <c r="H261" i="25"/>
  <c r="J261" i="25" s="1"/>
  <c r="K261" i="25" s="1"/>
  <c r="C261" i="25"/>
  <c r="E261" i="25" s="1"/>
  <c r="G261" i="25" s="1"/>
  <c r="H260" i="25"/>
  <c r="J260" i="25" s="1"/>
  <c r="K260" i="25" s="1"/>
  <c r="C260" i="25"/>
  <c r="E260" i="25" s="1"/>
  <c r="G260" i="25" s="1"/>
  <c r="H259" i="25"/>
  <c r="J259" i="25" s="1"/>
  <c r="K259" i="25" s="1"/>
  <c r="C259" i="25"/>
  <c r="E259" i="25" s="1"/>
  <c r="G259" i="25" s="1"/>
  <c r="M270" i="46"/>
  <c r="H270" i="46"/>
  <c r="J270" i="46" s="1"/>
  <c r="K270" i="46" s="1"/>
  <c r="F270" i="46"/>
  <c r="C270" i="46"/>
  <c r="E270" i="46" s="1"/>
  <c r="H269" i="46"/>
  <c r="J269" i="46" s="1"/>
  <c r="C269" i="46"/>
  <c r="E269" i="46" s="1"/>
  <c r="G269" i="46" s="1"/>
  <c r="H268" i="46"/>
  <c r="J268" i="46" s="1"/>
  <c r="K268" i="46" s="1"/>
  <c r="C268" i="46"/>
  <c r="E268" i="46" s="1"/>
  <c r="G268" i="46" s="1"/>
  <c r="H267" i="46"/>
  <c r="J267" i="46" s="1"/>
  <c r="K267" i="46" s="1"/>
  <c r="C267" i="46"/>
  <c r="E267" i="46" s="1"/>
  <c r="G267" i="46" s="1"/>
  <c r="H266" i="46"/>
  <c r="J266" i="46" s="1"/>
  <c r="C266" i="46"/>
  <c r="E266" i="46" s="1"/>
  <c r="G266" i="46" s="1"/>
  <c r="H265" i="46"/>
  <c r="J265" i="46" s="1"/>
  <c r="C265" i="46"/>
  <c r="E265" i="46" s="1"/>
  <c r="G265" i="46" s="1"/>
  <c r="H264" i="46"/>
  <c r="J264" i="46" s="1"/>
  <c r="K264" i="46" s="1"/>
  <c r="C264" i="46"/>
  <c r="E264" i="46" s="1"/>
  <c r="G264" i="46" s="1"/>
  <c r="H263" i="46"/>
  <c r="J263" i="46" s="1"/>
  <c r="K263" i="46" s="1"/>
  <c r="C263" i="46"/>
  <c r="E263" i="46" s="1"/>
  <c r="G263" i="46" s="1"/>
  <c r="H262" i="46"/>
  <c r="J262" i="46" s="1"/>
  <c r="C262" i="46"/>
  <c r="E262" i="46" s="1"/>
  <c r="G262" i="46" s="1"/>
  <c r="H261" i="46"/>
  <c r="J261" i="46" s="1"/>
  <c r="K261" i="46" s="1"/>
  <c r="C261" i="46"/>
  <c r="E261" i="46" s="1"/>
  <c r="G261" i="46" s="1"/>
  <c r="H260" i="46"/>
  <c r="J260" i="46" s="1"/>
  <c r="K260" i="46" s="1"/>
  <c r="C260" i="46"/>
  <c r="E260" i="46" s="1"/>
  <c r="G260" i="46" s="1"/>
  <c r="H259" i="46"/>
  <c r="J259" i="46" s="1"/>
  <c r="K259" i="46" s="1"/>
  <c r="E259" i="46"/>
  <c r="G259" i="46" s="1"/>
  <c r="C259" i="46"/>
  <c r="M270" i="24"/>
  <c r="H270" i="24"/>
  <c r="J270" i="24" s="1"/>
  <c r="K270" i="24" s="1"/>
  <c r="F270" i="24"/>
  <c r="C270" i="24"/>
  <c r="E270" i="24" s="1"/>
  <c r="H269" i="24"/>
  <c r="J269" i="24" s="1"/>
  <c r="K269" i="24" s="1"/>
  <c r="C269" i="24"/>
  <c r="E269" i="24" s="1"/>
  <c r="G269" i="24" s="1"/>
  <c r="H268" i="24"/>
  <c r="J268" i="24" s="1"/>
  <c r="K268" i="24" s="1"/>
  <c r="C268" i="24"/>
  <c r="E268" i="24" s="1"/>
  <c r="G268" i="24" s="1"/>
  <c r="H267" i="24"/>
  <c r="J267" i="24" s="1"/>
  <c r="K267" i="24" s="1"/>
  <c r="C267" i="24"/>
  <c r="E267" i="24" s="1"/>
  <c r="G267" i="24" s="1"/>
  <c r="H266" i="24"/>
  <c r="J266" i="24" s="1"/>
  <c r="C266" i="24"/>
  <c r="E266" i="24" s="1"/>
  <c r="G266" i="24" s="1"/>
  <c r="H265" i="24"/>
  <c r="J265" i="24" s="1"/>
  <c r="C265" i="24"/>
  <c r="E265" i="24" s="1"/>
  <c r="G265" i="24" s="1"/>
  <c r="H264" i="24"/>
  <c r="J264" i="24" s="1"/>
  <c r="C264" i="24"/>
  <c r="E264" i="24" s="1"/>
  <c r="G264" i="24" s="1"/>
  <c r="H263" i="24"/>
  <c r="J263" i="24" s="1"/>
  <c r="K263" i="24" s="1"/>
  <c r="L263" i="24" s="1"/>
  <c r="C263" i="24"/>
  <c r="E263" i="24" s="1"/>
  <c r="G263" i="24" s="1"/>
  <c r="H262" i="24"/>
  <c r="J262" i="24" s="1"/>
  <c r="K262" i="24" s="1"/>
  <c r="C262" i="24"/>
  <c r="E262" i="24" s="1"/>
  <c r="G262" i="24" s="1"/>
  <c r="H261" i="24"/>
  <c r="J261" i="24" s="1"/>
  <c r="K261" i="24" s="1"/>
  <c r="C261" i="24"/>
  <c r="E261" i="24" s="1"/>
  <c r="G261" i="24" s="1"/>
  <c r="H260" i="24"/>
  <c r="J260" i="24" s="1"/>
  <c r="K260" i="24" s="1"/>
  <c r="C260" i="24"/>
  <c r="E260" i="24" s="1"/>
  <c r="G260" i="24" s="1"/>
  <c r="H259" i="24"/>
  <c r="J259" i="24" s="1"/>
  <c r="K259" i="24" s="1"/>
  <c r="E259" i="24"/>
  <c r="G259" i="24" s="1"/>
  <c r="C259" i="24"/>
  <c r="M270" i="23"/>
  <c r="H270" i="23"/>
  <c r="J270" i="23" s="1"/>
  <c r="K270" i="23" s="1"/>
  <c r="F270" i="23"/>
  <c r="C270" i="23"/>
  <c r="E270" i="23" s="1"/>
  <c r="H269" i="23"/>
  <c r="J269" i="23" s="1"/>
  <c r="K269" i="23" s="1"/>
  <c r="C269" i="23"/>
  <c r="E269" i="23" s="1"/>
  <c r="G269" i="23" s="1"/>
  <c r="H268" i="23"/>
  <c r="J268" i="23" s="1"/>
  <c r="C268" i="23"/>
  <c r="E268" i="23" s="1"/>
  <c r="G268" i="23" s="1"/>
  <c r="H267" i="23"/>
  <c r="J267" i="23" s="1"/>
  <c r="K267" i="23" s="1"/>
  <c r="C267" i="23"/>
  <c r="E267" i="23" s="1"/>
  <c r="G267" i="23" s="1"/>
  <c r="H266" i="23"/>
  <c r="J266" i="23" s="1"/>
  <c r="C266" i="23"/>
  <c r="E266" i="23" s="1"/>
  <c r="G266" i="23" s="1"/>
  <c r="H265" i="23"/>
  <c r="J265" i="23" s="1"/>
  <c r="C265" i="23"/>
  <c r="E265" i="23" s="1"/>
  <c r="G265" i="23" s="1"/>
  <c r="H264" i="23"/>
  <c r="J264" i="23" s="1"/>
  <c r="K264" i="23" s="1"/>
  <c r="C264" i="23"/>
  <c r="E264" i="23" s="1"/>
  <c r="G264" i="23" s="1"/>
  <c r="H263" i="23"/>
  <c r="J263" i="23" s="1"/>
  <c r="K263" i="23" s="1"/>
  <c r="C263" i="23"/>
  <c r="E263" i="23" s="1"/>
  <c r="G263" i="23" s="1"/>
  <c r="H262" i="23"/>
  <c r="J262" i="23" s="1"/>
  <c r="K262" i="23" s="1"/>
  <c r="C262" i="23"/>
  <c r="E262" i="23" s="1"/>
  <c r="G262" i="23" s="1"/>
  <c r="H261" i="23"/>
  <c r="J261" i="23" s="1"/>
  <c r="C261" i="23"/>
  <c r="E261" i="23" s="1"/>
  <c r="G261" i="23" s="1"/>
  <c r="H260" i="23"/>
  <c r="J260" i="23" s="1"/>
  <c r="K260" i="23" s="1"/>
  <c r="C260" i="23"/>
  <c r="E260" i="23" s="1"/>
  <c r="G260" i="23" s="1"/>
  <c r="H259" i="23"/>
  <c r="J259" i="23" s="1"/>
  <c r="K259" i="23" s="1"/>
  <c r="E259" i="23"/>
  <c r="G259" i="23" s="1"/>
  <c r="C259" i="23"/>
  <c r="M270" i="22"/>
  <c r="H270" i="22"/>
  <c r="J270" i="22" s="1"/>
  <c r="K270" i="22" s="1"/>
  <c r="F270" i="22"/>
  <c r="C270" i="22"/>
  <c r="E270" i="22" s="1"/>
  <c r="H269" i="22"/>
  <c r="J269" i="22" s="1"/>
  <c r="C269" i="22"/>
  <c r="E269" i="22" s="1"/>
  <c r="G269" i="22" s="1"/>
  <c r="H268" i="22"/>
  <c r="J268" i="22" s="1"/>
  <c r="K268" i="22" s="1"/>
  <c r="C268" i="22"/>
  <c r="E268" i="22" s="1"/>
  <c r="G268" i="22" s="1"/>
  <c r="H267" i="22"/>
  <c r="J267" i="22" s="1"/>
  <c r="K267" i="22" s="1"/>
  <c r="C267" i="22"/>
  <c r="E267" i="22" s="1"/>
  <c r="G267" i="22" s="1"/>
  <c r="H266" i="22"/>
  <c r="J266" i="22" s="1"/>
  <c r="C266" i="22"/>
  <c r="E266" i="22" s="1"/>
  <c r="G266" i="22" s="1"/>
  <c r="H265" i="22"/>
  <c r="J265" i="22" s="1"/>
  <c r="C265" i="22"/>
  <c r="E265" i="22" s="1"/>
  <c r="G265" i="22" s="1"/>
  <c r="J264" i="22"/>
  <c r="H264" i="22"/>
  <c r="C264" i="22"/>
  <c r="E264" i="22" s="1"/>
  <c r="G264" i="22" s="1"/>
  <c r="H263" i="22"/>
  <c r="J263" i="22" s="1"/>
  <c r="C263" i="22"/>
  <c r="E263" i="22" s="1"/>
  <c r="G263" i="22" s="1"/>
  <c r="H262" i="22"/>
  <c r="J262" i="22" s="1"/>
  <c r="K262" i="22" s="1"/>
  <c r="L262" i="22" s="1"/>
  <c r="C262" i="22"/>
  <c r="E262" i="22" s="1"/>
  <c r="G262" i="22" s="1"/>
  <c r="H261" i="22"/>
  <c r="J261" i="22" s="1"/>
  <c r="K261" i="22" s="1"/>
  <c r="C261" i="22"/>
  <c r="E261" i="22" s="1"/>
  <c r="G261" i="22" s="1"/>
  <c r="H260" i="22"/>
  <c r="J260" i="22" s="1"/>
  <c r="K260" i="22" s="1"/>
  <c r="C260" i="22"/>
  <c r="E260" i="22" s="1"/>
  <c r="G260" i="22" s="1"/>
  <c r="H259" i="22"/>
  <c r="J259" i="22" s="1"/>
  <c r="K259" i="22" s="1"/>
  <c r="C259" i="22"/>
  <c r="E259" i="22" s="1"/>
  <c r="G259" i="22" s="1"/>
  <c r="M270" i="21"/>
  <c r="H270" i="21"/>
  <c r="J270" i="21" s="1"/>
  <c r="K270" i="21" s="1"/>
  <c r="F270" i="21"/>
  <c r="C270" i="21"/>
  <c r="E270" i="21" s="1"/>
  <c r="H269" i="21"/>
  <c r="J269" i="21" s="1"/>
  <c r="C269" i="21"/>
  <c r="E269" i="21" s="1"/>
  <c r="G269" i="21" s="1"/>
  <c r="H268" i="21"/>
  <c r="J268" i="21" s="1"/>
  <c r="C268" i="21"/>
  <c r="E268" i="21" s="1"/>
  <c r="G268" i="21" s="1"/>
  <c r="H267" i="21"/>
  <c r="J267" i="21" s="1"/>
  <c r="C267" i="21"/>
  <c r="E267" i="21" s="1"/>
  <c r="G267" i="21" s="1"/>
  <c r="H266" i="21"/>
  <c r="J266" i="21" s="1"/>
  <c r="K266" i="21" s="1"/>
  <c r="E266" i="21"/>
  <c r="G266" i="21" s="1"/>
  <c r="C266" i="21"/>
  <c r="H265" i="21"/>
  <c r="J265" i="21" s="1"/>
  <c r="C265" i="21"/>
  <c r="E265" i="21" s="1"/>
  <c r="G265" i="21" s="1"/>
  <c r="H264" i="21"/>
  <c r="J264" i="21" s="1"/>
  <c r="K264" i="21" s="1"/>
  <c r="L264" i="21" s="1"/>
  <c r="C264" i="21"/>
  <c r="E264" i="21" s="1"/>
  <c r="G264" i="21" s="1"/>
  <c r="J263" i="21"/>
  <c r="K263" i="21" s="1"/>
  <c r="L263" i="21" s="1"/>
  <c r="H263" i="21"/>
  <c r="C263" i="21"/>
  <c r="E263" i="21" s="1"/>
  <c r="G263" i="21" s="1"/>
  <c r="H262" i="21"/>
  <c r="J262" i="21" s="1"/>
  <c r="K262" i="21" s="1"/>
  <c r="L262" i="21" s="1"/>
  <c r="C262" i="21"/>
  <c r="E262" i="21" s="1"/>
  <c r="G262" i="21" s="1"/>
  <c r="H261" i="21"/>
  <c r="J261" i="21" s="1"/>
  <c r="K261" i="21" s="1"/>
  <c r="C261" i="21"/>
  <c r="E261" i="21" s="1"/>
  <c r="G261" i="21" s="1"/>
  <c r="H260" i="21"/>
  <c r="J260" i="21" s="1"/>
  <c r="E260" i="21"/>
  <c r="G260" i="21" s="1"/>
  <c r="C260" i="21"/>
  <c r="H259" i="21"/>
  <c r="J259" i="21" s="1"/>
  <c r="K259" i="21" s="1"/>
  <c r="E259" i="21"/>
  <c r="G259" i="21" s="1"/>
  <c r="C259" i="21"/>
  <c r="M270" i="45"/>
  <c r="H270" i="45"/>
  <c r="J270" i="45" s="1"/>
  <c r="K270" i="45" s="1"/>
  <c r="F270" i="45"/>
  <c r="C270" i="45"/>
  <c r="E270" i="45" s="1"/>
  <c r="H269" i="45"/>
  <c r="J269" i="45" s="1"/>
  <c r="C269" i="45"/>
  <c r="E269" i="45" s="1"/>
  <c r="G269" i="45" s="1"/>
  <c r="H268" i="45"/>
  <c r="J268" i="45" s="1"/>
  <c r="K268" i="45" s="1"/>
  <c r="C268" i="45"/>
  <c r="E268" i="45" s="1"/>
  <c r="G268" i="45" s="1"/>
  <c r="H267" i="45"/>
  <c r="J267" i="45" s="1"/>
  <c r="K267" i="45" s="1"/>
  <c r="C267" i="45"/>
  <c r="E267" i="45" s="1"/>
  <c r="G267" i="45" s="1"/>
  <c r="H266" i="45"/>
  <c r="J266" i="45" s="1"/>
  <c r="C266" i="45"/>
  <c r="E266" i="45" s="1"/>
  <c r="G266" i="45" s="1"/>
  <c r="H265" i="45"/>
  <c r="J265" i="45" s="1"/>
  <c r="K265" i="45" s="1"/>
  <c r="C265" i="45"/>
  <c r="E265" i="45" s="1"/>
  <c r="G265" i="45" s="1"/>
  <c r="H264" i="45"/>
  <c r="J264" i="45" s="1"/>
  <c r="K264" i="45" s="1"/>
  <c r="E264" i="45"/>
  <c r="G264" i="45" s="1"/>
  <c r="C264" i="45"/>
  <c r="H263" i="45"/>
  <c r="J263" i="45" s="1"/>
  <c r="K263" i="45" s="1"/>
  <c r="C263" i="45"/>
  <c r="E263" i="45" s="1"/>
  <c r="G263" i="45" s="1"/>
  <c r="H262" i="45"/>
  <c r="J262" i="45" s="1"/>
  <c r="K262" i="45" s="1"/>
  <c r="L262" i="45" s="1"/>
  <c r="C262" i="45"/>
  <c r="E262" i="45" s="1"/>
  <c r="G262" i="45" s="1"/>
  <c r="H261" i="45"/>
  <c r="J261" i="45" s="1"/>
  <c r="K261" i="45" s="1"/>
  <c r="C261" i="45"/>
  <c r="E261" i="45" s="1"/>
  <c r="G261" i="45" s="1"/>
  <c r="H260" i="45"/>
  <c r="J260" i="45" s="1"/>
  <c r="C260" i="45"/>
  <c r="E260" i="45" s="1"/>
  <c r="G260" i="45" s="1"/>
  <c r="H259" i="45"/>
  <c r="J259" i="45" s="1"/>
  <c r="K259" i="45" s="1"/>
  <c r="C259" i="45"/>
  <c r="E259" i="45" s="1"/>
  <c r="G259" i="45" s="1"/>
  <c r="M270" i="19"/>
  <c r="H270" i="19"/>
  <c r="J270" i="19" s="1"/>
  <c r="K270" i="19" s="1"/>
  <c r="F270" i="19"/>
  <c r="C270" i="19"/>
  <c r="E270" i="19" s="1"/>
  <c r="H269" i="19"/>
  <c r="J269" i="19" s="1"/>
  <c r="C269" i="19"/>
  <c r="E269" i="19" s="1"/>
  <c r="G269" i="19" s="1"/>
  <c r="H268" i="19"/>
  <c r="J268" i="19" s="1"/>
  <c r="K268" i="19" s="1"/>
  <c r="L268" i="19" s="1"/>
  <c r="C268" i="19"/>
  <c r="E268" i="19" s="1"/>
  <c r="G268" i="19" s="1"/>
  <c r="H267" i="19"/>
  <c r="J267" i="19" s="1"/>
  <c r="K267" i="19" s="1"/>
  <c r="C267" i="19"/>
  <c r="E267" i="19" s="1"/>
  <c r="G267" i="19" s="1"/>
  <c r="H266" i="19"/>
  <c r="J266" i="19" s="1"/>
  <c r="C266" i="19"/>
  <c r="E266" i="19" s="1"/>
  <c r="G266" i="19" s="1"/>
  <c r="H265" i="19"/>
  <c r="J265" i="19" s="1"/>
  <c r="C265" i="19"/>
  <c r="E265" i="19" s="1"/>
  <c r="G265" i="19" s="1"/>
  <c r="H264" i="19"/>
  <c r="J264" i="19" s="1"/>
  <c r="K264" i="19" s="1"/>
  <c r="C264" i="19"/>
  <c r="E264" i="19" s="1"/>
  <c r="G264" i="19" s="1"/>
  <c r="H263" i="19"/>
  <c r="J263" i="19" s="1"/>
  <c r="K263" i="19" s="1"/>
  <c r="L263" i="19" s="1"/>
  <c r="C263" i="19"/>
  <c r="E263" i="19" s="1"/>
  <c r="G263" i="19" s="1"/>
  <c r="H262" i="19"/>
  <c r="J262" i="19" s="1"/>
  <c r="K262" i="19" s="1"/>
  <c r="L262" i="19" s="1"/>
  <c r="C262" i="19"/>
  <c r="E262" i="19" s="1"/>
  <c r="G262" i="19" s="1"/>
  <c r="H261" i="19"/>
  <c r="J261" i="19" s="1"/>
  <c r="K261" i="19" s="1"/>
  <c r="C261" i="19"/>
  <c r="E261" i="19" s="1"/>
  <c r="G261" i="19" s="1"/>
  <c r="H260" i="19"/>
  <c r="J260" i="19" s="1"/>
  <c r="K260" i="19" s="1"/>
  <c r="C260" i="19"/>
  <c r="E260" i="19" s="1"/>
  <c r="G260" i="19" s="1"/>
  <c r="H259" i="19"/>
  <c r="J259" i="19" s="1"/>
  <c r="K259" i="19" s="1"/>
  <c r="E259" i="19"/>
  <c r="G259" i="19" s="1"/>
  <c r="C259" i="19"/>
  <c r="M270" i="20"/>
  <c r="J270" i="20"/>
  <c r="K270" i="20" s="1"/>
  <c r="H270" i="20"/>
  <c r="F270" i="20"/>
  <c r="C270" i="20"/>
  <c r="E270" i="20" s="1"/>
  <c r="H269" i="20"/>
  <c r="J269" i="20" s="1"/>
  <c r="C269" i="20"/>
  <c r="E269" i="20" s="1"/>
  <c r="G269" i="20" s="1"/>
  <c r="H268" i="20"/>
  <c r="J268" i="20" s="1"/>
  <c r="K268" i="20" s="1"/>
  <c r="C268" i="20"/>
  <c r="E268" i="20" s="1"/>
  <c r="G268" i="20" s="1"/>
  <c r="H267" i="20"/>
  <c r="J267" i="20" s="1"/>
  <c r="K267" i="20" s="1"/>
  <c r="C267" i="20"/>
  <c r="E267" i="20" s="1"/>
  <c r="G267" i="20" s="1"/>
  <c r="H266" i="20"/>
  <c r="J266" i="20" s="1"/>
  <c r="K266" i="20" s="1"/>
  <c r="C266" i="20"/>
  <c r="E266" i="20" s="1"/>
  <c r="G266" i="20" s="1"/>
  <c r="H265" i="20"/>
  <c r="J265" i="20" s="1"/>
  <c r="K265" i="20" s="1"/>
  <c r="C265" i="20"/>
  <c r="E265" i="20" s="1"/>
  <c r="G265" i="20" s="1"/>
  <c r="H264" i="20"/>
  <c r="J264" i="20" s="1"/>
  <c r="C264" i="20"/>
  <c r="E264" i="20" s="1"/>
  <c r="G264" i="20" s="1"/>
  <c r="H263" i="20"/>
  <c r="J263" i="20" s="1"/>
  <c r="K263" i="20" s="1"/>
  <c r="C263" i="20"/>
  <c r="E263" i="20" s="1"/>
  <c r="G263" i="20" s="1"/>
  <c r="H262" i="20"/>
  <c r="J262" i="20" s="1"/>
  <c r="C262" i="20"/>
  <c r="E262" i="20" s="1"/>
  <c r="G262" i="20" s="1"/>
  <c r="J261" i="20"/>
  <c r="K261" i="20" s="1"/>
  <c r="H261" i="20"/>
  <c r="C261" i="20"/>
  <c r="E261" i="20" s="1"/>
  <c r="G261" i="20" s="1"/>
  <c r="H260" i="20"/>
  <c r="J260" i="20" s="1"/>
  <c r="K260" i="20" s="1"/>
  <c r="C260" i="20"/>
  <c r="E260" i="20" s="1"/>
  <c r="G260" i="20" s="1"/>
  <c r="J259" i="20"/>
  <c r="K259" i="20" s="1"/>
  <c r="L259" i="20" s="1"/>
  <c r="H259" i="20"/>
  <c r="C259" i="20"/>
  <c r="E259" i="20" s="1"/>
  <c r="G259" i="20" s="1"/>
  <c r="M270" i="43"/>
  <c r="H270" i="43"/>
  <c r="J270" i="43" s="1"/>
  <c r="K270" i="43" s="1"/>
  <c r="F270" i="43"/>
  <c r="E270" i="43"/>
  <c r="G270" i="43" s="1"/>
  <c r="C270" i="43"/>
  <c r="H269" i="43"/>
  <c r="J269" i="43" s="1"/>
  <c r="C269" i="43"/>
  <c r="E269" i="43" s="1"/>
  <c r="G269" i="43" s="1"/>
  <c r="H268" i="43"/>
  <c r="J268" i="43" s="1"/>
  <c r="C268" i="43"/>
  <c r="E268" i="43" s="1"/>
  <c r="G268" i="43" s="1"/>
  <c r="H267" i="43"/>
  <c r="J267" i="43" s="1"/>
  <c r="C267" i="43"/>
  <c r="E267" i="43" s="1"/>
  <c r="G267" i="43" s="1"/>
  <c r="H266" i="43"/>
  <c r="J266" i="43" s="1"/>
  <c r="C266" i="43"/>
  <c r="E266" i="43" s="1"/>
  <c r="G266" i="43" s="1"/>
  <c r="H265" i="43"/>
  <c r="J265" i="43" s="1"/>
  <c r="K265" i="43" s="1"/>
  <c r="C265" i="43"/>
  <c r="E265" i="43" s="1"/>
  <c r="G265" i="43" s="1"/>
  <c r="H264" i="43"/>
  <c r="J264" i="43" s="1"/>
  <c r="K264" i="43" s="1"/>
  <c r="L264" i="43" s="1"/>
  <c r="C264" i="43"/>
  <c r="E264" i="43" s="1"/>
  <c r="G264" i="43" s="1"/>
  <c r="H263" i="43"/>
  <c r="J263" i="43" s="1"/>
  <c r="K263" i="43" s="1"/>
  <c r="C263" i="43"/>
  <c r="E263" i="43" s="1"/>
  <c r="G263" i="43" s="1"/>
  <c r="H262" i="43"/>
  <c r="J262" i="43" s="1"/>
  <c r="C262" i="43"/>
  <c r="E262" i="43" s="1"/>
  <c r="G262" i="43" s="1"/>
  <c r="H261" i="43"/>
  <c r="J261" i="43" s="1"/>
  <c r="K261" i="43" s="1"/>
  <c r="C261" i="43"/>
  <c r="E261" i="43" s="1"/>
  <c r="G261" i="43" s="1"/>
  <c r="H260" i="43"/>
  <c r="J260" i="43" s="1"/>
  <c r="C260" i="43"/>
  <c r="E260" i="43" s="1"/>
  <c r="G260" i="43" s="1"/>
  <c r="H259" i="43"/>
  <c r="J259" i="43" s="1"/>
  <c r="K259" i="43" s="1"/>
  <c r="E259" i="43"/>
  <c r="G259" i="43" s="1"/>
  <c r="C259" i="43"/>
  <c r="M270" i="18"/>
  <c r="H270" i="18"/>
  <c r="J270" i="18" s="1"/>
  <c r="K270" i="18" s="1"/>
  <c r="F270" i="18"/>
  <c r="C270" i="18"/>
  <c r="E270" i="18" s="1"/>
  <c r="H269" i="18"/>
  <c r="J269" i="18" s="1"/>
  <c r="K269" i="18" s="1"/>
  <c r="C269" i="18"/>
  <c r="E269" i="18" s="1"/>
  <c r="G269" i="18" s="1"/>
  <c r="H268" i="18"/>
  <c r="J268" i="18" s="1"/>
  <c r="K268" i="18" s="1"/>
  <c r="C268" i="18"/>
  <c r="E268" i="18" s="1"/>
  <c r="G268" i="18" s="1"/>
  <c r="H267" i="18"/>
  <c r="J267" i="18" s="1"/>
  <c r="K267" i="18" s="1"/>
  <c r="C267" i="18"/>
  <c r="E267" i="18" s="1"/>
  <c r="G267" i="18" s="1"/>
  <c r="H266" i="18"/>
  <c r="J266" i="18" s="1"/>
  <c r="C266" i="18"/>
  <c r="E266" i="18" s="1"/>
  <c r="G266" i="18" s="1"/>
  <c r="H265" i="18"/>
  <c r="J265" i="18" s="1"/>
  <c r="C265" i="18"/>
  <c r="E265" i="18" s="1"/>
  <c r="G265" i="18" s="1"/>
  <c r="H264" i="18"/>
  <c r="J264" i="18" s="1"/>
  <c r="K264" i="18" s="1"/>
  <c r="C264" i="18"/>
  <c r="E264" i="18" s="1"/>
  <c r="G264" i="18" s="1"/>
  <c r="H263" i="18"/>
  <c r="J263" i="18" s="1"/>
  <c r="K263" i="18" s="1"/>
  <c r="L263" i="18" s="1"/>
  <c r="C263" i="18"/>
  <c r="E263" i="18" s="1"/>
  <c r="G263" i="18" s="1"/>
  <c r="H262" i="18"/>
  <c r="J262" i="18" s="1"/>
  <c r="K262" i="18" s="1"/>
  <c r="L262" i="18" s="1"/>
  <c r="C262" i="18"/>
  <c r="E262" i="18" s="1"/>
  <c r="G262" i="18" s="1"/>
  <c r="H261" i="18"/>
  <c r="J261" i="18" s="1"/>
  <c r="K261" i="18" s="1"/>
  <c r="C261" i="18"/>
  <c r="E261" i="18" s="1"/>
  <c r="G261" i="18" s="1"/>
  <c r="H260" i="18"/>
  <c r="J260" i="18" s="1"/>
  <c r="C260" i="18"/>
  <c r="E260" i="18" s="1"/>
  <c r="G260" i="18" s="1"/>
  <c r="H259" i="18"/>
  <c r="J259" i="18" s="1"/>
  <c r="K259" i="18" s="1"/>
  <c r="C259" i="18"/>
  <c r="E259" i="18" s="1"/>
  <c r="G259" i="18" s="1"/>
  <c r="M270" i="17"/>
  <c r="H270" i="17"/>
  <c r="J270" i="17" s="1"/>
  <c r="K270" i="17" s="1"/>
  <c r="F270" i="17"/>
  <c r="C270" i="17"/>
  <c r="E270" i="17" s="1"/>
  <c r="H269" i="17"/>
  <c r="J269" i="17" s="1"/>
  <c r="C269" i="17"/>
  <c r="E269" i="17" s="1"/>
  <c r="G269" i="17" s="1"/>
  <c r="H268" i="17"/>
  <c r="J268" i="17" s="1"/>
  <c r="K268" i="17" s="1"/>
  <c r="C268" i="17"/>
  <c r="E268" i="17" s="1"/>
  <c r="G268" i="17" s="1"/>
  <c r="H267" i="17"/>
  <c r="J267" i="17" s="1"/>
  <c r="C267" i="17"/>
  <c r="E267" i="17" s="1"/>
  <c r="G267" i="17" s="1"/>
  <c r="H266" i="17"/>
  <c r="J266" i="17" s="1"/>
  <c r="C266" i="17"/>
  <c r="E266" i="17" s="1"/>
  <c r="G266" i="17" s="1"/>
  <c r="H265" i="17"/>
  <c r="J265" i="17" s="1"/>
  <c r="K265" i="17" s="1"/>
  <c r="C265" i="17"/>
  <c r="E265" i="17" s="1"/>
  <c r="G265" i="17" s="1"/>
  <c r="H264" i="17"/>
  <c r="J264" i="17" s="1"/>
  <c r="C264" i="17"/>
  <c r="E264" i="17" s="1"/>
  <c r="G264" i="17" s="1"/>
  <c r="H263" i="17"/>
  <c r="J263" i="17" s="1"/>
  <c r="K263" i="17" s="1"/>
  <c r="L263" i="17" s="1"/>
  <c r="C263" i="17"/>
  <c r="E263" i="17" s="1"/>
  <c r="G263" i="17" s="1"/>
  <c r="H262" i="17"/>
  <c r="J262" i="17" s="1"/>
  <c r="K262" i="17" s="1"/>
  <c r="C262" i="17"/>
  <c r="E262" i="17" s="1"/>
  <c r="G262" i="17" s="1"/>
  <c r="H261" i="17"/>
  <c r="J261" i="17" s="1"/>
  <c r="C261" i="17"/>
  <c r="E261" i="17" s="1"/>
  <c r="G261" i="17" s="1"/>
  <c r="H260" i="17"/>
  <c r="J260" i="17" s="1"/>
  <c r="K260" i="17" s="1"/>
  <c r="C260" i="17"/>
  <c r="E260" i="17" s="1"/>
  <c r="G260" i="17" s="1"/>
  <c r="H259" i="17"/>
  <c r="J259" i="17" s="1"/>
  <c r="K259" i="17" s="1"/>
  <c r="C259" i="17"/>
  <c r="E259" i="17" s="1"/>
  <c r="G259" i="17" s="1"/>
  <c r="M270" i="16"/>
  <c r="H270" i="16"/>
  <c r="J270" i="16" s="1"/>
  <c r="K270" i="16" s="1"/>
  <c r="F270" i="16"/>
  <c r="C270" i="16"/>
  <c r="E270" i="16" s="1"/>
  <c r="H269" i="16"/>
  <c r="J269" i="16" s="1"/>
  <c r="C269" i="16"/>
  <c r="E269" i="16" s="1"/>
  <c r="G269" i="16" s="1"/>
  <c r="H268" i="16"/>
  <c r="J268" i="16" s="1"/>
  <c r="K268" i="16" s="1"/>
  <c r="C268" i="16"/>
  <c r="E268" i="16" s="1"/>
  <c r="G268" i="16" s="1"/>
  <c r="H267" i="16"/>
  <c r="J267" i="16" s="1"/>
  <c r="K267" i="16" s="1"/>
  <c r="C267" i="16"/>
  <c r="E267" i="16" s="1"/>
  <c r="G267" i="16" s="1"/>
  <c r="H266" i="16"/>
  <c r="J266" i="16" s="1"/>
  <c r="K266" i="16" s="1"/>
  <c r="C266" i="16"/>
  <c r="E266" i="16" s="1"/>
  <c r="G266" i="16" s="1"/>
  <c r="H265" i="16"/>
  <c r="J265" i="16" s="1"/>
  <c r="C265" i="16"/>
  <c r="E265" i="16" s="1"/>
  <c r="G265" i="16" s="1"/>
  <c r="H264" i="16"/>
  <c r="J264" i="16" s="1"/>
  <c r="C264" i="16"/>
  <c r="E264" i="16" s="1"/>
  <c r="G264" i="16" s="1"/>
  <c r="H263" i="16"/>
  <c r="J263" i="16" s="1"/>
  <c r="K263" i="16" s="1"/>
  <c r="C263" i="16"/>
  <c r="E263" i="16" s="1"/>
  <c r="G263" i="16" s="1"/>
  <c r="H262" i="16"/>
  <c r="J262" i="16" s="1"/>
  <c r="C262" i="16"/>
  <c r="E262" i="16" s="1"/>
  <c r="G262" i="16" s="1"/>
  <c r="H261" i="16"/>
  <c r="J261" i="16" s="1"/>
  <c r="K261" i="16" s="1"/>
  <c r="C261" i="16"/>
  <c r="E261" i="16" s="1"/>
  <c r="G261" i="16" s="1"/>
  <c r="H260" i="16"/>
  <c r="J260" i="16" s="1"/>
  <c r="K260" i="16" s="1"/>
  <c r="C260" i="16"/>
  <c r="E260" i="16" s="1"/>
  <c r="G260" i="16" s="1"/>
  <c r="H259" i="16"/>
  <c r="J259" i="16" s="1"/>
  <c r="K259" i="16" s="1"/>
  <c r="C259" i="16"/>
  <c r="E259" i="16" s="1"/>
  <c r="G259" i="16" s="1"/>
  <c r="M270" i="42"/>
  <c r="H270" i="42"/>
  <c r="J270" i="42" s="1"/>
  <c r="K270" i="42" s="1"/>
  <c r="F270" i="42"/>
  <c r="C270" i="42"/>
  <c r="E270" i="42" s="1"/>
  <c r="G270" i="42" s="1"/>
  <c r="H269" i="42"/>
  <c r="J269" i="42" s="1"/>
  <c r="C269" i="42"/>
  <c r="E269" i="42" s="1"/>
  <c r="G269" i="42" s="1"/>
  <c r="H268" i="42"/>
  <c r="J268" i="42" s="1"/>
  <c r="K268" i="42" s="1"/>
  <c r="C268" i="42"/>
  <c r="E268" i="42" s="1"/>
  <c r="G268" i="42" s="1"/>
  <c r="H267" i="42"/>
  <c r="J267" i="42" s="1"/>
  <c r="C267" i="42"/>
  <c r="E267" i="42" s="1"/>
  <c r="G267" i="42" s="1"/>
  <c r="H266" i="42"/>
  <c r="J266" i="42" s="1"/>
  <c r="K266" i="42" s="1"/>
  <c r="E266" i="42"/>
  <c r="G266" i="42" s="1"/>
  <c r="C266" i="42"/>
  <c r="H265" i="42"/>
  <c r="J265" i="42" s="1"/>
  <c r="K265" i="42" s="1"/>
  <c r="C265" i="42"/>
  <c r="E265" i="42" s="1"/>
  <c r="G265" i="42" s="1"/>
  <c r="H264" i="42"/>
  <c r="J264" i="42" s="1"/>
  <c r="K264" i="42" s="1"/>
  <c r="C264" i="42"/>
  <c r="E264" i="42" s="1"/>
  <c r="G264" i="42" s="1"/>
  <c r="H263" i="42"/>
  <c r="J263" i="42" s="1"/>
  <c r="C263" i="42"/>
  <c r="E263" i="42" s="1"/>
  <c r="G263" i="42" s="1"/>
  <c r="H262" i="42"/>
  <c r="J262" i="42" s="1"/>
  <c r="C262" i="42"/>
  <c r="E262" i="42" s="1"/>
  <c r="G262" i="42" s="1"/>
  <c r="H261" i="42"/>
  <c r="J261" i="42" s="1"/>
  <c r="K261" i="42" s="1"/>
  <c r="C261" i="42"/>
  <c r="E261" i="42" s="1"/>
  <c r="G261" i="42" s="1"/>
  <c r="H260" i="42"/>
  <c r="J260" i="42" s="1"/>
  <c r="K260" i="42" s="1"/>
  <c r="L260" i="42" s="1"/>
  <c r="C260" i="42"/>
  <c r="E260" i="42" s="1"/>
  <c r="G260" i="42" s="1"/>
  <c r="H259" i="42"/>
  <c r="J259" i="42" s="1"/>
  <c r="K259" i="42" s="1"/>
  <c r="L259" i="42" s="1"/>
  <c r="C259" i="42"/>
  <c r="E259" i="42" s="1"/>
  <c r="G259" i="42" s="1"/>
  <c r="M270" i="41"/>
  <c r="H270" i="41"/>
  <c r="J270" i="41" s="1"/>
  <c r="K270" i="41" s="1"/>
  <c r="F270" i="41"/>
  <c r="C270" i="41"/>
  <c r="E270" i="41" s="1"/>
  <c r="H269" i="41"/>
  <c r="J269" i="41" s="1"/>
  <c r="K269" i="41" s="1"/>
  <c r="C269" i="41"/>
  <c r="E269" i="41" s="1"/>
  <c r="G269" i="41" s="1"/>
  <c r="H268" i="41"/>
  <c r="J268" i="41" s="1"/>
  <c r="C268" i="41"/>
  <c r="E268" i="41" s="1"/>
  <c r="G268" i="41" s="1"/>
  <c r="H267" i="41"/>
  <c r="J267" i="41" s="1"/>
  <c r="K267" i="41" s="1"/>
  <c r="C267" i="41"/>
  <c r="E267" i="41" s="1"/>
  <c r="G267" i="41" s="1"/>
  <c r="H266" i="41"/>
  <c r="J266" i="41" s="1"/>
  <c r="C266" i="41"/>
  <c r="E266" i="41" s="1"/>
  <c r="G266" i="41" s="1"/>
  <c r="J265" i="41"/>
  <c r="K265" i="41" s="1"/>
  <c r="H265" i="41"/>
  <c r="C265" i="41"/>
  <c r="E265" i="41" s="1"/>
  <c r="G265" i="41" s="1"/>
  <c r="H264" i="41"/>
  <c r="J264" i="41" s="1"/>
  <c r="K264" i="41" s="1"/>
  <c r="C264" i="41"/>
  <c r="E264" i="41" s="1"/>
  <c r="G264" i="41" s="1"/>
  <c r="J263" i="41"/>
  <c r="H263" i="41"/>
  <c r="C263" i="41"/>
  <c r="E263" i="41" s="1"/>
  <c r="G263" i="41" s="1"/>
  <c r="H262" i="41"/>
  <c r="J262" i="41" s="1"/>
  <c r="C262" i="41"/>
  <c r="E262" i="41" s="1"/>
  <c r="G262" i="41" s="1"/>
  <c r="H261" i="41"/>
  <c r="J261" i="41" s="1"/>
  <c r="K261" i="41" s="1"/>
  <c r="C261" i="41"/>
  <c r="E261" i="41" s="1"/>
  <c r="G261" i="41" s="1"/>
  <c r="H260" i="41"/>
  <c r="J260" i="41" s="1"/>
  <c r="K260" i="41" s="1"/>
  <c r="C260" i="41"/>
  <c r="E260" i="41" s="1"/>
  <c r="G260" i="41" s="1"/>
  <c r="H259" i="41"/>
  <c r="J259" i="41" s="1"/>
  <c r="K259" i="41" s="1"/>
  <c r="C259" i="41"/>
  <c r="E259" i="41" s="1"/>
  <c r="G259" i="41" s="1"/>
  <c r="M270" i="40"/>
  <c r="H270" i="40"/>
  <c r="J270" i="40" s="1"/>
  <c r="K270" i="40" s="1"/>
  <c r="F270" i="40"/>
  <c r="C270" i="40"/>
  <c r="E270" i="40" s="1"/>
  <c r="H269" i="40"/>
  <c r="J269" i="40" s="1"/>
  <c r="K269" i="40" s="1"/>
  <c r="C269" i="40"/>
  <c r="E269" i="40" s="1"/>
  <c r="G269" i="40" s="1"/>
  <c r="H268" i="40"/>
  <c r="J268" i="40" s="1"/>
  <c r="K268" i="40" s="1"/>
  <c r="C268" i="40"/>
  <c r="E268" i="40" s="1"/>
  <c r="G268" i="40" s="1"/>
  <c r="H267" i="40"/>
  <c r="J267" i="40" s="1"/>
  <c r="C267" i="40"/>
  <c r="E267" i="40" s="1"/>
  <c r="G267" i="40" s="1"/>
  <c r="H266" i="40"/>
  <c r="J266" i="40" s="1"/>
  <c r="K266" i="40" s="1"/>
  <c r="C266" i="40"/>
  <c r="E266" i="40" s="1"/>
  <c r="G266" i="40" s="1"/>
  <c r="H265" i="40"/>
  <c r="J265" i="40" s="1"/>
  <c r="K265" i="40" s="1"/>
  <c r="C265" i="40"/>
  <c r="E265" i="40" s="1"/>
  <c r="G265" i="40" s="1"/>
  <c r="H264" i="40"/>
  <c r="J264" i="40" s="1"/>
  <c r="K264" i="40" s="1"/>
  <c r="C264" i="40"/>
  <c r="E264" i="40" s="1"/>
  <c r="G264" i="40" s="1"/>
  <c r="J263" i="40"/>
  <c r="K263" i="40" s="1"/>
  <c r="L263" i="40" s="1"/>
  <c r="H263" i="40"/>
  <c r="C263" i="40"/>
  <c r="E263" i="40" s="1"/>
  <c r="G263" i="40" s="1"/>
  <c r="H262" i="40"/>
  <c r="J262" i="40" s="1"/>
  <c r="K262" i="40" s="1"/>
  <c r="L262" i="40" s="1"/>
  <c r="C262" i="40"/>
  <c r="E262" i="40" s="1"/>
  <c r="G262" i="40" s="1"/>
  <c r="H261" i="40"/>
  <c r="J261" i="40" s="1"/>
  <c r="K261" i="40" s="1"/>
  <c r="C261" i="40"/>
  <c r="E261" i="40" s="1"/>
  <c r="G261" i="40" s="1"/>
  <c r="H260" i="40"/>
  <c r="J260" i="40" s="1"/>
  <c r="C260" i="40"/>
  <c r="E260" i="40" s="1"/>
  <c r="G260" i="40" s="1"/>
  <c r="H259" i="40"/>
  <c r="J259" i="40" s="1"/>
  <c r="K259" i="40" s="1"/>
  <c r="C259" i="40"/>
  <c r="E259" i="40" s="1"/>
  <c r="G259" i="40" s="1"/>
  <c r="M270" i="15"/>
  <c r="H270" i="15"/>
  <c r="J270" i="15" s="1"/>
  <c r="K270" i="15" s="1"/>
  <c r="F270" i="15"/>
  <c r="C270" i="15"/>
  <c r="E270" i="15" s="1"/>
  <c r="H269" i="15"/>
  <c r="J269" i="15" s="1"/>
  <c r="K269" i="15" s="1"/>
  <c r="C269" i="15"/>
  <c r="E269" i="15" s="1"/>
  <c r="G269" i="15" s="1"/>
  <c r="H268" i="15"/>
  <c r="J268" i="15" s="1"/>
  <c r="K268" i="15" s="1"/>
  <c r="C268" i="15"/>
  <c r="E268" i="15" s="1"/>
  <c r="G268" i="15" s="1"/>
  <c r="H267" i="15"/>
  <c r="J267" i="15" s="1"/>
  <c r="K267" i="15" s="1"/>
  <c r="C267" i="15"/>
  <c r="E267" i="15" s="1"/>
  <c r="G267" i="15" s="1"/>
  <c r="H266" i="15"/>
  <c r="J266" i="15" s="1"/>
  <c r="C266" i="15"/>
  <c r="E266" i="15" s="1"/>
  <c r="G266" i="15" s="1"/>
  <c r="H265" i="15"/>
  <c r="J265" i="15" s="1"/>
  <c r="C265" i="15"/>
  <c r="E265" i="15" s="1"/>
  <c r="G265" i="15" s="1"/>
  <c r="H264" i="15"/>
  <c r="J264" i="15" s="1"/>
  <c r="C264" i="15"/>
  <c r="E264" i="15" s="1"/>
  <c r="G264" i="15" s="1"/>
  <c r="H263" i="15"/>
  <c r="J263" i="15" s="1"/>
  <c r="K263" i="15" s="1"/>
  <c r="C263" i="15"/>
  <c r="E263" i="15" s="1"/>
  <c r="G263" i="15" s="1"/>
  <c r="H262" i="15"/>
  <c r="J262" i="15" s="1"/>
  <c r="C262" i="15"/>
  <c r="E262" i="15" s="1"/>
  <c r="G262" i="15" s="1"/>
  <c r="H261" i="15"/>
  <c r="J261" i="15" s="1"/>
  <c r="K261" i="15" s="1"/>
  <c r="C261" i="15"/>
  <c r="E261" i="15" s="1"/>
  <c r="G261" i="15" s="1"/>
  <c r="H260" i="15"/>
  <c r="J260" i="15" s="1"/>
  <c r="K260" i="15" s="1"/>
  <c r="L260" i="15" s="1"/>
  <c r="C260" i="15"/>
  <c r="E260" i="15" s="1"/>
  <c r="G260" i="15" s="1"/>
  <c r="H259" i="15"/>
  <c r="J259" i="15" s="1"/>
  <c r="K259" i="15" s="1"/>
  <c r="L259" i="15" s="1"/>
  <c r="C259" i="15"/>
  <c r="E259" i="15" s="1"/>
  <c r="G259" i="15" s="1"/>
  <c r="M270" i="14"/>
  <c r="H270" i="14"/>
  <c r="J270" i="14" s="1"/>
  <c r="K270" i="14" s="1"/>
  <c r="F270" i="14"/>
  <c r="C270" i="14"/>
  <c r="E270" i="14" s="1"/>
  <c r="G270" i="14" s="1"/>
  <c r="H269" i="14"/>
  <c r="J269" i="14" s="1"/>
  <c r="C269" i="14"/>
  <c r="E269" i="14" s="1"/>
  <c r="G269" i="14" s="1"/>
  <c r="H268" i="14"/>
  <c r="J268" i="14" s="1"/>
  <c r="K268" i="14" s="1"/>
  <c r="C268" i="14"/>
  <c r="E268" i="14" s="1"/>
  <c r="G268" i="14" s="1"/>
  <c r="H267" i="14"/>
  <c r="J267" i="14" s="1"/>
  <c r="K267" i="14" s="1"/>
  <c r="C267" i="14"/>
  <c r="E267" i="14" s="1"/>
  <c r="G267" i="14" s="1"/>
  <c r="H266" i="14"/>
  <c r="J266" i="14" s="1"/>
  <c r="C266" i="14"/>
  <c r="E266" i="14" s="1"/>
  <c r="G266" i="14" s="1"/>
  <c r="H265" i="14"/>
  <c r="J265" i="14" s="1"/>
  <c r="C265" i="14"/>
  <c r="E265" i="14" s="1"/>
  <c r="G265" i="14" s="1"/>
  <c r="H264" i="14"/>
  <c r="J264" i="14" s="1"/>
  <c r="K264" i="14" s="1"/>
  <c r="C264" i="14"/>
  <c r="E264" i="14" s="1"/>
  <c r="G264" i="14" s="1"/>
  <c r="H263" i="14"/>
  <c r="J263" i="14" s="1"/>
  <c r="K263" i="14" s="1"/>
  <c r="L263" i="14" s="1"/>
  <c r="C263" i="14"/>
  <c r="E263" i="14" s="1"/>
  <c r="G263" i="14" s="1"/>
  <c r="H262" i="14"/>
  <c r="J262" i="14" s="1"/>
  <c r="K262" i="14" s="1"/>
  <c r="L262" i="14" s="1"/>
  <c r="C262" i="14"/>
  <c r="E262" i="14" s="1"/>
  <c r="G262" i="14" s="1"/>
  <c r="H261" i="14"/>
  <c r="J261" i="14" s="1"/>
  <c r="K261" i="14" s="1"/>
  <c r="C261" i="14"/>
  <c r="E261" i="14" s="1"/>
  <c r="G261" i="14" s="1"/>
  <c r="H260" i="14"/>
  <c r="J260" i="14" s="1"/>
  <c r="K260" i="14" s="1"/>
  <c r="C260" i="14"/>
  <c r="E260" i="14" s="1"/>
  <c r="G260" i="14" s="1"/>
  <c r="H259" i="14"/>
  <c r="J259" i="14" s="1"/>
  <c r="K259" i="14" s="1"/>
  <c r="C259" i="14"/>
  <c r="E259" i="14" s="1"/>
  <c r="G259" i="14" s="1"/>
  <c r="M270" i="50"/>
  <c r="H270" i="50"/>
  <c r="J270" i="50" s="1"/>
  <c r="K270" i="50" s="1"/>
  <c r="F270" i="50"/>
  <c r="C270" i="50"/>
  <c r="E270" i="50" s="1"/>
  <c r="G270" i="50" s="1"/>
  <c r="H269" i="50"/>
  <c r="J269" i="50" s="1"/>
  <c r="K269" i="50" s="1"/>
  <c r="C269" i="50"/>
  <c r="E269" i="50" s="1"/>
  <c r="G269" i="50" s="1"/>
  <c r="H268" i="50"/>
  <c r="J268" i="50" s="1"/>
  <c r="K268" i="50" s="1"/>
  <c r="C268" i="50"/>
  <c r="E268" i="50" s="1"/>
  <c r="G268" i="50" s="1"/>
  <c r="H267" i="50"/>
  <c r="J267" i="50" s="1"/>
  <c r="C267" i="50"/>
  <c r="E267" i="50" s="1"/>
  <c r="G267" i="50" s="1"/>
  <c r="H266" i="50"/>
  <c r="J266" i="50" s="1"/>
  <c r="C266" i="50"/>
  <c r="E266" i="50" s="1"/>
  <c r="G266" i="50" s="1"/>
  <c r="H265" i="50"/>
  <c r="J265" i="50" s="1"/>
  <c r="C265" i="50"/>
  <c r="E265" i="50" s="1"/>
  <c r="G265" i="50" s="1"/>
  <c r="J264" i="50"/>
  <c r="K264" i="50" s="1"/>
  <c r="H264" i="50"/>
  <c r="C264" i="50"/>
  <c r="E264" i="50" s="1"/>
  <c r="G264" i="50" s="1"/>
  <c r="H263" i="50"/>
  <c r="J263" i="50" s="1"/>
  <c r="C263" i="50"/>
  <c r="E263" i="50" s="1"/>
  <c r="G263" i="50" s="1"/>
  <c r="H262" i="50"/>
  <c r="J262" i="50" s="1"/>
  <c r="K262" i="50" s="1"/>
  <c r="C262" i="50"/>
  <c r="E262" i="50" s="1"/>
  <c r="G262" i="50" s="1"/>
  <c r="H261" i="50"/>
  <c r="J261" i="50" s="1"/>
  <c r="K261" i="50" s="1"/>
  <c r="C261" i="50"/>
  <c r="E261" i="50" s="1"/>
  <c r="G261" i="50" s="1"/>
  <c r="H260" i="50"/>
  <c r="J260" i="50" s="1"/>
  <c r="K260" i="50" s="1"/>
  <c r="C260" i="50"/>
  <c r="E260" i="50" s="1"/>
  <c r="G260" i="50" s="1"/>
  <c r="H259" i="50"/>
  <c r="J259" i="50" s="1"/>
  <c r="K259" i="50" s="1"/>
  <c r="C259" i="50"/>
  <c r="E259" i="50" s="1"/>
  <c r="G259" i="50" s="1"/>
  <c r="M270" i="12"/>
  <c r="H270" i="12"/>
  <c r="J270" i="12" s="1"/>
  <c r="K270" i="12" s="1"/>
  <c r="F270" i="12"/>
  <c r="C270" i="12"/>
  <c r="E270" i="12" s="1"/>
  <c r="G270" i="12" s="1"/>
  <c r="H269" i="12"/>
  <c r="J269" i="12" s="1"/>
  <c r="C269" i="12"/>
  <c r="E269" i="12" s="1"/>
  <c r="G269" i="12" s="1"/>
  <c r="H268" i="12"/>
  <c r="J268" i="12" s="1"/>
  <c r="C268" i="12"/>
  <c r="E268" i="12" s="1"/>
  <c r="G268" i="12" s="1"/>
  <c r="H267" i="12"/>
  <c r="J267" i="12" s="1"/>
  <c r="K267" i="12" s="1"/>
  <c r="C267" i="12"/>
  <c r="E267" i="12" s="1"/>
  <c r="G267" i="12" s="1"/>
  <c r="H266" i="12"/>
  <c r="J266" i="12" s="1"/>
  <c r="K266" i="12" s="1"/>
  <c r="C266" i="12"/>
  <c r="E266" i="12" s="1"/>
  <c r="G266" i="12" s="1"/>
  <c r="H265" i="12"/>
  <c r="J265" i="12" s="1"/>
  <c r="C265" i="12"/>
  <c r="E265" i="12" s="1"/>
  <c r="G265" i="12" s="1"/>
  <c r="H264" i="12"/>
  <c r="J264" i="12" s="1"/>
  <c r="K264" i="12" s="1"/>
  <c r="C264" i="12"/>
  <c r="E264" i="12" s="1"/>
  <c r="G264" i="12" s="1"/>
  <c r="H263" i="12"/>
  <c r="J263" i="12" s="1"/>
  <c r="K263" i="12" s="1"/>
  <c r="C263" i="12"/>
  <c r="E263" i="12" s="1"/>
  <c r="G263" i="12" s="1"/>
  <c r="H262" i="12"/>
  <c r="J262" i="12" s="1"/>
  <c r="E262" i="12"/>
  <c r="G262" i="12" s="1"/>
  <c r="C262" i="12"/>
  <c r="H261" i="12"/>
  <c r="J261" i="12" s="1"/>
  <c r="K261" i="12" s="1"/>
  <c r="C261" i="12"/>
  <c r="E261" i="12" s="1"/>
  <c r="G261" i="12" s="1"/>
  <c r="H260" i="12"/>
  <c r="J260" i="12" s="1"/>
  <c r="C260" i="12"/>
  <c r="E260" i="12" s="1"/>
  <c r="G260" i="12" s="1"/>
  <c r="H259" i="12"/>
  <c r="J259" i="12" s="1"/>
  <c r="K259" i="12" s="1"/>
  <c r="C259" i="12"/>
  <c r="E259" i="12" s="1"/>
  <c r="G259" i="12" s="1"/>
  <c r="M270" i="11"/>
  <c r="H270" i="11"/>
  <c r="J270" i="11" s="1"/>
  <c r="K270" i="11" s="1"/>
  <c r="F270" i="11"/>
  <c r="C270" i="11"/>
  <c r="E270" i="11" s="1"/>
  <c r="G270" i="11" s="1"/>
  <c r="H269" i="11"/>
  <c r="J269" i="11" s="1"/>
  <c r="K269" i="11" s="1"/>
  <c r="C269" i="11"/>
  <c r="E269" i="11" s="1"/>
  <c r="G269" i="11" s="1"/>
  <c r="H268" i="11"/>
  <c r="J268" i="11" s="1"/>
  <c r="K268" i="11" s="1"/>
  <c r="C268" i="11"/>
  <c r="E268" i="11" s="1"/>
  <c r="G268" i="11" s="1"/>
  <c r="H267" i="11"/>
  <c r="J267" i="11" s="1"/>
  <c r="K267" i="11" s="1"/>
  <c r="C267" i="11"/>
  <c r="E267" i="11" s="1"/>
  <c r="G267" i="11" s="1"/>
  <c r="H266" i="11"/>
  <c r="J266" i="11" s="1"/>
  <c r="C266" i="11"/>
  <c r="E266" i="11" s="1"/>
  <c r="G266" i="11" s="1"/>
  <c r="H265" i="11"/>
  <c r="J265" i="11" s="1"/>
  <c r="K265" i="11" s="1"/>
  <c r="L265" i="11" s="1"/>
  <c r="C265" i="11"/>
  <c r="E265" i="11" s="1"/>
  <c r="G265" i="11" s="1"/>
  <c r="H264" i="11"/>
  <c r="J264" i="11" s="1"/>
  <c r="K264" i="11" s="1"/>
  <c r="C264" i="11"/>
  <c r="E264" i="11" s="1"/>
  <c r="G264" i="11" s="1"/>
  <c r="H263" i="11"/>
  <c r="J263" i="11" s="1"/>
  <c r="C263" i="11"/>
  <c r="E263" i="11" s="1"/>
  <c r="G263" i="11" s="1"/>
  <c r="H262" i="11"/>
  <c r="J262" i="11" s="1"/>
  <c r="C262" i="11"/>
  <c r="E262" i="11" s="1"/>
  <c r="G262" i="11" s="1"/>
  <c r="H261" i="11"/>
  <c r="J261" i="11" s="1"/>
  <c r="K261" i="11" s="1"/>
  <c r="C261" i="11"/>
  <c r="E261" i="11" s="1"/>
  <c r="G261" i="11" s="1"/>
  <c r="H260" i="11"/>
  <c r="J260" i="11" s="1"/>
  <c r="K260" i="11" s="1"/>
  <c r="L260" i="11" s="1"/>
  <c r="C260" i="11"/>
  <c r="E260" i="11" s="1"/>
  <c r="G260" i="11" s="1"/>
  <c r="H259" i="11"/>
  <c r="J259" i="11" s="1"/>
  <c r="K259" i="11" s="1"/>
  <c r="L259" i="11" s="1"/>
  <c r="C259" i="11"/>
  <c r="E259" i="11" s="1"/>
  <c r="G259" i="11" s="1"/>
  <c r="M270" i="10"/>
  <c r="H270" i="10"/>
  <c r="J270" i="10" s="1"/>
  <c r="K270" i="10" s="1"/>
  <c r="F270" i="10"/>
  <c r="C270" i="10"/>
  <c r="E270" i="10" s="1"/>
  <c r="G270" i="10" s="1"/>
  <c r="H269" i="10"/>
  <c r="J269" i="10" s="1"/>
  <c r="C269" i="10"/>
  <c r="E269" i="10" s="1"/>
  <c r="G269" i="10" s="1"/>
  <c r="H268" i="10"/>
  <c r="J268" i="10" s="1"/>
  <c r="K268" i="10" s="1"/>
  <c r="C268" i="10"/>
  <c r="E268" i="10" s="1"/>
  <c r="G268" i="10" s="1"/>
  <c r="H267" i="10"/>
  <c r="J267" i="10" s="1"/>
  <c r="K267" i="10" s="1"/>
  <c r="C267" i="10"/>
  <c r="E267" i="10" s="1"/>
  <c r="G267" i="10" s="1"/>
  <c r="H266" i="10"/>
  <c r="J266" i="10" s="1"/>
  <c r="C266" i="10"/>
  <c r="E266" i="10" s="1"/>
  <c r="G266" i="10" s="1"/>
  <c r="H265" i="10"/>
  <c r="J265" i="10" s="1"/>
  <c r="C265" i="10"/>
  <c r="E265" i="10" s="1"/>
  <c r="G265" i="10" s="1"/>
  <c r="H264" i="10"/>
  <c r="J264" i="10" s="1"/>
  <c r="K264" i="10" s="1"/>
  <c r="C264" i="10"/>
  <c r="E264" i="10" s="1"/>
  <c r="G264" i="10" s="1"/>
  <c r="H263" i="10"/>
  <c r="J263" i="10" s="1"/>
  <c r="K263" i="10" s="1"/>
  <c r="C263" i="10"/>
  <c r="E263" i="10" s="1"/>
  <c r="G263" i="10" s="1"/>
  <c r="H262" i="10"/>
  <c r="J262" i="10" s="1"/>
  <c r="K262" i="10" s="1"/>
  <c r="L262" i="10" s="1"/>
  <c r="C262" i="10"/>
  <c r="E262" i="10" s="1"/>
  <c r="G262" i="10" s="1"/>
  <c r="H261" i="10"/>
  <c r="J261" i="10" s="1"/>
  <c r="K261" i="10" s="1"/>
  <c r="C261" i="10"/>
  <c r="E261" i="10" s="1"/>
  <c r="G261" i="10" s="1"/>
  <c r="H260" i="10"/>
  <c r="J260" i="10" s="1"/>
  <c r="C260" i="10"/>
  <c r="E260" i="10" s="1"/>
  <c r="G260" i="10" s="1"/>
  <c r="H259" i="10"/>
  <c r="J259" i="10" s="1"/>
  <c r="K259" i="10" s="1"/>
  <c r="C259" i="10"/>
  <c r="E259" i="10" s="1"/>
  <c r="G259" i="10" s="1"/>
  <c r="M270" i="9"/>
  <c r="H270" i="9"/>
  <c r="J270" i="9" s="1"/>
  <c r="K270" i="9" s="1"/>
  <c r="F270" i="9"/>
  <c r="C270" i="9"/>
  <c r="E270" i="9" s="1"/>
  <c r="G270" i="9" s="1"/>
  <c r="H269" i="9"/>
  <c r="J269" i="9" s="1"/>
  <c r="K269" i="9" s="1"/>
  <c r="C269" i="9"/>
  <c r="E269" i="9" s="1"/>
  <c r="G269" i="9" s="1"/>
  <c r="H268" i="9"/>
  <c r="J268" i="9" s="1"/>
  <c r="K268" i="9" s="1"/>
  <c r="C268" i="9"/>
  <c r="E268" i="9" s="1"/>
  <c r="G268" i="9" s="1"/>
  <c r="H267" i="9"/>
  <c r="J267" i="9" s="1"/>
  <c r="K267" i="9" s="1"/>
  <c r="C267" i="9"/>
  <c r="E267" i="9" s="1"/>
  <c r="G267" i="9" s="1"/>
  <c r="H266" i="9"/>
  <c r="J266" i="9" s="1"/>
  <c r="C266" i="9"/>
  <c r="E266" i="9" s="1"/>
  <c r="G266" i="9" s="1"/>
  <c r="H265" i="9"/>
  <c r="J265" i="9" s="1"/>
  <c r="C265" i="9"/>
  <c r="E265" i="9" s="1"/>
  <c r="G265" i="9" s="1"/>
  <c r="H264" i="9"/>
  <c r="J264" i="9" s="1"/>
  <c r="K264" i="9" s="1"/>
  <c r="C264" i="9"/>
  <c r="E264" i="9" s="1"/>
  <c r="G264" i="9" s="1"/>
  <c r="H263" i="9"/>
  <c r="J263" i="9" s="1"/>
  <c r="C263" i="9"/>
  <c r="E263" i="9" s="1"/>
  <c r="G263" i="9" s="1"/>
  <c r="H262" i="9"/>
  <c r="J262" i="9" s="1"/>
  <c r="K262" i="9" s="1"/>
  <c r="C262" i="9"/>
  <c r="E262" i="9" s="1"/>
  <c r="G262" i="9" s="1"/>
  <c r="H261" i="9"/>
  <c r="J261" i="9" s="1"/>
  <c r="K261" i="9" s="1"/>
  <c r="C261" i="9"/>
  <c r="E261" i="9" s="1"/>
  <c r="G261" i="9" s="1"/>
  <c r="H260" i="9"/>
  <c r="J260" i="9" s="1"/>
  <c r="K260" i="9" s="1"/>
  <c r="C260" i="9"/>
  <c r="E260" i="9" s="1"/>
  <c r="G260" i="9" s="1"/>
  <c r="H259" i="9"/>
  <c r="J259" i="9" s="1"/>
  <c r="K259" i="9" s="1"/>
  <c r="E259" i="9"/>
  <c r="G259" i="9" s="1"/>
  <c r="C259" i="9"/>
  <c r="M270" i="39"/>
  <c r="H270" i="39"/>
  <c r="J270" i="39" s="1"/>
  <c r="K270" i="39" s="1"/>
  <c r="F270" i="39"/>
  <c r="C270" i="39"/>
  <c r="E270" i="39" s="1"/>
  <c r="H269" i="39"/>
  <c r="J269" i="39" s="1"/>
  <c r="C269" i="39"/>
  <c r="E269" i="39" s="1"/>
  <c r="G269" i="39" s="1"/>
  <c r="H268" i="39"/>
  <c r="J268" i="39" s="1"/>
  <c r="C268" i="39"/>
  <c r="E268" i="39" s="1"/>
  <c r="G268" i="39" s="1"/>
  <c r="H267" i="39"/>
  <c r="J267" i="39" s="1"/>
  <c r="K267" i="39" s="1"/>
  <c r="C267" i="39"/>
  <c r="E267" i="39" s="1"/>
  <c r="G267" i="39" s="1"/>
  <c r="H266" i="39"/>
  <c r="J266" i="39" s="1"/>
  <c r="K266" i="39" s="1"/>
  <c r="C266" i="39"/>
  <c r="E266" i="39" s="1"/>
  <c r="G266" i="39" s="1"/>
  <c r="H265" i="39"/>
  <c r="J265" i="39" s="1"/>
  <c r="K265" i="39" s="1"/>
  <c r="C265" i="39"/>
  <c r="E265" i="39" s="1"/>
  <c r="G265" i="39" s="1"/>
  <c r="H264" i="39"/>
  <c r="J264" i="39" s="1"/>
  <c r="C264" i="39"/>
  <c r="E264" i="39" s="1"/>
  <c r="G264" i="39" s="1"/>
  <c r="H263" i="39"/>
  <c r="J263" i="39" s="1"/>
  <c r="C263" i="39"/>
  <c r="E263" i="39" s="1"/>
  <c r="G263" i="39" s="1"/>
  <c r="H262" i="39"/>
  <c r="J262" i="39" s="1"/>
  <c r="K262" i="39" s="1"/>
  <c r="C262" i="39"/>
  <c r="E262" i="39" s="1"/>
  <c r="G262" i="39" s="1"/>
  <c r="H261" i="39"/>
  <c r="J261" i="39" s="1"/>
  <c r="C261" i="39"/>
  <c r="E261" i="39" s="1"/>
  <c r="G261" i="39" s="1"/>
  <c r="H260" i="39"/>
  <c r="J260" i="39" s="1"/>
  <c r="K260" i="39" s="1"/>
  <c r="C260" i="39"/>
  <c r="E260" i="39" s="1"/>
  <c r="G260" i="39" s="1"/>
  <c r="H259" i="39"/>
  <c r="J259" i="39" s="1"/>
  <c r="K259" i="39" s="1"/>
  <c r="C259" i="39"/>
  <c r="E259" i="39" s="1"/>
  <c r="G259" i="39" s="1"/>
  <c r="M270" i="38"/>
  <c r="H270" i="38"/>
  <c r="J270" i="38" s="1"/>
  <c r="K270" i="38" s="1"/>
  <c r="F270" i="38"/>
  <c r="C270" i="38"/>
  <c r="E270" i="38" s="1"/>
  <c r="G270" i="38" s="1"/>
  <c r="H269" i="38"/>
  <c r="J269" i="38" s="1"/>
  <c r="K269" i="38" s="1"/>
  <c r="C269" i="38"/>
  <c r="E269" i="38" s="1"/>
  <c r="G269" i="38" s="1"/>
  <c r="H268" i="38"/>
  <c r="J268" i="38" s="1"/>
  <c r="K268" i="38" s="1"/>
  <c r="C268" i="38"/>
  <c r="E268" i="38" s="1"/>
  <c r="G268" i="38" s="1"/>
  <c r="H267" i="38"/>
  <c r="J267" i="38" s="1"/>
  <c r="K267" i="38" s="1"/>
  <c r="C267" i="38"/>
  <c r="E267" i="38" s="1"/>
  <c r="G267" i="38" s="1"/>
  <c r="H266" i="38"/>
  <c r="J266" i="38" s="1"/>
  <c r="K266" i="38" s="1"/>
  <c r="C266" i="38"/>
  <c r="E266" i="38" s="1"/>
  <c r="G266" i="38" s="1"/>
  <c r="H265" i="38"/>
  <c r="J265" i="38" s="1"/>
  <c r="C265" i="38"/>
  <c r="E265" i="38" s="1"/>
  <c r="G265" i="38" s="1"/>
  <c r="H264" i="38"/>
  <c r="J264" i="38" s="1"/>
  <c r="C264" i="38"/>
  <c r="E264" i="38" s="1"/>
  <c r="G264" i="38" s="1"/>
  <c r="H263" i="38"/>
  <c r="J263" i="38" s="1"/>
  <c r="K263" i="38" s="1"/>
  <c r="C263" i="38"/>
  <c r="E263" i="38" s="1"/>
  <c r="G263" i="38" s="1"/>
  <c r="H262" i="38"/>
  <c r="J262" i="38" s="1"/>
  <c r="C262" i="38"/>
  <c r="E262" i="38" s="1"/>
  <c r="G262" i="38" s="1"/>
  <c r="H261" i="38"/>
  <c r="J261" i="38" s="1"/>
  <c r="K261" i="38" s="1"/>
  <c r="C261" i="38"/>
  <c r="E261" i="38" s="1"/>
  <c r="G261" i="38" s="1"/>
  <c r="H260" i="38"/>
  <c r="J260" i="38" s="1"/>
  <c r="K260" i="38" s="1"/>
  <c r="C260" i="38"/>
  <c r="E260" i="38" s="1"/>
  <c r="G260" i="38" s="1"/>
  <c r="H259" i="38"/>
  <c r="J259" i="38" s="1"/>
  <c r="K259" i="38" s="1"/>
  <c r="C259" i="38"/>
  <c r="E259" i="38" s="1"/>
  <c r="G259" i="38" s="1"/>
  <c r="M270" i="8"/>
  <c r="H270" i="8"/>
  <c r="J270" i="8" s="1"/>
  <c r="K270" i="8" s="1"/>
  <c r="F270" i="8"/>
  <c r="C270" i="8"/>
  <c r="E270" i="8" s="1"/>
  <c r="G270" i="8" s="1"/>
  <c r="H269" i="8"/>
  <c r="J269" i="8" s="1"/>
  <c r="C269" i="8"/>
  <c r="E269" i="8" s="1"/>
  <c r="G269" i="8" s="1"/>
  <c r="H268" i="8"/>
  <c r="J268" i="8" s="1"/>
  <c r="C268" i="8"/>
  <c r="E268" i="8" s="1"/>
  <c r="G268" i="8" s="1"/>
  <c r="H267" i="8"/>
  <c r="J267" i="8" s="1"/>
  <c r="K267" i="8" s="1"/>
  <c r="C267" i="8"/>
  <c r="E267" i="8" s="1"/>
  <c r="G267" i="8" s="1"/>
  <c r="H266" i="8"/>
  <c r="J266" i="8" s="1"/>
  <c r="C266" i="8"/>
  <c r="E266" i="8" s="1"/>
  <c r="G266" i="8" s="1"/>
  <c r="H265" i="8"/>
  <c r="J265" i="8" s="1"/>
  <c r="K265" i="8" s="1"/>
  <c r="C265" i="8"/>
  <c r="E265" i="8" s="1"/>
  <c r="G265" i="8" s="1"/>
  <c r="H264" i="8"/>
  <c r="J264" i="8" s="1"/>
  <c r="K264" i="8" s="1"/>
  <c r="C264" i="8"/>
  <c r="E264" i="8" s="1"/>
  <c r="G264" i="8" s="1"/>
  <c r="H263" i="8"/>
  <c r="J263" i="8" s="1"/>
  <c r="K263" i="8" s="1"/>
  <c r="C263" i="8"/>
  <c r="E263" i="8" s="1"/>
  <c r="G263" i="8" s="1"/>
  <c r="H262" i="8"/>
  <c r="J262" i="8" s="1"/>
  <c r="K262" i="8" s="1"/>
  <c r="C262" i="8"/>
  <c r="E262" i="8" s="1"/>
  <c r="G262" i="8" s="1"/>
  <c r="H261" i="8"/>
  <c r="J261" i="8" s="1"/>
  <c r="C261" i="8"/>
  <c r="E261" i="8" s="1"/>
  <c r="G261" i="8" s="1"/>
  <c r="H260" i="8"/>
  <c r="J260" i="8" s="1"/>
  <c r="C260" i="8"/>
  <c r="E260" i="8" s="1"/>
  <c r="G260" i="8" s="1"/>
  <c r="H259" i="8"/>
  <c r="J259" i="8" s="1"/>
  <c r="K259" i="8" s="1"/>
  <c r="E259" i="8"/>
  <c r="G259" i="8" s="1"/>
  <c r="C259" i="8"/>
  <c r="M270" i="7"/>
  <c r="H270" i="7"/>
  <c r="J270" i="7" s="1"/>
  <c r="K270" i="7" s="1"/>
  <c r="F270" i="7"/>
  <c r="C270" i="7"/>
  <c r="E270" i="7" s="1"/>
  <c r="H269" i="7"/>
  <c r="J269" i="7" s="1"/>
  <c r="K269" i="7" s="1"/>
  <c r="C269" i="7"/>
  <c r="E269" i="7" s="1"/>
  <c r="G269" i="7" s="1"/>
  <c r="H268" i="7"/>
  <c r="J268" i="7" s="1"/>
  <c r="K268" i="7" s="1"/>
  <c r="C268" i="7"/>
  <c r="E268" i="7" s="1"/>
  <c r="G268" i="7" s="1"/>
  <c r="H267" i="7"/>
  <c r="J267" i="7" s="1"/>
  <c r="K267" i="7" s="1"/>
  <c r="C267" i="7"/>
  <c r="E267" i="7" s="1"/>
  <c r="G267" i="7" s="1"/>
  <c r="H266" i="7"/>
  <c r="J266" i="7" s="1"/>
  <c r="K266" i="7" s="1"/>
  <c r="L266" i="7" s="1"/>
  <c r="C266" i="7"/>
  <c r="E266" i="7" s="1"/>
  <c r="G266" i="7" s="1"/>
  <c r="H265" i="7"/>
  <c r="J265" i="7" s="1"/>
  <c r="K265" i="7" s="1"/>
  <c r="C265" i="7"/>
  <c r="E265" i="7" s="1"/>
  <c r="G265" i="7" s="1"/>
  <c r="H264" i="7"/>
  <c r="J264" i="7" s="1"/>
  <c r="C264" i="7"/>
  <c r="E264" i="7" s="1"/>
  <c r="G264" i="7" s="1"/>
  <c r="H263" i="7"/>
  <c r="J263" i="7" s="1"/>
  <c r="K263" i="7" s="1"/>
  <c r="C263" i="7"/>
  <c r="E263" i="7" s="1"/>
  <c r="G263" i="7" s="1"/>
  <c r="H262" i="7"/>
  <c r="J262" i="7" s="1"/>
  <c r="C262" i="7"/>
  <c r="E262" i="7" s="1"/>
  <c r="G262" i="7" s="1"/>
  <c r="H261" i="7"/>
  <c r="J261" i="7" s="1"/>
  <c r="K261" i="7" s="1"/>
  <c r="C261" i="7"/>
  <c r="E261" i="7" s="1"/>
  <c r="G261" i="7" s="1"/>
  <c r="H260" i="7"/>
  <c r="J260" i="7" s="1"/>
  <c r="K260" i="7" s="1"/>
  <c r="C260" i="7"/>
  <c r="E260" i="7" s="1"/>
  <c r="G260" i="7" s="1"/>
  <c r="H259" i="7"/>
  <c r="J259" i="7" s="1"/>
  <c r="K259" i="7" s="1"/>
  <c r="C259" i="7"/>
  <c r="E259" i="7" s="1"/>
  <c r="G259" i="7" s="1"/>
  <c r="M270" i="6"/>
  <c r="H270" i="6"/>
  <c r="J270" i="6" s="1"/>
  <c r="K270" i="6" s="1"/>
  <c r="F270" i="6"/>
  <c r="C270" i="6"/>
  <c r="E270" i="6" s="1"/>
  <c r="G270" i="6" s="1"/>
  <c r="H269" i="6"/>
  <c r="J269" i="6" s="1"/>
  <c r="C269" i="6"/>
  <c r="E269" i="6" s="1"/>
  <c r="G269" i="6" s="1"/>
  <c r="H268" i="6"/>
  <c r="J268" i="6" s="1"/>
  <c r="C268" i="6"/>
  <c r="E268" i="6" s="1"/>
  <c r="G268" i="6" s="1"/>
  <c r="H267" i="6"/>
  <c r="J267" i="6" s="1"/>
  <c r="C267" i="6"/>
  <c r="E267" i="6" s="1"/>
  <c r="G267" i="6" s="1"/>
  <c r="H266" i="6"/>
  <c r="J266" i="6" s="1"/>
  <c r="C266" i="6"/>
  <c r="E266" i="6" s="1"/>
  <c r="G266" i="6" s="1"/>
  <c r="H265" i="6"/>
  <c r="J265" i="6" s="1"/>
  <c r="K265" i="6" s="1"/>
  <c r="C265" i="6"/>
  <c r="E265" i="6" s="1"/>
  <c r="G265" i="6" s="1"/>
  <c r="H264" i="6"/>
  <c r="J264" i="6" s="1"/>
  <c r="E264" i="6"/>
  <c r="G264" i="6" s="1"/>
  <c r="C264" i="6"/>
  <c r="H263" i="6"/>
  <c r="J263" i="6" s="1"/>
  <c r="K263" i="6" s="1"/>
  <c r="C263" i="6"/>
  <c r="E263" i="6" s="1"/>
  <c r="G263" i="6" s="1"/>
  <c r="H262" i="6"/>
  <c r="J262" i="6" s="1"/>
  <c r="K262" i="6" s="1"/>
  <c r="E262" i="6"/>
  <c r="G262" i="6" s="1"/>
  <c r="C262" i="6"/>
  <c r="H261" i="6"/>
  <c r="J261" i="6" s="1"/>
  <c r="C261" i="6"/>
  <c r="E261" i="6" s="1"/>
  <c r="G261" i="6" s="1"/>
  <c r="H260" i="6"/>
  <c r="J260" i="6" s="1"/>
  <c r="K260" i="6" s="1"/>
  <c r="C260" i="6"/>
  <c r="E260" i="6" s="1"/>
  <c r="G260" i="6" s="1"/>
  <c r="H259" i="6"/>
  <c r="J259" i="6" s="1"/>
  <c r="K259" i="6" s="1"/>
  <c r="E259" i="6"/>
  <c r="G259" i="6" s="1"/>
  <c r="C259" i="6"/>
  <c r="M270" i="5"/>
  <c r="H270" i="5"/>
  <c r="J270" i="5" s="1"/>
  <c r="K270" i="5" s="1"/>
  <c r="F270" i="5"/>
  <c r="C270" i="5"/>
  <c r="E270" i="5" s="1"/>
  <c r="G270" i="5" s="1"/>
  <c r="H269" i="5"/>
  <c r="J269" i="5" s="1"/>
  <c r="K269" i="5" s="1"/>
  <c r="C269" i="5"/>
  <c r="E269" i="5" s="1"/>
  <c r="G269" i="5" s="1"/>
  <c r="H268" i="5"/>
  <c r="J268" i="5" s="1"/>
  <c r="K268" i="5" s="1"/>
  <c r="C268" i="5"/>
  <c r="E268" i="5" s="1"/>
  <c r="G268" i="5" s="1"/>
  <c r="H267" i="5"/>
  <c r="J267" i="5" s="1"/>
  <c r="K267" i="5" s="1"/>
  <c r="C267" i="5"/>
  <c r="E267" i="5" s="1"/>
  <c r="G267" i="5" s="1"/>
  <c r="H266" i="5"/>
  <c r="J266" i="5" s="1"/>
  <c r="C266" i="5"/>
  <c r="E266" i="5" s="1"/>
  <c r="G266" i="5" s="1"/>
  <c r="H265" i="5"/>
  <c r="J265" i="5" s="1"/>
  <c r="K265" i="5" s="1"/>
  <c r="C265" i="5"/>
  <c r="E265" i="5" s="1"/>
  <c r="G265" i="5" s="1"/>
  <c r="H264" i="5"/>
  <c r="J264" i="5" s="1"/>
  <c r="C264" i="5"/>
  <c r="E264" i="5" s="1"/>
  <c r="G264" i="5" s="1"/>
  <c r="H263" i="5"/>
  <c r="J263" i="5" s="1"/>
  <c r="K263" i="5" s="1"/>
  <c r="L263" i="5" s="1"/>
  <c r="C263" i="5"/>
  <c r="E263" i="5" s="1"/>
  <c r="G263" i="5" s="1"/>
  <c r="H262" i="5"/>
  <c r="J262" i="5" s="1"/>
  <c r="K262" i="5" s="1"/>
  <c r="C262" i="5"/>
  <c r="E262" i="5" s="1"/>
  <c r="G262" i="5" s="1"/>
  <c r="H261" i="5"/>
  <c r="J261" i="5" s="1"/>
  <c r="C261" i="5"/>
  <c r="E261" i="5" s="1"/>
  <c r="G261" i="5" s="1"/>
  <c r="H260" i="5"/>
  <c r="J260" i="5" s="1"/>
  <c r="K260" i="5" s="1"/>
  <c r="C260" i="5"/>
  <c r="E260" i="5" s="1"/>
  <c r="G260" i="5" s="1"/>
  <c r="H259" i="5"/>
  <c r="J259" i="5" s="1"/>
  <c r="K259" i="5" s="1"/>
  <c r="C259" i="5"/>
  <c r="E259" i="5" s="1"/>
  <c r="G259" i="5" s="1"/>
  <c r="M270" i="4"/>
  <c r="H270" i="4"/>
  <c r="J270" i="4" s="1"/>
  <c r="K270" i="4" s="1"/>
  <c r="F270" i="4"/>
  <c r="C270" i="4"/>
  <c r="E270" i="4" s="1"/>
  <c r="H269" i="4"/>
  <c r="J269" i="4" s="1"/>
  <c r="C269" i="4"/>
  <c r="E269" i="4" s="1"/>
  <c r="G269" i="4" s="1"/>
  <c r="H268" i="4"/>
  <c r="J268" i="4" s="1"/>
  <c r="C268" i="4"/>
  <c r="E268" i="4" s="1"/>
  <c r="G268" i="4" s="1"/>
  <c r="H267" i="4"/>
  <c r="J267" i="4" s="1"/>
  <c r="K267" i="4" s="1"/>
  <c r="C267" i="4"/>
  <c r="E267" i="4" s="1"/>
  <c r="G267" i="4" s="1"/>
  <c r="H266" i="4"/>
  <c r="J266" i="4" s="1"/>
  <c r="K266" i="4" s="1"/>
  <c r="C266" i="4"/>
  <c r="E266" i="4" s="1"/>
  <c r="G266" i="4" s="1"/>
  <c r="H265" i="4"/>
  <c r="J265" i="4" s="1"/>
  <c r="K265" i="4" s="1"/>
  <c r="L265" i="4" s="1"/>
  <c r="C265" i="4"/>
  <c r="E265" i="4" s="1"/>
  <c r="G265" i="4" s="1"/>
  <c r="H264" i="4"/>
  <c r="J264" i="4" s="1"/>
  <c r="K264" i="4" s="1"/>
  <c r="L264" i="4" s="1"/>
  <c r="C264" i="4"/>
  <c r="E264" i="4" s="1"/>
  <c r="G264" i="4" s="1"/>
  <c r="H263" i="4"/>
  <c r="J263" i="4" s="1"/>
  <c r="K263" i="4" s="1"/>
  <c r="C263" i="4"/>
  <c r="E263" i="4" s="1"/>
  <c r="G263" i="4" s="1"/>
  <c r="H262" i="4"/>
  <c r="J262" i="4" s="1"/>
  <c r="C262" i="4"/>
  <c r="E262" i="4" s="1"/>
  <c r="G262" i="4" s="1"/>
  <c r="H261" i="4"/>
  <c r="J261" i="4" s="1"/>
  <c r="K261" i="4" s="1"/>
  <c r="C261" i="4"/>
  <c r="E261" i="4" s="1"/>
  <c r="G261" i="4" s="1"/>
  <c r="H260" i="4"/>
  <c r="J260" i="4" s="1"/>
  <c r="K260" i="4" s="1"/>
  <c r="C260" i="4"/>
  <c r="E260" i="4" s="1"/>
  <c r="G260" i="4" s="1"/>
  <c r="H259" i="4"/>
  <c r="J259" i="4" s="1"/>
  <c r="C259" i="4"/>
  <c r="E259" i="4" s="1"/>
  <c r="G259" i="4" s="1"/>
  <c r="M270" i="3"/>
  <c r="H270" i="3"/>
  <c r="J270" i="3" s="1"/>
  <c r="K270" i="3" s="1"/>
  <c r="F270" i="3"/>
  <c r="C270" i="3"/>
  <c r="E270" i="3" s="1"/>
  <c r="H269" i="3"/>
  <c r="J269" i="3" s="1"/>
  <c r="K269" i="3" s="1"/>
  <c r="C269" i="3"/>
  <c r="E269" i="3" s="1"/>
  <c r="G269" i="3" s="1"/>
  <c r="H268" i="3"/>
  <c r="J268" i="3" s="1"/>
  <c r="K268" i="3" s="1"/>
  <c r="C268" i="3"/>
  <c r="E268" i="3" s="1"/>
  <c r="G268" i="3" s="1"/>
  <c r="H267" i="3"/>
  <c r="J267" i="3" s="1"/>
  <c r="C267" i="3"/>
  <c r="E267" i="3" s="1"/>
  <c r="G267" i="3" s="1"/>
  <c r="H266" i="3"/>
  <c r="J266" i="3" s="1"/>
  <c r="C266" i="3"/>
  <c r="E266" i="3" s="1"/>
  <c r="G266" i="3" s="1"/>
  <c r="H265" i="3"/>
  <c r="J265" i="3" s="1"/>
  <c r="K265" i="3" s="1"/>
  <c r="C265" i="3"/>
  <c r="E265" i="3" s="1"/>
  <c r="G265" i="3" s="1"/>
  <c r="H264" i="3"/>
  <c r="J264" i="3" s="1"/>
  <c r="K264" i="3" s="1"/>
  <c r="C264" i="3"/>
  <c r="E264" i="3" s="1"/>
  <c r="G264" i="3" s="1"/>
  <c r="H263" i="3"/>
  <c r="J263" i="3" s="1"/>
  <c r="K263" i="3" s="1"/>
  <c r="C263" i="3"/>
  <c r="E263" i="3" s="1"/>
  <c r="G263" i="3" s="1"/>
  <c r="H262" i="3"/>
  <c r="J262" i="3" s="1"/>
  <c r="K262" i="3" s="1"/>
  <c r="C262" i="3"/>
  <c r="E262" i="3" s="1"/>
  <c r="G262" i="3" s="1"/>
  <c r="H261" i="3"/>
  <c r="J261" i="3" s="1"/>
  <c r="K261" i="3" s="1"/>
  <c r="E261" i="3"/>
  <c r="G261" i="3" s="1"/>
  <c r="C261" i="3"/>
  <c r="H260" i="3"/>
  <c r="J260" i="3" s="1"/>
  <c r="K260" i="3" s="1"/>
  <c r="C260" i="3"/>
  <c r="E260" i="3" s="1"/>
  <c r="G260" i="3" s="1"/>
  <c r="H259" i="3"/>
  <c r="J259" i="3" s="1"/>
  <c r="K259" i="3" s="1"/>
  <c r="C259" i="3"/>
  <c r="E259" i="3" s="1"/>
  <c r="G259" i="3" s="1"/>
  <c r="M270" i="37"/>
  <c r="H270" i="37"/>
  <c r="J270" i="37" s="1"/>
  <c r="K270" i="37" s="1"/>
  <c r="F270" i="37"/>
  <c r="C270" i="37"/>
  <c r="E270" i="37" s="1"/>
  <c r="G270" i="37" s="1"/>
  <c r="H269" i="37"/>
  <c r="J269" i="37" s="1"/>
  <c r="C269" i="37"/>
  <c r="E269" i="37" s="1"/>
  <c r="G269" i="37" s="1"/>
  <c r="H268" i="37"/>
  <c r="J268" i="37" s="1"/>
  <c r="K268" i="37" s="1"/>
  <c r="C268" i="37"/>
  <c r="E268" i="37" s="1"/>
  <c r="G268" i="37" s="1"/>
  <c r="H267" i="37"/>
  <c r="J267" i="37" s="1"/>
  <c r="C267" i="37"/>
  <c r="E267" i="37" s="1"/>
  <c r="G267" i="37" s="1"/>
  <c r="H266" i="37"/>
  <c r="J266" i="37" s="1"/>
  <c r="C266" i="37"/>
  <c r="E266" i="37" s="1"/>
  <c r="G266" i="37" s="1"/>
  <c r="H265" i="37"/>
  <c r="J265" i="37" s="1"/>
  <c r="C265" i="37"/>
  <c r="E265" i="37" s="1"/>
  <c r="G265" i="37" s="1"/>
  <c r="H264" i="37"/>
  <c r="J264" i="37" s="1"/>
  <c r="K264" i="37" s="1"/>
  <c r="C264" i="37"/>
  <c r="E264" i="37" s="1"/>
  <c r="G264" i="37" s="1"/>
  <c r="H263" i="37"/>
  <c r="J263" i="37" s="1"/>
  <c r="K263" i="37" s="1"/>
  <c r="C263" i="37"/>
  <c r="E263" i="37" s="1"/>
  <c r="G263" i="37" s="1"/>
  <c r="H262" i="37"/>
  <c r="J262" i="37" s="1"/>
  <c r="K262" i="37" s="1"/>
  <c r="C262" i="37"/>
  <c r="E262" i="37" s="1"/>
  <c r="G262" i="37" s="1"/>
  <c r="H261" i="37"/>
  <c r="J261" i="37" s="1"/>
  <c r="C261" i="37"/>
  <c r="E261" i="37" s="1"/>
  <c r="G261" i="37" s="1"/>
  <c r="H260" i="37"/>
  <c r="J260" i="37" s="1"/>
  <c r="C260" i="37"/>
  <c r="E260" i="37" s="1"/>
  <c r="G260" i="37" s="1"/>
  <c r="H259" i="37"/>
  <c r="J259" i="37" s="1"/>
  <c r="K259" i="37" s="1"/>
  <c r="E259" i="37"/>
  <c r="G259" i="37" s="1"/>
  <c r="C259" i="37"/>
  <c r="M270" i="36"/>
  <c r="H270" i="36"/>
  <c r="J270" i="36" s="1"/>
  <c r="K270" i="36" s="1"/>
  <c r="F270" i="36"/>
  <c r="C270" i="36"/>
  <c r="E270" i="36" s="1"/>
  <c r="G270" i="36" s="1"/>
  <c r="H269" i="36"/>
  <c r="J269" i="36" s="1"/>
  <c r="C269" i="36"/>
  <c r="E269" i="36" s="1"/>
  <c r="G269" i="36" s="1"/>
  <c r="H268" i="36"/>
  <c r="J268" i="36" s="1"/>
  <c r="C268" i="36"/>
  <c r="E268" i="36" s="1"/>
  <c r="G268" i="36" s="1"/>
  <c r="H267" i="36"/>
  <c r="J267" i="36" s="1"/>
  <c r="K267" i="36" s="1"/>
  <c r="C267" i="36"/>
  <c r="E267" i="36" s="1"/>
  <c r="G267" i="36" s="1"/>
  <c r="H266" i="36"/>
  <c r="J266" i="36" s="1"/>
  <c r="C266" i="36"/>
  <c r="E266" i="36" s="1"/>
  <c r="G266" i="36" s="1"/>
  <c r="H265" i="36"/>
  <c r="J265" i="36" s="1"/>
  <c r="C265" i="36"/>
  <c r="E265" i="36" s="1"/>
  <c r="G265" i="36" s="1"/>
  <c r="H264" i="36"/>
  <c r="J264" i="36" s="1"/>
  <c r="K264" i="36" s="1"/>
  <c r="C264" i="36"/>
  <c r="E264" i="36" s="1"/>
  <c r="G264" i="36" s="1"/>
  <c r="H263" i="36"/>
  <c r="J263" i="36" s="1"/>
  <c r="C263" i="36"/>
  <c r="E263" i="36" s="1"/>
  <c r="G263" i="36" s="1"/>
  <c r="H262" i="36"/>
  <c r="J262" i="36" s="1"/>
  <c r="C262" i="36"/>
  <c r="E262" i="36" s="1"/>
  <c r="G262" i="36" s="1"/>
  <c r="H261" i="36"/>
  <c r="J261" i="36" s="1"/>
  <c r="K261" i="36" s="1"/>
  <c r="L261" i="36" s="1"/>
  <c r="C261" i="36"/>
  <c r="E261" i="36" s="1"/>
  <c r="G261" i="36" s="1"/>
  <c r="H260" i="36"/>
  <c r="J260" i="36" s="1"/>
  <c r="K260" i="36" s="1"/>
  <c r="L260" i="36" s="1"/>
  <c r="C260" i="36"/>
  <c r="E260" i="36" s="1"/>
  <c r="G260" i="36" s="1"/>
  <c r="J259" i="36"/>
  <c r="K259" i="36" s="1"/>
  <c r="L259" i="36" s="1"/>
  <c r="H259" i="36"/>
  <c r="C259" i="36"/>
  <c r="E259" i="36" s="1"/>
  <c r="G259" i="36" s="1"/>
  <c r="M270" i="49"/>
  <c r="H270" i="49"/>
  <c r="J270" i="49" s="1"/>
  <c r="K270" i="49" s="1"/>
  <c r="F270" i="49"/>
  <c r="C270" i="49"/>
  <c r="E270" i="49" s="1"/>
  <c r="H269" i="49"/>
  <c r="J269" i="49" s="1"/>
  <c r="C269" i="49"/>
  <c r="E269" i="49" s="1"/>
  <c r="G269" i="49" s="1"/>
  <c r="H268" i="49"/>
  <c r="J268" i="49" s="1"/>
  <c r="C268" i="49"/>
  <c r="E268" i="49" s="1"/>
  <c r="G268" i="49" s="1"/>
  <c r="H267" i="49"/>
  <c r="J267" i="49" s="1"/>
  <c r="K267" i="49" s="1"/>
  <c r="C267" i="49"/>
  <c r="E267" i="49" s="1"/>
  <c r="G267" i="49" s="1"/>
  <c r="H266" i="49"/>
  <c r="J266" i="49" s="1"/>
  <c r="K266" i="49" s="1"/>
  <c r="L266" i="49" s="1"/>
  <c r="C266" i="49"/>
  <c r="E266" i="49" s="1"/>
  <c r="G266" i="49" s="1"/>
  <c r="H265" i="49"/>
  <c r="J265" i="49" s="1"/>
  <c r="K265" i="49" s="1"/>
  <c r="C265" i="49"/>
  <c r="E265" i="49" s="1"/>
  <c r="G265" i="49" s="1"/>
  <c r="H264" i="49"/>
  <c r="J264" i="49" s="1"/>
  <c r="K264" i="49" s="1"/>
  <c r="C264" i="49"/>
  <c r="E264" i="49" s="1"/>
  <c r="G264" i="49" s="1"/>
  <c r="J263" i="49"/>
  <c r="K263" i="49" s="1"/>
  <c r="H263" i="49"/>
  <c r="C263" i="49"/>
  <c r="E263" i="49" s="1"/>
  <c r="G263" i="49" s="1"/>
  <c r="H262" i="49"/>
  <c r="J262" i="49" s="1"/>
  <c r="C262" i="49"/>
  <c r="E262" i="49" s="1"/>
  <c r="G262" i="49" s="1"/>
  <c r="H261" i="49"/>
  <c r="J261" i="49" s="1"/>
  <c r="C261" i="49"/>
  <c r="E261" i="49" s="1"/>
  <c r="G261" i="49" s="1"/>
  <c r="H260" i="49"/>
  <c r="J260" i="49" s="1"/>
  <c r="C260" i="49"/>
  <c r="E260" i="49" s="1"/>
  <c r="G260" i="49" s="1"/>
  <c r="H259" i="49"/>
  <c r="J259" i="49" s="1"/>
  <c r="K259" i="49" s="1"/>
  <c r="L259" i="49" s="1"/>
  <c r="C259" i="49"/>
  <c r="E259" i="49" s="1"/>
  <c r="G259" i="49" s="1"/>
  <c r="M270" i="34"/>
  <c r="H270" i="34"/>
  <c r="J270" i="34" s="1"/>
  <c r="K270" i="34" s="1"/>
  <c r="F270" i="34"/>
  <c r="C270" i="34"/>
  <c r="E270" i="34" s="1"/>
  <c r="G270" i="34" s="1"/>
  <c r="H269" i="34"/>
  <c r="J269" i="34" s="1"/>
  <c r="K269" i="34" s="1"/>
  <c r="C269" i="34"/>
  <c r="E269" i="34" s="1"/>
  <c r="G269" i="34" s="1"/>
  <c r="H268" i="34"/>
  <c r="J268" i="34" s="1"/>
  <c r="K268" i="34" s="1"/>
  <c r="C268" i="34"/>
  <c r="E268" i="34" s="1"/>
  <c r="G268" i="34" s="1"/>
  <c r="H267" i="34"/>
  <c r="J267" i="34" s="1"/>
  <c r="K267" i="34" s="1"/>
  <c r="C267" i="34"/>
  <c r="E267" i="34" s="1"/>
  <c r="G267" i="34" s="1"/>
  <c r="H266" i="34"/>
  <c r="J266" i="34" s="1"/>
  <c r="C266" i="34"/>
  <c r="E266" i="34" s="1"/>
  <c r="G266" i="34" s="1"/>
  <c r="H265" i="34"/>
  <c r="J265" i="34" s="1"/>
  <c r="C265" i="34"/>
  <c r="E265" i="34" s="1"/>
  <c r="G265" i="34" s="1"/>
  <c r="H264" i="34"/>
  <c r="J264" i="34" s="1"/>
  <c r="C264" i="34"/>
  <c r="E264" i="34" s="1"/>
  <c r="G264" i="34" s="1"/>
  <c r="H263" i="34"/>
  <c r="J263" i="34" s="1"/>
  <c r="K263" i="34" s="1"/>
  <c r="L263" i="34" s="1"/>
  <c r="C263" i="34"/>
  <c r="E263" i="34" s="1"/>
  <c r="G263" i="34" s="1"/>
  <c r="H262" i="34"/>
  <c r="J262" i="34" s="1"/>
  <c r="K262" i="34" s="1"/>
  <c r="C262" i="34"/>
  <c r="E262" i="34" s="1"/>
  <c r="G262" i="34" s="1"/>
  <c r="H261" i="34"/>
  <c r="J261" i="34" s="1"/>
  <c r="C261" i="34"/>
  <c r="E261" i="34" s="1"/>
  <c r="G261" i="34" s="1"/>
  <c r="H260" i="34"/>
  <c r="J260" i="34" s="1"/>
  <c r="K260" i="34" s="1"/>
  <c r="C260" i="34"/>
  <c r="E260" i="34" s="1"/>
  <c r="G260" i="34" s="1"/>
  <c r="H259" i="34"/>
  <c r="J259" i="34" s="1"/>
  <c r="K259" i="34" s="1"/>
  <c r="C259" i="34"/>
  <c r="E259" i="34" s="1"/>
  <c r="G259" i="34" s="1"/>
  <c r="M270" i="33"/>
  <c r="H270" i="33"/>
  <c r="J270" i="33" s="1"/>
  <c r="K270" i="33" s="1"/>
  <c r="F270" i="33"/>
  <c r="C270" i="33"/>
  <c r="E270" i="33" s="1"/>
  <c r="G270" i="33" s="1"/>
  <c r="H269" i="33"/>
  <c r="J269" i="33" s="1"/>
  <c r="C269" i="33"/>
  <c r="E269" i="33" s="1"/>
  <c r="G269" i="33" s="1"/>
  <c r="H268" i="33"/>
  <c r="J268" i="33" s="1"/>
  <c r="K268" i="33" s="1"/>
  <c r="C268" i="33"/>
  <c r="E268" i="33" s="1"/>
  <c r="G268" i="33" s="1"/>
  <c r="H267" i="33"/>
  <c r="J267" i="33" s="1"/>
  <c r="C267" i="33"/>
  <c r="E267" i="33" s="1"/>
  <c r="G267" i="33" s="1"/>
  <c r="H266" i="33"/>
  <c r="J266" i="33" s="1"/>
  <c r="C266" i="33"/>
  <c r="E266" i="33" s="1"/>
  <c r="G266" i="33" s="1"/>
  <c r="H265" i="33"/>
  <c r="J265" i="33" s="1"/>
  <c r="C265" i="33"/>
  <c r="E265" i="33" s="1"/>
  <c r="G265" i="33" s="1"/>
  <c r="H264" i="33"/>
  <c r="J264" i="33" s="1"/>
  <c r="K264" i="33" s="1"/>
  <c r="C264" i="33"/>
  <c r="E264" i="33" s="1"/>
  <c r="G264" i="33" s="1"/>
  <c r="H263" i="33"/>
  <c r="J263" i="33" s="1"/>
  <c r="K263" i="33" s="1"/>
  <c r="C263" i="33"/>
  <c r="E263" i="33" s="1"/>
  <c r="G263" i="33" s="1"/>
  <c r="H262" i="33"/>
  <c r="J262" i="33" s="1"/>
  <c r="C262" i="33"/>
  <c r="E262" i="33" s="1"/>
  <c r="G262" i="33" s="1"/>
  <c r="H261" i="33"/>
  <c r="J261" i="33" s="1"/>
  <c r="C261" i="33"/>
  <c r="E261" i="33" s="1"/>
  <c r="G261" i="33" s="1"/>
  <c r="H260" i="33"/>
  <c r="J260" i="33" s="1"/>
  <c r="C260" i="33"/>
  <c r="E260" i="33" s="1"/>
  <c r="G260" i="33" s="1"/>
  <c r="H259" i="33"/>
  <c r="J259" i="33" s="1"/>
  <c r="K259" i="33" s="1"/>
  <c r="C259" i="33"/>
  <c r="E259" i="33" s="1"/>
  <c r="G259" i="33" s="1"/>
  <c r="M270" i="2"/>
  <c r="H270" i="2"/>
  <c r="J270" i="2" s="1"/>
  <c r="F270" i="2"/>
  <c r="C270" i="2"/>
  <c r="E270" i="2" s="1"/>
  <c r="H269" i="2"/>
  <c r="J269" i="2" s="1"/>
  <c r="C269" i="2"/>
  <c r="E269" i="2" s="1"/>
  <c r="G269" i="2" s="1"/>
  <c r="H268" i="2"/>
  <c r="J268" i="2" s="1"/>
  <c r="C268" i="2"/>
  <c r="E268" i="2" s="1"/>
  <c r="G268" i="2" s="1"/>
  <c r="H267" i="2"/>
  <c r="J267" i="2" s="1"/>
  <c r="K267" i="2" s="1"/>
  <c r="C267" i="2"/>
  <c r="E267" i="2" s="1"/>
  <c r="G267" i="2" s="1"/>
  <c r="H266" i="2"/>
  <c r="J266" i="2" s="1"/>
  <c r="C266" i="2"/>
  <c r="E266" i="2" s="1"/>
  <c r="G266" i="2" s="1"/>
  <c r="H265" i="2"/>
  <c r="J265" i="2" s="1"/>
  <c r="K265" i="2" s="1"/>
  <c r="C265" i="2"/>
  <c r="E265" i="2" s="1"/>
  <c r="G265" i="2" s="1"/>
  <c r="H264" i="2"/>
  <c r="J264" i="2" s="1"/>
  <c r="C264" i="2"/>
  <c r="E264" i="2" s="1"/>
  <c r="G264" i="2" s="1"/>
  <c r="H263" i="2"/>
  <c r="J263" i="2" s="1"/>
  <c r="C263" i="2"/>
  <c r="E263" i="2" s="1"/>
  <c r="G263" i="2" s="1"/>
  <c r="H262" i="2"/>
  <c r="J262" i="2" s="1"/>
  <c r="K262" i="2" s="1"/>
  <c r="C262" i="2"/>
  <c r="E262" i="2" s="1"/>
  <c r="G262" i="2" s="1"/>
  <c r="H261" i="2"/>
  <c r="J261" i="2" s="1"/>
  <c r="K261" i="2" s="1"/>
  <c r="C261" i="2"/>
  <c r="E261" i="2" s="1"/>
  <c r="G261" i="2" s="1"/>
  <c r="H260" i="2"/>
  <c r="J260" i="2" s="1"/>
  <c r="K260" i="2" s="1"/>
  <c r="C260" i="2"/>
  <c r="E260" i="2" s="1"/>
  <c r="G260" i="2" s="1"/>
  <c r="H259" i="2"/>
  <c r="J259" i="2" s="1"/>
  <c r="K259" i="2" s="1"/>
  <c r="E259" i="2"/>
  <c r="G259" i="2" s="1"/>
  <c r="C259" i="2"/>
  <c r="M270" i="1"/>
  <c r="H270" i="1"/>
  <c r="J270" i="1" s="1"/>
  <c r="K270" i="1" s="1"/>
  <c r="F270" i="1"/>
  <c r="C270" i="1"/>
  <c r="E270" i="1" s="1"/>
  <c r="G270" i="1" s="1"/>
  <c r="H269" i="1"/>
  <c r="J269" i="1" s="1"/>
  <c r="K269" i="1" s="1"/>
  <c r="C269" i="1"/>
  <c r="E269" i="1" s="1"/>
  <c r="G269" i="1" s="1"/>
  <c r="H268" i="1"/>
  <c r="J268" i="1" s="1"/>
  <c r="C268" i="1"/>
  <c r="E268" i="1" s="1"/>
  <c r="G268" i="1" s="1"/>
  <c r="H267" i="1"/>
  <c r="J267" i="1" s="1"/>
  <c r="K267" i="1" s="1"/>
  <c r="C267" i="1"/>
  <c r="E267" i="1" s="1"/>
  <c r="G267" i="1" s="1"/>
  <c r="H266" i="1"/>
  <c r="J266" i="1" s="1"/>
  <c r="K266" i="1" s="1"/>
  <c r="C266" i="1"/>
  <c r="E266" i="1" s="1"/>
  <c r="G266" i="1" s="1"/>
  <c r="H265" i="1"/>
  <c r="J265" i="1" s="1"/>
  <c r="C265" i="1"/>
  <c r="E265" i="1" s="1"/>
  <c r="G265" i="1" s="1"/>
  <c r="H264" i="1"/>
  <c r="J264" i="1" s="1"/>
  <c r="K264" i="1" s="1"/>
  <c r="C264" i="1"/>
  <c r="E264" i="1" s="1"/>
  <c r="G264" i="1" s="1"/>
  <c r="H263" i="1"/>
  <c r="J263" i="1" s="1"/>
  <c r="C263" i="1"/>
  <c r="E263" i="1" s="1"/>
  <c r="G263" i="1" s="1"/>
  <c r="H262" i="1"/>
  <c r="J262" i="1" s="1"/>
  <c r="C262" i="1"/>
  <c r="E262" i="1" s="1"/>
  <c r="G262" i="1" s="1"/>
  <c r="H261" i="1"/>
  <c r="J261" i="1" s="1"/>
  <c r="C261" i="1"/>
  <c r="E261" i="1" s="1"/>
  <c r="G261" i="1" s="1"/>
  <c r="H260" i="1"/>
  <c r="J260" i="1" s="1"/>
  <c r="C260" i="1"/>
  <c r="E260" i="1" s="1"/>
  <c r="G260" i="1" s="1"/>
  <c r="H259" i="1"/>
  <c r="J259" i="1" s="1"/>
  <c r="C259" i="1"/>
  <c r="E259" i="1" s="1"/>
  <c r="G259" i="1" s="1"/>
  <c r="X258" i="33"/>
  <c r="X257" i="33"/>
  <c r="X258" i="20"/>
  <c r="X257" i="36"/>
  <c r="G270" i="16" l="1"/>
  <c r="U262" i="45"/>
  <c r="G270" i="24"/>
  <c r="G270" i="46"/>
  <c r="L265" i="28"/>
  <c r="G270" i="45"/>
  <c r="G270" i="20"/>
  <c r="U270" i="20" s="1"/>
  <c r="G270" i="18"/>
  <c r="G270" i="17"/>
  <c r="U270" i="17" s="1"/>
  <c r="L269" i="41"/>
  <c r="G270" i="40"/>
  <c r="G270" i="15"/>
  <c r="L268" i="50"/>
  <c r="G270" i="39"/>
  <c r="U270" i="39" s="1"/>
  <c r="L264" i="37"/>
  <c r="U264" i="37" s="1"/>
  <c r="L263" i="28"/>
  <c r="U263" i="28" s="1"/>
  <c r="K262" i="28"/>
  <c r="L262" i="28" s="1"/>
  <c r="U262" i="28" s="1"/>
  <c r="L267" i="28"/>
  <c r="L270" i="28"/>
  <c r="G270" i="28"/>
  <c r="K264" i="28"/>
  <c r="L264" i="28" s="1"/>
  <c r="U264" i="28" s="1"/>
  <c r="K266" i="28"/>
  <c r="L266" i="28"/>
  <c r="U266" i="28" s="1"/>
  <c r="K268" i="28"/>
  <c r="L268" i="28" s="1"/>
  <c r="U268" i="28" s="1"/>
  <c r="K261" i="28"/>
  <c r="L261" i="28" s="1"/>
  <c r="U261" i="28" s="1"/>
  <c r="K269" i="28"/>
  <c r="L269" i="28" s="1"/>
  <c r="U269" i="28" s="1"/>
  <c r="K265" i="27"/>
  <c r="L265" i="27" s="1"/>
  <c r="U265" i="27" s="1"/>
  <c r="L267" i="27"/>
  <c r="U267" i="27" s="1"/>
  <c r="K266" i="27"/>
  <c r="L266" i="27" s="1"/>
  <c r="U266" i="27" s="1"/>
  <c r="K263" i="27"/>
  <c r="L263" i="27" s="1"/>
  <c r="U263" i="27" s="1"/>
  <c r="L261" i="27"/>
  <c r="L269" i="27"/>
  <c r="U269" i="27" s="1"/>
  <c r="K264" i="27"/>
  <c r="L264" i="27" s="1"/>
  <c r="U264" i="27" s="1"/>
  <c r="L270" i="27"/>
  <c r="K266" i="26"/>
  <c r="L266" i="26" s="1"/>
  <c r="U266" i="26" s="1"/>
  <c r="L265" i="26"/>
  <c r="U265" i="26" s="1"/>
  <c r="L268" i="26"/>
  <c r="L261" i="26"/>
  <c r="U261" i="26" s="1"/>
  <c r="K267" i="26"/>
  <c r="L267" i="26" s="1"/>
  <c r="U267" i="26" s="1"/>
  <c r="K260" i="26"/>
  <c r="L260" i="26" s="1"/>
  <c r="U260" i="26" s="1"/>
  <c r="L264" i="26"/>
  <c r="U264" i="26" s="1"/>
  <c r="L270" i="26"/>
  <c r="K265" i="25"/>
  <c r="L265" i="25" s="1"/>
  <c r="U265" i="25" s="1"/>
  <c r="L270" i="25"/>
  <c r="K269" i="25"/>
  <c r="L269" i="25" s="1"/>
  <c r="U269" i="25" s="1"/>
  <c r="L267" i="25"/>
  <c r="K266" i="25"/>
  <c r="L266" i="25" s="1"/>
  <c r="U266" i="25" s="1"/>
  <c r="K264" i="25"/>
  <c r="L262" i="25"/>
  <c r="L267" i="46"/>
  <c r="K266" i="46"/>
  <c r="L266" i="46" s="1"/>
  <c r="U266" i="46" s="1"/>
  <c r="K265" i="46"/>
  <c r="L265" i="46"/>
  <c r="U265" i="46" s="1"/>
  <c r="L270" i="46"/>
  <c r="U270" i="46" s="1"/>
  <c r="L263" i="46"/>
  <c r="K269" i="46"/>
  <c r="L269" i="46" s="1"/>
  <c r="U269" i="46" s="1"/>
  <c r="K262" i="46"/>
  <c r="L262" i="46" s="1"/>
  <c r="U262" i="46" s="1"/>
  <c r="L267" i="24"/>
  <c r="U267" i="24" s="1"/>
  <c r="K266" i="24"/>
  <c r="L266" i="24" s="1"/>
  <c r="U266" i="24" s="1"/>
  <c r="L270" i="24"/>
  <c r="U270" i="24" s="1"/>
  <c r="K264" i="24"/>
  <c r="L264" i="24" s="1"/>
  <c r="U264" i="24" s="1"/>
  <c r="K265" i="24"/>
  <c r="L265" i="24" s="1"/>
  <c r="U265" i="24" s="1"/>
  <c r="K265" i="23"/>
  <c r="L265" i="23" s="1"/>
  <c r="U265" i="23" s="1"/>
  <c r="L267" i="23"/>
  <c r="U267" i="23" s="1"/>
  <c r="G270" i="23"/>
  <c r="L262" i="23"/>
  <c r="U262" i="23" s="1"/>
  <c r="K266" i="23"/>
  <c r="L266" i="23" s="1"/>
  <c r="U266" i="23" s="1"/>
  <c r="L269" i="23"/>
  <c r="U269" i="23" s="1"/>
  <c r="K268" i="23"/>
  <c r="L268" i="23" s="1"/>
  <c r="U268" i="23" s="1"/>
  <c r="K261" i="23"/>
  <c r="L264" i="23"/>
  <c r="U264" i="23" s="1"/>
  <c r="K265" i="22"/>
  <c r="L265" i="22" s="1"/>
  <c r="U265" i="22" s="1"/>
  <c r="K263" i="22"/>
  <c r="L263" i="22" s="1"/>
  <c r="U263" i="22" s="1"/>
  <c r="L267" i="22"/>
  <c r="U267" i="22" s="1"/>
  <c r="K266" i="22"/>
  <c r="L266" i="22" s="1"/>
  <c r="U266" i="22" s="1"/>
  <c r="L270" i="22"/>
  <c r="G270" i="22"/>
  <c r="K269" i="22"/>
  <c r="L261" i="22"/>
  <c r="U261" i="22" s="1"/>
  <c r="L268" i="22"/>
  <c r="U268" i="22" s="1"/>
  <c r="K264" i="22"/>
  <c r="L264" i="22" s="1"/>
  <c r="U264" i="22" s="1"/>
  <c r="L266" i="21"/>
  <c r="U266" i="21" s="1"/>
  <c r="K265" i="21"/>
  <c r="L265" i="21" s="1"/>
  <c r="U265" i="21" s="1"/>
  <c r="L261" i="21"/>
  <c r="K267" i="21"/>
  <c r="L267" i="21" s="1"/>
  <c r="U267" i="21" s="1"/>
  <c r="L270" i="21"/>
  <c r="K260" i="21"/>
  <c r="L260" i="21" s="1"/>
  <c r="U260" i="21" s="1"/>
  <c r="K268" i="21"/>
  <c r="L268" i="21" s="1"/>
  <c r="U268" i="21" s="1"/>
  <c r="K269" i="21"/>
  <c r="L269" i="21" s="1"/>
  <c r="U269" i="21" s="1"/>
  <c r="G270" i="21"/>
  <c r="L261" i="45"/>
  <c r="K260" i="45"/>
  <c r="L267" i="45"/>
  <c r="L270" i="45"/>
  <c r="U270" i="45" s="1"/>
  <c r="K269" i="45"/>
  <c r="L269" i="45" s="1"/>
  <c r="U269" i="45" s="1"/>
  <c r="L268" i="45"/>
  <c r="U268" i="45" s="1"/>
  <c r="L265" i="45"/>
  <c r="U265" i="45" s="1"/>
  <c r="L263" i="45"/>
  <c r="K266" i="45"/>
  <c r="L267" i="19"/>
  <c r="K266" i="19"/>
  <c r="L266" i="19" s="1"/>
  <c r="U266" i="19" s="1"/>
  <c r="K265" i="19"/>
  <c r="L265" i="19" s="1"/>
  <c r="U265" i="19" s="1"/>
  <c r="L270" i="19"/>
  <c r="G270" i="19"/>
  <c r="L261" i="19"/>
  <c r="U261" i="19" s="1"/>
  <c r="K269" i="19"/>
  <c r="L270" i="20"/>
  <c r="K269" i="20"/>
  <c r="L269" i="20" s="1"/>
  <c r="U269" i="20" s="1"/>
  <c r="L265" i="20"/>
  <c r="L268" i="20"/>
  <c r="L263" i="20"/>
  <c r="U263" i="20" s="1"/>
  <c r="K262" i="20"/>
  <c r="L262" i="20" s="1"/>
  <c r="U262" i="20" s="1"/>
  <c r="L261" i="20"/>
  <c r="U261" i="20" s="1"/>
  <c r="K264" i="20"/>
  <c r="U259" i="20"/>
  <c r="K266" i="43"/>
  <c r="L266" i="43" s="1"/>
  <c r="U266" i="43" s="1"/>
  <c r="L270" i="43"/>
  <c r="K269" i="43"/>
  <c r="L269" i="43" s="1"/>
  <c r="U269" i="43" s="1"/>
  <c r="L263" i="43"/>
  <c r="U263" i="43" s="1"/>
  <c r="L268" i="43"/>
  <c r="U268" i="43" s="1"/>
  <c r="L265" i="43"/>
  <c r="U265" i="43" s="1"/>
  <c r="L261" i="43"/>
  <c r="U261" i="43" s="1"/>
  <c r="K267" i="43"/>
  <c r="L267" i="43" s="1"/>
  <c r="U267" i="43" s="1"/>
  <c r="K260" i="43"/>
  <c r="K268" i="43"/>
  <c r="K262" i="43"/>
  <c r="L262" i="43" s="1"/>
  <c r="U262" i="43" s="1"/>
  <c r="K265" i="18"/>
  <c r="L265" i="18" s="1"/>
  <c r="U265" i="18" s="1"/>
  <c r="L261" i="18"/>
  <c r="U261" i="18" s="1"/>
  <c r="K260" i="18"/>
  <c r="L260" i="18" s="1"/>
  <c r="U260" i="18" s="1"/>
  <c r="U263" i="18"/>
  <c r="L267" i="18"/>
  <c r="U267" i="18" s="1"/>
  <c r="L270" i="18"/>
  <c r="K266" i="18"/>
  <c r="L266" i="18" s="1"/>
  <c r="U266" i="18" s="1"/>
  <c r="L265" i="17"/>
  <c r="L270" i="17"/>
  <c r="K264" i="17"/>
  <c r="L268" i="17"/>
  <c r="U268" i="17" s="1"/>
  <c r="K266" i="17"/>
  <c r="L266" i="17" s="1"/>
  <c r="U266" i="17" s="1"/>
  <c r="K267" i="17"/>
  <c r="L267" i="17" s="1"/>
  <c r="U267" i="17" s="1"/>
  <c r="L262" i="17"/>
  <c r="U262" i="17" s="1"/>
  <c r="K261" i="17"/>
  <c r="K269" i="17"/>
  <c r="L270" i="16"/>
  <c r="U270" i="16" s="1"/>
  <c r="K269" i="16"/>
  <c r="L269" i="16" s="1"/>
  <c r="U269" i="16" s="1"/>
  <c r="L268" i="16"/>
  <c r="L263" i="16"/>
  <c r="K262" i="16"/>
  <c r="L261" i="16"/>
  <c r="L266" i="16"/>
  <c r="K264" i="16"/>
  <c r="L264" i="16" s="1"/>
  <c r="U264" i="16" s="1"/>
  <c r="K265" i="16"/>
  <c r="L265" i="16" s="1"/>
  <c r="U265" i="16" s="1"/>
  <c r="L264" i="42"/>
  <c r="U264" i="42" s="1"/>
  <c r="K263" i="42"/>
  <c r="L263" i="42" s="1"/>
  <c r="U263" i="42" s="1"/>
  <c r="L268" i="42"/>
  <c r="K267" i="42"/>
  <c r="U260" i="42"/>
  <c r="U259" i="42"/>
  <c r="L270" i="42"/>
  <c r="U270" i="42" s="1"/>
  <c r="L267" i="42"/>
  <c r="U267" i="42" s="1"/>
  <c r="L265" i="42"/>
  <c r="U265" i="42" s="1"/>
  <c r="K269" i="42"/>
  <c r="K262" i="42"/>
  <c r="L262" i="42" s="1"/>
  <c r="U262" i="42" s="1"/>
  <c r="K268" i="41"/>
  <c r="K262" i="41"/>
  <c r="L262" i="41" s="1"/>
  <c r="U262" i="41" s="1"/>
  <c r="L261" i="41"/>
  <c r="L264" i="41"/>
  <c r="U264" i="41" s="1"/>
  <c r="L270" i="41"/>
  <c r="U270" i="41" s="1"/>
  <c r="K263" i="41"/>
  <c r="L263" i="41" s="1"/>
  <c r="U263" i="41" s="1"/>
  <c r="G270" i="41"/>
  <c r="L267" i="41"/>
  <c r="L265" i="41"/>
  <c r="K266" i="41"/>
  <c r="L266" i="41" s="1"/>
  <c r="U266" i="41" s="1"/>
  <c r="L265" i="40"/>
  <c r="U265" i="40" s="1"/>
  <c r="L268" i="40"/>
  <c r="U268" i="40" s="1"/>
  <c r="U262" i="40"/>
  <c r="K267" i="40"/>
  <c r="L267" i="40" s="1"/>
  <c r="U267" i="40" s="1"/>
  <c r="L261" i="40"/>
  <c r="K260" i="40"/>
  <c r="L264" i="40"/>
  <c r="U264" i="40" s="1"/>
  <c r="L270" i="40"/>
  <c r="K265" i="15"/>
  <c r="L265" i="15" s="1"/>
  <c r="U265" i="15" s="1"/>
  <c r="L263" i="15"/>
  <c r="U263" i="15" s="1"/>
  <c r="K262" i="15"/>
  <c r="L262" i="15" s="1"/>
  <c r="U262" i="15" s="1"/>
  <c r="L267" i="15"/>
  <c r="U267" i="15" s="1"/>
  <c r="L268" i="15"/>
  <c r="U268" i="15" s="1"/>
  <c r="K264" i="15"/>
  <c r="L264" i="15" s="1"/>
  <c r="U264" i="15" s="1"/>
  <c r="U260" i="15"/>
  <c r="L269" i="15"/>
  <c r="K266" i="15"/>
  <c r="L266" i="15" s="1"/>
  <c r="U266" i="15" s="1"/>
  <c r="L267" i="14"/>
  <c r="U267" i="14" s="1"/>
  <c r="K266" i="14"/>
  <c r="L266" i="14" s="1"/>
  <c r="U266" i="14" s="1"/>
  <c r="L270" i="14"/>
  <c r="K265" i="14"/>
  <c r="L265" i="14" s="1"/>
  <c r="U265" i="14" s="1"/>
  <c r="K269" i="14"/>
  <c r="L269" i="14" s="1"/>
  <c r="U269" i="14" s="1"/>
  <c r="L261" i="14"/>
  <c r="L269" i="50"/>
  <c r="L264" i="50"/>
  <c r="K263" i="50"/>
  <c r="L263" i="50" s="1"/>
  <c r="U263" i="50" s="1"/>
  <c r="L262" i="50"/>
  <c r="U262" i="50" s="1"/>
  <c r="K267" i="50"/>
  <c r="L267" i="50" s="1"/>
  <c r="U267" i="50" s="1"/>
  <c r="K265" i="50"/>
  <c r="L265" i="50" s="1"/>
  <c r="U265" i="50" s="1"/>
  <c r="K266" i="50"/>
  <c r="L266" i="50" s="1"/>
  <c r="U266" i="50" s="1"/>
  <c r="L266" i="12"/>
  <c r="K265" i="12"/>
  <c r="L265" i="12" s="1"/>
  <c r="U265" i="12" s="1"/>
  <c r="L263" i="12"/>
  <c r="L261" i="12"/>
  <c r="U261" i="12" s="1"/>
  <c r="K260" i="12"/>
  <c r="L260" i="12" s="1"/>
  <c r="U260" i="12" s="1"/>
  <c r="K268" i="12"/>
  <c r="L268" i="12" s="1"/>
  <c r="U268" i="12" s="1"/>
  <c r="L267" i="12"/>
  <c r="U267" i="12" s="1"/>
  <c r="L270" i="12"/>
  <c r="U270" i="12" s="1"/>
  <c r="K269" i="12"/>
  <c r="L269" i="12" s="1"/>
  <c r="U269" i="12" s="1"/>
  <c r="K262" i="12"/>
  <c r="L264" i="11"/>
  <c r="K263" i="11"/>
  <c r="L263" i="11" s="1"/>
  <c r="U263" i="11" s="1"/>
  <c r="U265" i="11"/>
  <c r="L268" i="11"/>
  <c r="K262" i="11"/>
  <c r="L262" i="11" s="1"/>
  <c r="U262" i="11" s="1"/>
  <c r="L270" i="11"/>
  <c r="U259" i="11"/>
  <c r="L267" i="11"/>
  <c r="K266" i="11"/>
  <c r="L267" i="10"/>
  <c r="K266" i="10"/>
  <c r="L266" i="10" s="1"/>
  <c r="U266" i="10" s="1"/>
  <c r="K265" i="10"/>
  <c r="L265" i="10" s="1"/>
  <c r="U265" i="10" s="1"/>
  <c r="L261" i="10"/>
  <c r="U261" i="10" s="1"/>
  <c r="L264" i="10"/>
  <c r="U264" i="10" s="1"/>
  <c r="L270" i="10"/>
  <c r="K260" i="10"/>
  <c r="U262" i="10"/>
  <c r="L268" i="10"/>
  <c r="K269" i="10"/>
  <c r="L269" i="10" s="1"/>
  <c r="U269" i="10" s="1"/>
  <c r="L264" i="9"/>
  <c r="U264" i="9" s="1"/>
  <c r="K263" i="9"/>
  <c r="L263" i="9" s="1"/>
  <c r="U263" i="9" s="1"/>
  <c r="K265" i="9"/>
  <c r="L265" i="9" s="1"/>
  <c r="U265" i="9" s="1"/>
  <c r="L261" i="9"/>
  <c r="L270" i="9"/>
  <c r="L267" i="9"/>
  <c r="U267" i="9" s="1"/>
  <c r="L262" i="9"/>
  <c r="L268" i="9"/>
  <c r="U268" i="9" s="1"/>
  <c r="K266" i="9"/>
  <c r="L266" i="9" s="1"/>
  <c r="U266" i="9" s="1"/>
  <c r="K263" i="39"/>
  <c r="L263" i="39" s="1"/>
  <c r="U263" i="39" s="1"/>
  <c r="L270" i="39"/>
  <c r="K269" i="39"/>
  <c r="L269" i="39" s="1"/>
  <c r="U269" i="39" s="1"/>
  <c r="L265" i="39"/>
  <c r="K264" i="39"/>
  <c r="L264" i="39" s="1"/>
  <c r="U264" i="39" s="1"/>
  <c r="L262" i="39"/>
  <c r="K268" i="39"/>
  <c r="L268" i="39" s="1"/>
  <c r="U268" i="39" s="1"/>
  <c r="K261" i="39"/>
  <c r="L261" i="39" s="1"/>
  <c r="U261" i="39" s="1"/>
  <c r="L266" i="38"/>
  <c r="U266" i="38" s="1"/>
  <c r="K265" i="38"/>
  <c r="L265" i="38" s="1"/>
  <c r="U265" i="38" s="1"/>
  <c r="K264" i="38"/>
  <c r="L268" i="38"/>
  <c r="U268" i="38" s="1"/>
  <c r="L263" i="38"/>
  <c r="U263" i="38" s="1"/>
  <c r="K262" i="38"/>
  <c r="L262" i="38" s="1"/>
  <c r="U262" i="38" s="1"/>
  <c r="L264" i="38"/>
  <c r="U264" i="38" s="1"/>
  <c r="L270" i="38"/>
  <c r="U270" i="38" s="1"/>
  <c r="L267" i="8"/>
  <c r="K266" i="8"/>
  <c r="L266" i="8" s="1"/>
  <c r="U266" i="8" s="1"/>
  <c r="L270" i="8"/>
  <c r="K269" i="8"/>
  <c r="L261" i="8"/>
  <c r="L269" i="8"/>
  <c r="U269" i="8" s="1"/>
  <c r="L265" i="8"/>
  <c r="U265" i="8" s="1"/>
  <c r="K260" i="8"/>
  <c r="L260" i="8" s="1"/>
  <c r="U260" i="8" s="1"/>
  <c r="K268" i="8"/>
  <c r="L262" i="8"/>
  <c r="K261" i="8"/>
  <c r="L265" i="7"/>
  <c r="G270" i="7"/>
  <c r="L263" i="7"/>
  <c r="L268" i="7"/>
  <c r="K262" i="7"/>
  <c r="L262" i="7" s="1"/>
  <c r="U262" i="7" s="1"/>
  <c r="L270" i="7"/>
  <c r="L269" i="7"/>
  <c r="U269" i="7" s="1"/>
  <c r="K264" i="7"/>
  <c r="L264" i="7" s="1"/>
  <c r="U264" i="7" s="1"/>
  <c r="L270" i="6"/>
  <c r="U270" i="6" s="1"/>
  <c r="K269" i="6"/>
  <c r="L269" i="6" s="1"/>
  <c r="U269" i="6" s="1"/>
  <c r="K266" i="6"/>
  <c r="L266" i="6" s="1"/>
  <c r="L265" i="6"/>
  <c r="K264" i="6"/>
  <c r="L264" i="6" s="1"/>
  <c r="U264" i="6" s="1"/>
  <c r="E260" i="32"/>
  <c r="K267" i="6"/>
  <c r="L267" i="6" s="1"/>
  <c r="U267" i="6" s="1"/>
  <c r="K268" i="6"/>
  <c r="L268" i="6" s="1"/>
  <c r="U268" i="6" s="1"/>
  <c r="L262" i="6"/>
  <c r="U262" i="6" s="1"/>
  <c r="K261" i="6"/>
  <c r="L261" i="6" s="1"/>
  <c r="L267" i="5"/>
  <c r="U267" i="5" s="1"/>
  <c r="K266" i="5"/>
  <c r="L266" i="5" s="1"/>
  <c r="U266" i="5" s="1"/>
  <c r="L262" i="5"/>
  <c r="U262" i="5" s="1"/>
  <c r="K261" i="5"/>
  <c r="L261" i="5" s="1"/>
  <c r="U261" i="5" s="1"/>
  <c r="L265" i="5"/>
  <c r="U265" i="5" s="1"/>
  <c r="K264" i="5"/>
  <c r="L264" i="5" s="1"/>
  <c r="U264" i="5" s="1"/>
  <c r="L270" i="5"/>
  <c r="U270" i="5" s="1"/>
  <c r="L270" i="4"/>
  <c r="K269" i="4"/>
  <c r="L269" i="4" s="1"/>
  <c r="U269" i="4" s="1"/>
  <c r="L260" i="4"/>
  <c r="U260" i="4" s="1"/>
  <c r="D262" i="32"/>
  <c r="K259" i="4"/>
  <c r="L259" i="4" s="1"/>
  <c r="U259" i="4" s="1"/>
  <c r="G271" i="32"/>
  <c r="L263" i="4"/>
  <c r="U263" i="4" s="1"/>
  <c r="K268" i="4"/>
  <c r="L268" i="4" s="1"/>
  <c r="U268" i="4" s="1"/>
  <c r="L261" i="4"/>
  <c r="U261" i="4" s="1"/>
  <c r="G270" i="4"/>
  <c r="K262" i="4"/>
  <c r="L268" i="3"/>
  <c r="U268" i="3" s="1"/>
  <c r="K267" i="3"/>
  <c r="L267" i="3" s="1"/>
  <c r="U267" i="3" s="1"/>
  <c r="D266" i="32"/>
  <c r="D263" i="32"/>
  <c r="L265" i="3"/>
  <c r="L270" i="3"/>
  <c r="L262" i="3"/>
  <c r="U262" i="3" s="1"/>
  <c r="G270" i="3"/>
  <c r="U270" i="3" s="1"/>
  <c r="K266" i="3"/>
  <c r="K265" i="37"/>
  <c r="L265" i="37" s="1"/>
  <c r="U265" i="37" s="1"/>
  <c r="K266" i="37"/>
  <c r="L266" i="37" s="1"/>
  <c r="U266" i="37" s="1"/>
  <c r="K260" i="37"/>
  <c r="L260" i="37" s="1"/>
  <c r="U260" i="37" s="1"/>
  <c r="L270" i="37"/>
  <c r="U270" i="37" s="1"/>
  <c r="D261" i="32"/>
  <c r="L268" i="37"/>
  <c r="L262" i="37"/>
  <c r="U262" i="37" s="1"/>
  <c r="K267" i="37"/>
  <c r="L267" i="37" s="1"/>
  <c r="U267" i="37" s="1"/>
  <c r="K261" i="37"/>
  <c r="L261" i="37" s="1"/>
  <c r="U261" i="37" s="1"/>
  <c r="K269" i="37"/>
  <c r="L264" i="36"/>
  <c r="K263" i="36"/>
  <c r="L263" i="36" s="1"/>
  <c r="U263" i="36" s="1"/>
  <c r="K265" i="36"/>
  <c r="L265" i="36" s="1"/>
  <c r="U265" i="36" s="1"/>
  <c r="L270" i="36"/>
  <c r="U270" i="36" s="1"/>
  <c r="K269" i="36"/>
  <c r="L269" i="36" s="1"/>
  <c r="U269" i="36" s="1"/>
  <c r="K268" i="36"/>
  <c r="L267" i="36"/>
  <c r="K262" i="36"/>
  <c r="L262" i="36" s="1"/>
  <c r="U262" i="36" s="1"/>
  <c r="D260" i="32"/>
  <c r="L268" i="36"/>
  <c r="U259" i="36"/>
  <c r="K266" i="36"/>
  <c r="L266" i="36" s="1"/>
  <c r="U266" i="36" s="1"/>
  <c r="L264" i="49"/>
  <c r="U264" i="49" s="1"/>
  <c r="L270" i="49"/>
  <c r="U270" i="49" s="1"/>
  <c r="G270" i="49"/>
  <c r="E269" i="32"/>
  <c r="L265" i="49"/>
  <c r="U265" i="49" s="1"/>
  <c r="K260" i="49"/>
  <c r="L260" i="49" s="1"/>
  <c r="U260" i="49" s="1"/>
  <c r="K268" i="49"/>
  <c r="L268" i="49" s="1"/>
  <c r="U268" i="49" s="1"/>
  <c r="K261" i="49"/>
  <c r="L261" i="49" s="1"/>
  <c r="U261" i="49" s="1"/>
  <c r="K269" i="49"/>
  <c r="L269" i="49" s="1"/>
  <c r="U269" i="49" s="1"/>
  <c r="D269" i="32"/>
  <c r="D264" i="32"/>
  <c r="L263" i="49"/>
  <c r="U263" i="49" s="1"/>
  <c r="K262" i="49"/>
  <c r="L262" i="49" s="1"/>
  <c r="U262" i="49" s="1"/>
  <c r="K265" i="34"/>
  <c r="L268" i="34"/>
  <c r="U268" i="34" s="1"/>
  <c r="L262" i="34"/>
  <c r="L265" i="34"/>
  <c r="K261" i="34"/>
  <c r="L261" i="34" s="1"/>
  <c r="U261" i="34" s="1"/>
  <c r="L270" i="34"/>
  <c r="K264" i="34"/>
  <c r="L264" i="34" s="1"/>
  <c r="U264" i="34" s="1"/>
  <c r="L267" i="34"/>
  <c r="U267" i="34" s="1"/>
  <c r="K266" i="34"/>
  <c r="L266" i="34" s="1"/>
  <c r="U266" i="34" s="1"/>
  <c r="K265" i="33"/>
  <c r="L262" i="33"/>
  <c r="U262" i="33" s="1"/>
  <c r="L265" i="33"/>
  <c r="U265" i="33" s="1"/>
  <c r="D265" i="32"/>
  <c r="L270" i="33"/>
  <c r="U270" i="33" s="1"/>
  <c r="L268" i="33"/>
  <c r="K266" i="33"/>
  <c r="L266" i="33" s="1"/>
  <c r="U266" i="33" s="1"/>
  <c r="L263" i="33"/>
  <c r="K267" i="33"/>
  <c r="L267" i="33" s="1"/>
  <c r="U267" i="33" s="1"/>
  <c r="K260" i="33"/>
  <c r="L260" i="33" s="1"/>
  <c r="U260" i="33" s="1"/>
  <c r="D268" i="32"/>
  <c r="K261" i="33"/>
  <c r="L261" i="33" s="1"/>
  <c r="U261" i="33" s="1"/>
  <c r="K269" i="33"/>
  <c r="L269" i="33" s="1"/>
  <c r="U269" i="33" s="1"/>
  <c r="K262" i="33"/>
  <c r="K270" i="2"/>
  <c r="L270" i="2" s="1"/>
  <c r="E271" i="32"/>
  <c r="K269" i="2"/>
  <c r="L269" i="2" s="1"/>
  <c r="U269" i="2" s="1"/>
  <c r="K263" i="2"/>
  <c r="L263" i="2" s="1"/>
  <c r="U263" i="2" s="1"/>
  <c r="L267" i="2"/>
  <c r="U267" i="2" s="1"/>
  <c r="K266" i="2"/>
  <c r="L266" i="2" s="1"/>
  <c r="U266" i="2" s="1"/>
  <c r="D267" i="32"/>
  <c r="C263" i="32"/>
  <c r="K268" i="2"/>
  <c r="L268" i="2" s="1"/>
  <c r="U268" i="2" s="1"/>
  <c r="L261" i="2"/>
  <c r="L265" i="2"/>
  <c r="U265" i="2" s="1"/>
  <c r="G270" i="2"/>
  <c r="L262" i="2"/>
  <c r="U262" i="2" s="1"/>
  <c r="E265" i="32"/>
  <c r="K264" i="2"/>
  <c r="L264" i="2" s="1"/>
  <c r="U264" i="2" s="1"/>
  <c r="D270" i="32"/>
  <c r="C269" i="32"/>
  <c r="K262" i="1"/>
  <c r="E263" i="32"/>
  <c r="L266" i="1"/>
  <c r="E266" i="32"/>
  <c r="K265" i="1"/>
  <c r="L265" i="1" s="1"/>
  <c r="E264" i="32"/>
  <c r="K263" i="1"/>
  <c r="L263" i="1" s="1"/>
  <c r="U263" i="1" s="1"/>
  <c r="E267" i="32"/>
  <c r="C271" i="32"/>
  <c r="K259" i="1"/>
  <c r="L259" i="1" s="1"/>
  <c r="L267" i="1"/>
  <c r="U267" i="1" s="1"/>
  <c r="L262" i="1"/>
  <c r="U262" i="1" s="1"/>
  <c r="C267" i="32"/>
  <c r="L269" i="1"/>
  <c r="U269" i="1" s="1"/>
  <c r="E270" i="32"/>
  <c r="E268" i="32"/>
  <c r="E262" i="32"/>
  <c r="E261" i="32"/>
  <c r="C265" i="32"/>
  <c r="C261" i="32"/>
  <c r="K261" i="1"/>
  <c r="L261" i="1" s="1"/>
  <c r="U261" i="1" s="1"/>
  <c r="L270" i="1"/>
  <c r="U270" i="1" s="1"/>
  <c r="C270" i="32"/>
  <c r="C268" i="32"/>
  <c r="C266" i="32"/>
  <c r="C264" i="32"/>
  <c r="C262" i="32"/>
  <c r="C260" i="32"/>
  <c r="K268" i="1"/>
  <c r="L268" i="1" s="1"/>
  <c r="U268" i="1" s="1"/>
  <c r="K260" i="1"/>
  <c r="L260" i="1" s="1"/>
  <c r="U267" i="28"/>
  <c r="U270" i="27"/>
  <c r="U262" i="27"/>
  <c r="U267" i="25"/>
  <c r="U262" i="25"/>
  <c r="U267" i="46"/>
  <c r="U263" i="24"/>
  <c r="U263" i="21"/>
  <c r="U270" i="21"/>
  <c r="U262" i="21"/>
  <c r="U267" i="19"/>
  <c r="U263" i="19"/>
  <c r="U268" i="19"/>
  <c r="U264" i="43"/>
  <c r="U263" i="17"/>
  <c r="U266" i="16"/>
  <c r="U268" i="16"/>
  <c r="U268" i="42"/>
  <c r="U261" i="41"/>
  <c r="U259" i="15"/>
  <c r="U270" i="14"/>
  <c r="U262" i="14"/>
  <c r="U268" i="50"/>
  <c r="U260" i="11"/>
  <c r="U264" i="11"/>
  <c r="U267" i="10"/>
  <c r="U262" i="8"/>
  <c r="U266" i="7"/>
  <c r="U263" i="5"/>
  <c r="U265" i="4"/>
  <c r="U259" i="49"/>
  <c r="U263" i="34"/>
  <c r="L260" i="28"/>
  <c r="U260" i="28" s="1"/>
  <c r="L259" i="28"/>
  <c r="U259" i="28" s="1"/>
  <c r="U265" i="28"/>
  <c r="U261" i="27"/>
  <c r="L268" i="27"/>
  <c r="U268" i="27"/>
  <c r="L260" i="27"/>
  <c r="U260" i="27" s="1"/>
  <c r="L259" i="27"/>
  <c r="U259" i="27" s="1"/>
  <c r="U262" i="26"/>
  <c r="U263" i="26"/>
  <c r="U268" i="26"/>
  <c r="L269" i="26"/>
  <c r="U269" i="26"/>
  <c r="L259" i="26"/>
  <c r="U259" i="26" s="1"/>
  <c r="U270" i="26"/>
  <c r="L263" i="25"/>
  <c r="U263" i="25" s="1"/>
  <c r="L264" i="25"/>
  <c r="U264" i="25" s="1"/>
  <c r="L268" i="25"/>
  <c r="U268" i="25" s="1"/>
  <c r="L260" i="25"/>
  <c r="U260" i="25" s="1"/>
  <c r="L259" i="25"/>
  <c r="U259" i="25" s="1"/>
  <c r="U270" i="25"/>
  <c r="L261" i="25"/>
  <c r="U261" i="25" s="1"/>
  <c r="U263" i="46"/>
  <c r="L260" i="46"/>
  <c r="U260" i="46" s="1"/>
  <c r="L259" i="46"/>
  <c r="U259" i="46" s="1"/>
  <c r="L268" i="46"/>
  <c r="U268" i="46" s="1"/>
  <c r="L264" i="46"/>
  <c r="U264" i="46" s="1"/>
  <c r="L261" i="46"/>
  <c r="U261" i="46" s="1"/>
  <c r="L260" i="24"/>
  <c r="U260" i="24" s="1"/>
  <c r="L259" i="24"/>
  <c r="U259" i="24" s="1"/>
  <c r="L269" i="24"/>
  <c r="U269" i="24" s="1"/>
  <c r="L268" i="24"/>
  <c r="U268" i="24" s="1"/>
  <c r="L261" i="24"/>
  <c r="U261" i="24" s="1"/>
  <c r="L262" i="24"/>
  <c r="U262" i="24" s="1"/>
  <c r="L261" i="23"/>
  <c r="U261" i="23" s="1"/>
  <c r="L263" i="23"/>
  <c r="U263" i="23"/>
  <c r="L270" i="23"/>
  <c r="L260" i="23"/>
  <c r="U260" i="23" s="1"/>
  <c r="L259" i="23"/>
  <c r="U259" i="23" s="1"/>
  <c r="U262" i="22"/>
  <c r="L269" i="22"/>
  <c r="U269" i="22" s="1"/>
  <c r="L260" i="22"/>
  <c r="U260" i="22" s="1"/>
  <c r="L259" i="22"/>
  <c r="U259" i="22" s="1"/>
  <c r="U270" i="22"/>
  <c r="L259" i="21"/>
  <c r="U259" i="21" s="1"/>
  <c r="U264" i="21"/>
  <c r="U261" i="21"/>
  <c r="U261" i="45"/>
  <c r="L266" i="45"/>
  <c r="U266" i="45" s="1"/>
  <c r="U267" i="45"/>
  <c r="U263" i="45"/>
  <c r="L260" i="45"/>
  <c r="U260" i="45" s="1"/>
  <c r="L259" i="45"/>
  <c r="U259" i="45" s="1"/>
  <c r="L264" i="45"/>
  <c r="U264" i="45" s="1"/>
  <c r="U262" i="19"/>
  <c r="L264" i="19"/>
  <c r="U264" i="19" s="1"/>
  <c r="L269" i="19"/>
  <c r="U269" i="19" s="1"/>
  <c r="L260" i="19"/>
  <c r="U260" i="19" s="1"/>
  <c r="L259" i="19"/>
  <c r="U259" i="19" s="1"/>
  <c r="L267" i="20"/>
  <c r="U267" i="20" s="1"/>
  <c r="U268" i="20"/>
  <c r="L264" i="20"/>
  <c r="U264" i="20" s="1"/>
  <c r="U265" i="20"/>
  <c r="L260" i="20"/>
  <c r="U260" i="20" s="1"/>
  <c r="L266" i="20"/>
  <c r="U266" i="20" s="1"/>
  <c r="L260" i="43"/>
  <c r="U260" i="43" s="1"/>
  <c r="L259" i="43"/>
  <c r="U259" i="43" s="1"/>
  <c r="U270" i="43"/>
  <c r="U262" i="18"/>
  <c r="L259" i="18"/>
  <c r="U259" i="18" s="1"/>
  <c r="L269" i="18"/>
  <c r="U269" i="18" s="1"/>
  <c r="L268" i="18"/>
  <c r="U268" i="18" s="1"/>
  <c r="L264" i="18"/>
  <c r="U264" i="18" s="1"/>
  <c r="U270" i="18"/>
  <c r="L264" i="17"/>
  <c r="U264" i="17" s="1"/>
  <c r="L260" i="17"/>
  <c r="U260" i="17" s="1"/>
  <c r="L259" i="17"/>
  <c r="U259" i="17" s="1"/>
  <c r="L269" i="17"/>
  <c r="U269" i="17" s="1"/>
  <c r="U265" i="17"/>
  <c r="L261" i="17"/>
  <c r="U261" i="17" s="1"/>
  <c r="U261" i="16"/>
  <c r="L267" i="16"/>
  <c r="U267" i="16" s="1"/>
  <c r="L262" i="16"/>
  <c r="U262" i="16" s="1"/>
  <c r="U263" i="16"/>
  <c r="L260" i="16"/>
  <c r="U260" i="16" s="1"/>
  <c r="L259" i="16"/>
  <c r="U259" i="16" s="1"/>
  <c r="L269" i="42"/>
  <c r="U269" i="42" s="1"/>
  <c r="L266" i="42"/>
  <c r="U266" i="42" s="1"/>
  <c r="L261" i="42"/>
  <c r="U261" i="42" s="1"/>
  <c r="U267" i="41"/>
  <c r="L268" i="41"/>
  <c r="U268" i="41" s="1"/>
  <c r="U269" i="41"/>
  <c r="L260" i="41"/>
  <c r="U260" i="41" s="1"/>
  <c r="L259" i="41"/>
  <c r="U259" i="41" s="1"/>
  <c r="U265" i="41"/>
  <c r="U261" i="40"/>
  <c r="L266" i="40"/>
  <c r="U266" i="40" s="1"/>
  <c r="U263" i="40"/>
  <c r="L269" i="40"/>
  <c r="U269" i="40" s="1"/>
  <c r="L260" i="40"/>
  <c r="U260" i="40" s="1"/>
  <c r="L259" i="40"/>
  <c r="U259" i="40" s="1"/>
  <c r="U270" i="40"/>
  <c r="L261" i="15"/>
  <c r="U261" i="15" s="1"/>
  <c r="U269" i="15"/>
  <c r="L270" i="15"/>
  <c r="U270" i="15" s="1"/>
  <c r="U261" i="14"/>
  <c r="L268" i="14"/>
  <c r="U268" i="14" s="1"/>
  <c r="U263" i="14"/>
  <c r="L260" i="14"/>
  <c r="U260" i="14" s="1"/>
  <c r="L259" i="14"/>
  <c r="U259" i="14" s="1"/>
  <c r="L264" i="14"/>
  <c r="U264" i="14" s="1"/>
  <c r="L261" i="50"/>
  <c r="U261" i="50" s="1"/>
  <c r="U269" i="50"/>
  <c r="L270" i="50"/>
  <c r="U270" i="50" s="1"/>
  <c r="L260" i="50"/>
  <c r="U260" i="50" s="1"/>
  <c r="L259" i="50"/>
  <c r="U259" i="50" s="1"/>
  <c r="U264" i="50"/>
  <c r="U266" i="12"/>
  <c r="L262" i="12"/>
  <c r="U262" i="12" s="1"/>
  <c r="U263" i="12"/>
  <c r="L264" i="12"/>
  <c r="U264" i="12" s="1"/>
  <c r="L259" i="12"/>
  <c r="U259" i="12" s="1"/>
  <c r="U267" i="11"/>
  <c r="U268" i="11"/>
  <c r="L269" i="11"/>
  <c r="U269" i="11" s="1"/>
  <c r="U270" i="11"/>
  <c r="L266" i="11"/>
  <c r="U266" i="11" s="1"/>
  <c r="L261" i="11"/>
  <c r="U261" i="11" s="1"/>
  <c r="U268" i="10"/>
  <c r="L263" i="10"/>
  <c r="U263" i="10" s="1"/>
  <c r="L260" i="10"/>
  <c r="U260" i="10" s="1"/>
  <c r="L259" i="10"/>
  <c r="U259" i="10" s="1"/>
  <c r="U270" i="10"/>
  <c r="U261" i="9"/>
  <c r="U262" i="9"/>
  <c r="L269" i="9"/>
  <c r="U269" i="9" s="1"/>
  <c r="U270" i="9"/>
  <c r="L260" i="9"/>
  <c r="U260" i="9" s="1"/>
  <c r="L259" i="9"/>
  <c r="U259" i="9" s="1"/>
  <c r="L267" i="39"/>
  <c r="U267" i="39" s="1"/>
  <c r="U262" i="39"/>
  <c r="U265" i="39"/>
  <c r="L260" i="39"/>
  <c r="U260" i="39" s="1"/>
  <c r="L259" i="39"/>
  <c r="U259" i="39" s="1"/>
  <c r="L266" i="39"/>
  <c r="U266" i="39" s="1"/>
  <c r="L267" i="38"/>
  <c r="U267" i="38" s="1"/>
  <c r="L261" i="38"/>
  <c r="U261" i="38" s="1"/>
  <c r="L269" i="38"/>
  <c r="U269" i="38" s="1"/>
  <c r="L260" i="38"/>
  <c r="U260" i="38" s="1"/>
  <c r="L259" i="38"/>
  <c r="U259" i="38" s="1"/>
  <c r="U270" i="8"/>
  <c r="L268" i="8"/>
  <c r="U268" i="8" s="1"/>
  <c r="U267" i="8"/>
  <c r="L263" i="8"/>
  <c r="U263" i="8" s="1"/>
  <c r="L264" i="8"/>
  <c r="U264" i="8" s="1"/>
  <c r="L259" i="8"/>
  <c r="U259" i="8" s="1"/>
  <c r="U261" i="8"/>
  <c r="L267" i="7"/>
  <c r="U267" i="7" s="1"/>
  <c r="U263" i="7"/>
  <c r="U268" i="7"/>
  <c r="L260" i="7"/>
  <c r="U260" i="7" s="1"/>
  <c r="L259" i="7"/>
  <c r="U259" i="7" s="1"/>
  <c r="U270" i="7"/>
  <c r="U265" i="7"/>
  <c r="L261" i="7"/>
  <c r="U261" i="7" s="1"/>
  <c r="L263" i="6"/>
  <c r="U263" i="6" s="1"/>
  <c r="U266" i="6"/>
  <c r="L260" i="6"/>
  <c r="U260" i="6" s="1"/>
  <c r="L259" i="6"/>
  <c r="U259" i="6" s="1"/>
  <c r="U265" i="6"/>
  <c r="L269" i="5"/>
  <c r="U269" i="5" s="1"/>
  <c r="L260" i="5"/>
  <c r="U260" i="5" s="1"/>
  <c r="L259" i="5"/>
  <c r="U259" i="5" s="1"/>
  <c r="L268" i="5"/>
  <c r="U268" i="5" s="1"/>
  <c r="U270" i="4"/>
  <c r="L267" i="4"/>
  <c r="U267" i="4" s="1"/>
  <c r="L262" i="4"/>
  <c r="U262" i="4" s="1"/>
  <c r="U264" i="4"/>
  <c r="L266" i="4"/>
  <c r="U266" i="4" s="1"/>
  <c r="L261" i="3"/>
  <c r="U261" i="3" s="1"/>
  <c r="L264" i="3"/>
  <c r="U264" i="3" s="1"/>
  <c r="L269" i="3"/>
  <c r="U269" i="3" s="1"/>
  <c r="L263" i="3"/>
  <c r="U263" i="3" s="1"/>
  <c r="L260" i="3"/>
  <c r="U260" i="3" s="1"/>
  <c r="L259" i="3"/>
  <c r="U259" i="3" s="1"/>
  <c r="U265" i="3"/>
  <c r="L266" i="3"/>
  <c r="U266" i="3" s="1"/>
  <c r="U268" i="37"/>
  <c r="L269" i="37"/>
  <c r="U269" i="37" s="1"/>
  <c r="L263" i="37"/>
  <c r="U263" i="37" s="1"/>
  <c r="L259" i="37"/>
  <c r="U259" i="37" s="1"/>
  <c r="U261" i="36"/>
  <c r="U267" i="36"/>
  <c r="U268" i="36"/>
  <c r="U264" i="36"/>
  <c r="U260" i="36"/>
  <c r="U266" i="49"/>
  <c r="L267" i="49"/>
  <c r="U267" i="49" s="1"/>
  <c r="U265" i="34"/>
  <c r="U262" i="34"/>
  <c r="L269" i="34"/>
  <c r="U269" i="34" s="1"/>
  <c r="U270" i="34"/>
  <c r="L260" i="34"/>
  <c r="U260" i="34" s="1"/>
  <c r="L259" i="34"/>
  <c r="U259" i="34" s="1"/>
  <c r="U268" i="33"/>
  <c r="U263" i="33"/>
  <c r="L264" i="33"/>
  <c r="U264" i="33" s="1"/>
  <c r="L259" i="33"/>
  <c r="U259" i="33" s="1"/>
  <c r="U261" i="2"/>
  <c r="L260" i="2"/>
  <c r="U260" i="2" s="1"/>
  <c r="L259" i="2"/>
  <c r="U259" i="2" s="1"/>
  <c r="U266" i="1"/>
  <c r="L264" i="1"/>
  <c r="U270" i="19" l="1"/>
  <c r="U270" i="23"/>
  <c r="U270" i="28"/>
  <c r="D271" i="32"/>
  <c r="U270" i="2"/>
  <c r="F271" i="32"/>
  <c r="U265" i="1"/>
  <c r="F266" i="32"/>
  <c r="F262" i="32"/>
  <c r="U261" i="6"/>
  <c r="F263" i="32"/>
  <c r="F267" i="32"/>
  <c r="F264" i="32"/>
  <c r="F269" i="32"/>
  <c r="F268" i="32"/>
  <c r="F265" i="32"/>
  <c r="F270" i="32"/>
  <c r="U260" i="1"/>
  <c r="F261" i="32"/>
  <c r="U264" i="1"/>
  <c r="U259" i="1"/>
  <c r="F260" i="32"/>
  <c r="T250" i="48"/>
  <c r="C247" i="48" l="1"/>
  <c r="E247" i="48" s="1"/>
  <c r="C248" i="48"/>
  <c r="E248" i="48" s="1"/>
  <c r="C249" i="48"/>
  <c r="E249" i="48" s="1"/>
  <c r="C250" i="48"/>
  <c r="E250" i="48" s="1"/>
  <c r="G250" i="48" s="1"/>
  <c r="S250" i="48" s="1"/>
  <c r="U250" i="48" s="1"/>
  <c r="W250" i="48" s="1"/>
  <c r="T251" i="48" s="1"/>
  <c r="C251" i="48"/>
  <c r="E251" i="48" s="1"/>
  <c r="C252" i="48"/>
  <c r="E252" i="48" s="1"/>
  <c r="C253" i="48"/>
  <c r="E253" i="48" s="1"/>
  <c r="G253" i="48" s="1"/>
  <c r="S253" i="48" s="1"/>
  <c r="C254" i="48"/>
  <c r="E254" i="48" s="1"/>
  <c r="C255" i="48"/>
  <c r="E255" i="48" s="1"/>
  <c r="C256" i="48"/>
  <c r="E256" i="48" s="1"/>
  <c r="C257" i="48"/>
  <c r="E257" i="48" s="1"/>
  <c r="G257" i="48" s="1"/>
  <c r="S257" i="48" s="1"/>
  <c r="C258" i="48"/>
  <c r="E258" i="48" s="1"/>
  <c r="G258" i="48" s="1"/>
  <c r="S258" i="48" s="1"/>
  <c r="C247" i="28"/>
  <c r="E247" i="28" s="1"/>
  <c r="G247" i="28" s="1"/>
  <c r="H247" i="28"/>
  <c r="J247" i="28" s="1"/>
  <c r="K247" i="28" s="1"/>
  <c r="L247" i="28" s="1"/>
  <c r="C248" i="28"/>
  <c r="E248" i="28" s="1"/>
  <c r="G248" i="28" s="1"/>
  <c r="H248" i="28"/>
  <c r="J248" i="28" s="1"/>
  <c r="K248" i="28" s="1"/>
  <c r="L248" i="28" s="1"/>
  <c r="C249" i="28"/>
  <c r="E249" i="28" s="1"/>
  <c r="G249" i="28" s="1"/>
  <c r="H249" i="28"/>
  <c r="J249" i="28" s="1"/>
  <c r="K249" i="28" s="1"/>
  <c r="L249" i="28" s="1"/>
  <c r="C250" i="28"/>
  <c r="E250" i="28" s="1"/>
  <c r="G250" i="28" s="1"/>
  <c r="H250" i="28"/>
  <c r="J250" i="28" s="1"/>
  <c r="K250" i="28" s="1"/>
  <c r="L250" i="28" s="1"/>
  <c r="C251" i="28"/>
  <c r="E251" i="28" s="1"/>
  <c r="G251" i="28" s="1"/>
  <c r="H251" i="28"/>
  <c r="J251" i="28" s="1"/>
  <c r="K251" i="28" s="1"/>
  <c r="L251" i="28" s="1"/>
  <c r="C252" i="28"/>
  <c r="E252" i="28" s="1"/>
  <c r="G252" i="28" s="1"/>
  <c r="H252" i="28"/>
  <c r="J252" i="28" s="1"/>
  <c r="K252" i="28" s="1"/>
  <c r="L252" i="28" s="1"/>
  <c r="C253" i="28"/>
  <c r="E253" i="28" s="1"/>
  <c r="G253" i="28" s="1"/>
  <c r="H253" i="28"/>
  <c r="J253" i="28" s="1"/>
  <c r="K253" i="28" s="1"/>
  <c r="L253" i="28" s="1"/>
  <c r="C254" i="28"/>
  <c r="E254" i="28" s="1"/>
  <c r="G254" i="28" s="1"/>
  <c r="H254" i="28"/>
  <c r="J254" i="28" s="1"/>
  <c r="K254" i="28" s="1"/>
  <c r="L254" i="28" s="1"/>
  <c r="C255" i="28"/>
  <c r="E255" i="28" s="1"/>
  <c r="G255" i="28" s="1"/>
  <c r="H255" i="28"/>
  <c r="J255" i="28" s="1"/>
  <c r="K255" i="28" s="1"/>
  <c r="L255" i="28" s="1"/>
  <c r="C256" i="28"/>
  <c r="E256" i="28" s="1"/>
  <c r="G256" i="28" s="1"/>
  <c r="H256" i="28"/>
  <c r="J256" i="28" s="1"/>
  <c r="K256" i="28" s="1"/>
  <c r="L256" i="28" s="1"/>
  <c r="C257" i="28"/>
  <c r="E257" i="28" s="1"/>
  <c r="G257" i="28" s="1"/>
  <c r="H257" i="28"/>
  <c r="K257" i="28" s="1"/>
  <c r="L257" i="28" s="1"/>
  <c r="C258" i="28"/>
  <c r="E258" i="28" s="1"/>
  <c r="G258" i="28" s="1"/>
  <c r="H258" i="28"/>
  <c r="J258" i="28" s="1"/>
  <c r="K258" i="28" s="1"/>
  <c r="L258" i="28" s="1"/>
  <c r="C247" i="27"/>
  <c r="E247" i="27" s="1"/>
  <c r="G247" i="27" s="1"/>
  <c r="H247" i="27"/>
  <c r="J247" i="27" s="1"/>
  <c r="K247" i="27" s="1"/>
  <c r="L247" i="27" s="1"/>
  <c r="C248" i="27"/>
  <c r="E248" i="27" s="1"/>
  <c r="G248" i="27" s="1"/>
  <c r="H248" i="27"/>
  <c r="J248" i="27" s="1"/>
  <c r="K248" i="27" s="1"/>
  <c r="L248" i="27" s="1"/>
  <c r="C249" i="27"/>
  <c r="E249" i="27" s="1"/>
  <c r="G249" i="27" s="1"/>
  <c r="H249" i="27"/>
  <c r="J249" i="27" s="1"/>
  <c r="K249" i="27" s="1"/>
  <c r="L249" i="27" s="1"/>
  <c r="C250" i="27"/>
  <c r="E250" i="27" s="1"/>
  <c r="G250" i="27" s="1"/>
  <c r="H250" i="27"/>
  <c r="J250" i="27" s="1"/>
  <c r="K250" i="27" s="1"/>
  <c r="L250" i="27" s="1"/>
  <c r="C251" i="27"/>
  <c r="E251" i="27" s="1"/>
  <c r="G251" i="27" s="1"/>
  <c r="H251" i="27"/>
  <c r="J251" i="27" s="1"/>
  <c r="K251" i="27" s="1"/>
  <c r="L251" i="27" s="1"/>
  <c r="C252" i="27"/>
  <c r="E252" i="27" s="1"/>
  <c r="G252" i="27" s="1"/>
  <c r="H252" i="27"/>
  <c r="J252" i="27" s="1"/>
  <c r="K252" i="27" s="1"/>
  <c r="L252" i="27" s="1"/>
  <c r="C253" i="27"/>
  <c r="E253" i="27" s="1"/>
  <c r="G253" i="27" s="1"/>
  <c r="H253" i="27"/>
  <c r="J253" i="27" s="1"/>
  <c r="K253" i="27" s="1"/>
  <c r="L253" i="27" s="1"/>
  <c r="C254" i="27"/>
  <c r="E254" i="27" s="1"/>
  <c r="G254" i="27" s="1"/>
  <c r="H254" i="27"/>
  <c r="J254" i="27" s="1"/>
  <c r="K254" i="27" s="1"/>
  <c r="L254" i="27" s="1"/>
  <c r="C255" i="27"/>
  <c r="E255" i="27" s="1"/>
  <c r="G255" i="27" s="1"/>
  <c r="H255" i="27"/>
  <c r="J255" i="27" s="1"/>
  <c r="K255" i="27" s="1"/>
  <c r="L255" i="27" s="1"/>
  <c r="C256" i="27"/>
  <c r="E256" i="27" s="1"/>
  <c r="G256" i="27" s="1"/>
  <c r="H256" i="27"/>
  <c r="J256" i="27" s="1"/>
  <c r="K256" i="27" s="1"/>
  <c r="L256" i="27" s="1"/>
  <c r="C257" i="27"/>
  <c r="E257" i="27" s="1"/>
  <c r="G257" i="27" s="1"/>
  <c r="H257" i="27"/>
  <c r="J257" i="27" s="1"/>
  <c r="K257" i="27" s="1"/>
  <c r="L257" i="27" s="1"/>
  <c r="C258" i="27"/>
  <c r="E258" i="27" s="1"/>
  <c r="G258" i="27" s="1"/>
  <c r="H258" i="27"/>
  <c r="J258" i="27" s="1"/>
  <c r="K258" i="27" s="1"/>
  <c r="L258" i="27" s="1"/>
  <c r="C247" i="26"/>
  <c r="E247" i="26" s="1"/>
  <c r="G247" i="26" s="1"/>
  <c r="H247" i="26"/>
  <c r="J247" i="26" s="1"/>
  <c r="K247" i="26" s="1"/>
  <c r="L247" i="26" s="1"/>
  <c r="C248" i="26"/>
  <c r="E248" i="26" s="1"/>
  <c r="G248" i="26" s="1"/>
  <c r="H248" i="26"/>
  <c r="J248" i="26" s="1"/>
  <c r="K248" i="26" s="1"/>
  <c r="L248" i="26" s="1"/>
  <c r="C249" i="26"/>
  <c r="E249" i="26" s="1"/>
  <c r="G249" i="26" s="1"/>
  <c r="H249" i="26"/>
  <c r="J249" i="26" s="1"/>
  <c r="K249" i="26" s="1"/>
  <c r="L249" i="26" s="1"/>
  <c r="C250" i="26"/>
  <c r="E250" i="26" s="1"/>
  <c r="G250" i="26" s="1"/>
  <c r="H250" i="26"/>
  <c r="J250" i="26" s="1"/>
  <c r="K250" i="26" s="1"/>
  <c r="L250" i="26" s="1"/>
  <c r="C251" i="26"/>
  <c r="E251" i="26" s="1"/>
  <c r="G251" i="26" s="1"/>
  <c r="H251" i="26"/>
  <c r="J251" i="26" s="1"/>
  <c r="K251" i="26" s="1"/>
  <c r="L251" i="26" s="1"/>
  <c r="C252" i="26"/>
  <c r="E252" i="26" s="1"/>
  <c r="G252" i="26" s="1"/>
  <c r="H252" i="26"/>
  <c r="J252" i="26" s="1"/>
  <c r="K252" i="26" s="1"/>
  <c r="L252" i="26" s="1"/>
  <c r="C253" i="26"/>
  <c r="E253" i="26" s="1"/>
  <c r="G253" i="26" s="1"/>
  <c r="H253" i="26"/>
  <c r="J253" i="26" s="1"/>
  <c r="K253" i="26" s="1"/>
  <c r="L253" i="26" s="1"/>
  <c r="C254" i="26"/>
  <c r="E254" i="26" s="1"/>
  <c r="G254" i="26" s="1"/>
  <c r="H254" i="26"/>
  <c r="J254" i="26" s="1"/>
  <c r="K254" i="26" s="1"/>
  <c r="L254" i="26" s="1"/>
  <c r="C255" i="26"/>
  <c r="E255" i="26" s="1"/>
  <c r="G255" i="26" s="1"/>
  <c r="H255" i="26"/>
  <c r="J255" i="26" s="1"/>
  <c r="K255" i="26" s="1"/>
  <c r="L255" i="26" s="1"/>
  <c r="C256" i="26"/>
  <c r="E256" i="26" s="1"/>
  <c r="G256" i="26" s="1"/>
  <c r="H256" i="26"/>
  <c r="J256" i="26" s="1"/>
  <c r="K256" i="26" s="1"/>
  <c r="L256" i="26" s="1"/>
  <c r="C257" i="26"/>
  <c r="E257" i="26" s="1"/>
  <c r="G257" i="26" s="1"/>
  <c r="H257" i="26"/>
  <c r="J257" i="26" s="1"/>
  <c r="K257" i="26" s="1"/>
  <c r="L257" i="26" s="1"/>
  <c r="C258" i="26"/>
  <c r="E258" i="26" s="1"/>
  <c r="G258" i="26" s="1"/>
  <c r="H258" i="26"/>
  <c r="J258" i="26" s="1"/>
  <c r="K258" i="26" s="1"/>
  <c r="L258" i="26" s="1"/>
  <c r="C247" i="25"/>
  <c r="E247" i="25" s="1"/>
  <c r="G247" i="25" s="1"/>
  <c r="H247" i="25"/>
  <c r="J247" i="25" s="1"/>
  <c r="K247" i="25" s="1"/>
  <c r="L247" i="25" s="1"/>
  <c r="C248" i="25"/>
  <c r="E248" i="25" s="1"/>
  <c r="G248" i="25" s="1"/>
  <c r="H248" i="25"/>
  <c r="J248" i="25" s="1"/>
  <c r="K248" i="25" s="1"/>
  <c r="L248" i="25" s="1"/>
  <c r="C249" i="25"/>
  <c r="E249" i="25" s="1"/>
  <c r="G249" i="25" s="1"/>
  <c r="H249" i="25"/>
  <c r="J249" i="25" s="1"/>
  <c r="K249" i="25" s="1"/>
  <c r="L249" i="25" s="1"/>
  <c r="C250" i="25"/>
  <c r="E250" i="25" s="1"/>
  <c r="G250" i="25" s="1"/>
  <c r="H250" i="25"/>
  <c r="J250" i="25" s="1"/>
  <c r="K250" i="25" s="1"/>
  <c r="L250" i="25" s="1"/>
  <c r="C251" i="25"/>
  <c r="E251" i="25" s="1"/>
  <c r="G251" i="25" s="1"/>
  <c r="H251" i="25"/>
  <c r="J251" i="25" s="1"/>
  <c r="K251" i="25" s="1"/>
  <c r="L251" i="25" s="1"/>
  <c r="C252" i="25"/>
  <c r="E252" i="25" s="1"/>
  <c r="G252" i="25" s="1"/>
  <c r="H252" i="25"/>
  <c r="J252" i="25" s="1"/>
  <c r="K252" i="25" s="1"/>
  <c r="L252" i="25" s="1"/>
  <c r="C253" i="25"/>
  <c r="E253" i="25" s="1"/>
  <c r="G253" i="25" s="1"/>
  <c r="H253" i="25"/>
  <c r="J253" i="25" s="1"/>
  <c r="K253" i="25" s="1"/>
  <c r="L253" i="25" s="1"/>
  <c r="C254" i="25"/>
  <c r="E254" i="25" s="1"/>
  <c r="G254" i="25" s="1"/>
  <c r="H254" i="25"/>
  <c r="J254" i="25" s="1"/>
  <c r="K254" i="25" s="1"/>
  <c r="L254" i="25" s="1"/>
  <c r="C255" i="25"/>
  <c r="E255" i="25" s="1"/>
  <c r="G255" i="25" s="1"/>
  <c r="H255" i="25"/>
  <c r="J255" i="25" s="1"/>
  <c r="K255" i="25" s="1"/>
  <c r="L255" i="25" s="1"/>
  <c r="C256" i="25"/>
  <c r="E256" i="25" s="1"/>
  <c r="G256" i="25" s="1"/>
  <c r="H256" i="25"/>
  <c r="J256" i="25" s="1"/>
  <c r="K256" i="25" s="1"/>
  <c r="L256" i="25" s="1"/>
  <c r="C257" i="25"/>
  <c r="E257" i="25" s="1"/>
  <c r="G257" i="25" s="1"/>
  <c r="H257" i="25"/>
  <c r="J257" i="25" s="1"/>
  <c r="K257" i="25" s="1"/>
  <c r="L257" i="25" s="1"/>
  <c r="C258" i="25"/>
  <c r="E258" i="25" s="1"/>
  <c r="G258" i="25" s="1"/>
  <c r="H258" i="25"/>
  <c r="J258" i="25" s="1"/>
  <c r="K258" i="25" s="1"/>
  <c r="L258" i="25" s="1"/>
  <c r="C247" i="46"/>
  <c r="E247" i="46" s="1"/>
  <c r="G247" i="46" s="1"/>
  <c r="H247" i="46"/>
  <c r="J247" i="46" s="1"/>
  <c r="K247" i="46" s="1"/>
  <c r="L247" i="46" s="1"/>
  <c r="C248" i="46"/>
  <c r="E248" i="46" s="1"/>
  <c r="G248" i="46" s="1"/>
  <c r="H248" i="46"/>
  <c r="J248" i="46" s="1"/>
  <c r="K248" i="46" s="1"/>
  <c r="L248" i="46" s="1"/>
  <c r="C249" i="46"/>
  <c r="E249" i="46" s="1"/>
  <c r="G249" i="46" s="1"/>
  <c r="H249" i="46"/>
  <c r="J249" i="46" s="1"/>
  <c r="K249" i="46" s="1"/>
  <c r="L249" i="46" s="1"/>
  <c r="C250" i="46"/>
  <c r="E250" i="46" s="1"/>
  <c r="G250" i="46" s="1"/>
  <c r="H250" i="46"/>
  <c r="J250" i="46" s="1"/>
  <c r="K250" i="46" s="1"/>
  <c r="L250" i="46" s="1"/>
  <c r="C251" i="46"/>
  <c r="E251" i="46" s="1"/>
  <c r="G251" i="46" s="1"/>
  <c r="H251" i="46"/>
  <c r="J251" i="46" s="1"/>
  <c r="K251" i="46" s="1"/>
  <c r="L251" i="46" s="1"/>
  <c r="C252" i="46"/>
  <c r="E252" i="46" s="1"/>
  <c r="G252" i="46" s="1"/>
  <c r="H252" i="46"/>
  <c r="J252" i="46" s="1"/>
  <c r="K252" i="46" s="1"/>
  <c r="L252" i="46" s="1"/>
  <c r="C253" i="46"/>
  <c r="E253" i="46" s="1"/>
  <c r="G253" i="46" s="1"/>
  <c r="H253" i="46"/>
  <c r="J253" i="46" s="1"/>
  <c r="K253" i="46" s="1"/>
  <c r="L253" i="46" s="1"/>
  <c r="C254" i="46"/>
  <c r="E254" i="46" s="1"/>
  <c r="G254" i="46" s="1"/>
  <c r="H254" i="46"/>
  <c r="J254" i="46" s="1"/>
  <c r="K254" i="46" s="1"/>
  <c r="L254" i="46" s="1"/>
  <c r="C255" i="46"/>
  <c r="E255" i="46" s="1"/>
  <c r="G255" i="46" s="1"/>
  <c r="H255" i="46"/>
  <c r="J255" i="46" s="1"/>
  <c r="K255" i="46" s="1"/>
  <c r="L255" i="46" s="1"/>
  <c r="C256" i="46"/>
  <c r="E256" i="46" s="1"/>
  <c r="G256" i="46" s="1"/>
  <c r="H256" i="46"/>
  <c r="J256" i="46" s="1"/>
  <c r="K256" i="46" s="1"/>
  <c r="L256" i="46" s="1"/>
  <c r="C257" i="46"/>
  <c r="E257" i="46" s="1"/>
  <c r="G257" i="46" s="1"/>
  <c r="H257" i="46"/>
  <c r="J257" i="46" s="1"/>
  <c r="K257" i="46" s="1"/>
  <c r="L257" i="46" s="1"/>
  <c r="C258" i="46"/>
  <c r="E258" i="46" s="1"/>
  <c r="G258" i="46" s="1"/>
  <c r="H258" i="46"/>
  <c r="J258" i="46" s="1"/>
  <c r="K258" i="46" s="1"/>
  <c r="L258" i="46" s="1"/>
  <c r="C247" i="24"/>
  <c r="E247" i="24" s="1"/>
  <c r="G247" i="24" s="1"/>
  <c r="H247" i="24"/>
  <c r="J247" i="24" s="1"/>
  <c r="K247" i="24" s="1"/>
  <c r="L247" i="24" s="1"/>
  <c r="C248" i="24"/>
  <c r="E248" i="24" s="1"/>
  <c r="G248" i="24" s="1"/>
  <c r="H248" i="24"/>
  <c r="J248" i="24" s="1"/>
  <c r="K248" i="24" s="1"/>
  <c r="L248" i="24" s="1"/>
  <c r="C249" i="24"/>
  <c r="E249" i="24" s="1"/>
  <c r="G249" i="24" s="1"/>
  <c r="H249" i="24"/>
  <c r="J249" i="24" s="1"/>
  <c r="K249" i="24" s="1"/>
  <c r="L249" i="24" s="1"/>
  <c r="C250" i="24"/>
  <c r="E250" i="24" s="1"/>
  <c r="G250" i="24" s="1"/>
  <c r="H250" i="24"/>
  <c r="J250" i="24" s="1"/>
  <c r="K250" i="24" s="1"/>
  <c r="L250" i="24" s="1"/>
  <c r="C251" i="24"/>
  <c r="E251" i="24" s="1"/>
  <c r="G251" i="24" s="1"/>
  <c r="H251" i="24"/>
  <c r="J251" i="24" s="1"/>
  <c r="K251" i="24" s="1"/>
  <c r="L251" i="24" s="1"/>
  <c r="C252" i="24"/>
  <c r="E252" i="24" s="1"/>
  <c r="G252" i="24" s="1"/>
  <c r="H252" i="24"/>
  <c r="J252" i="24" s="1"/>
  <c r="K252" i="24" s="1"/>
  <c r="L252" i="24" s="1"/>
  <c r="C253" i="24"/>
  <c r="E253" i="24" s="1"/>
  <c r="G253" i="24" s="1"/>
  <c r="H253" i="24"/>
  <c r="J253" i="24" s="1"/>
  <c r="K253" i="24" s="1"/>
  <c r="L253" i="24" s="1"/>
  <c r="C254" i="24"/>
  <c r="E254" i="24" s="1"/>
  <c r="G254" i="24" s="1"/>
  <c r="H254" i="24"/>
  <c r="J254" i="24" s="1"/>
  <c r="K254" i="24" s="1"/>
  <c r="L254" i="24" s="1"/>
  <c r="C255" i="24"/>
  <c r="E255" i="24" s="1"/>
  <c r="G255" i="24" s="1"/>
  <c r="H255" i="24"/>
  <c r="J255" i="24" s="1"/>
  <c r="K255" i="24" s="1"/>
  <c r="L255" i="24" s="1"/>
  <c r="C256" i="24"/>
  <c r="E256" i="24" s="1"/>
  <c r="G256" i="24" s="1"/>
  <c r="H256" i="24"/>
  <c r="J256" i="24" s="1"/>
  <c r="K256" i="24" s="1"/>
  <c r="L256" i="24" s="1"/>
  <c r="C257" i="24"/>
  <c r="E257" i="24" s="1"/>
  <c r="G257" i="24" s="1"/>
  <c r="H257" i="24"/>
  <c r="J257" i="24" s="1"/>
  <c r="K257" i="24" s="1"/>
  <c r="L257" i="24" s="1"/>
  <c r="C258" i="24"/>
  <c r="E258" i="24" s="1"/>
  <c r="G258" i="24" s="1"/>
  <c r="H258" i="24"/>
  <c r="J258" i="24" s="1"/>
  <c r="K258" i="24" s="1"/>
  <c r="L258" i="24" s="1"/>
  <c r="C247" i="23"/>
  <c r="E247" i="23" s="1"/>
  <c r="G247" i="23" s="1"/>
  <c r="H247" i="23"/>
  <c r="J247" i="23" s="1"/>
  <c r="K247" i="23" s="1"/>
  <c r="L247" i="23" s="1"/>
  <c r="C248" i="23"/>
  <c r="E248" i="23" s="1"/>
  <c r="G248" i="23" s="1"/>
  <c r="H248" i="23"/>
  <c r="J248" i="23" s="1"/>
  <c r="K248" i="23" s="1"/>
  <c r="L248" i="23" s="1"/>
  <c r="C249" i="23"/>
  <c r="E249" i="23" s="1"/>
  <c r="G249" i="23" s="1"/>
  <c r="H249" i="23"/>
  <c r="J249" i="23" s="1"/>
  <c r="K249" i="23" s="1"/>
  <c r="L249" i="23" s="1"/>
  <c r="C250" i="23"/>
  <c r="E250" i="23" s="1"/>
  <c r="G250" i="23" s="1"/>
  <c r="H250" i="23"/>
  <c r="J250" i="23" s="1"/>
  <c r="K250" i="23" s="1"/>
  <c r="L250" i="23" s="1"/>
  <c r="C251" i="23"/>
  <c r="E251" i="23" s="1"/>
  <c r="G251" i="23" s="1"/>
  <c r="H251" i="23"/>
  <c r="J251" i="23" s="1"/>
  <c r="K251" i="23" s="1"/>
  <c r="L251" i="23" s="1"/>
  <c r="C252" i="23"/>
  <c r="E252" i="23" s="1"/>
  <c r="G252" i="23" s="1"/>
  <c r="H252" i="23"/>
  <c r="J252" i="23" s="1"/>
  <c r="K252" i="23" s="1"/>
  <c r="L252" i="23" s="1"/>
  <c r="C253" i="23"/>
  <c r="E253" i="23" s="1"/>
  <c r="G253" i="23" s="1"/>
  <c r="H253" i="23"/>
  <c r="J253" i="23" s="1"/>
  <c r="K253" i="23" s="1"/>
  <c r="L253" i="23" s="1"/>
  <c r="C254" i="23"/>
  <c r="E254" i="23" s="1"/>
  <c r="G254" i="23" s="1"/>
  <c r="H254" i="23"/>
  <c r="J254" i="23" s="1"/>
  <c r="K254" i="23" s="1"/>
  <c r="L254" i="23" s="1"/>
  <c r="C255" i="23"/>
  <c r="E255" i="23" s="1"/>
  <c r="G255" i="23" s="1"/>
  <c r="H255" i="23"/>
  <c r="J255" i="23" s="1"/>
  <c r="K255" i="23" s="1"/>
  <c r="L255" i="23" s="1"/>
  <c r="C256" i="23"/>
  <c r="E256" i="23" s="1"/>
  <c r="G256" i="23" s="1"/>
  <c r="H256" i="23"/>
  <c r="J256" i="23" s="1"/>
  <c r="K256" i="23" s="1"/>
  <c r="L256" i="23" s="1"/>
  <c r="C257" i="23"/>
  <c r="E257" i="23" s="1"/>
  <c r="G257" i="23" s="1"/>
  <c r="H257" i="23"/>
  <c r="K257" i="23" s="1"/>
  <c r="L257" i="23" s="1"/>
  <c r="C258" i="23"/>
  <c r="E258" i="23" s="1"/>
  <c r="G258" i="23" s="1"/>
  <c r="J258" i="23"/>
  <c r="K258" i="23" s="1"/>
  <c r="L258" i="23" s="1"/>
  <c r="C247" i="22"/>
  <c r="E247" i="22" s="1"/>
  <c r="H247" i="22"/>
  <c r="J247" i="22" s="1"/>
  <c r="K247" i="22" s="1"/>
  <c r="L247" i="22" s="1"/>
  <c r="C248" i="22"/>
  <c r="H248" i="22"/>
  <c r="J248" i="22" s="1"/>
  <c r="K248" i="22" s="1"/>
  <c r="L248" i="22" s="1"/>
  <c r="C249" i="22"/>
  <c r="E249" i="22" s="1"/>
  <c r="G249" i="22" s="1"/>
  <c r="H249" i="22"/>
  <c r="J249" i="22" s="1"/>
  <c r="K249" i="22" s="1"/>
  <c r="L249" i="22" s="1"/>
  <c r="C250" i="22"/>
  <c r="E250" i="22" s="1"/>
  <c r="G250" i="22" s="1"/>
  <c r="H250" i="22"/>
  <c r="J250" i="22" s="1"/>
  <c r="K250" i="22" s="1"/>
  <c r="L250" i="22" s="1"/>
  <c r="C251" i="22"/>
  <c r="E251" i="22" s="1"/>
  <c r="G251" i="22" s="1"/>
  <c r="H251" i="22"/>
  <c r="J251" i="22" s="1"/>
  <c r="K251" i="22" s="1"/>
  <c r="L251" i="22" s="1"/>
  <c r="C252" i="22"/>
  <c r="H252" i="22"/>
  <c r="J252" i="22" s="1"/>
  <c r="K252" i="22" s="1"/>
  <c r="L252" i="22" s="1"/>
  <c r="C253" i="22"/>
  <c r="E253" i="22" s="1"/>
  <c r="G253" i="22" s="1"/>
  <c r="H253" i="22"/>
  <c r="J253" i="22" s="1"/>
  <c r="K253" i="22" s="1"/>
  <c r="L253" i="22" s="1"/>
  <c r="C254" i="22"/>
  <c r="E254" i="22" s="1"/>
  <c r="G254" i="22" s="1"/>
  <c r="H254" i="22"/>
  <c r="J254" i="22" s="1"/>
  <c r="K254" i="22" s="1"/>
  <c r="L254" i="22" s="1"/>
  <c r="C255" i="22"/>
  <c r="E255" i="22" s="1"/>
  <c r="G255" i="22" s="1"/>
  <c r="H255" i="22"/>
  <c r="J255" i="22" s="1"/>
  <c r="K255" i="22" s="1"/>
  <c r="L255" i="22" s="1"/>
  <c r="C256" i="22"/>
  <c r="H256" i="22"/>
  <c r="J256" i="22" s="1"/>
  <c r="K256" i="22" s="1"/>
  <c r="L256" i="22" s="1"/>
  <c r="C257" i="22"/>
  <c r="E257" i="22" s="1"/>
  <c r="G257" i="22" s="1"/>
  <c r="H257" i="22"/>
  <c r="J257" i="22" s="1"/>
  <c r="K257" i="22" s="1"/>
  <c r="L257" i="22" s="1"/>
  <c r="C258" i="22"/>
  <c r="E258" i="22" s="1"/>
  <c r="G258" i="22" s="1"/>
  <c r="H258" i="22"/>
  <c r="J258" i="22" s="1"/>
  <c r="K258" i="22" s="1"/>
  <c r="L258" i="22" s="1"/>
  <c r="C247" i="21"/>
  <c r="E247" i="21" s="1"/>
  <c r="G247" i="21" s="1"/>
  <c r="H247" i="21"/>
  <c r="J247" i="21" s="1"/>
  <c r="K247" i="21" s="1"/>
  <c r="L247" i="21" s="1"/>
  <c r="C248" i="21"/>
  <c r="E248" i="21" s="1"/>
  <c r="G248" i="21" s="1"/>
  <c r="H248" i="21"/>
  <c r="J248" i="21" s="1"/>
  <c r="K248" i="21" s="1"/>
  <c r="L248" i="21" s="1"/>
  <c r="C249" i="21"/>
  <c r="E249" i="21" s="1"/>
  <c r="G249" i="21" s="1"/>
  <c r="H249" i="21"/>
  <c r="J249" i="21" s="1"/>
  <c r="K249" i="21" s="1"/>
  <c r="L249" i="21" s="1"/>
  <c r="C250" i="21"/>
  <c r="E250" i="21" s="1"/>
  <c r="G250" i="21" s="1"/>
  <c r="H250" i="21"/>
  <c r="J250" i="21" s="1"/>
  <c r="K250" i="21" s="1"/>
  <c r="L250" i="21" s="1"/>
  <c r="C251" i="21"/>
  <c r="E251" i="21" s="1"/>
  <c r="G251" i="21" s="1"/>
  <c r="H251" i="21"/>
  <c r="J251" i="21" s="1"/>
  <c r="K251" i="21" s="1"/>
  <c r="L251" i="21" s="1"/>
  <c r="C252" i="21"/>
  <c r="E252" i="21" s="1"/>
  <c r="G252" i="21" s="1"/>
  <c r="H252" i="21"/>
  <c r="J252" i="21" s="1"/>
  <c r="K252" i="21" s="1"/>
  <c r="L252" i="21" s="1"/>
  <c r="C253" i="21"/>
  <c r="E253" i="21" s="1"/>
  <c r="G253" i="21" s="1"/>
  <c r="H253" i="21"/>
  <c r="J253" i="21" s="1"/>
  <c r="K253" i="21" s="1"/>
  <c r="L253" i="21" s="1"/>
  <c r="C254" i="21"/>
  <c r="E254" i="21" s="1"/>
  <c r="G254" i="21" s="1"/>
  <c r="H254" i="21"/>
  <c r="J254" i="21" s="1"/>
  <c r="K254" i="21" s="1"/>
  <c r="L254" i="21" s="1"/>
  <c r="C255" i="21"/>
  <c r="E255" i="21" s="1"/>
  <c r="G255" i="21" s="1"/>
  <c r="H255" i="21"/>
  <c r="J255" i="21" s="1"/>
  <c r="K255" i="21" s="1"/>
  <c r="L255" i="21" s="1"/>
  <c r="C256" i="21"/>
  <c r="E256" i="21" s="1"/>
  <c r="G256" i="21" s="1"/>
  <c r="H256" i="21"/>
  <c r="J256" i="21" s="1"/>
  <c r="K256" i="21" s="1"/>
  <c r="L256" i="21" s="1"/>
  <c r="C257" i="21"/>
  <c r="E257" i="21" s="1"/>
  <c r="G257" i="21" s="1"/>
  <c r="H257" i="21"/>
  <c r="J257" i="21" s="1"/>
  <c r="K257" i="21" s="1"/>
  <c r="L257" i="21" s="1"/>
  <c r="C258" i="21"/>
  <c r="E258" i="21" s="1"/>
  <c r="G258" i="21" s="1"/>
  <c r="H258" i="21"/>
  <c r="J258" i="21" s="1"/>
  <c r="K258" i="21" s="1"/>
  <c r="L258" i="21" s="1"/>
  <c r="C247" i="45"/>
  <c r="E247" i="45" s="1"/>
  <c r="G247" i="45" s="1"/>
  <c r="H247" i="45"/>
  <c r="J247" i="45" s="1"/>
  <c r="K247" i="45" s="1"/>
  <c r="L247" i="45" s="1"/>
  <c r="C248" i="45"/>
  <c r="E248" i="45" s="1"/>
  <c r="G248" i="45" s="1"/>
  <c r="H248" i="45"/>
  <c r="J248" i="45" s="1"/>
  <c r="K248" i="45" s="1"/>
  <c r="L248" i="45" s="1"/>
  <c r="C249" i="45"/>
  <c r="E249" i="45" s="1"/>
  <c r="G249" i="45" s="1"/>
  <c r="H249" i="45"/>
  <c r="J249" i="45" s="1"/>
  <c r="K249" i="45" s="1"/>
  <c r="L249" i="45" s="1"/>
  <c r="C250" i="45"/>
  <c r="E250" i="45" s="1"/>
  <c r="G250" i="45" s="1"/>
  <c r="H250" i="45"/>
  <c r="J250" i="45" s="1"/>
  <c r="K250" i="45" s="1"/>
  <c r="L250" i="45" s="1"/>
  <c r="C251" i="45"/>
  <c r="E251" i="45" s="1"/>
  <c r="G251" i="45" s="1"/>
  <c r="H251" i="45"/>
  <c r="J251" i="45" s="1"/>
  <c r="K251" i="45" s="1"/>
  <c r="L251" i="45" s="1"/>
  <c r="C252" i="45"/>
  <c r="E252" i="45" s="1"/>
  <c r="G252" i="45" s="1"/>
  <c r="H252" i="45"/>
  <c r="J252" i="45" s="1"/>
  <c r="K252" i="45" s="1"/>
  <c r="L252" i="45" s="1"/>
  <c r="C253" i="45"/>
  <c r="E253" i="45" s="1"/>
  <c r="G253" i="45" s="1"/>
  <c r="H253" i="45"/>
  <c r="J253" i="45" s="1"/>
  <c r="K253" i="45" s="1"/>
  <c r="L253" i="45" s="1"/>
  <c r="C254" i="45"/>
  <c r="E254" i="45" s="1"/>
  <c r="G254" i="45" s="1"/>
  <c r="H254" i="45"/>
  <c r="J254" i="45" s="1"/>
  <c r="K254" i="45" s="1"/>
  <c r="L254" i="45" s="1"/>
  <c r="C255" i="45"/>
  <c r="E255" i="45" s="1"/>
  <c r="G255" i="45" s="1"/>
  <c r="H255" i="45"/>
  <c r="J255" i="45" s="1"/>
  <c r="K255" i="45" s="1"/>
  <c r="L255" i="45" s="1"/>
  <c r="C256" i="45"/>
  <c r="E256" i="45" s="1"/>
  <c r="G256" i="45" s="1"/>
  <c r="H256" i="45"/>
  <c r="J256" i="45" s="1"/>
  <c r="K256" i="45" s="1"/>
  <c r="L256" i="45" s="1"/>
  <c r="C257" i="45"/>
  <c r="E257" i="45" s="1"/>
  <c r="G257" i="45" s="1"/>
  <c r="H257" i="45"/>
  <c r="J257" i="45" s="1"/>
  <c r="K257" i="45" s="1"/>
  <c r="L257" i="45" s="1"/>
  <c r="C258" i="45"/>
  <c r="E258" i="45" s="1"/>
  <c r="G258" i="45" s="1"/>
  <c r="H258" i="45"/>
  <c r="J258" i="45" s="1"/>
  <c r="K258" i="45" s="1"/>
  <c r="L258" i="45" s="1"/>
  <c r="C247" i="19"/>
  <c r="E247" i="19" s="1"/>
  <c r="H247" i="19"/>
  <c r="J247" i="19" s="1"/>
  <c r="K247" i="19" s="1"/>
  <c r="L247" i="19" s="1"/>
  <c r="C248" i="19"/>
  <c r="H248" i="19"/>
  <c r="J248" i="19" s="1"/>
  <c r="K248" i="19" s="1"/>
  <c r="L248" i="19" s="1"/>
  <c r="C249" i="19"/>
  <c r="E249" i="19" s="1"/>
  <c r="G249" i="19" s="1"/>
  <c r="H249" i="19"/>
  <c r="J249" i="19" s="1"/>
  <c r="K249" i="19" s="1"/>
  <c r="L249" i="19" s="1"/>
  <c r="C250" i="19"/>
  <c r="E250" i="19" s="1"/>
  <c r="G250" i="19" s="1"/>
  <c r="H250" i="19"/>
  <c r="J250" i="19" s="1"/>
  <c r="K250" i="19" s="1"/>
  <c r="L250" i="19" s="1"/>
  <c r="C251" i="19"/>
  <c r="H251" i="19"/>
  <c r="J251" i="19" s="1"/>
  <c r="K251" i="19" s="1"/>
  <c r="L251" i="19" s="1"/>
  <c r="C252" i="19"/>
  <c r="E252" i="19" s="1"/>
  <c r="H252" i="19"/>
  <c r="J252" i="19" s="1"/>
  <c r="K252" i="19" s="1"/>
  <c r="L252" i="19" s="1"/>
  <c r="C253" i="19"/>
  <c r="E253" i="19" s="1"/>
  <c r="G253" i="19" s="1"/>
  <c r="H253" i="19"/>
  <c r="J253" i="19" s="1"/>
  <c r="K253" i="19" s="1"/>
  <c r="L253" i="19" s="1"/>
  <c r="C254" i="19"/>
  <c r="E254" i="19" s="1"/>
  <c r="G254" i="19" s="1"/>
  <c r="H254" i="19"/>
  <c r="J254" i="19" s="1"/>
  <c r="K254" i="19" s="1"/>
  <c r="L254" i="19" s="1"/>
  <c r="C255" i="19"/>
  <c r="H255" i="19"/>
  <c r="J255" i="19" s="1"/>
  <c r="K255" i="19" s="1"/>
  <c r="L255" i="19" s="1"/>
  <c r="C256" i="19"/>
  <c r="H256" i="19"/>
  <c r="J256" i="19" s="1"/>
  <c r="K256" i="19" s="1"/>
  <c r="L256" i="19" s="1"/>
  <c r="C257" i="19"/>
  <c r="E257" i="19" s="1"/>
  <c r="G257" i="19" s="1"/>
  <c r="H257" i="19"/>
  <c r="J257" i="19" s="1"/>
  <c r="K257" i="19" s="1"/>
  <c r="L257" i="19" s="1"/>
  <c r="C258" i="19"/>
  <c r="E258" i="19" s="1"/>
  <c r="G258" i="19" s="1"/>
  <c r="H258" i="19"/>
  <c r="J258" i="19" s="1"/>
  <c r="K258" i="19" s="1"/>
  <c r="L258" i="19" s="1"/>
  <c r="C247" i="20"/>
  <c r="E247" i="20" s="1"/>
  <c r="G247" i="20" s="1"/>
  <c r="H247" i="20"/>
  <c r="J247" i="20" s="1"/>
  <c r="K247" i="20" s="1"/>
  <c r="L247" i="20" s="1"/>
  <c r="C248" i="20"/>
  <c r="E248" i="20" s="1"/>
  <c r="G248" i="20" s="1"/>
  <c r="H248" i="20"/>
  <c r="J248" i="20" s="1"/>
  <c r="K248" i="20" s="1"/>
  <c r="L248" i="20" s="1"/>
  <c r="C249" i="20"/>
  <c r="E249" i="20" s="1"/>
  <c r="G249" i="20" s="1"/>
  <c r="H249" i="20"/>
  <c r="J249" i="20" s="1"/>
  <c r="K249" i="20" s="1"/>
  <c r="L249" i="20" s="1"/>
  <c r="C250" i="20"/>
  <c r="E250" i="20" s="1"/>
  <c r="G250" i="20" s="1"/>
  <c r="H250" i="20"/>
  <c r="J250" i="20" s="1"/>
  <c r="K250" i="20" s="1"/>
  <c r="L250" i="20" s="1"/>
  <c r="C251" i="20"/>
  <c r="E251" i="20" s="1"/>
  <c r="G251" i="20" s="1"/>
  <c r="H251" i="20"/>
  <c r="J251" i="20" s="1"/>
  <c r="K251" i="20" s="1"/>
  <c r="L251" i="20" s="1"/>
  <c r="C252" i="20"/>
  <c r="E252" i="20" s="1"/>
  <c r="G252" i="20" s="1"/>
  <c r="H252" i="20"/>
  <c r="J252" i="20" s="1"/>
  <c r="K252" i="20" s="1"/>
  <c r="L252" i="20" s="1"/>
  <c r="C253" i="20"/>
  <c r="E253" i="20" s="1"/>
  <c r="G253" i="20" s="1"/>
  <c r="H253" i="20"/>
  <c r="J253" i="20" s="1"/>
  <c r="K253" i="20" s="1"/>
  <c r="L253" i="20" s="1"/>
  <c r="C254" i="20"/>
  <c r="E254" i="20" s="1"/>
  <c r="G254" i="20" s="1"/>
  <c r="H254" i="20"/>
  <c r="J254" i="20" s="1"/>
  <c r="K254" i="20" s="1"/>
  <c r="L254" i="20" s="1"/>
  <c r="C255" i="20"/>
  <c r="E255" i="20" s="1"/>
  <c r="G255" i="20" s="1"/>
  <c r="H255" i="20"/>
  <c r="J255" i="20" s="1"/>
  <c r="K255" i="20" s="1"/>
  <c r="L255" i="20" s="1"/>
  <c r="C256" i="20"/>
  <c r="E256" i="20" s="1"/>
  <c r="G256" i="20" s="1"/>
  <c r="H256" i="20"/>
  <c r="J256" i="20" s="1"/>
  <c r="K256" i="20" s="1"/>
  <c r="L256" i="20" s="1"/>
  <c r="C257" i="20"/>
  <c r="E257" i="20" s="1"/>
  <c r="G257" i="20" s="1"/>
  <c r="H257" i="20"/>
  <c r="J257" i="20" s="1"/>
  <c r="K257" i="20" s="1"/>
  <c r="L257" i="20" s="1"/>
  <c r="C258" i="20"/>
  <c r="E258" i="20" s="1"/>
  <c r="G258" i="20" s="1"/>
  <c r="H258" i="20"/>
  <c r="J258" i="20" s="1"/>
  <c r="K258" i="20" s="1"/>
  <c r="L258" i="20" s="1"/>
  <c r="C247" i="43"/>
  <c r="E247" i="43" s="1"/>
  <c r="H247" i="43"/>
  <c r="J247" i="43" s="1"/>
  <c r="K247" i="43" s="1"/>
  <c r="L247" i="43" s="1"/>
  <c r="C248" i="43"/>
  <c r="E248" i="43" s="1"/>
  <c r="H248" i="43"/>
  <c r="J248" i="43" s="1"/>
  <c r="K248" i="43" s="1"/>
  <c r="L248" i="43" s="1"/>
  <c r="C249" i="43"/>
  <c r="E249" i="43" s="1"/>
  <c r="G249" i="43" s="1"/>
  <c r="H249" i="43"/>
  <c r="J249" i="43" s="1"/>
  <c r="K249" i="43" s="1"/>
  <c r="L249" i="43" s="1"/>
  <c r="C250" i="43"/>
  <c r="E250" i="43" s="1"/>
  <c r="H250" i="43"/>
  <c r="J250" i="43" s="1"/>
  <c r="K250" i="43" s="1"/>
  <c r="L250" i="43" s="1"/>
  <c r="C251" i="43"/>
  <c r="E251" i="43" s="1"/>
  <c r="G251" i="43" s="1"/>
  <c r="H251" i="43"/>
  <c r="J251" i="43" s="1"/>
  <c r="K251" i="43" s="1"/>
  <c r="L251" i="43" s="1"/>
  <c r="C252" i="43"/>
  <c r="E252" i="43" s="1"/>
  <c r="H252" i="43"/>
  <c r="J252" i="43" s="1"/>
  <c r="K252" i="43" s="1"/>
  <c r="L252" i="43" s="1"/>
  <c r="C253" i="43"/>
  <c r="E253" i="43" s="1"/>
  <c r="G253" i="43" s="1"/>
  <c r="H253" i="43"/>
  <c r="J253" i="43" s="1"/>
  <c r="K253" i="43" s="1"/>
  <c r="L253" i="43" s="1"/>
  <c r="C254" i="43"/>
  <c r="E254" i="43" s="1"/>
  <c r="H254" i="43"/>
  <c r="J254" i="43" s="1"/>
  <c r="K254" i="43" s="1"/>
  <c r="L254" i="43" s="1"/>
  <c r="C255" i="43"/>
  <c r="E255" i="43" s="1"/>
  <c r="G255" i="43" s="1"/>
  <c r="H255" i="43"/>
  <c r="J255" i="43" s="1"/>
  <c r="K255" i="43" s="1"/>
  <c r="L255" i="43" s="1"/>
  <c r="C256" i="43"/>
  <c r="E256" i="43" s="1"/>
  <c r="H256" i="43"/>
  <c r="J256" i="43" s="1"/>
  <c r="K256" i="43" s="1"/>
  <c r="L256" i="43" s="1"/>
  <c r="C257" i="43"/>
  <c r="E257" i="43" s="1"/>
  <c r="G257" i="43" s="1"/>
  <c r="H257" i="43"/>
  <c r="J257" i="43" s="1"/>
  <c r="K257" i="43" s="1"/>
  <c r="L257" i="43" s="1"/>
  <c r="C258" i="43"/>
  <c r="E258" i="43" s="1"/>
  <c r="H258" i="43"/>
  <c r="J258" i="43" s="1"/>
  <c r="K258" i="43" s="1"/>
  <c r="L258" i="43" s="1"/>
  <c r="C247" i="18"/>
  <c r="E247" i="18" s="1"/>
  <c r="G247" i="18" s="1"/>
  <c r="H247" i="18"/>
  <c r="J247" i="18" s="1"/>
  <c r="K247" i="18" s="1"/>
  <c r="L247" i="18" s="1"/>
  <c r="C248" i="18"/>
  <c r="E248" i="18" s="1"/>
  <c r="G248" i="18" s="1"/>
  <c r="H248" i="18"/>
  <c r="J248" i="18" s="1"/>
  <c r="K248" i="18" s="1"/>
  <c r="L248" i="18" s="1"/>
  <c r="C249" i="18"/>
  <c r="E249" i="18" s="1"/>
  <c r="G249" i="18" s="1"/>
  <c r="H249" i="18"/>
  <c r="J249" i="18" s="1"/>
  <c r="K249" i="18" s="1"/>
  <c r="L249" i="18" s="1"/>
  <c r="C250" i="18"/>
  <c r="E250" i="18" s="1"/>
  <c r="G250" i="18" s="1"/>
  <c r="H250" i="18"/>
  <c r="J250" i="18" s="1"/>
  <c r="K250" i="18" s="1"/>
  <c r="L250" i="18" s="1"/>
  <c r="C251" i="18"/>
  <c r="E251" i="18" s="1"/>
  <c r="G251" i="18" s="1"/>
  <c r="H251" i="18"/>
  <c r="J251" i="18" s="1"/>
  <c r="C252" i="18"/>
  <c r="E252" i="18" s="1"/>
  <c r="G252" i="18" s="1"/>
  <c r="H252" i="18"/>
  <c r="J252" i="18" s="1"/>
  <c r="C253" i="18"/>
  <c r="E253" i="18" s="1"/>
  <c r="G253" i="18" s="1"/>
  <c r="H253" i="18"/>
  <c r="J253" i="18" s="1"/>
  <c r="K253" i="18" s="1"/>
  <c r="L253" i="18" s="1"/>
  <c r="C254" i="18"/>
  <c r="E254" i="18" s="1"/>
  <c r="H254" i="18"/>
  <c r="J254" i="18" s="1"/>
  <c r="K254" i="18" s="1"/>
  <c r="L254" i="18" s="1"/>
  <c r="C255" i="18"/>
  <c r="E255" i="18" s="1"/>
  <c r="G255" i="18" s="1"/>
  <c r="H255" i="18"/>
  <c r="J255" i="18" s="1"/>
  <c r="C256" i="18"/>
  <c r="E256" i="18" s="1"/>
  <c r="G256" i="18" s="1"/>
  <c r="H256" i="18"/>
  <c r="J256" i="18" s="1"/>
  <c r="K256" i="18" s="1"/>
  <c r="L256" i="18" s="1"/>
  <c r="C257" i="18"/>
  <c r="E257" i="18" s="1"/>
  <c r="H257" i="18"/>
  <c r="J257" i="18" s="1"/>
  <c r="K257" i="18" s="1"/>
  <c r="L257" i="18" s="1"/>
  <c r="C258" i="18"/>
  <c r="E258" i="18" s="1"/>
  <c r="G258" i="18" s="1"/>
  <c r="H258" i="18"/>
  <c r="J258" i="18" s="1"/>
  <c r="K258" i="18" s="1"/>
  <c r="L258" i="18" s="1"/>
  <c r="C247" i="17"/>
  <c r="E247" i="17" s="1"/>
  <c r="G247" i="17" s="1"/>
  <c r="H247" i="17"/>
  <c r="J247" i="17" s="1"/>
  <c r="K247" i="17" s="1"/>
  <c r="L247" i="17" s="1"/>
  <c r="C248" i="17"/>
  <c r="E248" i="17" s="1"/>
  <c r="G248" i="17" s="1"/>
  <c r="H248" i="17"/>
  <c r="J248" i="17" s="1"/>
  <c r="K248" i="17" s="1"/>
  <c r="L248" i="17" s="1"/>
  <c r="C249" i="17"/>
  <c r="E249" i="17" s="1"/>
  <c r="G249" i="17" s="1"/>
  <c r="H249" i="17"/>
  <c r="J249" i="17" s="1"/>
  <c r="K249" i="17" s="1"/>
  <c r="L249" i="17" s="1"/>
  <c r="C250" i="17"/>
  <c r="E250" i="17" s="1"/>
  <c r="G250" i="17" s="1"/>
  <c r="H250" i="17"/>
  <c r="J250" i="17" s="1"/>
  <c r="K250" i="17" s="1"/>
  <c r="L250" i="17" s="1"/>
  <c r="C251" i="17"/>
  <c r="E251" i="17" s="1"/>
  <c r="G251" i="17" s="1"/>
  <c r="H251" i="17"/>
  <c r="J251" i="17" s="1"/>
  <c r="K251" i="17" s="1"/>
  <c r="L251" i="17" s="1"/>
  <c r="C252" i="17"/>
  <c r="E252" i="17" s="1"/>
  <c r="G252" i="17" s="1"/>
  <c r="H252" i="17"/>
  <c r="J252" i="17" s="1"/>
  <c r="K252" i="17" s="1"/>
  <c r="L252" i="17" s="1"/>
  <c r="C253" i="17"/>
  <c r="E253" i="17" s="1"/>
  <c r="G253" i="17" s="1"/>
  <c r="H253" i="17"/>
  <c r="J253" i="17" s="1"/>
  <c r="K253" i="17" s="1"/>
  <c r="L253" i="17" s="1"/>
  <c r="C254" i="17"/>
  <c r="E254" i="17" s="1"/>
  <c r="G254" i="17" s="1"/>
  <c r="H254" i="17"/>
  <c r="J254" i="17" s="1"/>
  <c r="K254" i="17" s="1"/>
  <c r="L254" i="17" s="1"/>
  <c r="C255" i="17"/>
  <c r="E255" i="17" s="1"/>
  <c r="G255" i="17" s="1"/>
  <c r="H255" i="17"/>
  <c r="J255" i="17" s="1"/>
  <c r="K255" i="17" s="1"/>
  <c r="L255" i="17" s="1"/>
  <c r="C256" i="17"/>
  <c r="E256" i="17" s="1"/>
  <c r="G256" i="17" s="1"/>
  <c r="H256" i="17"/>
  <c r="J256" i="17" s="1"/>
  <c r="K256" i="17" s="1"/>
  <c r="L256" i="17" s="1"/>
  <c r="C257" i="17"/>
  <c r="E257" i="17" s="1"/>
  <c r="G257" i="17" s="1"/>
  <c r="H257" i="17"/>
  <c r="J257" i="17" s="1"/>
  <c r="K257" i="17" s="1"/>
  <c r="L257" i="17" s="1"/>
  <c r="C258" i="17"/>
  <c r="E258" i="17" s="1"/>
  <c r="G258" i="17" s="1"/>
  <c r="H258" i="17"/>
  <c r="J258" i="17" s="1"/>
  <c r="K258" i="17" s="1"/>
  <c r="L258" i="17" s="1"/>
  <c r="C247" i="16"/>
  <c r="E247" i="16" s="1"/>
  <c r="G247" i="16" s="1"/>
  <c r="H247" i="16"/>
  <c r="J247" i="16" s="1"/>
  <c r="K247" i="16" s="1"/>
  <c r="L247" i="16" s="1"/>
  <c r="C248" i="16"/>
  <c r="E248" i="16" s="1"/>
  <c r="G248" i="16" s="1"/>
  <c r="H248" i="16"/>
  <c r="J248" i="16" s="1"/>
  <c r="K248" i="16" s="1"/>
  <c r="L248" i="16" s="1"/>
  <c r="C249" i="16"/>
  <c r="E249" i="16" s="1"/>
  <c r="G249" i="16" s="1"/>
  <c r="H249" i="16"/>
  <c r="J249" i="16" s="1"/>
  <c r="K249" i="16" s="1"/>
  <c r="L249" i="16" s="1"/>
  <c r="C250" i="16"/>
  <c r="E250" i="16" s="1"/>
  <c r="G250" i="16" s="1"/>
  <c r="H250" i="16"/>
  <c r="J250" i="16" s="1"/>
  <c r="K250" i="16" s="1"/>
  <c r="L250" i="16" s="1"/>
  <c r="C251" i="16"/>
  <c r="E251" i="16" s="1"/>
  <c r="G251" i="16" s="1"/>
  <c r="H251" i="16"/>
  <c r="J251" i="16" s="1"/>
  <c r="K251" i="16" s="1"/>
  <c r="L251" i="16" s="1"/>
  <c r="C252" i="16"/>
  <c r="E252" i="16" s="1"/>
  <c r="G252" i="16" s="1"/>
  <c r="H252" i="16"/>
  <c r="J252" i="16" s="1"/>
  <c r="K252" i="16" s="1"/>
  <c r="L252" i="16" s="1"/>
  <c r="C253" i="16"/>
  <c r="E253" i="16" s="1"/>
  <c r="G253" i="16" s="1"/>
  <c r="H253" i="16"/>
  <c r="J253" i="16" s="1"/>
  <c r="K253" i="16" s="1"/>
  <c r="L253" i="16" s="1"/>
  <c r="C254" i="16"/>
  <c r="E254" i="16" s="1"/>
  <c r="G254" i="16" s="1"/>
  <c r="H254" i="16"/>
  <c r="J254" i="16" s="1"/>
  <c r="K254" i="16" s="1"/>
  <c r="L254" i="16" s="1"/>
  <c r="C255" i="16"/>
  <c r="E255" i="16" s="1"/>
  <c r="G255" i="16" s="1"/>
  <c r="H255" i="16"/>
  <c r="J255" i="16" s="1"/>
  <c r="K255" i="16" s="1"/>
  <c r="L255" i="16" s="1"/>
  <c r="C256" i="16"/>
  <c r="E256" i="16" s="1"/>
  <c r="G256" i="16" s="1"/>
  <c r="H256" i="16"/>
  <c r="J256" i="16" s="1"/>
  <c r="K256" i="16" s="1"/>
  <c r="L256" i="16" s="1"/>
  <c r="C257" i="16"/>
  <c r="E257" i="16" s="1"/>
  <c r="G257" i="16" s="1"/>
  <c r="H257" i="16"/>
  <c r="J257" i="16" s="1"/>
  <c r="K257" i="16" s="1"/>
  <c r="L257" i="16" s="1"/>
  <c r="C258" i="16"/>
  <c r="E258" i="16" s="1"/>
  <c r="G258" i="16" s="1"/>
  <c r="H258" i="16"/>
  <c r="J258" i="16" s="1"/>
  <c r="K258" i="16" s="1"/>
  <c r="L258" i="16" s="1"/>
  <c r="C247" i="42"/>
  <c r="E247" i="42" s="1"/>
  <c r="G247" i="42" s="1"/>
  <c r="H247" i="42"/>
  <c r="J247" i="42" s="1"/>
  <c r="K247" i="42" s="1"/>
  <c r="L247" i="42" s="1"/>
  <c r="C248" i="42"/>
  <c r="E248" i="42" s="1"/>
  <c r="G248" i="42" s="1"/>
  <c r="H248" i="42"/>
  <c r="J248" i="42" s="1"/>
  <c r="K248" i="42" s="1"/>
  <c r="L248" i="42" s="1"/>
  <c r="C249" i="42"/>
  <c r="E249" i="42" s="1"/>
  <c r="G249" i="42" s="1"/>
  <c r="H249" i="42"/>
  <c r="J249" i="42" s="1"/>
  <c r="K249" i="42" s="1"/>
  <c r="L249" i="42" s="1"/>
  <c r="C250" i="42"/>
  <c r="E250" i="42" s="1"/>
  <c r="G250" i="42" s="1"/>
  <c r="H250" i="42"/>
  <c r="J250" i="42" s="1"/>
  <c r="K250" i="42" s="1"/>
  <c r="L250" i="42" s="1"/>
  <c r="C251" i="42"/>
  <c r="E251" i="42" s="1"/>
  <c r="G251" i="42" s="1"/>
  <c r="H251" i="42"/>
  <c r="J251" i="42" s="1"/>
  <c r="K251" i="42" s="1"/>
  <c r="L251" i="42" s="1"/>
  <c r="C252" i="42"/>
  <c r="E252" i="42" s="1"/>
  <c r="G252" i="42" s="1"/>
  <c r="H252" i="42"/>
  <c r="J252" i="42" s="1"/>
  <c r="K252" i="42" s="1"/>
  <c r="L252" i="42" s="1"/>
  <c r="C253" i="42"/>
  <c r="E253" i="42" s="1"/>
  <c r="G253" i="42" s="1"/>
  <c r="H253" i="42"/>
  <c r="J253" i="42" s="1"/>
  <c r="K253" i="42" s="1"/>
  <c r="L253" i="42" s="1"/>
  <c r="C254" i="42"/>
  <c r="E254" i="42" s="1"/>
  <c r="G254" i="42" s="1"/>
  <c r="H254" i="42"/>
  <c r="J254" i="42" s="1"/>
  <c r="K254" i="42" s="1"/>
  <c r="L254" i="42" s="1"/>
  <c r="C255" i="42"/>
  <c r="E255" i="42" s="1"/>
  <c r="G255" i="42" s="1"/>
  <c r="H255" i="42"/>
  <c r="J255" i="42" s="1"/>
  <c r="K255" i="42" s="1"/>
  <c r="L255" i="42" s="1"/>
  <c r="C256" i="42"/>
  <c r="E256" i="42" s="1"/>
  <c r="G256" i="42" s="1"/>
  <c r="H256" i="42"/>
  <c r="J256" i="42" s="1"/>
  <c r="K256" i="42" s="1"/>
  <c r="L256" i="42" s="1"/>
  <c r="C257" i="42"/>
  <c r="E257" i="42" s="1"/>
  <c r="G257" i="42" s="1"/>
  <c r="H257" i="42"/>
  <c r="J257" i="42" s="1"/>
  <c r="K257" i="42" s="1"/>
  <c r="L257" i="42" s="1"/>
  <c r="C258" i="42"/>
  <c r="E258" i="42" s="1"/>
  <c r="G258" i="42" s="1"/>
  <c r="H258" i="42"/>
  <c r="J258" i="42" s="1"/>
  <c r="K258" i="42" s="1"/>
  <c r="L258" i="42" s="1"/>
  <c r="C247" i="41"/>
  <c r="E247" i="41" s="1"/>
  <c r="G247" i="41" s="1"/>
  <c r="H247" i="41"/>
  <c r="J247" i="41" s="1"/>
  <c r="K247" i="41" s="1"/>
  <c r="L247" i="41" s="1"/>
  <c r="C248" i="41"/>
  <c r="E248" i="41" s="1"/>
  <c r="G248" i="41" s="1"/>
  <c r="H248" i="41"/>
  <c r="J248" i="41" s="1"/>
  <c r="K248" i="41" s="1"/>
  <c r="L248" i="41" s="1"/>
  <c r="C249" i="41"/>
  <c r="E249" i="41" s="1"/>
  <c r="G249" i="41" s="1"/>
  <c r="H249" i="41"/>
  <c r="J249" i="41" s="1"/>
  <c r="K249" i="41" s="1"/>
  <c r="L249" i="41" s="1"/>
  <c r="C250" i="41"/>
  <c r="E250" i="41" s="1"/>
  <c r="G250" i="41" s="1"/>
  <c r="H250" i="41"/>
  <c r="J250" i="41" s="1"/>
  <c r="K250" i="41" s="1"/>
  <c r="L250" i="41" s="1"/>
  <c r="C251" i="41"/>
  <c r="E251" i="41" s="1"/>
  <c r="G251" i="41" s="1"/>
  <c r="H251" i="41"/>
  <c r="J251" i="41" s="1"/>
  <c r="K251" i="41" s="1"/>
  <c r="L251" i="41" s="1"/>
  <c r="C252" i="41"/>
  <c r="E252" i="41" s="1"/>
  <c r="G252" i="41" s="1"/>
  <c r="H252" i="41"/>
  <c r="J252" i="41" s="1"/>
  <c r="K252" i="41" s="1"/>
  <c r="L252" i="41" s="1"/>
  <c r="C253" i="41"/>
  <c r="E253" i="41" s="1"/>
  <c r="G253" i="41" s="1"/>
  <c r="H253" i="41"/>
  <c r="J253" i="41" s="1"/>
  <c r="K253" i="41" s="1"/>
  <c r="L253" i="41" s="1"/>
  <c r="C254" i="41"/>
  <c r="E254" i="41" s="1"/>
  <c r="G254" i="41" s="1"/>
  <c r="H254" i="41"/>
  <c r="J254" i="41" s="1"/>
  <c r="K254" i="41" s="1"/>
  <c r="L254" i="41" s="1"/>
  <c r="C255" i="41"/>
  <c r="E255" i="41" s="1"/>
  <c r="G255" i="41" s="1"/>
  <c r="H255" i="41"/>
  <c r="J255" i="41" s="1"/>
  <c r="K255" i="41" s="1"/>
  <c r="L255" i="41" s="1"/>
  <c r="C256" i="41"/>
  <c r="E256" i="41" s="1"/>
  <c r="G256" i="41" s="1"/>
  <c r="H256" i="41"/>
  <c r="J256" i="41" s="1"/>
  <c r="K256" i="41" s="1"/>
  <c r="L256" i="41" s="1"/>
  <c r="C257" i="41"/>
  <c r="E257" i="41" s="1"/>
  <c r="G257" i="41" s="1"/>
  <c r="H257" i="41"/>
  <c r="J257" i="41" s="1"/>
  <c r="K257" i="41" s="1"/>
  <c r="L257" i="41" s="1"/>
  <c r="C258" i="41"/>
  <c r="E258" i="41" s="1"/>
  <c r="G258" i="41" s="1"/>
  <c r="H258" i="41"/>
  <c r="J258" i="41" s="1"/>
  <c r="K258" i="41" s="1"/>
  <c r="L258" i="41" s="1"/>
  <c r="C247" i="40"/>
  <c r="E247" i="40" s="1"/>
  <c r="G247" i="40" s="1"/>
  <c r="H247" i="40"/>
  <c r="J247" i="40" s="1"/>
  <c r="K247" i="40" s="1"/>
  <c r="L247" i="40" s="1"/>
  <c r="C248" i="40"/>
  <c r="E248" i="40" s="1"/>
  <c r="G248" i="40" s="1"/>
  <c r="H248" i="40"/>
  <c r="J248" i="40"/>
  <c r="K248" i="40" s="1"/>
  <c r="L248" i="40" s="1"/>
  <c r="C249" i="40"/>
  <c r="E249" i="40" s="1"/>
  <c r="G249" i="40" s="1"/>
  <c r="H249" i="40"/>
  <c r="J249" i="40" s="1"/>
  <c r="K249" i="40" s="1"/>
  <c r="L249" i="40" s="1"/>
  <c r="C250" i="40"/>
  <c r="E250" i="40" s="1"/>
  <c r="G250" i="40" s="1"/>
  <c r="H250" i="40"/>
  <c r="J250" i="40" s="1"/>
  <c r="K250" i="40" s="1"/>
  <c r="L250" i="40" s="1"/>
  <c r="C251" i="40"/>
  <c r="E251" i="40" s="1"/>
  <c r="G251" i="40" s="1"/>
  <c r="H251" i="40"/>
  <c r="J251" i="40" s="1"/>
  <c r="K251" i="40" s="1"/>
  <c r="L251" i="40" s="1"/>
  <c r="C252" i="40"/>
  <c r="E252" i="40" s="1"/>
  <c r="G252" i="40" s="1"/>
  <c r="H252" i="40"/>
  <c r="J252" i="40" s="1"/>
  <c r="K252" i="40" s="1"/>
  <c r="L252" i="40" s="1"/>
  <c r="C253" i="40"/>
  <c r="E253" i="40" s="1"/>
  <c r="G253" i="40" s="1"/>
  <c r="H253" i="40"/>
  <c r="J253" i="40" s="1"/>
  <c r="K253" i="40" s="1"/>
  <c r="L253" i="40" s="1"/>
  <c r="C254" i="40"/>
  <c r="E254" i="40" s="1"/>
  <c r="G254" i="40" s="1"/>
  <c r="H254" i="40"/>
  <c r="J254" i="40" s="1"/>
  <c r="K254" i="40" s="1"/>
  <c r="L254" i="40" s="1"/>
  <c r="C255" i="40"/>
  <c r="E255" i="40" s="1"/>
  <c r="G255" i="40" s="1"/>
  <c r="H255" i="40"/>
  <c r="J255" i="40" s="1"/>
  <c r="K255" i="40" s="1"/>
  <c r="L255" i="40" s="1"/>
  <c r="C256" i="40"/>
  <c r="E256" i="40" s="1"/>
  <c r="G256" i="40" s="1"/>
  <c r="H256" i="40"/>
  <c r="J256" i="40" s="1"/>
  <c r="K256" i="40" s="1"/>
  <c r="L256" i="40" s="1"/>
  <c r="C257" i="40"/>
  <c r="E257" i="40" s="1"/>
  <c r="G257" i="40" s="1"/>
  <c r="H257" i="40"/>
  <c r="J257" i="40" s="1"/>
  <c r="K257" i="40" s="1"/>
  <c r="L257" i="40" s="1"/>
  <c r="C258" i="40"/>
  <c r="E258" i="40" s="1"/>
  <c r="G258" i="40" s="1"/>
  <c r="H258" i="40"/>
  <c r="J258" i="40" s="1"/>
  <c r="K258" i="40" s="1"/>
  <c r="L258" i="40" s="1"/>
  <c r="C247" i="15"/>
  <c r="E247" i="15" s="1"/>
  <c r="G247" i="15" s="1"/>
  <c r="H247" i="15"/>
  <c r="J247" i="15" s="1"/>
  <c r="K247" i="15" s="1"/>
  <c r="L247" i="15" s="1"/>
  <c r="C248" i="15"/>
  <c r="E248" i="15" s="1"/>
  <c r="G248" i="15" s="1"/>
  <c r="H248" i="15"/>
  <c r="J248" i="15" s="1"/>
  <c r="K248" i="15" s="1"/>
  <c r="L248" i="15" s="1"/>
  <c r="C249" i="15"/>
  <c r="E249" i="15" s="1"/>
  <c r="G249" i="15" s="1"/>
  <c r="H249" i="15"/>
  <c r="J249" i="15" s="1"/>
  <c r="K249" i="15" s="1"/>
  <c r="L249" i="15" s="1"/>
  <c r="C250" i="15"/>
  <c r="E250" i="15" s="1"/>
  <c r="G250" i="15" s="1"/>
  <c r="H250" i="15"/>
  <c r="J250" i="15" s="1"/>
  <c r="K250" i="15" s="1"/>
  <c r="L250" i="15" s="1"/>
  <c r="C251" i="15"/>
  <c r="E251" i="15" s="1"/>
  <c r="G251" i="15" s="1"/>
  <c r="H251" i="15"/>
  <c r="J251" i="15" s="1"/>
  <c r="K251" i="15" s="1"/>
  <c r="L251" i="15" s="1"/>
  <c r="C252" i="15"/>
  <c r="E252" i="15" s="1"/>
  <c r="G252" i="15" s="1"/>
  <c r="H252" i="15"/>
  <c r="J252" i="15" s="1"/>
  <c r="K252" i="15" s="1"/>
  <c r="L252" i="15" s="1"/>
  <c r="C253" i="15"/>
  <c r="E253" i="15" s="1"/>
  <c r="G253" i="15" s="1"/>
  <c r="H253" i="15"/>
  <c r="J253" i="15" s="1"/>
  <c r="K253" i="15" s="1"/>
  <c r="L253" i="15" s="1"/>
  <c r="C254" i="15"/>
  <c r="E254" i="15" s="1"/>
  <c r="G254" i="15" s="1"/>
  <c r="H254" i="15"/>
  <c r="J254" i="15" s="1"/>
  <c r="K254" i="15" s="1"/>
  <c r="L254" i="15" s="1"/>
  <c r="C255" i="15"/>
  <c r="E255" i="15" s="1"/>
  <c r="G255" i="15" s="1"/>
  <c r="H255" i="15"/>
  <c r="J255" i="15" s="1"/>
  <c r="K255" i="15" s="1"/>
  <c r="L255" i="15" s="1"/>
  <c r="C256" i="15"/>
  <c r="E256" i="15" s="1"/>
  <c r="G256" i="15" s="1"/>
  <c r="H256" i="15"/>
  <c r="J256" i="15" s="1"/>
  <c r="K256" i="15" s="1"/>
  <c r="L256" i="15" s="1"/>
  <c r="C257" i="15"/>
  <c r="E257" i="15" s="1"/>
  <c r="G257" i="15" s="1"/>
  <c r="H257" i="15"/>
  <c r="J257" i="15" s="1"/>
  <c r="L257" i="15" s="1"/>
  <c r="C258" i="15"/>
  <c r="E258" i="15" s="1"/>
  <c r="G258" i="15" s="1"/>
  <c r="H258" i="15"/>
  <c r="J258" i="15" s="1"/>
  <c r="K258" i="15" s="1"/>
  <c r="L258" i="15" s="1"/>
  <c r="C247" i="14"/>
  <c r="E247" i="14" s="1"/>
  <c r="G247" i="14" s="1"/>
  <c r="H247" i="14"/>
  <c r="J247" i="14" s="1"/>
  <c r="K247" i="14" s="1"/>
  <c r="L247" i="14" s="1"/>
  <c r="C248" i="14"/>
  <c r="E248" i="14" s="1"/>
  <c r="G248" i="14" s="1"/>
  <c r="H248" i="14"/>
  <c r="J248" i="14" s="1"/>
  <c r="K248" i="14" s="1"/>
  <c r="L248" i="14" s="1"/>
  <c r="C249" i="14"/>
  <c r="E249" i="14" s="1"/>
  <c r="G249" i="14" s="1"/>
  <c r="H249" i="14"/>
  <c r="J249" i="14" s="1"/>
  <c r="K249" i="14" s="1"/>
  <c r="L249" i="14" s="1"/>
  <c r="C250" i="14"/>
  <c r="E250" i="14" s="1"/>
  <c r="G250" i="14" s="1"/>
  <c r="H250" i="14"/>
  <c r="J250" i="14" s="1"/>
  <c r="K250" i="14" s="1"/>
  <c r="L250" i="14" s="1"/>
  <c r="C251" i="14"/>
  <c r="E251" i="14" s="1"/>
  <c r="G251" i="14" s="1"/>
  <c r="H251" i="14"/>
  <c r="J251" i="14" s="1"/>
  <c r="K251" i="14" s="1"/>
  <c r="L251" i="14" s="1"/>
  <c r="C252" i="14"/>
  <c r="E252" i="14" s="1"/>
  <c r="G252" i="14" s="1"/>
  <c r="H252" i="14"/>
  <c r="J252" i="14" s="1"/>
  <c r="K252" i="14" s="1"/>
  <c r="L252" i="14" s="1"/>
  <c r="C253" i="14"/>
  <c r="E253" i="14" s="1"/>
  <c r="G253" i="14" s="1"/>
  <c r="H253" i="14"/>
  <c r="J253" i="14" s="1"/>
  <c r="K253" i="14" s="1"/>
  <c r="L253" i="14" s="1"/>
  <c r="C254" i="14"/>
  <c r="E254" i="14" s="1"/>
  <c r="G254" i="14" s="1"/>
  <c r="H254" i="14"/>
  <c r="J254" i="14" s="1"/>
  <c r="K254" i="14" s="1"/>
  <c r="L254" i="14" s="1"/>
  <c r="C255" i="14"/>
  <c r="E255" i="14" s="1"/>
  <c r="G255" i="14" s="1"/>
  <c r="H255" i="14"/>
  <c r="J255" i="14" s="1"/>
  <c r="K255" i="14" s="1"/>
  <c r="L255" i="14" s="1"/>
  <c r="C256" i="14"/>
  <c r="E256" i="14" s="1"/>
  <c r="G256" i="14" s="1"/>
  <c r="H256" i="14"/>
  <c r="J256" i="14" s="1"/>
  <c r="K256" i="14" s="1"/>
  <c r="L256" i="14" s="1"/>
  <c r="C257" i="14"/>
  <c r="E257" i="14" s="1"/>
  <c r="G257" i="14" s="1"/>
  <c r="H257" i="14"/>
  <c r="J257" i="14" s="1"/>
  <c r="K257" i="14" s="1"/>
  <c r="L257" i="14" s="1"/>
  <c r="C258" i="14"/>
  <c r="E258" i="14" s="1"/>
  <c r="G258" i="14" s="1"/>
  <c r="H258" i="14"/>
  <c r="J258" i="14" s="1"/>
  <c r="K258" i="14" s="1"/>
  <c r="L258" i="14" s="1"/>
  <c r="C247" i="50"/>
  <c r="E247" i="50" s="1"/>
  <c r="G247" i="50" s="1"/>
  <c r="H247" i="50"/>
  <c r="J247" i="50" s="1"/>
  <c r="K247" i="50" s="1"/>
  <c r="L247" i="50" s="1"/>
  <c r="C248" i="50"/>
  <c r="E248" i="50" s="1"/>
  <c r="G248" i="50" s="1"/>
  <c r="H248" i="50"/>
  <c r="J248" i="50" s="1"/>
  <c r="K248" i="50" s="1"/>
  <c r="L248" i="50" s="1"/>
  <c r="C249" i="50"/>
  <c r="E249" i="50" s="1"/>
  <c r="G249" i="50" s="1"/>
  <c r="H249" i="50"/>
  <c r="J249" i="50" s="1"/>
  <c r="K249" i="50" s="1"/>
  <c r="L249" i="50" s="1"/>
  <c r="C250" i="50"/>
  <c r="G250" i="50" s="1"/>
  <c r="H250" i="50"/>
  <c r="J250" i="50" s="1"/>
  <c r="K250" i="50" s="1"/>
  <c r="L250" i="50" s="1"/>
  <c r="E251" i="50"/>
  <c r="G251" i="50" s="1"/>
  <c r="H251" i="50"/>
  <c r="J251" i="50" s="1"/>
  <c r="K251" i="50" s="1"/>
  <c r="L251" i="50" s="1"/>
  <c r="C252" i="50"/>
  <c r="E252" i="50" s="1"/>
  <c r="G252" i="50" s="1"/>
  <c r="H252" i="50"/>
  <c r="J252" i="50" s="1"/>
  <c r="K252" i="50" s="1"/>
  <c r="L252" i="50" s="1"/>
  <c r="C253" i="50"/>
  <c r="E253" i="50" s="1"/>
  <c r="G253" i="50" s="1"/>
  <c r="H253" i="50"/>
  <c r="J253" i="50" s="1"/>
  <c r="K253" i="50" s="1"/>
  <c r="L253" i="50" s="1"/>
  <c r="C254" i="50"/>
  <c r="E254" i="50" s="1"/>
  <c r="G254" i="50" s="1"/>
  <c r="H254" i="50"/>
  <c r="J254" i="50" s="1"/>
  <c r="K254" i="50" s="1"/>
  <c r="L254" i="50" s="1"/>
  <c r="C255" i="50"/>
  <c r="E255" i="50" s="1"/>
  <c r="G255" i="50" s="1"/>
  <c r="H255" i="50"/>
  <c r="J255" i="50" s="1"/>
  <c r="K255" i="50" s="1"/>
  <c r="L255" i="50" s="1"/>
  <c r="C256" i="50"/>
  <c r="E256" i="50" s="1"/>
  <c r="G256" i="50" s="1"/>
  <c r="H256" i="50"/>
  <c r="J256" i="50" s="1"/>
  <c r="K256" i="50" s="1"/>
  <c r="L256" i="50" s="1"/>
  <c r="C257" i="50"/>
  <c r="E257" i="50" s="1"/>
  <c r="G257" i="50" s="1"/>
  <c r="H257" i="50"/>
  <c r="J257" i="50" s="1"/>
  <c r="K257" i="50" s="1"/>
  <c r="L257" i="50" s="1"/>
  <c r="C258" i="50"/>
  <c r="E258" i="50" s="1"/>
  <c r="G258" i="50" s="1"/>
  <c r="H258" i="50"/>
  <c r="J258" i="50" s="1"/>
  <c r="K258" i="50" s="1"/>
  <c r="L258" i="50" s="1"/>
  <c r="C247" i="12"/>
  <c r="E247" i="12" s="1"/>
  <c r="G247" i="12" s="1"/>
  <c r="H247" i="12"/>
  <c r="J247" i="12" s="1"/>
  <c r="K247" i="12" s="1"/>
  <c r="L247" i="12" s="1"/>
  <c r="C248" i="12"/>
  <c r="E248" i="12" s="1"/>
  <c r="G248" i="12" s="1"/>
  <c r="H248" i="12"/>
  <c r="J248" i="12" s="1"/>
  <c r="K248" i="12" s="1"/>
  <c r="L248" i="12" s="1"/>
  <c r="C249" i="12"/>
  <c r="E249" i="12" s="1"/>
  <c r="G249" i="12" s="1"/>
  <c r="H249" i="12"/>
  <c r="J249" i="12" s="1"/>
  <c r="K249" i="12" s="1"/>
  <c r="L249" i="12" s="1"/>
  <c r="C250" i="12"/>
  <c r="E250" i="12" s="1"/>
  <c r="G250" i="12" s="1"/>
  <c r="H250" i="12"/>
  <c r="J250" i="12" s="1"/>
  <c r="K250" i="12" s="1"/>
  <c r="L250" i="12" s="1"/>
  <c r="C251" i="12"/>
  <c r="E251" i="12" s="1"/>
  <c r="G251" i="12" s="1"/>
  <c r="H251" i="12"/>
  <c r="J251" i="12" s="1"/>
  <c r="K251" i="12" s="1"/>
  <c r="L251" i="12" s="1"/>
  <c r="C252" i="12"/>
  <c r="E252" i="12" s="1"/>
  <c r="G252" i="12" s="1"/>
  <c r="H252" i="12"/>
  <c r="J252" i="12" s="1"/>
  <c r="K252" i="12" s="1"/>
  <c r="L252" i="12" s="1"/>
  <c r="C253" i="12"/>
  <c r="E253" i="12" s="1"/>
  <c r="G253" i="12" s="1"/>
  <c r="H253" i="12"/>
  <c r="J253" i="12" s="1"/>
  <c r="K253" i="12" s="1"/>
  <c r="L253" i="12" s="1"/>
  <c r="C254" i="12"/>
  <c r="E254" i="12" s="1"/>
  <c r="G254" i="12" s="1"/>
  <c r="H254" i="12"/>
  <c r="J254" i="12" s="1"/>
  <c r="K254" i="12" s="1"/>
  <c r="L254" i="12" s="1"/>
  <c r="C255" i="12"/>
  <c r="E255" i="12" s="1"/>
  <c r="G255" i="12" s="1"/>
  <c r="H255" i="12"/>
  <c r="J255" i="12" s="1"/>
  <c r="K255" i="12" s="1"/>
  <c r="L255" i="12" s="1"/>
  <c r="C256" i="12"/>
  <c r="E256" i="12" s="1"/>
  <c r="G256" i="12" s="1"/>
  <c r="H256" i="12"/>
  <c r="J256" i="12" s="1"/>
  <c r="K256" i="12" s="1"/>
  <c r="L256" i="12" s="1"/>
  <c r="C257" i="12"/>
  <c r="E257" i="12" s="1"/>
  <c r="G257" i="12" s="1"/>
  <c r="H257" i="12"/>
  <c r="J257" i="12" s="1"/>
  <c r="K257" i="12" s="1"/>
  <c r="L257" i="12" s="1"/>
  <c r="C258" i="12"/>
  <c r="E258" i="12" s="1"/>
  <c r="G258" i="12" s="1"/>
  <c r="H258" i="12"/>
  <c r="J258" i="12" s="1"/>
  <c r="K258" i="12" s="1"/>
  <c r="L258" i="12" s="1"/>
  <c r="C247" i="11"/>
  <c r="E247" i="11" s="1"/>
  <c r="G247" i="11" s="1"/>
  <c r="H247" i="11"/>
  <c r="J247" i="11" s="1"/>
  <c r="K247" i="11" s="1"/>
  <c r="L247" i="11" s="1"/>
  <c r="C248" i="11"/>
  <c r="E248" i="11" s="1"/>
  <c r="G248" i="11" s="1"/>
  <c r="H248" i="11"/>
  <c r="J248" i="11" s="1"/>
  <c r="K248" i="11" s="1"/>
  <c r="L248" i="11" s="1"/>
  <c r="C249" i="11"/>
  <c r="E249" i="11" s="1"/>
  <c r="G249" i="11" s="1"/>
  <c r="H249" i="11"/>
  <c r="J249" i="11" s="1"/>
  <c r="K249" i="11" s="1"/>
  <c r="L249" i="11" s="1"/>
  <c r="C250" i="11"/>
  <c r="E250" i="11" s="1"/>
  <c r="G250" i="11" s="1"/>
  <c r="H250" i="11"/>
  <c r="J250" i="11" s="1"/>
  <c r="K250" i="11" s="1"/>
  <c r="L250" i="11" s="1"/>
  <c r="C251" i="11"/>
  <c r="E251" i="11" s="1"/>
  <c r="G251" i="11" s="1"/>
  <c r="H251" i="11"/>
  <c r="J251" i="11" s="1"/>
  <c r="K251" i="11" s="1"/>
  <c r="L251" i="11" s="1"/>
  <c r="C252" i="11"/>
  <c r="E252" i="11" s="1"/>
  <c r="G252" i="11" s="1"/>
  <c r="H252" i="11"/>
  <c r="J252" i="11" s="1"/>
  <c r="K252" i="11" s="1"/>
  <c r="L252" i="11" s="1"/>
  <c r="C253" i="11"/>
  <c r="E253" i="11" s="1"/>
  <c r="G253" i="11" s="1"/>
  <c r="H253" i="11"/>
  <c r="J253" i="11" s="1"/>
  <c r="K253" i="11" s="1"/>
  <c r="L253" i="11" s="1"/>
  <c r="C254" i="11"/>
  <c r="E254" i="11" s="1"/>
  <c r="G254" i="11" s="1"/>
  <c r="H254" i="11"/>
  <c r="J254" i="11" s="1"/>
  <c r="K254" i="11" s="1"/>
  <c r="L254" i="11" s="1"/>
  <c r="C255" i="11"/>
  <c r="E255" i="11" s="1"/>
  <c r="G255" i="11" s="1"/>
  <c r="H255" i="11"/>
  <c r="J255" i="11" s="1"/>
  <c r="K255" i="11" s="1"/>
  <c r="L255" i="11" s="1"/>
  <c r="C256" i="11"/>
  <c r="E256" i="11" s="1"/>
  <c r="G256" i="11" s="1"/>
  <c r="H256" i="11"/>
  <c r="J256" i="11" s="1"/>
  <c r="K256" i="11" s="1"/>
  <c r="L256" i="11" s="1"/>
  <c r="C257" i="11"/>
  <c r="E257" i="11" s="1"/>
  <c r="G257" i="11" s="1"/>
  <c r="H257" i="11"/>
  <c r="J257" i="11" s="1"/>
  <c r="K257" i="11" s="1"/>
  <c r="L257" i="11" s="1"/>
  <c r="C258" i="11"/>
  <c r="E258" i="11" s="1"/>
  <c r="G258" i="11" s="1"/>
  <c r="H258" i="11"/>
  <c r="J258" i="11" s="1"/>
  <c r="K258" i="11" s="1"/>
  <c r="L258" i="11" s="1"/>
  <c r="C247" i="10"/>
  <c r="E247" i="10" s="1"/>
  <c r="G247" i="10" s="1"/>
  <c r="H247" i="10"/>
  <c r="J247" i="10" s="1"/>
  <c r="K247" i="10" s="1"/>
  <c r="L247" i="10" s="1"/>
  <c r="C248" i="10"/>
  <c r="E248" i="10" s="1"/>
  <c r="G248" i="10" s="1"/>
  <c r="H248" i="10"/>
  <c r="J248" i="10" s="1"/>
  <c r="K248" i="10" s="1"/>
  <c r="L248" i="10" s="1"/>
  <c r="C249" i="10"/>
  <c r="E249" i="10" s="1"/>
  <c r="G249" i="10" s="1"/>
  <c r="H249" i="10"/>
  <c r="J249" i="10" s="1"/>
  <c r="K249" i="10" s="1"/>
  <c r="L249" i="10" s="1"/>
  <c r="C250" i="10"/>
  <c r="E250" i="10" s="1"/>
  <c r="G250" i="10" s="1"/>
  <c r="H250" i="10"/>
  <c r="J250" i="10" s="1"/>
  <c r="K250" i="10" s="1"/>
  <c r="L250" i="10" s="1"/>
  <c r="C251" i="10"/>
  <c r="E251" i="10" s="1"/>
  <c r="G251" i="10" s="1"/>
  <c r="H251" i="10"/>
  <c r="J251" i="10" s="1"/>
  <c r="K251" i="10" s="1"/>
  <c r="L251" i="10" s="1"/>
  <c r="C252" i="10"/>
  <c r="E252" i="10" s="1"/>
  <c r="G252" i="10" s="1"/>
  <c r="H252" i="10"/>
  <c r="J252" i="10" s="1"/>
  <c r="K252" i="10" s="1"/>
  <c r="L252" i="10" s="1"/>
  <c r="C253" i="10"/>
  <c r="E253" i="10" s="1"/>
  <c r="G253" i="10" s="1"/>
  <c r="H253" i="10"/>
  <c r="J253" i="10" s="1"/>
  <c r="K253" i="10" s="1"/>
  <c r="L253" i="10" s="1"/>
  <c r="C254" i="10"/>
  <c r="E254" i="10" s="1"/>
  <c r="G254" i="10" s="1"/>
  <c r="H254" i="10"/>
  <c r="J254" i="10" s="1"/>
  <c r="K254" i="10" s="1"/>
  <c r="L254" i="10" s="1"/>
  <c r="C255" i="10"/>
  <c r="E255" i="10" s="1"/>
  <c r="G255" i="10" s="1"/>
  <c r="H255" i="10"/>
  <c r="J255" i="10" s="1"/>
  <c r="K255" i="10" s="1"/>
  <c r="L255" i="10" s="1"/>
  <c r="C256" i="10"/>
  <c r="E256" i="10" s="1"/>
  <c r="G256" i="10" s="1"/>
  <c r="H256" i="10"/>
  <c r="J256" i="10" s="1"/>
  <c r="K256" i="10" s="1"/>
  <c r="L256" i="10" s="1"/>
  <c r="C257" i="10"/>
  <c r="E257" i="10" s="1"/>
  <c r="G257" i="10" s="1"/>
  <c r="H257" i="10"/>
  <c r="J257" i="10" s="1"/>
  <c r="K257" i="10" s="1"/>
  <c r="L257" i="10" s="1"/>
  <c r="C258" i="10"/>
  <c r="E258" i="10" s="1"/>
  <c r="G258" i="10" s="1"/>
  <c r="H258" i="10"/>
  <c r="J258" i="10" s="1"/>
  <c r="K258" i="10" s="1"/>
  <c r="L258" i="10" s="1"/>
  <c r="C247" i="9"/>
  <c r="E247" i="9" s="1"/>
  <c r="G247" i="9" s="1"/>
  <c r="H247" i="9"/>
  <c r="J247" i="9" s="1"/>
  <c r="K247" i="9" s="1"/>
  <c r="L247" i="9" s="1"/>
  <c r="C248" i="9"/>
  <c r="E248" i="9" s="1"/>
  <c r="G248" i="9" s="1"/>
  <c r="H248" i="9"/>
  <c r="J248" i="9" s="1"/>
  <c r="K248" i="9" s="1"/>
  <c r="L248" i="9" s="1"/>
  <c r="C249" i="9"/>
  <c r="E249" i="9" s="1"/>
  <c r="G249" i="9" s="1"/>
  <c r="H249" i="9"/>
  <c r="J249" i="9" s="1"/>
  <c r="K249" i="9" s="1"/>
  <c r="L249" i="9" s="1"/>
  <c r="C250" i="9"/>
  <c r="E250" i="9" s="1"/>
  <c r="G250" i="9" s="1"/>
  <c r="H250" i="9"/>
  <c r="J250" i="9" s="1"/>
  <c r="K250" i="9" s="1"/>
  <c r="L250" i="9" s="1"/>
  <c r="C251" i="9"/>
  <c r="E251" i="9" s="1"/>
  <c r="G251" i="9" s="1"/>
  <c r="H251" i="9"/>
  <c r="J251" i="9" s="1"/>
  <c r="K251" i="9" s="1"/>
  <c r="L251" i="9" s="1"/>
  <c r="C252" i="9"/>
  <c r="E252" i="9" s="1"/>
  <c r="G252" i="9" s="1"/>
  <c r="H252" i="9"/>
  <c r="J252" i="9" s="1"/>
  <c r="K252" i="9" s="1"/>
  <c r="L252" i="9" s="1"/>
  <c r="C253" i="9"/>
  <c r="E253" i="9" s="1"/>
  <c r="G253" i="9" s="1"/>
  <c r="H253" i="9"/>
  <c r="J253" i="9" s="1"/>
  <c r="K253" i="9" s="1"/>
  <c r="L253" i="9" s="1"/>
  <c r="C254" i="9"/>
  <c r="E254" i="9" s="1"/>
  <c r="G254" i="9" s="1"/>
  <c r="H254" i="9"/>
  <c r="J254" i="9" s="1"/>
  <c r="K254" i="9" s="1"/>
  <c r="L254" i="9" s="1"/>
  <c r="C255" i="9"/>
  <c r="E255" i="9" s="1"/>
  <c r="G255" i="9" s="1"/>
  <c r="H255" i="9"/>
  <c r="J255" i="9" s="1"/>
  <c r="K255" i="9" s="1"/>
  <c r="L255" i="9" s="1"/>
  <c r="C256" i="9"/>
  <c r="E256" i="9" s="1"/>
  <c r="G256" i="9" s="1"/>
  <c r="H256" i="9"/>
  <c r="J256" i="9" s="1"/>
  <c r="K256" i="9" s="1"/>
  <c r="L256" i="9" s="1"/>
  <c r="C257" i="9"/>
  <c r="E257" i="9" s="1"/>
  <c r="G257" i="9" s="1"/>
  <c r="H257" i="9"/>
  <c r="J257" i="9" s="1"/>
  <c r="K257" i="9" s="1"/>
  <c r="L257" i="9" s="1"/>
  <c r="C258" i="9"/>
  <c r="E258" i="9" s="1"/>
  <c r="G258" i="9" s="1"/>
  <c r="H258" i="9"/>
  <c r="J258" i="9" s="1"/>
  <c r="K258" i="9" s="1"/>
  <c r="L258" i="9" s="1"/>
  <c r="C247" i="39"/>
  <c r="E247" i="39" s="1"/>
  <c r="G247" i="39" s="1"/>
  <c r="H247" i="39"/>
  <c r="J247" i="39" s="1"/>
  <c r="K247" i="39" s="1"/>
  <c r="L247" i="39" s="1"/>
  <c r="C248" i="39"/>
  <c r="E248" i="39" s="1"/>
  <c r="G248" i="39" s="1"/>
  <c r="H248" i="39"/>
  <c r="J248" i="39" s="1"/>
  <c r="K248" i="39" s="1"/>
  <c r="L248" i="39" s="1"/>
  <c r="C249" i="39"/>
  <c r="E249" i="39" s="1"/>
  <c r="G249" i="39" s="1"/>
  <c r="H249" i="39"/>
  <c r="J249" i="39" s="1"/>
  <c r="K249" i="39" s="1"/>
  <c r="L249" i="39" s="1"/>
  <c r="C250" i="39"/>
  <c r="E250" i="39" s="1"/>
  <c r="G250" i="39" s="1"/>
  <c r="H250" i="39"/>
  <c r="J250" i="39" s="1"/>
  <c r="K250" i="39" s="1"/>
  <c r="L250" i="39" s="1"/>
  <c r="C251" i="39"/>
  <c r="E251" i="39" s="1"/>
  <c r="G251" i="39" s="1"/>
  <c r="H251" i="39"/>
  <c r="J251" i="39" s="1"/>
  <c r="K251" i="39" s="1"/>
  <c r="L251" i="39" s="1"/>
  <c r="C252" i="39"/>
  <c r="E252" i="39" s="1"/>
  <c r="G252" i="39" s="1"/>
  <c r="H252" i="39"/>
  <c r="J252" i="39" s="1"/>
  <c r="K252" i="39" s="1"/>
  <c r="L252" i="39" s="1"/>
  <c r="C253" i="39"/>
  <c r="E253" i="39" s="1"/>
  <c r="G253" i="39" s="1"/>
  <c r="H253" i="39"/>
  <c r="J253" i="39" s="1"/>
  <c r="K253" i="39" s="1"/>
  <c r="L253" i="39" s="1"/>
  <c r="C254" i="39"/>
  <c r="E254" i="39" s="1"/>
  <c r="G254" i="39" s="1"/>
  <c r="H254" i="39"/>
  <c r="J254" i="39" s="1"/>
  <c r="K254" i="39" s="1"/>
  <c r="L254" i="39" s="1"/>
  <c r="C255" i="39"/>
  <c r="E255" i="39" s="1"/>
  <c r="G255" i="39" s="1"/>
  <c r="H255" i="39"/>
  <c r="J255" i="39" s="1"/>
  <c r="K255" i="39" s="1"/>
  <c r="L255" i="39" s="1"/>
  <c r="C256" i="39"/>
  <c r="E256" i="39" s="1"/>
  <c r="G256" i="39" s="1"/>
  <c r="H256" i="39"/>
  <c r="J256" i="39" s="1"/>
  <c r="K256" i="39" s="1"/>
  <c r="L256" i="39" s="1"/>
  <c r="C257" i="39"/>
  <c r="E257" i="39" s="1"/>
  <c r="G257" i="39" s="1"/>
  <c r="H257" i="39"/>
  <c r="J257" i="39" s="1"/>
  <c r="K257" i="39" s="1"/>
  <c r="L257" i="39" s="1"/>
  <c r="C258" i="39"/>
  <c r="E258" i="39" s="1"/>
  <c r="G258" i="39" s="1"/>
  <c r="H258" i="39"/>
  <c r="J258" i="39" s="1"/>
  <c r="K258" i="39" s="1"/>
  <c r="L258" i="39" s="1"/>
  <c r="C247" i="38"/>
  <c r="E247" i="38" s="1"/>
  <c r="G247" i="38" s="1"/>
  <c r="H247" i="38"/>
  <c r="J247" i="38" s="1"/>
  <c r="K247" i="38" s="1"/>
  <c r="L247" i="38" s="1"/>
  <c r="C248" i="38"/>
  <c r="E248" i="38" s="1"/>
  <c r="G248" i="38" s="1"/>
  <c r="H248" i="38"/>
  <c r="J248" i="38" s="1"/>
  <c r="K248" i="38" s="1"/>
  <c r="L248" i="38" s="1"/>
  <c r="C249" i="38"/>
  <c r="E249" i="38" s="1"/>
  <c r="G249" i="38" s="1"/>
  <c r="H249" i="38"/>
  <c r="J249" i="38" s="1"/>
  <c r="K249" i="38" s="1"/>
  <c r="L249" i="38" s="1"/>
  <c r="C250" i="38"/>
  <c r="E250" i="38" s="1"/>
  <c r="G250" i="38" s="1"/>
  <c r="H250" i="38"/>
  <c r="J250" i="38" s="1"/>
  <c r="K250" i="38" s="1"/>
  <c r="L250" i="38" s="1"/>
  <c r="C251" i="38"/>
  <c r="E251" i="38" s="1"/>
  <c r="G251" i="38" s="1"/>
  <c r="H251" i="38"/>
  <c r="J251" i="38" s="1"/>
  <c r="K251" i="38" s="1"/>
  <c r="L251" i="38" s="1"/>
  <c r="C252" i="38"/>
  <c r="E252" i="38" s="1"/>
  <c r="G252" i="38" s="1"/>
  <c r="H252" i="38"/>
  <c r="J252" i="38" s="1"/>
  <c r="K252" i="38" s="1"/>
  <c r="L252" i="38" s="1"/>
  <c r="C253" i="38"/>
  <c r="E253" i="38" s="1"/>
  <c r="G253" i="38" s="1"/>
  <c r="H253" i="38"/>
  <c r="J253" i="38" s="1"/>
  <c r="K253" i="38" s="1"/>
  <c r="L253" i="38" s="1"/>
  <c r="C254" i="38"/>
  <c r="E254" i="38" s="1"/>
  <c r="G254" i="38" s="1"/>
  <c r="H254" i="38"/>
  <c r="J254" i="38" s="1"/>
  <c r="K254" i="38" s="1"/>
  <c r="L254" i="38" s="1"/>
  <c r="C255" i="38"/>
  <c r="E255" i="38" s="1"/>
  <c r="G255" i="38" s="1"/>
  <c r="H255" i="38"/>
  <c r="J255" i="38" s="1"/>
  <c r="K255" i="38" s="1"/>
  <c r="L255" i="38" s="1"/>
  <c r="C256" i="38"/>
  <c r="E256" i="38" s="1"/>
  <c r="G256" i="38" s="1"/>
  <c r="H256" i="38"/>
  <c r="J256" i="38" s="1"/>
  <c r="K256" i="38" s="1"/>
  <c r="L256" i="38" s="1"/>
  <c r="C257" i="38"/>
  <c r="E257" i="38" s="1"/>
  <c r="G257" i="38" s="1"/>
  <c r="H257" i="38"/>
  <c r="J257" i="38" s="1"/>
  <c r="K257" i="38" s="1"/>
  <c r="L257" i="38" s="1"/>
  <c r="C258" i="38"/>
  <c r="E258" i="38" s="1"/>
  <c r="G258" i="38" s="1"/>
  <c r="H258" i="38"/>
  <c r="J258" i="38" s="1"/>
  <c r="K258" i="38" s="1"/>
  <c r="L258" i="38" s="1"/>
  <c r="C247" i="8"/>
  <c r="E247" i="8" s="1"/>
  <c r="G247" i="8" s="1"/>
  <c r="H247" i="8"/>
  <c r="J247" i="8" s="1"/>
  <c r="K247" i="8" s="1"/>
  <c r="L247" i="8" s="1"/>
  <c r="C248" i="8"/>
  <c r="E248" i="8" s="1"/>
  <c r="G248" i="8" s="1"/>
  <c r="H248" i="8"/>
  <c r="J248" i="8" s="1"/>
  <c r="K248" i="8" s="1"/>
  <c r="L248" i="8" s="1"/>
  <c r="C249" i="8"/>
  <c r="E249" i="8" s="1"/>
  <c r="G249" i="8" s="1"/>
  <c r="H249" i="8"/>
  <c r="J249" i="8" s="1"/>
  <c r="K249" i="8" s="1"/>
  <c r="L249" i="8" s="1"/>
  <c r="C250" i="8"/>
  <c r="E250" i="8" s="1"/>
  <c r="G250" i="8" s="1"/>
  <c r="H250" i="8"/>
  <c r="J250" i="8" s="1"/>
  <c r="K250" i="8" s="1"/>
  <c r="L250" i="8" s="1"/>
  <c r="C251" i="8"/>
  <c r="E251" i="8" s="1"/>
  <c r="G251" i="8" s="1"/>
  <c r="H251" i="8"/>
  <c r="J251" i="8" s="1"/>
  <c r="K251" i="8" s="1"/>
  <c r="L251" i="8" s="1"/>
  <c r="C252" i="8"/>
  <c r="E252" i="8" s="1"/>
  <c r="G252" i="8" s="1"/>
  <c r="H252" i="8"/>
  <c r="J252" i="8" s="1"/>
  <c r="K252" i="8" s="1"/>
  <c r="L252" i="8" s="1"/>
  <c r="C253" i="8"/>
  <c r="E253" i="8" s="1"/>
  <c r="G253" i="8" s="1"/>
  <c r="H253" i="8"/>
  <c r="J253" i="8" s="1"/>
  <c r="K253" i="8" s="1"/>
  <c r="L253" i="8" s="1"/>
  <c r="C254" i="8"/>
  <c r="E254" i="8" s="1"/>
  <c r="G254" i="8" s="1"/>
  <c r="H254" i="8"/>
  <c r="J254" i="8" s="1"/>
  <c r="K254" i="8" s="1"/>
  <c r="L254" i="8" s="1"/>
  <c r="C255" i="8"/>
  <c r="E255" i="8" s="1"/>
  <c r="G255" i="8" s="1"/>
  <c r="H255" i="8"/>
  <c r="J255" i="8" s="1"/>
  <c r="K255" i="8" s="1"/>
  <c r="L255" i="8" s="1"/>
  <c r="C256" i="8"/>
  <c r="E256" i="8" s="1"/>
  <c r="G256" i="8" s="1"/>
  <c r="H256" i="8"/>
  <c r="J256" i="8" s="1"/>
  <c r="K256" i="8" s="1"/>
  <c r="L256" i="8" s="1"/>
  <c r="C257" i="8"/>
  <c r="E257" i="8" s="1"/>
  <c r="G257" i="8" s="1"/>
  <c r="H257" i="8"/>
  <c r="J257" i="8" s="1"/>
  <c r="K257" i="8" s="1"/>
  <c r="L257" i="8" s="1"/>
  <c r="C258" i="8"/>
  <c r="E258" i="8" s="1"/>
  <c r="G258" i="8" s="1"/>
  <c r="H258" i="8"/>
  <c r="J258" i="8" s="1"/>
  <c r="K258" i="8" s="1"/>
  <c r="L258" i="8" s="1"/>
  <c r="C247" i="7"/>
  <c r="E247" i="7" s="1"/>
  <c r="G247" i="7" s="1"/>
  <c r="H247" i="7"/>
  <c r="J247" i="7" s="1"/>
  <c r="K247" i="7" s="1"/>
  <c r="L247" i="7" s="1"/>
  <c r="C248" i="7"/>
  <c r="E248" i="7" s="1"/>
  <c r="G248" i="7" s="1"/>
  <c r="H248" i="7"/>
  <c r="J248" i="7" s="1"/>
  <c r="K248" i="7" s="1"/>
  <c r="L248" i="7" s="1"/>
  <c r="C249" i="7"/>
  <c r="E249" i="7" s="1"/>
  <c r="G249" i="7" s="1"/>
  <c r="H249" i="7"/>
  <c r="J249" i="7" s="1"/>
  <c r="K249" i="7" s="1"/>
  <c r="L249" i="7" s="1"/>
  <c r="C250" i="7"/>
  <c r="E250" i="7" s="1"/>
  <c r="G250" i="7" s="1"/>
  <c r="H250" i="7"/>
  <c r="J250" i="7" s="1"/>
  <c r="K250" i="7" s="1"/>
  <c r="L250" i="7" s="1"/>
  <c r="C251" i="7"/>
  <c r="E251" i="7" s="1"/>
  <c r="G251" i="7" s="1"/>
  <c r="H251" i="7"/>
  <c r="J251" i="7" s="1"/>
  <c r="K251" i="7" s="1"/>
  <c r="L251" i="7" s="1"/>
  <c r="C252" i="7"/>
  <c r="E252" i="7" s="1"/>
  <c r="G252" i="7" s="1"/>
  <c r="H252" i="7"/>
  <c r="J252" i="7" s="1"/>
  <c r="K252" i="7" s="1"/>
  <c r="L252" i="7" s="1"/>
  <c r="C253" i="7"/>
  <c r="E253" i="7" s="1"/>
  <c r="G253" i="7" s="1"/>
  <c r="H253" i="7"/>
  <c r="J253" i="7" s="1"/>
  <c r="K253" i="7" s="1"/>
  <c r="L253" i="7" s="1"/>
  <c r="C254" i="7"/>
  <c r="E254" i="7" s="1"/>
  <c r="G254" i="7" s="1"/>
  <c r="H254" i="7"/>
  <c r="J254" i="7" s="1"/>
  <c r="K254" i="7" s="1"/>
  <c r="L254" i="7" s="1"/>
  <c r="C255" i="7"/>
  <c r="E255" i="7" s="1"/>
  <c r="G255" i="7" s="1"/>
  <c r="H255" i="7"/>
  <c r="J255" i="7" s="1"/>
  <c r="K255" i="7" s="1"/>
  <c r="L255" i="7" s="1"/>
  <c r="C256" i="7"/>
  <c r="E256" i="7" s="1"/>
  <c r="G256" i="7" s="1"/>
  <c r="H256" i="7"/>
  <c r="J256" i="7" s="1"/>
  <c r="K256" i="7" s="1"/>
  <c r="L256" i="7" s="1"/>
  <c r="C257" i="7"/>
  <c r="E257" i="7" s="1"/>
  <c r="G257" i="7" s="1"/>
  <c r="H257" i="7"/>
  <c r="J257" i="7" s="1"/>
  <c r="K257" i="7" s="1"/>
  <c r="L257" i="7" s="1"/>
  <c r="C258" i="7"/>
  <c r="E258" i="7" s="1"/>
  <c r="G258" i="7" s="1"/>
  <c r="H258" i="7"/>
  <c r="J258" i="7" s="1"/>
  <c r="K258" i="7" s="1"/>
  <c r="L258" i="7" s="1"/>
  <c r="C247" i="6"/>
  <c r="E247" i="6" s="1"/>
  <c r="G247" i="6" s="1"/>
  <c r="H247" i="6"/>
  <c r="J247" i="6" s="1"/>
  <c r="K247" i="6" s="1"/>
  <c r="L247" i="6" s="1"/>
  <c r="C248" i="6"/>
  <c r="E248" i="6" s="1"/>
  <c r="G248" i="6" s="1"/>
  <c r="H248" i="6"/>
  <c r="J248" i="6" s="1"/>
  <c r="K248" i="6" s="1"/>
  <c r="L248" i="6" s="1"/>
  <c r="C249" i="6"/>
  <c r="E249" i="6" s="1"/>
  <c r="G249" i="6" s="1"/>
  <c r="H249" i="6"/>
  <c r="J249" i="6" s="1"/>
  <c r="K249" i="6" s="1"/>
  <c r="L249" i="6" s="1"/>
  <c r="C250" i="6"/>
  <c r="E250" i="6" s="1"/>
  <c r="G250" i="6" s="1"/>
  <c r="H250" i="6"/>
  <c r="J250" i="6" s="1"/>
  <c r="K250" i="6" s="1"/>
  <c r="L250" i="6" s="1"/>
  <c r="C251" i="6"/>
  <c r="E251" i="6" s="1"/>
  <c r="G251" i="6" s="1"/>
  <c r="H251" i="6"/>
  <c r="J251" i="6" s="1"/>
  <c r="K251" i="6" s="1"/>
  <c r="L251" i="6" s="1"/>
  <c r="C252" i="6"/>
  <c r="E252" i="6" s="1"/>
  <c r="G252" i="6" s="1"/>
  <c r="H252" i="6"/>
  <c r="J252" i="6" s="1"/>
  <c r="K252" i="6" s="1"/>
  <c r="L252" i="6" s="1"/>
  <c r="C253" i="6"/>
  <c r="E253" i="6" s="1"/>
  <c r="G253" i="6" s="1"/>
  <c r="H253" i="6"/>
  <c r="J253" i="6" s="1"/>
  <c r="K253" i="6" s="1"/>
  <c r="L253" i="6" s="1"/>
  <c r="C254" i="6"/>
  <c r="E254" i="6" s="1"/>
  <c r="G254" i="6" s="1"/>
  <c r="H254" i="6"/>
  <c r="J254" i="6" s="1"/>
  <c r="K254" i="6" s="1"/>
  <c r="L254" i="6" s="1"/>
  <c r="C255" i="6"/>
  <c r="E255" i="6" s="1"/>
  <c r="G255" i="6" s="1"/>
  <c r="H255" i="6"/>
  <c r="J255" i="6" s="1"/>
  <c r="K255" i="6" s="1"/>
  <c r="L255" i="6" s="1"/>
  <c r="C256" i="6"/>
  <c r="E256" i="6" s="1"/>
  <c r="G256" i="6" s="1"/>
  <c r="H256" i="6"/>
  <c r="J256" i="6" s="1"/>
  <c r="K256" i="6" s="1"/>
  <c r="L256" i="6" s="1"/>
  <c r="C257" i="6"/>
  <c r="E257" i="6" s="1"/>
  <c r="G257" i="6" s="1"/>
  <c r="H257" i="6"/>
  <c r="J257" i="6" s="1"/>
  <c r="K257" i="6" s="1"/>
  <c r="L257" i="6" s="1"/>
  <c r="C258" i="6"/>
  <c r="E258" i="6" s="1"/>
  <c r="G258" i="6" s="1"/>
  <c r="H258" i="6"/>
  <c r="J258" i="6" s="1"/>
  <c r="K258" i="6" s="1"/>
  <c r="L258" i="6" s="1"/>
  <c r="C247" i="5"/>
  <c r="E247" i="5" s="1"/>
  <c r="G247" i="5" s="1"/>
  <c r="H247" i="5"/>
  <c r="J247" i="5" s="1"/>
  <c r="K247" i="5" s="1"/>
  <c r="L247" i="5" s="1"/>
  <c r="C248" i="5"/>
  <c r="E248" i="5" s="1"/>
  <c r="G248" i="5" s="1"/>
  <c r="H248" i="5"/>
  <c r="J248" i="5" s="1"/>
  <c r="K248" i="5" s="1"/>
  <c r="L248" i="5" s="1"/>
  <c r="C249" i="5"/>
  <c r="E249" i="5" s="1"/>
  <c r="G249" i="5" s="1"/>
  <c r="H249" i="5"/>
  <c r="J249" i="5" s="1"/>
  <c r="K249" i="5" s="1"/>
  <c r="L249" i="5" s="1"/>
  <c r="C250" i="5"/>
  <c r="E250" i="5" s="1"/>
  <c r="G250" i="5" s="1"/>
  <c r="H250" i="5"/>
  <c r="J250" i="5" s="1"/>
  <c r="K250" i="5" s="1"/>
  <c r="L250" i="5" s="1"/>
  <c r="C251" i="5"/>
  <c r="E251" i="5" s="1"/>
  <c r="G251" i="5" s="1"/>
  <c r="H251" i="5"/>
  <c r="J251" i="5" s="1"/>
  <c r="K251" i="5" s="1"/>
  <c r="L251" i="5" s="1"/>
  <c r="C252" i="5"/>
  <c r="E252" i="5" s="1"/>
  <c r="G252" i="5" s="1"/>
  <c r="H252" i="5"/>
  <c r="J252" i="5" s="1"/>
  <c r="K252" i="5" s="1"/>
  <c r="L252" i="5" s="1"/>
  <c r="C253" i="5"/>
  <c r="E253" i="5" s="1"/>
  <c r="G253" i="5" s="1"/>
  <c r="H253" i="5"/>
  <c r="J253" i="5" s="1"/>
  <c r="K253" i="5" s="1"/>
  <c r="L253" i="5" s="1"/>
  <c r="C254" i="5"/>
  <c r="E254" i="5" s="1"/>
  <c r="G254" i="5" s="1"/>
  <c r="H254" i="5"/>
  <c r="J254" i="5" s="1"/>
  <c r="K254" i="5" s="1"/>
  <c r="L254" i="5" s="1"/>
  <c r="C255" i="5"/>
  <c r="E255" i="5" s="1"/>
  <c r="G255" i="5" s="1"/>
  <c r="H255" i="5"/>
  <c r="J255" i="5" s="1"/>
  <c r="K255" i="5" s="1"/>
  <c r="L255" i="5" s="1"/>
  <c r="C256" i="5"/>
  <c r="E256" i="5" s="1"/>
  <c r="G256" i="5" s="1"/>
  <c r="H256" i="5"/>
  <c r="J256" i="5" s="1"/>
  <c r="K256" i="5" s="1"/>
  <c r="L256" i="5" s="1"/>
  <c r="C257" i="5"/>
  <c r="E257" i="5" s="1"/>
  <c r="G257" i="5" s="1"/>
  <c r="H257" i="5"/>
  <c r="J257" i="5" s="1"/>
  <c r="K257" i="5" s="1"/>
  <c r="L257" i="5" s="1"/>
  <c r="C258" i="5"/>
  <c r="E258" i="5" s="1"/>
  <c r="G258" i="5" s="1"/>
  <c r="H258" i="5"/>
  <c r="J258" i="5" s="1"/>
  <c r="K258" i="5" s="1"/>
  <c r="L258" i="5" s="1"/>
  <c r="C247" i="4"/>
  <c r="E247" i="4" s="1"/>
  <c r="G247" i="4" s="1"/>
  <c r="H247" i="4"/>
  <c r="J247" i="4" s="1"/>
  <c r="K247" i="4" s="1"/>
  <c r="L247" i="4" s="1"/>
  <c r="C248" i="4"/>
  <c r="E248" i="4" s="1"/>
  <c r="G248" i="4" s="1"/>
  <c r="H248" i="4"/>
  <c r="J248" i="4" s="1"/>
  <c r="K248" i="4" s="1"/>
  <c r="L248" i="4" s="1"/>
  <c r="C249" i="4"/>
  <c r="E249" i="4" s="1"/>
  <c r="G249" i="4" s="1"/>
  <c r="H249" i="4"/>
  <c r="J249" i="4" s="1"/>
  <c r="K249" i="4" s="1"/>
  <c r="L249" i="4" s="1"/>
  <c r="C250" i="4"/>
  <c r="E250" i="4" s="1"/>
  <c r="G250" i="4" s="1"/>
  <c r="H250" i="4"/>
  <c r="J250" i="4" s="1"/>
  <c r="K250" i="4" s="1"/>
  <c r="L250" i="4" s="1"/>
  <c r="C251" i="4"/>
  <c r="E251" i="4" s="1"/>
  <c r="G251" i="4" s="1"/>
  <c r="H251" i="4"/>
  <c r="J251" i="4" s="1"/>
  <c r="K251" i="4" s="1"/>
  <c r="L251" i="4" s="1"/>
  <c r="C252" i="4"/>
  <c r="E252" i="4" s="1"/>
  <c r="G252" i="4" s="1"/>
  <c r="H252" i="4"/>
  <c r="J252" i="4" s="1"/>
  <c r="K252" i="4" s="1"/>
  <c r="L252" i="4" s="1"/>
  <c r="C253" i="4"/>
  <c r="E253" i="4" s="1"/>
  <c r="G253" i="4" s="1"/>
  <c r="H253" i="4"/>
  <c r="J253" i="4" s="1"/>
  <c r="K253" i="4" s="1"/>
  <c r="L253" i="4" s="1"/>
  <c r="C254" i="4"/>
  <c r="E254" i="4" s="1"/>
  <c r="G254" i="4" s="1"/>
  <c r="H254" i="4"/>
  <c r="J254" i="4" s="1"/>
  <c r="K254" i="4" s="1"/>
  <c r="L254" i="4" s="1"/>
  <c r="C255" i="4"/>
  <c r="E255" i="4" s="1"/>
  <c r="G255" i="4" s="1"/>
  <c r="H255" i="4"/>
  <c r="J255" i="4" s="1"/>
  <c r="K255" i="4" s="1"/>
  <c r="L255" i="4" s="1"/>
  <c r="C256" i="4"/>
  <c r="E256" i="4" s="1"/>
  <c r="G256" i="4" s="1"/>
  <c r="H256" i="4"/>
  <c r="J256" i="4" s="1"/>
  <c r="K256" i="4" s="1"/>
  <c r="L256" i="4" s="1"/>
  <c r="C257" i="4"/>
  <c r="E257" i="4" s="1"/>
  <c r="G257" i="4" s="1"/>
  <c r="H257" i="4"/>
  <c r="J257" i="4" s="1"/>
  <c r="K257" i="4" s="1"/>
  <c r="L257" i="4" s="1"/>
  <c r="C258" i="4"/>
  <c r="E258" i="4" s="1"/>
  <c r="G258" i="4" s="1"/>
  <c r="H258" i="4"/>
  <c r="J258" i="4" s="1"/>
  <c r="K258" i="4" s="1"/>
  <c r="L258" i="4" s="1"/>
  <c r="C247" i="3"/>
  <c r="E247" i="3" s="1"/>
  <c r="G247" i="3" s="1"/>
  <c r="H247" i="3"/>
  <c r="J247" i="3" s="1"/>
  <c r="K247" i="3" s="1"/>
  <c r="L247" i="3" s="1"/>
  <c r="C248" i="3"/>
  <c r="E248" i="3" s="1"/>
  <c r="G248" i="3" s="1"/>
  <c r="H248" i="3"/>
  <c r="J248" i="3" s="1"/>
  <c r="K248" i="3" s="1"/>
  <c r="L248" i="3" s="1"/>
  <c r="C249" i="3"/>
  <c r="E249" i="3" s="1"/>
  <c r="G249" i="3" s="1"/>
  <c r="H249" i="3"/>
  <c r="J249" i="3" s="1"/>
  <c r="K249" i="3" s="1"/>
  <c r="L249" i="3" s="1"/>
  <c r="C250" i="3"/>
  <c r="E250" i="3" s="1"/>
  <c r="G250" i="3" s="1"/>
  <c r="H250" i="3"/>
  <c r="J250" i="3" s="1"/>
  <c r="K250" i="3" s="1"/>
  <c r="L250" i="3" s="1"/>
  <c r="C251" i="3"/>
  <c r="E251" i="3" s="1"/>
  <c r="G251" i="3" s="1"/>
  <c r="H251" i="3"/>
  <c r="J251" i="3" s="1"/>
  <c r="K251" i="3" s="1"/>
  <c r="L251" i="3" s="1"/>
  <c r="C252" i="3"/>
  <c r="E252" i="3" s="1"/>
  <c r="G252" i="3" s="1"/>
  <c r="H252" i="3"/>
  <c r="J252" i="3" s="1"/>
  <c r="K252" i="3" s="1"/>
  <c r="L252" i="3" s="1"/>
  <c r="C253" i="3"/>
  <c r="E253" i="3" s="1"/>
  <c r="G253" i="3" s="1"/>
  <c r="H253" i="3"/>
  <c r="J253" i="3" s="1"/>
  <c r="K253" i="3" s="1"/>
  <c r="L253" i="3" s="1"/>
  <c r="C254" i="3"/>
  <c r="E254" i="3" s="1"/>
  <c r="G254" i="3" s="1"/>
  <c r="H254" i="3"/>
  <c r="J254" i="3" s="1"/>
  <c r="K254" i="3" s="1"/>
  <c r="L254" i="3" s="1"/>
  <c r="C255" i="3"/>
  <c r="E255" i="3" s="1"/>
  <c r="G255" i="3" s="1"/>
  <c r="H255" i="3"/>
  <c r="J255" i="3" s="1"/>
  <c r="K255" i="3" s="1"/>
  <c r="L255" i="3" s="1"/>
  <c r="C256" i="3"/>
  <c r="E256" i="3" s="1"/>
  <c r="G256" i="3" s="1"/>
  <c r="H256" i="3"/>
  <c r="J256" i="3" s="1"/>
  <c r="K256" i="3" s="1"/>
  <c r="L256" i="3" s="1"/>
  <c r="C257" i="3"/>
  <c r="E257" i="3" s="1"/>
  <c r="G257" i="3" s="1"/>
  <c r="H257" i="3"/>
  <c r="J257" i="3" s="1"/>
  <c r="K257" i="3" s="1"/>
  <c r="L257" i="3" s="1"/>
  <c r="C258" i="3"/>
  <c r="E258" i="3" s="1"/>
  <c r="G258" i="3" s="1"/>
  <c r="H258" i="3"/>
  <c r="J258" i="3" s="1"/>
  <c r="K258" i="3" s="1"/>
  <c r="L258" i="3" s="1"/>
  <c r="C247" i="37"/>
  <c r="E247" i="37" s="1"/>
  <c r="G247" i="37" s="1"/>
  <c r="H247" i="37"/>
  <c r="J247" i="37" s="1"/>
  <c r="K247" i="37" s="1"/>
  <c r="L247" i="37" s="1"/>
  <c r="C248" i="37"/>
  <c r="E248" i="37" s="1"/>
  <c r="G248" i="37" s="1"/>
  <c r="H248" i="37"/>
  <c r="J248" i="37" s="1"/>
  <c r="K248" i="37" s="1"/>
  <c r="L248" i="37" s="1"/>
  <c r="C249" i="37"/>
  <c r="E249" i="37" s="1"/>
  <c r="G249" i="37" s="1"/>
  <c r="H249" i="37"/>
  <c r="J249" i="37" s="1"/>
  <c r="K249" i="37" s="1"/>
  <c r="L249" i="37" s="1"/>
  <c r="C250" i="37"/>
  <c r="E250" i="37" s="1"/>
  <c r="G250" i="37" s="1"/>
  <c r="H250" i="37"/>
  <c r="J250" i="37" s="1"/>
  <c r="K250" i="37" s="1"/>
  <c r="L250" i="37" s="1"/>
  <c r="C251" i="37"/>
  <c r="E251" i="37" s="1"/>
  <c r="G251" i="37" s="1"/>
  <c r="H251" i="37"/>
  <c r="J251" i="37" s="1"/>
  <c r="K251" i="37" s="1"/>
  <c r="L251" i="37" s="1"/>
  <c r="C252" i="37"/>
  <c r="E252" i="37" s="1"/>
  <c r="G252" i="37" s="1"/>
  <c r="H252" i="37"/>
  <c r="J252" i="37" s="1"/>
  <c r="K252" i="37" s="1"/>
  <c r="L252" i="37" s="1"/>
  <c r="C253" i="37"/>
  <c r="E253" i="37" s="1"/>
  <c r="G253" i="37" s="1"/>
  <c r="H253" i="37"/>
  <c r="J253" i="37" s="1"/>
  <c r="K253" i="37" s="1"/>
  <c r="L253" i="37" s="1"/>
  <c r="C254" i="37"/>
  <c r="E254" i="37" s="1"/>
  <c r="G254" i="37" s="1"/>
  <c r="H254" i="37"/>
  <c r="J254" i="37" s="1"/>
  <c r="K254" i="37" s="1"/>
  <c r="L254" i="37" s="1"/>
  <c r="C255" i="37"/>
  <c r="E255" i="37" s="1"/>
  <c r="G255" i="37" s="1"/>
  <c r="H255" i="37"/>
  <c r="J255" i="37" s="1"/>
  <c r="K255" i="37" s="1"/>
  <c r="L255" i="37" s="1"/>
  <c r="C256" i="37"/>
  <c r="E256" i="37" s="1"/>
  <c r="G256" i="37" s="1"/>
  <c r="H256" i="37"/>
  <c r="J256" i="37" s="1"/>
  <c r="K256" i="37" s="1"/>
  <c r="L256" i="37" s="1"/>
  <c r="C257" i="37"/>
  <c r="E257" i="37" s="1"/>
  <c r="G257" i="37" s="1"/>
  <c r="H257" i="37"/>
  <c r="J257" i="37" s="1"/>
  <c r="K257" i="37" s="1"/>
  <c r="L257" i="37" s="1"/>
  <c r="C258" i="37"/>
  <c r="E258" i="37" s="1"/>
  <c r="G258" i="37" s="1"/>
  <c r="H258" i="37"/>
  <c r="J258" i="37" s="1"/>
  <c r="K258" i="37" s="1"/>
  <c r="L258" i="37" s="1"/>
  <c r="C247" i="36"/>
  <c r="E247" i="36" s="1"/>
  <c r="G247" i="36" s="1"/>
  <c r="H247" i="36"/>
  <c r="J247" i="36" s="1"/>
  <c r="K247" i="36" s="1"/>
  <c r="L247" i="36" s="1"/>
  <c r="C248" i="36"/>
  <c r="E248" i="36" s="1"/>
  <c r="G248" i="36" s="1"/>
  <c r="H248" i="36"/>
  <c r="J248" i="36" s="1"/>
  <c r="K248" i="36" s="1"/>
  <c r="L248" i="36" s="1"/>
  <c r="C249" i="36"/>
  <c r="E249" i="36" s="1"/>
  <c r="G249" i="36" s="1"/>
  <c r="H249" i="36"/>
  <c r="J249" i="36" s="1"/>
  <c r="K249" i="36" s="1"/>
  <c r="L249" i="36" s="1"/>
  <c r="C250" i="36"/>
  <c r="E250" i="36" s="1"/>
  <c r="G250" i="36" s="1"/>
  <c r="H250" i="36"/>
  <c r="J250" i="36" s="1"/>
  <c r="K250" i="36" s="1"/>
  <c r="L250" i="36" s="1"/>
  <c r="C251" i="36"/>
  <c r="E251" i="36" s="1"/>
  <c r="G251" i="36" s="1"/>
  <c r="H251" i="36"/>
  <c r="J251" i="36" s="1"/>
  <c r="K251" i="36" s="1"/>
  <c r="L251" i="36" s="1"/>
  <c r="C252" i="36"/>
  <c r="E252" i="36" s="1"/>
  <c r="G252" i="36" s="1"/>
  <c r="H252" i="36"/>
  <c r="J252" i="36" s="1"/>
  <c r="K252" i="36" s="1"/>
  <c r="L252" i="36" s="1"/>
  <c r="C253" i="36"/>
  <c r="E253" i="36" s="1"/>
  <c r="G253" i="36" s="1"/>
  <c r="H253" i="36"/>
  <c r="J253" i="36" s="1"/>
  <c r="K253" i="36" s="1"/>
  <c r="L253" i="36" s="1"/>
  <c r="C254" i="36"/>
  <c r="E254" i="36" s="1"/>
  <c r="G254" i="36" s="1"/>
  <c r="H254" i="36"/>
  <c r="J254" i="36" s="1"/>
  <c r="K254" i="36" s="1"/>
  <c r="L254" i="36" s="1"/>
  <c r="C255" i="36"/>
  <c r="E255" i="36" s="1"/>
  <c r="G255" i="36" s="1"/>
  <c r="H255" i="36"/>
  <c r="J255" i="36" s="1"/>
  <c r="K255" i="36" s="1"/>
  <c r="L255" i="36" s="1"/>
  <c r="C256" i="36"/>
  <c r="E256" i="36" s="1"/>
  <c r="G256" i="36" s="1"/>
  <c r="H256" i="36"/>
  <c r="J256" i="36" s="1"/>
  <c r="K256" i="36" s="1"/>
  <c r="L256" i="36" s="1"/>
  <c r="C257" i="36"/>
  <c r="E257" i="36" s="1"/>
  <c r="G257" i="36" s="1"/>
  <c r="H257" i="36"/>
  <c r="J257" i="36" s="1"/>
  <c r="K257" i="36" s="1"/>
  <c r="L257" i="36" s="1"/>
  <c r="C258" i="36"/>
  <c r="E258" i="36" s="1"/>
  <c r="G258" i="36" s="1"/>
  <c r="H258" i="36"/>
  <c r="J258" i="36" s="1"/>
  <c r="K258" i="36" s="1"/>
  <c r="L258" i="36" s="1"/>
  <c r="C247" i="49"/>
  <c r="E247" i="49" s="1"/>
  <c r="G247" i="49" s="1"/>
  <c r="H247" i="49"/>
  <c r="J247" i="49" s="1"/>
  <c r="K247" i="49" s="1"/>
  <c r="L247" i="49" s="1"/>
  <c r="C248" i="49"/>
  <c r="E248" i="49" s="1"/>
  <c r="G248" i="49" s="1"/>
  <c r="H248" i="49"/>
  <c r="J248" i="49" s="1"/>
  <c r="K248" i="49" s="1"/>
  <c r="L248" i="49" s="1"/>
  <c r="C249" i="49"/>
  <c r="E249" i="49" s="1"/>
  <c r="G249" i="49" s="1"/>
  <c r="H249" i="49"/>
  <c r="J249" i="49" s="1"/>
  <c r="K249" i="49" s="1"/>
  <c r="L249" i="49" s="1"/>
  <c r="C250" i="49"/>
  <c r="E250" i="49" s="1"/>
  <c r="G250" i="49" s="1"/>
  <c r="H250" i="49"/>
  <c r="J250" i="49" s="1"/>
  <c r="K250" i="49" s="1"/>
  <c r="L250" i="49" s="1"/>
  <c r="C251" i="49"/>
  <c r="E251" i="49" s="1"/>
  <c r="G251" i="49" s="1"/>
  <c r="H251" i="49"/>
  <c r="J251" i="49" s="1"/>
  <c r="K251" i="49" s="1"/>
  <c r="L251" i="49" s="1"/>
  <c r="C252" i="49"/>
  <c r="E252" i="49" s="1"/>
  <c r="G252" i="49" s="1"/>
  <c r="H252" i="49"/>
  <c r="J252" i="49" s="1"/>
  <c r="K252" i="49" s="1"/>
  <c r="L252" i="49" s="1"/>
  <c r="C253" i="49"/>
  <c r="E253" i="49" s="1"/>
  <c r="G253" i="49" s="1"/>
  <c r="H253" i="49"/>
  <c r="J253" i="49" s="1"/>
  <c r="K253" i="49" s="1"/>
  <c r="L253" i="49" s="1"/>
  <c r="C254" i="49"/>
  <c r="E254" i="49" s="1"/>
  <c r="G254" i="49" s="1"/>
  <c r="H254" i="49"/>
  <c r="J254" i="49" s="1"/>
  <c r="K254" i="49" s="1"/>
  <c r="L254" i="49" s="1"/>
  <c r="C255" i="49"/>
  <c r="E255" i="49" s="1"/>
  <c r="G255" i="49" s="1"/>
  <c r="H255" i="49"/>
  <c r="J255" i="49" s="1"/>
  <c r="K255" i="49" s="1"/>
  <c r="L255" i="49" s="1"/>
  <c r="C256" i="49"/>
  <c r="E256" i="49" s="1"/>
  <c r="G256" i="49" s="1"/>
  <c r="H256" i="49"/>
  <c r="J256" i="49" s="1"/>
  <c r="K256" i="49" s="1"/>
  <c r="L256" i="49" s="1"/>
  <c r="C257" i="49"/>
  <c r="E257" i="49" s="1"/>
  <c r="G257" i="49" s="1"/>
  <c r="H257" i="49"/>
  <c r="J257" i="49" s="1"/>
  <c r="K257" i="49" s="1"/>
  <c r="L257" i="49" s="1"/>
  <c r="C258" i="49"/>
  <c r="E258" i="49" s="1"/>
  <c r="G258" i="49" s="1"/>
  <c r="H258" i="49"/>
  <c r="J258" i="49" s="1"/>
  <c r="K258" i="49" s="1"/>
  <c r="L258" i="49" s="1"/>
  <c r="C247" i="34"/>
  <c r="E247" i="34" s="1"/>
  <c r="G247" i="34" s="1"/>
  <c r="H247" i="34"/>
  <c r="J247" i="34" s="1"/>
  <c r="K247" i="34" s="1"/>
  <c r="L247" i="34" s="1"/>
  <c r="C248" i="34"/>
  <c r="E248" i="34" s="1"/>
  <c r="G248" i="34" s="1"/>
  <c r="H248" i="34"/>
  <c r="J248" i="34" s="1"/>
  <c r="K248" i="34" s="1"/>
  <c r="L248" i="34" s="1"/>
  <c r="C249" i="34"/>
  <c r="E249" i="34" s="1"/>
  <c r="G249" i="34" s="1"/>
  <c r="H249" i="34"/>
  <c r="J249" i="34" s="1"/>
  <c r="K249" i="34" s="1"/>
  <c r="L249" i="34" s="1"/>
  <c r="C250" i="34"/>
  <c r="E250" i="34" s="1"/>
  <c r="G250" i="34" s="1"/>
  <c r="H250" i="34"/>
  <c r="J250" i="34" s="1"/>
  <c r="K250" i="34" s="1"/>
  <c r="L250" i="34" s="1"/>
  <c r="C251" i="34"/>
  <c r="E251" i="34" s="1"/>
  <c r="G251" i="34" s="1"/>
  <c r="H251" i="34"/>
  <c r="J251" i="34" s="1"/>
  <c r="K251" i="34" s="1"/>
  <c r="L251" i="34" s="1"/>
  <c r="C252" i="34"/>
  <c r="E252" i="34" s="1"/>
  <c r="G252" i="34" s="1"/>
  <c r="H252" i="34"/>
  <c r="J252" i="34" s="1"/>
  <c r="K252" i="34" s="1"/>
  <c r="L252" i="34" s="1"/>
  <c r="C253" i="34"/>
  <c r="E253" i="34" s="1"/>
  <c r="G253" i="34" s="1"/>
  <c r="H253" i="34"/>
  <c r="J253" i="34" s="1"/>
  <c r="K253" i="34" s="1"/>
  <c r="L253" i="34" s="1"/>
  <c r="C254" i="34"/>
  <c r="E254" i="34" s="1"/>
  <c r="G254" i="34" s="1"/>
  <c r="H254" i="34"/>
  <c r="J254" i="34" s="1"/>
  <c r="K254" i="34" s="1"/>
  <c r="L254" i="34" s="1"/>
  <c r="C255" i="34"/>
  <c r="E255" i="34" s="1"/>
  <c r="G255" i="34" s="1"/>
  <c r="H255" i="34"/>
  <c r="J255" i="34" s="1"/>
  <c r="K255" i="34" s="1"/>
  <c r="L255" i="34" s="1"/>
  <c r="C256" i="34"/>
  <c r="E256" i="34" s="1"/>
  <c r="G256" i="34" s="1"/>
  <c r="H256" i="34"/>
  <c r="J256" i="34" s="1"/>
  <c r="K256" i="34" s="1"/>
  <c r="L256" i="34" s="1"/>
  <c r="C257" i="34"/>
  <c r="E257" i="34" s="1"/>
  <c r="G257" i="34" s="1"/>
  <c r="H257" i="34"/>
  <c r="J257" i="34" s="1"/>
  <c r="K257" i="34" s="1"/>
  <c r="L257" i="34" s="1"/>
  <c r="C258" i="34"/>
  <c r="E258" i="34" s="1"/>
  <c r="G258" i="34" s="1"/>
  <c r="H258" i="34"/>
  <c r="J258" i="34" s="1"/>
  <c r="K258" i="34" s="1"/>
  <c r="L258" i="34" s="1"/>
  <c r="C247" i="33"/>
  <c r="E247" i="33" s="1"/>
  <c r="G247" i="33" s="1"/>
  <c r="H247" i="33"/>
  <c r="J247" i="33" s="1"/>
  <c r="K247" i="33" s="1"/>
  <c r="L247" i="33" s="1"/>
  <c r="C248" i="33"/>
  <c r="E248" i="33" s="1"/>
  <c r="G248" i="33" s="1"/>
  <c r="H248" i="33"/>
  <c r="J248" i="33" s="1"/>
  <c r="K248" i="33" s="1"/>
  <c r="L248" i="33" s="1"/>
  <c r="C249" i="33"/>
  <c r="E249" i="33" s="1"/>
  <c r="G249" i="33" s="1"/>
  <c r="H249" i="33"/>
  <c r="J249" i="33" s="1"/>
  <c r="K249" i="33" s="1"/>
  <c r="L249" i="33" s="1"/>
  <c r="C250" i="33"/>
  <c r="E250" i="33" s="1"/>
  <c r="G250" i="33" s="1"/>
  <c r="H250" i="33"/>
  <c r="J250" i="33" s="1"/>
  <c r="K250" i="33" s="1"/>
  <c r="L250" i="33" s="1"/>
  <c r="C251" i="33"/>
  <c r="E251" i="33" s="1"/>
  <c r="G251" i="33" s="1"/>
  <c r="H251" i="33"/>
  <c r="J251" i="33" s="1"/>
  <c r="K251" i="33" s="1"/>
  <c r="L251" i="33" s="1"/>
  <c r="C252" i="33"/>
  <c r="E252" i="33" s="1"/>
  <c r="G252" i="33" s="1"/>
  <c r="H252" i="33"/>
  <c r="J252" i="33" s="1"/>
  <c r="K252" i="33" s="1"/>
  <c r="L252" i="33" s="1"/>
  <c r="C253" i="33"/>
  <c r="E253" i="33" s="1"/>
  <c r="G253" i="33" s="1"/>
  <c r="H253" i="33"/>
  <c r="J253" i="33" s="1"/>
  <c r="K253" i="33" s="1"/>
  <c r="L253" i="33" s="1"/>
  <c r="C254" i="33"/>
  <c r="E254" i="33" s="1"/>
  <c r="G254" i="33" s="1"/>
  <c r="H254" i="33"/>
  <c r="J254" i="33" s="1"/>
  <c r="K254" i="33" s="1"/>
  <c r="L254" i="33" s="1"/>
  <c r="C255" i="33"/>
  <c r="E255" i="33" s="1"/>
  <c r="G255" i="33" s="1"/>
  <c r="H255" i="33"/>
  <c r="J255" i="33" s="1"/>
  <c r="K255" i="33" s="1"/>
  <c r="L255" i="33" s="1"/>
  <c r="C256" i="33"/>
  <c r="E256" i="33" s="1"/>
  <c r="G256" i="33" s="1"/>
  <c r="H256" i="33"/>
  <c r="J256" i="33" s="1"/>
  <c r="K256" i="33" s="1"/>
  <c r="L256" i="33" s="1"/>
  <c r="C257" i="33"/>
  <c r="E257" i="33" s="1"/>
  <c r="G257" i="33" s="1"/>
  <c r="H257" i="33"/>
  <c r="J257" i="33" s="1"/>
  <c r="K257" i="33" s="1"/>
  <c r="L257" i="33" s="1"/>
  <c r="C258" i="33"/>
  <c r="E258" i="33" s="1"/>
  <c r="G258" i="33" s="1"/>
  <c r="H258" i="33"/>
  <c r="J258" i="33" s="1"/>
  <c r="K258" i="33" s="1"/>
  <c r="L258" i="33" s="1"/>
  <c r="C247" i="2"/>
  <c r="E247" i="2" s="1"/>
  <c r="G247" i="2" s="1"/>
  <c r="H247" i="2"/>
  <c r="J247" i="2" s="1"/>
  <c r="K247" i="2" s="1"/>
  <c r="L247" i="2" s="1"/>
  <c r="C248" i="2"/>
  <c r="E248" i="2" s="1"/>
  <c r="G248" i="2" s="1"/>
  <c r="H248" i="2"/>
  <c r="J248" i="2" s="1"/>
  <c r="K248" i="2" s="1"/>
  <c r="L248" i="2" s="1"/>
  <c r="C249" i="2"/>
  <c r="E249" i="2" s="1"/>
  <c r="G249" i="2" s="1"/>
  <c r="H249" i="2"/>
  <c r="J249" i="2" s="1"/>
  <c r="K249" i="2" s="1"/>
  <c r="L249" i="2" s="1"/>
  <c r="C250" i="2"/>
  <c r="E250" i="2" s="1"/>
  <c r="G250" i="2" s="1"/>
  <c r="H250" i="2"/>
  <c r="J250" i="2" s="1"/>
  <c r="K250" i="2" s="1"/>
  <c r="L250" i="2" s="1"/>
  <c r="C251" i="2"/>
  <c r="E251" i="2" s="1"/>
  <c r="G251" i="2" s="1"/>
  <c r="H251" i="2"/>
  <c r="J251" i="2" s="1"/>
  <c r="K251" i="2" s="1"/>
  <c r="L251" i="2" s="1"/>
  <c r="C252" i="2"/>
  <c r="E252" i="2" s="1"/>
  <c r="G252" i="2" s="1"/>
  <c r="H252" i="2"/>
  <c r="J252" i="2" s="1"/>
  <c r="K252" i="2" s="1"/>
  <c r="L252" i="2" s="1"/>
  <c r="C253" i="2"/>
  <c r="E253" i="2" s="1"/>
  <c r="G253" i="2" s="1"/>
  <c r="H253" i="2"/>
  <c r="J253" i="2" s="1"/>
  <c r="K253" i="2" s="1"/>
  <c r="L253" i="2" s="1"/>
  <c r="C254" i="2"/>
  <c r="E254" i="2" s="1"/>
  <c r="G254" i="2" s="1"/>
  <c r="H254" i="2"/>
  <c r="J254" i="2" s="1"/>
  <c r="K254" i="2" s="1"/>
  <c r="L254" i="2" s="1"/>
  <c r="C255" i="2"/>
  <c r="E255" i="2" s="1"/>
  <c r="G255" i="2" s="1"/>
  <c r="H255" i="2"/>
  <c r="J255" i="2" s="1"/>
  <c r="K255" i="2" s="1"/>
  <c r="L255" i="2" s="1"/>
  <c r="C256" i="2"/>
  <c r="E256" i="2" s="1"/>
  <c r="G256" i="2" s="1"/>
  <c r="H256" i="2"/>
  <c r="J256" i="2" s="1"/>
  <c r="K256" i="2" s="1"/>
  <c r="L256" i="2" s="1"/>
  <c r="C257" i="2"/>
  <c r="E257" i="2" s="1"/>
  <c r="G257" i="2" s="1"/>
  <c r="H257" i="2"/>
  <c r="J257" i="2" s="1"/>
  <c r="K257" i="2" s="1"/>
  <c r="L257" i="2" s="1"/>
  <c r="C258" i="2"/>
  <c r="E258" i="2" s="1"/>
  <c r="G258" i="2" s="1"/>
  <c r="H258" i="2"/>
  <c r="J258" i="2" s="1"/>
  <c r="K258" i="2" s="1"/>
  <c r="L258" i="2" s="1"/>
  <c r="U257" i="39" l="1"/>
  <c r="U249" i="39"/>
  <c r="U249" i="46"/>
  <c r="U255" i="46"/>
  <c r="U258" i="41"/>
  <c r="U248" i="41"/>
  <c r="U250" i="41"/>
  <c r="U253" i="39"/>
  <c r="U256" i="39"/>
  <c r="U252" i="39"/>
  <c r="U248" i="39"/>
  <c r="U248" i="49"/>
  <c r="G247" i="19"/>
  <c r="U247" i="19" s="1"/>
  <c r="G247" i="22"/>
  <c r="U247" i="22" s="1"/>
  <c r="G254" i="18"/>
  <c r="U254" i="18" s="1"/>
  <c r="K252" i="18"/>
  <c r="L252" i="18" s="1"/>
  <c r="U252" i="18" s="1"/>
  <c r="G257" i="18"/>
  <c r="U257" i="18" s="1"/>
  <c r="K255" i="18"/>
  <c r="L255" i="18" s="1"/>
  <c r="U255" i="18" s="1"/>
  <c r="K251" i="18"/>
  <c r="L251" i="18" s="1"/>
  <c r="U251" i="18" s="1"/>
  <c r="G247" i="48"/>
  <c r="G249" i="48"/>
  <c r="G254" i="48"/>
  <c r="S254" i="48" s="1"/>
  <c r="G251" i="48"/>
  <c r="U251" i="48" s="1"/>
  <c r="W251" i="48" s="1"/>
  <c r="T252" i="48" s="1"/>
  <c r="G255" i="48"/>
  <c r="S255" i="48" s="1"/>
  <c r="G248" i="48"/>
  <c r="G252" i="48"/>
  <c r="S252" i="48" s="1"/>
  <c r="G256" i="48"/>
  <c r="S256" i="48" s="1"/>
  <c r="U258" i="28"/>
  <c r="U253" i="28"/>
  <c r="U255" i="28"/>
  <c r="U249" i="28"/>
  <c r="U256" i="28"/>
  <c r="U254" i="28"/>
  <c r="U251" i="28"/>
  <c r="U257" i="28"/>
  <c r="U248" i="28"/>
  <c r="U252" i="28"/>
  <c r="U250" i="28"/>
  <c r="U247" i="28"/>
  <c r="U250" i="27"/>
  <c r="U248" i="27"/>
  <c r="U258" i="27"/>
  <c r="U257" i="27"/>
  <c r="U249" i="27"/>
  <c r="U254" i="27"/>
  <c r="U255" i="27"/>
  <c r="U251" i="27"/>
  <c r="U253" i="27"/>
  <c r="U252" i="27"/>
  <c r="U256" i="27"/>
  <c r="U247" i="27"/>
  <c r="U250" i="26"/>
  <c r="U248" i="26"/>
  <c r="U258" i="26"/>
  <c r="U257" i="26"/>
  <c r="U249" i="26"/>
  <c r="U254" i="26"/>
  <c r="U253" i="26"/>
  <c r="U252" i="26"/>
  <c r="U255" i="26"/>
  <c r="U251" i="26"/>
  <c r="U256" i="26"/>
  <c r="U247" i="26"/>
  <c r="U248" i="25"/>
  <c r="U252" i="25"/>
  <c r="U249" i="25"/>
  <c r="U258" i="25"/>
  <c r="U257" i="25"/>
  <c r="U250" i="25"/>
  <c r="U254" i="25"/>
  <c r="U251" i="25"/>
  <c r="U255" i="25"/>
  <c r="U253" i="25"/>
  <c r="U256" i="25"/>
  <c r="U247" i="25"/>
  <c r="U258" i="46"/>
  <c r="U254" i="46"/>
  <c r="U251" i="46"/>
  <c r="U248" i="46"/>
  <c r="U257" i="46"/>
  <c r="U256" i="46"/>
  <c r="U253" i="46"/>
  <c r="U252" i="46"/>
  <c r="U250" i="46"/>
  <c r="U247" i="46"/>
  <c r="U249" i="24"/>
  <c r="U257" i="24"/>
  <c r="U251" i="24"/>
  <c r="U253" i="24"/>
  <c r="U255" i="24"/>
  <c r="U252" i="24"/>
  <c r="U256" i="24"/>
  <c r="U248" i="24"/>
  <c r="U258" i="24"/>
  <c r="U254" i="24"/>
  <c r="U250" i="24"/>
  <c r="U247" i="24"/>
  <c r="U248" i="23"/>
  <c r="U249" i="23"/>
  <c r="U257" i="23"/>
  <c r="U256" i="23"/>
  <c r="U253" i="23"/>
  <c r="U252" i="23"/>
  <c r="U255" i="23"/>
  <c r="U251" i="23"/>
  <c r="U258" i="23"/>
  <c r="U254" i="23"/>
  <c r="U250" i="23"/>
  <c r="U247" i="23"/>
  <c r="U253" i="22"/>
  <c r="U258" i="22"/>
  <c r="U249" i="22"/>
  <c r="U254" i="22"/>
  <c r="U250" i="22"/>
  <c r="U257" i="22"/>
  <c r="E256" i="22"/>
  <c r="G256" i="22" s="1"/>
  <c r="U256" i="22" s="1"/>
  <c r="E252" i="22"/>
  <c r="G252" i="22" s="1"/>
  <c r="U252" i="22" s="1"/>
  <c r="E248" i="22"/>
  <c r="G248" i="22" s="1"/>
  <c r="U248" i="22" s="1"/>
  <c r="U255" i="22"/>
  <c r="U251" i="22"/>
  <c r="U256" i="21"/>
  <c r="U252" i="21"/>
  <c r="U249" i="21"/>
  <c r="U255" i="21"/>
  <c r="U251" i="21"/>
  <c r="U257" i="21"/>
  <c r="U253" i="21"/>
  <c r="U248" i="21"/>
  <c r="U258" i="21"/>
  <c r="U254" i="21"/>
  <c r="U250" i="21"/>
  <c r="U247" i="21"/>
  <c r="U258" i="45"/>
  <c r="U254" i="45"/>
  <c r="U250" i="45"/>
  <c r="U249" i="45"/>
  <c r="U248" i="45"/>
  <c r="U247" i="45"/>
  <c r="U255" i="45"/>
  <c r="U251" i="45"/>
  <c r="U253" i="45"/>
  <c r="U252" i="45"/>
  <c r="U257" i="45"/>
  <c r="U256" i="45"/>
  <c r="U254" i="19"/>
  <c r="U249" i="19"/>
  <c r="U258" i="19"/>
  <c r="U257" i="19"/>
  <c r="U253" i="19"/>
  <c r="E256" i="19"/>
  <c r="G256" i="19" s="1"/>
  <c r="U256" i="19" s="1"/>
  <c r="E248" i="19"/>
  <c r="G248" i="19" s="1"/>
  <c r="U248" i="19" s="1"/>
  <c r="G252" i="19"/>
  <c r="U252" i="19" s="1"/>
  <c r="E255" i="19"/>
  <c r="G255" i="19" s="1"/>
  <c r="U255" i="19" s="1"/>
  <c r="E251" i="19"/>
  <c r="G251" i="19" s="1"/>
  <c r="U251" i="19" s="1"/>
  <c r="U250" i="19"/>
  <c r="U257" i="20"/>
  <c r="U249" i="20"/>
  <c r="U248" i="20"/>
  <c r="U255" i="20"/>
  <c r="U252" i="20"/>
  <c r="U253" i="20"/>
  <c r="U256" i="20"/>
  <c r="U251" i="20"/>
  <c r="U258" i="20"/>
  <c r="U254" i="20"/>
  <c r="U250" i="20"/>
  <c r="U247" i="20"/>
  <c r="G247" i="43"/>
  <c r="U247" i="43" s="1"/>
  <c r="U257" i="43"/>
  <c r="U255" i="43"/>
  <c r="U253" i="43"/>
  <c r="U249" i="43"/>
  <c r="U251" i="43"/>
  <c r="G256" i="43"/>
  <c r="U256" i="43" s="1"/>
  <c r="G252" i="43"/>
  <c r="U252" i="43" s="1"/>
  <c r="G248" i="43"/>
  <c r="U248" i="43" s="1"/>
  <c r="G254" i="43"/>
  <c r="U254" i="43" s="1"/>
  <c r="G250" i="43"/>
  <c r="U250" i="43" s="1"/>
  <c r="G258" i="43"/>
  <c r="U258" i="43" s="1"/>
  <c r="U250" i="18"/>
  <c r="U249" i="18"/>
  <c r="U258" i="18"/>
  <c r="U253" i="18"/>
  <c r="U256" i="18"/>
  <c r="U248" i="18"/>
  <c r="U247" i="18"/>
  <c r="U248" i="17"/>
  <c r="U252" i="17"/>
  <c r="U258" i="17"/>
  <c r="U253" i="17"/>
  <c r="U249" i="17"/>
  <c r="U257" i="17"/>
  <c r="U250" i="17"/>
  <c r="U254" i="17"/>
  <c r="U251" i="17"/>
  <c r="U255" i="17"/>
  <c r="U256" i="17"/>
  <c r="U247" i="17"/>
  <c r="U257" i="16"/>
  <c r="U254" i="16"/>
  <c r="U258" i="16"/>
  <c r="U250" i="16"/>
  <c r="U255" i="16"/>
  <c r="U251" i="16"/>
  <c r="U247" i="16"/>
  <c r="U256" i="16"/>
  <c r="U253" i="16"/>
  <c r="U252" i="16"/>
  <c r="U249" i="16"/>
  <c r="U248" i="16"/>
  <c r="U256" i="42"/>
  <c r="U248" i="42"/>
  <c r="U257" i="42"/>
  <c r="U252" i="42"/>
  <c r="U255" i="42"/>
  <c r="U251" i="42"/>
  <c r="U253" i="42"/>
  <c r="U249" i="42"/>
  <c r="U258" i="42"/>
  <c r="U254" i="42"/>
  <c r="U250" i="42"/>
  <c r="U247" i="42"/>
  <c r="U253" i="41"/>
  <c r="U254" i="41"/>
  <c r="U252" i="41"/>
  <c r="U257" i="41"/>
  <c r="U251" i="41"/>
  <c r="U249" i="41"/>
  <c r="U255" i="41"/>
  <c r="U256" i="41"/>
  <c r="U247" i="41"/>
  <c r="U258" i="40"/>
  <c r="U248" i="40"/>
  <c r="U254" i="40"/>
  <c r="U256" i="40"/>
  <c r="U251" i="40"/>
  <c r="U249" i="40"/>
  <c r="U255" i="40"/>
  <c r="U253" i="40"/>
  <c r="U252" i="40"/>
  <c r="U250" i="40"/>
  <c r="U257" i="40"/>
  <c r="U247" i="40"/>
  <c r="U256" i="15"/>
  <c r="U253" i="15"/>
  <c r="U248" i="15"/>
  <c r="U255" i="15"/>
  <c r="U251" i="15"/>
  <c r="U257" i="15"/>
  <c r="U252" i="15"/>
  <c r="U249" i="15"/>
  <c r="U258" i="15"/>
  <c r="U254" i="15"/>
  <c r="U250" i="15"/>
  <c r="U247" i="15"/>
  <c r="U253" i="14"/>
  <c r="U249" i="14"/>
  <c r="U257" i="14"/>
  <c r="U256" i="14"/>
  <c r="U254" i="14"/>
  <c r="U248" i="14"/>
  <c r="U251" i="14"/>
  <c r="U258" i="14"/>
  <c r="U255" i="14"/>
  <c r="U252" i="14"/>
  <c r="U250" i="14"/>
  <c r="U247" i="14"/>
  <c r="U255" i="50"/>
  <c r="U257" i="50"/>
  <c r="U256" i="50"/>
  <c r="U249" i="50"/>
  <c r="U248" i="50"/>
  <c r="U252" i="50"/>
  <c r="U253" i="50"/>
  <c r="U251" i="50"/>
  <c r="U258" i="50"/>
  <c r="U254" i="50"/>
  <c r="U250" i="50"/>
  <c r="U247" i="50"/>
  <c r="U248" i="12"/>
  <c r="U255" i="12"/>
  <c r="U257" i="12"/>
  <c r="U249" i="12"/>
  <c r="U253" i="12"/>
  <c r="U252" i="12"/>
  <c r="U256" i="12"/>
  <c r="U251" i="12"/>
  <c r="U258" i="12"/>
  <c r="U254" i="12"/>
  <c r="U250" i="12"/>
  <c r="U247" i="12"/>
  <c r="U250" i="11"/>
  <c r="U248" i="11"/>
  <c r="U254" i="11"/>
  <c r="U249" i="11"/>
  <c r="U258" i="11"/>
  <c r="U253" i="11"/>
  <c r="U252" i="11"/>
  <c r="U255" i="11"/>
  <c r="U251" i="11"/>
  <c r="U257" i="11"/>
  <c r="U256" i="11"/>
  <c r="U247" i="11"/>
  <c r="U248" i="10"/>
  <c r="U252" i="10"/>
  <c r="U254" i="10"/>
  <c r="U258" i="10"/>
  <c r="U253" i="10"/>
  <c r="U249" i="10"/>
  <c r="U250" i="10"/>
  <c r="U251" i="10"/>
  <c r="U255" i="10"/>
  <c r="U257" i="10"/>
  <c r="U256" i="10"/>
  <c r="U247" i="10"/>
  <c r="U253" i="9"/>
  <c r="U249" i="9"/>
  <c r="U257" i="9"/>
  <c r="U256" i="9"/>
  <c r="U252" i="9"/>
  <c r="U248" i="9"/>
  <c r="U258" i="9"/>
  <c r="U255" i="9"/>
  <c r="U254" i="9"/>
  <c r="U251" i="9"/>
  <c r="U250" i="9"/>
  <c r="U247" i="9"/>
  <c r="U255" i="39"/>
  <c r="U251" i="39"/>
  <c r="U258" i="39"/>
  <c r="U254" i="39"/>
  <c r="U250" i="39"/>
  <c r="U247" i="39"/>
  <c r="U248" i="38"/>
  <c r="U250" i="38"/>
  <c r="U258" i="38"/>
  <c r="U257" i="38"/>
  <c r="U254" i="38"/>
  <c r="U249" i="38"/>
  <c r="U251" i="38"/>
  <c r="U255" i="38"/>
  <c r="U253" i="38"/>
  <c r="U252" i="38"/>
  <c r="U256" i="38"/>
  <c r="U247" i="38"/>
  <c r="U258" i="8"/>
  <c r="U257" i="8"/>
  <c r="U256" i="8"/>
  <c r="U254" i="8"/>
  <c r="U250" i="8"/>
  <c r="U249" i="8"/>
  <c r="U251" i="8"/>
  <c r="U247" i="8"/>
  <c r="U255" i="8"/>
  <c r="U248" i="8"/>
  <c r="U253" i="8"/>
  <c r="U252" i="8"/>
  <c r="U250" i="7"/>
  <c r="U249" i="7"/>
  <c r="U257" i="7"/>
  <c r="U256" i="7"/>
  <c r="U254" i="7"/>
  <c r="U258" i="7"/>
  <c r="U251" i="7"/>
  <c r="U247" i="7"/>
  <c r="U255" i="7"/>
  <c r="U248" i="7"/>
  <c r="U253" i="7"/>
  <c r="U252" i="7"/>
  <c r="U248" i="6"/>
  <c r="U256" i="6"/>
  <c r="U253" i="6"/>
  <c r="U252" i="6"/>
  <c r="U249" i="6"/>
  <c r="U257" i="6"/>
  <c r="U255" i="6"/>
  <c r="U251" i="6"/>
  <c r="U258" i="6"/>
  <c r="U254" i="6"/>
  <c r="U250" i="6"/>
  <c r="U247" i="6"/>
  <c r="U248" i="5"/>
  <c r="U249" i="5"/>
  <c r="U257" i="5"/>
  <c r="U256" i="5"/>
  <c r="U253" i="5"/>
  <c r="U252" i="5"/>
  <c r="U255" i="5"/>
  <c r="U251" i="5"/>
  <c r="U258" i="5"/>
  <c r="U254" i="5"/>
  <c r="U250" i="5"/>
  <c r="U247" i="5"/>
  <c r="U248" i="4"/>
  <c r="U254" i="4"/>
  <c r="U258" i="4"/>
  <c r="U257" i="4"/>
  <c r="U250" i="4"/>
  <c r="U249" i="4"/>
  <c r="U251" i="4"/>
  <c r="U255" i="4"/>
  <c r="U253" i="4"/>
  <c r="U252" i="4"/>
  <c r="U256" i="4"/>
  <c r="U247" i="4"/>
  <c r="U248" i="3"/>
  <c r="U249" i="3"/>
  <c r="U257" i="3"/>
  <c r="U251" i="3"/>
  <c r="U258" i="3"/>
  <c r="U255" i="3"/>
  <c r="U254" i="3"/>
  <c r="U253" i="3"/>
  <c r="U252" i="3"/>
  <c r="U256" i="3"/>
  <c r="U250" i="3"/>
  <c r="U247" i="3"/>
  <c r="U252" i="37"/>
  <c r="U255" i="37"/>
  <c r="U251" i="37"/>
  <c r="U253" i="37"/>
  <c r="U257" i="37"/>
  <c r="U256" i="37"/>
  <c r="U250" i="37"/>
  <c r="U254" i="37"/>
  <c r="U258" i="37"/>
  <c r="U247" i="37"/>
  <c r="U249" i="37"/>
  <c r="U248" i="37"/>
  <c r="U248" i="36"/>
  <c r="U250" i="36"/>
  <c r="U249" i="36"/>
  <c r="U258" i="36"/>
  <c r="U254" i="36"/>
  <c r="U247" i="36"/>
  <c r="U251" i="36"/>
  <c r="U255" i="36"/>
  <c r="U253" i="36"/>
  <c r="U252" i="36"/>
  <c r="U257" i="36"/>
  <c r="U256" i="36"/>
  <c r="U256" i="49"/>
  <c r="U252" i="49"/>
  <c r="U257" i="49"/>
  <c r="U253" i="49"/>
  <c r="U249" i="49"/>
  <c r="U258" i="49"/>
  <c r="U255" i="49"/>
  <c r="U254" i="49"/>
  <c r="U251" i="49"/>
  <c r="U250" i="49"/>
  <c r="U247" i="49"/>
  <c r="U254" i="34"/>
  <c r="U251" i="34"/>
  <c r="U249" i="34"/>
  <c r="U248" i="34"/>
  <c r="U257" i="34"/>
  <c r="U256" i="34"/>
  <c r="U258" i="34"/>
  <c r="U255" i="34"/>
  <c r="U253" i="34"/>
  <c r="U252" i="34"/>
  <c r="U250" i="34"/>
  <c r="U247" i="34"/>
  <c r="U249" i="33"/>
  <c r="U257" i="33"/>
  <c r="U256" i="33"/>
  <c r="U253" i="33"/>
  <c r="U252" i="33"/>
  <c r="U251" i="33"/>
  <c r="U248" i="33"/>
  <c r="U255" i="33"/>
  <c r="U258" i="33"/>
  <c r="U254" i="33"/>
  <c r="U250" i="33"/>
  <c r="U247" i="33"/>
  <c r="U248" i="2"/>
  <c r="U252" i="2"/>
  <c r="U253" i="2"/>
  <c r="U250" i="2"/>
  <c r="U258" i="2"/>
  <c r="U257" i="2"/>
  <c r="U249" i="2"/>
  <c r="U254" i="2"/>
  <c r="U251" i="2"/>
  <c r="U255" i="2"/>
  <c r="U256" i="2"/>
  <c r="U247" i="2"/>
  <c r="U252" i="48" l="1"/>
  <c r="W252" i="48" s="1"/>
  <c r="T253" i="48" s="1"/>
  <c r="U253" i="48" s="1"/>
  <c r="W253" i="48" s="1"/>
  <c r="T254" i="48" s="1"/>
  <c r="U254" i="48" s="1"/>
  <c r="W254" i="48" s="1"/>
  <c r="T255" i="48" s="1"/>
  <c r="U255" i="48" s="1"/>
  <c r="W255" i="48" s="1"/>
  <c r="T256" i="48" s="1"/>
  <c r="U256" i="48" s="1"/>
  <c r="W256" i="48" s="1"/>
  <c r="T257" i="48" s="1"/>
  <c r="U257" i="48" s="1"/>
  <c r="W257" i="48" s="1"/>
  <c r="T258" i="48" s="1"/>
  <c r="U258" i="48" s="1"/>
  <c r="W258" i="48" s="1"/>
  <c r="C247" i="1"/>
  <c r="E247" i="1" s="1"/>
  <c r="C248" i="32" s="1"/>
  <c r="H247" i="1"/>
  <c r="J247" i="1" s="1"/>
  <c r="E248" i="32" s="1"/>
  <c r="C248" i="1"/>
  <c r="E248" i="1" s="1"/>
  <c r="C249" i="32" s="1"/>
  <c r="H248" i="1"/>
  <c r="J248" i="1" s="1"/>
  <c r="E249" i="32" s="1"/>
  <c r="C249" i="1"/>
  <c r="E249" i="1" s="1"/>
  <c r="C250" i="32" s="1"/>
  <c r="H249" i="1"/>
  <c r="J249" i="1" s="1"/>
  <c r="E250" i="32" s="1"/>
  <c r="C250" i="1"/>
  <c r="E250" i="1" s="1"/>
  <c r="C251" i="32" s="1"/>
  <c r="H250" i="1"/>
  <c r="J250" i="1" s="1"/>
  <c r="E251" i="32" s="1"/>
  <c r="C251" i="1"/>
  <c r="E251" i="1" s="1"/>
  <c r="H251" i="1"/>
  <c r="J251" i="1" s="1"/>
  <c r="E252" i="32" s="1"/>
  <c r="C252" i="1"/>
  <c r="E252" i="1" s="1"/>
  <c r="C253" i="32" s="1"/>
  <c r="H252" i="1"/>
  <c r="J252" i="1" s="1"/>
  <c r="E253" i="32" s="1"/>
  <c r="C253" i="1"/>
  <c r="E253" i="1" s="1"/>
  <c r="C254" i="32" s="1"/>
  <c r="H253" i="1"/>
  <c r="J253" i="1" s="1"/>
  <c r="E254" i="32" s="1"/>
  <c r="C254" i="1"/>
  <c r="E254" i="1" s="1"/>
  <c r="C255" i="32" s="1"/>
  <c r="H254" i="1"/>
  <c r="J254" i="1" s="1"/>
  <c r="E255" i="32" s="1"/>
  <c r="C255" i="1"/>
  <c r="E255" i="1" s="1"/>
  <c r="H255" i="1"/>
  <c r="J255" i="1" s="1"/>
  <c r="E256" i="32" s="1"/>
  <c r="C256" i="1"/>
  <c r="E256" i="1" s="1"/>
  <c r="H256" i="1"/>
  <c r="J256" i="1" s="1"/>
  <c r="E257" i="32" s="1"/>
  <c r="C257" i="1"/>
  <c r="E257" i="1" s="1"/>
  <c r="C258" i="32" s="1"/>
  <c r="H257" i="1"/>
  <c r="J257" i="1" s="1"/>
  <c r="E258" i="32" s="1"/>
  <c r="C258" i="1"/>
  <c r="E258" i="1" s="1"/>
  <c r="C259" i="32" s="1"/>
  <c r="H258" i="1"/>
  <c r="J258" i="1" s="1"/>
  <c r="E259" i="32" s="1"/>
  <c r="G255" i="1" l="1"/>
  <c r="D256" i="32" s="1"/>
  <c r="C256" i="32"/>
  <c r="G251" i="1"/>
  <c r="D252" i="32" s="1"/>
  <c r="C252" i="32"/>
  <c r="G256" i="1"/>
  <c r="D257" i="32" s="1"/>
  <c r="C257" i="32"/>
  <c r="G254" i="1"/>
  <c r="D255" i="32" s="1"/>
  <c r="G257" i="1"/>
  <c r="D258" i="32" s="1"/>
  <c r="K252" i="1"/>
  <c r="L252" i="1" s="1"/>
  <c r="F253" i="32" s="1"/>
  <c r="K250" i="1"/>
  <c r="L250" i="1" s="1"/>
  <c r="F251" i="32" s="1"/>
  <c r="G249" i="1"/>
  <c r="D250" i="32" s="1"/>
  <c r="K258" i="1"/>
  <c r="L258" i="1" s="1"/>
  <c r="F259" i="32" s="1"/>
  <c r="K256" i="1"/>
  <c r="L256" i="1" s="1"/>
  <c r="F257" i="32" s="1"/>
  <c r="K253" i="1"/>
  <c r="L253" i="1" s="1"/>
  <c r="F254" i="32" s="1"/>
  <c r="G252" i="1"/>
  <c r="D253" i="32" s="1"/>
  <c r="K257" i="1"/>
  <c r="L257" i="1" s="1"/>
  <c r="F258" i="32" s="1"/>
  <c r="K254" i="1"/>
  <c r="L254" i="1" s="1"/>
  <c r="F255" i="32" s="1"/>
  <c r="G253" i="1"/>
  <c r="D254" i="32" s="1"/>
  <c r="K251" i="1"/>
  <c r="L251" i="1" s="1"/>
  <c r="F252" i="32" s="1"/>
  <c r="G250" i="1"/>
  <c r="D251" i="32" s="1"/>
  <c r="G258" i="1"/>
  <c r="D259" i="32" s="1"/>
  <c r="K255" i="1"/>
  <c r="L255" i="1" s="1"/>
  <c r="F256" i="32" s="1"/>
  <c r="K249" i="1"/>
  <c r="L249" i="1" s="1"/>
  <c r="F250" i="32" s="1"/>
  <c r="K248" i="1"/>
  <c r="L248" i="1" s="1"/>
  <c r="F249" i="32" s="1"/>
  <c r="K247" i="1"/>
  <c r="L247" i="1" s="1"/>
  <c r="F248" i="32" s="1"/>
  <c r="G248" i="1"/>
  <c r="D249" i="32" s="1"/>
  <c r="G247" i="1"/>
  <c r="D248" i="32" s="1"/>
  <c r="U256" i="1" l="1"/>
  <c r="U252" i="1"/>
  <c r="U253" i="1"/>
  <c r="U254" i="1"/>
  <c r="U250" i="1"/>
  <c r="U257" i="1"/>
  <c r="U249" i="1"/>
  <c r="U255" i="1"/>
  <c r="U247" i="1"/>
  <c r="U251" i="1"/>
  <c r="U258" i="1"/>
  <c r="U248" i="1"/>
  <c r="H246" i="33" l="1"/>
  <c r="J246" i="33" s="1"/>
  <c r="K246" i="33" s="1"/>
  <c r="L246" i="33" s="1"/>
  <c r="C246" i="33"/>
  <c r="E246" i="33" s="1"/>
  <c r="G246" i="33" s="1"/>
  <c r="H245" i="33"/>
  <c r="J245" i="33" s="1"/>
  <c r="K245" i="33" s="1"/>
  <c r="L245" i="33" s="1"/>
  <c r="C245" i="33"/>
  <c r="E245" i="33" s="1"/>
  <c r="G245" i="33" s="1"/>
  <c r="H244" i="33"/>
  <c r="J244" i="33" s="1"/>
  <c r="K244" i="33" s="1"/>
  <c r="L244" i="33" s="1"/>
  <c r="C244" i="33"/>
  <c r="E244" i="33" s="1"/>
  <c r="G244" i="33" s="1"/>
  <c r="H243" i="33"/>
  <c r="J243" i="33" s="1"/>
  <c r="K243" i="33" s="1"/>
  <c r="L243" i="33" s="1"/>
  <c r="C243" i="33"/>
  <c r="E243" i="33" s="1"/>
  <c r="G243" i="33" s="1"/>
  <c r="H242" i="33"/>
  <c r="J242" i="33" s="1"/>
  <c r="K242" i="33" s="1"/>
  <c r="L242" i="33" s="1"/>
  <c r="C242" i="33"/>
  <c r="E242" i="33" s="1"/>
  <c r="G242" i="33" s="1"/>
  <c r="H241" i="33"/>
  <c r="J241" i="33" s="1"/>
  <c r="K241" i="33" s="1"/>
  <c r="L241" i="33" s="1"/>
  <c r="C241" i="33"/>
  <c r="E241" i="33" s="1"/>
  <c r="G241" i="33" s="1"/>
  <c r="H240" i="33"/>
  <c r="J240" i="33" s="1"/>
  <c r="K240" i="33" s="1"/>
  <c r="L240" i="33" s="1"/>
  <c r="C240" i="33"/>
  <c r="E240" i="33" s="1"/>
  <c r="G240" i="33" s="1"/>
  <c r="H239" i="33"/>
  <c r="J239" i="33" s="1"/>
  <c r="K239" i="33" s="1"/>
  <c r="L239" i="33" s="1"/>
  <c r="C239" i="33"/>
  <c r="E239" i="33" s="1"/>
  <c r="G239" i="33" s="1"/>
  <c r="H238" i="33"/>
  <c r="J238" i="33" s="1"/>
  <c r="K238" i="33" s="1"/>
  <c r="L238" i="33" s="1"/>
  <c r="C238" i="33"/>
  <c r="E238" i="33" s="1"/>
  <c r="G238" i="33" s="1"/>
  <c r="H237" i="33"/>
  <c r="J237" i="33" s="1"/>
  <c r="K237" i="33" s="1"/>
  <c r="L237" i="33" s="1"/>
  <c r="C237" i="33"/>
  <c r="E237" i="33" s="1"/>
  <c r="G237" i="33" s="1"/>
  <c r="H236" i="33"/>
  <c r="J236" i="33" s="1"/>
  <c r="K236" i="33" s="1"/>
  <c r="L236" i="33" s="1"/>
  <c r="C236" i="33"/>
  <c r="E236" i="33" s="1"/>
  <c r="G236" i="33" s="1"/>
  <c r="H235" i="33"/>
  <c r="J235" i="33" s="1"/>
  <c r="K235" i="33" s="1"/>
  <c r="L235" i="33" s="1"/>
  <c r="C235" i="33"/>
  <c r="E235" i="33" s="1"/>
  <c r="G235" i="33" s="1"/>
  <c r="H234" i="33"/>
  <c r="J234" i="33" s="1"/>
  <c r="K234" i="33" s="1"/>
  <c r="L234" i="33" s="1"/>
  <c r="C234" i="33"/>
  <c r="E234" i="33" s="1"/>
  <c r="G234" i="33" s="1"/>
  <c r="H233" i="33"/>
  <c r="J233" i="33" s="1"/>
  <c r="K233" i="33" s="1"/>
  <c r="L233" i="33" s="1"/>
  <c r="C233" i="33"/>
  <c r="E233" i="33" s="1"/>
  <c r="G233" i="33" s="1"/>
  <c r="H232" i="33"/>
  <c r="J232" i="33" s="1"/>
  <c r="K232" i="33" s="1"/>
  <c r="L232" i="33" s="1"/>
  <c r="C232" i="33"/>
  <c r="E232" i="33" s="1"/>
  <c r="G232" i="33" s="1"/>
  <c r="H231" i="33"/>
  <c r="J231" i="33" s="1"/>
  <c r="K231" i="33" s="1"/>
  <c r="L231" i="33" s="1"/>
  <c r="C231" i="33"/>
  <c r="E231" i="33" s="1"/>
  <c r="G231" i="33" s="1"/>
  <c r="H230" i="33"/>
  <c r="J230" i="33" s="1"/>
  <c r="K230" i="33" s="1"/>
  <c r="L230" i="33" s="1"/>
  <c r="C230" i="33"/>
  <c r="E230" i="33" s="1"/>
  <c r="G230" i="33" s="1"/>
  <c r="J229" i="33"/>
  <c r="K229" i="33" s="1"/>
  <c r="L229" i="33" s="1"/>
  <c r="H229" i="33"/>
  <c r="C229" i="33"/>
  <c r="E229" i="33" s="1"/>
  <c r="G229" i="33" s="1"/>
  <c r="H228" i="33"/>
  <c r="J228" i="33" s="1"/>
  <c r="K228" i="33" s="1"/>
  <c r="L228" i="33" s="1"/>
  <c r="C228" i="33"/>
  <c r="E228" i="33" s="1"/>
  <c r="G228" i="33" s="1"/>
  <c r="H227" i="33"/>
  <c r="J227" i="33" s="1"/>
  <c r="K227" i="33" s="1"/>
  <c r="L227" i="33" s="1"/>
  <c r="C227" i="33"/>
  <c r="E227" i="33" s="1"/>
  <c r="G227" i="33" s="1"/>
  <c r="H226" i="33"/>
  <c r="J226" i="33" s="1"/>
  <c r="K226" i="33" s="1"/>
  <c r="L226" i="33" s="1"/>
  <c r="C226" i="33"/>
  <c r="E226" i="33" s="1"/>
  <c r="G226" i="33" s="1"/>
  <c r="H225" i="33"/>
  <c r="J225" i="33" s="1"/>
  <c r="K225" i="33" s="1"/>
  <c r="L225" i="33" s="1"/>
  <c r="C225" i="33"/>
  <c r="E225" i="33" s="1"/>
  <c r="G225" i="33" s="1"/>
  <c r="H224" i="33"/>
  <c r="J224" i="33" s="1"/>
  <c r="K224" i="33" s="1"/>
  <c r="L224" i="33" s="1"/>
  <c r="C224" i="33"/>
  <c r="E224" i="33" s="1"/>
  <c r="G224" i="33" s="1"/>
  <c r="H223" i="33"/>
  <c r="J223" i="33" s="1"/>
  <c r="K223" i="33" s="1"/>
  <c r="L223" i="33" s="1"/>
  <c r="C223" i="33"/>
  <c r="E223" i="33" s="1"/>
  <c r="G223" i="33" s="1"/>
  <c r="H222" i="33"/>
  <c r="J222" i="33" s="1"/>
  <c r="K222" i="33" s="1"/>
  <c r="L222" i="33" s="1"/>
  <c r="C222" i="33"/>
  <c r="E222" i="33" s="1"/>
  <c r="G222" i="33" s="1"/>
  <c r="H221" i="33"/>
  <c r="J221" i="33" s="1"/>
  <c r="K221" i="33" s="1"/>
  <c r="L221" i="33" s="1"/>
  <c r="C221" i="33"/>
  <c r="E221" i="33" s="1"/>
  <c r="G221" i="33" s="1"/>
  <c r="H220" i="33"/>
  <c r="J220" i="33" s="1"/>
  <c r="K220" i="33" s="1"/>
  <c r="L220" i="33" s="1"/>
  <c r="C220" i="33"/>
  <c r="E220" i="33" s="1"/>
  <c r="G220" i="33" s="1"/>
  <c r="H219" i="33"/>
  <c r="J219" i="33" s="1"/>
  <c r="K219" i="33" s="1"/>
  <c r="L219" i="33" s="1"/>
  <c r="C219" i="33"/>
  <c r="E219" i="33" s="1"/>
  <c r="G219" i="33" s="1"/>
  <c r="H218" i="33"/>
  <c r="J218" i="33" s="1"/>
  <c r="K218" i="33" s="1"/>
  <c r="L218" i="33" s="1"/>
  <c r="C218" i="33"/>
  <c r="E218" i="33" s="1"/>
  <c r="G218" i="33" s="1"/>
  <c r="H217" i="33"/>
  <c r="J217" i="33" s="1"/>
  <c r="K217" i="33" s="1"/>
  <c r="L217" i="33" s="1"/>
  <c r="E217" i="33"/>
  <c r="G217" i="33" s="1"/>
  <c r="L216" i="33"/>
  <c r="U216" i="33" s="1"/>
  <c r="L215" i="33"/>
  <c r="U215" i="33" s="1"/>
  <c r="L214" i="33"/>
  <c r="U214" i="33" s="1"/>
  <c r="L213" i="33"/>
  <c r="U213" i="33" s="1"/>
  <c r="L212" i="33"/>
  <c r="U212" i="33" s="1"/>
  <c r="L211" i="33"/>
  <c r="U211" i="33" s="1"/>
  <c r="L210" i="33"/>
  <c r="U210" i="33" s="1"/>
  <c r="L209" i="33"/>
  <c r="U209" i="33" s="1"/>
  <c r="L208" i="33"/>
  <c r="U208" i="33" s="1"/>
  <c r="L207" i="33"/>
  <c r="U207" i="33" s="1"/>
  <c r="L206" i="33"/>
  <c r="U206" i="33" s="1"/>
  <c r="L205" i="33"/>
  <c r="U205" i="33" s="1"/>
  <c r="L204" i="33"/>
  <c r="U204" i="33" s="1"/>
  <c r="L203" i="33"/>
  <c r="U203" i="33" s="1"/>
  <c r="L202" i="33"/>
  <c r="U202" i="33" s="1"/>
  <c r="L201" i="33"/>
  <c r="U201" i="33" s="1"/>
  <c r="L200" i="33"/>
  <c r="U200" i="33" s="1"/>
  <c r="L199" i="33"/>
  <c r="U199" i="33" s="1"/>
  <c r="L198" i="33"/>
  <c r="U198" i="33" s="1"/>
  <c r="L197" i="33"/>
  <c r="U197" i="33" s="1"/>
  <c r="L196" i="33"/>
  <c r="U196" i="33" s="1"/>
  <c r="L195" i="33"/>
  <c r="U195" i="33" s="1"/>
  <c r="L194" i="33"/>
  <c r="U194" i="33" s="1"/>
  <c r="L193" i="33"/>
  <c r="U193" i="33" s="1"/>
  <c r="L192" i="33"/>
  <c r="U192" i="33" s="1"/>
  <c r="L191" i="33"/>
  <c r="U191" i="33" s="1"/>
  <c r="L190" i="33"/>
  <c r="U190" i="33" s="1"/>
  <c r="L189" i="33"/>
  <c r="U189" i="33" s="1"/>
  <c r="L188" i="33"/>
  <c r="U188" i="33" s="1"/>
  <c r="L187" i="33"/>
  <c r="U187" i="33" s="1"/>
  <c r="L186" i="33"/>
  <c r="U186" i="33" s="1"/>
  <c r="L185" i="33"/>
  <c r="U185" i="33" s="1"/>
  <c r="L184" i="33"/>
  <c r="U184" i="33" s="1"/>
  <c r="L183" i="33"/>
  <c r="U183" i="33" s="1"/>
  <c r="AA182" i="33"/>
  <c r="K182" i="33"/>
  <c r="L182" i="33" s="1"/>
  <c r="U182" i="33" s="1"/>
  <c r="AA181" i="33"/>
  <c r="K181" i="33"/>
  <c r="L181" i="33" s="1"/>
  <c r="U181" i="33" s="1"/>
  <c r="AA180" i="33"/>
  <c r="K180" i="33"/>
  <c r="L180" i="33" s="1"/>
  <c r="U180" i="33" s="1"/>
  <c r="AA179" i="33"/>
  <c r="K179" i="33"/>
  <c r="L179" i="33" s="1"/>
  <c r="U179" i="33" s="1"/>
  <c r="AA178" i="33"/>
  <c r="K178" i="33"/>
  <c r="L178" i="33" s="1"/>
  <c r="U178" i="33" s="1"/>
  <c r="AA177" i="33"/>
  <c r="K177" i="33"/>
  <c r="L177" i="33" s="1"/>
  <c r="U177" i="33" s="1"/>
  <c r="AA176" i="33"/>
  <c r="K176" i="33"/>
  <c r="L176" i="33" s="1"/>
  <c r="U176" i="33" s="1"/>
  <c r="AA175" i="33"/>
  <c r="L175" i="33"/>
  <c r="U175" i="33" s="1"/>
  <c r="K175" i="33"/>
  <c r="AA174" i="33"/>
  <c r="U174" i="33"/>
  <c r="AA173" i="33"/>
  <c r="U173" i="33"/>
  <c r="AA172" i="33"/>
  <c r="U172" i="33"/>
  <c r="AA171" i="33"/>
  <c r="U171" i="33"/>
  <c r="AA170" i="33"/>
  <c r="U170" i="33"/>
  <c r="AA169" i="33"/>
  <c r="U169" i="33"/>
  <c r="AA168" i="33"/>
  <c r="U168" i="33"/>
  <c r="AA167" i="33"/>
  <c r="U167" i="33"/>
  <c r="AA166" i="33"/>
  <c r="U166" i="33"/>
  <c r="AA165" i="33"/>
  <c r="U165" i="33"/>
  <c r="AA164" i="33"/>
  <c r="U164" i="33"/>
  <c r="AA163" i="33"/>
  <c r="U163" i="33"/>
  <c r="AA162" i="33"/>
  <c r="U162" i="33"/>
  <c r="AA161" i="33"/>
  <c r="U161" i="33"/>
  <c r="AA160" i="33"/>
  <c r="U160" i="33"/>
  <c r="AA159" i="33"/>
  <c r="U159" i="33"/>
  <c r="AA158" i="33"/>
  <c r="U158" i="33"/>
  <c r="AA157" i="33"/>
  <c r="U157" i="33"/>
  <c r="AA156" i="33"/>
  <c r="U156" i="33"/>
  <c r="U155" i="33"/>
  <c r="U154" i="33"/>
  <c r="AA153" i="33"/>
  <c r="U153" i="33"/>
  <c r="AA152" i="33"/>
  <c r="U152" i="33"/>
  <c r="AA151" i="33"/>
  <c r="U151" i="33"/>
  <c r="AA150" i="33"/>
  <c r="U150" i="33"/>
  <c r="AA149" i="33"/>
  <c r="U149" i="33"/>
  <c r="AA148" i="33"/>
  <c r="U148" i="33"/>
  <c r="AA147" i="33"/>
  <c r="U147" i="33"/>
  <c r="AA146" i="33"/>
  <c r="U146" i="33"/>
  <c r="AA145" i="33"/>
  <c r="U145" i="33"/>
  <c r="AA144" i="33"/>
  <c r="U144" i="33"/>
  <c r="AA143" i="33"/>
  <c r="U143" i="33"/>
  <c r="AA142" i="33"/>
  <c r="U142" i="33"/>
  <c r="AA141" i="33"/>
  <c r="U141" i="33"/>
  <c r="AA140" i="33"/>
  <c r="U140" i="33"/>
  <c r="AA139" i="33"/>
  <c r="U139" i="33"/>
  <c r="AA138" i="33"/>
  <c r="U138" i="33"/>
  <c r="AA137" i="33"/>
  <c r="U137" i="33"/>
  <c r="AA136" i="33"/>
  <c r="U136" i="33"/>
  <c r="AA135" i="33"/>
  <c r="U135" i="33"/>
  <c r="AA134" i="33"/>
  <c r="U134" i="33"/>
  <c r="AA133" i="33"/>
  <c r="U133" i="33"/>
  <c r="AA132" i="33"/>
  <c r="U132" i="33"/>
  <c r="AA131" i="33"/>
  <c r="U131" i="33"/>
  <c r="AA130" i="33"/>
  <c r="U130" i="33"/>
  <c r="AA129" i="33"/>
  <c r="U129" i="33"/>
  <c r="AA128" i="33"/>
  <c r="U128" i="33"/>
  <c r="AA127" i="33"/>
  <c r="U127" i="33"/>
  <c r="AA126" i="33"/>
  <c r="U126" i="33"/>
  <c r="AA125" i="33"/>
  <c r="U125" i="33"/>
  <c r="AA124" i="33"/>
  <c r="U124" i="33"/>
  <c r="AA123" i="33"/>
  <c r="U123" i="33"/>
  <c r="AA122" i="33"/>
  <c r="U122" i="33"/>
  <c r="AA121" i="33"/>
  <c r="U121" i="33"/>
  <c r="AA120" i="33"/>
  <c r="U120" i="33"/>
  <c r="AA119" i="33"/>
  <c r="U119" i="33"/>
  <c r="AA118" i="33"/>
  <c r="U118" i="33"/>
  <c r="AA117" i="33"/>
  <c r="U117" i="33"/>
  <c r="AA116" i="33"/>
  <c r="U116" i="33"/>
  <c r="AA115" i="33"/>
  <c r="U115" i="33"/>
  <c r="AA114" i="33"/>
  <c r="U114" i="33"/>
  <c r="AA113" i="33"/>
  <c r="U113" i="33"/>
  <c r="AA112" i="33"/>
  <c r="U112" i="33"/>
  <c r="AA111" i="33"/>
  <c r="U111" i="33"/>
  <c r="AA110" i="33"/>
  <c r="U110" i="33"/>
  <c r="AA109" i="33"/>
  <c r="U109" i="33"/>
  <c r="AA108" i="33"/>
  <c r="U108" i="33"/>
  <c r="AA107" i="33"/>
  <c r="U107" i="33"/>
  <c r="U106" i="33"/>
  <c r="U105" i="33"/>
  <c r="AA104" i="33"/>
  <c r="U104" i="33"/>
  <c r="AA103" i="33"/>
  <c r="U103" i="33"/>
  <c r="AA102" i="33"/>
  <c r="U102" i="33"/>
  <c r="AA101" i="33"/>
  <c r="U101" i="33"/>
  <c r="AA100" i="33"/>
  <c r="U100" i="33"/>
  <c r="AA99" i="33"/>
  <c r="U99" i="33"/>
  <c r="U98" i="33"/>
  <c r="U97" i="33"/>
  <c r="W97" i="33" s="1"/>
  <c r="Y97" i="33" s="1"/>
  <c r="V98" i="33" s="1"/>
  <c r="U96" i="33"/>
  <c r="U95" i="33"/>
  <c r="U94" i="33"/>
  <c r="U93" i="33"/>
  <c r="U92" i="33"/>
  <c r="U91" i="33"/>
  <c r="U90" i="33"/>
  <c r="U89" i="33"/>
  <c r="U88" i="33"/>
  <c r="U87" i="33"/>
  <c r="U86" i="33"/>
  <c r="U85" i="33"/>
  <c r="U84" i="33"/>
  <c r="U83" i="33"/>
  <c r="U82" i="33"/>
  <c r="U81" i="33"/>
  <c r="U80" i="33"/>
  <c r="U79" i="33"/>
  <c r="U78" i="33"/>
  <c r="U77" i="33"/>
  <c r="U76" i="33"/>
  <c r="U75" i="33"/>
  <c r="U74" i="33"/>
  <c r="U73" i="33"/>
  <c r="U72" i="33"/>
  <c r="U71" i="33"/>
  <c r="U70" i="33"/>
  <c r="U69" i="33"/>
  <c r="U68" i="33"/>
  <c r="U67" i="33"/>
  <c r="U66" i="33"/>
  <c r="U65" i="33"/>
  <c r="U64" i="33"/>
  <c r="U63" i="33"/>
  <c r="U62" i="33"/>
  <c r="U61" i="33"/>
  <c r="U60" i="33"/>
  <c r="U59" i="33"/>
  <c r="U58" i="33"/>
  <c r="U57" i="33"/>
  <c r="U56" i="33"/>
  <c r="U55" i="33"/>
  <c r="U54" i="33"/>
  <c r="U53" i="33"/>
  <c r="U52" i="33"/>
  <c r="U51" i="33"/>
  <c r="U50" i="33"/>
  <c r="U49" i="33"/>
  <c r="U48" i="33"/>
  <c r="U47" i="33"/>
  <c r="U46" i="33"/>
  <c r="U45" i="33"/>
  <c r="U44" i="33"/>
  <c r="U43" i="33"/>
  <c r="U42" i="33"/>
  <c r="U41" i="33"/>
  <c r="U40" i="33"/>
  <c r="U39" i="33"/>
  <c r="U38" i="33"/>
  <c r="U37" i="33"/>
  <c r="U36" i="33"/>
  <c r="U35" i="33"/>
  <c r="U34" i="33"/>
  <c r="U33" i="33"/>
  <c r="U32" i="33"/>
  <c r="U31" i="33"/>
  <c r="U30" i="33"/>
  <c r="U29" i="33"/>
  <c r="U28" i="33"/>
  <c r="U27" i="33"/>
  <c r="U26" i="33"/>
  <c r="U25" i="33"/>
  <c r="U24" i="33"/>
  <c r="U23" i="33"/>
  <c r="U22" i="33"/>
  <c r="U21" i="33"/>
  <c r="U20" i="33"/>
  <c r="U19" i="33"/>
  <c r="U18" i="33"/>
  <c r="U17" i="33"/>
  <c r="U16" i="33"/>
  <c r="U15" i="33"/>
  <c r="U14" i="33"/>
  <c r="U13" i="33"/>
  <c r="U12" i="33"/>
  <c r="U11" i="33"/>
  <c r="U10" i="33"/>
  <c r="U9" i="33"/>
  <c r="U8" i="33"/>
  <c r="U7" i="33"/>
  <c r="W7" i="33" s="1"/>
  <c r="Y7" i="33" s="1"/>
  <c r="V8" i="33" s="1"/>
  <c r="E242" i="37"/>
  <c r="G242" i="37" s="1"/>
  <c r="J242" i="37"/>
  <c r="K242" i="37" s="1"/>
  <c r="L242" i="37" s="1"/>
  <c r="H242" i="24"/>
  <c r="C245" i="19"/>
  <c r="E245" i="19" s="1"/>
  <c r="G245" i="19" s="1"/>
  <c r="H245" i="19"/>
  <c r="J245" i="19" s="1"/>
  <c r="K245" i="19" s="1"/>
  <c r="L245" i="19" s="1"/>
  <c r="C246" i="19"/>
  <c r="E246" i="19" s="1"/>
  <c r="G246" i="19" s="1"/>
  <c r="H246" i="19"/>
  <c r="J246" i="19" s="1"/>
  <c r="K246" i="19" s="1"/>
  <c r="L246" i="19" s="1"/>
  <c r="W98" i="33" l="1"/>
  <c r="Y98" i="33" s="1"/>
  <c r="V99" i="33" s="1"/>
  <c r="W99" i="33" s="1"/>
  <c r="Y99" i="33" s="1"/>
  <c r="V100" i="33" s="1"/>
  <c r="W100" i="33" s="1"/>
  <c r="Y100" i="33" s="1"/>
  <c r="V101" i="33" s="1"/>
  <c r="W101" i="33" s="1"/>
  <c r="Y101" i="33" s="1"/>
  <c r="V102" i="33" s="1"/>
  <c r="W102" i="33" s="1"/>
  <c r="Y102" i="33" s="1"/>
  <c r="V103" i="33" s="1"/>
  <c r="W103" i="33" s="1"/>
  <c r="Y103" i="33" s="1"/>
  <c r="V104" i="33" s="1"/>
  <c r="W104" i="33" s="1"/>
  <c r="Y104" i="33" s="1"/>
  <c r="V105" i="33" s="1"/>
  <c r="W105" i="33" s="1"/>
  <c r="Y105" i="33" s="1"/>
  <c r="U233" i="33"/>
  <c r="U237" i="33"/>
  <c r="U222" i="33"/>
  <c r="U218" i="33"/>
  <c r="U234" i="33"/>
  <c r="U226" i="33"/>
  <c r="U232" i="33"/>
  <c r="U217" i="33"/>
  <c r="U240" i="33"/>
  <c r="U221" i="33"/>
  <c r="U224" i="33"/>
  <c r="U235" i="33"/>
  <c r="U241" i="33"/>
  <c r="U242" i="33"/>
  <c r="U230" i="33"/>
  <c r="U223" i="33"/>
  <c r="U245" i="33"/>
  <c r="U229" i="33"/>
  <c r="U220" i="33"/>
  <c r="U225" i="33"/>
  <c r="U236" i="33"/>
  <c r="U239" i="33"/>
  <c r="W8" i="33"/>
  <c r="Y8" i="33" s="1"/>
  <c r="U228" i="33"/>
  <c r="U231" i="33"/>
  <c r="U238" i="33"/>
  <c r="U246" i="33"/>
  <c r="U219" i="33"/>
  <c r="U227" i="33"/>
  <c r="U243" i="33"/>
  <c r="U244" i="33"/>
  <c r="U245" i="19"/>
  <c r="U246" i="19"/>
  <c r="V106" i="33" l="1"/>
  <c r="W106" i="33" s="1"/>
  <c r="Y106" i="33" s="1"/>
  <c r="AA105" i="33"/>
  <c r="V9" i="33"/>
  <c r="W9" i="33" s="1"/>
  <c r="Y9" i="33" s="1"/>
  <c r="AA8" i="33"/>
  <c r="Q236" i="8"/>
  <c r="AA9" i="33" l="1"/>
  <c r="V10" i="33"/>
  <c r="W10" i="33" s="1"/>
  <c r="Y10" i="33" s="1"/>
  <c r="AA106" i="33"/>
  <c r="V107" i="33"/>
  <c r="W107" i="33" s="1"/>
  <c r="Y107" i="33" s="1"/>
  <c r="V108" i="33" s="1"/>
  <c r="W108" i="33" s="1"/>
  <c r="Y108" i="33" s="1"/>
  <c r="V109" i="33" s="1"/>
  <c r="W109" i="33" s="1"/>
  <c r="Y109" i="33" s="1"/>
  <c r="V110" i="33" s="1"/>
  <c r="W110" i="33" s="1"/>
  <c r="Y110" i="33" s="1"/>
  <c r="V111" i="33" s="1"/>
  <c r="W111" i="33" s="1"/>
  <c r="Y111" i="33" s="1"/>
  <c r="V112" i="33" s="1"/>
  <c r="W112" i="33" s="1"/>
  <c r="Y112" i="33" s="1"/>
  <c r="V113" i="33" s="1"/>
  <c r="W113" i="33" s="1"/>
  <c r="Y113" i="33" s="1"/>
  <c r="V114" i="33" s="1"/>
  <c r="W114" i="33" s="1"/>
  <c r="Y114" i="33" s="1"/>
  <c r="V115" i="33" s="1"/>
  <c r="W115" i="33" s="1"/>
  <c r="Y115" i="33" s="1"/>
  <c r="V116" i="33" s="1"/>
  <c r="W116" i="33" s="1"/>
  <c r="Y116" i="33" s="1"/>
  <c r="V117" i="33" s="1"/>
  <c r="W117" i="33" s="1"/>
  <c r="Y117" i="33" s="1"/>
  <c r="V118" i="33" s="1"/>
  <c r="W118" i="33" s="1"/>
  <c r="Y118" i="33" s="1"/>
  <c r="V119" i="33" s="1"/>
  <c r="W119" i="33" s="1"/>
  <c r="Y119" i="33" s="1"/>
  <c r="V120" i="33" s="1"/>
  <c r="W120" i="33" s="1"/>
  <c r="Y120" i="33" s="1"/>
  <c r="V121" i="33" s="1"/>
  <c r="W121" i="33" s="1"/>
  <c r="Y121" i="33" s="1"/>
  <c r="V122" i="33" s="1"/>
  <c r="W122" i="33" s="1"/>
  <c r="Y122" i="33" s="1"/>
  <c r="V123" i="33" s="1"/>
  <c r="W123" i="33" s="1"/>
  <c r="Y123" i="33" s="1"/>
  <c r="V124" i="33" s="1"/>
  <c r="W124" i="33" s="1"/>
  <c r="Y124" i="33" s="1"/>
  <c r="V125" i="33" s="1"/>
  <c r="W125" i="33" s="1"/>
  <c r="Y125" i="33" s="1"/>
  <c r="V126" i="33" s="1"/>
  <c r="W126" i="33" s="1"/>
  <c r="Y126" i="33" s="1"/>
  <c r="V127" i="33" s="1"/>
  <c r="W127" i="33" s="1"/>
  <c r="Y127" i="33" s="1"/>
  <c r="V128" i="33" s="1"/>
  <c r="W128" i="33" s="1"/>
  <c r="Y128" i="33" s="1"/>
  <c r="V129" i="33" s="1"/>
  <c r="W129" i="33" s="1"/>
  <c r="Y129" i="33" s="1"/>
  <c r="V130" i="33" s="1"/>
  <c r="W130" i="33" s="1"/>
  <c r="Y130" i="33" s="1"/>
  <c r="V131" i="33" s="1"/>
  <c r="W131" i="33" s="1"/>
  <c r="Y131" i="33" s="1"/>
  <c r="V132" i="33" s="1"/>
  <c r="W132" i="33" s="1"/>
  <c r="Y132" i="33" s="1"/>
  <c r="V133" i="33" s="1"/>
  <c r="W133" i="33" s="1"/>
  <c r="Y133" i="33" s="1"/>
  <c r="V134" i="33" s="1"/>
  <c r="W134" i="33" s="1"/>
  <c r="Y134" i="33" s="1"/>
  <c r="V135" i="33" s="1"/>
  <c r="W135" i="33" s="1"/>
  <c r="Y135" i="33" s="1"/>
  <c r="V136" i="33" s="1"/>
  <c r="W136" i="33" s="1"/>
  <c r="Y136" i="33" s="1"/>
  <c r="V137" i="33" s="1"/>
  <c r="W137" i="33" s="1"/>
  <c r="Y137" i="33" s="1"/>
  <c r="V138" i="33" s="1"/>
  <c r="W138" i="33" s="1"/>
  <c r="Y138" i="33" s="1"/>
  <c r="V139" i="33" s="1"/>
  <c r="W139" i="33" s="1"/>
  <c r="Y139" i="33" s="1"/>
  <c r="V140" i="33" s="1"/>
  <c r="W140" i="33" s="1"/>
  <c r="Y140" i="33" s="1"/>
  <c r="V141" i="33" s="1"/>
  <c r="W141" i="33" s="1"/>
  <c r="Y141" i="33" s="1"/>
  <c r="V142" i="33" s="1"/>
  <c r="W142" i="33" s="1"/>
  <c r="Y142" i="33" s="1"/>
  <c r="V143" i="33" s="1"/>
  <c r="W143" i="33" s="1"/>
  <c r="Y143" i="33" s="1"/>
  <c r="V144" i="33" s="1"/>
  <c r="W144" i="33" s="1"/>
  <c r="Y144" i="33" s="1"/>
  <c r="V145" i="33" s="1"/>
  <c r="W145" i="33" s="1"/>
  <c r="Y145" i="33" s="1"/>
  <c r="V146" i="33" s="1"/>
  <c r="W146" i="33" s="1"/>
  <c r="Y146" i="33" s="1"/>
  <c r="V147" i="33" s="1"/>
  <c r="W147" i="33" s="1"/>
  <c r="Y147" i="33" s="1"/>
  <c r="V148" i="33" s="1"/>
  <c r="W148" i="33" s="1"/>
  <c r="Y148" i="33" s="1"/>
  <c r="V149" i="33" s="1"/>
  <c r="W149" i="33" s="1"/>
  <c r="Y149" i="33" s="1"/>
  <c r="V150" i="33" s="1"/>
  <c r="W150" i="33" s="1"/>
  <c r="Y150" i="33" s="1"/>
  <c r="V151" i="33" s="1"/>
  <c r="W151" i="33" s="1"/>
  <c r="Y151" i="33" s="1"/>
  <c r="V152" i="33" s="1"/>
  <c r="W152" i="33" s="1"/>
  <c r="Y152" i="33" s="1"/>
  <c r="V153" i="33" s="1"/>
  <c r="W153" i="33" s="1"/>
  <c r="Y153" i="33" s="1"/>
  <c r="V154" i="33" s="1"/>
  <c r="W154" i="33" s="1"/>
  <c r="Y154" i="33" s="1"/>
  <c r="C237" i="23"/>
  <c r="E237" i="23" s="1"/>
  <c r="G237" i="23" s="1"/>
  <c r="H237" i="23"/>
  <c r="J237" i="23" s="1"/>
  <c r="K237" i="23" s="1"/>
  <c r="L237" i="23" s="1"/>
  <c r="C238" i="23"/>
  <c r="E238" i="23" s="1"/>
  <c r="G238" i="23" s="1"/>
  <c r="H238" i="23"/>
  <c r="J238" i="23" s="1"/>
  <c r="K238" i="23" s="1"/>
  <c r="C239" i="23"/>
  <c r="E239" i="23" s="1"/>
  <c r="G239" i="23" s="1"/>
  <c r="H239" i="23"/>
  <c r="J239" i="23" s="1"/>
  <c r="K239" i="23" s="1"/>
  <c r="L239" i="23" s="1"/>
  <c r="C240" i="23"/>
  <c r="E240" i="23" s="1"/>
  <c r="G240" i="23" s="1"/>
  <c r="H240" i="23"/>
  <c r="J240" i="23" s="1"/>
  <c r="K240" i="23" s="1"/>
  <c r="L240" i="23" s="1"/>
  <c r="C241" i="23"/>
  <c r="E241" i="23" s="1"/>
  <c r="G241" i="23" s="1"/>
  <c r="H241" i="23"/>
  <c r="J241" i="23" s="1"/>
  <c r="K241" i="23" s="1"/>
  <c r="L241" i="23" s="1"/>
  <c r="C242" i="23"/>
  <c r="E242" i="23" s="1"/>
  <c r="G242" i="23" s="1"/>
  <c r="H242" i="23"/>
  <c r="J242" i="23" s="1"/>
  <c r="K242" i="23" s="1"/>
  <c r="L242" i="23" s="1"/>
  <c r="C243" i="23"/>
  <c r="E243" i="23" s="1"/>
  <c r="G243" i="23" s="1"/>
  <c r="H243" i="23"/>
  <c r="J243" i="23" s="1"/>
  <c r="K243" i="23" s="1"/>
  <c r="L243" i="23" s="1"/>
  <c r="C244" i="23"/>
  <c r="E244" i="23" s="1"/>
  <c r="G244" i="23" s="1"/>
  <c r="H244" i="23"/>
  <c r="J244" i="23" s="1"/>
  <c r="K244" i="23" s="1"/>
  <c r="L244" i="23" s="1"/>
  <c r="C245" i="23"/>
  <c r="E245" i="23" s="1"/>
  <c r="G245" i="23" s="1"/>
  <c r="H245" i="23"/>
  <c r="J245" i="23" s="1"/>
  <c r="K245" i="23" s="1"/>
  <c r="L245" i="23" s="1"/>
  <c r="C246" i="23"/>
  <c r="E246" i="23" s="1"/>
  <c r="G246" i="23" s="1"/>
  <c r="H246" i="23"/>
  <c r="J246" i="23" s="1"/>
  <c r="K246" i="23" s="1"/>
  <c r="L246" i="23" s="1"/>
  <c r="C245" i="48"/>
  <c r="E245" i="48" s="1"/>
  <c r="G245" i="48" s="1"/>
  <c r="C246" i="48"/>
  <c r="E246" i="48" s="1"/>
  <c r="G246" i="48" s="1"/>
  <c r="C235" i="48"/>
  <c r="E235" i="48" s="1"/>
  <c r="G235" i="48" s="1"/>
  <c r="C236" i="48"/>
  <c r="E236" i="48" s="1"/>
  <c r="G236" i="48" s="1"/>
  <c r="C237" i="48"/>
  <c r="E237" i="48" s="1"/>
  <c r="G237" i="48" s="1"/>
  <c r="C238" i="48"/>
  <c r="E238" i="48" s="1"/>
  <c r="G238" i="48" s="1"/>
  <c r="C239" i="48"/>
  <c r="E239" i="48" s="1"/>
  <c r="G239" i="48" s="1"/>
  <c r="C240" i="48"/>
  <c r="E240" i="48" s="1"/>
  <c r="G240" i="48" s="1"/>
  <c r="C241" i="48"/>
  <c r="E241" i="48" s="1"/>
  <c r="G241" i="48" s="1"/>
  <c r="C242" i="48"/>
  <c r="E242" i="48" s="1"/>
  <c r="G242" i="48" s="1"/>
  <c r="C243" i="48"/>
  <c r="E243" i="48" s="1"/>
  <c r="G243" i="48" s="1"/>
  <c r="C244" i="48"/>
  <c r="E244" i="48" s="1"/>
  <c r="G244" i="48" s="1"/>
  <c r="C234" i="48"/>
  <c r="E234" i="48" s="1"/>
  <c r="G234" i="48" s="1"/>
  <c r="C235" i="28"/>
  <c r="E235" i="28" s="1"/>
  <c r="G235" i="28" s="1"/>
  <c r="H235" i="28"/>
  <c r="J235" i="28" s="1"/>
  <c r="K235" i="28" s="1"/>
  <c r="L235" i="28" s="1"/>
  <c r="C236" i="28"/>
  <c r="E236" i="28" s="1"/>
  <c r="G236" i="28" s="1"/>
  <c r="H236" i="28"/>
  <c r="J236" i="28" s="1"/>
  <c r="K236" i="28" s="1"/>
  <c r="L236" i="28" s="1"/>
  <c r="C237" i="28"/>
  <c r="E237" i="28" s="1"/>
  <c r="G237" i="28" s="1"/>
  <c r="H237" i="28"/>
  <c r="J237" i="28" s="1"/>
  <c r="K237" i="28" s="1"/>
  <c r="L237" i="28" s="1"/>
  <c r="C238" i="28"/>
  <c r="E238" i="28" s="1"/>
  <c r="G238" i="28" s="1"/>
  <c r="H238" i="28"/>
  <c r="J238" i="28" s="1"/>
  <c r="K238" i="28" s="1"/>
  <c r="L238" i="28" s="1"/>
  <c r="C239" i="28"/>
  <c r="E239" i="28" s="1"/>
  <c r="G239" i="28" s="1"/>
  <c r="H239" i="28"/>
  <c r="J239" i="28" s="1"/>
  <c r="K239" i="28" s="1"/>
  <c r="L239" i="28" s="1"/>
  <c r="C240" i="28"/>
  <c r="E240" i="28" s="1"/>
  <c r="G240" i="28" s="1"/>
  <c r="H240" i="28"/>
  <c r="J240" i="28" s="1"/>
  <c r="K240" i="28" s="1"/>
  <c r="L240" i="28" s="1"/>
  <c r="C241" i="28"/>
  <c r="E241" i="28" s="1"/>
  <c r="G241" i="28" s="1"/>
  <c r="H241" i="28"/>
  <c r="J241" i="28" s="1"/>
  <c r="K241" i="28" s="1"/>
  <c r="L241" i="28" s="1"/>
  <c r="C242" i="28"/>
  <c r="E242" i="28" s="1"/>
  <c r="G242" i="28" s="1"/>
  <c r="H242" i="28"/>
  <c r="J242" i="28" s="1"/>
  <c r="K242" i="28" s="1"/>
  <c r="L242" i="28" s="1"/>
  <c r="C243" i="28"/>
  <c r="E243" i="28" s="1"/>
  <c r="G243" i="28" s="1"/>
  <c r="H243" i="28"/>
  <c r="J243" i="28" s="1"/>
  <c r="K243" i="28" s="1"/>
  <c r="L243" i="28" s="1"/>
  <c r="C244" i="28"/>
  <c r="E244" i="28" s="1"/>
  <c r="G244" i="28" s="1"/>
  <c r="H244" i="28"/>
  <c r="J244" i="28" s="1"/>
  <c r="K244" i="28" s="1"/>
  <c r="L244" i="28" s="1"/>
  <c r="C245" i="28"/>
  <c r="E245" i="28" s="1"/>
  <c r="G245" i="28" s="1"/>
  <c r="H245" i="28"/>
  <c r="J245" i="28" s="1"/>
  <c r="K245" i="28" s="1"/>
  <c r="L245" i="28" s="1"/>
  <c r="C246" i="28"/>
  <c r="E246" i="28" s="1"/>
  <c r="G246" i="28" s="1"/>
  <c r="H246" i="28"/>
  <c r="J246" i="28" s="1"/>
  <c r="K246" i="28" s="1"/>
  <c r="L246" i="28" s="1"/>
  <c r="C235" i="27"/>
  <c r="E235" i="27" s="1"/>
  <c r="G235" i="27" s="1"/>
  <c r="H235" i="27"/>
  <c r="J235" i="27" s="1"/>
  <c r="K235" i="27" s="1"/>
  <c r="L235" i="27" s="1"/>
  <c r="C236" i="27"/>
  <c r="E236" i="27" s="1"/>
  <c r="G236" i="27" s="1"/>
  <c r="H236" i="27"/>
  <c r="J236" i="27" s="1"/>
  <c r="K236" i="27" s="1"/>
  <c r="L236" i="27" s="1"/>
  <c r="C237" i="27"/>
  <c r="E237" i="27" s="1"/>
  <c r="G237" i="27" s="1"/>
  <c r="H237" i="27"/>
  <c r="J237" i="27" s="1"/>
  <c r="K237" i="27" s="1"/>
  <c r="L237" i="27" s="1"/>
  <c r="C238" i="27"/>
  <c r="E238" i="27" s="1"/>
  <c r="G238" i="27" s="1"/>
  <c r="H238" i="27"/>
  <c r="J238" i="27" s="1"/>
  <c r="K238" i="27" s="1"/>
  <c r="L238" i="27" s="1"/>
  <c r="C239" i="27"/>
  <c r="E239" i="27" s="1"/>
  <c r="G239" i="27" s="1"/>
  <c r="H239" i="27"/>
  <c r="J239" i="27" s="1"/>
  <c r="K239" i="27" s="1"/>
  <c r="L239" i="27" s="1"/>
  <c r="C240" i="27"/>
  <c r="E240" i="27" s="1"/>
  <c r="G240" i="27" s="1"/>
  <c r="H240" i="27"/>
  <c r="J240" i="27" s="1"/>
  <c r="K240" i="27" s="1"/>
  <c r="L240" i="27" s="1"/>
  <c r="C241" i="27"/>
  <c r="E241" i="27" s="1"/>
  <c r="G241" i="27" s="1"/>
  <c r="H241" i="27"/>
  <c r="J241" i="27" s="1"/>
  <c r="K241" i="27" s="1"/>
  <c r="L241" i="27" s="1"/>
  <c r="C242" i="27"/>
  <c r="E242" i="27" s="1"/>
  <c r="G242" i="27" s="1"/>
  <c r="H242" i="27"/>
  <c r="J242" i="27" s="1"/>
  <c r="K242" i="27" s="1"/>
  <c r="L242" i="27" s="1"/>
  <c r="C243" i="27"/>
  <c r="E243" i="27" s="1"/>
  <c r="G243" i="27" s="1"/>
  <c r="H243" i="27"/>
  <c r="J243" i="27" s="1"/>
  <c r="K243" i="27" s="1"/>
  <c r="L243" i="27" s="1"/>
  <c r="C244" i="27"/>
  <c r="E244" i="27" s="1"/>
  <c r="G244" i="27" s="1"/>
  <c r="H244" i="27"/>
  <c r="J244" i="27" s="1"/>
  <c r="K244" i="27" s="1"/>
  <c r="L244" i="27" s="1"/>
  <c r="C245" i="27"/>
  <c r="E245" i="27" s="1"/>
  <c r="G245" i="27" s="1"/>
  <c r="H245" i="27"/>
  <c r="J245" i="27" s="1"/>
  <c r="K245" i="27" s="1"/>
  <c r="L245" i="27" s="1"/>
  <c r="C246" i="27"/>
  <c r="E246" i="27" s="1"/>
  <c r="G246" i="27" s="1"/>
  <c r="H246" i="27"/>
  <c r="J246" i="27" s="1"/>
  <c r="K246" i="27" s="1"/>
  <c r="L246" i="27" s="1"/>
  <c r="C235" i="26"/>
  <c r="E235" i="26" s="1"/>
  <c r="G235" i="26" s="1"/>
  <c r="H235" i="26"/>
  <c r="J235" i="26" s="1"/>
  <c r="K235" i="26" s="1"/>
  <c r="L235" i="26" s="1"/>
  <c r="C236" i="26"/>
  <c r="E236" i="26" s="1"/>
  <c r="G236" i="26" s="1"/>
  <c r="H236" i="26"/>
  <c r="J236" i="26" s="1"/>
  <c r="K236" i="26" s="1"/>
  <c r="L236" i="26" s="1"/>
  <c r="C237" i="26"/>
  <c r="E237" i="26" s="1"/>
  <c r="G237" i="26" s="1"/>
  <c r="H237" i="26"/>
  <c r="J237" i="26" s="1"/>
  <c r="K237" i="26" s="1"/>
  <c r="L237" i="26" s="1"/>
  <c r="C238" i="26"/>
  <c r="E238" i="26" s="1"/>
  <c r="G238" i="26" s="1"/>
  <c r="H238" i="26"/>
  <c r="J238" i="26" s="1"/>
  <c r="K238" i="26" s="1"/>
  <c r="L238" i="26" s="1"/>
  <c r="C239" i="26"/>
  <c r="E239" i="26" s="1"/>
  <c r="G239" i="26" s="1"/>
  <c r="H239" i="26"/>
  <c r="J239" i="26" s="1"/>
  <c r="K239" i="26" s="1"/>
  <c r="L239" i="26" s="1"/>
  <c r="C240" i="26"/>
  <c r="E240" i="26" s="1"/>
  <c r="G240" i="26" s="1"/>
  <c r="H240" i="26"/>
  <c r="J240" i="26" s="1"/>
  <c r="K240" i="26" s="1"/>
  <c r="L240" i="26" s="1"/>
  <c r="C241" i="26"/>
  <c r="E241" i="26" s="1"/>
  <c r="G241" i="26" s="1"/>
  <c r="H241" i="26"/>
  <c r="J241" i="26" s="1"/>
  <c r="K241" i="26" s="1"/>
  <c r="L241" i="26" s="1"/>
  <c r="C242" i="26"/>
  <c r="E242" i="26" s="1"/>
  <c r="G242" i="26" s="1"/>
  <c r="H242" i="26"/>
  <c r="J242" i="26" s="1"/>
  <c r="K242" i="26" s="1"/>
  <c r="L242" i="26" s="1"/>
  <c r="C243" i="26"/>
  <c r="E243" i="26" s="1"/>
  <c r="G243" i="26" s="1"/>
  <c r="H243" i="26"/>
  <c r="J243" i="26" s="1"/>
  <c r="K243" i="26" s="1"/>
  <c r="L243" i="26" s="1"/>
  <c r="C244" i="26"/>
  <c r="E244" i="26" s="1"/>
  <c r="G244" i="26" s="1"/>
  <c r="H244" i="26"/>
  <c r="J244" i="26" s="1"/>
  <c r="K244" i="26" s="1"/>
  <c r="L244" i="26" s="1"/>
  <c r="C245" i="26"/>
  <c r="E245" i="26" s="1"/>
  <c r="G245" i="26" s="1"/>
  <c r="H245" i="26"/>
  <c r="J245" i="26" s="1"/>
  <c r="K245" i="26" s="1"/>
  <c r="L245" i="26" s="1"/>
  <c r="C246" i="26"/>
  <c r="E246" i="26" s="1"/>
  <c r="G246" i="26" s="1"/>
  <c r="H246" i="26"/>
  <c r="J246" i="26" s="1"/>
  <c r="K246" i="26" s="1"/>
  <c r="L246" i="26" s="1"/>
  <c r="C235" i="25"/>
  <c r="E235" i="25" s="1"/>
  <c r="G235" i="25" s="1"/>
  <c r="H235" i="25"/>
  <c r="J235" i="25" s="1"/>
  <c r="K235" i="25" s="1"/>
  <c r="L235" i="25" s="1"/>
  <c r="C236" i="25"/>
  <c r="E236" i="25" s="1"/>
  <c r="G236" i="25" s="1"/>
  <c r="H236" i="25"/>
  <c r="J236" i="25" s="1"/>
  <c r="K236" i="25" s="1"/>
  <c r="L236" i="25" s="1"/>
  <c r="C237" i="25"/>
  <c r="E237" i="25" s="1"/>
  <c r="G237" i="25" s="1"/>
  <c r="H237" i="25"/>
  <c r="J237" i="25" s="1"/>
  <c r="K237" i="25" s="1"/>
  <c r="L237" i="25" s="1"/>
  <c r="C238" i="25"/>
  <c r="E238" i="25" s="1"/>
  <c r="G238" i="25" s="1"/>
  <c r="H238" i="25"/>
  <c r="J238" i="25" s="1"/>
  <c r="K238" i="25" s="1"/>
  <c r="L238" i="25" s="1"/>
  <c r="C239" i="25"/>
  <c r="E239" i="25" s="1"/>
  <c r="G239" i="25" s="1"/>
  <c r="H239" i="25"/>
  <c r="J239" i="25" s="1"/>
  <c r="K239" i="25" s="1"/>
  <c r="L239" i="25" s="1"/>
  <c r="C240" i="25"/>
  <c r="E240" i="25" s="1"/>
  <c r="G240" i="25" s="1"/>
  <c r="H240" i="25"/>
  <c r="J240" i="25" s="1"/>
  <c r="K240" i="25" s="1"/>
  <c r="L240" i="25" s="1"/>
  <c r="C241" i="25"/>
  <c r="E241" i="25" s="1"/>
  <c r="G241" i="25" s="1"/>
  <c r="H241" i="25"/>
  <c r="J241" i="25" s="1"/>
  <c r="K241" i="25" s="1"/>
  <c r="L241" i="25" s="1"/>
  <c r="C242" i="25"/>
  <c r="E242" i="25" s="1"/>
  <c r="G242" i="25" s="1"/>
  <c r="H242" i="25"/>
  <c r="J242" i="25" s="1"/>
  <c r="K242" i="25" s="1"/>
  <c r="L242" i="25" s="1"/>
  <c r="C243" i="25"/>
  <c r="E243" i="25" s="1"/>
  <c r="G243" i="25" s="1"/>
  <c r="H243" i="25"/>
  <c r="J243" i="25" s="1"/>
  <c r="K243" i="25" s="1"/>
  <c r="L243" i="25" s="1"/>
  <c r="C244" i="25"/>
  <c r="E244" i="25" s="1"/>
  <c r="G244" i="25" s="1"/>
  <c r="H244" i="25"/>
  <c r="J244" i="25" s="1"/>
  <c r="K244" i="25" s="1"/>
  <c r="L244" i="25" s="1"/>
  <c r="C245" i="25"/>
  <c r="E245" i="25" s="1"/>
  <c r="G245" i="25" s="1"/>
  <c r="H245" i="25"/>
  <c r="J245" i="25" s="1"/>
  <c r="K245" i="25" s="1"/>
  <c r="L245" i="25" s="1"/>
  <c r="C246" i="25"/>
  <c r="E246" i="25" s="1"/>
  <c r="G246" i="25" s="1"/>
  <c r="H246" i="25"/>
  <c r="J246" i="25" s="1"/>
  <c r="K246" i="25" s="1"/>
  <c r="L246" i="25" s="1"/>
  <c r="C235" i="46"/>
  <c r="E235" i="46" s="1"/>
  <c r="G235" i="46" s="1"/>
  <c r="H235" i="46"/>
  <c r="J235" i="46" s="1"/>
  <c r="K235" i="46" s="1"/>
  <c r="L235" i="46" s="1"/>
  <c r="C236" i="46"/>
  <c r="E236" i="46" s="1"/>
  <c r="G236" i="46" s="1"/>
  <c r="H236" i="46"/>
  <c r="J236" i="46" s="1"/>
  <c r="K236" i="46" s="1"/>
  <c r="L236" i="46" s="1"/>
  <c r="C237" i="46"/>
  <c r="E237" i="46" s="1"/>
  <c r="G237" i="46" s="1"/>
  <c r="H237" i="46"/>
  <c r="J237" i="46" s="1"/>
  <c r="K237" i="46" s="1"/>
  <c r="L237" i="46" s="1"/>
  <c r="C238" i="46"/>
  <c r="E238" i="46" s="1"/>
  <c r="G238" i="46" s="1"/>
  <c r="H238" i="46"/>
  <c r="J238" i="46" s="1"/>
  <c r="K238" i="46" s="1"/>
  <c r="L238" i="46" s="1"/>
  <c r="C239" i="46"/>
  <c r="E239" i="46" s="1"/>
  <c r="G239" i="46" s="1"/>
  <c r="H239" i="46"/>
  <c r="J239" i="46" s="1"/>
  <c r="K239" i="46" s="1"/>
  <c r="L239" i="46" s="1"/>
  <c r="C240" i="46"/>
  <c r="E240" i="46" s="1"/>
  <c r="G240" i="46" s="1"/>
  <c r="H240" i="46"/>
  <c r="J240" i="46" s="1"/>
  <c r="K240" i="46" s="1"/>
  <c r="L240" i="46" s="1"/>
  <c r="C241" i="46"/>
  <c r="E241" i="46" s="1"/>
  <c r="G241" i="46" s="1"/>
  <c r="H241" i="46"/>
  <c r="J241" i="46" s="1"/>
  <c r="K241" i="46" s="1"/>
  <c r="L241" i="46" s="1"/>
  <c r="C242" i="46"/>
  <c r="E242" i="46" s="1"/>
  <c r="G242" i="46" s="1"/>
  <c r="H242" i="46"/>
  <c r="J242" i="46" s="1"/>
  <c r="K242" i="46" s="1"/>
  <c r="L242" i="46" s="1"/>
  <c r="C243" i="46"/>
  <c r="E243" i="46" s="1"/>
  <c r="G243" i="46" s="1"/>
  <c r="H243" i="46"/>
  <c r="J243" i="46" s="1"/>
  <c r="K243" i="46" s="1"/>
  <c r="L243" i="46" s="1"/>
  <c r="C244" i="46"/>
  <c r="E244" i="46" s="1"/>
  <c r="G244" i="46" s="1"/>
  <c r="H244" i="46"/>
  <c r="J244" i="46" s="1"/>
  <c r="K244" i="46" s="1"/>
  <c r="L244" i="46" s="1"/>
  <c r="C245" i="46"/>
  <c r="E245" i="46" s="1"/>
  <c r="G245" i="46" s="1"/>
  <c r="H245" i="46"/>
  <c r="J245" i="46" s="1"/>
  <c r="K245" i="46" s="1"/>
  <c r="L245" i="46" s="1"/>
  <c r="C246" i="46"/>
  <c r="E246" i="46" s="1"/>
  <c r="G246" i="46" s="1"/>
  <c r="H246" i="46"/>
  <c r="J246" i="46" s="1"/>
  <c r="K246" i="46" s="1"/>
  <c r="L246" i="46" s="1"/>
  <c r="C246" i="24"/>
  <c r="E246" i="24" s="1"/>
  <c r="G246" i="24" s="1"/>
  <c r="H246" i="24"/>
  <c r="J246" i="24" s="1"/>
  <c r="K246" i="24" s="1"/>
  <c r="L246" i="24" s="1"/>
  <c r="C235" i="24"/>
  <c r="E235" i="24" s="1"/>
  <c r="G235" i="24" s="1"/>
  <c r="H235" i="24"/>
  <c r="J235" i="24" s="1"/>
  <c r="K235" i="24" s="1"/>
  <c r="L235" i="24" s="1"/>
  <c r="C236" i="24"/>
  <c r="E236" i="24" s="1"/>
  <c r="G236" i="24" s="1"/>
  <c r="H236" i="24"/>
  <c r="J236" i="24" s="1"/>
  <c r="K236" i="24" s="1"/>
  <c r="L236" i="24" s="1"/>
  <c r="C237" i="24"/>
  <c r="E237" i="24" s="1"/>
  <c r="G237" i="24" s="1"/>
  <c r="H237" i="24"/>
  <c r="J237" i="24" s="1"/>
  <c r="K237" i="24" s="1"/>
  <c r="L237" i="24" s="1"/>
  <c r="C238" i="24"/>
  <c r="E238" i="24" s="1"/>
  <c r="G238" i="24" s="1"/>
  <c r="H238" i="24"/>
  <c r="J238" i="24" s="1"/>
  <c r="K238" i="24" s="1"/>
  <c r="L238" i="24" s="1"/>
  <c r="C239" i="24"/>
  <c r="E239" i="24" s="1"/>
  <c r="G239" i="24" s="1"/>
  <c r="H239" i="24"/>
  <c r="J239" i="24" s="1"/>
  <c r="K239" i="24" s="1"/>
  <c r="L239" i="24" s="1"/>
  <c r="C240" i="24"/>
  <c r="E240" i="24" s="1"/>
  <c r="G240" i="24" s="1"/>
  <c r="H240" i="24"/>
  <c r="J240" i="24" s="1"/>
  <c r="K240" i="24" s="1"/>
  <c r="L240" i="24" s="1"/>
  <c r="C241" i="24"/>
  <c r="E241" i="24" s="1"/>
  <c r="G241" i="24" s="1"/>
  <c r="H241" i="24"/>
  <c r="J241" i="24" s="1"/>
  <c r="K241" i="24" s="1"/>
  <c r="L241" i="24" s="1"/>
  <c r="C242" i="24"/>
  <c r="E242" i="24" s="1"/>
  <c r="G242" i="24" s="1"/>
  <c r="J242" i="24"/>
  <c r="K242" i="24" s="1"/>
  <c r="L242" i="24" s="1"/>
  <c r="C243" i="24"/>
  <c r="E243" i="24" s="1"/>
  <c r="G243" i="24" s="1"/>
  <c r="H243" i="24"/>
  <c r="J243" i="24" s="1"/>
  <c r="K243" i="24" s="1"/>
  <c r="L243" i="24" s="1"/>
  <c r="C244" i="24"/>
  <c r="E244" i="24" s="1"/>
  <c r="G244" i="24" s="1"/>
  <c r="H244" i="24"/>
  <c r="J244" i="24" s="1"/>
  <c r="K244" i="24" s="1"/>
  <c r="L244" i="24" s="1"/>
  <c r="C245" i="24"/>
  <c r="E245" i="24" s="1"/>
  <c r="G245" i="24" s="1"/>
  <c r="H245" i="24"/>
  <c r="J245" i="24" s="1"/>
  <c r="K245" i="24" s="1"/>
  <c r="L245" i="24" s="1"/>
  <c r="C235" i="23"/>
  <c r="E235" i="23" s="1"/>
  <c r="G235" i="23" s="1"/>
  <c r="H235" i="23"/>
  <c r="J235" i="23" s="1"/>
  <c r="K235" i="23" s="1"/>
  <c r="L235" i="23" s="1"/>
  <c r="C236" i="23"/>
  <c r="E236" i="23" s="1"/>
  <c r="G236" i="23" s="1"/>
  <c r="H236" i="23"/>
  <c r="J236" i="23" s="1"/>
  <c r="K236" i="23" s="1"/>
  <c r="L236" i="23" s="1"/>
  <c r="C235" i="22"/>
  <c r="E235" i="22" s="1"/>
  <c r="G235" i="22" s="1"/>
  <c r="H235" i="22"/>
  <c r="J235" i="22" s="1"/>
  <c r="K235" i="22" s="1"/>
  <c r="L235" i="22" s="1"/>
  <c r="C236" i="22"/>
  <c r="E236" i="22" s="1"/>
  <c r="G236" i="22" s="1"/>
  <c r="H236" i="22"/>
  <c r="J236" i="22" s="1"/>
  <c r="K236" i="22" s="1"/>
  <c r="L236" i="22" s="1"/>
  <c r="C237" i="22"/>
  <c r="E237" i="22" s="1"/>
  <c r="G237" i="22" s="1"/>
  <c r="H237" i="22"/>
  <c r="J237" i="22" s="1"/>
  <c r="K237" i="22" s="1"/>
  <c r="L237" i="22" s="1"/>
  <c r="C238" i="22"/>
  <c r="E238" i="22" s="1"/>
  <c r="G238" i="22" s="1"/>
  <c r="H238" i="22"/>
  <c r="J238" i="22" s="1"/>
  <c r="K238" i="22" s="1"/>
  <c r="L238" i="22" s="1"/>
  <c r="C239" i="22"/>
  <c r="E239" i="22" s="1"/>
  <c r="G239" i="22" s="1"/>
  <c r="H239" i="22"/>
  <c r="J239" i="22" s="1"/>
  <c r="K239" i="22" s="1"/>
  <c r="L239" i="22" s="1"/>
  <c r="C240" i="22"/>
  <c r="E240" i="22" s="1"/>
  <c r="G240" i="22" s="1"/>
  <c r="H240" i="22"/>
  <c r="J240" i="22" s="1"/>
  <c r="K240" i="22" s="1"/>
  <c r="L240" i="22" s="1"/>
  <c r="C241" i="22"/>
  <c r="E241" i="22" s="1"/>
  <c r="G241" i="22" s="1"/>
  <c r="H241" i="22"/>
  <c r="J241" i="22" s="1"/>
  <c r="K241" i="22" s="1"/>
  <c r="L241" i="22" s="1"/>
  <c r="C242" i="22"/>
  <c r="E242" i="22" s="1"/>
  <c r="G242" i="22" s="1"/>
  <c r="H242" i="22"/>
  <c r="J242" i="22" s="1"/>
  <c r="K242" i="22" s="1"/>
  <c r="L242" i="22" s="1"/>
  <c r="C243" i="22"/>
  <c r="E243" i="22" s="1"/>
  <c r="G243" i="22" s="1"/>
  <c r="H243" i="22"/>
  <c r="J243" i="22" s="1"/>
  <c r="K243" i="22" s="1"/>
  <c r="L243" i="22" s="1"/>
  <c r="C244" i="22"/>
  <c r="E244" i="22" s="1"/>
  <c r="G244" i="22" s="1"/>
  <c r="H244" i="22"/>
  <c r="J244" i="22" s="1"/>
  <c r="K244" i="22" s="1"/>
  <c r="L244" i="22" s="1"/>
  <c r="C245" i="22"/>
  <c r="E245" i="22" s="1"/>
  <c r="G245" i="22" s="1"/>
  <c r="H245" i="22"/>
  <c r="J245" i="22" s="1"/>
  <c r="K245" i="22" s="1"/>
  <c r="L245" i="22" s="1"/>
  <c r="C246" i="22"/>
  <c r="E246" i="22" s="1"/>
  <c r="G246" i="22" s="1"/>
  <c r="H246" i="22"/>
  <c r="J246" i="22" s="1"/>
  <c r="K246" i="22" s="1"/>
  <c r="L246" i="22" s="1"/>
  <c r="C235" i="21"/>
  <c r="E235" i="21" s="1"/>
  <c r="G235" i="21" s="1"/>
  <c r="H235" i="21"/>
  <c r="J235" i="21" s="1"/>
  <c r="K235" i="21" s="1"/>
  <c r="L235" i="21" s="1"/>
  <c r="C236" i="21"/>
  <c r="E236" i="21" s="1"/>
  <c r="G236" i="21" s="1"/>
  <c r="H236" i="21"/>
  <c r="J236" i="21" s="1"/>
  <c r="K236" i="21" s="1"/>
  <c r="L236" i="21" s="1"/>
  <c r="C237" i="21"/>
  <c r="E237" i="21" s="1"/>
  <c r="G237" i="21" s="1"/>
  <c r="H237" i="21"/>
  <c r="J237" i="21" s="1"/>
  <c r="K237" i="21" s="1"/>
  <c r="L237" i="21" s="1"/>
  <c r="C238" i="21"/>
  <c r="E238" i="21" s="1"/>
  <c r="G238" i="21" s="1"/>
  <c r="H238" i="21"/>
  <c r="J238" i="21" s="1"/>
  <c r="K238" i="21" s="1"/>
  <c r="L238" i="21" s="1"/>
  <c r="C239" i="21"/>
  <c r="E239" i="21" s="1"/>
  <c r="G239" i="21" s="1"/>
  <c r="H239" i="21"/>
  <c r="J239" i="21" s="1"/>
  <c r="K239" i="21" s="1"/>
  <c r="L239" i="21" s="1"/>
  <c r="C240" i="21"/>
  <c r="E240" i="21" s="1"/>
  <c r="G240" i="21" s="1"/>
  <c r="H240" i="21"/>
  <c r="J240" i="21" s="1"/>
  <c r="K240" i="21" s="1"/>
  <c r="L240" i="21" s="1"/>
  <c r="C241" i="21"/>
  <c r="E241" i="21" s="1"/>
  <c r="G241" i="21" s="1"/>
  <c r="H241" i="21"/>
  <c r="J241" i="21" s="1"/>
  <c r="K241" i="21" s="1"/>
  <c r="L241" i="21" s="1"/>
  <c r="C242" i="21"/>
  <c r="E242" i="21" s="1"/>
  <c r="G242" i="21" s="1"/>
  <c r="H242" i="21"/>
  <c r="J242" i="21" s="1"/>
  <c r="K242" i="21" s="1"/>
  <c r="L242" i="21" s="1"/>
  <c r="C243" i="21"/>
  <c r="E243" i="21" s="1"/>
  <c r="G243" i="21" s="1"/>
  <c r="H243" i="21"/>
  <c r="J243" i="21" s="1"/>
  <c r="K243" i="21" s="1"/>
  <c r="L243" i="21" s="1"/>
  <c r="C244" i="21"/>
  <c r="E244" i="21" s="1"/>
  <c r="G244" i="21" s="1"/>
  <c r="H244" i="21"/>
  <c r="J244" i="21" s="1"/>
  <c r="K244" i="21" s="1"/>
  <c r="L244" i="21" s="1"/>
  <c r="C245" i="21"/>
  <c r="E245" i="21" s="1"/>
  <c r="G245" i="21" s="1"/>
  <c r="H245" i="21"/>
  <c r="J245" i="21" s="1"/>
  <c r="K245" i="21" s="1"/>
  <c r="L245" i="21" s="1"/>
  <c r="C246" i="21"/>
  <c r="E246" i="21" s="1"/>
  <c r="G246" i="21" s="1"/>
  <c r="H246" i="21"/>
  <c r="J246" i="21" s="1"/>
  <c r="K246" i="21" s="1"/>
  <c r="L246" i="21" s="1"/>
  <c r="C235" i="45"/>
  <c r="E235" i="45" s="1"/>
  <c r="G235" i="45" s="1"/>
  <c r="H235" i="45"/>
  <c r="J235" i="45" s="1"/>
  <c r="K235" i="45" s="1"/>
  <c r="L235" i="45" s="1"/>
  <c r="C236" i="45"/>
  <c r="E236" i="45" s="1"/>
  <c r="G236" i="45" s="1"/>
  <c r="H236" i="45"/>
  <c r="J236" i="45" s="1"/>
  <c r="K236" i="45" s="1"/>
  <c r="L236" i="45" s="1"/>
  <c r="C237" i="45"/>
  <c r="E237" i="45" s="1"/>
  <c r="G237" i="45" s="1"/>
  <c r="H237" i="45"/>
  <c r="J237" i="45" s="1"/>
  <c r="K237" i="45" s="1"/>
  <c r="L237" i="45" s="1"/>
  <c r="C238" i="45"/>
  <c r="E238" i="45" s="1"/>
  <c r="G238" i="45" s="1"/>
  <c r="H238" i="45"/>
  <c r="J238" i="45" s="1"/>
  <c r="K238" i="45" s="1"/>
  <c r="L238" i="45" s="1"/>
  <c r="C239" i="45"/>
  <c r="E239" i="45" s="1"/>
  <c r="G239" i="45" s="1"/>
  <c r="H239" i="45"/>
  <c r="J239" i="45" s="1"/>
  <c r="K239" i="45" s="1"/>
  <c r="L239" i="45" s="1"/>
  <c r="C240" i="45"/>
  <c r="E240" i="45" s="1"/>
  <c r="G240" i="45" s="1"/>
  <c r="H240" i="45"/>
  <c r="J240" i="45" s="1"/>
  <c r="K240" i="45" s="1"/>
  <c r="L240" i="45" s="1"/>
  <c r="C241" i="45"/>
  <c r="E241" i="45" s="1"/>
  <c r="G241" i="45" s="1"/>
  <c r="H241" i="45"/>
  <c r="J241" i="45" s="1"/>
  <c r="K241" i="45" s="1"/>
  <c r="L241" i="45" s="1"/>
  <c r="C242" i="45"/>
  <c r="E242" i="45" s="1"/>
  <c r="G242" i="45" s="1"/>
  <c r="H242" i="45"/>
  <c r="J242" i="45" s="1"/>
  <c r="K242" i="45" s="1"/>
  <c r="L242" i="45" s="1"/>
  <c r="C243" i="45"/>
  <c r="E243" i="45" s="1"/>
  <c r="G243" i="45" s="1"/>
  <c r="H243" i="45"/>
  <c r="J243" i="45" s="1"/>
  <c r="K243" i="45" s="1"/>
  <c r="L243" i="45" s="1"/>
  <c r="C244" i="45"/>
  <c r="E244" i="45" s="1"/>
  <c r="G244" i="45" s="1"/>
  <c r="H244" i="45"/>
  <c r="J244" i="45" s="1"/>
  <c r="K244" i="45" s="1"/>
  <c r="L244" i="45" s="1"/>
  <c r="C245" i="45"/>
  <c r="E245" i="45" s="1"/>
  <c r="G245" i="45" s="1"/>
  <c r="H245" i="45"/>
  <c r="J245" i="45" s="1"/>
  <c r="K245" i="45" s="1"/>
  <c r="L245" i="45" s="1"/>
  <c r="C246" i="45"/>
  <c r="E246" i="45" s="1"/>
  <c r="G246" i="45" s="1"/>
  <c r="H246" i="45"/>
  <c r="J246" i="45" s="1"/>
  <c r="K246" i="45" s="1"/>
  <c r="L246" i="45" s="1"/>
  <c r="C235" i="19"/>
  <c r="E235" i="19" s="1"/>
  <c r="G235" i="19" s="1"/>
  <c r="K235" i="19"/>
  <c r="L235" i="19" s="1"/>
  <c r="C236" i="19"/>
  <c r="E236" i="19" s="1"/>
  <c r="G236" i="19" s="1"/>
  <c r="H236" i="19"/>
  <c r="J236" i="19" s="1"/>
  <c r="K236" i="19" s="1"/>
  <c r="L236" i="19" s="1"/>
  <c r="C237" i="19"/>
  <c r="E237" i="19" s="1"/>
  <c r="G237" i="19" s="1"/>
  <c r="H237" i="19"/>
  <c r="J237" i="19" s="1"/>
  <c r="K237" i="19" s="1"/>
  <c r="L237" i="19" s="1"/>
  <c r="C238" i="19"/>
  <c r="E238" i="19" s="1"/>
  <c r="G238" i="19" s="1"/>
  <c r="H238" i="19"/>
  <c r="J238" i="19" s="1"/>
  <c r="K238" i="19" s="1"/>
  <c r="L238" i="19" s="1"/>
  <c r="C239" i="19"/>
  <c r="E239" i="19" s="1"/>
  <c r="G239" i="19" s="1"/>
  <c r="H239" i="19"/>
  <c r="J239" i="19" s="1"/>
  <c r="K239" i="19" s="1"/>
  <c r="L239" i="19" s="1"/>
  <c r="C240" i="19"/>
  <c r="E240" i="19" s="1"/>
  <c r="G240" i="19" s="1"/>
  <c r="H240" i="19"/>
  <c r="J240" i="19" s="1"/>
  <c r="K240" i="19" s="1"/>
  <c r="L240" i="19" s="1"/>
  <c r="C241" i="19"/>
  <c r="E241" i="19" s="1"/>
  <c r="G241" i="19" s="1"/>
  <c r="H241" i="19"/>
  <c r="J241" i="19" s="1"/>
  <c r="K241" i="19" s="1"/>
  <c r="L241" i="19" s="1"/>
  <c r="C242" i="19"/>
  <c r="E242" i="19" s="1"/>
  <c r="G242" i="19" s="1"/>
  <c r="H242" i="19"/>
  <c r="J242" i="19" s="1"/>
  <c r="K242" i="19" s="1"/>
  <c r="L242" i="19" s="1"/>
  <c r="C243" i="19"/>
  <c r="E243" i="19" s="1"/>
  <c r="G243" i="19" s="1"/>
  <c r="H243" i="19"/>
  <c r="J243" i="19" s="1"/>
  <c r="K243" i="19" s="1"/>
  <c r="L243" i="19" s="1"/>
  <c r="C244" i="19"/>
  <c r="E244" i="19" s="1"/>
  <c r="G244" i="19" s="1"/>
  <c r="H244" i="19"/>
  <c r="J244" i="19" s="1"/>
  <c r="K244" i="19" s="1"/>
  <c r="L244" i="19" s="1"/>
  <c r="C235" i="20"/>
  <c r="E235" i="20" s="1"/>
  <c r="G235" i="20" s="1"/>
  <c r="H235" i="20"/>
  <c r="J235" i="20" s="1"/>
  <c r="K235" i="20" s="1"/>
  <c r="L235" i="20" s="1"/>
  <c r="C236" i="20"/>
  <c r="E236" i="20" s="1"/>
  <c r="G236" i="20" s="1"/>
  <c r="H236" i="20"/>
  <c r="J236" i="20" s="1"/>
  <c r="K236" i="20" s="1"/>
  <c r="L236" i="20" s="1"/>
  <c r="C237" i="20"/>
  <c r="E237" i="20" s="1"/>
  <c r="G237" i="20" s="1"/>
  <c r="H237" i="20"/>
  <c r="J237" i="20" s="1"/>
  <c r="K237" i="20" s="1"/>
  <c r="L237" i="20" s="1"/>
  <c r="C238" i="20"/>
  <c r="E238" i="20" s="1"/>
  <c r="G238" i="20" s="1"/>
  <c r="H238" i="20"/>
  <c r="J238" i="20" s="1"/>
  <c r="K238" i="20" s="1"/>
  <c r="L238" i="20" s="1"/>
  <c r="C239" i="20"/>
  <c r="E239" i="20" s="1"/>
  <c r="G239" i="20" s="1"/>
  <c r="H239" i="20"/>
  <c r="J239" i="20" s="1"/>
  <c r="K239" i="20" s="1"/>
  <c r="L239" i="20" s="1"/>
  <c r="C240" i="20"/>
  <c r="E240" i="20" s="1"/>
  <c r="G240" i="20" s="1"/>
  <c r="H240" i="20"/>
  <c r="J240" i="20" s="1"/>
  <c r="K240" i="20" s="1"/>
  <c r="L240" i="20" s="1"/>
  <c r="C241" i="20"/>
  <c r="E241" i="20" s="1"/>
  <c r="G241" i="20" s="1"/>
  <c r="H241" i="20"/>
  <c r="J241" i="20" s="1"/>
  <c r="K241" i="20" s="1"/>
  <c r="L241" i="20" s="1"/>
  <c r="C242" i="20"/>
  <c r="E242" i="20" s="1"/>
  <c r="G242" i="20" s="1"/>
  <c r="H242" i="20"/>
  <c r="J242" i="20" s="1"/>
  <c r="K242" i="20" s="1"/>
  <c r="L242" i="20" s="1"/>
  <c r="C243" i="20"/>
  <c r="E243" i="20" s="1"/>
  <c r="G243" i="20" s="1"/>
  <c r="H243" i="20"/>
  <c r="J243" i="20" s="1"/>
  <c r="K243" i="20" s="1"/>
  <c r="L243" i="20" s="1"/>
  <c r="C244" i="20"/>
  <c r="E244" i="20" s="1"/>
  <c r="G244" i="20" s="1"/>
  <c r="H244" i="20"/>
  <c r="J244" i="20" s="1"/>
  <c r="K244" i="20" s="1"/>
  <c r="L244" i="20" s="1"/>
  <c r="C245" i="20"/>
  <c r="E245" i="20" s="1"/>
  <c r="G245" i="20" s="1"/>
  <c r="H245" i="20"/>
  <c r="J245" i="20" s="1"/>
  <c r="K245" i="20" s="1"/>
  <c r="L245" i="20" s="1"/>
  <c r="C246" i="20"/>
  <c r="E246" i="20" s="1"/>
  <c r="G246" i="20" s="1"/>
  <c r="H246" i="20"/>
  <c r="J246" i="20" s="1"/>
  <c r="K246" i="20" s="1"/>
  <c r="L246" i="20" s="1"/>
  <c r="C235" i="43"/>
  <c r="E235" i="43" s="1"/>
  <c r="G235" i="43" s="1"/>
  <c r="H235" i="43"/>
  <c r="J235" i="43" s="1"/>
  <c r="K235" i="43" s="1"/>
  <c r="L235" i="43" s="1"/>
  <c r="C236" i="43"/>
  <c r="E236" i="43" s="1"/>
  <c r="G236" i="43" s="1"/>
  <c r="H236" i="43"/>
  <c r="J236" i="43" s="1"/>
  <c r="K236" i="43" s="1"/>
  <c r="L236" i="43" s="1"/>
  <c r="C237" i="43"/>
  <c r="E237" i="43" s="1"/>
  <c r="G237" i="43" s="1"/>
  <c r="H237" i="43"/>
  <c r="J237" i="43" s="1"/>
  <c r="K237" i="43" s="1"/>
  <c r="L237" i="43" s="1"/>
  <c r="C238" i="43"/>
  <c r="E238" i="43" s="1"/>
  <c r="G238" i="43" s="1"/>
  <c r="H238" i="43"/>
  <c r="J238" i="43" s="1"/>
  <c r="K238" i="43" s="1"/>
  <c r="L238" i="43" s="1"/>
  <c r="C239" i="43"/>
  <c r="E239" i="43" s="1"/>
  <c r="G239" i="43" s="1"/>
  <c r="H239" i="43"/>
  <c r="J239" i="43" s="1"/>
  <c r="K239" i="43" s="1"/>
  <c r="L239" i="43" s="1"/>
  <c r="C240" i="43"/>
  <c r="E240" i="43" s="1"/>
  <c r="G240" i="43" s="1"/>
  <c r="H240" i="43"/>
  <c r="J240" i="43" s="1"/>
  <c r="K240" i="43" s="1"/>
  <c r="L240" i="43" s="1"/>
  <c r="C241" i="43"/>
  <c r="E241" i="43" s="1"/>
  <c r="G241" i="43" s="1"/>
  <c r="H241" i="43"/>
  <c r="J241" i="43" s="1"/>
  <c r="K241" i="43" s="1"/>
  <c r="L241" i="43" s="1"/>
  <c r="C242" i="43"/>
  <c r="E242" i="43" s="1"/>
  <c r="G242" i="43" s="1"/>
  <c r="H242" i="43"/>
  <c r="J242" i="43" s="1"/>
  <c r="K242" i="43" s="1"/>
  <c r="L242" i="43" s="1"/>
  <c r="C243" i="43"/>
  <c r="E243" i="43" s="1"/>
  <c r="G243" i="43" s="1"/>
  <c r="H243" i="43"/>
  <c r="J243" i="43" s="1"/>
  <c r="K243" i="43" s="1"/>
  <c r="L243" i="43" s="1"/>
  <c r="C244" i="43"/>
  <c r="E244" i="43" s="1"/>
  <c r="G244" i="43" s="1"/>
  <c r="H244" i="43"/>
  <c r="J244" i="43" s="1"/>
  <c r="K244" i="43" s="1"/>
  <c r="L244" i="43" s="1"/>
  <c r="C245" i="43"/>
  <c r="E245" i="43" s="1"/>
  <c r="G245" i="43" s="1"/>
  <c r="H245" i="43"/>
  <c r="J245" i="43" s="1"/>
  <c r="K245" i="43" s="1"/>
  <c r="L245" i="43" s="1"/>
  <c r="C246" i="43"/>
  <c r="E246" i="43" s="1"/>
  <c r="G246" i="43" s="1"/>
  <c r="H246" i="43"/>
  <c r="J246" i="43" s="1"/>
  <c r="K246" i="43" s="1"/>
  <c r="L246" i="43" s="1"/>
  <c r="C235" i="18"/>
  <c r="E235" i="18" s="1"/>
  <c r="G235" i="18" s="1"/>
  <c r="H235" i="18"/>
  <c r="J235" i="18" s="1"/>
  <c r="K235" i="18" s="1"/>
  <c r="L235" i="18" s="1"/>
  <c r="C236" i="18"/>
  <c r="E236" i="18" s="1"/>
  <c r="G236" i="18" s="1"/>
  <c r="H236" i="18"/>
  <c r="J236" i="18" s="1"/>
  <c r="L236" i="18" s="1"/>
  <c r="C237" i="18"/>
  <c r="E237" i="18" s="1"/>
  <c r="G237" i="18" s="1"/>
  <c r="H237" i="18"/>
  <c r="J237" i="18" s="1"/>
  <c r="K237" i="18" s="1"/>
  <c r="L237" i="18" s="1"/>
  <c r="C238" i="18"/>
  <c r="E238" i="18" s="1"/>
  <c r="G238" i="18" s="1"/>
  <c r="H238" i="18"/>
  <c r="J238" i="18" s="1"/>
  <c r="K238" i="18" s="1"/>
  <c r="L238" i="18" s="1"/>
  <c r="C239" i="18"/>
  <c r="E239" i="18" s="1"/>
  <c r="G239" i="18" s="1"/>
  <c r="H239" i="18"/>
  <c r="J239" i="18" s="1"/>
  <c r="K239" i="18" s="1"/>
  <c r="L239" i="18" s="1"/>
  <c r="C240" i="18"/>
  <c r="E240" i="18" s="1"/>
  <c r="G240" i="18" s="1"/>
  <c r="H240" i="18"/>
  <c r="J240" i="18" s="1"/>
  <c r="K240" i="18" s="1"/>
  <c r="L240" i="18" s="1"/>
  <c r="C241" i="18"/>
  <c r="E241" i="18" s="1"/>
  <c r="G241" i="18" s="1"/>
  <c r="H241" i="18"/>
  <c r="J241" i="18" s="1"/>
  <c r="K241" i="18" s="1"/>
  <c r="L241" i="18" s="1"/>
  <c r="C242" i="18"/>
  <c r="E242" i="18" s="1"/>
  <c r="G242" i="18" s="1"/>
  <c r="H242" i="18"/>
  <c r="J242" i="18" s="1"/>
  <c r="K242" i="18" s="1"/>
  <c r="L242" i="18" s="1"/>
  <c r="C243" i="18"/>
  <c r="E243" i="18" s="1"/>
  <c r="G243" i="18" s="1"/>
  <c r="H243" i="18"/>
  <c r="J243" i="18" s="1"/>
  <c r="K243" i="18" s="1"/>
  <c r="L243" i="18" s="1"/>
  <c r="C244" i="18"/>
  <c r="E244" i="18" s="1"/>
  <c r="G244" i="18" s="1"/>
  <c r="H244" i="18"/>
  <c r="J244" i="18" s="1"/>
  <c r="K244" i="18" s="1"/>
  <c r="L244" i="18" s="1"/>
  <c r="C245" i="18"/>
  <c r="E245" i="18" s="1"/>
  <c r="G245" i="18" s="1"/>
  <c r="H245" i="18"/>
  <c r="J245" i="18" s="1"/>
  <c r="K245" i="18" s="1"/>
  <c r="L245" i="18" s="1"/>
  <c r="C246" i="18"/>
  <c r="E246" i="18" s="1"/>
  <c r="G246" i="18" s="1"/>
  <c r="H246" i="18"/>
  <c r="J246" i="18" s="1"/>
  <c r="L246" i="18" s="1"/>
  <c r="C235" i="17"/>
  <c r="E235" i="17" s="1"/>
  <c r="G235" i="17" s="1"/>
  <c r="H235" i="17"/>
  <c r="J235" i="17" s="1"/>
  <c r="K235" i="17" s="1"/>
  <c r="L235" i="17" s="1"/>
  <c r="C236" i="17"/>
  <c r="E236" i="17" s="1"/>
  <c r="G236" i="17" s="1"/>
  <c r="H236" i="17"/>
  <c r="J236" i="17" s="1"/>
  <c r="K236" i="17" s="1"/>
  <c r="L236" i="17" s="1"/>
  <c r="C237" i="17"/>
  <c r="E237" i="17" s="1"/>
  <c r="G237" i="17" s="1"/>
  <c r="H237" i="17"/>
  <c r="J237" i="17" s="1"/>
  <c r="K237" i="17" s="1"/>
  <c r="L237" i="17" s="1"/>
  <c r="C238" i="17"/>
  <c r="E238" i="17" s="1"/>
  <c r="G238" i="17" s="1"/>
  <c r="H238" i="17"/>
  <c r="J238" i="17" s="1"/>
  <c r="K238" i="17" s="1"/>
  <c r="L238" i="17" s="1"/>
  <c r="C239" i="17"/>
  <c r="E239" i="17" s="1"/>
  <c r="G239" i="17" s="1"/>
  <c r="H239" i="17"/>
  <c r="J239" i="17" s="1"/>
  <c r="K239" i="17" s="1"/>
  <c r="L239" i="17" s="1"/>
  <c r="C240" i="17"/>
  <c r="E240" i="17" s="1"/>
  <c r="G240" i="17" s="1"/>
  <c r="H240" i="17"/>
  <c r="J240" i="17" s="1"/>
  <c r="K240" i="17" s="1"/>
  <c r="L240" i="17" s="1"/>
  <c r="C241" i="17"/>
  <c r="E241" i="17" s="1"/>
  <c r="G241" i="17" s="1"/>
  <c r="H241" i="17"/>
  <c r="J241" i="17" s="1"/>
  <c r="K241" i="17" s="1"/>
  <c r="L241" i="17" s="1"/>
  <c r="C242" i="17"/>
  <c r="E242" i="17" s="1"/>
  <c r="G242" i="17" s="1"/>
  <c r="H242" i="17"/>
  <c r="J242" i="17" s="1"/>
  <c r="K242" i="17" s="1"/>
  <c r="L242" i="17" s="1"/>
  <c r="C243" i="17"/>
  <c r="E243" i="17" s="1"/>
  <c r="G243" i="17" s="1"/>
  <c r="H243" i="17"/>
  <c r="J243" i="17" s="1"/>
  <c r="K243" i="17" s="1"/>
  <c r="L243" i="17" s="1"/>
  <c r="C244" i="17"/>
  <c r="E244" i="17" s="1"/>
  <c r="G244" i="17" s="1"/>
  <c r="H244" i="17"/>
  <c r="J244" i="17" s="1"/>
  <c r="K244" i="17" s="1"/>
  <c r="L244" i="17" s="1"/>
  <c r="C245" i="17"/>
  <c r="E245" i="17" s="1"/>
  <c r="G245" i="17" s="1"/>
  <c r="H245" i="17"/>
  <c r="J245" i="17" s="1"/>
  <c r="K245" i="17" s="1"/>
  <c r="L245" i="17" s="1"/>
  <c r="C246" i="17"/>
  <c r="E246" i="17" s="1"/>
  <c r="G246" i="17" s="1"/>
  <c r="H246" i="17"/>
  <c r="J246" i="17" s="1"/>
  <c r="K246" i="17" s="1"/>
  <c r="L246" i="17" s="1"/>
  <c r="C246" i="16"/>
  <c r="E246" i="16" s="1"/>
  <c r="G246" i="16" s="1"/>
  <c r="H246" i="16"/>
  <c r="J246" i="16" s="1"/>
  <c r="K246" i="16" s="1"/>
  <c r="L246" i="16" s="1"/>
  <c r="C235" i="16"/>
  <c r="E235" i="16" s="1"/>
  <c r="G235" i="16" s="1"/>
  <c r="H235" i="16"/>
  <c r="J235" i="16" s="1"/>
  <c r="K235" i="16" s="1"/>
  <c r="L235" i="16" s="1"/>
  <c r="C236" i="16"/>
  <c r="E236" i="16" s="1"/>
  <c r="G236" i="16" s="1"/>
  <c r="H236" i="16"/>
  <c r="J236" i="16" s="1"/>
  <c r="K236" i="16" s="1"/>
  <c r="L236" i="16" s="1"/>
  <c r="C237" i="16"/>
  <c r="E237" i="16" s="1"/>
  <c r="G237" i="16" s="1"/>
  <c r="H237" i="16"/>
  <c r="J237" i="16" s="1"/>
  <c r="K237" i="16" s="1"/>
  <c r="L237" i="16" s="1"/>
  <c r="C238" i="16"/>
  <c r="E238" i="16" s="1"/>
  <c r="G238" i="16" s="1"/>
  <c r="H238" i="16"/>
  <c r="J238" i="16" s="1"/>
  <c r="K238" i="16" s="1"/>
  <c r="L238" i="16" s="1"/>
  <c r="C239" i="16"/>
  <c r="E239" i="16" s="1"/>
  <c r="G239" i="16" s="1"/>
  <c r="H239" i="16"/>
  <c r="J239" i="16" s="1"/>
  <c r="K239" i="16" s="1"/>
  <c r="L239" i="16" s="1"/>
  <c r="C240" i="16"/>
  <c r="E240" i="16" s="1"/>
  <c r="G240" i="16" s="1"/>
  <c r="H240" i="16"/>
  <c r="J240" i="16" s="1"/>
  <c r="K240" i="16" s="1"/>
  <c r="L240" i="16" s="1"/>
  <c r="C241" i="16"/>
  <c r="E241" i="16" s="1"/>
  <c r="G241" i="16" s="1"/>
  <c r="H241" i="16"/>
  <c r="J241" i="16" s="1"/>
  <c r="K241" i="16" s="1"/>
  <c r="L241" i="16" s="1"/>
  <c r="C242" i="16"/>
  <c r="E242" i="16" s="1"/>
  <c r="G242" i="16" s="1"/>
  <c r="H242" i="16"/>
  <c r="J242" i="16" s="1"/>
  <c r="K242" i="16" s="1"/>
  <c r="L242" i="16" s="1"/>
  <c r="C243" i="16"/>
  <c r="E243" i="16" s="1"/>
  <c r="G243" i="16" s="1"/>
  <c r="H243" i="16"/>
  <c r="J243" i="16" s="1"/>
  <c r="K243" i="16" s="1"/>
  <c r="L243" i="16" s="1"/>
  <c r="C244" i="16"/>
  <c r="E244" i="16" s="1"/>
  <c r="G244" i="16" s="1"/>
  <c r="H244" i="16"/>
  <c r="J244" i="16" s="1"/>
  <c r="K244" i="16" s="1"/>
  <c r="L244" i="16" s="1"/>
  <c r="C245" i="16"/>
  <c r="E245" i="16" s="1"/>
  <c r="G245" i="16" s="1"/>
  <c r="H245" i="16"/>
  <c r="J245" i="16" s="1"/>
  <c r="K245" i="16" s="1"/>
  <c r="L245" i="16" s="1"/>
  <c r="C246" i="42"/>
  <c r="E246" i="42" s="1"/>
  <c r="G246" i="42" s="1"/>
  <c r="H246" i="42"/>
  <c r="J246" i="42" s="1"/>
  <c r="K246" i="42" s="1"/>
  <c r="L246" i="42" s="1"/>
  <c r="C235" i="42"/>
  <c r="E235" i="42" s="1"/>
  <c r="G235" i="42" s="1"/>
  <c r="H235" i="42"/>
  <c r="J235" i="42" s="1"/>
  <c r="K235" i="42" s="1"/>
  <c r="L235" i="42" s="1"/>
  <c r="C236" i="42"/>
  <c r="E236" i="42" s="1"/>
  <c r="G236" i="42" s="1"/>
  <c r="H236" i="42"/>
  <c r="J236" i="42" s="1"/>
  <c r="K236" i="42" s="1"/>
  <c r="L236" i="42" s="1"/>
  <c r="C237" i="42"/>
  <c r="E237" i="42" s="1"/>
  <c r="G237" i="42" s="1"/>
  <c r="H237" i="42"/>
  <c r="J237" i="42" s="1"/>
  <c r="K237" i="42" s="1"/>
  <c r="L237" i="42" s="1"/>
  <c r="C238" i="42"/>
  <c r="E238" i="42" s="1"/>
  <c r="G238" i="42" s="1"/>
  <c r="H238" i="42"/>
  <c r="J238" i="42" s="1"/>
  <c r="K238" i="42" s="1"/>
  <c r="L238" i="42" s="1"/>
  <c r="C239" i="42"/>
  <c r="E239" i="42" s="1"/>
  <c r="G239" i="42" s="1"/>
  <c r="H239" i="42"/>
  <c r="J239" i="42" s="1"/>
  <c r="K239" i="42" s="1"/>
  <c r="L239" i="42" s="1"/>
  <c r="C240" i="42"/>
  <c r="E240" i="42" s="1"/>
  <c r="G240" i="42" s="1"/>
  <c r="H240" i="42"/>
  <c r="J240" i="42" s="1"/>
  <c r="K240" i="42" s="1"/>
  <c r="L240" i="42" s="1"/>
  <c r="C241" i="42"/>
  <c r="E241" i="42" s="1"/>
  <c r="G241" i="42" s="1"/>
  <c r="H241" i="42"/>
  <c r="J241" i="42" s="1"/>
  <c r="K241" i="42" s="1"/>
  <c r="L241" i="42" s="1"/>
  <c r="C242" i="42"/>
  <c r="E242" i="42" s="1"/>
  <c r="G242" i="42" s="1"/>
  <c r="H242" i="42"/>
  <c r="J242" i="42" s="1"/>
  <c r="K242" i="42" s="1"/>
  <c r="L242" i="42" s="1"/>
  <c r="C243" i="42"/>
  <c r="E243" i="42" s="1"/>
  <c r="G243" i="42" s="1"/>
  <c r="H243" i="42"/>
  <c r="J243" i="42" s="1"/>
  <c r="K243" i="42" s="1"/>
  <c r="L243" i="42" s="1"/>
  <c r="C244" i="42"/>
  <c r="E244" i="42" s="1"/>
  <c r="G244" i="42" s="1"/>
  <c r="H244" i="42"/>
  <c r="J244" i="42" s="1"/>
  <c r="K244" i="42" s="1"/>
  <c r="L244" i="42" s="1"/>
  <c r="C245" i="42"/>
  <c r="E245" i="42" s="1"/>
  <c r="G245" i="42" s="1"/>
  <c r="H245" i="42"/>
  <c r="J245" i="42" s="1"/>
  <c r="K245" i="42" s="1"/>
  <c r="L245" i="42" s="1"/>
  <c r="C245" i="41"/>
  <c r="E245" i="41" s="1"/>
  <c r="H245" i="41"/>
  <c r="J245" i="41" s="1"/>
  <c r="C246" i="41"/>
  <c r="E246" i="41" s="1"/>
  <c r="H246" i="41"/>
  <c r="J246" i="41" s="1"/>
  <c r="C235" i="41"/>
  <c r="E235" i="41" s="1"/>
  <c r="H235" i="41"/>
  <c r="J235" i="41" s="1"/>
  <c r="C236" i="41"/>
  <c r="E236" i="41" s="1"/>
  <c r="H236" i="41"/>
  <c r="J236" i="41" s="1"/>
  <c r="C237" i="41"/>
  <c r="E237" i="41" s="1"/>
  <c r="H237" i="41"/>
  <c r="J237" i="41" s="1"/>
  <c r="C238" i="41"/>
  <c r="E238" i="41" s="1"/>
  <c r="H238" i="41"/>
  <c r="J238" i="41" s="1"/>
  <c r="C239" i="41"/>
  <c r="E239" i="41" s="1"/>
  <c r="H239" i="41"/>
  <c r="J239" i="41" s="1"/>
  <c r="C240" i="41"/>
  <c r="E240" i="41" s="1"/>
  <c r="H240" i="41"/>
  <c r="J240" i="41" s="1"/>
  <c r="C241" i="41"/>
  <c r="E241" i="41" s="1"/>
  <c r="H241" i="41"/>
  <c r="J241" i="41" s="1"/>
  <c r="C242" i="41"/>
  <c r="E242" i="41" s="1"/>
  <c r="H242" i="41"/>
  <c r="J242" i="41" s="1"/>
  <c r="C243" i="41"/>
  <c r="E243" i="41" s="1"/>
  <c r="H243" i="41"/>
  <c r="J243" i="41" s="1"/>
  <c r="C244" i="41"/>
  <c r="E244" i="41" s="1"/>
  <c r="H244" i="41"/>
  <c r="J244" i="41" s="1"/>
  <c r="C235" i="40"/>
  <c r="E235" i="40" s="1"/>
  <c r="G235" i="40" s="1"/>
  <c r="H235" i="40"/>
  <c r="J235" i="40" s="1"/>
  <c r="K235" i="40" s="1"/>
  <c r="L235" i="40" s="1"/>
  <c r="C236" i="40"/>
  <c r="E236" i="40" s="1"/>
  <c r="G236" i="40" s="1"/>
  <c r="H236" i="40"/>
  <c r="J236" i="40" s="1"/>
  <c r="K236" i="40" s="1"/>
  <c r="L236" i="40" s="1"/>
  <c r="C237" i="40"/>
  <c r="E237" i="40" s="1"/>
  <c r="G237" i="40" s="1"/>
  <c r="H237" i="40"/>
  <c r="J237" i="40" s="1"/>
  <c r="K237" i="40" s="1"/>
  <c r="L237" i="40" s="1"/>
  <c r="C238" i="40"/>
  <c r="E238" i="40" s="1"/>
  <c r="G238" i="40" s="1"/>
  <c r="H238" i="40"/>
  <c r="J238" i="40" s="1"/>
  <c r="K238" i="40" s="1"/>
  <c r="L238" i="40" s="1"/>
  <c r="C239" i="40"/>
  <c r="E239" i="40" s="1"/>
  <c r="G239" i="40" s="1"/>
  <c r="H239" i="40"/>
  <c r="J239" i="40" s="1"/>
  <c r="K239" i="40" s="1"/>
  <c r="L239" i="40" s="1"/>
  <c r="C240" i="40"/>
  <c r="E240" i="40" s="1"/>
  <c r="G240" i="40" s="1"/>
  <c r="H240" i="40"/>
  <c r="J240" i="40" s="1"/>
  <c r="K240" i="40" s="1"/>
  <c r="L240" i="40" s="1"/>
  <c r="C241" i="40"/>
  <c r="E241" i="40" s="1"/>
  <c r="G241" i="40" s="1"/>
  <c r="H241" i="40"/>
  <c r="J241" i="40" s="1"/>
  <c r="K241" i="40" s="1"/>
  <c r="L241" i="40" s="1"/>
  <c r="C242" i="40"/>
  <c r="E242" i="40" s="1"/>
  <c r="G242" i="40" s="1"/>
  <c r="H242" i="40"/>
  <c r="J242" i="40" s="1"/>
  <c r="K242" i="40" s="1"/>
  <c r="L242" i="40" s="1"/>
  <c r="C243" i="40"/>
  <c r="E243" i="40" s="1"/>
  <c r="G243" i="40" s="1"/>
  <c r="H243" i="40"/>
  <c r="J243" i="40" s="1"/>
  <c r="K243" i="40" s="1"/>
  <c r="L243" i="40" s="1"/>
  <c r="C244" i="40"/>
  <c r="E244" i="40" s="1"/>
  <c r="G244" i="40" s="1"/>
  <c r="H244" i="40"/>
  <c r="J244" i="40" s="1"/>
  <c r="K244" i="40" s="1"/>
  <c r="L244" i="40" s="1"/>
  <c r="C245" i="40"/>
  <c r="E245" i="40" s="1"/>
  <c r="G245" i="40" s="1"/>
  <c r="H245" i="40"/>
  <c r="J245" i="40" s="1"/>
  <c r="K245" i="40" s="1"/>
  <c r="L245" i="40" s="1"/>
  <c r="C246" i="40"/>
  <c r="E246" i="40" s="1"/>
  <c r="G246" i="40" s="1"/>
  <c r="H246" i="40"/>
  <c r="J246" i="40" s="1"/>
  <c r="K246" i="40" s="1"/>
  <c r="L246" i="40" s="1"/>
  <c r="C245" i="15"/>
  <c r="E245" i="15" s="1"/>
  <c r="G245" i="15" s="1"/>
  <c r="H245" i="15"/>
  <c r="J245" i="15" s="1"/>
  <c r="K245" i="15" s="1"/>
  <c r="L245" i="15" s="1"/>
  <c r="C246" i="15"/>
  <c r="E246" i="15" s="1"/>
  <c r="G246" i="15" s="1"/>
  <c r="H246" i="15"/>
  <c r="J246" i="15" s="1"/>
  <c r="K246" i="15" s="1"/>
  <c r="L246" i="15" s="1"/>
  <c r="C235" i="15"/>
  <c r="E235" i="15" s="1"/>
  <c r="G235" i="15" s="1"/>
  <c r="H235" i="15"/>
  <c r="J235" i="15" s="1"/>
  <c r="K235" i="15" s="1"/>
  <c r="L235" i="15" s="1"/>
  <c r="C236" i="15"/>
  <c r="E236" i="15" s="1"/>
  <c r="G236" i="15" s="1"/>
  <c r="H236" i="15"/>
  <c r="J236" i="15" s="1"/>
  <c r="K236" i="15" s="1"/>
  <c r="L236" i="15" s="1"/>
  <c r="C237" i="15"/>
  <c r="E237" i="15" s="1"/>
  <c r="G237" i="15" s="1"/>
  <c r="H237" i="15"/>
  <c r="J237" i="15" s="1"/>
  <c r="K237" i="15" s="1"/>
  <c r="L237" i="15" s="1"/>
  <c r="C238" i="15"/>
  <c r="E238" i="15" s="1"/>
  <c r="G238" i="15" s="1"/>
  <c r="H238" i="15"/>
  <c r="J238" i="15" s="1"/>
  <c r="K238" i="15" s="1"/>
  <c r="L238" i="15" s="1"/>
  <c r="C239" i="15"/>
  <c r="E239" i="15" s="1"/>
  <c r="G239" i="15" s="1"/>
  <c r="H239" i="15"/>
  <c r="J239" i="15" s="1"/>
  <c r="K239" i="15" s="1"/>
  <c r="L239" i="15" s="1"/>
  <c r="C240" i="15"/>
  <c r="E240" i="15" s="1"/>
  <c r="G240" i="15" s="1"/>
  <c r="H240" i="15"/>
  <c r="J240" i="15" s="1"/>
  <c r="K240" i="15" s="1"/>
  <c r="L240" i="15" s="1"/>
  <c r="C241" i="15"/>
  <c r="E241" i="15" s="1"/>
  <c r="G241" i="15" s="1"/>
  <c r="H241" i="15"/>
  <c r="J241" i="15" s="1"/>
  <c r="K241" i="15" s="1"/>
  <c r="L241" i="15" s="1"/>
  <c r="C242" i="15"/>
  <c r="E242" i="15" s="1"/>
  <c r="G242" i="15" s="1"/>
  <c r="H242" i="15"/>
  <c r="J242" i="15" s="1"/>
  <c r="K242" i="15" s="1"/>
  <c r="L242" i="15" s="1"/>
  <c r="C243" i="15"/>
  <c r="E243" i="15" s="1"/>
  <c r="G243" i="15" s="1"/>
  <c r="H243" i="15"/>
  <c r="J243" i="15" s="1"/>
  <c r="K243" i="15" s="1"/>
  <c r="L243" i="15" s="1"/>
  <c r="C244" i="15"/>
  <c r="E244" i="15" s="1"/>
  <c r="G244" i="15" s="1"/>
  <c r="H244" i="15"/>
  <c r="J244" i="15" s="1"/>
  <c r="K244" i="15" s="1"/>
  <c r="L244" i="15" s="1"/>
  <c r="C235" i="14"/>
  <c r="E235" i="14" s="1"/>
  <c r="G235" i="14" s="1"/>
  <c r="H235" i="14"/>
  <c r="J235" i="14" s="1"/>
  <c r="K235" i="14" s="1"/>
  <c r="L235" i="14" s="1"/>
  <c r="C236" i="14"/>
  <c r="E236" i="14" s="1"/>
  <c r="G236" i="14" s="1"/>
  <c r="H236" i="14"/>
  <c r="J236" i="14" s="1"/>
  <c r="K236" i="14" s="1"/>
  <c r="L236" i="14" s="1"/>
  <c r="C237" i="14"/>
  <c r="E237" i="14" s="1"/>
  <c r="G237" i="14" s="1"/>
  <c r="H237" i="14"/>
  <c r="J237" i="14" s="1"/>
  <c r="K237" i="14" s="1"/>
  <c r="L237" i="14" s="1"/>
  <c r="C238" i="14"/>
  <c r="E238" i="14" s="1"/>
  <c r="G238" i="14" s="1"/>
  <c r="H238" i="14"/>
  <c r="J238" i="14" s="1"/>
  <c r="K238" i="14" s="1"/>
  <c r="L238" i="14" s="1"/>
  <c r="C239" i="14"/>
  <c r="E239" i="14" s="1"/>
  <c r="G239" i="14" s="1"/>
  <c r="H239" i="14"/>
  <c r="J239" i="14" s="1"/>
  <c r="K239" i="14" s="1"/>
  <c r="L239" i="14" s="1"/>
  <c r="C240" i="14"/>
  <c r="E240" i="14" s="1"/>
  <c r="G240" i="14" s="1"/>
  <c r="H240" i="14"/>
  <c r="J240" i="14" s="1"/>
  <c r="K240" i="14" s="1"/>
  <c r="L240" i="14" s="1"/>
  <c r="C241" i="14"/>
  <c r="E241" i="14" s="1"/>
  <c r="G241" i="14" s="1"/>
  <c r="H241" i="14"/>
  <c r="J241" i="14" s="1"/>
  <c r="K241" i="14" s="1"/>
  <c r="L241" i="14" s="1"/>
  <c r="C242" i="14"/>
  <c r="E242" i="14" s="1"/>
  <c r="G242" i="14" s="1"/>
  <c r="H242" i="14"/>
  <c r="J242" i="14" s="1"/>
  <c r="K242" i="14" s="1"/>
  <c r="L242" i="14" s="1"/>
  <c r="C243" i="14"/>
  <c r="E243" i="14" s="1"/>
  <c r="G243" i="14" s="1"/>
  <c r="H243" i="14"/>
  <c r="J243" i="14" s="1"/>
  <c r="K243" i="14" s="1"/>
  <c r="L243" i="14" s="1"/>
  <c r="C244" i="14"/>
  <c r="E244" i="14" s="1"/>
  <c r="G244" i="14" s="1"/>
  <c r="H244" i="14"/>
  <c r="J244" i="14" s="1"/>
  <c r="K244" i="14" s="1"/>
  <c r="L244" i="14" s="1"/>
  <c r="C245" i="14"/>
  <c r="E245" i="14" s="1"/>
  <c r="G245" i="14" s="1"/>
  <c r="H245" i="14"/>
  <c r="J245" i="14" s="1"/>
  <c r="K245" i="14" s="1"/>
  <c r="L245" i="14" s="1"/>
  <c r="C246" i="14"/>
  <c r="E246" i="14" s="1"/>
  <c r="G246" i="14" s="1"/>
  <c r="H246" i="14"/>
  <c r="J246" i="14" s="1"/>
  <c r="K246" i="14" s="1"/>
  <c r="L246" i="14" s="1"/>
  <c r="C235" i="50"/>
  <c r="E235" i="50" s="1"/>
  <c r="G235" i="50" s="1"/>
  <c r="H235" i="50"/>
  <c r="J235" i="50" s="1"/>
  <c r="K235" i="50" s="1"/>
  <c r="L235" i="50" s="1"/>
  <c r="C236" i="50"/>
  <c r="E236" i="50" s="1"/>
  <c r="G236" i="50" s="1"/>
  <c r="H236" i="50"/>
  <c r="J236" i="50" s="1"/>
  <c r="K236" i="50" s="1"/>
  <c r="L236" i="50" s="1"/>
  <c r="C237" i="50"/>
  <c r="E237" i="50" s="1"/>
  <c r="G237" i="50" s="1"/>
  <c r="H237" i="50"/>
  <c r="J237" i="50" s="1"/>
  <c r="K237" i="50" s="1"/>
  <c r="L237" i="50" s="1"/>
  <c r="C238" i="50"/>
  <c r="E238" i="50" s="1"/>
  <c r="G238" i="50" s="1"/>
  <c r="H238" i="50"/>
  <c r="J238" i="50" s="1"/>
  <c r="K238" i="50" s="1"/>
  <c r="L238" i="50" s="1"/>
  <c r="C239" i="50"/>
  <c r="E239" i="50" s="1"/>
  <c r="G239" i="50" s="1"/>
  <c r="H239" i="50"/>
  <c r="J239" i="50" s="1"/>
  <c r="K239" i="50" s="1"/>
  <c r="L239" i="50" s="1"/>
  <c r="C240" i="50"/>
  <c r="E240" i="50" s="1"/>
  <c r="G240" i="50" s="1"/>
  <c r="H240" i="50"/>
  <c r="J240" i="50" s="1"/>
  <c r="K240" i="50" s="1"/>
  <c r="L240" i="50" s="1"/>
  <c r="C241" i="50"/>
  <c r="E241" i="50" s="1"/>
  <c r="G241" i="50" s="1"/>
  <c r="H241" i="50"/>
  <c r="J241" i="50" s="1"/>
  <c r="K241" i="50" s="1"/>
  <c r="L241" i="50" s="1"/>
  <c r="C242" i="50"/>
  <c r="E242" i="50" s="1"/>
  <c r="G242" i="50" s="1"/>
  <c r="H242" i="50"/>
  <c r="J242" i="50" s="1"/>
  <c r="K242" i="50" s="1"/>
  <c r="L242" i="50" s="1"/>
  <c r="C243" i="50"/>
  <c r="E243" i="50" s="1"/>
  <c r="G243" i="50" s="1"/>
  <c r="H243" i="50"/>
  <c r="J243" i="50" s="1"/>
  <c r="K243" i="50" s="1"/>
  <c r="L243" i="50" s="1"/>
  <c r="C244" i="50"/>
  <c r="E244" i="50" s="1"/>
  <c r="G244" i="50" s="1"/>
  <c r="H244" i="50"/>
  <c r="J244" i="50" s="1"/>
  <c r="K244" i="50" s="1"/>
  <c r="L244" i="50" s="1"/>
  <c r="C245" i="50"/>
  <c r="E245" i="50" s="1"/>
  <c r="G245" i="50" s="1"/>
  <c r="H245" i="50"/>
  <c r="J245" i="50" s="1"/>
  <c r="K245" i="50" s="1"/>
  <c r="L245" i="50" s="1"/>
  <c r="C246" i="50"/>
  <c r="E246" i="50" s="1"/>
  <c r="G246" i="50" s="1"/>
  <c r="H246" i="50"/>
  <c r="J246" i="50" s="1"/>
  <c r="K246" i="50" s="1"/>
  <c r="L246" i="50" s="1"/>
  <c r="G242" i="41" l="1"/>
  <c r="G238" i="41"/>
  <c r="G246" i="41"/>
  <c r="K241" i="41"/>
  <c r="L241" i="41" s="1"/>
  <c r="K237" i="41"/>
  <c r="L237" i="41" s="1"/>
  <c r="K245" i="41"/>
  <c r="L245" i="41" s="1"/>
  <c r="G241" i="41"/>
  <c r="G237" i="41"/>
  <c r="G245" i="41"/>
  <c r="K244" i="41"/>
  <c r="L244" i="41" s="1"/>
  <c r="K240" i="41"/>
  <c r="L240" i="41" s="1"/>
  <c r="K236" i="41"/>
  <c r="L236" i="41" s="1"/>
  <c r="G244" i="41"/>
  <c r="G240" i="41"/>
  <c r="G236" i="41"/>
  <c r="K243" i="41"/>
  <c r="L243" i="41" s="1"/>
  <c r="K239" i="41"/>
  <c r="L239" i="41" s="1"/>
  <c r="K235" i="41"/>
  <c r="L235" i="41" s="1"/>
  <c r="G243" i="41"/>
  <c r="G239" i="41"/>
  <c r="G235" i="41"/>
  <c r="K242" i="41"/>
  <c r="L242" i="41" s="1"/>
  <c r="K238" i="41"/>
  <c r="L238" i="41" s="1"/>
  <c r="K246" i="41"/>
  <c r="L246" i="41" s="1"/>
  <c r="V155" i="33"/>
  <c r="W155" i="33" s="1"/>
  <c r="Y155" i="33" s="1"/>
  <c r="AA154" i="33"/>
  <c r="AA10" i="33"/>
  <c r="V11" i="33"/>
  <c r="W11" i="33" s="1"/>
  <c r="Y11" i="33" s="1"/>
  <c r="U243" i="23"/>
  <c r="U240" i="23"/>
  <c r="U239" i="46"/>
  <c r="U245" i="23"/>
  <c r="U242" i="23"/>
  <c r="U246" i="23"/>
  <c r="U244" i="23"/>
  <c r="U241" i="23"/>
  <c r="U239" i="23"/>
  <c r="U238" i="23"/>
  <c r="U237" i="23"/>
  <c r="U238" i="28"/>
  <c r="U242" i="28"/>
  <c r="U244" i="28"/>
  <c r="U239" i="28"/>
  <c r="U235" i="28"/>
  <c r="U243" i="28"/>
  <c r="U245" i="28"/>
  <c r="U240" i="28"/>
  <c r="U246" i="28"/>
  <c r="U237" i="28"/>
  <c r="U236" i="28"/>
  <c r="U241" i="28"/>
  <c r="U237" i="27"/>
  <c r="U236" i="27"/>
  <c r="U245" i="27"/>
  <c r="U242" i="27"/>
  <c r="U241" i="27"/>
  <c r="U239" i="27"/>
  <c r="U244" i="27"/>
  <c r="U246" i="27"/>
  <c r="U243" i="27"/>
  <c r="U240" i="27"/>
  <c r="U238" i="27"/>
  <c r="U235" i="27"/>
  <c r="U238" i="26"/>
  <c r="U243" i="26"/>
  <c r="U241" i="26"/>
  <c r="U246" i="26"/>
  <c r="U240" i="26"/>
  <c r="U245" i="26"/>
  <c r="U244" i="26"/>
  <c r="U242" i="26"/>
  <c r="U239" i="26"/>
  <c r="U237" i="26"/>
  <c r="U236" i="26"/>
  <c r="U235" i="26"/>
  <c r="U242" i="25"/>
  <c r="U239" i="25"/>
  <c r="U236" i="25"/>
  <c r="U244" i="25"/>
  <c r="U245" i="25"/>
  <c r="U237" i="25"/>
  <c r="U235" i="25"/>
  <c r="U246" i="25"/>
  <c r="U243" i="25"/>
  <c r="U241" i="25"/>
  <c r="U240" i="25"/>
  <c r="U238" i="25"/>
  <c r="U242" i="46"/>
  <c r="U241" i="46"/>
  <c r="U240" i="46"/>
  <c r="U245" i="46"/>
  <c r="U244" i="46"/>
  <c r="U237" i="46"/>
  <c r="U236" i="46"/>
  <c r="U246" i="46"/>
  <c r="U243" i="46"/>
  <c r="U238" i="46"/>
  <c r="U235" i="46"/>
  <c r="U236" i="24"/>
  <c r="U243" i="24"/>
  <c r="U239" i="24"/>
  <c r="U242" i="24"/>
  <c r="U238" i="24"/>
  <c r="U246" i="24"/>
  <c r="U245" i="24"/>
  <c r="U244" i="24"/>
  <c r="U237" i="24"/>
  <c r="U235" i="24"/>
  <c r="U241" i="24"/>
  <c r="U240" i="24"/>
  <c r="U235" i="23"/>
  <c r="U236" i="23"/>
  <c r="U246" i="22"/>
  <c r="U243" i="22"/>
  <c r="U236" i="22"/>
  <c r="U238" i="22"/>
  <c r="U244" i="22"/>
  <c r="U245" i="22"/>
  <c r="U237" i="22"/>
  <c r="U235" i="22"/>
  <c r="U242" i="22"/>
  <c r="U239" i="22"/>
  <c r="U241" i="22"/>
  <c r="U240" i="22"/>
  <c r="U244" i="21"/>
  <c r="U242" i="21"/>
  <c r="U245" i="21"/>
  <c r="U237" i="21"/>
  <c r="U236" i="21"/>
  <c r="U239" i="21"/>
  <c r="U241" i="21"/>
  <c r="U243" i="21"/>
  <c r="U240" i="21"/>
  <c r="U238" i="21"/>
  <c r="U246" i="21"/>
  <c r="U235" i="21"/>
  <c r="U238" i="45"/>
  <c r="U236" i="45"/>
  <c r="U244" i="45"/>
  <c r="U246" i="45"/>
  <c r="U243" i="45"/>
  <c r="U241" i="45"/>
  <c r="U235" i="45"/>
  <c r="U245" i="45"/>
  <c r="U242" i="45"/>
  <c r="U239" i="45"/>
  <c r="U237" i="45"/>
  <c r="U240" i="45"/>
  <c r="U244" i="19"/>
  <c r="U236" i="19"/>
  <c r="U240" i="19"/>
  <c r="U235" i="19"/>
  <c r="U243" i="19"/>
  <c r="U242" i="19"/>
  <c r="U239" i="19"/>
  <c r="U238" i="19"/>
  <c r="U241" i="19"/>
  <c r="U237" i="19"/>
  <c r="U238" i="20"/>
  <c r="U243" i="20"/>
  <c r="U241" i="20"/>
  <c r="U246" i="20"/>
  <c r="U240" i="20"/>
  <c r="U245" i="20"/>
  <c r="U244" i="20"/>
  <c r="U242" i="20"/>
  <c r="U239" i="20"/>
  <c r="U237" i="20"/>
  <c r="U236" i="20"/>
  <c r="U235" i="20"/>
  <c r="U235" i="43"/>
  <c r="U244" i="43"/>
  <c r="U240" i="43"/>
  <c r="U236" i="43"/>
  <c r="U245" i="43"/>
  <c r="U246" i="43"/>
  <c r="U243" i="43"/>
  <c r="U242" i="43"/>
  <c r="U239" i="43"/>
  <c r="U238" i="43"/>
  <c r="U241" i="43"/>
  <c r="U237" i="43"/>
  <c r="U238" i="18"/>
  <c r="U243" i="18"/>
  <c r="U241" i="18"/>
  <c r="U246" i="18"/>
  <c r="U240" i="18"/>
  <c r="U235" i="18"/>
  <c r="U245" i="18"/>
  <c r="U244" i="18"/>
  <c r="U242" i="18"/>
  <c r="U239" i="18"/>
  <c r="U237" i="18"/>
  <c r="U236" i="18"/>
  <c r="U235" i="17"/>
  <c r="U240" i="17"/>
  <c r="U244" i="17"/>
  <c r="U236" i="17"/>
  <c r="U246" i="17"/>
  <c r="U243" i="17"/>
  <c r="U242" i="17"/>
  <c r="U239" i="17"/>
  <c r="U238" i="17"/>
  <c r="U245" i="17"/>
  <c r="U241" i="17"/>
  <c r="U237" i="17"/>
  <c r="U243" i="16"/>
  <c r="U241" i="16"/>
  <c r="U238" i="16"/>
  <c r="U246" i="16"/>
  <c r="U240" i="16"/>
  <c r="U245" i="16"/>
  <c r="U244" i="16"/>
  <c r="U242" i="16"/>
  <c r="U239" i="16"/>
  <c r="U237" i="16"/>
  <c r="U236" i="16"/>
  <c r="U235" i="16"/>
  <c r="U246" i="42"/>
  <c r="U237" i="42"/>
  <c r="U242" i="42"/>
  <c r="U238" i="42"/>
  <c r="U245" i="42"/>
  <c r="U235" i="42"/>
  <c r="U243" i="42"/>
  <c r="U244" i="42"/>
  <c r="U239" i="42"/>
  <c r="U236" i="42"/>
  <c r="U241" i="42"/>
  <c r="U240" i="42"/>
  <c r="U246" i="41"/>
  <c r="U241" i="41"/>
  <c r="U245" i="41"/>
  <c r="U236" i="41"/>
  <c r="U244" i="41"/>
  <c r="U240" i="41"/>
  <c r="U243" i="41"/>
  <c r="U238" i="41"/>
  <c r="U235" i="41"/>
  <c r="U242" i="41"/>
  <c r="U239" i="41"/>
  <c r="U237" i="41"/>
  <c r="U239" i="40"/>
  <c r="U237" i="40"/>
  <c r="U238" i="40"/>
  <c r="U236" i="40"/>
  <c r="U243" i="40"/>
  <c r="U245" i="40"/>
  <c r="U244" i="40"/>
  <c r="U242" i="40"/>
  <c r="U241" i="40"/>
  <c r="U246" i="40"/>
  <c r="U240" i="40"/>
  <c r="U235" i="40"/>
  <c r="U242" i="15"/>
  <c r="U239" i="15"/>
  <c r="U235" i="15"/>
  <c r="U246" i="15"/>
  <c r="U245" i="15"/>
  <c r="U236" i="15"/>
  <c r="U244" i="15"/>
  <c r="U237" i="15"/>
  <c r="U243" i="15"/>
  <c r="U241" i="15"/>
  <c r="U240" i="15"/>
  <c r="U238" i="15"/>
  <c r="U242" i="14"/>
  <c r="U239" i="14"/>
  <c r="U235" i="14"/>
  <c r="U236" i="14"/>
  <c r="U244" i="14"/>
  <c r="U237" i="14"/>
  <c r="U245" i="14"/>
  <c r="U246" i="14"/>
  <c r="U243" i="14"/>
  <c r="U241" i="14"/>
  <c r="U240" i="14"/>
  <c r="U238" i="14"/>
  <c r="U235" i="50"/>
  <c r="U246" i="50"/>
  <c r="U242" i="50"/>
  <c r="U238" i="50"/>
  <c r="U243" i="50"/>
  <c r="U239" i="50"/>
  <c r="U245" i="50"/>
  <c r="U244" i="50"/>
  <c r="U241" i="50"/>
  <c r="U240" i="50"/>
  <c r="U237" i="50"/>
  <c r="U236" i="50"/>
  <c r="V12" i="33" l="1"/>
  <c r="W12" i="33" s="1"/>
  <c r="Y12" i="33" s="1"/>
  <c r="AA11" i="33"/>
  <c r="AA155" i="33"/>
  <c r="V156" i="33"/>
  <c r="W156" i="33" s="1"/>
  <c r="Y156" i="33" s="1"/>
  <c r="V157" i="33" s="1"/>
  <c r="W157" i="33" s="1"/>
  <c r="Y157" i="33" s="1"/>
  <c r="V158" i="33" s="1"/>
  <c r="W158" i="33" s="1"/>
  <c r="Y158" i="33" s="1"/>
  <c r="V159" i="33" s="1"/>
  <c r="W159" i="33" s="1"/>
  <c r="Y159" i="33" s="1"/>
  <c r="V160" i="33" s="1"/>
  <c r="W160" i="33" s="1"/>
  <c r="Y160" i="33" s="1"/>
  <c r="V161" i="33" s="1"/>
  <c r="W161" i="33" s="1"/>
  <c r="Y161" i="33" s="1"/>
  <c r="V162" i="33" s="1"/>
  <c r="W162" i="33" s="1"/>
  <c r="Y162" i="33" s="1"/>
  <c r="V163" i="33" s="1"/>
  <c r="W163" i="33" s="1"/>
  <c r="Y163" i="33" s="1"/>
  <c r="V164" i="33" s="1"/>
  <c r="W164" i="33" s="1"/>
  <c r="Y164" i="33" s="1"/>
  <c r="V165" i="33" s="1"/>
  <c r="W165" i="33" s="1"/>
  <c r="Y165" i="33" s="1"/>
  <c r="V166" i="33" s="1"/>
  <c r="W166" i="33" s="1"/>
  <c r="Y166" i="33" s="1"/>
  <c r="V167" i="33" s="1"/>
  <c r="W167" i="33" s="1"/>
  <c r="Y167" i="33" s="1"/>
  <c r="V168" i="33" s="1"/>
  <c r="W168" i="33" s="1"/>
  <c r="Y168" i="33" s="1"/>
  <c r="V169" i="33" s="1"/>
  <c r="W169" i="33" s="1"/>
  <c r="Y169" i="33" s="1"/>
  <c r="V170" i="33" s="1"/>
  <c r="W170" i="33" s="1"/>
  <c r="Y170" i="33" s="1"/>
  <c r="V171" i="33" s="1"/>
  <c r="W171" i="33" s="1"/>
  <c r="Y171" i="33" s="1"/>
  <c r="V172" i="33" s="1"/>
  <c r="W172" i="33" s="1"/>
  <c r="Y172" i="33" s="1"/>
  <c r="V173" i="33" s="1"/>
  <c r="W173" i="33" s="1"/>
  <c r="Y173" i="33" s="1"/>
  <c r="V174" i="33" s="1"/>
  <c r="W174" i="33" s="1"/>
  <c r="Y174" i="33" s="1"/>
  <c r="V175" i="33" s="1"/>
  <c r="W175" i="33" s="1"/>
  <c r="Y175" i="33" s="1"/>
  <c r="V176" i="33" s="1"/>
  <c r="W176" i="33" s="1"/>
  <c r="Y176" i="33" s="1"/>
  <c r="V177" i="33" s="1"/>
  <c r="W177" i="33" s="1"/>
  <c r="Y177" i="33" s="1"/>
  <c r="V178" i="33" s="1"/>
  <c r="W178" i="33" s="1"/>
  <c r="Y178" i="33" s="1"/>
  <c r="V179" i="33" s="1"/>
  <c r="W179" i="33" s="1"/>
  <c r="Y179" i="33" s="1"/>
  <c r="V180" i="33" s="1"/>
  <c r="W180" i="33" s="1"/>
  <c r="Y180" i="33" s="1"/>
  <c r="V181" i="33" s="1"/>
  <c r="W181" i="33" s="1"/>
  <c r="Y181" i="33" s="1"/>
  <c r="V182" i="33" s="1"/>
  <c r="W182" i="33" s="1"/>
  <c r="Y182" i="33" s="1"/>
  <c r="V183" i="33" s="1"/>
  <c r="W183" i="33" s="1"/>
  <c r="Y183" i="33" s="1"/>
  <c r="V184" i="33" s="1"/>
  <c r="W184" i="33" s="1"/>
  <c r="Y184" i="33" s="1"/>
  <c r="V185" i="33" s="1"/>
  <c r="W185" i="33" s="1"/>
  <c r="Y185" i="33" s="1"/>
  <c r="V186" i="33" s="1"/>
  <c r="W186" i="33" s="1"/>
  <c r="Y186" i="33" s="1"/>
  <c r="V187" i="33" s="1"/>
  <c r="W187" i="33" s="1"/>
  <c r="Y187" i="33" s="1"/>
  <c r="V188" i="33" s="1"/>
  <c r="W188" i="33" s="1"/>
  <c r="Y188" i="33" s="1"/>
  <c r="V189" i="33" s="1"/>
  <c r="W189" i="33" s="1"/>
  <c r="Y189" i="33" s="1"/>
  <c r="V190" i="33" s="1"/>
  <c r="W190" i="33" s="1"/>
  <c r="Y190" i="33" s="1"/>
  <c r="V191" i="33" s="1"/>
  <c r="W191" i="33" s="1"/>
  <c r="Y191" i="33" s="1"/>
  <c r="V192" i="33" s="1"/>
  <c r="W192" i="33" s="1"/>
  <c r="Y192" i="33" s="1"/>
  <c r="V193" i="33" s="1"/>
  <c r="W193" i="33" s="1"/>
  <c r="Y193" i="33" s="1"/>
  <c r="V194" i="33" s="1"/>
  <c r="W194" i="33" s="1"/>
  <c r="Y194" i="33" s="1"/>
  <c r="V195" i="33" s="1"/>
  <c r="W195" i="33" s="1"/>
  <c r="Y195" i="33" s="1"/>
  <c r="V196" i="33" s="1"/>
  <c r="W196" i="33" s="1"/>
  <c r="Y196" i="33" s="1"/>
  <c r="V197" i="33" s="1"/>
  <c r="W197" i="33" s="1"/>
  <c r="Y197" i="33" s="1"/>
  <c r="V198" i="33" s="1"/>
  <c r="W198" i="33" s="1"/>
  <c r="Y198" i="33" s="1"/>
  <c r="V199" i="33" s="1"/>
  <c r="W199" i="33" s="1"/>
  <c r="Y199" i="33" s="1"/>
  <c r="V200" i="33" s="1"/>
  <c r="W200" i="33" s="1"/>
  <c r="Y200" i="33" s="1"/>
  <c r="V201" i="33" s="1"/>
  <c r="W201" i="33" s="1"/>
  <c r="Y201" i="33" s="1"/>
  <c r="V202" i="33" s="1"/>
  <c r="W202" i="33" s="1"/>
  <c r="Y202" i="33" s="1"/>
  <c r="V203" i="33" s="1"/>
  <c r="W203" i="33" s="1"/>
  <c r="Y203" i="33" s="1"/>
  <c r="V204" i="33" s="1"/>
  <c r="W204" i="33" s="1"/>
  <c r="Y204" i="33" s="1"/>
  <c r="V205" i="33" s="1"/>
  <c r="W205" i="33" s="1"/>
  <c r="Y205" i="33" s="1"/>
  <c r="V206" i="33" s="1"/>
  <c r="W206" i="33" s="1"/>
  <c r="Y206" i="33" s="1"/>
  <c r="V207" i="33" s="1"/>
  <c r="W207" i="33" s="1"/>
  <c r="Y207" i="33" s="1"/>
  <c r="V208" i="33" s="1"/>
  <c r="W208" i="33" s="1"/>
  <c r="Y208" i="33" s="1"/>
  <c r="V209" i="33" s="1"/>
  <c r="W209" i="33" s="1"/>
  <c r="Y209" i="33" s="1"/>
  <c r="V210" i="33" s="1"/>
  <c r="W210" i="33" s="1"/>
  <c r="Y210" i="33" s="1"/>
  <c r="V211" i="33" s="1"/>
  <c r="W211" i="33" s="1"/>
  <c r="Y211" i="33" s="1"/>
  <c r="V212" i="33" s="1"/>
  <c r="W212" i="33" s="1"/>
  <c r="Y212" i="33" s="1"/>
  <c r="V213" i="33" s="1"/>
  <c r="W213" i="33" s="1"/>
  <c r="Y213" i="33" s="1"/>
  <c r="V214" i="33" s="1"/>
  <c r="W214" i="33" s="1"/>
  <c r="Y214" i="33" s="1"/>
  <c r="V215" i="33" s="1"/>
  <c r="W215" i="33" s="1"/>
  <c r="Y215" i="33" s="1"/>
  <c r="V216" i="33" s="1"/>
  <c r="W216" i="33" s="1"/>
  <c r="Y216" i="33" s="1"/>
  <c r="V217" i="33" s="1"/>
  <c r="W217" i="33" s="1"/>
  <c r="Y217" i="33" s="1"/>
  <c r="V218" i="33" s="1"/>
  <c r="W218" i="33" s="1"/>
  <c r="Y218" i="33" s="1"/>
  <c r="V219" i="33" s="1"/>
  <c r="W219" i="33" s="1"/>
  <c r="Y219" i="33" s="1"/>
  <c r="V220" i="33" s="1"/>
  <c r="W220" i="33" s="1"/>
  <c r="Y220" i="33" s="1"/>
  <c r="V221" i="33" s="1"/>
  <c r="W221" i="33" s="1"/>
  <c r="Y221" i="33" s="1"/>
  <c r="V222" i="33" s="1"/>
  <c r="W222" i="33" s="1"/>
  <c r="Y222" i="33" s="1"/>
  <c r="V223" i="33" s="1"/>
  <c r="W223" i="33" s="1"/>
  <c r="Y223" i="33" s="1"/>
  <c r="V224" i="33" s="1"/>
  <c r="W224" i="33" s="1"/>
  <c r="Y224" i="33" s="1"/>
  <c r="V225" i="33" s="1"/>
  <c r="W225" i="33" s="1"/>
  <c r="Y225" i="33" s="1"/>
  <c r="V226" i="33" s="1"/>
  <c r="W226" i="33" s="1"/>
  <c r="Y226" i="33" s="1"/>
  <c r="V227" i="33" s="1"/>
  <c r="W227" i="33" s="1"/>
  <c r="Y227" i="33" s="1"/>
  <c r="V228" i="33" s="1"/>
  <c r="W228" i="33" s="1"/>
  <c r="Y228" i="33" s="1"/>
  <c r="V229" i="33" s="1"/>
  <c r="W229" i="33" s="1"/>
  <c r="Y229" i="33" s="1"/>
  <c r="V230" i="33" s="1"/>
  <c r="W230" i="33" s="1"/>
  <c r="Y230" i="33" s="1"/>
  <c r="V231" i="33" s="1"/>
  <c r="W231" i="33" s="1"/>
  <c r="Y231" i="33" s="1"/>
  <c r="V232" i="33" s="1"/>
  <c r="W232" i="33" s="1"/>
  <c r="Y232" i="33" s="1"/>
  <c r="V233" i="33" s="1"/>
  <c r="W233" i="33" s="1"/>
  <c r="Y233" i="33" s="1"/>
  <c r="V234" i="33" s="1"/>
  <c r="W234" i="33" s="1"/>
  <c r="Y234" i="33" s="1"/>
  <c r="C235" i="12"/>
  <c r="E235" i="12" s="1"/>
  <c r="G235" i="12" s="1"/>
  <c r="H235" i="12"/>
  <c r="J235" i="12" s="1"/>
  <c r="K235" i="12" s="1"/>
  <c r="L235" i="12" s="1"/>
  <c r="C236" i="12"/>
  <c r="E236" i="12" s="1"/>
  <c r="G236" i="12" s="1"/>
  <c r="H236" i="12"/>
  <c r="J236" i="12" s="1"/>
  <c r="K236" i="12" s="1"/>
  <c r="L236" i="12" s="1"/>
  <c r="C237" i="12"/>
  <c r="E237" i="12" s="1"/>
  <c r="G237" i="12" s="1"/>
  <c r="H237" i="12"/>
  <c r="J237" i="12" s="1"/>
  <c r="K237" i="12" s="1"/>
  <c r="L237" i="12" s="1"/>
  <c r="C238" i="12"/>
  <c r="E238" i="12" s="1"/>
  <c r="G238" i="12" s="1"/>
  <c r="H238" i="12"/>
  <c r="J238" i="12" s="1"/>
  <c r="K238" i="12" s="1"/>
  <c r="L238" i="12" s="1"/>
  <c r="C239" i="12"/>
  <c r="E239" i="12" s="1"/>
  <c r="G239" i="12" s="1"/>
  <c r="H239" i="12"/>
  <c r="J239" i="12" s="1"/>
  <c r="K239" i="12" s="1"/>
  <c r="L239" i="12" s="1"/>
  <c r="C240" i="12"/>
  <c r="E240" i="12" s="1"/>
  <c r="G240" i="12" s="1"/>
  <c r="H240" i="12"/>
  <c r="J240" i="12" s="1"/>
  <c r="K240" i="12" s="1"/>
  <c r="L240" i="12" s="1"/>
  <c r="C241" i="12"/>
  <c r="E241" i="12" s="1"/>
  <c r="G241" i="12" s="1"/>
  <c r="H241" i="12"/>
  <c r="J241" i="12" s="1"/>
  <c r="K241" i="12" s="1"/>
  <c r="L241" i="12" s="1"/>
  <c r="C242" i="12"/>
  <c r="E242" i="12" s="1"/>
  <c r="G242" i="12" s="1"/>
  <c r="H242" i="12"/>
  <c r="J242" i="12" s="1"/>
  <c r="K242" i="12" s="1"/>
  <c r="L242" i="12" s="1"/>
  <c r="C243" i="12"/>
  <c r="E243" i="12" s="1"/>
  <c r="G243" i="12" s="1"/>
  <c r="H243" i="12"/>
  <c r="J243" i="12" s="1"/>
  <c r="K243" i="12" s="1"/>
  <c r="L243" i="12" s="1"/>
  <c r="C244" i="12"/>
  <c r="E244" i="12" s="1"/>
  <c r="G244" i="12" s="1"/>
  <c r="H244" i="12"/>
  <c r="J244" i="12" s="1"/>
  <c r="K244" i="12" s="1"/>
  <c r="L244" i="12" s="1"/>
  <c r="C245" i="12"/>
  <c r="E245" i="12" s="1"/>
  <c r="G245" i="12" s="1"/>
  <c r="H245" i="12"/>
  <c r="J245" i="12" s="1"/>
  <c r="K245" i="12" s="1"/>
  <c r="L245" i="12" s="1"/>
  <c r="C246" i="12"/>
  <c r="E246" i="12" s="1"/>
  <c r="G246" i="12" s="1"/>
  <c r="H246" i="12"/>
  <c r="J246" i="12" s="1"/>
  <c r="K246" i="12" s="1"/>
  <c r="L246" i="12" s="1"/>
  <c r="C246" i="11"/>
  <c r="E246" i="11" s="1"/>
  <c r="G246" i="11" s="1"/>
  <c r="H246" i="11"/>
  <c r="J246" i="11" s="1"/>
  <c r="K246" i="11" s="1"/>
  <c r="L246" i="11" s="1"/>
  <c r="C235" i="11"/>
  <c r="E235" i="11" s="1"/>
  <c r="G235" i="11" s="1"/>
  <c r="H235" i="11"/>
  <c r="J235" i="11" s="1"/>
  <c r="K235" i="11" s="1"/>
  <c r="L235" i="11" s="1"/>
  <c r="C236" i="11"/>
  <c r="E236" i="11" s="1"/>
  <c r="H236" i="11"/>
  <c r="J236" i="11" s="1"/>
  <c r="C237" i="11"/>
  <c r="E237" i="11" s="1"/>
  <c r="H237" i="11"/>
  <c r="J237" i="11" s="1"/>
  <c r="C238" i="11"/>
  <c r="E238" i="11" s="1"/>
  <c r="H238" i="11"/>
  <c r="J238" i="11" s="1"/>
  <c r="C239" i="11"/>
  <c r="E239" i="11" s="1"/>
  <c r="H239" i="11"/>
  <c r="J239" i="11" s="1"/>
  <c r="C240" i="11"/>
  <c r="E240" i="11" s="1"/>
  <c r="H240" i="11"/>
  <c r="J240" i="11" s="1"/>
  <c r="C241" i="11"/>
  <c r="E241" i="11" s="1"/>
  <c r="H241" i="11"/>
  <c r="J241" i="11" s="1"/>
  <c r="C242" i="11"/>
  <c r="E242" i="11" s="1"/>
  <c r="H242" i="11"/>
  <c r="J242" i="11" s="1"/>
  <c r="C243" i="11"/>
  <c r="E243" i="11" s="1"/>
  <c r="G243" i="11" s="1"/>
  <c r="H243" i="11"/>
  <c r="J243" i="11" s="1"/>
  <c r="K243" i="11" s="1"/>
  <c r="L243" i="11" s="1"/>
  <c r="C244" i="11"/>
  <c r="E244" i="11" s="1"/>
  <c r="G244" i="11" s="1"/>
  <c r="H244" i="11"/>
  <c r="J244" i="11" s="1"/>
  <c r="K244" i="11" s="1"/>
  <c r="L244" i="11" s="1"/>
  <c r="C245" i="11"/>
  <c r="E245" i="11" s="1"/>
  <c r="G245" i="11" s="1"/>
  <c r="H245" i="11"/>
  <c r="J245" i="11" s="1"/>
  <c r="K245" i="11" s="1"/>
  <c r="L245" i="11" s="1"/>
  <c r="C246" i="10"/>
  <c r="E246" i="10" s="1"/>
  <c r="G246" i="10" s="1"/>
  <c r="H246" i="10"/>
  <c r="J246" i="10" s="1"/>
  <c r="K246" i="10" s="1"/>
  <c r="L246" i="10" s="1"/>
  <c r="C235" i="10"/>
  <c r="E235" i="10" s="1"/>
  <c r="G235" i="10" s="1"/>
  <c r="H235" i="10"/>
  <c r="J235" i="10" s="1"/>
  <c r="K235" i="10" s="1"/>
  <c r="L235" i="10" s="1"/>
  <c r="C236" i="10"/>
  <c r="E236" i="10" s="1"/>
  <c r="G236" i="10" s="1"/>
  <c r="H236" i="10"/>
  <c r="J236" i="10" s="1"/>
  <c r="K236" i="10" s="1"/>
  <c r="L236" i="10" s="1"/>
  <c r="C237" i="10"/>
  <c r="E237" i="10" s="1"/>
  <c r="G237" i="10" s="1"/>
  <c r="H237" i="10"/>
  <c r="J237" i="10" s="1"/>
  <c r="K237" i="10" s="1"/>
  <c r="L237" i="10" s="1"/>
  <c r="C238" i="10"/>
  <c r="E238" i="10" s="1"/>
  <c r="G238" i="10" s="1"/>
  <c r="H238" i="10"/>
  <c r="J238" i="10" s="1"/>
  <c r="K238" i="10" s="1"/>
  <c r="L238" i="10" s="1"/>
  <c r="C239" i="10"/>
  <c r="E239" i="10" s="1"/>
  <c r="G239" i="10" s="1"/>
  <c r="H239" i="10"/>
  <c r="J239" i="10" s="1"/>
  <c r="K239" i="10" s="1"/>
  <c r="L239" i="10" s="1"/>
  <c r="C240" i="10"/>
  <c r="E240" i="10" s="1"/>
  <c r="G240" i="10" s="1"/>
  <c r="H240" i="10"/>
  <c r="J240" i="10" s="1"/>
  <c r="K240" i="10" s="1"/>
  <c r="L240" i="10" s="1"/>
  <c r="C241" i="10"/>
  <c r="E241" i="10" s="1"/>
  <c r="G241" i="10" s="1"/>
  <c r="H241" i="10"/>
  <c r="J241" i="10" s="1"/>
  <c r="K241" i="10" s="1"/>
  <c r="L241" i="10" s="1"/>
  <c r="C242" i="10"/>
  <c r="E242" i="10" s="1"/>
  <c r="G242" i="10" s="1"/>
  <c r="H242" i="10"/>
  <c r="J242" i="10" s="1"/>
  <c r="K242" i="10" s="1"/>
  <c r="L242" i="10" s="1"/>
  <c r="C243" i="10"/>
  <c r="E243" i="10" s="1"/>
  <c r="G243" i="10" s="1"/>
  <c r="H243" i="10"/>
  <c r="J243" i="10" s="1"/>
  <c r="K243" i="10" s="1"/>
  <c r="L243" i="10" s="1"/>
  <c r="C244" i="10"/>
  <c r="E244" i="10" s="1"/>
  <c r="G244" i="10" s="1"/>
  <c r="H244" i="10"/>
  <c r="J244" i="10" s="1"/>
  <c r="K244" i="10" s="1"/>
  <c r="L244" i="10" s="1"/>
  <c r="C245" i="10"/>
  <c r="E245" i="10" s="1"/>
  <c r="G245" i="10" s="1"/>
  <c r="H245" i="10"/>
  <c r="J245" i="10" s="1"/>
  <c r="K245" i="10" s="1"/>
  <c r="L245" i="10" s="1"/>
  <c r="C246" i="9"/>
  <c r="E246" i="9" s="1"/>
  <c r="G246" i="9" s="1"/>
  <c r="H246" i="9"/>
  <c r="J246" i="9" s="1"/>
  <c r="K246" i="9" s="1"/>
  <c r="L246" i="9" s="1"/>
  <c r="C235" i="9"/>
  <c r="E235" i="9" s="1"/>
  <c r="G235" i="9" s="1"/>
  <c r="H235" i="9"/>
  <c r="J235" i="9" s="1"/>
  <c r="K235" i="9" s="1"/>
  <c r="L235" i="9" s="1"/>
  <c r="C236" i="9"/>
  <c r="E236" i="9" s="1"/>
  <c r="G236" i="9" s="1"/>
  <c r="H236" i="9"/>
  <c r="J236" i="9" s="1"/>
  <c r="K236" i="9" s="1"/>
  <c r="L236" i="9" s="1"/>
  <c r="C237" i="9"/>
  <c r="E237" i="9" s="1"/>
  <c r="G237" i="9" s="1"/>
  <c r="H237" i="9"/>
  <c r="J237" i="9" s="1"/>
  <c r="K237" i="9" s="1"/>
  <c r="L237" i="9" s="1"/>
  <c r="C238" i="9"/>
  <c r="E238" i="9" s="1"/>
  <c r="G238" i="9" s="1"/>
  <c r="H238" i="9"/>
  <c r="J238" i="9" s="1"/>
  <c r="K238" i="9" s="1"/>
  <c r="L238" i="9" s="1"/>
  <c r="C239" i="9"/>
  <c r="E239" i="9" s="1"/>
  <c r="G239" i="9" s="1"/>
  <c r="H239" i="9"/>
  <c r="J239" i="9" s="1"/>
  <c r="K239" i="9" s="1"/>
  <c r="L239" i="9" s="1"/>
  <c r="C240" i="9"/>
  <c r="E240" i="9" s="1"/>
  <c r="G240" i="9" s="1"/>
  <c r="H240" i="9"/>
  <c r="J240" i="9" s="1"/>
  <c r="K240" i="9" s="1"/>
  <c r="L240" i="9" s="1"/>
  <c r="C241" i="9"/>
  <c r="E241" i="9" s="1"/>
  <c r="G241" i="9" s="1"/>
  <c r="H241" i="9"/>
  <c r="J241" i="9" s="1"/>
  <c r="K241" i="9" s="1"/>
  <c r="L241" i="9" s="1"/>
  <c r="C242" i="9"/>
  <c r="E242" i="9" s="1"/>
  <c r="G242" i="9" s="1"/>
  <c r="H242" i="9"/>
  <c r="J242" i="9" s="1"/>
  <c r="K242" i="9" s="1"/>
  <c r="L242" i="9" s="1"/>
  <c r="C243" i="9"/>
  <c r="E243" i="9" s="1"/>
  <c r="G243" i="9" s="1"/>
  <c r="H243" i="9"/>
  <c r="J243" i="9" s="1"/>
  <c r="K243" i="9" s="1"/>
  <c r="L243" i="9" s="1"/>
  <c r="C244" i="9"/>
  <c r="E244" i="9" s="1"/>
  <c r="G244" i="9" s="1"/>
  <c r="H244" i="9"/>
  <c r="J244" i="9" s="1"/>
  <c r="K244" i="9" s="1"/>
  <c r="L244" i="9" s="1"/>
  <c r="C245" i="9"/>
  <c r="E245" i="9" s="1"/>
  <c r="G245" i="9" s="1"/>
  <c r="H245" i="9"/>
  <c r="J245" i="9" s="1"/>
  <c r="K245" i="9" s="1"/>
  <c r="L245" i="9" s="1"/>
  <c r="C246" i="39"/>
  <c r="E246" i="39" s="1"/>
  <c r="H246" i="39"/>
  <c r="J246" i="39" s="1"/>
  <c r="C235" i="39"/>
  <c r="E235" i="39" s="1"/>
  <c r="H235" i="39"/>
  <c r="J235" i="39" s="1"/>
  <c r="C236" i="39"/>
  <c r="E236" i="39" s="1"/>
  <c r="H236" i="39"/>
  <c r="J236" i="39" s="1"/>
  <c r="C237" i="39"/>
  <c r="E237" i="39" s="1"/>
  <c r="H237" i="39"/>
  <c r="J237" i="39" s="1"/>
  <c r="C238" i="39"/>
  <c r="E238" i="39" s="1"/>
  <c r="H238" i="39"/>
  <c r="J238" i="39" s="1"/>
  <c r="C239" i="39"/>
  <c r="E239" i="39" s="1"/>
  <c r="H239" i="39"/>
  <c r="J239" i="39" s="1"/>
  <c r="C240" i="39"/>
  <c r="E240" i="39" s="1"/>
  <c r="H240" i="39"/>
  <c r="J240" i="39" s="1"/>
  <c r="C241" i="39"/>
  <c r="E241" i="39" s="1"/>
  <c r="H241" i="39"/>
  <c r="J241" i="39" s="1"/>
  <c r="C242" i="39"/>
  <c r="E242" i="39" s="1"/>
  <c r="H242" i="39"/>
  <c r="J242" i="39" s="1"/>
  <c r="C243" i="39"/>
  <c r="E243" i="39" s="1"/>
  <c r="H243" i="39"/>
  <c r="J243" i="39" s="1"/>
  <c r="C244" i="39"/>
  <c r="E244" i="39" s="1"/>
  <c r="H244" i="39"/>
  <c r="J244" i="39" s="1"/>
  <c r="C245" i="39"/>
  <c r="E245" i="39" s="1"/>
  <c r="H245" i="39"/>
  <c r="J245" i="39" s="1"/>
  <c r="C235" i="38"/>
  <c r="E235" i="38" s="1"/>
  <c r="G235" i="38" s="1"/>
  <c r="C236" i="38"/>
  <c r="E236" i="38" s="1"/>
  <c r="G236" i="38" s="1"/>
  <c r="C237" i="38"/>
  <c r="E237" i="38" s="1"/>
  <c r="G237" i="38" s="1"/>
  <c r="C238" i="38"/>
  <c r="E238" i="38" s="1"/>
  <c r="G238" i="38" s="1"/>
  <c r="C239" i="38"/>
  <c r="E239" i="38" s="1"/>
  <c r="G239" i="38" s="1"/>
  <c r="C240" i="38"/>
  <c r="E240" i="38" s="1"/>
  <c r="G240" i="38" s="1"/>
  <c r="C241" i="38"/>
  <c r="E241" i="38" s="1"/>
  <c r="G241" i="38" s="1"/>
  <c r="C242" i="38"/>
  <c r="E242" i="38" s="1"/>
  <c r="G242" i="38" s="1"/>
  <c r="C243" i="38"/>
  <c r="E243" i="38" s="1"/>
  <c r="G243" i="38" s="1"/>
  <c r="C244" i="38"/>
  <c r="E244" i="38" s="1"/>
  <c r="G244" i="38" s="1"/>
  <c r="C245" i="38"/>
  <c r="E245" i="38" s="1"/>
  <c r="G245" i="38" s="1"/>
  <c r="C246" i="38"/>
  <c r="E246" i="38" s="1"/>
  <c r="G246" i="38" s="1"/>
  <c r="H246" i="38"/>
  <c r="J246" i="38" s="1"/>
  <c r="K246" i="38" s="1"/>
  <c r="L246" i="38" s="1"/>
  <c r="H235" i="38"/>
  <c r="J235" i="38" s="1"/>
  <c r="K235" i="38" s="1"/>
  <c r="L235" i="38" s="1"/>
  <c r="H236" i="38"/>
  <c r="J236" i="38" s="1"/>
  <c r="K236" i="38" s="1"/>
  <c r="L236" i="38" s="1"/>
  <c r="H237" i="38"/>
  <c r="J237" i="38" s="1"/>
  <c r="K237" i="38" s="1"/>
  <c r="L237" i="38" s="1"/>
  <c r="H238" i="38"/>
  <c r="J238" i="38" s="1"/>
  <c r="K238" i="38" s="1"/>
  <c r="L238" i="38" s="1"/>
  <c r="H239" i="38"/>
  <c r="J239" i="38" s="1"/>
  <c r="K239" i="38" s="1"/>
  <c r="L239" i="38" s="1"/>
  <c r="H240" i="38"/>
  <c r="J240" i="38" s="1"/>
  <c r="K240" i="38" s="1"/>
  <c r="L240" i="38" s="1"/>
  <c r="H241" i="38"/>
  <c r="J241" i="38" s="1"/>
  <c r="K241" i="38" s="1"/>
  <c r="L241" i="38" s="1"/>
  <c r="H242" i="38"/>
  <c r="J242" i="38" s="1"/>
  <c r="K242" i="38" s="1"/>
  <c r="L242" i="38" s="1"/>
  <c r="H243" i="38"/>
  <c r="J243" i="38" s="1"/>
  <c r="K243" i="38" s="1"/>
  <c r="L243" i="38" s="1"/>
  <c r="H244" i="38"/>
  <c r="J244" i="38" s="1"/>
  <c r="K244" i="38" s="1"/>
  <c r="L244" i="38" s="1"/>
  <c r="H245" i="38"/>
  <c r="J245" i="38" s="1"/>
  <c r="K245" i="38" s="1"/>
  <c r="L245" i="38" s="1"/>
  <c r="C246" i="8"/>
  <c r="E246" i="8" s="1"/>
  <c r="G246" i="8" s="1"/>
  <c r="H246" i="8"/>
  <c r="J246" i="8" s="1"/>
  <c r="K246" i="8" s="1"/>
  <c r="L246" i="8" s="1"/>
  <c r="C235" i="8"/>
  <c r="E235" i="8" s="1"/>
  <c r="G235" i="8" s="1"/>
  <c r="H235" i="8"/>
  <c r="J235" i="8" s="1"/>
  <c r="K235" i="8" s="1"/>
  <c r="L235" i="8" s="1"/>
  <c r="C236" i="8"/>
  <c r="E236" i="8" s="1"/>
  <c r="G236" i="8" s="1"/>
  <c r="H236" i="8"/>
  <c r="J236" i="8" s="1"/>
  <c r="K236" i="8" s="1"/>
  <c r="L236" i="8" s="1"/>
  <c r="C237" i="8"/>
  <c r="E237" i="8" s="1"/>
  <c r="G237" i="8" s="1"/>
  <c r="H237" i="8"/>
  <c r="J237" i="8" s="1"/>
  <c r="K237" i="8" s="1"/>
  <c r="L237" i="8" s="1"/>
  <c r="C238" i="8"/>
  <c r="E238" i="8" s="1"/>
  <c r="G238" i="8" s="1"/>
  <c r="H238" i="8"/>
  <c r="J238" i="8" s="1"/>
  <c r="K238" i="8" s="1"/>
  <c r="L238" i="8" s="1"/>
  <c r="C239" i="8"/>
  <c r="E239" i="8" s="1"/>
  <c r="G239" i="8" s="1"/>
  <c r="H239" i="8"/>
  <c r="J239" i="8" s="1"/>
  <c r="K239" i="8" s="1"/>
  <c r="L239" i="8" s="1"/>
  <c r="C240" i="8"/>
  <c r="E240" i="8" s="1"/>
  <c r="G240" i="8" s="1"/>
  <c r="H240" i="8"/>
  <c r="J240" i="8" s="1"/>
  <c r="K240" i="8" s="1"/>
  <c r="L240" i="8" s="1"/>
  <c r="C241" i="8"/>
  <c r="E241" i="8" s="1"/>
  <c r="G241" i="8" s="1"/>
  <c r="H241" i="8"/>
  <c r="J241" i="8" s="1"/>
  <c r="K241" i="8" s="1"/>
  <c r="L241" i="8" s="1"/>
  <c r="C242" i="8"/>
  <c r="E242" i="8" s="1"/>
  <c r="G242" i="8" s="1"/>
  <c r="H242" i="8"/>
  <c r="J242" i="8" s="1"/>
  <c r="K242" i="8" s="1"/>
  <c r="L242" i="8" s="1"/>
  <c r="C243" i="8"/>
  <c r="E243" i="8" s="1"/>
  <c r="G243" i="8" s="1"/>
  <c r="H243" i="8"/>
  <c r="J243" i="8" s="1"/>
  <c r="K243" i="8" s="1"/>
  <c r="L243" i="8" s="1"/>
  <c r="C244" i="8"/>
  <c r="E244" i="8" s="1"/>
  <c r="G244" i="8" s="1"/>
  <c r="H244" i="8"/>
  <c r="J244" i="8" s="1"/>
  <c r="K244" i="8" s="1"/>
  <c r="L244" i="8" s="1"/>
  <c r="C245" i="8"/>
  <c r="E245" i="8" s="1"/>
  <c r="G245" i="8" s="1"/>
  <c r="H245" i="8"/>
  <c r="J245" i="8" s="1"/>
  <c r="K245" i="8" s="1"/>
  <c r="L245" i="8" s="1"/>
  <c r="C235" i="7"/>
  <c r="E235" i="7" s="1"/>
  <c r="G235" i="7" s="1"/>
  <c r="H235" i="7"/>
  <c r="J235" i="7" s="1"/>
  <c r="K235" i="7" s="1"/>
  <c r="L235" i="7" s="1"/>
  <c r="C236" i="7"/>
  <c r="E236" i="7" s="1"/>
  <c r="G236" i="7" s="1"/>
  <c r="H236" i="7"/>
  <c r="J236" i="7" s="1"/>
  <c r="K236" i="7" s="1"/>
  <c r="L236" i="7" s="1"/>
  <c r="C237" i="7"/>
  <c r="E237" i="7" s="1"/>
  <c r="G237" i="7" s="1"/>
  <c r="H237" i="7"/>
  <c r="J237" i="7" s="1"/>
  <c r="K237" i="7" s="1"/>
  <c r="L237" i="7" s="1"/>
  <c r="C238" i="7"/>
  <c r="E238" i="7" s="1"/>
  <c r="G238" i="7" s="1"/>
  <c r="H238" i="7"/>
  <c r="J238" i="7" s="1"/>
  <c r="K238" i="7" s="1"/>
  <c r="L238" i="7" s="1"/>
  <c r="C239" i="7"/>
  <c r="E239" i="7" s="1"/>
  <c r="G239" i="7" s="1"/>
  <c r="H239" i="7"/>
  <c r="J239" i="7" s="1"/>
  <c r="K239" i="7" s="1"/>
  <c r="L239" i="7" s="1"/>
  <c r="C240" i="7"/>
  <c r="E240" i="7" s="1"/>
  <c r="G240" i="7" s="1"/>
  <c r="H240" i="7"/>
  <c r="J240" i="7" s="1"/>
  <c r="K240" i="7" s="1"/>
  <c r="L240" i="7" s="1"/>
  <c r="C241" i="7"/>
  <c r="E241" i="7" s="1"/>
  <c r="G241" i="7" s="1"/>
  <c r="H241" i="7"/>
  <c r="J241" i="7" s="1"/>
  <c r="K241" i="7" s="1"/>
  <c r="L241" i="7" s="1"/>
  <c r="C242" i="7"/>
  <c r="E242" i="7" s="1"/>
  <c r="G242" i="7" s="1"/>
  <c r="H242" i="7"/>
  <c r="J242" i="7" s="1"/>
  <c r="K242" i="7" s="1"/>
  <c r="L242" i="7" s="1"/>
  <c r="C243" i="7"/>
  <c r="E243" i="7" s="1"/>
  <c r="G243" i="7" s="1"/>
  <c r="H243" i="7"/>
  <c r="J243" i="7" s="1"/>
  <c r="K243" i="7" s="1"/>
  <c r="L243" i="7" s="1"/>
  <c r="C244" i="7"/>
  <c r="E244" i="7" s="1"/>
  <c r="G244" i="7" s="1"/>
  <c r="H244" i="7"/>
  <c r="J244" i="7" s="1"/>
  <c r="K244" i="7" s="1"/>
  <c r="L244" i="7" s="1"/>
  <c r="C245" i="7"/>
  <c r="E245" i="7" s="1"/>
  <c r="G245" i="7" s="1"/>
  <c r="H245" i="7"/>
  <c r="J245" i="7" s="1"/>
  <c r="K245" i="7" s="1"/>
  <c r="L245" i="7" s="1"/>
  <c r="C246" i="7"/>
  <c r="E246" i="7" s="1"/>
  <c r="G246" i="7" s="1"/>
  <c r="H246" i="7"/>
  <c r="J246" i="7" s="1"/>
  <c r="K246" i="7" s="1"/>
  <c r="L246" i="7" s="1"/>
  <c r="C246" i="6"/>
  <c r="E246" i="6" s="1"/>
  <c r="G246" i="6" s="1"/>
  <c r="H246" i="6"/>
  <c r="J246" i="6" s="1"/>
  <c r="K246" i="6" s="1"/>
  <c r="L246" i="6" s="1"/>
  <c r="C235" i="6"/>
  <c r="E235" i="6" s="1"/>
  <c r="G235" i="6" s="1"/>
  <c r="H235" i="6"/>
  <c r="J235" i="6" s="1"/>
  <c r="K235" i="6" s="1"/>
  <c r="L235" i="6" s="1"/>
  <c r="C236" i="6"/>
  <c r="E236" i="6" s="1"/>
  <c r="G236" i="6" s="1"/>
  <c r="H236" i="6"/>
  <c r="J236" i="6" s="1"/>
  <c r="K236" i="6" s="1"/>
  <c r="L236" i="6" s="1"/>
  <c r="C237" i="6"/>
  <c r="E237" i="6" s="1"/>
  <c r="G237" i="6" s="1"/>
  <c r="H237" i="6"/>
  <c r="J237" i="6" s="1"/>
  <c r="K237" i="6" s="1"/>
  <c r="L237" i="6" s="1"/>
  <c r="C238" i="6"/>
  <c r="E238" i="6" s="1"/>
  <c r="G238" i="6" s="1"/>
  <c r="H238" i="6"/>
  <c r="J238" i="6" s="1"/>
  <c r="K238" i="6" s="1"/>
  <c r="L238" i="6" s="1"/>
  <c r="C239" i="6"/>
  <c r="E239" i="6" s="1"/>
  <c r="G239" i="6" s="1"/>
  <c r="H239" i="6"/>
  <c r="J239" i="6" s="1"/>
  <c r="K239" i="6" s="1"/>
  <c r="L239" i="6" s="1"/>
  <c r="C240" i="6"/>
  <c r="E240" i="6" s="1"/>
  <c r="G240" i="6" s="1"/>
  <c r="H240" i="6"/>
  <c r="J240" i="6" s="1"/>
  <c r="K240" i="6" s="1"/>
  <c r="L240" i="6" s="1"/>
  <c r="C241" i="6"/>
  <c r="E241" i="6" s="1"/>
  <c r="G241" i="6" s="1"/>
  <c r="H241" i="6"/>
  <c r="J241" i="6" s="1"/>
  <c r="K241" i="6" s="1"/>
  <c r="L241" i="6" s="1"/>
  <c r="C242" i="6"/>
  <c r="E242" i="6" s="1"/>
  <c r="G242" i="6" s="1"/>
  <c r="H242" i="6"/>
  <c r="J242" i="6" s="1"/>
  <c r="K242" i="6" s="1"/>
  <c r="L242" i="6" s="1"/>
  <c r="C243" i="6"/>
  <c r="E243" i="6" s="1"/>
  <c r="G243" i="6" s="1"/>
  <c r="H243" i="6"/>
  <c r="J243" i="6" s="1"/>
  <c r="K243" i="6" s="1"/>
  <c r="L243" i="6" s="1"/>
  <c r="C244" i="6"/>
  <c r="E244" i="6" s="1"/>
  <c r="G244" i="6" s="1"/>
  <c r="H244" i="6"/>
  <c r="J244" i="6" s="1"/>
  <c r="K244" i="6" s="1"/>
  <c r="L244" i="6" s="1"/>
  <c r="C245" i="6"/>
  <c r="E245" i="6" s="1"/>
  <c r="G245" i="6" s="1"/>
  <c r="H245" i="6"/>
  <c r="J245" i="6" s="1"/>
  <c r="K245" i="6" s="1"/>
  <c r="L245" i="6" s="1"/>
  <c r="C235" i="5"/>
  <c r="E235" i="5" s="1"/>
  <c r="G235" i="5" s="1"/>
  <c r="H235" i="5"/>
  <c r="J235" i="5" s="1"/>
  <c r="K235" i="5" s="1"/>
  <c r="L235" i="5" s="1"/>
  <c r="C236" i="5"/>
  <c r="E236" i="5" s="1"/>
  <c r="G236" i="5" s="1"/>
  <c r="H236" i="5"/>
  <c r="J236" i="5" s="1"/>
  <c r="K236" i="5" s="1"/>
  <c r="L236" i="5" s="1"/>
  <c r="C237" i="5"/>
  <c r="E237" i="5" s="1"/>
  <c r="G237" i="5" s="1"/>
  <c r="H237" i="5"/>
  <c r="J237" i="5" s="1"/>
  <c r="K237" i="5" s="1"/>
  <c r="L237" i="5" s="1"/>
  <c r="C238" i="5"/>
  <c r="E238" i="5" s="1"/>
  <c r="G238" i="5" s="1"/>
  <c r="H238" i="5"/>
  <c r="J238" i="5" s="1"/>
  <c r="K238" i="5" s="1"/>
  <c r="L238" i="5" s="1"/>
  <c r="C239" i="5"/>
  <c r="E239" i="5" s="1"/>
  <c r="G239" i="5" s="1"/>
  <c r="H239" i="5"/>
  <c r="J239" i="5" s="1"/>
  <c r="K239" i="5" s="1"/>
  <c r="L239" i="5" s="1"/>
  <c r="C240" i="5"/>
  <c r="E240" i="5" s="1"/>
  <c r="G240" i="5" s="1"/>
  <c r="H240" i="5"/>
  <c r="J240" i="5" s="1"/>
  <c r="K240" i="5" s="1"/>
  <c r="L240" i="5" s="1"/>
  <c r="C241" i="5"/>
  <c r="E241" i="5" s="1"/>
  <c r="G241" i="5" s="1"/>
  <c r="H241" i="5"/>
  <c r="J241" i="5" s="1"/>
  <c r="K241" i="5" s="1"/>
  <c r="L241" i="5" s="1"/>
  <c r="C242" i="5"/>
  <c r="E242" i="5" s="1"/>
  <c r="G242" i="5" s="1"/>
  <c r="H242" i="5"/>
  <c r="J242" i="5" s="1"/>
  <c r="K242" i="5" s="1"/>
  <c r="L242" i="5" s="1"/>
  <c r="C243" i="5"/>
  <c r="E243" i="5" s="1"/>
  <c r="G243" i="5" s="1"/>
  <c r="H243" i="5"/>
  <c r="J243" i="5" s="1"/>
  <c r="K243" i="5" s="1"/>
  <c r="L243" i="5" s="1"/>
  <c r="C244" i="5"/>
  <c r="E244" i="5" s="1"/>
  <c r="G244" i="5" s="1"/>
  <c r="H244" i="5"/>
  <c r="J244" i="5" s="1"/>
  <c r="K244" i="5" s="1"/>
  <c r="L244" i="5" s="1"/>
  <c r="C245" i="5"/>
  <c r="E245" i="5" s="1"/>
  <c r="G245" i="5" s="1"/>
  <c r="H245" i="5"/>
  <c r="J245" i="5" s="1"/>
  <c r="K245" i="5" s="1"/>
  <c r="L245" i="5" s="1"/>
  <c r="C246" i="5"/>
  <c r="E246" i="5" s="1"/>
  <c r="G246" i="5" s="1"/>
  <c r="H246" i="5"/>
  <c r="J246" i="5" s="1"/>
  <c r="K246" i="5" s="1"/>
  <c r="L246" i="5" s="1"/>
  <c r="C235" i="4"/>
  <c r="E235" i="4" s="1"/>
  <c r="G235" i="4" s="1"/>
  <c r="H235" i="4"/>
  <c r="J235" i="4" s="1"/>
  <c r="K235" i="4" s="1"/>
  <c r="L235" i="4" s="1"/>
  <c r="C236" i="4"/>
  <c r="E236" i="4" s="1"/>
  <c r="G236" i="4" s="1"/>
  <c r="H236" i="4"/>
  <c r="J236" i="4" s="1"/>
  <c r="K236" i="4" s="1"/>
  <c r="L236" i="4" s="1"/>
  <c r="C237" i="4"/>
  <c r="E237" i="4" s="1"/>
  <c r="G237" i="4" s="1"/>
  <c r="H237" i="4"/>
  <c r="J237" i="4" s="1"/>
  <c r="K237" i="4" s="1"/>
  <c r="L237" i="4" s="1"/>
  <c r="C238" i="4"/>
  <c r="E238" i="4" s="1"/>
  <c r="G238" i="4" s="1"/>
  <c r="H238" i="4"/>
  <c r="J238" i="4" s="1"/>
  <c r="K238" i="4" s="1"/>
  <c r="L238" i="4" s="1"/>
  <c r="C239" i="4"/>
  <c r="E239" i="4" s="1"/>
  <c r="G239" i="4" s="1"/>
  <c r="H239" i="4"/>
  <c r="J239" i="4" s="1"/>
  <c r="K239" i="4" s="1"/>
  <c r="L239" i="4" s="1"/>
  <c r="C240" i="4"/>
  <c r="E240" i="4" s="1"/>
  <c r="G240" i="4" s="1"/>
  <c r="H240" i="4"/>
  <c r="J240" i="4" s="1"/>
  <c r="K240" i="4" s="1"/>
  <c r="L240" i="4" s="1"/>
  <c r="C241" i="4"/>
  <c r="E241" i="4" s="1"/>
  <c r="G241" i="4" s="1"/>
  <c r="H241" i="4"/>
  <c r="J241" i="4" s="1"/>
  <c r="K241" i="4" s="1"/>
  <c r="L241" i="4" s="1"/>
  <c r="C242" i="4"/>
  <c r="E242" i="4" s="1"/>
  <c r="G242" i="4" s="1"/>
  <c r="H242" i="4"/>
  <c r="J242" i="4" s="1"/>
  <c r="K242" i="4" s="1"/>
  <c r="L242" i="4" s="1"/>
  <c r="C243" i="4"/>
  <c r="E243" i="4" s="1"/>
  <c r="G243" i="4" s="1"/>
  <c r="H243" i="4"/>
  <c r="J243" i="4" s="1"/>
  <c r="K243" i="4" s="1"/>
  <c r="L243" i="4" s="1"/>
  <c r="C244" i="4"/>
  <c r="E244" i="4" s="1"/>
  <c r="G244" i="4" s="1"/>
  <c r="H244" i="4"/>
  <c r="J244" i="4" s="1"/>
  <c r="K244" i="4" s="1"/>
  <c r="L244" i="4" s="1"/>
  <c r="C245" i="4"/>
  <c r="E245" i="4" s="1"/>
  <c r="G245" i="4" s="1"/>
  <c r="H245" i="4"/>
  <c r="J245" i="4" s="1"/>
  <c r="K245" i="4" s="1"/>
  <c r="L245" i="4" s="1"/>
  <c r="C246" i="4"/>
  <c r="E246" i="4" s="1"/>
  <c r="G246" i="4" s="1"/>
  <c r="H246" i="4"/>
  <c r="J246" i="4" s="1"/>
  <c r="K246" i="4" s="1"/>
  <c r="L246" i="4" s="1"/>
  <c r="C235" i="3"/>
  <c r="E235" i="3" s="1"/>
  <c r="G235" i="3" s="1"/>
  <c r="H235" i="3"/>
  <c r="J235" i="3" s="1"/>
  <c r="K235" i="3" s="1"/>
  <c r="L235" i="3" s="1"/>
  <c r="C236" i="3"/>
  <c r="E236" i="3" s="1"/>
  <c r="G236" i="3" s="1"/>
  <c r="H236" i="3"/>
  <c r="J236" i="3" s="1"/>
  <c r="K236" i="3" s="1"/>
  <c r="L236" i="3" s="1"/>
  <c r="C237" i="3"/>
  <c r="E237" i="3" s="1"/>
  <c r="G237" i="3" s="1"/>
  <c r="H237" i="3"/>
  <c r="J237" i="3" s="1"/>
  <c r="K237" i="3" s="1"/>
  <c r="L237" i="3" s="1"/>
  <c r="C238" i="3"/>
  <c r="E238" i="3" s="1"/>
  <c r="G238" i="3" s="1"/>
  <c r="H238" i="3"/>
  <c r="C239" i="3"/>
  <c r="E239" i="3" s="1"/>
  <c r="G239" i="3" s="1"/>
  <c r="H239" i="3"/>
  <c r="J239" i="3" s="1"/>
  <c r="K239" i="3" s="1"/>
  <c r="L239" i="3" s="1"/>
  <c r="C240" i="3"/>
  <c r="E240" i="3" s="1"/>
  <c r="G240" i="3" s="1"/>
  <c r="H240" i="3"/>
  <c r="J240" i="3" s="1"/>
  <c r="K240" i="3" s="1"/>
  <c r="L240" i="3" s="1"/>
  <c r="C241" i="3"/>
  <c r="E241" i="3" s="1"/>
  <c r="G241" i="3" s="1"/>
  <c r="H241" i="3"/>
  <c r="J241" i="3" s="1"/>
  <c r="K241" i="3" s="1"/>
  <c r="L241" i="3" s="1"/>
  <c r="C242" i="3"/>
  <c r="E242" i="3" s="1"/>
  <c r="G242" i="3" s="1"/>
  <c r="H242" i="3"/>
  <c r="J242" i="3" s="1"/>
  <c r="K242" i="3" s="1"/>
  <c r="L242" i="3" s="1"/>
  <c r="C243" i="3"/>
  <c r="E243" i="3" s="1"/>
  <c r="G243" i="3" s="1"/>
  <c r="H243" i="3"/>
  <c r="J243" i="3" s="1"/>
  <c r="K243" i="3" s="1"/>
  <c r="L243" i="3" s="1"/>
  <c r="C244" i="3"/>
  <c r="E244" i="3" s="1"/>
  <c r="G244" i="3" s="1"/>
  <c r="H244" i="3"/>
  <c r="J244" i="3" s="1"/>
  <c r="K244" i="3" s="1"/>
  <c r="L244" i="3" s="1"/>
  <c r="C245" i="3"/>
  <c r="E245" i="3" s="1"/>
  <c r="G245" i="3" s="1"/>
  <c r="H245" i="3"/>
  <c r="J245" i="3" s="1"/>
  <c r="K245" i="3" s="1"/>
  <c r="L245" i="3" s="1"/>
  <c r="C246" i="3"/>
  <c r="E246" i="3" s="1"/>
  <c r="G246" i="3" s="1"/>
  <c r="H246" i="3"/>
  <c r="J246" i="3" s="1"/>
  <c r="K246" i="3" s="1"/>
  <c r="L246" i="3" s="1"/>
  <c r="C243" i="37"/>
  <c r="E243" i="37" s="1"/>
  <c r="H243" i="37"/>
  <c r="J243" i="37" s="1"/>
  <c r="C244" i="37"/>
  <c r="E244" i="37" s="1"/>
  <c r="G244" i="37" s="1"/>
  <c r="H244" i="37"/>
  <c r="J244" i="37" s="1"/>
  <c r="K244" i="37" s="1"/>
  <c r="L244" i="37" s="1"/>
  <c r="C245" i="37"/>
  <c r="E245" i="37" s="1"/>
  <c r="G245" i="37" s="1"/>
  <c r="H245" i="37"/>
  <c r="J245" i="37" s="1"/>
  <c r="K245" i="37" s="1"/>
  <c r="L245" i="37" s="1"/>
  <c r="C246" i="37"/>
  <c r="E246" i="37" s="1"/>
  <c r="G246" i="37" s="1"/>
  <c r="H246" i="37"/>
  <c r="J246" i="37" s="1"/>
  <c r="K246" i="37" s="1"/>
  <c r="L246" i="37" s="1"/>
  <c r="C235" i="36"/>
  <c r="E235" i="36" s="1"/>
  <c r="G235" i="36" s="1"/>
  <c r="H235" i="36"/>
  <c r="J235" i="36" s="1"/>
  <c r="K235" i="36" s="1"/>
  <c r="L235" i="36" s="1"/>
  <c r="C236" i="36"/>
  <c r="E236" i="36" s="1"/>
  <c r="G236" i="36" s="1"/>
  <c r="H236" i="36"/>
  <c r="J236" i="36" s="1"/>
  <c r="K236" i="36" s="1"/>
  <c r="L236" i="36" s="1"/>
  <c r="C237" i="36"/>
  <c r="E237" i="36" s="1"/>
  <c r="G237" i="36" s="1"/>
  <c r="H237" i="36"/>
  <c r="J237" i="36" s="1"/>
  <c r="K237" i="36" s="1"/>
  <c r="L237" i="36" s="1"/>
  <c r="C238" i="36"/>
  <c r="E238" i="36" s="1"/>
  <c r="G238" i="36" s="1"/>
  <c r="H238" i="36"/>
  <c r="J238" i="36" s="1"/>
  <c r="K238" i="36" s="1"/>
  <c r="L238" i="36" s="1"/>
  <c r="C239" i="36"/>
  <c r="E239" i="36" s="1"/>
  <c r="G239" i="36" s="1"/>
  <c r="H239" i="36"/>
  <c r="J239" i="36" s="1"/>
  <c r="K239" i="36" s="1"/>
  <c r="L239" i="36" s="1"/>
  <c r="C240" i="36"/>
  <c r="E240" i="36" s="1"/>
  <c r="G240" i="36" s="1"/>
  <c r="H240" i="36"/>
  <c r="J240" i="36" s="1"/>
  <c r="K240" i="36" s="1"/>
  <c r="L240" i="36" s="1"/>
  <c r="C241" i="36"/>
  <c r="E241" i="36" s="1"/>
  <c r="G241" i="36" s="1"/>
  <c r="H241" i="36"/>
  <c r="J241" i="36" s="1"/>
  <c r="K241" i="36" s="1"/>
  <c r="L241" i="36" s="1"/>
  <c r="C242" i="36"/>
  <c r="E242" i="36" s="1"/>
  <c r="G242" i="36" s="1"/>
  <c r="H242" i="36"/>
  <c r="J242" i="36" s="1"/>
  <c r="K242" i="36" s="1"/>
  <c r="L242" i="36" s="1"/>
  <c r="C243" i="36"/>
  <c r="E243" i="36" s="1"/>
  <c r="G243" i="36" s="1"/>
  <c r="H243" i="36"/>
  <c r="J243" i="36" s="1"/>
  <c r="K243" i="36" s="1"/>
  <c r="L243" i="36" s="1"/>
  <c r="C244" i="36"/>
  <c r="E244" i="36" s="1"/>
  <c r="G244" i="36" s="1"/>
  <c r="H244" i="36"/>
  <c r="J244" i="36" s="1"/>
  <c r="K244" i="36" s="1"/>
  <c r="L244" i="36" s="1"/>
  <c r="C245" i="36"/>
  <c r="E245" i="36" s="1"/>
  <c r="G245" i="36" s="1"/>
  <c r="H245" i="36"/>
  <c r="J245" i="36" s="1"/>
  <c r="K245" i="36" s="1"/>
  <c r="L245" i="36" s="1"/>
  <c r="C246" i="36"/>
  <c r="E246" i="36" s="1"/>
  <c r="G246" i="36" s="1"/>
  <c r="H246" i="36"/>
  <c r="J246" i="36" s="1"/>
  <c r="K246" i="36" s="1"/>
  <c r="L246" i="36" s="1"/>
  <c r="C245" i="49"/>
  <c r="E245" i="49" s="1"/>
  <c r="G245" i="49" s="1"/>
  <c r="H245" i="49"/>
  <c r="J245" i="49" s="1"/>
  <c r="K245" i="49" s="1"/>
  <c r="L245" i="49" s="1"/>
  <c r="C246" i="49"/>
  <c r="E246" i="49" s="1"/>
  <c r="G246" i="49" s="1"/>
  <c r="H246" i="49"/>
  <c r="J246" i="49" s="1"/>
  <c r="K246" i="49" s="1"/>
  <c r="L246" i="49" s="1"/>
  <c r="C235" i="49"/>
  <c r="E235" i="49" s="1"/>
  <c r="G235" i="49" s="1"/>
  <c r="H235" i="49"/>
  <c r="J235" i="49" s="1"/>
  <c r="K235" i="49" s="1"/>
  <c r="L235" i="49" s="1"/>
  <c r="C236" i="49"/>
  <c r="E236" i="49" s="1"/>
  <c r="G236" i="49" s="1"/>
  <c r="H236" i="49"/>
  <c r="J236" i="49" s="1"/>
  <c r="K236" i="49" s="1"/>
  <c r="L236" i="49" s="1"/>
  <c r="C237" i="49"/>
  <c r="E237" i="49" s="1"/>
  <c r="G237" i="49" s="1"/>
  <c r="H237" i="49"/>
  <c r="J237" i="49" s="1"/>
  <c r="K237" i="49" s="1"/>
  <c r="L237" i="49" s="1"/>
  <c r="C238" i="49"/>
  <c r="E238" i="49" s="1"/>
  <c r="G238" i="49" s="1"/>
  <c r="H238" i="49"/>
  <c r="J238" i="49" s="1"/>
  <c r="K238" i="49" s="1"/>
  <c r="L238" i="49" s="1"/>
  <c r="C239" i="49"/>
  <c r="E239" i="49" s="1"/>
  <c r="G239" i="49" s="1"/>
  <c r="H239" i="49"/>
  <c r="J239" i="49" s="1"/>
  <c r="K239" i="49" s="1"/>
  <c r="L239" i="49" s="1"/>
  <c r="C240" i="49"/>
  <c r="E240" i="49" s="1"/>
  <c r="G240" i="49" s="1"/>
  <c r="H240" i="49"/>
  <c r="J240" i="49" s="1"/>
  <c r="K240" i="49" s="1"/>
  <c r="L240" i="49" s="1"/>
  <c r="C241" i="49"/>
  <c r="E241" i="49" s="1"/>
  <c r="G241" i="49" s="1"/>
  <c r="H241" i="49"/>
  <c r="J241" i="49" s="1"/>
  <c r="K241" i="49" s="1"/>
  <c r="L241" i="49" s="1"/>
  <c r="C242" i="49"/>
  <c r="E242" i="49" s="1"/>
  <c r="G242" i="49" s="1"/>
  <c r="H242" i="49"/>
  <c r="J242" i="49" s="1"/>
  <c r="K242" i="49" s="1"/>
  <c r="L242" i="49" s="1"/>
  <c r="C243" i="49"/>
  <c r="E243" i="49" s="1"/>
  <c r="G243" i="49" s="1"/>
  <c r="H243" i="49"/>
  <c r="J243" i="49" s="1"/>
  <c r="K243" i="49" s="1"/>
  <c r="L243" i="49" s="1"/>
  <c r="C244" i="49"/>
  <c r="E244" i="49" s="1"/>
  <c r="G244" i="49" s="1"/>
  <c r="H244" i="49"/>
  <c r="J244" i="49" s="1"/>
  <c r="K244" i="49" s="1"/>
  <c r="L244" i="49" s="1"/>
  <c r="C235" i="34"/>
  <c r="E235" i="34" s="1"/>
  <c r="G235" i="34" s="1"/>
  <c r="H235" i="34"/>
  <c r="J235" i="34" s="1"/>
  <c r="K235" i="34" s="1"/>
  <c r="L235" i="34" s="1"/>
  <c r="C236" i="34"/>
  <c r="E236" i="34" s="1"/>
  <c r="G236" i="34" s="1"/>
  <c r="H236" i="34"/>
  <c r="J236" i="34" s="1"/>
  <c r="K236" i="34" s="1"/>
  <c r="L236" i="34" s="1"/>
  <c r="C237" i="34"/>
  <c r="E237" i="34" s="1"/>
  <c r="G237" i="34" s="1"/>
  <c r="H237" i="34"/>
  <c r="J237" i="34" s="1"/>
  <c r="K237" i="34" s="1"/>
  <c r="L237" i="34" s="1"/>
  <c r="C238" i="34"/>
  <c r="E238" i="34" s="1"/>
  <c r="G238" i="34" s="1"/>
  <c r="H238" i="34"/>
  <c r="J238" i="34" s="1"/>
  <c r="K238" i="34" s="1"/>
  <c r="L238" i="34" s="1"/>
  <c r="C239" i="34"/>
  <c r="E239" i="34" s="1"/>
  <c r="G239" i="34" s="1"/>
  <c r="H239" i="34"/>
  <c r="J239" i="34" s="1"/>
  <c r="K239" i="34" s="1"/>
  <c r="L239" i="34" s="1"/>
  <c r="C240" i="34"/>
  <c r="E240" i="34" s="1"/>
  <c r="G240" i="34" s="1"/>
  <c r="H240" i="34"/>
  <c r="J240" i="34" s="1"/>
  <c r="K240" i="34" s="1"/>
  <c r="L240" i="34" s="1"/>
  <c r="C241" i="34"/>
  <c r="E241" i="34" s="1"/>
  <c r="G241" i="34" s="1"/>
  <c r="H241" i="34"/>
  <c r="J241" i="34" s="1"/>
  <c r="K241" i="34" s="1"/>
  <c r="L241" i="34" s="1"/>
  <c r="C242" i="34"/>
  <c r="E242" i="34" s="1"/>
  <c r="G242" i="34" s="1"/>
  <c r="H242" i="34"/>
  <c r="J242" i="34" s="1"/>
  <c r="K242" i="34" s="1"/>
  <c r="L242" i="34" s="1"/>
  <c r="C243" i="34"/>
  <c r="E243" i="34" s="1"/>
  <c r="G243" i="34" s="1"/>
  <c r="H243" i="34"/>
  <c r="J243" i="34" s="1"/>
  <c r="K243" i="34" s="1"/>
  <c r="L243" i="34" s="1"/>
  <c r="C244" i="34"/>
  <c r="E244" i="34" s="1"/>
  <c r="G244" i="34" s="1"/>
  <c r="H244" i="34"/>
  <c r="J244" i="34" s="1"/>
  <c r="K244" i="34" s="1"/>
  <c r="L244" i="34" s="1"/>
  <c r="C245" i="34"/>
  <c r="E245" i="34" s="1"/>
  <c r="G245" i="34" s="1"/>
  <c r="H245" i="34"/>
  <c r="J245" i="34" s="1"/>
  <c r="K245" i="34" s="1"/>
  <c r="L245" i="34" s="1"/>
  <c r="C246" i="34"/>
  <c r="E246" i="34" s="1"/>
  <c r="G246" i="34" s="1"/>
  <c r="H246" i="34"/>
  <c r="J246" i="34" s="1"/>
  <c r="K246" i="34" s="1"/>
  <c r="L246" i="34" s="1"/>
  <c r="C235" i="2"/>
  <c r="E235" i="2" s="1"/>
  <c r="G235" i="2" s="1"/>
  <c r="H235" i="2"/>
  <c r="J235" i="2" s="1"/>
  <c r="K235" i="2" s="1"/>
  <c r="L235" i="2" s="1"/>
  <c r="C236" i="2"/>
  <c r="E236" i="2" s="1"/>
  <c r="G236" i="2" s="1"/>
  <c r="H236" i="2"/>
  <c r="J236" i="2" s="1"/>
  <c r="K236" i="2" s="1"/>
  <c r="L236" i="2" s="1"/>
  <c r="C237" i="2"/>
  <c r="E237" i="2" s="1"/>
  <c r="G237" i="2" s="1"/>
  <c r="H237" i="2"/>
  <c r="J237" i="2" s="1"/>
  <c r="K237" i="2" s="1"/>
  <c r="L237" i="2" s="1"/>
  <c r="C238" i="2"/>
  <c r="E238" i="2" s="1"/>
  <c r="G238" i="2" s="1"/>
  <c r="H238" i="2"/>
  <c r="J238" i="2" s="1"/>
  <c r="K238" i="2" s="1"/>
  <c r="L238" i="2" s="1"/>
  <c r="C239" i="2"/>
  <c r="E239" i="2" s="1"/>
  <c r="G239" i="2" s="1"/>
  <c r="H239" i="2"/>
  <c r="J239" i="2" s="1"/>
  <c r="K239" i="2" s="1"/>
  <c r="L239" i="2" s="1"/>
  <c r="C240" i="2"/>
  <c r="E240" i="2" s="1"/>
  <c r="G240" i="2" s="1"/>
  <c r="H240" i="2"/>
  <c r="J240" i="2" s="1"/>
  <c r="K240" i="2" s="1"/>
  <c r="L240" i="2" s="1"/>
  <c r="C241" i="2"/>
  <c r="E241" i="2" s="1"/>
  <c r="G241" i="2" s="1"/>
  <c r="H241" i="2"/>
  <c r="J241" i="2" s="1"/>
  <c r="K241" i="2" s="1"/>
  <c r="L241" i="2" s="1"/>
  <c r="C242" i="2"/>
  <c r="E242" i="2" s="1"/>
  <c r="G242" i="2" s="1"/>
  <c r="H242" i="2"/>
  <c r="J242" i="2" s="1"/>
  <c r="K242" i="2" s="1"/>
  <c r="L242" i="2" s="1"/>
  <c r="C243" i="2"/>
  <c r="E243" i="2" s="1"/>
  <c r="G243" i="2" s="1"/>
  <c r="H243" i="2"/>
  <c r="J243" i="2" s="1"/>
  <c r="K243" i="2" s="1"/>
  <c r="L243" i="2" s="1"/>
  <c r="C244" i="2"/>
  <c r="E244" i="2" s="1"/>
  <c r="G244" i="2" s="1"/>
  <c r="H244" i="2"/>
  <c r="J244" i="2" s="1"/>
  <c r="K244" i="2" s="1"/>
  <c r="L244" i="2" s="1"/>
  <c r="C245" i="2"/>
  <c r="E245" i="2" s="1"/>
  <c r="G245" i="2" s="1"/>
  <c r="H245" i="2"/>
  <c r="J245" i="2" s="1"/>
  <c r="K245" i="2" s="1"/>
  <c r="L245" i="2" s="1"/>
  <c r="C246" i="2"/>
  <c r="E246" i="2" s="1"/>
  <c r="G246" i="2" s="1"/>
  <c r="H246" i="2"/>
  <c r="J246" i="2" s="1"/>
  <c r="K246" i="2" s="1"/>
  <c r="L246" i="2" s="1"/>
  <c r="C235" i="1"/>
  <c r="E235" i="1" s="1"/>
  <c r="H235" i="1"/>
  <c r="J235" i="1" s="1"/>
  <c r="C236" i="1"/>
  <c r="E236" i="1" s="1"/>
  <c r="H236" i="1"/>
  <c r="J236" i="1" s="1"/>
  <c r="C237" i="1"/>
  <c r="E237" i="1" s="1"/>
  <c r="H237" i="1"/>
  <c r="J237" i="1" s="1"/>
  <c r="C238" i="1"/>
  <c r="E238" i="1" s="1"/>
  <c r="H238" i="1"/>
  <c r="J238" i="1" s="1"/>
  <c r="C239" i="1"/>
  <c r="E239" i="1" s="1"/>
  <c r="H239" i="1"/>
  <c r="J239" i="1" s="1"/>
  <c r="C240" i="1"/>
  <c r="E240" i="1" s="1"/>
  <c r="H240" i="1"/>
  <c r="J240" i="1" s="1"/>
  <c r="C241" i="1"/>
  <c r="E241" i="1" s="1"/>
  <c r="H241" i="1"/>
  <c r="J241" i="1" s="1"/>
  <c r="C242" i="1"/>
  <c r="E242" i="1" s="1"/>
  <c r="H242" i="1"/>
  <c r="J242" i="1" s="1"/>
  <c r="C243" i="1"/>
  <c r="E243" i="1" s="1"/>
  <c r="H243" i="1"/>
  <c r="J243" i="1" s="1"/>
  <c r="C244" i="1"/>
  <c r="E244" i="1" s="1"/>
  <c r="H244" i="1"/>
  <c r="J244" i="1" s="1"/>
  <c r="C245" i="1"/>
  <c r="E245" i="1" s="1"/>
  <c r="H245" i="1"/>
  <c r="J245" i="1" s="1"/>
  <c r="C246" i="1"/>
  <c r="E246" i="1" s="1"/>
  <c r="H246" i="1"/>
  <c r="J246" i="1" s="1"/>
  <c r="K243" i="39" l="1"/>
  <c r="L243" i="39" s="1"/>
  <c r="F244" i="32" s="1"/>
  <c r="E244" i="32"/>
  <c r="K239" i="39"/>
  <c r="L239" i="39" s="1"/>
  <c r="F240" i="32" s="1"/>
  <c r="E240" i="32"/>
  <c r="K235" i="39"/>
  <c r="L235" i="39" s="1"/>
  <c r="F236" i="32" s="1"/>
  <c r="E236" i="32"/>
  <c r="G243" i="39"/>
  <c r="D244" i="32" s="1"/>
  <c r="C244" i="32"/>
  <c r="G239" i="39"/>
  <c r="D240" i="32" s="1"/>
  <c r="C240" i="32"/>
  <c r="G235" i="39"/>
  <c r="D236" i="32" s="1"/>
  <c r="C236" i="32"/>
  <c r="K242" i="39"/>
  <c r="L242" i="39" s="1"/>
  <c r="F243" i="32" s="1"/>
  <c r="E243" i="32"/>
  <c r="K238" i="39"/>
  <c r="L238" i="39" s="1"/>
  <c r="F239" i="32" s="1"/>
  <c r="E239" i="32"/>
  <c r="K246" i="39"/>
  <c r="L246" i="39" s="1"/>
  <c r="F247" i="32" s="1"/>
  <c r="E247" i="32"/>
  <c r="G242" i="39"/>
  <c r="D243" i="32" s="1"/>
  <c r="C243" i="32"/>
  <c r="G238" i="39"/>
  <c r="D239" i="32" s="1"/>
  <c r="C239" i="32"/>
  <c r="G246" i="39"/>
  <c r="D247" i="32" s="1"/>
  <c r="C247" i="32"/>
  <c r="K245" i="39"/>
  <c r="L245" i="39" s="1"/>
  <c r="F246" i="32" s="1"/>
  <c r="E246" i="32"/>
  <c r="K241" i="39"/>
  <c r="L241" i="39" s="1"/>
  <c r="F242" i="32" s="1"/>
  <c r="E242" i="32"/>
  <c r="K237" i="39"/>
  <c r="L237" i="39" s="1"/>
  <c r="F238" i="32" s="1"/>
  <c r="E238" i="32"/>
  <c r="G245" i="39"/>
  <c r="D246" i="32" s="1"/>
  <c r="C246" i="32"/>
  <c r="G241" i="39"/>
  <c r="D242" i="32" s="1"/>
  <c r="C242" i="32"/>
  <c r="G237" i="39"/>
  <c r="D238" i="32" s="1"/>
  <c r="C238" i="32"/>
  <c r="K244" i="39"/>
  <c r="L244" i="39" s="1"/>
  <c r="F245" i="32" s="1"/>
  <c r="E245" i="32"/>
  <c r="K240" i="39"/>
  <c r="L240" i="39" s="1"/>
  <c r="F241" i="32" s="1"/>
  <c r="E241" i="32"/>
  <c r="K236" i="39"/>
  <c r="L236" i="39" s="1"/>
  <c r="F237" i="32" s="1"/>
  <c r="E237" i="32"/>
  <c r="G244" i="39"/>
  <c r="D245" i="32" s="1"/>
  <c r="C245" i="32"/>
  <c r="G240" i="39"/>
  <c r="D241" i="32" s="1"/>
  <c r="C241" i="32"/>
  <c r="G236" i="39"/>
  <c r="D237" i="32" s="1"/>
  <c r="C237" i="32"/>
  <c r="J238" i="3"/>
  <c r="K238" i="3" s="1"/>
  <c r="L238" i="3" s="1"/>
  <c r="U238" i="3" s="1"/>
  <c r="K243" i="1"/>
  <c r="L243" i="1" s="1"/>
  <c r="G241" i="11"/>
  <c r="G239" i="11"/>
  <c r="G237" i="11"/>
  <c r="K241" i="11"/>
  <c r="L241" i="11" s="1"/>
  <c r="K239" i="11"/>
  <c r="L239" i="11" s="1"/>
  <c r="K237" i="11"/>
  <c r="L237" i="11" s="1"/>
  <c r="K242" i="11"/>
  <c r="L242" i="11" s="1"/>
  <c r="K240" i="11"/>
  <c r="L240" i="11" s="1"/>
  <c r="K238" i="11"/>
  <c r="L238" i="11" s="1"/>
  <c r="K236" i="11"/>
  <c r="L236" i="11" s="1"/>
  <c r="G242" i="11"/>
  <c r="G240" i="11"/>
  <c r="G238" i="11"/>
  <c r="G236" i="11"/>
  <c r="K243" i="37"/>
  <c r="L243" i="37" s="1"/>
  <c r="G243" i="37"/>
  <c r="K246" i="1"/>
  <c r="L246" i="1" s="1"/>
  <c r="K245" i="1"/>
  <c r="L245" i="1" s="1"/>
  <c r="K244" i="1"/>
  <c r="L244" i="1" s="1"/>
  <c r="Z234" i="33"/>
  <c r="V235" i="33"/>
  <c r="W235" i="33" s="1"/>
  <c r="Y235" i="33" s="1"/>
  <c r="V236" i="33" s="1"/>
  <c r="W236" i="33" s="1"/>
  <c r="Y236" i="33" s="1"/>
  <c r="V237" i="33" s="1"/>
  <c r="W237" i="33" s="1"/>
  <c r="Y237" i="33" s="1"/>
  <c r="V238" i="33" s="1"/>
  <c r="W238" i="33" s="1"/>
  <c r="Y238" i="33" s="1"/>
  <c r="V239" i="33" s="1"/>
  <c r="W239" i="33" s="1"/>
  <c r="Y239" i="33" s="1"/>
  <c r="V240" i="33" s="1"/>
  <c r="W240" i="33" s="1"/>
  <c r="Y240" i="33" s="1"/>
  <c r="V241" i="33" s="1"/>
  <c r="W241" i="33" s="1"/>
  <c r="Y241" i="33" s="1"/>
  <c r="V242" i="33" s="1"/>
  <c r="W242" i="33" s="1"/>
  <c r="V13" i="33"/>
  <c r="W13" i="33" s="1"/>
  <c r="Y13" i="33" s="1"/>
  <c r="AA12" i="33"/>
  <c r="U243" i="39"/>
  <c r="U239" i="39"/>
  <c r="U238" i="39"/>
  <c r="U237" i="37"/>
  <c r="U245" i="37"/>
  <c r="U243" i="49"/>
  <c r="U241" i="49"/>
  <c r="G242" i="1"/>
  <c r="K238" i="1"/>
  <c r="L238" i="1" s="1"/>
  <c r="G239" i="1"/>
  <c r="K240" i="1"/>
  <c r="L240" i="1" s="1"/>
  <c r="G246" i="1"/>
  <c r="G237" i="1"/>
  <c r="G244" i="1"/>
  <c r="K241" i="1"/>
  <c r="L241" i="1" s="1"/>
  <c r="G240" i="1"/>
  <c r="G235" i="1"/>
  <c r="K236" i="1"/>
  <c r="L236" i="1" s="1"/>
  <c r="G245" i="1"/>
  <c r="K242" i="1"/>
  <c r="L242" i="1" s="1"/>
  <c r="G241" i="1"/>
  <c r="K239" i="1"/>
  <c r="L239" i="1" s="1"/>
  <c r="G238" i="1"/>
  <c r="K235" i="1"/>
  <c r="L235" i="1" s="1"/>
  <c r="G243" i="1"/>
  <c r="K237" i="1"/>
  <c r="L237" i="1" s="1"/>
  <c r="G236" i="1"/>
  <c r="U235" i="12"/>
  <c r="U244" i="12"/>
  <c r="U240" i="12"/>
  <c r="U236" i="12"/>
  <c r="U245" i="12"/>
  <c r="U241" i="12"/>
  <c r="U237" i="12"/>
  <c r="U246" i="12"/>
  <c r="U243" i="12"/>
  <c r="U242" i="12"/>
  <c r="U239" i="12"/>
  <c r="U238" i="12"/>
  <c r="U245" i="11"/>
  <c r="U235" i="11"/>
  <c r="U246" i="11"/>
  <c r="U244" i="11"/>
  <c r="U243" i="11"/>
  <c r="U243" i="10"/>
  <c r="U241" i="10"/>
  <c r="U238" i="10"/>
  <c r="U245" i="10"/>
  <c r="U244" i="10"/>
  <c r="U242" i="10"/>
  <c r="U239" i="10"/>
  <c r="U237" i="10"/>
  <c r="U236" i="10"/>
  <c r="U246" i="10"/>
  <c r="U240" i="10"/>
  <c r="U235" i="10"/>
  <c r="U243" i="9"/>
  <c r="U241" i="9"/>
  <c r="U238" i="9"/>
  <c r="U246" i="9"/>
  <c r="U240" i="9"/>
  <c r="U235" i="9"/>
  <c r="U245" i="9"/>
  <c r="U244" i="9"/>
  <c r="U242" i="9"/>
  <c r="U239" i="9"/>
  <c r="U237" i="9"/>
  <c r="U236" i="9"/>
  <c r="U244" i="39"/>
  <c r="U242" i="39"/>
  <c r="U246" i="39"/>
  <c r="U237" i="39"/>
  <c r="U235" i="39"/>
  <c r="U241" i="39"/>
  <c r="U239" i="38"/>
  <c r="U242" i="38"/>
  <c r="U246" i="38"/>
  <c r="U241" i="38"/>
  <c r="U236" i="38"/>
  <c r="U244" i="38"/>
  <c r="U237" i="38"/>
  <c r="U245" i="38"/>
  <c r="U243" i="38"/>
  <c r="U240" i="38"/>
  <c r="U238" i="38"/>
  <c r="U235" i="38"/>
  <c r="U235" i="8"/>
  <c r="U246" i="8"/>
  <c r="U243" i="8"/>
  <c r="U241" i="8"/>
  <c r="U240" i="8"/>
  <c r="U238" i="8"/>
  <c r="U245" i="8"/>
  <c r="U244" i="8"/>
  <c r="U242" i="8"/>
  <c r="U239" i="8"/>
  <c r="U237" i="8"/>
  <c r="U236" i="8"/>
  <c r="U239" i="7"/>
  <c r="U242" i="7"/>
  <c r="U235" i="7"/>
  <c r="U245" i="7"/>
  <c r="U236" i="7"/>
  <c r="U244" i="7"/>
  <c r="U237" i="7"/>
  <c r="U246" i="7"/>
  <c r="U243" i="7"/>
  <c r="U241" i="7"/>
  <c r="U240" i="7"/>
  <c r="U238" i="7"/>
  <c r="U242" i="6"/>
  <c r="U238" i="6"/>
  <c r="U239" i="6"/>
  <c r="U236" i="6"/>
  <c r="U246" i="6"/>
  <c r="U237" i="6"/>
  <c r="U241" i="6"/>
  <c r="U244" i="6"/>
  <c r="U243" i="6"/>
  <c r="U240" i="6"/>
  <c r="U245" i="6"/>
  <c r="U235" i="6"/>
  <c r="U242" i="5"/>
  <c r="U246" i="5"/>
  <c r="U238" i="5"/>
  <c r="U239" i="5"/>
  <c r="U236" i="5"/>
  <c r="U243" i="5"/>
  <c r="U237" i="5"/>
  <c r="U235" i="5"/>
  <c r="U245" i="5"/>
  <c r="U244" i="5"/>
  <c r="U241" i="5"/>
  <c r="U240" i="5"/>
  <c r="U243" i="4"/>
  <c r="U241" i="4"/>
  <c r="U238" i="4"/>
  <c r="U246" i="4"/>
  <c r="U236" i="4"/>
  <c r="U240" i="4"/>
  <c r="U235" i="4"/>
  <c r="U245" i="4"/>
  <c r="U244" i="4"/>
  <c r="U242" i="4"/>
  <c r="U239" i="4"/>
  <c r="U237" i="4"/>
  <c r="U244" i="3"/>
  <c r="U236" i="3"/>
  <c r="U245" i="3"/>
  <c r="U237" i="3"/>
  <c r="U235" i="3"/>
  <c r="U242" i="3"/>
  <c r="U239" i="3"/>
  <c r="U246" i="3"/>
  <c r="U243" i="3"/>
  <c r="U241" i="3"/>
  <c r="U240" i="3"/>
  <c r="U235" i="37"/>
  <c r="U244" i="37"/>
  <c r="U242" i="37"/>
  <c r="U239" i="37"/>
  <c r="U236" i="37"/>
  <c r="U246" i="37"/>
  <c r="U241" i="37"/>
  <c r="U240" i="37"/>
  <c r="U238" i="37"/>
  <c r="U235" i="36"/>
  <c r="U244" i="36"/>
  <c r="U236" i="36"/>
  <c r="U245" i="36"/>
  <c r="U242" i="36"/>
  <c r="U239" i="36"/>
  <c r="U237" i="36"/>
  <c r="U246" i="36"/>
  <c r="U243" i="36"/>
  <c r="U241" i="36"/>
  <c r="U240" i="36"/>
  <c r="U238" i="36"/>
  <c r="U235" i="49"/>
  <c r="U238" i="49"/>
  <c r="U245" i="49"/>
  <c r="U246" i="49"/>
  <c r="U240" i="49"/>
  <c r="U244" i="49"/>
  <c r="U242" i="49"/>
  <c r="U239" i="49"/>
  <c r="U237" i="49"/>
  <c r="U236" i="49"/>
  <c r="U243" i="34"/>
  <c r="U244" i="34"/>
  <c r="U238" i="34"/>
  <c r="U235" i="34"/>
  <c r="U239" i="34"/>
  <c r="U240" i="34"/>
  <c r="U246" i="34"/>
  <c r="U241" i="34"/>
  <c r="U237" i="34"/>
  <c r="U236" i="34"/>
  <c r="U245" i="34"/>
  <c r="U242" i="34"/>
  <c r="U235" i="2"/>
  <c r="U245" i="2"/>
  <c r="U236" i="2"/>
  <c r="U244" i="2"/>
  <c r="U237" i="2"/>
  <c r="U242" i="2"/>
  <c r="U239" i="2"/>
  <c r="U246" i="2"/>
  <c r="U243" i="2"/>
  <c r="U241" i="2"/>
  <c r="U240" i="2"/>
  <c r="U238" i="2"/>
  <c r="U240" i="39" l="1"/>
  <c r="U236" i="39"/>
  <c r="U245" i="39"/>
  <c r="U238" i="11"/>
  <c r="U240" i="11"/>
  <c r="U242" i="11"/>
  <c r="U237" i="11"/>
  <c r="U239" i="11"/>
  <c r="U241" i="11"/>
  <c r="Y242" i="33"/>
  <c r="V243" i="33" s="1"/>
  <c r="W243" i="33" s="1"/>
  <c r="U236" i="11"/>
  <c r="U243" i="37"/>
  <c r="AA13" i="33"/>
  <c r="V14" i="33"/>
  <c r="W14" i="33" s="1"/>
  <c r="Y14" i="33" s="1"/>
  <c r="AA234" i="33"/>
  <c r="AB234" i="33" s="1"/>
  <c r="U242" i="1"/>
  <c r="U239" i="1"/>
  <c r="U244" i="1"/>
  <c r="U241" i="1"/>
  <c r="U246" i="1"/>
  <c r="U235" i="1"/>
  <c r="U236" i="1"/>
  <c r="U245" i="1"/>
  <c r="U238" i="1"/>
  <c r="U243" i="1"/>
  <c r="U237" i="1"/>
  <c r="U240" i="1"/>
  <c r="Y243" i="33" l="1"/>
  <c r="V244" i="33" s="1"/>
  <c r="W244" i="33" s="1"/>
  <c r="AA14" i="33"/>
  <c r="V15" i="33"/>
  <c r="W15" i="33" s="1"/>
  <c r="Y15" i="33" s="1"/>
  <c r="J223" i="10"/>
  <c r="C233" i="48"/>
  <c r="E233" i="48" s="1"/>
  <c r="G233" i="48" s="1"/>
  <c r="C232" i="48"/>
  <c r="E232" i="48" s="1"/>
  <c r="C231" i="48"/>
  <c r="E231" i="48" s="1"/>
  <c r="G231" i="48" s="1"/>
  <c r="C230" i="48"/>
  <c r="E230" i="48" s="1"/>
  <c r="C229" i="48"/>
  <c r="E229" i="48" s="1"/>
  <c r="G229" i="48" s="1"/>
  <c r="C228" i="48"/>
  <c r="E228" i="48" s="1"/>
  <c r="C227" i="48"/>
  <c r="E227" i="48" s="1"/>
  <c r="G227" i="48" s="1"/>
  <c r="C226" i="48"/>
  <c r="E226" i="48" s="1"/>
  <c r="C225" i="48"/>
  <c r="E225" i="48" s="1"/>
  <c r="G225" i="48" s="1"/>
  <c r="C224" i="48"/>
  <c r="E224" i="48" s="1"/>
  <c r="G224" i="48" s="1"/>
  <c r="C223" i="48"/>
  <c r="E223" i="48" s="1"/>
  <c r="H234" i="28"/>
  <c r="J234" i="28" s="1"/>
  <c r="K234" i="28" s="1"/>
  <c r="L234" i="28" s="1"/>
  <c r="C234" i="28"/>
  <c r="E234" i="28" s="1"/>
  <c r="G234" i="28" s="1"/>
  <c r="H233" i="28"/>
  <c r="J233" i="28" s="1"/>
  <c r="K233" i="28" s="1"/>
  <c r="L233" i="28" s="1"/>
  <c r="C233" i="28"/>
  <c r="E233" i="28" s="1"/>
  <c r="G233" i="28" s="1"/>
  <c r="H232" i="28"/>
  <c r="J232" i="28" s="1"/>
  <c r="K232" i="28" s="1"/>
  <c r="L232" i="28" s="1"/>
  <c r="C232" i="28"/>
  <c r="E232" i="28" s="1"/>
  <c r="G232" i="28" s="1"/>
  <c r="H231" i="28"/>
  <c r="J231" i="28" s="1"/>
  <c r="K231" i="28" s="1"/>
  <c r="L231" i="28" s="1"/>
  <c r="C231" i="28"/>
  <c r="E231" i="28" s="1"/>
  <c r="G231" i="28" s="1"/>
  <c r="H230" i="28"/>
  <c r="J230" i="28" s="1"/>
  <c r="K230" i="28" s="1"/>
  <c r="L230" i="28" s="1"/>
  <c r="C230" i="28"/>
  <c r="E230" i="28" s="1"/>
  <c r="G230" i="28" s="1"/>
  <c r="H229" i="28"/>
  <c r="J229" i="28" s="1"/>
  <c r="K229" i="28" s="1"/>
  <c r="L229" i="28" s="1"/>
  <c r="C229" i="28"/>
  <c r="E229" i="28" s="1"/>
  <c r="G229" i="28" s="1"/>
  <c r="H228" i="28"/>
  <c r="J228" i="28" s="1"/>
  <c r="K228" i="28" s="1"/>
  <c r="L228" i="28" s="1"/>
  <c r="C228" i="28"/>
  <c r="E228" i="28" s="1"/>
  <c r="G228" i="28" s="1"/>
  <c r="H227" i="28"/>
  <c r="J227" i="28" s="1"/>
  <c r="K227" i="28" s="1"/>
  <c r="L227" i="28" s="1"/>
  <c r="C227" i="28"/>
  <c r="E227" i="28" s="1"/>
  <c r="G227" i="28" s="1"/>
  <c r="H226" i="28"/>
  <c r="J226" i="28" s="1"/>
  <c r="K226" i="28" s="1"/>
  <c r="L226" i="28" s="1"/>
  <c r="C226" i="28"/>
  <c r="E226" i="28" s="1"/>
  <c r="G226" i="28" s="1"/>
  <c r="H225" i="28"/>
  <c r="J225" i="28" s="1"/>
  <c r="K225" i="28" s="1"/>
  <c r="L225" i="28" s="1"/>
  <c r="C225" i="28"/>
  <c r="E225" i="28" s="1"/>
  <c r="G225" i="28" s="1"/>
  <c r="H224" i="28"/>
  <c r="J224" i="28" s="1"/>
  <c r="K224" i="28" s="1"/>
  <c r="L224" i="28" s="1"/>
  <c r="C224" i="28"/>
  <c r="E224" i="28" s="1"/>
  <c r="G224" i="28" s="1"/>
  <c r="H223" i="28"/>
  <c r="J223" i="28" s="1"/>
  <c r="K223" i="28" s="1"/>
  <c r="L223" i="28" s="1"/>
  <c r="C223" i="28"/>
  <c r="E223" i="28" s="1"/>
  <c r="G223" i="28" s="1"/>
  <c r="H234" i="27"/>
  <c r="J234" i="27" s="1"/>
  <c r="K234" i="27" s="1"/>
  <c r="L234" i="27" s="1"/>
  <c r="C234" i="27"/>
  <c r="E234" i="27" s="1"/>
  <c r="G234" i="27" s="1"/>
  <c r="H233" i="27"/>
  <c r="J233" i="27" s="1"/>
  <c r="K233" i="27" s="1"/>
  <c r="L233" i="27" s="1"/>
  <c r="C233" i="27"/>
  <c r="E233" i="27" s="1"/>
  <c r="G233" i="27" s="1"/>
  <c r="H232" i="27"/>
  <c r="J232" i="27" s="1"/>
  <c r="K232" i="27" s="1"/>
  <c r="L232" i="27" s="1"/>
  <c r="C232" i="27"/>
  <c r="E232" i="27" s="1"/>
  <c r="G232" i="27" s="1"/>
  <c r="H231" i="27"/>
  <c r="J231" i="27" s="1"/>
  <c r="K231" i="27" s="1"/>
  <c r="L231" i="27" s="1"/>
  <c r="C231" i="27"/>
  <c r="E231" i="27" s="1"/>
  <c r="G231" i="27" s="1"/>
  <c r="H230" i="27"/>
  <c r="J230" i="27" s="1"/>
  <c r="K230" i="27" s="1"/>
  <c r="L230" i="27" s="1"/>
  <c r="C230" i="27"/>
  <c r="E230" i="27" s="1"/>
  <c r="G230" i="27" s="1"/>
  <c r="H229" i="27"/>
  <c r="J229" i="27" s="1"/>
  <c r="K229" i="27" s="1"/>
  <c r="L229" i="27" s="1"/>
  <c r="C229" i="27"/>
  <c r="E229" i="27" s="1"/>
  <c r="G229" i="27" s="1"/>
  <c r="H228" i="27"/>
  <c r="J228" i="27" s="1"/>
  <c r="K228" i="27" s="1"/>
  <c r="L228" i="27" s="1"/>
  <c r="C228" i="27"/>
  <c r="E228" i="27" s="1"/>
  <c r="G228" i="27" s="1"/>
  <c r="H227" i="27"/>
  <c r="J227" i="27" s="1"/>
  <c r="K227" i="27" s="1"/>
  <c r="L227" i="27" s="1"/>
  <c r="C227" i="27"/>
  <c r="E227" i="27" s="1"/>
  <c r="G227" i="27" s="1"/>
  <c r="H226" i="27"/>
  <c r="J226" i="27" s="1"/>
  <c r="K226" i="27" s="1"/>
  <c r="L226" i="27" s="1"/>
  <c r="C226" i="27"/>
  <c r="E226" i="27" s="1"/>
  <c r="G226" i="27" s="1"/>
  <c r="H225" i="27"/>
  <c r="J225" i="27" s="1"/>
  <c r="K225" i="27" s="1"/>
  <c r="L225" i="27" s="1"/>
  <c r="C225" i="27"/>
  <c r="E225" i="27" s="1"/>
  <c r="G225" i="27" s="1"/>
  <c r="H224" i="27"/>
  <c r="J224" i="27" s="1"/>
  <c r="K224" i="27" s="1"/>
  <c r="L224" i="27" s="1"/>
  <c r="C224" i="27"/>
  <c r="E224" i="27" s="1"/>
  <c r="G224" i="27" s="1"/>
  <c r="H223" i="27"/>
  <c r="J223" i="27" s="1"/>
  <c r="K223" i="27" s="1"/>
  <c r="L223" i="27" s="1"/>
  <c r="C223" i="27"/>
  <c r="E223" i="27" s="1"/>
  <c r="G223" i="27" s="1"/>
  <c r="H234" i="26"/>
  <c r="J234" i="26" s="1"/>
  <c r="K234" i="26" s="1"/>
  <c r="L234" i="26" s="1"/>
  <c r="C234" i="26"/>
  <c r="E234" i="26" s="1"/>
  <c r="G234" i="26" s="1"/>
  <c r="H233" i="26"/>
  <c r="J233" i="26" s="1"/>
  <c r="K233" i="26" s="1"/>
  <c r="L233" i="26" s="1"/>
  <c r="C233" i="26"/>
  <c r="E233" i="26" s="1"/>
  <c r="G233" i="26" s="1"/>
  <c r="H232" i="26"/>
  <c r="J232" i="26" s="1"/>
  <c r="K232" i="26" s="1"/>
  <c r="L232" i="26" s="1"/>
  <c r="C232" i="26"/>
  <c r="E232" i="26" s="1"/>
  <c r="G232" i="26" s="1"/>
  <c r="H231" i="26"/>
  <c r="J231" i="26" s="1"/>
  <c r="K231" i="26" s="1"/>
  <c r="L231" i="26" s="1"/>
  <c r="C231" i="26"/>
  <c r="E231" i="26" s="1"/>
  <c r="G231" i="26" s="1"/>
  <c r="H230" i="26"/>
  <c r="J230" i="26" s="1"/>
  <c r="K230" i="26" s="1"/>
  <c r="L230" i="26" s="1"/>
  <c r="C230" i="26"/>
  <c r="E230" i="26" s="1"/>
  <c r="G230" i="26" s="1"/>
  <c r="H229" i="26"/>
  <c r="J229" i="26" s="1"/>
  <c r="K229" i="26" s="1"/>
  <c r="L229" i="26" s="1"/>
  <c r="C229" i="26"/>
  <c r="E229" i="26" s="1"/>
  <c r="G229" i="26" s="1"/>
  <c r="H228" i="26"/>
  <c r="J228" i="26" s="1"/>
  <c r="K228" i="26" s="1"/>
  <c r="L228" i="26" s="1"/>
  <c r="C228" i="26"/>
  <c r="E228" i="26" s="1"/>
  <c r="G228" i="26" s="1"/>
  <c r="H227" i="26"/>
  <c r="J227" i="26" s="1"/>
  <c r="K227" i="26" s="1"/>
  <c r="L227" i="26" s="1"/>
  <c r="C227" i="26"/>
  <c r="E227" i="26" s="1"/>
  <c r="G227" i="26" s="1"/>
  <c r="H226" i="26"/>
  <c r="J226" i="26" s="1"/>
  <c r="K226" i="26" s="1"/>
  <c r="L226" i="26" s="1"/>
  <c r="C226" i="26"/>
  <c r="E226" i="26" s="1"/>
  <c r="G226" i="26" s="1"/>
  <c r="H225" i="26"/>
  <c r="J225" i="26" s="1"/>
  <c r="K225" i="26" s="1"/>
  <c r="L225" i="26" s="1"/>
  <c r="C225" i="26"/>
  <c r="E225" i="26" s="1"/>
  <c r="G225" i="26" s="1"/>
  <c r="H224" i="26"/>
  <c r="J224" i="26" s="1"/>
  <c r="K224" i="26" s="1"/>
  <c r="L224" i="26" s="1"/>
  <c r="C224" i="26"/>
  <c r="E224" i="26" s="1"/>
  <c r="G224" i="26" s="1"/>
  <c r="H223" i="26"/>
  <c r="J223" i="26" s="1"/>
  <c r="K223" i="26" s="1"/>
  <c r="L223" i="26" s="1"/>
  <c r="C223" i="26"/>
  <c r="E223" i="26" s="1"/>
  <c r="G223" i="26" s="1"/>
  <c r="H234" i="25"/>
  <c r="J234" i="25" s="1"/>
  <c r="K234" i="25" s="1"/>
  <c r="L234" i="25" s="1"/>
  <c r="C234" i="25"/>
  <c r="E234" i="25" s="1"/>
  <c r="G234" i="25" s="1"/>
  <c r="H233" i="25"/>
  <c r="J233" i="25" s="1"/>
  <c r="K233" i="25" s="1"/>
  <c r="L233" i="25" s="1"/>
  <c r="C233" i="25"/>
  <c r="E233" i="25" s="1"/>
  <c r="G233" i="25" s="1"/>
  <c r="H232" i="25"/>
  <c r="J232" i="25" s="1"/>
  <c r="K232" i="25" s="1"/>
  <c r="L232" i="25" s="1"/>
  <c r="C232" i="25"/>
  <c r="E232" i="25" s="1"/>
  <c r="G232" i="25" s="1"/>
  <c r="H231" i="25"/>
  <c r="J231" i="25" s="1"/>
  <c r="K231" i="25" s="1"/>
  <c r="L231" i="25" s="1"/>
  <c r="C231" i="25"/>
  <c r="E231" i="25" s="1"/>
  <c r="G231" i="25" s="1"/>
  <c r="H230" i="25"/>
  <c r="J230" i="25" s="1"/>
  <c r="K230" i="25" s="1"/>
  <c r="L230" i="25" s="1"/>
  <c r="C230" i="25"/>
  <c r="E230" i="25" s="1"/>
  <c r="G230" i="25" s="1"/>
  <c r="H229" i="25"/>
  <c r="J229" i="25" s="1"/>
  <c r="K229" i="25" s="1"/>
  <c r="L229" i="25" s="1"/>
  <c r="C229" i="25"/>
  <c r="E229" i="25" s="1"/>
  <c r="G229" i="25" s="1"/>
  <c r="H228" i="25"/>
  <c r="J228" i="25" s="1"/>
  <c r="K228" i="25" s="1"/>
  <c r="L228" i="25" s="1"/>
  <c r="C228" i="25"/>
  <c r="E228" i="25" s="1"/>
  <c r="G228" i="25" s="1"/>
  <c r="H227" i="25"/>
  <c r="J227" i="25" s="1"/>
  <c r="K227" i="25" s="1"/>
  <c r="L227" i="25" s="1"/>
  <c r="C227" i="25"/>
  <c r="E227" i="25" s="1"/>
  <c r="G227" i="25" s="1"/>
  <c r="H226" i="25"/>
  <c r="J226" i="25" s="1"/>
  <c r="K226" i="25" s="1"/>
  <c r="L226" i="25" s="1"/>
  <c r="C226" i="25"/>
  <c r="E226" i="25" s="1"/>
  <c r="G226" i="25" s="1"/>
  <c r="H225" i="25"/>
  <c r="J225" i="25" s="1"/>
  <c r="K225" i="25" s="1"/>
  <c r="L225" i="25" s="1"/>
  <c r="C225" i="25"/>
  <c r="E225" i="25" s="1"/>
  <c r="G225" i="25" s="1"/>
  <c r="H224" i="25"/>
  <c r="J224" i="25" s="1"/>
  <c r="K224" i="25" s="1"/>
  <c r="L224" i="25" s="1"/>
  <c r="C224" i="25"/>
  <c r="E224" i="25" s="1"/>
  <c r="G224" i="25" s="1"/>
  <c r="H223" i="25"/>
  <c r="J223" i="25" s="1"/>
  <c r="K223" i="25" s="1"/>
  <c r="L223" i="25" s="1"/>
  <c r="C223" i="25"/>
  <c r="E223" i="25" s="1"/>
  <c r="G223" i="25" s="1"/>
  <c r="H234" i="46"/>
  <c r="J234" i="46" s="1"/>
  <c r="K234" i="46" s="1"/>
  <c r="L234" i="46" s="1"/>
  <c r="C234" i="46"/>
  <c r="E234" i="46" s="1"/>
  <c r="G234" i="46" s="1"/>
  <c r="H233" i="46"/>
  <c r="J233" i="46" s="1"/>
  <c r="K233" i="46" s="1"/>
  <c r="L233" i="46" s="1"/>
  <c r="C233" i="46"/>
  <c r="E233" i="46" s="1"/>
  <c r="G233" i="46" s="1"/>
  <c r="H232" i="46"/>
  <c r="J232" i="46" s="1"/>
  <c r="K232" i="46" s="1"/>
  <c r="L232" i="46" s="1"/>
  <c r="C232" i="46"/>
  <c r="E232" i="46" s="1"/>
  <c r="G232" i="46" s="1"/>
  <c r="H231" i="46"/>
  <c r="J231" i="46" s="1"/>
  <c r="K231" i="46" s="1"/>
  <c r="L231" i="46" s="1"/>
  <c r="C231" i="46"/>
  <c r="E231" i="46" s="1"/>
  <c r="G231" i="46" s="1"/>
  <c r="H230" i="46"/>
  <c r="J230" i="46" s="1"/>
  <c r="K230" i="46" s="1"/>
  <c r="L230" i="46" s="1"/>
  <c r="C230" i="46"/>
  <c r="E230" i="46" s="1"/>
  <c r="G230" i="46" s="1"/>
  <c r="H229" i="46"/>
  <c r="J229" i="46" s="1"/>
  <c r="K229" i="46" s="1"/>
  <c r="L229" i="46" s="1"/>
  <c r="C229" i="46"/>
  <c r="E229" i="46" s="1"/>
  <c r="G229" i="46" s="1"/>
  <c r="H228" i="46"/>
  <c r="J228" i="46" s="1"/>
  <c r="K228" i="46" s="1"/>
  <c r="L228" i="46" s="1"/>
  <c r="C228" i="46"/>
  <c r="E228" i="46" s="1"/>
  <c r="G228" i="46" s="1"/>
  <c r="H227" i="46"/>
  <c r="J227" i="46" s="1"/>
  <c r="K227" i="46" s="1"/>
  <c r="L227" i="46" s="1"/>
  <c r="C227" i="46"/>
  <c r="E227" i="46" s="1"/>
  <c r="G227" i="46" s="1"/>
  <c r="H226" i="46"/>
  <c r="J226" i="46" s="1"/>
  <c r="K226" i="46" s="1"/>
  <c r="L226" i="46" s="1"/>
  <c r="C226" i="46"/>
  <c r="E226" i="46" s="1"/>
  <c r="G226" i="46" s="1"/>
  <c r="H225" i="46"/>
  <c r="J225" i="46" s="1"/>
  <c r="K225" i="46" s="1"/>
  <c r="L225" i="46" s="1"/>
  <c r="C225" i="46"/>
  <c r="E225" i="46" s="1"/>
  <c r="G225" i="46" s="1"/>
  <c r="H224" i="46"/>
  <c r="J224" i="46" s="1"/>
  <c r="K224" i="46" s="1"/>
  <c r="L224" i="46" s="1"/>
  <c r="C224" i="46"/>
  <c r="E224" i="46" s="1"/>
  <c r="G224" i="46" s="1"/>
  <c r="H223" i="46"/>
  <c r="J223" i="46" s="1"/>
  <c r="K223" i="46" s="1"/>
  <c r="L223" i="46" s="1"/>
  <c r="C223" i="46"/>
  <c r="E223" i="46" s="1"/>
  <c r="G223" i="46" s="1"/>
  <c r="H234" i="24"/>
  <c r="J234" i="24" s="1"/>
  <c r="K234" i="24" s="1"/>
  <c r="L234" i="24" s="1"/>
  <c r="C234" i="24"/>
  <c r="E234" i="24" s="1"/>
  <c r="G234" i="24" s="1"/>
  <c r="H233" i="24"/>
  <c r="J233" i="24" s="1"/>
  <c r="K233" i="24" s="1"/>
  <c r="L233" i="24" s="1"/>
  <c r="C233" i="24"/>
  <c r="E233" i="24" s="1"/>
  <c r="G233" i="24" s="1"/>
  <c r="H232" i="24"/>
  <c r="J232" i="24" s="1"/>
  <c r="K232" i="24" s="1"/>
  <c r="L232" i="24" s="1"/>
  <c r="C232" i="24"/>
  <c r="E232" i="24" s="1"/>
  <c r="G232" i="24" s="1"/>
  <c r="H231" i="24"/>
  <c r="J231" i="24" s="1"/>
  <c r="K231" i="24" s="1"/>
  <c r="L231" i="24" s="1"/>
  <c r="C231" i="24"/>
  <c r="E231" i="24" s="1"/>
  <c r="G231" i="24" s="1"/>
  <c r="H230" i="24"/>
  <c r="J230" i="24" s="1"/>
  <c r="K230" i="24" s="1"/>
  <c r="L230" i="24" s="1"/>
  <c r="C230" i="24"/>
  <c r="E230" i="24" s="1"/>
  <c r="G230" i="24" s="1"/>
  <c r="H229" i="24"/>
  <c r="J229" i="24" s="1"/>
  <c r="K229" i="24" s="1"/>
  <c r="L229" i="24" s="1"/>
  <c r="C229" i="24"/>
  <c r="E229" i="24" s="1"/>
  <c r="G229" i="24" s="1"/>
  <c r="H228" i="24"/>
  <c r="J228" i="24" s="1"/>
  <c r="K228" i="24" s="1"/>
  <c r="L228" i="24" s="1"/>
  <c r="C228" i="24"/>
  <c r="E228" i="24" s="1"/>
  <c r="G228" i="24" s="1"/>
  <c r="H227" i="24"/>
  <c r="J227" i="24" s="1"/>
  <c r="K227" i="24" s="1"/>
  <c r="L227" i="24" s="1"/>
  <c r="C227" i="24"/>
  <c r="E227" i="24" s="1"/>
  <c r="G227" i="24" s="1"/>
  <c r="H226" i="24"/>
  <c r="J226" i="24" s="1"/>
  <c r="K226" i="24" s="1"/>
  <c r="L226" i="24" s="1"/>
  <c r="C226" i="24"/>
  <c r="E226" i="24" s="1"/>
  <c r="G226" i="24" s="1"/>
  <c r="H225" i="24"/>
  <c r="J225" i="24" s="1"/>
  <c r="K225" i="24" s="1"/>
  <c r="L225" i="24" s="1"/>
  <c r="C225" i="24"/>
  <c r="E225" i="24" s="1"/>
  <c r="G225" i="24" s="1"/>
  <c r="H224" i="24"/>
  <c r="J224" i="24" s="1"/>
  <c r="K224" i="24" s="1"/>
  <c r="L224" i="24" s="1"/>
  <c r="C224" i="24"/>
  <c r="E224" i="24" s="1"/>
  <c r="G224" i="24" s="1"/>
  <c r="H223" i="24"/>
  <c r="J223" i="24" s="1"/>
  <c r="K223" i="24" s="1"/>
  <c r="L223" i="24" s="1"/>
  <c r="C223" i="24"/>
  <c r="E223" i="24" s="1"/>
  <c r="G223" i="24" s="1"/>
  <c r="H234" i="23"/>
  <c r="J234" i="23" s="1"/>
  <c r="K234" i="23" s="1"/>
  <c r="L234" i="23" s="1"/>
  <c r="C234" i="23"/>
  <c r="E234" i="23" s="1"/>
  <c r="G234" i="23" s="1"/>
  <c r="H233" i="23"/>
  <c r="J233" i="23" s="1"/>
  <c r="K233" i="23" s="1"/>
  <c r="L233" i="23" s="1"/>
  <c r="C233" i="23"/>
  <c r="E233" i="23" s="1"/>
  <c r="G233" i="23" s="1"/>
  <c r="H232" i="23"/>
  <c r="J232" i="23" s="1"/>
  <c r="K232" i="23" s="1"/>
  <c r="L232" i="23" s="1"/>
  <c r="C232" i="23"/>
  <c r="E232" i="23" s="1"/>
  <c r="G232" i="23" s="1"/>
  <c r="H231" i="23"/>
  <c r="J231" i="23" s="1"/>
  <c r="K231" i="23" s="1"/>
  <c r="L231" i="23" s="1"/>
  <c r="C231" i="23"/>
  <c r="E231" i="23" s="1"/>
  <c r="G231" i="23" s="1"/>
  <c r="H230" i="23"/>
  <c r="J230" i="23" s="1"/>
  <c r="K230" i="23" s="1"/>
  <c r="L230" i="23" s="1"/>
  <c r="C230" i="23"/>
  <c r="E230" i="23" s="1"/>
  <c r="G230" i="23" s="1"/>
  <c r="H229" i="23"/>
  <c r="J229" i="23" s="1"/>
  <c r="K229" i="23" s="1"/>
  <c r="L229" i="23" s="1"/>
  <c r="C229" i="23"/>
  <c r="E229" i="23" s="1"/>
  <c r="G229" i="23" s="1"/>
  <c r="H228" i="23"/>
  <c r="J228" i="23" s="1"/>
  <c r="K228" i="23" s="1"/>
  <c r="L228" i="23" s="1"/>
  <c r="C228" i="23"/>
  <c r="E228" i="23" s="1"/>
  <c r="G228" i="23" s="1"/>
  <c r="H227" i="23"/>
  <c r="J227" i="23" s="1"/>
  <c r="K227" i="23" s="1"/>
  <c r="L227" i="23" s="1"/>
  <c r="C227" i="23"/>
  <c r="E227" i="23" s="1"/>
  <c r="G227" i="23" s="1"/>
  <c r="H226" i="23"/>
  <c r="J226" i="23" s="1"/>
  <c r="K226" i="23" s="1"/>
  <c r="L226" i="23" s="1"/>
  <c r="C226" i="23"/>
  <c r="E226" i="23" s="1"/>
  <c r="G226" i="23" s="1"/>
  <c r="H225" i="23"/>
  <c r="J225" i="23" s="1"/>
  <c r="K225" i="23" s="1"/>
  <c r="L225" i="23" s="1"/>
  <c r="C225" i="23"/>
  <c r="E225" i="23" s="1"/>
  <c r="G225" i="23" s="1"/>
  <c r="H224" i="23"/>
  <c r="J224" i="23" s="1"/>
  <c r="K224" i="23" s="1"/>
  <c r="L224" i="23" s="1"/>
  <c r="C224" i="23"/>
  <c r="E224" i="23" s="1"/>
  <c r="G224" i="23" s="1"/>
  <c r="H223" i="23"/>
  <c r="J223" i="23" s="1"/>
  <c r="K223" i="23" s="1"/>
  <c r="L223" i="23" s="1"/>
  <c r="C223" i="23"/>
  <c r="E223" i="23" s="1"/>
  <c r="G223" i="23" s="1"/>
  <c r="H234" i="22"/>
  <c r="J234" i="22" s="1"/>
  <c r="K234" i="22" s="1"/>
  <c r="L234" i="22" s="1"/>
  <c r="C234" i="22"/>
  <c r="E234" i="22" s="1"/>
  <c r="G234" i="22" s="1"/>
  <c r="H233" i="22"/>
  <c r="J233" i="22" s="1"/>
  <c r="K233" i="22" s="1"/>
  <c r="L233" i="22" s="1"/>
  <c r="C233" i="22"/>
  <c r="E233" i="22" s="1"/>
  <c r="G233" i="22" s="1"/>
  <c r="H232" i="22"/>
  <c r="J232" i="22" s="1"/>
  <c r="K232" i="22" s="1"/>
  <c r="L232" i="22" s="1"/>
  <c r="C232" i="22"/>
  <c r="E232" i="22" s="1"/>
  <c r="G232" i="22" s="1"/>
  <c r="H231" i="22"/>
  <c r="J231" i="22" s="1"/>
  <c r="K231" i="22" s="1"/>
  <c r="L231" i="22" s="1"/>
  <c r="C231" i="22"/>
  <c r="E231" i="22" s="1"/>
  <c r="G231" i="22" s="1"/>
  <c r="H230" i="22"/>
  <c r="J230" i="22" s="1"/>
  <c r="K230" i="22" s="1"/>
  <c r="L230" i="22" s="1"/>
  <c r="C230" i="22"/>
  <c r="E230" i="22" s="1"/>
  <c r="G230" i="22" s="1"/>
  <c r="H229" i="22"/>
  <c r="J229" i="22" s="1"/>
  <c r="K229" i="22" s="1"/>
  <c r="L229" i="22" s="1"/>
  <c r="C229" i="22"/>
  <c r="E229" i="22" s="1"/>
  <c r="G229" i="22" s="1"/>
  <c r="H228" i="22"/>
  <c r="J228" i="22" s="1"/>
  <c r="K228" i="22" s="1"/>
  <c r="L228" i="22" s="1"/>
  <c r="C228" i="22"/>
  <c r="E228" i="22" s="1"/>
  <c r="G228" i="22" s="1"/>
  <c r="H227" i="22"/>
  <c r="J227" i="22" s="1"/>
  <c r="K227" i="22" s="1"/>
  <c r="L227" i="22" s="1"/>
  <c r="C227" i="22"/>
  <c r="E227" i="22" s="1"/>
  <c r="G227" i="22" s="1"/>
  <c r="H226" i="22"/>
  <c r="J226" i="22" s="1"/>
  <c r="K226" i="22" s="1"/>
  <c r="L226" i="22" s="1"/>
  <c r="C226" i="22"/>
  <c r="E226" i="22" s="1"/>
  <c r="G226" i="22" s="1"/>
  <c r="H225" i="22"/>
  <c r="J225" i="22" s="1"/>
  <c r="K225" i="22" s="1"/>
  <c r="L225" i="22" s="1"/>
  <c r="C225" i="22"/>
  <c r="E225" i="22" s="1"/>
  <c r="G225" i="22" s="1"/>
  <c r="H224" i="22"/>
  <c r="J224" i="22" s="1"/>
  <c r="K224" i="22" s="1"/>
  <c r="L224" i="22" s="1"/>
  <c r="C224" i="22"/>
  <c r="E224" i="22" s="1"/>
  <c r="G224" i="22" s="1"/>
  <c r="H223" i="22"/>
  <c r="J223" i="22" s="1"/>
  <c r="K223" i="22" s="1"/>
  <c r="L223" i="22" s="1"/>
  <c r="C223" i="22"/>
  <c r="E223" i="22" s="1"/>
  <c r="G223" i="22" s="1"/>
  <c r="H234" i="21"/>
  <c r="J234" i="21" s="1"/>
  <c r="K234" i="21" s="1"/>
  <c r="L234" i="21" s="1"/>
  <c r="C234" i="21"/>
  <c r="E234" i="21" s="1"/>
  <c r="G234" i="21" s="1"/>
  <c r="H233" i="21"/>
  <c r="J233" i="21" s="1"/>
  <c r="K233" i="21" s="1"/>
  <c r="L233" i="21" s="1"/>
  <c r="C233" i="21"/>
  <c r="E233" i="21" s="1"/>
  <c r="G233" i="21" s="1"/>
  <c r="H232" i="21"/>
  <c r="J232" i="21" s="1"/>
  <c r="K232" i="21" s="1"/>
  <c r="L232" i="21" s="1"/>
  <c r="C232" i="21"/>
  <c r="E232" i="21" s="1"/>
  <c r="G232" i="21" s="1"/>
  <c r="H231" i="21"/>
  <c r="J231" i="21" s="1"/>
  <c r="K231" i="21" s="1"/>
  <c r="L231" i="21" s="1"/>
  <c r="C231" i="21"/>
  <c r="E231" i="21" s="1"/>
  <c r="G231" i="21" s="1"/>
  <c r="H230" i="21"/>
  <c r="J230" i="21" s="1"/>
  <c r="K230" i="21" s="1"/>
  <c r="L230" i="21" s="1"/>
  <c r="C230" i="21"/>
  <c r="E230" i="21" s="1"/>
  <c r="G230" i="21" s="1"/>
  <c r="H229" i="21"/>
  <c r="J229" i="21" s="1"/>
  <c r="K229" i="21" s="1"/>
  <c r="L229" i="21" s="1"/>
  <c r="C229" i="21"/>
  <c r="E229" i="21" s="1"/>
  <c r="G229" i="21" s="1"/>
  <c r="H228" i="21"/>
  <c r="J228" i="21" s="1"/>
  <c r="K228" i="21" s="1"/>
  <c r="L228" i="21" s="1"/>
  <c r="C228" i="21"/>
  <c r="E228" i="21" s="1"/>
  <c r="G228" i="21" s="1"/>
  <c r="H227" i="21"/>
  <c r="J227" i="21" s="1"/>
  <c r="K227" i="21" s="1"/>
  <c r="L227" i="21" s="1"/>
  <c r="C227" i="21"/>
  <c r="E227" i="21" s="1"/>
  <c r="G227" i="21" s="1"/>
  <c r="H226" i="21"/>
  <c r="J226" i="21" s="1"/>
  <c r="K226" i="21" s="1"/>
  <c r="L226" i="21" s="1"/>
  <c r="C226" i="21"/>
  <c r="E226" i="21" s="1"/>
  <c r="G226" i="21" s="1"/>
  <c r="H225" i="21"/>
  <c r="J225" i="21" s="1"/>
  <c r="K225" i="21" s="1"/>
  <c r="L225" i="21" s="1"/>
  <c r="C225" i="21"/>
  <c r="E225" i="21" s="1"/>
  <c r="G225" i="21" s="1"/>
  <c r="H224" i="21"/>
  <c r="J224" i="21" s="1"/>
  <c r="K224" i="21" s="1"/>
  <c r="L224" i="21" s="1"/>
  <c r="C224" i="21"/>
  <c r="E224" i="21" s="1"/>
  <c r="G224" i="21" s="1"/>
  <c r="H223" i="21"/>
  <c r="J223" i="21" s="1"/>
  <c r="K223" i="21" s="1"/>
  <c r="L223" i="21" s="1"/>
  <c r="C223" i="21"/>
  <c r="E223" i="21" s="1"/>
  <c r="G223" i="21" s="1"/>
  <c r="H234" i="45"/>
  <c r="J234" i="45" s="1"/>
  <c r="K234" i="45" s="1"/>
  <c r="L234" i="45" s="1"/>
  <c r="C234" i="45"/>
  <c r="E234" i="45" s="1"/>
  <c r="G234" i="45" s="1"/>
  <c r="H233" i="45"/>
  <c r="J233" i="45" s="1"/>
  <c r="K233" i="45" s="1"/>
  <c r="L233" i="45" s="1"/>
  <c r="C233" i="45"/>
  <c r="E233" i="45" s="1"/>
  <c r="G233" i="45" s="1"/>
  <c r="H232" i="45"/>
  <c r="J232" i="45" s="1"/>
  <c r="K232" i="45" s="1"/>
  <c r="L232" i="45" s="1"/>
  <c r="C232" i="45"/>
  <c r="E232" i="45" s="1"/>
  <c r="G232" i="45" s="1"/>
  <c r="H231" i="45"/>
  <c r="J231" i="45" s="1"/>
  <c r="K231" i="45" s="1"/>
  <c r="L231" i="45" s="1"/>
  <c r="C231" i="45"/>
  <c r="E231" i="45" s="1"/>
  <c r="G231" i="45" s="1"/>
  <c r="H230" i="45"/>
  <c r="J230" i="45" s="1"/>
  <c r="K230" i="45" s="1"/>
  <c r="L230" i="45" s="1"/>
  <c r="C230" i="45"/>
  <c r="E230" i="45" s="1"/>
  <c r="G230" i="45" s="1"/>
  <c r="J229" i="45"/>
  <c r="K229" i="45" s="1"/>
  <c r="L229" i="45" s="1"/>
  <c r="C229" i="45"/>
  <c r="E229" i="45" s="1"/>
  <c r="G229" i="45" s="1"/>
  <c r="H228" i="45"/>
  <c r="K228" i="45" s="1"/>
  <c r="L228" i="45" s="1"/>
  <c r="C228" i="45"/>
  <c r="E228" i="45" s="1"/>
  <c r="G228" i="45" s="1"/>
  <c r="H227" i="45"/>
  <c r="C227" i="45"/>
  <c r="E227" i="45" s="1"/>
  <c r="G227" i="45" s="1"/>
  <c r="H226" i="45"/>
  <c r="J226" i="45" s="1"/>
  <c r="K226" i="45" s="1"/>
  <c r="L226" i="45" s="1"/>
  <c r="C226" i="45"/>
  <c r="E226" i="45" s="1"/>
  <c r="G226" i="45" s="1"/>
  <c r="H225" i="45"/>
  <c r="C225" i="45"/>
  <c r="E225" i="45" s="1"/>
  <c r="G225" i="45" s="1"/>
  <c r="H224" i="45"/>
  <c r="J224" i="45" s="1"/>
  <c r="K224" i="45" s="1"/>
  <c r="L224" i="45" s="1"/>
  <c r="C224" i="45"/>
  <c r="E224" i="45" s="1"/>
  <c r="G224" i="45" s="1"/>
  <c r="H223" i="45"/>
  <c r="J223" i="45" s="1"/>
  <c r="K223" i="45" s="1"/>
  <c r="L223" i="45" s="1"/>
  <c r="C223" i="45"/>
  <c r="E223" i="45" s="1"/>
  <c r="G223" i="45" s="1"/>
  <c r="H234" i="19"/>
  <c r="J234" i="19" s="1"/>
  <c r="K234" i="19" s="1"/>
  <c r="L234" i="19" s="1"/>
  <c r="C234" i="19"/>
  <c r="E234" i="19" s="1"/>
  <c r="G234" i="19" s="1"/>
  <c r="H233" i="19"/>
  <c r="J233" i="19" s="1"/>
  <c r="K233" i="19" s="1"/>
  <c r="L233" i="19" s="1"/>
  <c r="C233" i="19"/>
  <c r="E233" i="19" s="1"/>
  <c r="G233" i="19" s="1"/>
  <c r="H232" i="19"/>
  <c r="J232" i="19" s="1"/>
  <c r="K232" i="19" s="1"/>
  <c r="L232" i="19" s="1"/>
  <c r="C232" i="19"/>
  <c r="E232" i="19" s="1"/>
  <c r="G232" i="19" s="1"/>
  <c r="H231" i="19"/>
  <c r="J231" i="19" s="1"/>
  <c r="K231" i="19" s="1"/>
  <c r="L231" i="19" s="1"/>
  <c r="C231" i="19"/>
  <c r="E231" i="19" s="1"/>
  <c r="G231" i="19" s="1"/>
  <c r="H230" i="19"/>
  <c r="J230" i="19" s="1"/>
  <c r="K230" i="19" s="1"/>
  <c r="L230" i="19" s="1"/>
  <c r="C230" i="19"/>
  <c r="E230" i="19" s="1"/>
  <c r="G230" i="19" s="1"/>
  <c r="H229" i="19"/>
  <c r="J229" i="19" s="1"/>
  <c r="K229" i="19" s="1"/>
  <c r="L229" i="19" s="1"/>
  <c r="C229" i="19"/>
  <c r="E229" i="19" s="1"/>
  <c r="G229" i="19" s="1"/>
  <c r="H228" i="19"/>
  <c r="J228" i="19" s="1"/>
  <c r="K228" i="19" s="1"/>
  <c r="L228" i="19" s="1"/>
  <c r="C228" i="19"/>
  <c r="E228" i="19" s="1"/>
  <c r="G228" i="19" s="1"/>
  <c r="H227" i="19"/>
  <c r="J227" i="19" s="1"/>
  <c r="K227" i="19" s="1"/>
  <c r="L227" i="19" s="1"/>
  <c r="C227" i="19"/>
  <c r="E227" i="19" s="1"/>
  <c r="G227" i="19" s="1"/>
  <c r="H226" i="19"/>
  <c r="J226" i="19" s="1"/>
  <c r="K226" i="19" s="1"/>
  <c r="L226" i="19" s="1"/>
  <c r="C226" i="19"/>
  <c r="E226" i="19" s="1"/>
  <c r="G226" i="19" s="1"/>
  <c r="H225" i="19"/>
  <c r="J225" i="19" s="1"/>
  <c r="K225" i="19" s="1"/>
  <c r="L225" i="19" s="1"/>
  <c r="C225" i="19"/>
  <c r="E225" i="19" s="1"/>
  <c r="G225" i="19" s="1"/>
  <c r="H224" i="19"/>
  <c r="J224" i="19" s="1"/>
  <c r="K224" i="19" s="1"/>
  <c r="L224" i="19" s="1"/>
  <c r="C224" i="19"/>
  <c r="E224" i="19" s="1"/>
  <c r="G224" i="19" s="1"/>
  <c r="H223" i="19"/>
  <c r="J223" i="19" s="1"/>
  <c r="K223" i="19" s="1"/>
  <c r="L223" i="19" s="1"/>
  <c r="C223" i="19"/>
  <c r="E223" i="19" s="1"/>
  <c r="G223" i="19" s="1"/>
  <c r="H234" i="20"/>
  <c r="J234" i="20" s="1"/>
  <c r="K234" i="20" s="1"/>
  <c r="L234" i="20" s="1"/>
  <c r="C234" i="20"/>
  <c r="E234" i="20" s="1"/>
  <c r="G234" i="20" s="1"/>
  <c r="H233" i="20"/>
  <c r="J233" i="20" s="1"/>
  <c r="K233" i="20" s="1"/>
  <c r="L233" i="20" s="1"/>
  <c r="C233" i="20"/>
  <c r="E233" i="20" s="1"/>
  <c r="G233" i="20" s="1"/>
  <c r="H232" i="20"/>
  <c r="J232" i="20" s="1"/>
  <c r="K232" i="20" s="1"/>
  <c r="L232" i="20" s="1"/>
  <c r="C232" i="20"/>
  <c r="E232" i="20" s="1"/>
  <c r="G232" i="20" s="1"/>
  <c r="H231" i="20"/>
  <c r="J231" i="20" s="1"/>
  <c r="K231" i="20" s="1"/>
  <c r="L231" i="20" s="1"/>
  <c r="C231" i="20"/>
  <c r="E231" i="20" s="1"/>
  <c r="G231" i="20" s="1"/>
  <c r="H230" i="20"/>
  <c r="J230" i="20" s="1"/>
  <c r="K230" i="20" s="1"/>
  <c r="L230" i="20" s="1"/>
  <c r="C230" i="20"/>
  <c r="E230" i="20" s="1"/>
  <c r="G230" i="20" s="1"/>
  <c r="H229" i="20"/>
  <c r="J229" i="20" s="1"/>
  <c r="K229" i="20" s="1"/>
  <c r="L229" i="20" s="1"/>
  <c r="C229" i="20"/>
  <c r="E229" i="20" s="1"/>
  <c r="G229" i="20" s="1"/>
  <c r="H228" i="20"/>
  <c r="J228" i="20" s="1"/>
  <c r="K228" i="20" s="1"/>
  <c r="L228" i="20" s="1"/>
  <c r="C228" i="20"/>
  <c r="E228" i="20" s="1"/>
  <c r="G228" i="20" s="1"/>
  <c r="H227" i="20"/>
  <c r="J227" i="20" s="1"/>
  <c r="K227" i="20" s="1"/>
  <c r="L227" i="20" s="1"/>
  <c r="C227" i="20"/>
  <c r="E227" i="20" s="1"/>
  <c r="G227" i="20" s="1"/>
  <c r="H226" i="20"/>
  <c r="J226" i="20" s="1"/>
  <c r="K226" i="20" s="1"/>
  <c r="L226" i="20" s="1"/>
  <c r="C226" i="20"/>
  <c r="E226" i="20" s="1"/>
  <c r="G226" i="20" s="1"/>
  <c r="H225" i="20"/>
  <c r="J225" i="20" s="1"/>
  <c r="K225" i="20" s="1"/>
  <c r="L225" i="20" s="1"/>
  <c r="C225" i="20"/>
  <c r="E225" i="20" s="1"/>
  <c r="G225" i="20" s="1"/>
  <c r="H224" i="20"/>
  <c r="J224" i="20" s="1"/>
  <c r="K224" i="20" s="1"/>
  <c r="L224" i="20" s="1"/>
  <c r="C224" i="20"/>
  <c r="E224" i="20" s="1"/>
  <c r="G224" i="20" s="1"/>
  <c r="H223" i="20"/>
  <c r="J223" i="20" s="1"/>
  <c r="K223" i="20" s="1"/>
  <c r="L223" i="20" s="1"/>
  <c r="C223" i="20"/>
  <c r="E223" i="20" s="1"/>
  <c r="G223" i="20" s="1"/>
  <c r="H234" i="43"/>
  <c r="J234" i="43" s="1"/>
  <c r="K234" i="43" s="1"/>
  <c r="L234" i="43" s="1"/>
  <c r="C234" i="43"/>
  <c r="E234" i="43" s="1"/>
  <c r="G234" i="43" s="1"/>
  <c r="H233" i="43"/>
  <c r="J233" i="43" s="1"/>
  <c r="K233" i="43" s="1"/>
  <c r="L233" i="43" s="1"/>
  <c r="C233" i="43"/>
  <c r="E233" i="43" s="1"/>
  <c r="G233" i="43" s="1"/>
  <c r="H232" i="43"/>
  <c r="J232" i="43" s="1"/>
  <c r="K232" i="43" s="1"/>
  <c r="L232" i="43" s="1"/>
  <c r="C232" i="43"/>
  <c r="E232" i="43" s="1"/>
  <c r="G232" i="43" s="1"/>
  <c r="J231" i="43"/>
  <c r="K231" i="43" s="1"/>
  <c r="L231" i="43" s="1"/>
  <c r="C231" i="43"/>
  <c r="E231" i="43" s="1"/>
  <c r="G231" i="43" s="1"/>
  <c r="H230" i="43"/>
  <c r="J230" i="43" s="1"/>
  <c r="K230" i="43" s="1"/>
  <c r="L230" i="43" s="1"/>
  <c r="C230" i="43"/>
  <c r="E230" i="43" s="1"/>
  <c r="G230" i="43" s="1"/>
  <c r="H229" i="43"/>
  <c r="J229" i="43" s="1"/>
  <c r="K229" i="43" s="1"/>
  <c r="L229" i="43" s="1"/>
  <c r="C229" i="43"/>
  <c r="E229" i="43" s="1"/>
  <c r="G229" i="43" s="1"/>
  <c r="H228" i="43"/>
  <c r="J228" i="43" s="1"/>
  <c r="K228" i="43" s="1"/>
  <c r="L228" i="43" s="1"/>
  <c r="C228" i="43"/>
  <c r="E228" i="43" s="1"/>
  <c r="G228" i="43" s="1"/>
  <c r="H227" i="43"/>
  <c r="J227" i="43" s="1"/>
  <c r="K227" i="43" s="1"/>
  <c r="L227" i="43" s="1"/>
  <c r="C227" i="43"/>
  <c r="E227" i="43" s="1"/>
  <c r="G227" i="43" s="1"/>
  <c r="H226" i="43"/>
  <c r="J226" i="43" s="1"/>
  <c r="K226" i="43" s="1"/>
  <c r="L226" i="43" s="1"/>
  <c r="C226" i="43"/>
  <c r="E226" i="43" s="1"/>
  <c r="G226" i="43" s="1"/>
  <c r="H225" i="43"/>
  <c r="J225" i="43" s="1"/>
  <c r="K225" i="43" s="1"/>
  <c r="L225" i="43" s="1"/>
  <c r="C225" i="43"/>
  <c r="E225" i="43" s="1"/>
  <c r="G225" i="43" s="1"/>
  <c r="H224" i="43"/>
  <c r="J224" i="43" s="1"/>
  <c r="K224" i="43" s="1"/>
  <c r="L224" i="43" s="1"/>
  <c r="C224" i="43"/>
  <c r="E224" i="43" s="1"/>
  <c r="G224" i="43" s="1"/>
  <c r="H223" i="43"/>
  <c r="J223" i="43" s="1"/>
  <c r="K223" i="43" s="1"/>
  <c r="L223" i="43" s="1"/>
  <c r="C223" i="43"/>
  <c r="E223" i="43" s="1"/>
  <c r="G223" i="43" s="1"/>
  <c r="H234" i="18"/>
  <c r="J234" i="18" s="1"/>
  <c r="K234" i="18" s="1"/>
  <c r="L234" i="18" s="1"/>
  <c r="C234" i="18"/>
  <c r="E234" i="18" s="1"/>
  <c r="G234" i="18" s="1"/>
  <c r="H233" i="18"/>
  <c r="J233" i="18" s="1"/>
  <c r="K233" i="18" s="1"/>
  <c r="L233" i="18" s="1"/>
  <c r="C233" i="18"/>
  <c r="E233" i="18" s="1"/>
  <c r="G233" i="18" s="1"/>
  <c r="H232" i="18"/>
  <c r="J232" i="18" s="1"/>
  <c r="K232" i="18" s="1"/>
  <c r="L232" i="18" s="1"/>
  <c r="C232" i="18"/>
  <c r="E232" i="18" s="1"/>
  <c r="G232" i="18" s="1"/>
  <c r="H231" i="18"/>
  <c r="J231" i="18" s="1"/>
  <c r="K231" i="18" s="1"/>
  <c r="L231" i="18" s="1"/>
  <c r="C231" i="18"/>
  <c r="E231" i="18" s="1"/>
  <c r="G231" i="18" s="1"/>
  <c r="H230" i="18"/>
  <c r="J230" i="18" s="1"/>
  <c r="K230" i="18" s="1"/>
  <c r="L230" i="18" s="1"/>
  <c r="C230" i="18"/>
  <c r="E230" i="18" s="1"/>
  <c r="G230" i="18" s="1"/>
  <c r="H229" i="18"/>
  <c r="J229" i="18" s="1"/>
  <c r="K229" i="18" s="1"/>
  <c r="L229" i="18" s="1"/>
  <c r="C229" i="18"/>
  <c r="E229" i="18" s="1"/>
  <c r="G229" i="18" s="1"/>
  <c r="H228" i="18"/>
  <c r="J228" i="18" s="1"/>
  <c r="K228" i="18" s="1"/>
  <c r="L228" i="18" s="1"/>
  <c r="C228" i="18"/>
  <c r="E228" i="18" s="1"/>
  <c r="G228" i="18" s="1"/>
  <c r="H227" i="18"/>
  <c r="J227" i="18" s="1"/>
  <c r="K227" i="18" s="1"/>
  <c r="L227" i="18" s="1"/>
  <c r="C227" i="18"/>
  <c r="E227" i="18" s="1"/>
  <c r="G227" i="18" s="1"/>
  <c r="H226" i="18"/>
  <c r="J226" i="18" s="1"/>
  <c r="K226" i="18" s="1"/>
  <c r="L226" i="18" s="1"/>
  <c r="C226" i="18"/>
  <c r="E226" i="18" s="1"/>
  <c r="G226" i="18" s="1"/>
  <c r="H225" i="18"/>
  <c r="J225" i="18" s="1"/>
  <c r="K225" i="18" s="1"/>
  <c r="L225" i="18" s="1"/>
  <c r="C225" i="18"/>
  <c r="E225" i="18" s="1"/>
  <c r="G225" i="18" s="1"/>
  <c r="H224" i="18"/>
  <c r="J224" i="18" s="1"/>
  <c r="K224" i="18" s="1"/>
  <c r="L224" i="18" s="1"/>
  <c r="C224" i="18"/>
  <c r="E224" i="18" s="1"/>
  <c r="G224" i="18" s="1"/>
  <c r="H223" i="18"/>
  <c r="J223" i="18" s="1"/>
  <c r="K223" i="18" s="1"/>
  <c r="L223" i="18" s="1"/>
  <c r="C223" i="18"/>
  <c r="E223" i="18" s="1"/>
  <c r="G223" i="18" s="1"/>
  <c r="H234" i="17"/>
  <c r="J234" i="17" s="1"/>
  <c r="K234" i="17" s="1"/>
  <c r="L234" i="17" s="1"/>
  <c r="C234" i="17"/>
  <c r="E234" i="17" s="1"/>
  <c r="G234" i="17" s="1"/>
  <c r="H233" i="17"/>
  <c r="J233" i="17" s="1"/>
  <c r="K233" i="17" s="1"/>
  <c r="L233" i="17" s="1"/>
  <c r="C233" i="17"/>
  <c r="E233" i="17" s="1"/>
  <c r="G233" i="17" s="1"/>
  <c r="H232" i="17"/>
  <c r="J232" i="17" s="1"/>
  <c r="K232" i="17" s="1"/>
  <c r="L232" i="17" s="1"/>
  <c r="C232" i="17"/>
  <c r="E232" i="17" s="1"/>
  <c r="G232" i="17" s="1"/>
  <c r="H231" i="17"/>
  <c r="J231" i="17" s="1"/>
  <c r="K231" i="17" s="1"/>
  <c r="L231" i="17" s="1"/>
  <c r="C231" i="17"/>
  <c r="E231" i="17" s="1"/>
  <c r="G231" i="17" s="1"/>
  <c r="H230" i="17"/>
  <c r="J230" i="17" s="1"/>
  <c r="K230" i="17" s="1"/>
  <c r="L230" i="17" s="1"/>
  <c r="C230" i="17"/>
  <c r="E230" i="17" s="1"/>
  <c r="G230" i="17" s="1"/>
  <c r="H229" i="17"/>
  <c r="J229" i="17" s="1"/>
  <c r="K229" i="17" s="1"/>
  <c r="L229" i="17" s="1"/>
  <c r="C229" i="17"/>
  <c r="E229" i="17" s="1"/>
  <c r="G229" i="17" s="1"/>
  <c r="H228" i="17"/>
  <c r="J228" i="17" s="1"/>
  <c r="K228" i="17" s="1"/>
  <c r="L228" i="17" s="1"/>
  <c r="C228" i="17"/>
  <c r="E228" i="17" s="1"/>
  <c r="G228" i="17" s="1"/>
  <c r="H227" i="17"/>
  <c r="J227" i="17" s="1"/>
  <c r="K227" i="17" s="1"/>
  <c r="L227" i="17" s="1"/>
  <c r="C227" i="17"/>
  <c r="E227" i="17" s="1"/>
  <c r="G227" i="17" s="1"/>
  <c r="H226" i="17"/>
  <c r="J226" i="17" s="1"/>
  <c r="K226" i="17" s="1"/>
  <c r="L226" i="17" s="1"/>
  <c r="C226" i="17"/>
  <c r="E226" i="17" s="1"/>
  <c r="G226" i="17" s="1"/>
  <c r="H225" i="17"/>
  <c r="J225" i="17" s="1"/>
  <c r="K225" i="17" s="1"/>
  <c r="L225" i="17" s="1"/>
  <c r="C225" i="17"/>
  <c r="E225" i="17" s="1"/>
  <c r="G225" i="17" s="1"/>
  <c r="H224" i="17"/>
  <c r="J224" i="17" s="1"/>
  <c r="K224" i="17" s="1"/>
  <c r="L224" i="17" s="1"/>
  <c r="C224" i="17"/>
  <c r="E224" i="17" s="1"/>
  <c r="G224" i="17" s="1"/>
  <c r="H223" i="17"/>
  <c r="J223" i="17" s="1"/>
  <c r="K223" i="17" s="1"/>
  <c r="L223" i="17" s="1"/>
  <c r="C223" i="17"/>
  <c r="E223" i="17" s="1"/>
  <c r="G223" i="17" s="1"/>
  <c r="H234" i="16"/>
  <c r="J234" i="16" s="1"/>
  <c r="K234" i="16" s="1"/>
  <c r="L234" i="16" s="1"/>
  <c r="C234" i="16"/>
  <c r="E234" i="16" s="1"/>
  <c r="G234" i="16" s="1"/>
  <c r="H233" i="16"/>
  <c r="J233" i="16" s="1"/>
  <c r="K233" i="16" s="1"/>
  <c r="L233" i="16" s="1"/>
  <c r="C233" i="16"/>
  <c r="E233" i="16" s="1"/>
  <c r="G233" i="16" s="1"/>
  <c r="H232" i="16"/>
  <c r="J232" i="16" s="1"/>
  <c r="K232" i="16" s="1"/>
  <c r="L232" i="16" s="1"/>
  <c r="C232" i="16"/>
  <c r="E232" i="16" s="1"/>
  <c r="G232" i="16" s="1"/>
  <c r="H231" i="16"/>
  <c r="J231" i="16" s="1"/>
  <c r="K231" i="16" s="1"/>
  <c r="L231" i="16" s="1"/>
  <c r="C231" i="16"/>
  <c r="E231" i="16" s="1"/>
  <c r="G231" i="16" s="1"/>
  <c r="H230" i="16"/>
  <c r="J230" i="16" s="1"/>
  <c r="K230" i="16" s="1"/>
  <c r="L230" i="16" s="1"/>
  <c r="C230" i="16"/>
  <c r="E230" i="16" s="1"/>
  <c r="G230" i="16" s="1"/>
  <c r="H229" i="16"/>
  <c r="J229" i="16" s="1"/>
  <c r="K229" i="16" s="1"/>
  <c r="L229" i="16" s="1"/>
  <c r="C229" i="16"/>
  <c r="E229" i="16" s="1"/>
  <c r="G229" i="16" s="1"/>
  <c r="H228" i="16"/>
  <c r="J228" i="16" s="1"/>
  <c r="K228" i="16" s="1"/>
  <c r="L228" i="16" s="1"/>
  <c r="C228" i="16"/>
  <c r="E228" i="16" s="1"/>
  <c r="G228" i="16" s="1"/>
  <c r="H227" i="16"/>
  <c r="J227" i="16" s="1"/>
  <c r="K227" i="16" s="1"/>
  <c r="L227" i="16" s="1"/>
  <c r="C227" i="16"/>
  <c r="E227" i="16" s="1"/>
  <c r="G227" i="16" s="1"/>
  <c r="H226" i="16"/>
  <c r="J226" i="16" s="1"/>
  <c r="K226" i="16" s="1"/>
  <c r="L226" i="16" s="1"/>
  <c r="C226" i="16"/>
  <c r="E226" i="16" s="1"/>
  <c r="G226" i="16" s="1"/>
  <c r="H225" i="16"/>
  <c r="J225" i="16" s="1"/>
  <c r="K225" i="16" s="1"/>
  <c r="L225" i="16" s="1"/>
  <c r="C225" i="16"/>
  <c r="E225" i="16" s="1"/>
  <c r="G225" i="16" s="1"/>
  <c r="H224" i="16"/>
  <c r="J224" i="16" s="1"/>
  <c r="K224" i="16" s="1"/>
  <c r="L224" i="16" s="1"/>
  <c r="C224" i="16"/>
  <c r="E224" i="16" s="1"/>
  <c r="G224" i="16" s="1"/>
  <c r="H223" i="16"/>
  <c r="J223" i="16" s="1"/>
  <c r="K223" i="16" s="1"/>
  <c r="L223" i="16" s="1"/>
  <c r="C223" i="16"/>
  <c r="E223" i="16" s="1"/>
  <c r="G223" i="16" s="1"/>
  <c r="H234" i="42"/>
  <c r="J234" i="42" s="1"/>
  <c r="K234" i="42" s="1"/>
  <c r="L234" i="42" s="1"/>
  <c r="C234" i="42"/>
  <c r="E234" i="42" s="1"/>
  <c r="G234" i="42" s="1"/>
  <c r="H233" i="42"/>
  <c r="J233" i="42" s="1"/>
  <c r="K233" i="42" s="1"/>
  <c r="L233" i="42" s="1"/>
  <c r="C233" i="42"/>
  <c r="E233" i="42" s="1"/>
  <c r="G233" i="42" s="1"/>
  <c r="H232" i="42"/>
  <c r="J232" i="42" s="1"/>
  <c r="K232" i="42" s="1"/>
  <c r="L232" i="42" s="1"/>
  <c r="C232" i="42"/>
  <c r="E232" i="42" s="1"/>
  <c r="G232" i="42" s="1"/>
  <c r="H231" i="42"/>
  <c r="J231" i="42" s="1"/>
  <c r="K231" i="42" s="1"/>
  <c r="L231" i="42" s="1"/>
  <c r="C231" i="42"/>
  <c r="E231" i="42" s="1"/>
  <c r="G231" i="42" s="1"/>
  <c r="H230" i="42"/>
  <c r="J230" i="42" s="1"/>
  <c r="K230" i="42" s="1"/>
  <c r="L230" i="42" s="1"/>
  <c r="C230" i="42"/>
  <c r="E230" i="42" s="1"/>
  <c r="G230" i="42" s="1"/>
  <c r="H229" i="42"/>
  <c r="J229" i="42" s="1"/>
  <c r="K229" i="42" s="1"/>
  <c r="L229" i="42" s="1"/>
  <c r="C229" i="42"/>
  <c r="E229" i="42" s="1"/>
  <c r="G229" i="42" s="1"/>
  <c r="H228" i="42"/>
  <c r="J228" i="42" s="1"/>
  <c r="K228" i="42" s="1"/>
  <c r="L228" i="42" s="1"/>
  <c r="C228" i="42"/>
  <c r="E228" i="42" s="1"/>
  <c r="G228" i="42" s="1"/>
  <c r="H227" i="42"/>
  <c r="J227" i="42" s="1"/>
  <c r="K227" i="42" s="1"/>
  <c r="L227" i="42" s="1"/>
  <c r="C227" i="42"/>
  <c r="E227" i="42" s="1"/>
  <c r="G227" i="42" s="1"/>
  <c r="H226" i="42"/>
  <c r="J226" i="42" s="1"/>
  <c r="K226" i="42" s="1"/>
  <c r="L226" i="42" s="1"/>
  <c r="C226" i="42"/>
  <c r="E226" i="42" s="1"/>
  <c r="G226" i="42" s="1"/>
  <c r="H225" i="42"/>
  <c r="J225" i="42" s="1"/>
  <c r="K225" i="42" s="1"/>
  <c r="L225" i="42" s="1"/>
  <c r="C225" i="42"/>
  <c r="E225" i="42" s="1"/>
  <c r="G225" i="42" s="1"/>
  <c r="H224" i="42"/>
  <c r="J224" i="42" s="1"/>
  <c r="K224" i="42" s="1"/>
  <c r="L224" i="42" s="1"/>
  <c r="C224" i="42"/>
  <c r="E224" i="42" s="1"/>
  <c r="G224" i="42" s="1"/>
  <c r="H223" i="42"/>
  <c r="J223" i="42" s="1"/>
  <c r="K223" i="42" s="1"/>
  <c r="L223" i="42" s="1"/>
  <c r="C223" i="42"/>
  <c r="E223" i="42" s="1"/>
  <c r="G223" i="42" s="1"/>
  <c r="H234" i="41"/>
  <c r="J234" i="41" s="1"/>
  <c r="C234" i="41"/>
  <c r="E234" i="41" s="1"/>
  <c r="H233" i="41"/>
  <c r="J233" i="41" s="1"/>
  <c r="C233" i="41"/>
  <c r="E233" i="41" s="1"/>
  <c r="H232" i="41"/>
  <c r="J232" i="41" s="1"/>
  <c r="C232" i="41"/>
  <c r="E232" i="41" s="1"/>
  <c r="H231" i="41"/>
  <c r="J231" i="41" s="1"/>
  <c r="C231" i="41"/>
  <c r="E231" i="41" s="1"/>
  <c r="H230" i="41"/>
  <c r="J230" i="41" s="1"/>
  <c r="C230" i="41"/>
  <c r="E230" i="41" s="1"/>
  <c r="H229" i="41"/>
  <c r="J229" i="41" s="1"/>
  <c r="C229" i="41"/>
  <c r="E229" i="41" s="1"/>
  <c r="H228" i="41"/>
  <c r="J228" i="41" s="1"/>
  <c r="C228" i="41"/>
  <c r="E228" i="41" s="1"/>
  <c r="H227" i="41"/>
  <c r="J227" i="41" s="1"/>
  <c r="C227" i="41"/>
  <c r="E227" i="41" s="1"/>
  <c r="H226" i="41"/>
  <c r="J226" i="41" s="1"/>
  <c r="C226" i="41"/>
  <c r="E226" i="41" s="1"/>
  <c r="H225" i="41"/>
  <c r="J225" i="41" s="1"/>
  <c r="C225" i="41"/>
  <c r="E225" i="41" s="1"/>
  <c r="H224" i="41"/>
  <c r="J224" i="41" s="1"/>
  <c r="C224" i="41"/>
  <c r="E224" i="41" s="1"/>
  <c r="H223" i="41"/>
  <c r="J223" i="41" s="1"/>
  <c r="C223" i="41"/>
  <c r="E223" i="41" s="1"/>
  <c r="H234" i="40"/>
  <c r="J234" i="40" s="1"/>
  <c r="K234" i="40" s="1"/>
  <c r="L234" i="40" s="1"/>
  <c r="C234" i="40"/>
  <c r="E234" i="40" s="1"/>
  <c r="G234" i="40" s="1"/>
  <c r="H233" i="40"/>
  <c r="J233" i="40" s="1"/>
  <c r="K233" i="40" s="1"/>
  <c r="L233" i="40" s="1"/>
  <c r="C233" i="40"/>
  <c r="E233" i="40" s="1"/>
  <c r="G233" i="40" s="1"/>
  <c r="H232" i="40"/>
  <c r="J232" i="40" s="1"/>
  <c r="K232" i="40" s="1"/>
  <c r="L232" i="40" s="1"/>
  <c r="C232" i="40"/>
  <c r="E232" i="40" s="1"/>
  <c r="G232" i="40" s="1"/>
  <c r="H231" i="40"/>
  <c r="J231" i="40" s="1"/>
  <c r="K231" i="40" s="1"/>
  <c r="L231" i="40" s="1"/>
  <c r="C231" i="40"/>
  <c r="E231" i="40" s="1"/>
  <c r="G231" i="40" s="1"/>
  <c r="H230" i="40"/>
  <c r="J230" i="40" s="1"/>
  <c r="K230" i="40" s="1"/>
  <c r="L230" i="40" s="1"/>
  <c r="C230" i="40"/>
  <c r="E230" i="40" s="1"/>
  <c r="G230" i="40" s="1"/>
  <c r="J229" i="40"/>
  <c r="K229" i="40" s="1"/>
  <c r="L229" i="40" s="1"/>
  <c r="E229" i="40"/>
  <c r="G229" i="40" s="1"/>
  <c r="H228" i="40"/>
  <c r="J228" i="40" s="1"/>
  <c r="K228" i="40" s="1"/>
  <c r="L228" i="40" s="1"/>
  <c r="C228" i="40"/>
  <c r="E228" i="40" s="1"/>
  <c r="G228" i="40" s="1"/>
  <c r="H227" i="40"/>
  <c r="J227" i="40" s="1"/>
  <c r="K227" i="40" s="1"/>
  <c r="L227" i="40" s="1"/>
  <c r="C227" i="40"/>
  <c r="E227" i="40" s="1"/>
  <c r="G227" i="40" s="1"/>
  <c r="H226" i="40"/>
  <c r="J226" i="40" s="1"/>
  <c r="K226" i="40" s="1"/>
  <c r="L226" i="40" s="1"/>
  <c r="C226" i="40"/>
  <c r="E226" i="40" s="1"/>
  <c r="G226" i="40" s="1"/>
  <c r="H225" i="40"/>
  <c r="J225" i="40" s="1"/>
  <c r="K225" i="40" s="1"/>
  <c r="L225" i="40" s="1"/>
  <c r="C225" i="40"/>
  <c r="E225" i="40" s="1"/>
  <c r="G225" i="40" s="1"/>
  <c r="H224" i="40"/>
  <c r="J224" i="40" s="1"/>
  <c r="K224" i="40" s="1"/>
  <c r="L224" i="40" s="1"/>
  <c r="C224" i="40"/>
  <c r="E224" i="40" s="1"/>
  <c r="G224" i="40" s="1"/>
  <c r="H223" i="40"/>
  <c r="J223" i="40" s="1"/>
  <c r="K223" i="40" s="1"/>
  <c r="L223" i="40" s="1"/>
  <c r="C223" i="40"/>
  <c r="E223" i="40" s="1"/>
  <c r="G223" i="40" s="1"/>
  <c r="H234" i="15"/>
  <c r="J234" i="15" s="1"/>
  <c r="K234" i="15" s="1"/>
  <c r="L234" i="15" s="1"/>
  <c r="C234" i="15"/>
  <c r="E234" i="15" s="1"/>
  <c r="G234" i="15" s="1"/>
  <c r="H233" i="15"/>
  <c r="J233" i="15" s="1"/>
  <c r="K233" i="15" s="1"/>
  <c r="L233" i="15" s="1"/>
  <c r="C233" i="15"/>
  <c r="E233" i="15" s="1"/>
  <c r="G233" i="15" s="1"/>
  <c r="H232" i="15"/>
  <c r="J232" i="15" s="1"/>
  <c r="K232" i="15" s="1"/>
  <c r="L232" i="15" s="1"/>
  <c r="C232" i="15"/>
  <c r="E232" i="15" s="1"/>
  <c r="G232" i="15" s="1"/>
  <c r="H231" i="15"/>
  <c r="J231" i="15" s="1"/>
  <c r="K231" i="15" s="1"/>
  <c r="L231" i="15" s="1"/>
  <c r="C231" i="15"/>
  <c r="E231" i="15" s="1"/>
  <c r="G231" i="15" s="1"/>
  <c r="H230" i="15"/>
  <c r="J230" i="15" s="1"/>
  <c r="K230" i="15" s="1"/>
  <c r="L230" i="15" s="1"/>
  <c r="C230" i="15"/>
  <c r="E230" i="15" s="1"/>
  <c r="G230" i="15" s="1"/>
  <c r="H229" i="15"/>
  <c r="J229" i="15" s="1"/>
  <c r="K229" i="15" s="1"/>
  <c r="L229" i="15" s="1"/>
  <c r="C229" i="15"/>
  <c r="E229" i="15" s="1"/>
  <c r="G229" i="15" s="1"/>
  <c r="H228" i="15"/>
  <c r="J228" i="15" s="1"/>
  <c r="K228" i="15" s="1"/>
  <c r="L228" i="15" s="1"/>
  <c r="C228" i="15"/>
  <c r="E228" i="15" s="1"/>
  <c r="G228" i="15" s="1"/>
  <c r="H227" i="15"/>
  <c r="J227" i="15" s="1"/>
  <c r="K227" i="15" s="1"/>
  <c r="L227" i="15" s="1"/>
  <c r="C227" i="15"/>
  <c r="E227" i="15" s="1"/>
  <c r="G227" i="15" s="1"/>
  <c r="H226" i="15"/>
  <c r="J226" i="15" s="1"/>
  <c r="K226" i="15" s="1"/>
  <c r="L226" i="15" s="1"/>
  <c r="C226" i="15"/>
  <c r="E226" i="15" s="1"/>
  <c r="G226" i="15" s="1"/>
  <c r="H225" i="15"/>
  <c r="J225" i="15" s="1"/>
  <c r="K225" i="15" s="1"/>
  <c r="L225" i="15" s="1"/>
  <c r="C225" i="15"/>
  <c r="E225" i="15" s="1"/>
  <c r="G225" i="15" s="1"/>
  <c r="H224" i="15"/>
  <c r="J224" i="15" s="1"/>
  <c r="K224" i="15" s="1"/>
  <c r="L224" i="15" s="1"/>
  <c r="C224" i="15"/>
  <c r="E224" i="15" s="1"/>
  <c r="G224" i="15" s="1"/>
  <c r="H223" i="15"/>
  <c r="J223" i="15" s="1"/>
  <c r="K223" i="15" s="1"/>
  <c r="L223" i="15" s="1"/>
  <c r="C223" i="15"/>
  <c r="E223" i="15" s="1"/>
  <c r="G223" i="15" s="1"/>
  <c r="H234" i="14"/>
  <c r="J234" i="14" s="1"/>
  <c r="K234" i="14" s="1"/>
  <c r="L234" i="14" s="1"/>
  <c r="C234" i="14"/>
  <c r="E234" i="14" s="1"/>
  <c r="G234" i="14" s="1"/>
  <c r="H233" i="14"/>
  <c r="J233" i="14" s="1"/>
  <c r="K233" i="14" s="1"/>
  <c r="L233" i="14" s="1"/>
  <c r="C233" i="14"/>
  <c r="E233" i="14" s="1"/>
  <c r="G233" i="14" s="1"/>
  <c r="H232" i="14"/>
  <c r="J232" i="14" s="1"/>
  <c r="K232" i="14" s="1"/>
  <c r="L232" i="14" s="1"/>
  <c r="C232" i="14"/>
  <c r="E232" i="14" s="1"/>
  <c r="G232" i="14" s="1"/>
  <c r="H231" i="14"/>
  <c r="J231" i="14" s="1"/>
  <c r="K231" i="14" s="1"/>
  <c r="L231" i="14" s="1"/>
  <c r="C231" i="14"/>
  <c r="E231" i="14" s="1"/>
  <c r="G231" i="14" s="1"/>
  <c r="H230" i="14"/>
  <c r="J230" i="14" s="1"/>
  <c r="K230" i="14" s="1"/>
  <c r="L230" i="14" s="1"/>
  <c r="C230" i="14"/>
  <c r="E230" i="14" s="1"/>
  <c r="G230" i="14" s="1"/>
  <c r="H229" i="14"/>
  <c r="J229" i="14" s="1"/>
  <c r="K229" i="14" s="1"/>
  <c r="L229" i="14" s="1"/>
  <c r="C229" i="14"/>
  <c r="E229" i="14" s="1"/>
  <c r="G229" i="14" s="1"/>
  <c r="H228" i="14"/>
  <c r="J228" i="14" s="1"/>
  <c r="K228" i="14" s="1"/>
  <c r="L228" i="14" s="1"/>
  <c r="C228" i="14"/>
  <c r="E228" i="14" s="1"/>
  <c r="G228" i="14" s="1"/>
  <c r="H227" i="14"/>
  <c r="J227" i="14" s="1"/>
  <c r="K227" i="14" s="1"/>
  <c r="L227" i="14" s="1"/>
  <c r="C227" i="14"/>
  <c r="E227" i="14" s="1"/>
  <c r="G227" i="14" s="1"/>
  <c r="H226" i="14"/>
  <c r="J226" i="14" s="1"/>
  <c r="K226" i="14" s="1"/>
  <c r="L226" i="14" s="1"/>
  <c r="C226" i="14"/>
  <c r="E226" i="14" s="1"/>
  <c r="G226" i="14" s="1"/>
  <c r="H225" i="14"/>
  <c r="J225" i="14" s="1"/>
  <c r="K225" i="14" s="1"/>
  <c r="L225" i="14" s="1"/>
  <c r="C225" i="14"/>
  <c r="E225" i="14" s="1"/>
  <c r="G225" i="14" s="1"/>
  <c r="H224" i="14"/>
  <c r="J224" i="14" s="1"/>
  <c r="K224" i="14" s="1"/>
  <c r="L224" i="14" s="1"/>
  <c r="C224" i="14"/>
  <c r="E224" i="14" s="1"/>
  <c r="G224" i="14" s="1"/>
  <c r="H223" i="14"/>
  <c r="J223" i="14" s="1"/>
  <c r="K223" i="14" s="1"/>
  <c r="L223" i="14" s="1"/>
  <c r="C223" i="14"/>
  <c r="E223" i="14" s="1"/>
  <c r="G223" i="14" s="1"/>
  <c r="H234" i="50"/>
  <c r="J234" i="50" s="1"/>
  <c r="K234" i="50" s="1"/>
  <c r="L234" i="50" s="1"/>
  <c r="C234" i="50"/>
  <c r="E234" i="50" s="1"/>
  <c r="G234" i="50" s="1"/>
  <c r="H233" i="50"/>
  <c r="J233" i="50" s="1"/>
  <c r="K233" i="50" s="1"/>
  <c r="L233" i="50" s="1"/>
  <c r="C233" i="50"/>
  <c r="E233" i="50" s="1"/>
  <c r="G233" i="50" s="1"/>
  <c r="H232" i="50"/>
  <c r="J232" i="50" s="1"/>
  <c r="K232" i="50" s="1"/>
  <c r="L232" i="50" s="1"/>
  <c r="C232" i="50"/>
  <c r="E232" i="50" s="1"/>
  <c r="G232" i="50" s="1"/>
  <c r="H231" i="50"/>
  <c r="J231" i="50" s="1"/>
  <c r="K231" i="50" s="1"/>
  <c r="L231" i="50" s="1"/>
  <c r="C231" i="50"/>
  <c r="E231" i="50" s="1"/>
  <c r="G231" i="50" s="1"/>
  <c r="H230" i="50"/>
  <c r="J230" i="50" s="1"/>
  <c r="K230" i="50" s="1"/>
  <c r="L230" i="50" s="1"/>
  <c r="C230" i="50"/>
  <c r="E230" i="50" s="1"/>
  <c r="G230" i="50" s="1"/>
  <c r="H229" i="50"/>
  <c r="J229" i="50" s="1"/>
  <c r="K229" i="50" s="1"/>
  <c r="L229" i="50" s="1"/>
  <c r="C229" i="50"/>
  <c r="E229" i="50" s="1"/>
  <c r="G229" i="50" s="1"/>
  <c r="H228" i="50"/>
  <c r="J228" i="50" s="1"/>
  <c r="K228" i="50" s="1"/>
  <c r="L228" i="50" s="1"/>
  <c r="C228" i="50"/>
  <c r="E228" i="50" s="1"/>
  <c r="G228" i="50" s="1"/>
  <c r="H227" i="50"/>
  <c r="J227" i="50" s="1"/>
  <c r="K227" i="50" s="1"/>
  <c r="L227" i="50" s="1"/>
  <c r="C227" i="50"/>
  <c r="E227" i="50" s="1"/>
  <c r="G227" i="50" s="1"/>
  <c r="H226" i="50"/>
  <c r="J226" i="50" s="1"/>
  <c r="K226" i="50" s="1"/>
  <c r="L226" i="50" s="1"/>
  <c r="C226" i="50"/>
  <c r="E226" i="50" s="1"/>
  <c r="G226" i="50" s="1"/>
  <c r="H225" i="50"/>
  <c r="J225" i="50" s="1"/>
  <c r="K225" i="50" s="1"/>
  <c r="L225" i="50" s="1"/>
  <c r="C225" i="50"/>
  <c r="E225" i="50" s="1"/>
  <c r="G225" i="50" s="1"/>
  <c r="H224" i="50"/>
  <c r="J224" i="50" s="1"/>
  <c r="K224" i="50" s="1"/>
  <c r="L224" i="50" s="1"/>
  <c r="C224" i="50"/>
  <c r="E224" i="50" s="1"/>
  <c r="G224" i="50" s="1"/>
  <c r="H223" i="50"/>
  <c r="J223" i="50" s="1"/>
  <c r="K223" i="50" s="1"/>
  <c r="L223" i="50" s="1"/>
  <c r="C223" i="50"/>
  <c r="E223" i="50" s="1"/>
  <c r="G223" i="50" s="1"/>
  <c r="H234" i="12"/>
  <c r="J234" i="12" s="1"/>
  <c r="K234" i="12" s="1"/>
  <c r="L234" i="12" s="1"/>
  <c r="C234" i="12"/>
  <c r="E234" i="12" s="1"/>
  <c r="G234" i="12" s="1"/>
  <c r="H233" i="12"/>
  <c r="J233" i="12" s="1"/>
  <c r="K233" i="12" s="1"/>
  <c r="L233" i="12" s="1"/>
  <c r="C233" i="12"/>
  <c r="E233" i="12" s="1"/>
  <c r="G233" i="12" s="1"/>
  <c r="H232" i="12"/>
  <c r="J232" i="12" s="1"/>
  <c r="K232" i="12" s="1"/>
  <c r="L232" i="12" s="1"/>
  <c r="C232" i="12"/>
  <c r="E232" i="12" s="1"/>
  <c r="G232" i="12" s="1"/>
  <c r="H231" i="12"/>
  <c r="J231" i="12" s="1"/>
  <c r="K231" i="12" s="1"/>
  <c r="L231" i="12" s="1"/>
  <c r="C231" i="12"/>
  <c r="E231" i="12" s="1"/>
  <c r="G231" i="12" s="1"/>
  <c r="H230" i="12"/>
  <c r="J230" i="12" s="1"/>
  <c r="K230" i="12" s="1"/>
  <c r="L230" i="12" s="1"/>
  <c r="C230" i="12"/>
  <c r="E230" i="12" s="1"/>
  <c r="G230" i="12" s="1"/>
  <c r="H229" i="12"/>
  <c r="J229" i="12" s="1"/>
  <c r="K229" i="12" s="1"/>
  <c r="L229" i="12" s="1"/>
  <c r="C229" i="12"/>
  <c r="E229" i="12" s="1"/>
  <c r="G229" i="12" s="1"/>
  <c r="H228" i="12"/>
  <c r="J228" i="12" s="1"/>
  <c r="K228" i="12" s="1"/>
  <c r="L228" i="12" s="1"/>
  <c r="C228" i="12"/>
  <c r="E228" i="12" s="1"/>
  <c r="G228" i="12" s="1"/>
  <c r="H227" i="12"/>
  <c r="J227" i="12" s="1"/>
  <c r="K227" i="12" s="1"/>
  <c r="L227" i="12" s="1"/>
  <c r="C227" i="12"/>
  <c r="E227" i="12" s="1"/>
  <c r="G227" i="12" s="1"/>
  <c r="H226" i="12"/>
  <c r="J226" i="12" s="1"/>
  <c r="K226" i="12" s="1"/>
  <c r="L226" i="12" s="1"/>
  <c r="C226" i="12"/>
  <c r="E226" i="12" s="1"/>
  <c r="G226" i="12" s="1"/>
  <c r="H225" i="12"/>
  <c r="J225" i="12" s="1"/>
  <c r="K225" i="12" s="1"/>
  <c r="L225" i="12" s="1"/>
  <c r="C225" i="12"/>
  <c r="E225" i="12" s="1"/>
  <c r="G225" i="12" s="1"/>
  <c r="H224" i="12"/>
  <c r="J224" i="12" s="1"/>
  <c r="K224" i="12" s="1"/>
  <c r="L224" i="12" s="1"/>
  <c r="C224" i="12"/>
  <c r="E224" i="12" s="1"/>
  <c r="G224" i="12" s="1"/>
  <c r="H223" i="12"/>
  <c r="J223" i="12" s="1"/>
  <c r="K223" i="12" s="1"/>
  <c r="L223" i="12" s="1"/>
  <c r="C223" i="12"/>
  <c r="E223" i="12" s="1"/>
  <c r="G223" i="12" s="1"/>
  <c r="H234" i="11"/>
  <c r="J234" i="11" s="1"/>
  <c r="C234" i="11"/>
  <c r="E234" i="11" s="1"/>
  <c r="H233" i="11"/>
  <c r="J233" i="11" s="1"/>
  <c r="C233" i="11"/>
  <c r="E233" i="11" s="1"/>
  <c r="H232" i="11"/>
  <c r="J232" i="11" s="1"/>
  <c r="C232" i="11"/>
  <c r="E232" i="11" s="1"/>
  <c r="H231" i="11"/>
  <c r="J231" i="11" s="1"/>
  <c r="C231" i="11"/>
  <c r="E231" i="11" s="1"/>
  <c r="H230" i="11"/>
  <c r="J230" i="11" s="1"/>
  <c r="C230" i="11"/>
  <c r="E230" i="11" s="1"/>
  <c r="H229" i="11"/>
  <c r="J229" i="11" s="1"/>
  <c r="C229" i="11"/>
  <c r="E229" i="11" s="1"/>
  <c r="H228" i="11"/>
  <c r="J228" i="11" s="1"/>
  <c r="C228" i="11"/>
  <c r="E228" i="11" s="1"/>
  <c r="H227" i="11"/>
  <c r="J227" i="11" s="1"/>
  <c r="C227" i="11"/>
  <c r="E227" i="11" s="1"/>
  <c r="H226" i="11"/>
  <c r="J226" i="11" s="1"/>
  <c r="C226" i="11"/>
  <c r="E226" i="11" s="1"/>
  <c r="H225" i="11"/>
  <c r="J225" i="11" s="1"/>
  <c r="C225" i="11"/>
  <c r="E225" i="11" s="1"/>
  <c r="H224" i="11"/>
  <c r="J224" i="11" s="1"/>
  <c r="C224" i="11"/>
  <c r="E224" i="11" s="1"/>
  <c r="H223" i="11"/>
  <c r="J223" i="11" s="1"/>
  <c r="C223" i="11"/>
  <c r="E223" i="11" s="1"/>
  <c r="H234" i="10"/>
  <c r="J234" i="10" s="1"/>
  <c r="K234" i="10" s="1"/>
  <c r="L234" i="10" s="1"/>
  <c r="C234" i="10"/>
  <c r="E234" i="10" s="1"/>
  <c r="G234" i="10" s="1"/>
  <c r="H233" i="10"/>
  <c r="J233" i="10" s="1"/>
  <c r="K233" i="10" s="1"/>
  <c r="L233" i="10" s="1"/>
  <c r="C233" i="10"/>
  <c r="E233" i="10" s="1"/>
  <c r="G233" i="10" s="1"/>
  <c r="H232" i="10"/>
  <c r="J232" i="10" s="1"/>
  <c r="K232" i="10" s="1"/>
  <c r="L232" i="10" s="1"/>
  <c r="C232" i="10"/>
  <c r="E232" i="10" s="1"/>
  <c r="G232" i="10" s="1"/>
  <c r="H231" i="10"/>
  <c r="J231" i="10" s="1"/>
  <c r="K231" i="10" s="1"/>
  <c r="L231" i="10" s="1"/>
  <c r="C231" i="10"/>
  <c r="E231" i="10" s="1"/>
  <c r="G231" i="10" s="1"/>
  <c r="H230" i="10"/>
  <c r="J230" i="10" s="1"/>
  <c r="K230" i="10" s="1"/>
  <c r="L230" i="10" s="1"/>
  <c r="C230" i="10"/>
  <c r="E230" i="10" s="1"/>
  <c r="G230" i="10" s="1"/>
  <c r="H229" i="10"/>
  <c r="J229" i="10" s="1"/>
  <c r="K229" i="10" s="1"/>
  <c r="L229" i="10" s="1"/>
  <c r="C229" i="10"/>
  <c r="E229" i="10" s="1"/>
  <c r="G229" i="10" s="1"/>
  <c r="H228" i="10"/>
  <c r="J228" i="10" s="1"/>
  <c r="K228" i="10" s="1"/>
  <c r="L228" i="10" s="1"/>
  <c r="C228" i="10"/>
  <c r="E228" i="10" s="1"/>
  <c r="G228" i="10" s="1"/>
  <c r="H227" i="10"/>
  <c r="J227" i="10" s="1"/>
  <c r="K227" i="10" s="1"/>
  <c r="L227" i="10" s="1"/>
  <c r="C227" i="10"/>
  <c r="E227" i="10" s="1"/>
  <c r="G227" i="10" s="1"/>
  <c r="H226" i="10"/>
  <c r="J226" i="10" s="1"/>
  <c r="K226" i="10" s="1"/>
  <c r="L226" i="10" s="1"/>
  <c r="C226" i="10"/>
  <c r="E226" i="10" s="1"/>
  <c r="G226" i="10" s="1"/>
  <c r="H225" i="10"/>
  <c r="J225" i="10" s="1"/>
  <c r="K225" i="10" s="1"/>
  <c r="L225" i="10" s="1"/>
  <c r="C225" i="10"/>
  <c r="E225" i="10" s="1"/>
  <c r="G225" i="10" s="1"/>
  <c r="H224" i="10"/>
  <c r="J224" i="10" s="1"/>
  <c r="K224" i="10" s="1"/>
  <c r="L224" i="10" s="1"/>
  <c r="C224" i="10"/>
  <c r="E224" i="10" s="1"/>
  <c r="G224" i="10" s="1"/>
  <c r="K223" i="10"/>
  <c r="L223" i="10" s="1"/>
  <c r="C223" i="10"/>
  <c r="E223" i="10" s="1"/>
  <c r="G223" i="10" s="1"/>
  <c r="H234" i="9"/>
  <c r="J234" i="9" s="1"/>
  <c r="K234" i="9" s="1"/>
  <c r="L234" i="9" s="1"/>
  <c r="C234" i="9"/>
  <c r="E234" i="9" s="1"/>
  <c r="G234" i="9" s="1"/>
  <c r="H233" i="9"/>
  <c r="J233" i="9" s="1"/>
  <c r="K233" i="9" s="1"/>
  <c r="L233" i="9" s="1"/>
  <c r="C233" i="9"/>
  <c r="E233" i="9" s="1"/>
  <c r="G233" i="9" s="1"/>
  <c r="H232" i="9"/>
  <c r="J232" i="9" s="1"/>
  <c r="K232" i="9" s="1"/>
  <c r="L232" i="9" s="1"/>
  <c r="C232" i="9"/>
  <c r="E232" i="9" s="1"/>
  <c r="G232" i="9" s="1"/>
  <c r="H231" i="9"/>
  <c r="J231" i="9" s="1"/>
  <c r="K231" i="9" s="1"/>
  <c r="L231" i="9" s="1"/>
  <c r="C231" i="9"/>
  <c r="E231" i="9" s="1"/>
  <c r="G231" i="9" s="1"/>
  <c r="H230" i="9"/>
  <c r="J230" i="9" s="1"/>
  <c r="K230" i="9" s="1"/>
  <c r="L230" i="9" s="1"/>
  <c r="C230" i="9"/>
  <c r="E230" i="9" s="1"/>
  <c r="G230" i="9" s="1"/>
  <c r="H229" i="9"/>
  <c r="J229" i="9" s="1"/>
  <c r="K229" i="9" s="1"/>
  <c r="L229" i="9" s="1"/>
  <c r="C229" i="9"/>
  <c r="E229" i="9" s="1"/>
  <c r="G229" i="9" s="1"/>
  <c r="H228" i="9"/>
  <c r="J228" i="9" s="1"/>
  <c r="K228" i="9" s="1"/>
  <c r="L228" i="9" s="1"/>
  <c r="C228" i="9"/>
  <c r="E228" i="9" s="1"/>
  <c r="G228" i="9" s="1"/>
  <c r="H227" i="9"/>
  <c r="J227" i="9" s="1"/>
  <c r="K227" i="9" s="1"/>
  <c r="L227" i="9" s="1"/>
  <c r="C227" i="9"/>
  <c r="E227" i="9" s="1"/>
  <c r="G227" i="9" s="1"/>
  <c r="H226" i="9"/>
  <c r="J226" i="9" s="1"/>
  <c r="K226" i="9" s="1"/>
  <c r="L226" i="9" s="1"/>
  <c r="C226" i="9"/>
  <c r="E226" i="9" s="1"/>
  <c r="G226" i="9" s="1"/>
  <c r="H225" i="9"/>
  <c r="J225" i="9" s="1"/>
  <c r="K225" i="9" s="1"/>
  <c r="L225" i="9" s="1"/>
  <c r="C225" i="9"/>
  <c r="E225" i="9" s="1"/>
  <c r="G225" i="9" s="1"/>
  <c r="H224" i="9"/>
  <c r="J224" i="9" s="1"/>
  <c r="K224" i="9" s="1"/>
  <c r="L224" i="9" s="1"/>
  <c r="C224" i="9"/>
  <c r="E224" i="9" s="1"/>
  <c r="G224" i="9" s="1"/>
  <c r="H223" i="9"/>
  <c r="J223" i="9" s="1"/>
  <c r="K223" i="9" s="1"/>
  <c r="L223" i="9" s="1"/>
  <c r="C223" i="9"/>
  <c r="E223" i="9" s="1"/>
  <c r="G223" i="9" s="1"/>
  <c r="H234" i="39"/>
  <c r="J234" i="39" s="1"/>
  <c r="K234" i="39" s="1"/>
  <c r="L234" i="39" s="1"/>
  <c r="C234" i="39"/>
  <c r="E234" i="39" s="1"/>
  <c r="G234" i="39" s="1"/>
  <c r="H233" i="39"/>
  <c r="J233" i="39" s="1"/>
  <c r="K233" i="39" s="1"/>
  <c r="L233" i="39" s="1"/>
  <c r="C233" i="39"/>
  <c r="E233" i="39" s="1"/>
  <c r="G233" i="39" s="1"/>
  <c r="H232" i="39"/>
  <c r="J232" i="39" s="1"/>
  <c r="K232" i="39" s="1"/>
  <c r="L232" i="39" s="1"/>
  <c r="C232" i="39"/>
  <c r="E232" i="39" s="1"/>
  <c r="G232" i="39" s="1"/>
  <c r="H231" i="39"/>
  <c r="J231" i="39" s="1"/>
  <c r="K231" i="39" s="1"/>
  <c r="L231" i="39" s="1"/>
  <c r="C231" i="39"/>
  <c r="E231" i="39" s="1"/>
  <c r="G231" i="39" s="1"/>
  <c r="H230" i="39"/>
  <c r="J230" i="39" s="1"/>
  <c r="K230" i="39" s="1"/>
  <c r="L230" i="39" s="1"/>
  <c r="C230" i="39"/>
  <c r="E230" i="39" s="1"/>
  <c r="G230" i="39" s="1"/>
  <c r="H229" i="39"/>
  <c r="J229" i="39" s="1"/>
  <c r="K229" i="39" s="1"/>
  <c r="L229" i="39" s="1"/>
  <c r="C229" i="39"/>
  <c r="E229" i="39" s="1"/>
  <c r="G229" i="39" s="1"/>
  <c r="H228" i="39"/>
  <c r="J228" i="39" s="1"/>
  <c r="K228" i="39" s="1"/>
  <c r="L228" i="39" s="1"/>
  <c r="C228" i="39"/>
  <c r="E228" i="39" s="1"/>
  <c r="G228" i="39" s="1"/>
  <c r="H227" i="39"/>
  <c r="J227" i="39" s="1"/>
  <c r="K227" i="39" s="1"/>
  <c r="L227" i="39" s="1"/>
  <c r="C227" i="39"/>
  <c r="E227" i="39" s="1"/>
  <c r="G227" i="39" s="1"/>
  <c r="H226" i="39"/>
  <c r="J226" i="39" s="1"/>
  <c r="K226" i="39" s="1"/>
  <c r="L226" i="39" s="1"/>
  <c r="C226" i="39"/>
  <c r="E226" i="39" s="1"/>
  <c r="G226" i="39" s="1"/>
  <c r="H225" i="39"/>
  <c r="J225" i="39" s="1"/>
  <c r="K225" i="39" s="1"/>
  <c r="L225" i="39" s="1"/>
  <c r="C225" i="39"/>
  <c r="E225" i="39" s="1"/>
  <c r="G225" i="39" s="1"/>
  <c r="H224" i="39"/>
  <c r="J224" i="39" s="1"/>
  <c r="K224" i="39" s="1"/>
  <c r="L224" i="39" s="1"/>
  <c r="C224" i="39"/>
  <c r="E224" i="39" s="1"/>
  <c r="G224" i="39" s="1"/>
  <c r="H223" i="39"/>
  <c r="J223" i="39" s="1"/>
  <c r="K223" i="39" s="1"/>
  <c r="L223" i="39" s="1"/>
  <c r="C223" i="39"/>
  <c r="E223" i="39" s="1"/>
  <c r="G223" i="39" s="1"/>
  <c r="H234" i="38"/>
  <c r="J234" i="38" s="1"/>
  <c r="K234" i="38" s="1"/>
  <c r="L234" i="38" s="1"/>
  <c r="C234" i="38"/>
  <c r="E234" i="38" s="1"/>
  <c r="G234" i="38" s="1"/>
  <c r="H233" i="38"/>
  <c r="J233" i="38" s="1"/>
  <c r="K233" i="38" s="1"/>
  <c r="L233" i="38" s="1"/>
  <c r="C233" i="38"/>
  <c r="E233" i="38" s="1"/>
  <c r="G233" i="38" s="1"/>
  <c r="H232" i="38"/>
  <c r="J232" i="38" s="1"/>
  <c r="K232" i="38" s="1"/>
  <c r="L232" i="38" s="1"/>
  <c r="C232" i="38"/>
  <c r="E232" i="38" s="1"/>
  <c r="G232" i="38" s="1"/>
  <c r="H231" i="38"/>
  <c r="J231" i="38" s="1"/>
  <c r="K231" i="38" s="1"/>
  <c r="L231" i="38" s="1"/>
  <c r="C231" i="38"/>
  <c r="E231" i="38" s="1"/>
  <c r="G231" i="38" s="1"/>
  <c r="H230" i="38"/>
  <c r="J230" i="38" s="1"/>
  <c r="K230" i="38" s="1"/>
  <c r="L230" i="38" s="1"/>
  <c r="C230" i="38"/>
  <c r="E230" i="38" s="1"/>
  <c r="G230" i="38" s="1"/>
  <c r="H229" i="38"/>
  <c r="J229" i="38" s="1"/>
  <c r="K229" i="38" s="1"/>
  <c r="L229" i="38" s="1"/>
  <c r="C229" i="38"/>
  <c r="E229" i="38" s="1"/>
  <c r="G229" i="38" s="1"/>
  <c r="H228" i="38"/>
  <c r="J228" i="38" s="1"/>
  <c r="K228" i="38" s="1"/>
  <c r="L228" i="38" s="1"/>
  <c r="C228" i="38"/>
  <c r="E228" i="38" s="1"/>
  <c r="G228" i="38" s="1"/>
  <c r="H227" i="38"/>
  <c r="J227" i="38" s="1"/>
  <c r="K227" i="38" s="1"/>
  <c r="L227" i="38" s="1"/>
  <c r="C227" i="38"/>
  <c r="E227" i="38" s="1"/>
  <c r="G227" i="38" s="1"/>
  <c r="H226" i="38"/>
  <c r="J226" i="38" s="1"/>
  <c r="K226" i="38" s="1"/>
  <c r="L226" i="38" s="1"/>
  <c r="C226" i="38"/>
  <c r="E226" i="38" s="1"/>
  <c r="G226" i="38" s="1"/>
  <c r="H225" i="38"/>
  <c r="J225" i="38" s="1"/>
  <c r="K225" i="38" s="1"/>
  <c r="L225" i="38" s="1"/>
  <c r="C225" i="38"/>
  <c r="E225" i="38" s="1"/>
  <c r="G225" i="38" s="1"/>
  <c r="H224" i="38"/>
  <c r="J224" i="38" s="1"/>
  <c r="K224" i="38" s="1"/>
  <c r="L224" i="38" s="1"/>
  <c r="C224" i="38"/>
  <c r="E224" i="38" s="1"/>
  <c r="G224" i="38" s="1"/>
  <c r="H223" i="38"/>
  <c r="J223" i="38" s="1"/>
  <c r="K223" i="38" s="1"/>
  <c r="L223" i="38" s="1"/>
  <c r="C223" i="38"/>
  <c r="E223" i="38" s="1"/>
  <c r="G223" i="38" s="1"/>
  <c r="H234" i="8"/>
  <c r="J234" i="8" s="1"/>
  <c r="K234" i="8" s="1"/>
  <c r="L234" i="8" s="1"/>
  <c r="C234" i="8"/>
  <c r="E234" i="8" s="1"/>
  <c r="G234" i="8" s="1"/>
  <c r="H233" i="8"/>
  <c r="J233" i="8" s="1"/>
  <c r="K233" i="8" s="1"/>
  <c r="L233" i="8" s="1"/>
  <c r="C233" i="8"/>
  <c r="E233" i="8" s="1"/>
  <c r="G233" i="8" s="1"/>
  <c r="H232" i="8"/>
  <c r="J232" i="8" s="1"/>
  <c r="K232" i="8" s="1"/>
  <c r="L232" i="8" s="1"/>
  <c r="C232" i="8"/>
  <c r="E232" i="8" s="1"/>
  <c r="G232" i="8" s="1"/>
  <c r="H231" i="8"/>
  <c r="J231" i="8" s="1"/>
  <c r="K231" i="8" s="1"/>
  <c r="L231" i="8" s="1"/>
  <c r="C231" i="8"/>
  <c r="E231" i="8" s="1"/>
  <c r="G231" i="8" s="1"/>
  <c r="H230" i="8"/>
  <c r="J230" i="8" s="1"/>
  <c r="K230" i="8" s="1"/>
  <c r="L230" i="8" s="1"/>
  <c r="C230" i="8"/>
  <c r="E230" i="8" s="1"/>
  <c r="G230" i="8" s="1"/>
  <c r="H229" i="8"/>
  <c r="J229" i="8" s="1"/>
  <c r="K229" i="8" s="1"/>
  <c r="L229" i="8" s="1"/>
  <c r="C229" i="8"/>
  <c r="E229" i="8" s="1"/>
  <c r="G229" i="8" s="1"/>
  <c r="H228" i="8"/>
  <c r="J228" i="8" s="1"/>
  <c r="K228" i="8" s="1"/>
  <c r="L228" i="8" s="1"/>
  <c r="C228" i="8"/>
  <c r="E228" i="8" s="1"/>
  <c r="G228" i="8" s="1"/>
  <c r="H227" i="8"/>
  <c r="J227" i="8" s="1"/>
  <c r="K227" i="8" s="1"/>
  <c r="L227" i="8" s="1"/>
  <c r="C227" i="8"/>
  <c r="E227" i="8" s="1"/>
  <c r="G227" i="8" s="1"/>
  <c r="H226" i="8"/>
  <c r="J226" i="8" s="1"/>
  <c r="K226" i="8" s="1"/>
  <c r="L226" i="8" s="1"/>
  <c r="C226" i="8"/>
  <c r="E226" i="8" s="1"/>
  <c r="G226" i="8" s="1"/>
  <c r="H225" i="8"/>
  <c r="J225" i="8" s="1"/>
  <c r="K225" i="8" s="1"/>
  <c r="L225" i="8" s="1"/>
  <c r="C225" i="8"/>
  <c r="E225" i="8" s="1"/>
  <c r="G225" i="8" s="1"/>
  <c r="H224" i="8"/>
  <c r="J224" i="8" s="1"/>
  <c r="K224" i="8" s="1"/>
  <c r="L224" i="8" s="1"/>
  <c r="C224" i="8"/>
  <c r="E224" i="8" s="1"/>
  <c r="G224" i="8" s="1"/>
  <c r="H223" i="8"/>
  <c r="J223" i="8" s="1"/>
  <c r="K223" i="8" s="1"/>
  <c r="L223" i="8" s="1"/>
  <c r="C223" i="8"/>
  <c r="E223" i="8" s="1"/>
  <c r="G223" i="8" s="1"/>
  <c r="H234" i="7"/>
  <c r="J234" i="7" s="1"/>
  <c r="K234" i="7" s="1"/>
  <c r="L234" i="7" s="1"/>
  <c r="C234" i="7"/>
  <c r="E234" i="7" s="1"/>
  <c r="G234" i="7" s="1"/>
  <c r="H233" i="7"/>
  <c r="J233" i="7" s="1"/>
  <c r="K233" i="7" s="1"/>
  <c r="L233" i="7" s="1"/>
  <c r="C233" i="7"/>
  <c r="E233" i="7" s="1"/>
  <c r="G233" i="7" s="1"/>
  <c r="H232" i="7"/>
  <c r="J232" i="7" s="1"/>
  <c r="K232" i="7" s="1"/>
  <c r="L232" i="7" s="1"/>
  <c r="C232" i="7"/>
  <c r="E232" i="7" s="1"/>
  <c r="G232" i="7" s="1"/>
  <c r="H231" i="7"/>
  <c r="J231" i="7" s="1"/>
  <c r="K231" i="7" s="1"/>
  <c r="L231" i="7" s="1"/>
  <c r="C231" i="7"/>
  <c r="E231" i="7" s="1"/>
  <c r="G231" i="7" s="1"/>
  <c r="H230" i="7"/>
  <c r="J230" i="7" s="1"/>
  <c r="K230" i="7" s="1"/>
  <c r="L230" i="7" s="1"/>
  <c r="C230" i="7"/>
  <c r="E230" i="7" s="1"/>
  <c r="G230" i="7" s="1"/>
  <c r="H229" i="7"/>
  <c r="J229" i="7" s="1"/>
  <c r="K229" i="7" s="1"/>
  <c r="L229" i="7" s="1"/>
  <c r="C229" i="7"/>
  <c r="E229" i="7" s="1"/>
  <c r="G229" i="7" s="1"/>
  <c r="H228" i="7"/>
  <c r="J228" i="7" s="1"/>
  <c r="K228" i="7" s="1"/>
  <c r="L228" i="7" s="1"/>
  <c r="C228" i="7"/>
  <c r="E228" i="7" s="1"/>
  <c r="G228" i="7" s="1"/>
  <c r="H227" i="7"/>
  <c r="J227" i="7" s="1"/>
  <c r="K227" i="7" s="1"/>
  <c r="L227" i="7" s="1"/>
  <c r="C227" i="7"/>
  <c r="E227" i="7" s="1"/>
  <c r="G227" i="7" s="1"/>
  <c r="H226" i="7"/>
  <c r="J226" i="7" s="1"/>
  <c r="K226" i="7" s="1"/>
  <c r="L226" i="7" s="1"/>
  <c r="C226" i="7"/>
  <c r="E226" i="7" s="1"/>
  <c r="G226" i="7" s="1"/>
  <c r="H225" i="7"/>
  <c r="J225" i="7" s="1"/>
  <c r="K225" i="7" s="1"/>
  <c r="L225" i="7" s="1"/>
  <c r="C225" i="7"/>
  <c r="E225" i="7" s="1"/>
  <c r="G225" i="7" s="1"/>
  <c r="H224" i="7"/>
  <c r="J224" i="7" s="1"/>
  <c r="K224" i="7" s="1"/>
  <c r="L224" i="7" s="1"/>
  <c r="C224" i="7"/>
  <c r="E224" i="7" s="1"/>
  <c r="G224" i="7" s="1"/>
  <c r="H223" i="7"/>
  <c r="J223" i="7" s="1"/>
  <c r="K223" i="7" s="1"/>
  <c r="L223" i="7" s="1"/>
  <c r="C223" i="7"/>
  <c r="E223" i="7" s="1"/>
  <c r="G223" i="7" s="1"/>
  <c r="H234" i="6"/>
  <c r="J234" i="6" s="1"/>
  <c r="K234" i="6" s="1"/>
  <c r="L234" i="6" s="1"/>
  <c r="C234" i="6"/>
  <c r="E234" i="6" s="1"/>
  <c r="G234" i="6" s="1"/>
  <c r="H233" i="6"/>
  <c r="J233" i="6" s="1"/>
  <c r="K233" i="6" s="1"/>
  <c r="L233" i="6" s="1"/>
  <c r="C233" i="6"/>
  <c r="E233" i="6" s="1"/>
  <c r="G233" i="6" s="1"/>
  <c r="H232" i="6"/>
  <c r="J232" i="6" s="1"/>
  <c r="K232" i="6" s="1"/>
  <c r="L232" i="6" s="1"/>
  <c r="C232" i="6"/>
  <c r="E232" i="6" s="1"/>
  <c r="G232" i="6" s="1"/>
  <c r="H231" i="6"/>
  <c r="J231" i="6" s="1"/>
  <c r="K231" i="6" s="1"/>
  <c r="L231" i="6" s="1"/>
  <c r="C231" i="6"/>
  <c r="E231" i="6" s="1"/>
  <c r="G231" i="6" s="1"/>
  <c r="H230" i="6"/>
  <c r="J230" i="6" s="1"/>
  <c r="K230" i="6" s="1"/>
  <c r="L230" i="6" s="1"/>
  <c r="C230" i="6"/>
  <c r="E230" i="6" s="1"/>
  <c r="G230" i="6" s="1"/>
  <c r="H229" i="6"/>
  <c r="J229" i="6" s="1"/>
  <c r="K229" i="6" s="1"/>
  <c r="L229" i="6" s="1"/>
  <c r="C229" i="6"/>
  <c r="E229" i="6" s="1"/>
  <c r="G229" i="6" s="1"/>
  <c r="H228" i="6"/>
  <c r="J228" i="6" s="1"/>
  <c r="K228" i="6" s="1"/>
  <c r="L228" i="6" s="1"/>
  <c r="C228" i="6"/>
  <c r="E228" i="6" s="1"/>
  <c r="G228" i="6" s="1"/>
  <c r="H227" i="6"/>
  <c r="J227" i="6" s="1"/>
  <c r="K227" i="6" s="1"/>
  <c r="L227" i="6" s="1"/>
  <c r="C227" i="6"/>
  <c r="E227" i="6" s="1"/>
  <c r="G227" i="6" s="1"/>
  <c r="H226" i="6"/>
  <c r="J226" i="6" s="1"/>
  <c r="K226" i="6" s="1"/>
  <c r="L226" i="6" s="1"/>
  <c r="C226" i="6"/>
  <c r="E226" i="6" s="1"/>
  <c r="G226" i="6" s="1"/>
  <c r="H225" i="6"/>
  <c r="J225" i="6" s="1"/>
  <c r="K225" i="6" s="1"/>
  <c r="L225" i="6" s="1"/>
  <c r="C225" i="6"/>
  <c r="E225" i="6" s="1"/>
  <c r="G225" i="6" s="1"/>
  <c r="H224" i="6"/>
  <c r="J224" i="6" s="1"/>
  <c r="K224" i="6" s="1"/>
  <c r="L224" i="6" s="1"/>
  <c r="C224" i="6"/>
  <c r="E224" i="6" s="1"/>
  <c r="G224" i="6" s="1"/>
  <c r="H223" i="6"/>
  <c r="J223" i="6" s="1"/>
  <c r="K223" i="6" s="1"/>
  <c r="L223" i="6" s="1"/>
  <c r="C223" i="6"/>
  <c r="E223" i="6" s="1"/>
  <c r="G223" i="6" s="1"/>
  <c r="H234" i="5"/>
  <c r="J234" i="5" s="1"/>
  <c r="K234" i="5" s="1"/>
  <c r="L234" i="5" s="1"/>
  <c r="C234" i="5"/>
  <c r="E234" i="5" s="1"/>
  <c r="G234" i="5" s="1"/>
  <c r="H233" i="5"/>
  <c r="J233" i="5" s="1"/>
  <c r="K233" i="5" s="1"/>
  <c r="L233" i="5" s="1"/>
  <c r="C233" i="5"/>
  <c r="E233" i="5" s="1"/>
  <c r="G233" i="5" s="1"/>
  <c r="H232" i="5"/>
  <c r="J232" i="5" s="1"/>
  <c r="K232" i="5" s="1"/>
  <c r="L232" i="5" s="1"/>
  <c r="C232" i="5"/>
  <c r="E232" i="5" s="1"/>
  <c r="G232" i="5" s="1"/>
  <c r="H231" i="5"/>
  <c r="J231" i="5" s="1"/>
  <c r="K231" i="5" s="1"/>
  <c r="L231" i="5" s="1"/>
  <c r="C231" i="5"/>
  <c r="E231" i="5" s="1"/>
  <c r="G231" i="5" s="1"/>
  <c r="H230" i="5"/>
  <c r="J230" i="5" s="1"/>
  <c r="K230" i="5" s="1"/>
  <c r="L230" i="5" s="1"/>
  <c r="C230" i="5"/>
  <c r="E230" i="5" s="1"/>
  <c r="G230" i="5" s="1"/>
  <c r="H229" i="5"/>
  <c r="J229" i="5" s="1"/>
  <c r="K229" i="5" s="1"/>
  <c r="L229" i="5" s="1"/>
  <c r="C229" i="5"/>
  <c r="E229" i="5" s="1"/>
  <c r="G229" i="5" s="1"/>
  <c r="H228" i="5"/>
  <c r="J228" i="5" s="1"/>
  <c r="K228" i="5" s="1"/>
  <c r="L228" i="5" s="1"/>
  <c r="C228" i="5"/>
  <c r="E228" i="5" s="1"/>
  <c r="G228" i="5" s="1"/>
  <c r="H227" i="5"/>
  <c r="J227" i="5" s="1"/>
  <c r="K227" i="5" s="1"/>
  <c r="L227" i="5" s="1"/>
  <c r="C227" i="5"/>
  <c r="E227" i="5" s="1"/>
  <c r="G227" i="5" s="1"/>
  <c r="H226" i="5"/>
  <c r="J226" i="5" s="1"/>
  <c r="K226" i="5" s="1"/>
  <c r="L226" i="5" s="1"/>
  <c r="C226" i="5"/>
  <c r="E226" i="5" s="1"/>
  <c r="G226" i="5" s="1"/>
  <c r="H225" i="5"/>
  <c r="J225" i="5" s="1"/>
  <c r="K225" i="5" s="1"/>
  <c r="L225" i="5" s="1"/>
  <c r="C225" i="5"/>
  <c r="E225" i="5" s="1"/>
  <c r="G225" i="5" s="1"/>
  <c r="H224" i="5"/>
  <c r="J224" i="5" s="1"/>
  <c r="K224" i="5" s="1"/>
  <c r="L224" i="5" s="1"/>
  <c r="C224" i="5"/>
  <c r="E224" i="5" s="1"/>
  <c r="G224" i="5" s="1"/>
  <c r="H223" i="5"/>
  <c r="J223" i="5" s="1"/>
  <c r="K223" i="5" s="1"/>
  <c r="L223" i="5" s="1"/>
  <c r="C223" i="5"/>
  <c r="E223" i="5" s="1"/>
  <c r="G223" i="5" s="1"/>
  <c r="H234" i="4"/>
  <c r="J234" i="4" s="1"/>
  <c r="K234" i="4" s="1"/>
  <c r="L234" i="4" s="1"/>
  <c r="C234" i="4"/>
  <c r="E234" i="4" s="1"/>
  <c r="G234" i="4" s="1"/>
  <c r="H233" i="4"/>
  <c r="J233" i="4" s="1"/>
  <c r="K233" i="4" s="1"/>
  <c r="L233" i="4" s="1"/>
  <c r="C233" i="4"/>
  <c r="E233" i="4" s="1"/>
  <c r="G233" i="4" s="1"/>
  <c r="H232" i="4"/>
  <c r="J232" i="4" s="1"/>
  <c r="K232" i="4" s="1"/>
  <c r="L232" i="4" s="1"/>
  <c r="C232" i="4"/>
  <c r="E232" i="4" s="1"/>
  <c r="G232" i="4" s="1"/>
  <c r="H231" i="4"/>
  <c r="J231" i="4" s="1"/>
  <c r="K231" i="4" s="1"/>
  <c r="L231" i="4" s="1"/>
  <c r="C231" i="4"/>
  <c r="E231" i="4" s="1"/>
  <c r="G231" i="4" s="1"/>
  <c r="H230" i="4"/>
  <c r="J230" i="4" s="1"/>
  <c r="K230" i="4" s="1"/>
  <c r="L230" i="4" s="1"/>
  <c r="C230" i="4"/>
  <c r="E230" i="4" s="1"/>
  <c r="G230" i="4" s="1"/>
  <c r="H229" i="4"/>
  <c r="J229" i="4" s="1"/>
  <c r="K229" i="4" s="1"/>
  <c r="L229" i="4" s="1"/>
  <c r="C229" i="4"/>
  <c r="E229" i="4" s="1"/>
  <c r="G229" i="4" s="1"/>
  <c r="H228" i="4"/>
  <c r="J228" i="4" s="1"/>
  <c r="K228" i="4" s="1"/>
  <c r="L228" i="4" s="1"/>
  <c r="C228" i="4"/>
  <c r="E228" i="4" s="1"/>
  <c r="G228" i="4" s="1"/>
  <c r="H227" i="4"/>
  <c r="J227" i="4" s="1"/>
  <c r="K227" i="4" s="1"/>
  <c r="L227" i="4" s="1"/>
  <c r="C227" i="4"/>
  <c r="E227" i="4" s="1"/>
  <c r="G227" i="4" s="1"/>
  <c r="H226" i="4"/>
  <c r="J226" i="4" s="1"/>
  <c r="K226" i="4" s="1"/>
  <c r="L226" i="4" s="1"/>
  <c r="C226" i="4"/>
  <c r="E226" i="4" s="1"/>
  <c r="G226" i="4" s="1"/>
  <c r="H225" i="4"/>
  <c r="J225" i="4" s="1"/>
  <c r="K225" i="4" s="1"/>
  <c r="L225" i="4" s="1"/>
  <c r="C225" i="4"/>
  <c r="E225" i="4" s="1"/>
  <c r="G225" i="4" s="1"/>
  <c r="H224" i="4"/>
  <c r="J224" i="4" s="1"/>
  <c r="K224" i="4" s="1"/>
  <c r="L224" i="4" s="1"/>
  <c r="C224" i="4"/>
  <c r="E224" i="4" s="1"/>
  <c r="G224" i="4" s="1"/>
  <c r="H223" i="4"/>
  <c r="J223" i="4" s="1"/>
  <c r="K223" i="4" s="1"/>
  <c r="L223" i="4" s="1"/>
  <c r="C223" i="4"/>
  <c r="E223" i="4" s="1"/>
  <c r="G223" i="4" s="1"/>
  <c r="H234" i="3"/>
  <c r="J234" i="3" s="1"/>
  <c r="K234" i="3" s="1"/>
  <c r="L234" i="3" s="1"/>
  <c r="C234" i="3"/>
  <c r="E234" i="3" s="1"/>
  <c r="G234" i="3" s="1"/>
  <c r="H233" i="3"/>
  <c r="J233" i="3" s="1"/>
  <c r="K233" i="3" s="1"/>
  <c r="L233" i="3" s="1"/>
  <c r="C233" i="3"/>
  <c r="E233" i="3" s="1"/>
  <c r="G233" i="3" s="1"/>
  <c r="H232" i="3"/>
  <c r="J232" i="3" s="1"/>
  <c r="K232" i="3" s="1"/>
  <c r="L232" i="3" s="1"/>
  <c r="C232" i="3"/>
  <c r="E232" i="3" s="1"/>
  <c r="G232" i="3" s="1"/>
  <c r="H231" i="3"/>
  <c r="J231" i="3" s="1"/>
  <c r="K231" i="3" s="1"/>
  <c r="L231" i="3" s="1"/>
  <c r="C231" i="3"/>
  <c r="E231" i="3" s="1"/>
  <c r="G231" i="3" s="1"/>
  <c r="H230" i="3"/>
  <c r="J230" i="3" s="1"/>
  <c r="K230" i="3" s="1"/>
  <c r="L230" i="3" s="1"/>
  <c r="C230" i="3"/>
  <c r="E230" i="3" s="1"/>
  <c r="G230" i="3" s="1"/>
  <c r="H229" i="3"/>
  <c r="J229" i="3" s="1"/>
  <c r="K229" i="3" s="1"/>
  <c r="L229" i="3" s="1"/>
  <c r="C229" i="3"/>
  <c r="E229" i="3" s="1"/>
  <c r="G229" i="3" s="1"/>
  <c r="H228" i="3"/>
  <c r="J228" i="3" s="1"/>
  <c r="K228" i="3" s="1"/>
  <c r="L228" i="3" s="1"/>
  <c r="C228" i="3"/>
  <c r="E228" i="3" s="1"/>
  <c r="G228" i="3" s="1"/>
  <c r="H227" i="3"/>
  <c r="J227" i="3" s="1"/>
  <c r="K227" i="3" s="1"/>
  <c r="L227" i="3" s="1"/>
  <c r="C227" i="3"/>
  <c r="E227" i="3" s="1"/>
  <c r="G227" i="3" s="1"/>
  <c r="H226" i="3"/>
  <c r="J226" i="3" s="1"/>
  <c r="K226" i="3" s="1"/>
  <c r="L226" i="3" s="1"/>
  <c r="C226" i="3"/>
  <c r="E226" i="3" s="1"/>
  <c r="G226" i="3" s="1"/>
  <c r="H225" i="3"/>
  <c r="J225" i="3" s="1"/>
  <c r="K225" i="3" s="1"/>
  <c r="L225" i="3" s="1"/>
  <c r="C225" i="3"/>
  <c r="E225" i="3" s="1"/>
  <c r="G225" i="3" s="1"/>
  <c r="H224" i="3"/>
  <c r="J224" i="3" s="1"/>
  <c r="K224" i="3" s="1"/>
  <c r="L224" i="3" s="1"/>
  <c r="C224" i="3"/>
  <c r="E224" i="3" s="1"/>
  <c r="G224" i="3" s="1"/>
  <c r="J223" i="3"/>
  <c r="K223" i="3" s="1"/>
  <c r="L223" i="3" s="1"/>
  <c r="C223" i="3"/>
  <c r="E223" i="3" s="1"/>
  <c r="G223" i="3" s="1"/>
  <c r="H234" i="36"/>
  <c r="J234" i="36" s="1"/>
  <c r="K234" i="36" s="1"/>
  <c r="L234" i="36" s="1"/>
  <c r="C234" i="36"/>
  <c r="E234" i="36" s="1"/>
  <c r="G234" i="36" s="1"/>
  <c r="H233" i="36"/>
  <c r="J233" i="36" s="1"/>
  <c r="K233" i="36" s="1"/>
  <c r="L233" i="36" s="1"/>
  <c r="C233" i="36"/>
  <c r="E233" i="36" s="1"/>
  <c r="G233" i="36" s="1"/>
  <c r="H232" i="36"/>
  <c r="J232" i="36" s="1"/>
  <c r="K232" i="36" s="1"/>
  <c r="L232" i="36" s="1"/>
  <c r="C232" i="36"/>
  <c r="E232" i="36" s="1"/>
  <c r="G232" i="36" s="1"/>
  <c r="H231" i="36"/>
  <c r="J231" i="36" s="1"/>
  <c r="K231" i="36" s="1"/>
  <c r="L231" i="36" s="1"/>
  <c r="C231" i="36"/>
  <c r="E231" i="36" s="1"/>
  <c r="G231" i="36" s="1"/>
  <c r="H230" i="36"/>
  <c r="J230" i="36" s="1"/>
  <c r="K230" i="36" s="1"/>
  <c r="L230" i="36" s="1"/>
  <c r="C230" i="36"/>
  <c r="E230" i="36" s="1"/>
  <c r="G230" i="36" s="1"/>
  <c r="H229" i="36"/>
  <c r="J229" i="36" s="1"/>
  <c r="K229" i="36" s="1"/>
  <c r="L229" i="36" s="1"/>
  <c r="C229" i="36"/>
  <c r="E229" i="36" s="1"/>
  <c r="G229" i="36" s="1"/>
  <c r="H228" i="36"/>
  <c r="J228" i="36" s="1"/>
  <c r="K228" i="36" s="1"/>
  <c r="L228" i="36" s="1"/>
  <c r="C228" i="36"/>
  <c r="E228" i="36" s="1"/>
  <c r="G228" i="36" s="1"/>
  <c r="H227" i="36"/>
  <c r="J227" i="36" s="1"/>
  <c r="K227" i="36" s="1"/>
  <c r="L227" i="36" s="1"/>
  <c r="C227" i="36"/>
  <c r="E227" i="36" s="1"/>
  <c r="G227" i="36" s="1"/>
  <c r="H226" i="36"/>
  <c r="J226" i="36" s="1"/>
  <c r="K226" i="36" s="1"/>
  <c r="L226" i="36" s="1"/>
  <c r="C226" i="36"/>
  <c r="E226" i="36" s="1"/>
  <c r="G226" i="36" s="1"/>
  <c r="H225" i="36"/>
  <c r="J225" i="36" s="1"/>
  <c r="K225" i="36" s="1"/>
  <c r="L225" i="36" s="1"/>
  <c r="C225" i="36"/>
  <c r="E225" i="36" s="1"/>
  <c r="G225" i="36" s="1"/>
  <c r="H224" i="36"/>
  <c r="J224" i="36" s="1"/>
  <c r="K224" i="36" s="1"/>
  <c r="L224" i="36" s="1"/>
  <c r="C224" i="36"/>
  <c r="E224" i="36" s="1"/>
  <c r="G224" i="36" s="1"/>
  <c r="H223" i="36"/>
  <c r="J223" i="36" s="1"/>
  <c r="K223" i="36" s="1"/>
  <c r="L223" i="36" s="1"/>
  <c r="C223" i="36"/>
  <c r="E223" i="36" s="1"/>
  <c r="G223" i="36" s="1"/>
  <c r="H234" i="49"/>
  <c r="J234" i="49" s="1"/>
  <c r="K234" i="49" s="1"/>
  <c r="L234" i="49" s="1"/>
  <c r="C234" i="49"/>
  <c r="E234" i="49" s="1"/>
  <c r="G234" i="49" s="1"/>
  <c r="H233" i="49"/>
  <c r="J233" i="49" s="1"/>
  <c r="K233" i="49" s="1"/>
  <c r="L233" i="49" s="1"/>
  <c r="C233" i="49"/>
  <c r="E233" i="49" s="1"/>
  <c r="G233" i="49" s="1"/>
  <c r="H232" i="49"/>
  <c r="J232" i="49" s="1"/>
  <c r="K232" i="49" s="1"/>
  <c r="L232" i="49" s="1"/>
  <c r="C232" i="49"/>
  <c r="E232" i="49" s="1"/>
  <c r="G232" i="49" s="1"/>
  <c r="H231" i="49"/>
  <c r="J231" i="49" s="1"/>
  <c r="K231" i="49" s="1"/>
  <c r="L231" i="49" s="1"/>
  <c r="C231" i="49"/>
  <c r="E231" i="49" s="1"/>
  <c r="G231" i="49" s="1"/>
  <c r="H230" i="49"/>
  <c r="J230" i="49" s="1"/>
  <c r="K230" i="49" s="1"/>
  <c r="L230" i="49" s="1"/>
  <c r="C230" i="49"/>
  <c r="E230" i="49" s="1"/>
  <c r="G230" i="49" s="1"/>
  <c r="H229" i="49"/>
  <c r="J229" i="49" s="1"/>
  <c r="K229" i="49" s="1"/>
  <c r="L229" i="49" s="1"/>
  <c r="C229" i="49"/>
  <c r="E229" i="49" s="1"/>
  <c r="G229" i="49" s="1"/>
  <c r="H228" i="49"/>
  <c r="J228" i="49" s="1"/>
  <c r="K228" i="49" s="1"/>
  <c r="L228" i="49" s="1"/>
  <c r="C228" i="49"/>
  <c r="E228" i="49" s="1"/>
  <c r="G228" i="49" s="1"/>
  <c r="H227" i="49"/>
  <c r="J227" i="49" s="1"/>
  <c r="K227" i="49" s="1"/>
  <c r="L227" i="49" s="1"/>
  <c r="C227" i="49"/>
  <c r="E227" i="49" s="1"/>
  <c r="G227" i="49" s="1"/>
  <c r="H226" i="49"/>
  <c r="J226" i="49" s="1"/>
  <c r="K226" i="49" s="1"/>
  <c r="L226" i="49" s="1"/>
  <c r="C226" i="49"/>
  <c r="E226" i="49" s="1"/>
  <c r="G226" i="49" s="1"/>
  <c r="H225" i="49"/>
  <c r="J225" i="49" s="1"/>
  <c r="K225" i="49" s="1"/>
  <c r="L225" i="49" s="1"/>
  <c r="C225" i="49"/>
  <c r="E225" i="49" s="1"/>
  <c r="G225" i="49" s="1"/>
  <c r="H224" i="49"/>
  <c r="J224" i="49" s="1"/>
  <c r="K224" i="49" s="1"/>
  <c r="L224" i="49" s="1"/>
  <c r="C224" i="49"/>
  <c r="E224" i="49" s="1"/>
  <c r="G224" i="49" s="1"/>
  <c r="H223" i="49"/>
  <c r="J223" i="49" s="1"/>
  <c r="K223" i="49" s="1"/>
  <c r="L223" i="49" s="1"/>
  <c r="C223" i="49"/>
  <c r="E223" i="49" s="1"/>
  <c r="G223" i="49" s="1"/>
  <c r="H234" i="34"/>
  <c r="J234" i="34" s="1"/>
  <c r="K234" i="34" s="1"/>
  <c r="L234" i="34" s="1"/>
  <c r="C234" i="34"/>
  <c r="E234" i="34" s="1"/>
  <c r="G234" i="34" s="1"/>
  <c r="H233" i="34"/>
  <c r="J233" i="34" s="1"/>
  <c r="K233" i="34" s="1"/>
  <c r="L233" i="34" s="1"/>
  <c r="C233" i="34"/>
  <c r="E233" i="34" s="1"/>
  <c r="G233" i="34" s="1"/>
  <c r="H232" i="34"/>
  <c r="J232" i="34" s="1"/>
  <c r="K232" i="34" s="1"/>
  <c r="L232" i="34" s="1"/>
  <c r="C232" i="34"/>
  <c r="E232" i="34" s="1"/>
  <c r="G232" i="34" s="1"/>
  <c r="H231" i="34"/>
  <c r="J231" i="34" s="1"/>
  <c r="K231" i="34" s="1"/>
  <c r="L231" i="34" s="1"/>
  <c r="C231" i="34"/>
  <c r="E231" i="34" s="1"/>
  <c r="G231" i="34" s="1"/>
  <c r="H230" i="34"/>
  <c r="J230" i="34" s="1"/>
  <c r="K230" i="34" s="1"/>
  <c r="L230" i="34" s="1"/>
  <c r="C230" i="34"/>
  <c r="E230" i="34" s="1"/>
  <c r="G230" i="34" s="1"/>
  <c r="J229" i="34"/>
  <c r="K229" i="34" s="1"/>
  <c r="L229" i="34" s="1"/>
  <c r="C229" i="34"/>
  <c r="E229" i="34" s="1"/>
  <c r="G229" i="34" s="1"/>
  <c r="H228" i="34"/>
  <c r="J228" i="34" s="1"/>
  <c r="K228" i="34" s="1"/>
  <c r="L228" i="34" s="1"/>
  <c r="C228" i="34"/>
  <c r="E228" i="34" s="1"/>
  <c r="G228" i="34" s="1"/>
  <c r="H227" i="34"/>
  <c r="J227" i="34" s="1"/>
  <c r="K227" i="34" s="1"/>
  <c r="L227" i="34" s="1"/>
  <c r="C227" i="34"/>
  <c r="E227" i="34" s="1"/>
  <c r="G227" i="34" s="1"/>
  <c r="H226" i="34"/>
  <c r="J226" i="34" s="1"/>
  <c r="K226" i="34" s="1"/>
  <c r="L226" i="34" s="1"/>
  <c r="C226" i="34"/>
  <c r="E226" i="34" s="1"/>
  <c r="G226" i="34" s="1"/>
  <c r="H225" i="34"/>
  <c r="J225" i="34" s="1"/>
  <c r="K225" i="34" s="1"/>
  <c r="L225" i="34" s="1"/>
  <c r="C225" i="34"/>
  <c r="E225" i="34" s="1"/>
  <c r="G225" i="34" s="1"/>
  <c r="H224" i="34"/>
  <c r="J224" i="34" s="1"/>
  <c r="K224" i="34" s="1"/>
  <c r="L224" i="34" s="1"/>
  <c r="C224" i="34"/>
  <c r="E224" i="34" s="1"/>
  <c r="G224" i="34" s="1"/>
  <c r="H223" i="34"/>
  <c r="J223" i="34" s="1"/>
  <c r="K223" i="34" s="1"/>
  <c r="L223" i="34" s="1"/>
  <c r="C223" i="34"/>
  <c r="E223" i="34" s="1"/>
  <c r="G223" i="34" s="1"/>
  <c r="H234" i="2"/>
  <c r="J234" i="2" s="1"/>
  <c r="K234" i="2" s="1"/>
  <c r="L234" i="2" s="1"/>
  <c r="C234" i="2"/>
  <c r="E234" i="2" s="1"/>
  <c r="G234" i="2" s="1"/>
  <c r="H233" i="2"/>
  <c r="J233" i="2" s="1"/>
  <c r="K233" i="2" s="1"/>
  <c r="L233" i="2" s="1"/>
  <c r="C233" i="2"/>
  <c r="E233" i="2" s="1"/>
  <c r="G233" i="2" s="1"/>
  <c r="H232" i="2"/>
  <c r="J232" i="2" s="1"/>
  <c r="K232" i="2" s="1"/>
  <c r="L232" i="2" s="1"/>
  <c r="C232" i="2"/>
  <c r="E232" i="2" s="1"/>
  <c r="G232" i="2" s="1"/>
  <c r="H231" i="2"/>
  <c r="J231" i="2" s="1"/>
  <c r="K231" i="2" s="1"/>
  <c r="L231" i="2" s="1"/>
  <c r="C231" i="2"/>
  <c r="E231" i="2" s="1"/>
  <c r="G231" i="2" s="1"/>
  <c r="H230" i="2"/>
  <c r="J230" i="2" s="1"/>
  <c r="K230" i="2" s="1"/>
  <c r="L230" i="2" s="1"/>
  <c r="C230" i="2"/>
  <c r="E230" i="2" s="1"/>
  <c r="G230" i="2" s="1"/>
  <c r="H229" i="2"/>
  <c r="J229" i="2" s="1"/>
  <c r="K229" i="2" s="1"/>
  <c r="L229" i="2" s="1"/>
  <c r="C229" i="2"/>
  <c r="E229" i="2" s="1"/>
  <c r="G229" i="2" s="1"/>
  <c r="H228" i="2"/>
  <c r="J228" i="2" s="1"/>
  <c r="K228" i="2" s="1"/>
  <c r="L228" i="2" s="1"/>
  <c r="C228" i="2"/>
  <c r="E228" i="2" s="1"/>
  <c r="G228" i="2" s="1"/>
  <c r="H227" i="2"/>
  <c r="J227" i="2" s="1"/>
  <c r="K227" i="2" s="1"/>
  <c r="L227" i="2" s="1"/>
  <c r="C227" i="2"/>
  <c r="E227" i="2" s="1"/>
  <c r="G227" i="2" s="1"/>
  <c r="H226" i="2"/>
  <c r="J226" i="2" s="1"/>
  <c r="K226" i="2" s="1"/>
  <c r="L226" i="2" s="1"/>
  <c r="C226" i="2"/>
  <c r="E226" i="2" s="1"/>
  <c r="G226" i="2" s="1"/>
  <c r="H225" i="2"/>
  <c r="J225" i="2" s="1"/>
  <c r="K225" i="2" s="1"/>
  <c r="L225" i="2" s="1"/>
  <c r="C225" i="2"/>
  <c r="E225" i="2" s="1"/>
  <c r="G225" i="2" s="1"/>
  <c r="H224" i="2"/>
  <c r="J224" i="2" s="1"/>
  <c r="K224" i="2" s="1"/>
  <c r="L224" i="2" s="1"/>
  <c r="C224" i="2"/>
  <c r="E224" i="2" s="1"/>
  <c r="G224" i="2" s="1"/>
  <c r="H223" i="2"/>
  <c r="J223" i="2" s="1"/>
  <c r="K223" i="2" s="1"/>
  <c r="L223" i="2" s="1"/>
  <c r="C223" i="2"/>
  <c r="E223" i="2" s="1"/>
  <c r="G223" i="2" s="1"/>
  <c r="H234" i="1"/>
  <c r="J234" i="1" s="1"/>
  <c r="K234" i="1" s="1"/>
  <c r="L234" i="1" s="1"/>
  <c r="C234" i="1"/>
  <c r="E234" i="1" s="1"/>
  <c r="G234" i="1" s="1"/>
  <c r="H233" i="1"/>
  <c r="J233" i="1" s="1"/>
  <c r="K233" i="1" s="1"/>
  <c r="L233" i="1" s="1"/>
  <c r="C233" i="1"/>
  <c r="E233" i="1" s="1"/>
  <c r="G233" i="1" s="1"/>
  <c r="H232" i="1"/>
  <c r="J232" i="1" s="1"/>
  <c r="K232" i="1" s="1"/>
  <c r="L232" i="1" s="1"/>
  <c r="C232" i="1"/>
  <c r="E232" i="1" s="1"/>
  <c r="G232" i="1" s="1"/>
  <c r="H231" i="1"/>
  <c r="J231" i="1" s="1"/>
  <c r="K231" i="1" s="1"/>
  <c r="L231" i="1" s="1"/>
  <c r="C231" i="1"/>
  <c r="E231" i="1" s="1"/>
  <c r="G231" i="1" s="1"/>
  <c r="H230" i="1"/>
  <c r="J230" i="1" s="1"/>
  <c r="K230" i="1" s="1"/>
  <c r="L230" i="1" s="1"/>
  <c r="C230" i="1"/>
  <c r="E230" i="1" s="1"/>
  <c r="G230" i="1" s="1"/>
  <c r="H229" i="1"/>
  <c r="J229" i="1" s="1"/>
  <c r="K229" i="1" s="1"/>
  <c r="L229" i="1" s="1"/>
  <c r="C229" i="1"/>
  <c r="E229" i="1" s="1"/>
  <c r="G229" i="1" s="1"/>
  <c r="H228" i="1"/>
  <c r="J228" i="1" s="1"/>
  <c r="K228" i="1" s="1"/>
  <c r="L228" i="1" s="1"/>
  <c r="C228" i="1"/>
  <c r="E228" i="1" s="1"/>
  <c r="G228" i="1" s="1"/>
  <c r="H227" i="1"/>
  <c r="J227" i="1" s="1"/>
  <c r="K227" i="1" s="1"/>
  <c r="L227" i="1" s="1"/>
  <c r="C227" i="1"/>
  <c r="E227" i="1" s="1"/>
  <c r="G227" i="1" s="1"/>
  <c r="H226" i="1"/>
  <c r="J226" i="1" s="1"/>
  <c r="K226" i="1" s="1"/>
  <c r="L226" i="1" s="1"/>
  <c r="C226" i="1"/>
  <c r="E226" i="1" s="1"/>
  <c r="G226" i="1" s="1"/>
  <c r="H225" i="1"/>
  <c r="J225" i="1" s="1"/>
  <c r="K225" i="1" s="1"/>
  <c r="L225" i="1" s="1"/>
  <c r="C225" i="1"/>
  <c r="E225" i="1" s="1"/>
  <c r="G225" i="1" s="1"/>
  <c r="H224" i="1"/>
  <c r="J224" i="1" s="1"/>
  <c r="K224" i="1" s="1"/>
  <c r="L224" i="1" s="1"/>
  <c r="C224" i="1"/>
  <c r="E224" i="1" s="1"/>
  <c r="G224" i="1" s="1"/>
  <c r="H223" i="1"/>
  <c r="J223" i="1" s="1"/>
  <c r="K223" i="1" s="1"/>
  <c r="L223" i="1" s="1"/>
  <c r="C223" i="1"/>
  <c r="E223" i="1" s="1"/>
  <c r="G223" i="1" s="1"/>
  <c r="K226" i="41" l="1"/>
  <c r="L226" i="41" s="1"/>
  <c r="F227" i="32" s="1"/>
  <c r="E227" i="32"/>
  <c r="K230" i="41"/>
  <c r="L230" i="41" s="1"/>
  <c r="F231" i="32" s="1"/>
  <c r="E231" i="32"/>
  <c r="K234" i="41"/>
  <c r="L234" i="41" s="1"/>
  <c r="F235" i="32" s="1"/>
  <c r="E235" i="32"/>
  <c r="G223" i="41"/>
  <c r="D224" i="32" s="1"/>
  <c r="C224" i="32"/>
  <c r="G227" i="41"/>
  <c r="D228" i="32" s="1"/>
  <c r="C228" i="32"/>
  <c r="G231" i="41"/>
  <c r="D232" i="32" s="1"/>
  <c r="C232" i="32"/>
  <c r="K223" i="41"/>
  <c r="L223" i="41" s="1"/>
  <c r="F224" i="32" s="1"/>
  <c r="E224" i="32"/>
  <c r="K227" i="41"/>
  <c r="L227" i="41" s="1"/>
  <c r="F228" i="32" s="1"/>
  <c r="E228" i="32"/>
  <c r="K231" i="41"/>
  <c r="L231" i="41" s="1"/>
  <c r="F232" i="32" s="1"/>
  <c r="E232" i="32"/>
  <c r="G224" i="41"/>
  <c r="D225" i="32" s="1"/>
  <c r="C225" i="32"/>
  <c r="G228" i="41"/>
  <c r="D229" i="32" s="1"/>
  <c r="C229" i="32"/>
  <c r="G232" i="41"/>
  <c r="D233" i="32" s="1"/>
  <c r="C233" i="32"/>
  <c r="K224" i="41"/>
  <c r="L224" i="41" s="1"/>
  <c r="F225" i="32" s="1"/>
  <c r="E225" i="32"/>
  <c r="K228" i="41"/>
  <c r="L228" i="41" s="1"/>
  <c r="F229" i="32" s="1"/>
  <c r="E229" i="32"/>
  <c r="K232" i="41"/>
  <c r="L232" i="41" s="1"/>
  <c r="F233" i="32" s="1"/>
  <c r="E233" i="32"/>
  <c r="G225" i="41"/>
  <c r="D226" i="32" s="1"/>
  <c r="C226" i="32"/>
  <c r="G229" i="41"/>
  <c r="D230" i="32" s="1"/>
  <c r="C230" i="32"/>
  <c r="G233" i="41"/>
  <c r="D234" i="32" s="1"/>
  <c r="C234" i="32"/>
  <c r="K225" i="41"/>
  <c r="L225" i="41" s="1"/>
  <c r="F226" i="32" s="1"/>
  <c r="E226" i="32"/>
  <c r="K229" i="41"/>
  <c r="L229" i="41" s="1"/>
  <c r="F230" i="32" s="1"/>
  <c r="E230" i="32"/>
  <c r="K233" i="41"/>
  <c r="L233" i="41" s="1"/>
  <c r="F234" i="32" s="1"/>
  <c r="E234" i="32"/>
  <c r="G226" i="41"/>
  <c r="D227" i="32" s="1"/>
  <c r="C227" i="32"/>
  <c r="G230" i="41"/>
  <c r="D231" i="32" s="1"/>
  <c r="C231" i="32"/>
  <c r="G234" i="41"/>
  <c r="D235" i="32" s="1"/>
  <c r="C235" i="32"/>
  <c r="Y244" i="33"/>
  <c r="V245" i="33" s="1"/>
  <c r="W245" i="33" s="1"/>
  <c r="K224" i="11"/>
  <c r="L224" i="11" s="1"/>
  <c r="K230" i="11"/>
  <c r="L230" i="11" s="1"/>
  <c r="K232" i="11"/>
  <c r="L232" i="11" s="1"/>
  <c r="G223" i="11"/>
  <c r="G225" i="11"/>
  <c r="G227" i="11"/>
  <c r="G229" i="11"/>
  <c r="G231" i="11"/>
  <c r="G233" i="11"/>
  <c r="K226" i="11"/>
  <c r="L226" i="11" s="1"/>
  <c r="K223" i="11"/>
  <c r="L223" i="11" s="1"/>
  <c r="K225" i="11"/>
  <c r="L225" i="11" s="1"/>
  <c r="K227" i="11"/>
  <c r="L227" i="11" s="1"/>
  <c r="K229" i="11"/>
  <c r="L229" i="11" s="1"/>
  <c r="K231" i="11"/>
  <c r="L231" i="11" s="1"/>
  <c r="K233" i="11"/>
  <c r="L233" i="11" s="1"/>
  <c r="K228" i="11"/>
  <c r="L228" i="11" s="1"/>
  <c r="K234" i="11"/>
  <c r="L234" i="11" s="1"/>
  <c r="G224" i="11"/>
  <c r="G226" i="11"/>
  <c r="G228" i="11"/>
  <c r="G230" i="11"/>
  <c r="G232" i="11"/>
  <c r="G234" i="11"/>
  <c r="V16" i="33"/>
  <c r="W16" i="33" s="1"/>
  <c r="Y16" i="33" s="1"/>
  <c r="AA15" i="33"/>
  <c r="J227" i="45"/>
  <c r="K227" i="45" s="1"/>
  <c r="L227" i="45" s="1"/>
  <c r="U227" i="45" s="1"/>
  <c r="U230" i="23"/>
  <c r="U230" i="9"/>
  <c r="U232" i="9"/>
  <c r="U234" i="9"/>
  <c r="J225" i="45"/>
  <c r="K225" i="45" s="1"/>
  <c r="L225" i="45" s="1"/>
  <c r="U228" i="9"/>
  <c r="U228" i="3"/>
  <c r="U228" i="36"/>
  <c r="U230" i="28"/>
  <c r="U234" i="28"/>
  <c r="U226" i="28"/>
  <c r="U230" i="22"/>
  <c r="U234" i="22"/>
  <c r="U226" i="22"/>
  <c r="U230" i="18"/>
  <c r="U234" i="16"/>
  <c r="U228" i="42"/>
  <c r="U226" i="41"/>
  <c r="U228" i="41"/>
  <c r="U228" i="15"/>
  <c r="U230" i="15"/>
  <c r="U232" i="15"/>
  <c r="U234" i="15"/>
  <c r="U230" i="14"/>
  <c r="U228" i="12"/>
  <c r="U230" i="12"/>
  <c r="U232" i="12"/>
  <c r="U234" i="12"/>
  <c r="U226" i="15"/>
  <c r="U226" i="12"/>
  <c r="U226" i="9"/>
  <c r="U226" i="27"/>
  <c r="U228" i="27"/>
  <c r="U230" i="27"/>
  <c r="U232" i="27"/>
  <c r="U226" i="25"/>
  <c r="U230" i="25"/>
  <c r="U234" i="25"/>
  <c r="U226" i="24"/>
  <c r="U228" i="24"/>
  <c r="U230" i="24"/>
  <c r="U232" i="24"/>
  <c r="U234" i="24"/>
  <c r="U226" i="21"/>
  <c r="U228" i="21"/>
  <c r="U230" i="21"/>
  <c r="U232" i="21"/>
  <c r="U234" i="21"/>
  <c r="U226" i="19"/>
  <c r="U228" i="19"/>
  <c r="U230" i="19"/>
  <c r="U232" i="19"/>
  <c r="U234" i="19"/>
  <c r="U226" i="17"/>
  <c r="U228" i="17"/>
  <c r="U230" i="17"/>
  <c r="U232" i="17"/>
  <c r="U234" i="17"/>
  <c r="U230" i="41"/>
  <c r="U232" i="41"/>
  <c r="U234" i="41"/>
  <c r="U226" i="6"/>
  <c r="U228" i="6"/>
  <c r="U230" i="6"/>
  <c r="U232" i="6"/>
  <c r="U234" i="6"/>
  <c r="U226" i="37"/>
  <c r="U228" i="37"/>
  <c r="U230" i="37"/>
  <c r="U232" i="37"/>
  <c r="U226" i="49"/>
  <c r="U228" i="49"/>
  <c r="U230" i="49"/>
  <c r="U232" i="49"/>
  <c r="U234" i="49"/>
  <c r="U226" i="1"/>
  <c r="U234" i="1"/>
  <c r="U228" i="1"/>
  <c r="U230" i="16"/>
  <c r="U230" i="1"/>
  <c r="U226" i="2"/>
  <c r="U228" i="2"/>
  <c r="U230" i="2"/>
  <c r="U232" i="2"/>
  <c r="U234" i="2"/>
  <c r="U226" i="34"/>
  <c r="U228" i="34"/>
  <c r="U230" i="34"/>
  <c r="U232" i="34"/>
  <c r="U234" i="34"/>
  <c r="U230" i="36"/>
  <c r="U232" i="36"/>
  <c r="U230" i="3"/>
  <c r="U232" i="3"/>
  <c r="U226" i="7"/>
  <c r="U228" i="7"/>
  <c r="U230" i="7"/>
  <c r="U232" i="7"/>
  <c r="U234" i="7"/>
  <c r="U226" i="14"/>
  <c r="U232" i="14"/>
  <c r="U234" i="14"/>
  <c r="U230" i="42"/>
  <c r="U232" i="42"/>
  <c r="U226" i="45"/>
  <c r="U228" i="45"/>
  <c r="U230" i="45"/>
  <c r="U232" i="45"/>
  <c r="U234" i="45"/>
  <c r="U226" i="23"/>
  <c r="U232" i="23"/>
  <c r="U234" i="23"/>
  <c r="U226" i="26"/>
  <c r="U228" i="26"/>
  <c r="U230" i="26"/>
  <c r="U232" i="26"/>
  <c r="U234" i="26"/>
  <c r="U228" i="28"/>
  <c r="U232" i="28"/>
  <c r="U229" i="28"/>
  <c r="U233" i="28"/>
  <c r="U227" i="28"/>
  <c r="U231" i="28"/>
  <c r="U225" i="28"/>
  <c r="U233" i="27"/>
  <c r="U227" i="27"/>
  <c r="U231" i="27"/>
  <c r="U225" i="27"/>
  <c r="U229" i="27"/>
  <c r="U227" i="26"/>
  <c r="U231" i="26"/>
  <c r="U229" i="26"/>
  <c r="U225" i="26"/>
  <c r="U228" i="25"/>
  <c r="U232" i="25"/>
  <c r="U229" i="25"/>
  <c r="U233" i="25"/>
  <c r="U227" i="25"/>
  <c r="U231" i="25"/>
  <c r="U225" i="25"/>
  <c r="U227" i="24"/>
  <c r="U225" i="24"/>
  <c r="U229" i="24"/>
  <c r="U233" i="24"/>
  <c r="U231" i="24"/>
  <c r="U228" i="23"/>
  <c r="U229" i="23"/>
  <c r="U233" i="23"/>
  <c r="U227" i="23"/>
  <c r="U231" i="23"/>
  <c r="U225" i="23"/>
  <c r="U232" i="22"/>
  <c r="U228" i="22"/>
  <c r="U227" i="22"/>
  <c r="U231" i="22"/>
  <c r="U225" i="22"/>
  <c r="U229" i="22"/>
  <c r="U233" i="22"/>
  <c r="U231" i="21"/>
  <c r="U229" i="21"/>
  <c r="U233" i="21"/>
  <c r="U227" i="21"/>
  <c r="U225" i="21"/>
  <c r="U229" i="45"/>
  <c r="U233" i="45"/>
  <c r="U231" i="45"/>
  <c r="U223" i="45"/>
  <c r="U229" i="19"/>
  <c r="U233" i="19"/>
  <c r="U227" i="19"/>
  <c r="U231" i="19"/>
  <c r="U226" i="20"/>
  <c r="U228" i="20"/>
  <c r="U230" i="20"/>
  <c r="U232" i="20"/>
  <c r="U227" i="20"/>
  <c r="U231" i="20"/>
  <c r="U225" i="20"/>
  <c r="U229" i="20"/>
  <c r="U233" i="20"/>
  <c r="U224" i="43"/>
  <c r="U231" i="43"/>
  <c r="U227" i="43"/>
  <c r="U229" i="43"/>
  <c r="U233" i="43"/>
  <c r="U226" i="18"/>
  <c r="U228" i="18"/>
  <c r="U232" i="18"/>
  <c r="U229" i="18"/>
  <c r="U233" i="18"/>
  <c r="U227" i="18"/>
  <c r="U231" i="18"/>
  <c r="U225" i="18"/>
  <c r="U225" i="17"/>
  <c r="U229" i="17"/>
  <c r="U233" i="17"/>
  <c r="U227" i="17"/>
  <c r="U231" i="17"/>
  <c r="U226" i="16"/>
  <c r="U228" i="16"/>
  <c r="U232" i="16"/>
  <c r="U229" i="16"/>
  <c r="U227" i="16"/>
  <c r="U231" i="16"/>
  <c r="U233" i="16"/>
  <c r="U225" i="16"/>
  <c r="U226" i="42"/>
  <c r="U227" i="42"/>
  <c r="U229" i="42"/>
  <c r="U233" i="42"/>
  <c r="U231" i="42"/>
  <c r="U227" i="41"/>
  <c r="U231" i="41"/>
  <c r="U229" i="41"/>
  <c r="U233" i="41"/>
  <c r="U224" i="41"/>
  <c r="U225" i="41"/>
  <c r="U226" i="40"/>
  <c r="U228" i="40"/>
  <c r="U230" i="40"/>
  <c r="U232" i="40"/>
  <c r="U234" i="40"/>
  <c r="U229" i="40"/>
  <c r="U233" i="40"/>
  <c r="U225" i="40"/>
  <c r="U224" i="40"/>
  <c r="U227" i="40"/>
  <c r="U231" i="40"/>
  <c r="U227" i="15"/>
  <c r="U231" i="15"/>
  <c r="U225" i="15"/>
  <c r="U229" i="15"/>
  <c r="U233" i="15"/>
  <c r="U228" i="14"/>
  <c r="U229" i="14"/>
  <c r="U233" i="14"/>
  <c r="U227" i="14"/>
  <c r="U231" i="14"/>
  <c r="U225" i="14"/>
  <c r="U226" i="50"/>
  <c r="U228" i="50"/>
  <c r="U230" i="50"/>
  <c r="U232" i="50"/>
  <c r="U227" i="50"/>
  <c r="U231" i="50"/>
  <c r="U225" i="50"/>
  <c r="U229" i="50"/>
  <c r="U233" i="50"/>
  <c r="U229" i="12"/>
  <c r="U233" i="12"/>
  <c r="U227" i="12"/>
  <c r="U231" i="12"/>
  <c r="U225" i="12"/>
  <c r="U227" i="10"/>
  <c r="U231" i="10"/>
  <c r="U229" i="10"/>
  <c r="U233" i="10"/>
  <c r="U227" i="9"/>
  <c r="U231" i="9"/>
  <c r="U225" i="9"/>
  <c r="U229" i="9"/>
  <c r="U233" i="9"/>
  <c r="U226" i="39"/>
  <c r="U228" i="39"/>
  <c r="U230" i="39"/>
  <c r="U232" i="39"/>
  <c r="U234" i="39"/>
  <c r="U225" i="39"/>
  <c r="U229" i="39"/>
  <c r="U233" i="39"/>
  <c r="U224" i="39"/>
  <c r="U227" i="39"/>
  <c r="U231" i="39"/>
  <c r="U226" i="38"/>
  <c r="U228" i="38"/>
  <c r="U230" i="38"/>
  <c r="U232" i="38"/>
  <c r="U234" i="38"/>
  <c r="U227" i="38"/>
  <c r="U231" i="38"/>
  <c r="U225" i="38"/>
  <c r="U229" i="38"/>
  <c r="U233" i="38"/>
  <c r="U233" i="8"/>
  <c r="U229" i="8"/>
  <c r="U227" i="8"/>
  <c r="U231" i="8"/>
  <c r="U231" i="7"/>
  <c r="U225" i="7"/>
  <c r="U229" i="7"/>
  <c r="U233" i="7"/>
  <c r="U227" i="7"/>
  <c r="U223" i="7"/>
  <c r="U225" i="6"/>
  <c r="U229" i="6"/>
  <c r="U233" i="6"/>
  <c r="U227" i="6"/>
  <c r="U231" i="6"/>
  <c r="U226" i="5"/>
  <c r="U228" i="5"/>
  <c r="U230" i="5"/>
  <c r="U232" i="5"/>
  <c r="U234" i="5"/>
  <c r="U225" i="5"/>
  <c r="U227" i="5"/>
  <c r="U231" i="5"/>
  <c r="U229" i="5"/>
  <c r="U233" i="5"/>
  <c r="U226" i="4"/>
  <c r="U228" i="4"/>
  <c r="U230" i="4"/>
  <c r="U232" i="4"/>
  <c r="U227" i="4"/>
  <c r="U231" i="4"/>
  <c r="U225" i="4"/>
  <c r="U229" i="4"/>
  <c r="U233" i="4"/>
  <c r="U226" i="3"/>
  <c r="U234" i="3"/>
  <c r="U227" i="3"/>
  <c r="U229" i="3"/>
  <c r="U233" i="3"/>
  <c r="U231" i="3"/>
  <c r="U225" i="3"/>
  <c r="U224" i="37"/>
  <c r="U227" i="37"/>
  <c r="U231" i="37"/>
  <c r="U225" i="37"/>
  <c r="U229" i="37"/>
  <c r="U233" i="37"/>
  <c r="U226" i="36"/>
  <c r="U234" i="36"/>
  <c r="U227" i="36"/>
  <c r="U225" i="36"/>
  <c r="U231" i="36"/>
  <c r="U229" i="36"/>
  <c r="U233" i="36"/>
  <c r="U225" i="49"/>
  <c r="U229" i="49"/>
  <c r="U233" i="49"/>
  <c r="U224" i="49"/>
  <c r="U227" i="49"/>
  <c r="U231" i="49"/>
  <c r="U227" i="34"/>
  <c r="U231" i="34"/>
  <c r="U225" i="34"/>
  <c r="U229" i="34"/>
  <c r="U233" i="34"/>
  <c r="U227" i="2"/>
  <c r="U231" i="2"/>
  <c r="U225" i="2"/>
  <c r="U229" i="2"/>
  <c r="U233" i="2"/>
  <c r="U232" i="1"/>
  <c r="U229" i="1"/>
  <c r="U233" i="1"/>
  <c r="U225" i="1"/>
  <c r="U227" i="1"/>
  <c r="U231" i="1"/>
  <c r="U224" i="45"/>
  <c r="U225" i="19"/>
  <c r="U224" i="28"/>
  <c r="U224" i="27"/>
  <c r="U224" i="26"/>
  <c r="U224" i="25"/>
  <c r="U224" i="24"/>
  <c r="U224" i="23"/>
  <c r="U224" i="22"/>
  <c r="U224" i="21"/>
  <c r="U224" i="19"/>
  <c r="U224" i="20"/>
  <c r="U223" i="43"/>
  <c r="U224" i="18"/>
  <c r="U224" i="17"/>
  <c r="U224" i="16"/>
  <c r="U224" i="15"/>
  <c r="U224" i="14"/>
  <c r="U224" i="50"/>
  <c r="U224" i="12"/>
  <c r="U223" i="10"/>
  <c r="U224" i="10"/>
  <c r="U224" i="9"/>
  <c r="U224" i="38"/>
  <c r="U223" i="8"/>
  <c r="U224" i="8"/>
  <c r="U224" i="7"/>
  <c r="U224" i="6"/>
  <c r="U224" i="5"/>
  <c r="U224" i="4"/>
  <c r="U224" i="3"/>
  <c r="U224" i="36"/>
  <c r="U224" i="34"/>
  <c r="U224" i="2"/>
  <c r="U224" i="1"/>
  <c r="G226" i="48"/>
  <c r="G228" i="48"/>
  <c r="G230" i="48"/>
  <c r="G232" i="48"/>
  <c r="G223" i="48"/>
  <c r="U226" i="46"/>
  <c r="U228" i="46"/>
  <c r="U230" i="46"/>
  <c r="U232" i="46"/>
  <c r="U225" i="46"/>
  <c r="U224" i="46"/>
  <c r="U227" i="46"/>
  <c r="U229" i="46"/>
  <c r="U231" i="46"/>
  <c r="U233" i="46"/>
  <c r="U223" i="28"/>
  <c r="U223" i="27"/>
  <c r="U234" i="27"/>
  <c r="U223" i="26"/>
  <c r="U233" i="26"/>
  <c r="U223" i="25"/>
  <c r="U223" i="46"/>
  <c r="U234" i="46"/>
  <c r="U223" i="24"/>
  <c r="U223" i="23"/>
  <c r="U223" i="22"/>
  <c r="U223" i="21"/>
  <c r="U223" i="19"/>
  <c r="U223" i="20"/>
  <c r="U234" i="20"/>
  <c r="U226" i="43"/>
  <c r="U228" i="43"/>
  <c r="U230" i="43"/>
  <c r="U232" i="43"/>
  <c r="U234" i="43"/>
  <c r="U225" i="43"/>
  <c r="U223" i="18"/>
  <c r="U234" i="18"/>
  <c r="U223" i="17"/>
  <c r="U223" i="16"/>
  <c r="U224" i="42"/>
  <c r="U225" i="42"/>
  <c r="U223" i="42"/>
  <c r="U234" i="42"/>
  <c r="U223" i="41"/>
  <c r="U223" i="40"/>
  <c r="U223" i="15"/>
  <c r="U223" i="14"/>
  <c r="U223" i="50"/>
  <c r="U234" i="50"/>
  <c r="U223" i="12"/>
  <c r="U225" i="10"/>
  <c r="U226" i="10"/>
  <c r="U228" i="10"/>
  <c r="U230" i="10"/>
  <c r="U232" i="10"/>
  <c r="U234" i="10"/>
  <c r="U223" i="9"/>
  <c r="U223" i="39"/>
  <c r="U223" i="38"/>
  <c r="U225" i="8"/>
  <c r="U226" i="8"/>
  <c r="U228" i="8"/>
  <c r="U230" i="8"/>
  <c r="U232" i="8"/>
  <c r="U234" i="8"/>
  <c r="U223" i="6"/>
  <c r="U223" i="5"/>
  <c r="U223" i="4"/>
  <c r="U234" i="4"/>
  <c r="U223" i="3"/>
  <c r="U223" i="37"/>
  <c r="U234" i="37"/>
  <c r="U223" i="36"/>
  <c r="U223" i="49"/>
  <c r="U223" i="34"/>
  <c r="U223" i="2"/>
  <c r="U223" i="1"/>
  <c r="X222" i="21"/>
  <c r="U227" i="11" l="1"/>
  <c r="U224" i="11"/>
  <c r="U232" i="11"/>
  <c r="U228" i="11"/>
  <c r="U233" i="11"/>
  <c r="U225" i="11"/>
  <c r="U229" i="11"/>
  <c r="U223" i="11"/>
  <c r="U231" i="11"/>
  <c r="U230" i="11"/>
  <c r="Y245" i="33"/>
  <c r="V246" i="33" s="1"/>
  <c r="W246" i="33" s="1"/>
  <c r="Y246" i="33" s="1"/>
  <c r="V247" i="33" s="1"/>
  <c r="W247" i="33" s="1"/>
  <c r="U226" i="11"/>
  <c r="U234" i="11"/>
  <c r="V17" i="33"/>
  <c r="W17" i="33" s="1"/>
  <c r="Y17" i="33" s="1"/>
  <c r="AA16" i="33"/>
  <c r="U225" i="45"/>
  <c r="Y247" i="33" l="1"/>
  <c r="V248" i="33" s="1"/>
  <c r="W248" i="33" s="1"/>
  <c r="AA17" i="33"/>
  <c r="V18" i="33"/>
  <c r="W18" i="33" s="1"/>
  <c r="Y18" i="33" s="1"/>
  <c r="J222" i="43"/>
  <c r="K222" i="43" s="1"/>
  <c r="L222" i="43" s="1"/>
  <c r="J222" i="11"/>
  <c r="Y248" i="33" l="1"/>
  <c r="V249" i="33" s="1"/>
  <c r="W249" i="33" s="1"/>
  <c r="K222" i="11"/>
  <c r="L222" i="11" s="1"/>
  <c r="AA18" i="33"/>
  <c r="V19" i="33"/>
  <c r="W19" i="33" s="1"/>
  <c r="Y19" i="33" s="1"/>
  <c r="K221" i="44"/>
  <c r="L221" i="44" s="1"/>
  <c r="K221" i="29"/>
  <c r="L221" i="29" s="1"/>
  <c r="K221" i="46"/>
  <c r="L221" i="46" s="1"/>
  <c r="K221" i="41"/>
  <c r="L221" i="41" s="1"/>
  <c r="F222" i="32" s="1"/>
  <c r="K221" i="39"/>
  <c r="L221" i="39" s="1"/>
  <c r="K221" i="37"/>
  <c r="L221" i="37" s="1"/>
  <c r="K221" i="49"/>
  <c r="L221" i="49" s="1"/>
  <c r="Y249" i="33" l="1"/>
  <c r="V250" i="33" s="1"/>
  <c r="W250" i="33" s="1"/>
  <c r="V20" i="33"/>
  <c r="W20" i="33" s="1"/>
  <c r="Y20" i="33" s="1"/>
  <c r="AA19" i="33"/>
  <c r="H221" i="43"/>
  <c r="J221" i="43" s="1"/>
  <c r="K221" i="43" s="1"/>
  <c r="L221" i="43" s="1"/>
  <c r="C221" i="43"/>
  <c r="E221" i="43" s="1"/>
  <c r="G221" i="43" s="1"/>
  <c r="H220" i="43"/>
  <c r="J220" i="43" s="1"/>
  <c r="K220" i="43" s="1"/>
  <c r="L220" i="43" s="1"/>
  <c r="C220" i="43"/>
  <c r="E220" i="43" s="1"/>
  <c r="G220" i="43" s="1"/>
  <c r="H219" i="43"/>
  <c r="J219" i="43" s="1"/>
  <c r="K219" i="43" s="1"/>
  <c r="L219" i="43" s="1"/>
  <c r="C219" i="43"/>
  <c r="E219" i="43" s="1"/>
  <c r="G219" i="43" s="1"/>
  <c r="H218" i="43"/>
  <c r="J218" i="43" s="1"/>
  <c r="K218" i="43" s="1"/>
  <c r="L218" i="43" s="1"/>
  <c r="C218" i="43"/>
  <c r="E218" i="43" s="1"/>
  <c r="G218" i="43" s="1"/>
  <c r="H217" i="43"/>
  <c r="J217" i="43" s="1"/>
  <c r="K217" i="43" s="1"/>
  <c r="L217" i="43" s="1"/>
  <c r="C217" i="43"/>
  <c r="E217" i="43" s="1"/>
  <c r="G217" i="43" s="1"/>
  <c r="H216" i="43"/>
  <c r="J216" i="43" s="1"/>
  <c r="K216" i="43" s="1"/>
  <c r="L216" i="43" s="1"/>
  <c r="C216" i="43"/>
  <c r="E216" i="43" s="1"/>
  <c r="G216" i="43" s="1"/>
  <c r="H215" i="43"/>
  <c r="J215" i="43" s="1"/>
  <c r="K215" i="43" s="1"/>
  <c r="L215" i="43" s="1"/>
  <c r="C215" i="43"/>
  <c r="E215" i="43" s="1"/>
  <c r="G215" i="43" s="1"/>
  <c r="H214" i="43"/>
  <c r="J214" i="43" s="1"/>
  <c r="K214" i="43" s="1"/>
  <c r="L214" i="43" s="1"/>
  <c r="C214" i="43"/>
  <c r="E214" i="43" s="1"/>
  <c r="G214" i="43" s="1"/>
  <c r="H213" i="43"/>
  <c r="J213" i="43" s="1"/>
  <c r="K213" i="43" s="1"/>
  <c r="L213" i="43" s="1"/>
  <c r="C213" i="43"/>
  <c r="E213" i="43" s="1"/>
  <c r="G213" i="43" s="1"/>
  <c r="H212" i="43"/>
  <c r="J212" i="43" s="1"/>
  <c r="K212" i="43" s="1"/>
  <c r="L212" i="43" s="1"/>
  <c r="C212" i="43"/>
  <c r="E212" i="43" s="1"/>
  <c r="G212" i="43" s="1"/>
  <c r="H211" i="43"/>
  <c r="J211" i="43" s="1"/>
  <c r="K211" i="43" s="1"/>
  <c r="L211" i="43" s="1"/>
  <c r="C211" i="43"/>
  <c r="E211" i="43" s="1"/>
  <c r="G211" i="43" s="1"/>
  <c r="Y250" i="33" l="1"/>
  <c r="V251" i="33" s="1"/>
  <c r="W251" i="33" s="1"/>
  <c r="V21" i="33"/>
  <c r="W21" i="33" s="1"/>
  <c r="Y21" i="33" s="1"/>
  <c r="AA20" i="33"/>
  <c r="Y251" i="33" l="1"/>
  <c r="V252" i="33" s="1"/>
  <c r="W252" i="33" s="1"/>
  <c r="AA21" i="33"/>
  <c r="V22" i="33"/>
  <c r="W22" i="33" s="1"/>
  <c r="Y22" i="33" s="1"/>
  <c r="D2" i="42"/>
  <c r="D3" i="42"/>
  <c r="D1" i="42"/>
  <c r="Y252" i="33" l="1"/>
  <c r="V253" i="33" s="1"/>
  <c r="W253" i="33" s="1"/>
  <c r="AA22" i="33"/>
  <c r="V23" i="33"/>
  <c r="W23" i="33" s="1"/>
  <c r="Y23" i="33" s="1"/>
  <c r="C219" i="34"/>
  <c r="E219" i="34" s="1"/>
  <c r="G219" i="34" s="1"/>
  <c r="C220" i="34"/>
  <c r="E220" i="34" s="1"/>
  <c r="G220" i="34" s="1"/>
  <c r="C221" i="34"/>
  <c r="E221" i="34" s="1"/>
  <c r="G221" i="34" s="1"/>
  <c r="C222" i="34"/>
  <c r="E222" i="34" s="1"/>
  <c r="G222" i="34" s="1"/>
  <c r="C218" i="34"/>
  <c r="E218" i="34" s="1"/>
  <c r="G218" i="34" s="1"/>
  <c r="H218" i="34"/>
  <c r="J218" i="34" s="1"/>
  <c r="K218" i="34" s="1"/>
  <c r="L218" i="34" s="1"/>
  <c r="H219" i="34"/>
  <c r="J219" i="34" s="1"/>
  <c r="K219" i="34" s="1"/>
  <c r="L219" i="34" s="1"/>
  <c r="H220" i="34"/>
  <c r="J220" i="34" s="1"/>
  <c r="K220" i="34" s="1"/>
  <c r="L220" i="34" s="1"/>
  <c r="J221" i="34"/>
  <c r="K221" i="34" s="1"/>
  <c r="L221" i="34" s="1"/>
  <c r="H222" i="34"/>
  <c r="J222" i="34" s="1"/>
  <c r="K222" i="34" s="1"/>
  <c r="L222" i="34" s="1"/>
  <c r="H217" i="34"/>
  <c r="J217" i="34" s="1"/>
  <c r="K217" i="34" s="1"/>
  <c r="L217" i="34" s="1"/>
  <c r="E217" i="34"/>
  <c r="G217" i="34" s="1"/>
  <c r="Y253" i="33" l="1"/>
  <c r="V254" i="33" s="1"/>
  <c r="W254" i="33" s="1"/>
  <c r="V24" i="33"/>
  <c r="W24" i="33" s="1"/>
  <c r="Y24" i="33" s="1"/>
  <c r="AA23" i="33"/>
  <c r="H217" i="38"/>
  <c r="J217" i="38" s="1"/>
  <c r="K217" i="38" s="1"/>
  <c r="L217" i="38" s="1"/>
  <c r="H218" i="38"/>
  <c r="J218" i="38" s="1"/>
  <c r="K218" i="38" s="1"/>
  <c r="L218" i="38" s="1"/>
  <c r="H219" i="38"/>
  <c r="J219" i="38" s="1"/>
  <c r="K219" i="38" s="1"/>
  <c r="L219" i="38" s="1"/>
  <c r="H220" i="38"/>
  <c r="J220" i="38" s="1"/>
  <c r="K220" i="38" s="1"/>
  <c r="L220" i="38" s="1"/>
  <c r="H221" i="38"/>
  <c r="J221" i="38" s="1"/>
  <c r="K221" i="38" s="1"/>
  <c r="L221" i="38" s="1"/>
  <c r="H222" i="38"/>
  <c r="J222" i="38" s="1"/>
  <c r="K222" i="38" s="1"/>
  <c r="L222" i="38" s="1"/>
  <c r="C217" i="38"/>
  <c r="E217" i="38" s="1"/>
  <c r="G217" i="38" s="1"/>
  <c r="C218" i="38"/>
  <c r="E218" i="38" s="1"/>
  <c r="G218" i="38" s="1"/>
  <c r="C219" i="38"/>
  <c r="E219" i="38" s="1"/>
  <c r="G219" i="38" s="1"/>
  <c r="C220" i="38"/>
  <c r="E220" i="38" s="1"/>
  <c r="G220" i="38" s="1"/>
  <c r="C221" i="38"/>
  <c r="E221" i="38" s="1"/>
  <c r="G221" i="38" s="1"/>
  <c r="C222" i="38"/>
  <c r="E222" i="38" s="1"/>
  <c r="G222" i="38" s="1"/>
  <c r="J216" i="38"/>
  <c r="K216" i="38" s="1"/>
  <c r="L216" i="38" s="1"/>
  <c r="C216" i="38"/>
  <c r="E216" i="38" s="1"/>
  <c r="G216" i="38" s="1"/>
  <c r="Y254" i="33" l="1"/>
  <c r="V255" i="33" s="1"/>
  <c r="W255" i="33" s="1"/>
  <c r="V25" i="33"/>
  <c r="W25" i="33" s="1"/>
  <c r="Y25" i="33" s="1"/>
  <c r="AA24" i="33"/>
  <c r="H215" i="36"/>
  <c r="J215" i="36" s="1"/>
  <c r="H216" i="36"/>
  <c r="J216" i="36" s="1"/>
  <c r="H217" i="36"/>
  <c r="J217" i="36" s="1"/>
  <c r="H218" i="36"/>
  <c r="J218" i="36" s="1"/>
  <c r="K218" i="36" s="1"/>
  <c r="L218" i="36" s="1"/>
  <c r="H219" i="36"/>
  <c r="J219" i="36" s="1"/>
  <c r="K219" i="36" s="1"/>
  <c r="L219" i="36" s="1"/>
  <c r="H220" i="36"/>
  <c r="J220" i="36" s="1"/>
  <c r="K220" i="36" s="1"/>
  <c r="L220" i="36" s="1"/>
  <c r="H221" i="36"/>
  <c r="J221" i="36" s="1"/>
  <c r="K221" i="36" s="1"/>
  <c r="L221" i="36" s="1"/>
  <c r="H222" i="36"/>
  <c r="J222" i="36" s="1"/>
  <c r="K222" i="36" s="1"/>
  <c r="L222" i="36" s="1"/>
  <c r="H214" i="36"/>
  <c r="J214" i="36" s="1"/>
  <c r="C215" i="36"/>
  <c r="E215" i="36" s="1"/>
  <c r="C216" i="36"/>
  <c r="E216" i="36" s="1"/>
  <c r="C217" i="36"/>
  <c r="E217" i="36" s="1"/>
  <c r="C218" i="36"/>
  <c r="E218" i="36" s="1"/>
  <c r="G218" i="36" s="1"/>
  <c r="C219" i="36"/>
  <c r="E219" i="36" s="1"/>
  <c r="G219" i="36" s="1"/>
  <c r="C220" i="36"/>
  <c r="E220" i="36" s="1"/>
  <c r="G220" i="36" s="1"/>
  <c r="C221" i="36"/>
  <c r="E221" i="36" s="1"/>
  <c r="G221" i="36" s="1"/>
  <c r="C222" i="36"/>
  <c r="E222" i="36" s="1"/>
  <c r="G222" i="36" s="1"/>
  <c r="C214" i="36"/>
  <c r="E214" i="36" s="1"/>
  <c r="J213" i="36"/>
  <c r="K213" i="36" s="1"/>
  <c r="L213" i="36" s="1"/>
  <c r="E213" i="36"/>
  <c r="G213" i="36" s="1"/>
  <c r="Y255" i="33" l="1"/>
  <c r="V256" i="33" s="1"/>
  <c r="W256" i="33" s="1"/>
  <c r="AA25" i="33"/>
  <c r="V26" i="33"/>
  <c r="W26" i="33" s="1"/>
  <c r="Y26" i="33" s="1"/>
  <c r="G217" i="36"/>
  <c r="G215" i="36"/>
  <c r="K216" i="36"/>
  <c r="L216" i="36" s="1"/>
  <c r="G214" i="36"/>
  <c r="K214" i="36"/>
  <c r="L214" i="36" s="1"/>
  <c r="G216" i="36"/>
  <c r="K217" i="36"/>
  <c r="L217" i="36" s="1"/>
  <c r="K215" i="36"/>
  <c r="L215" i="36" s="1"/>
  <c r="U7" i="50"/>
  <c r="W7" i="50" s="1"/>
  <c r="Y7" i="50" s="1"/>
  <c r="V8" i="50" s="1"/>
  <c r="U8" i="50"/>
  <c r="U9" i="50"/>
  <c r="U10" i="50"/>
  <c r="U11" i="50"/>
  <c r="U12" i="50"/>
  <c r="U13" i="50"/>
  <c r="U14" i="50"/>
  <c r="U15" i="50"/>
  <c r="U16" i="50"/>
  <c r="U17" i="50"/>
  <c r="U18" i="50"/>
  <c r="U19" i="50"/>
  <c r="U20" i="50"/>
  <c r="U21" i="50"/>
  <c r="U22" i="50"/>
  <c r="U23" i="50"/>
  <c r="U24" i="50"/>
  <c r="U25" i="50"/>
  <c r="U26" i="50"/>
  <c r="U27" i="50"/>
  <c r="U28" i="50"/>
  <c r="U29" i="50"/>
  <c r="U30" i="50"/>
  <c r="U31" i="50"/>
  <c r="U32" i="50"/>
  <c r="U33" i="50"/>
  <c r="U34" i="50"/>
  <c r="U35" i="50"/>
  <c r="U36" i="50"/>
  <c r="U37" i="50"/>
  <c r="U38" i="50"/>
  <c r="U39" i="50"/>
  <c r="U40" i="50"/>
  <c r="U41" i="50"/>
  <c r="U42" i="50"/>
  <c r="U43" i="50"/>
  <c r="U44" i="50"/>
  <c r="U45" i="50"/>
  <c r="U46" i="50"/>
  <c r="U47" i="50"/>
  <c r="U48" i="50"/>
  <c r="U49" i="50"/>
  <c r="U50" i="50"/>
  <c r="U51" i="50"/>
  <c r="U52" i="50"/>
  <c r="U53" i="50"/>
  <c r="U54" i="50"/>
  <c r="U55" i="50"/>
  <c r="U56" i="50"/>
  <c r="U57" i="50"/>
  <c r="U58" i="50"/>
  <c r="U59" i="50"/>
  <c r="U60" i="50"/>
  <c r="U61" i="50"/>
  <c r="U62" i="50"/>
  <c r="U63" i="50"/>
  <c r="U64" i="50"/>
  <c r="U65" i="50"/>
  <c r="U66" i="50"/>
  <c r="U67" i="50"/>
  <c r="U68" i="50"/>
  <c r="U69" i="50"/>
  <c r="U70" i="50"/>
  <c r="U71" i="50"/>
  <c r="U72" i="50"/>
  <c r="U73" i="50"/>
  <c r="U74" i="50"/>
  <c r="U75" i="50"/>
  <c r="U76" i="50"/>
  <c r="U77" i="50"/>
  <c r="U78" i="50"/>
  <c r="U79" i="50"/>
  <c r="U80" i="50"/>
  <c r="U81" i="50"/>
  <c r="U82" i="50"/>
  <c r="U83" i="50"/>
  <c r="U84" i="50"/>
  <c r="U85" i="50"/>
  <c r="U86" i="50"/>
  <c r="U87" i="50"/>
  <c r="U88" i="50"/>
  <c r="U89" i="50"/>
  <c r="U90" i="50"/>
  <c r="U91" i="50"/>
  <c r="U92" i="50"/>
  <c r="U93" i="50"/>
  <c r="U94" i="50"/>
  <c r="U95" i="50"/>
  <c r="AA96" i="50"/>
  <c r="U97" i="50"/>
  <c r="W97" i="50" s="1"/>
  <c r="Y97" i="50" s="1"/>
  <c r="AA97" i="50" s="1"/>
  <c r="U98" i="50"/>
  <c r="W98" i="50" s="1"/>
  <c r="Y98" i="50" s="1"/>
  <c r="AA98" i="50" s="1"/>
  <c r="U99" i="50"/>
  <c r="W99" i="50" s="1"/>
  <c r="Y99" i="50" s="1"/>
  <c r="AA99" i="50" s="1"/>
  <c r="U100" i="50"/>
  <c r="W100" i="50" s="1"/>
  <c r="Y100" i="50" s="1"/>
  <c r="AA100" i="50" s="1"/>
  <c r="U101" i="50"/>
  <c r="W101" i="50" s="1"/>
  <c r="Y101" i="50" s="1"/>
  <c r="U102" i="50"/>
  <c r="U103" i="50"/>
  <c r="U104" i="50"/>
  <c r="U105" i="50"/>
  <c r="U106" i="50"/>
  <c r="U107" i="50"/>
  <c r="U108" i="50"/>
  <c r="U109" i="50"/>
  <c r="U110" i="50"/>
  <c r="U111" i="50"/>
  <c r="U112" i="50"/>
  <c r="U113" i="50"/>
  <c r="U114" i="50"/>
  <c r="U115" i="50"/>
  <c r="AA115" i="50"/>
  <c r="U116" i="50"/>
  <c r="AA116" i="50"/>
  <c r="U117" i="50"/>
  <c r="AA117" i="50"/>
  <c r="U118" i="50"/>
  <c r="AA118" i="50"/>
  <c r="U119" i="50"/>
  <c r="AA119" i="50"/>
  <c r="U120" i="50"/>
  <c r="AA120" i="50"/>
  <c r="U121" i="50"/>
  <c r="AA121" i="50"/>
  <c r="U122" i="50"/>
  <c r="AA122" i="50"/>
  <c r="U123" i="50"/>
  <c r="AA123" i="50"/>
  <c r="U124" i="50"/>
  <c r="U125" i="50"/>
  <c r="AA125" i="50"/>
  <c r="U126" i="50"/>
  <c r="U127" i="50"/>
  <c r="AA127" i="50"/>
  <c r="U128" i="50"/>
  <c r="AA128" i="50"/>
  <c r="U129" i="50"/>
  <c r="U130" i="50"/>
  <c r="AA130" i="50"/>
  <c r="U131" i="50"/>
  <c r="U132" i="50"/>
  <c r="AA132" i="50"/>
  <c r="U133" i="50"/>
  <c r="U134" i="50"/>
  <c r="AA134" i="50"/>
  <c r="U135" i="50"/>
  <c r="AA135" i="50"/>
  <c r="U136" i="50"/>
  <c r="AA136" i="50"/>
  <c r="U137" i="50"/>
  <c r="AA137" i="50"/>
  <c r="U138" i="50"/>
  <c r="AA138" i="50"/>
  <c r="U139" i="50"/>
  <c r="AA139" i="50"/>
  <c r="U140" i="50"/>
  <c r="AA140" i="50"/>
  <c r="U141" i="50"/>
  <c r="AA141" i="50"/>
  <c r="U142" i="50"/>
  <c r="AA142" i="50"/>
  <c r="U143" i="50"/>
  <c r="AA143" i="50"/>
  <c r="U144" i="50"/>
  <c r="AA144" i="50"/>
  <c r="U145" i="50"/>
  <c r="U146" i="50"/>
  <c r="AA146" i="50"/>
  <c r="U147" i="50"/>
  <c r="U148" i="50"/>
  <c r="AA148" i="50"/>
  <c r="U149" i="50"/>
  <c r="U150" i="50"/>
  <c r="AA150" i="50"/>
  <c r="U151" i="50"/>
  <c r="U152" i="50"/>
  <c r="AA152" i="50"/>
  <c r="U153" i="50"/>
  <c r="U154" i="50"/>
  <c r="AA154" i="50"/>
  <c r="U155" i="50"/>
  <c r="AA155" i="50"/>
  <c r="U156" i="50"/>
  <c r="U157" i="50"/>
  <c r="AA157" i="50"/>
  <c r="U158" i="50"/>
  <c r="U159" i="50"/>
  <c r="AA159" i="50"/>
  <c r="U160" i="50"/>
  <c r="AA160" i="50"/>
  <c r="U161" i="50"/>
  <c r="U162" i="50"/>
  <c r="AA162" i="50"/>
  <c r="U163" i="50"/>
  <c r="U164" i="50"/>
  <c r="AA164" i="50"/>
  <c r="U165" i="50"/>
  <c r="U166" i="50"/>
  <c r="AA166" i="50"/>
  <c r="U167" i="50"/>
  <c r="U168" i="50"/>
  <c r="AA168" i="50"/>
  <c r="U169" i="50"/>
  <c r="U170" i="50"/>
  <c r="AA170" i="50"/>
  <c r="U171" i="50"/>
  <c r="U172" i="50"/>
  <c r="AA172" i="50"/>
  <c r="U173" i="50"/>
  <c r="U174" i="50"/>
  <c r="K175" i="50"/>
  <c r="L175" i="50" s="1"/>
  <c r="U175" i="50" s="1"/>
  <c r="AA175" i="50"/>
  <c r="K176" i="50"/>
  <c r="L176" i="50" s="1"/>
  <c r="U176" i="50" s="1"/>
  <c r="K177" i="50"/>
  <c r="L177" i="50" s="1"/>
  <c r="U177" i="50" s="1"/>
  <c r="AA177" i="50"/>
  <c r="K178" i="50"/>
  <c r="L178" i="50" s="1"/>
  <c r="U178" i="50" s="1"/>
  <c r="K179" i="50"/>
  <c r="L179" i="50" s="1"/>
  <c r="U179" i="50" s="1"/>
  <c r="AA179" i="50"/>
  <c r="K180" i="50"/>
  <c r="L180" i="50" s="1"/>
  <c r="U180" i="50" s="1"/>
  <c r="K181" i="50"/>
  <c r="L181" i="50" s="1"/>
  <c r="U181" i="50" s="1"/>
  <c r="E182" i="50"/>
  <c r="G182" i="50" s="1"/>
  <c r="J182" i="50"/>
  <c r="K182" i="50" s="1"/>
  <c r="L182" i="50" s="1"/>
  <c r="AA182" i="50"/>
  <c r="C183" i="50"/>
  <c r="G183" i="50"/>
  <c r="H183" i="50"/>
  <c r="J183" i="50" s="1"/>
  <c r="L183" i="50" s="1"/>
  <c r="E184" i="50"/>
  <c r="G184" i="50" s="1"/>
  <c r="H184" i="50"/>
  <c r="J184" i="50" s="1"/>
  <c r="L184" i="50" s="1"/>
  <c r="C185" i="50"/>
  <c r="E185" i="50" s="1"/>
  <c r="G185" i="50" s="1"/>
  <c r="H185" i="50"/>
  <c r="J185" i="50" s="1"/>
  <c r="L185" i="50" s="1"/>
  <c r="C186" i="50"/>
  <c r="E186" i="50" s="1"/>
  <c r="G186" i="50" s="1"/>
  <c r="H186" i="50"/>
  <c r="J186" i="50" s="1"/>
  <c r="K186" i="50" s="1"/>
  <c r="L186" i="50" s="1"/>
  <c r="C187" i="50"/>
  <c r="E187" i="50" s="1"/>
  <c r="G187" i="50" s="1"/>
  <c r="H187" i="50"/>
  <c r="J187" i="50" s="1"/>
  <c r="K187" i="50" s="1"/>
  <c r="L187" i="50" s="1"/>
  <c r="C188" i="50"/>
  <c r="E188" i="50" s="1"/>
  <c r="G188" i="50" s="1"/>
  <c r="H188" i="50"/>
  <c r="J188" i="50" s="1"/>
  <c r="K188" i="50" s="1"/>
  <c r="L188" i="50" s="1"/>
  <c r="C189" i="50"/>
  <c r="E189" i="50" s="1"/>
  <c r="G189" i="50" s="1"/>
  <c r="H189" i="50"/>
  <c r="J189" i="50" s="1"/>
  <c r="K189" i="50" s="1"/>
  <c r="L189" i="50" s="1"/>
  <c r="C190" i="50"/>
  <c r="E190" i="50" s="1"/>
  <c r="G190" i="50" s="1"/>
  <c r="H190" i="50"/>
  <c r="J190" i="50" s="1"/>
  <c r="K190" i="50" s="1"/>
  <c r="L190" i="50" s="1"/>
  <c r="C191" i="50"/>
  <c r="E191" i="50" s="1"/>
  <c r="G191" i="50" s="1"/>
  <c r="H191" i="50"/>
  <c r="J191" i="50" s="1"/>
  <c r="K191" i="50" s="1"/>
  <c r="L191" i="50" s="1"/>
  <c r="C192" i="50"/>
  <c r="E192" i="50" s="1"/>
  <c r="G192" i="50" s="1"/>
  <c r="H192" i="50"/>
  <c r="J192" i="50" s="1"/>
  <c r="K192" i="50" s="1"/>
  <c r="L192" i="50" s="1"/>
  <c r="C193" i="50"/>
  <c r="E193" i="50" s="1"/>
  <c r="G193" i="50" s="1"/>
  <c r="H193" i="50"/>
  <c r="J193" i="50" s="1"/>
  <c r="K193" i="50" s="1"/>
  <c r="L193" i="50" s="1"/>
  <c r="C194" i="50"/>
  <c r="E194" i="50" s="1"/>
  <c r="G194" i="50" s="1"/>
  <c r="H194" i="50"/>
  <c r="J194" i="50" s="1"/>
  <c r="K194" i="50" s="1"/>
  <c r="L194" i="50" s="1"/>
  <c r="C195" i="50"/>
  <c r="E195" i="50" s="1"/>
  <c r="G195" i="50" s="1"/>
  <c r="H195" i="50"/>
  <c r="J195" i="50" s="1"/>
  <c r="K195" i="50" s="1"/>
  <c r="L195" i="50" s="1"/>
  <c r="C196" i="50"/>
  <c r="E196" i="50" s="1"/>
  <c r="G196" i="50" s="1"/>
  <c r="H196" i="50"/>
  <c r="J196" i="50" s="1"/>
  <c r="K196" i="50" s="1"/>
  <c r="L196" i="50" s="1"/>
  <c r="C197" i="50"/>
  <c r="E197" i="50" s="1"/>
  <c r="G197" i="50" s="1"/>
  <c r="H197" i="50"/>
  <c r="J197" i="50" s="1"/>
  <c r="K197" i="50" s="1"/>
  <c r="L197" i="50" s="1"/>
  <c r="C198" i="50"/>
  <c r="E198" i="50" s="1"/>
  <c r="G198" i="50" s="1"/>
  <c r="H198" i="50"/>
  <c r="J198" i="50" s="1"/>
  <c r="K198" i="50" s="1"/>
  <c r="L198" i="50" s="1"/>
  <c r="C199" i="50"/>
  <c r="E199" i="50" s="1"/>
  <c r="G199" i="50" s="1"/>
  <c r="H199" i="50"/>
  <c r="J199" i="50" s="1"/>
  <c r="K199" i="50" s="1"/>
  <c r="L199" i="50" s="1"/>
  <c r="C200" i="50"/>
  <c r="E200" i="50" s="1"/>
  <c r="G200" i="50" s="1"/>
  <c r="H200" i="50"/>
  <c r="J200" i="50" s="1"/>
  <c r="K200" i="50" s="1"/>
  <c r="L200" i="50" s="1"/>
  <c r="C201" i="50"/>
  <c r="E201" i="50" s="1"/>
  <c r="G201" i="50" s="1"/>
  <c r="H201" i="50"/>
  <c r="J201" i="50" s="1"/>
  <c r="K201" i="50" s="1"/>
  <c r="L201" i="50" s="1"/>
  <c r="C202" i="50"/>
  <c r="E202" i="50" s="1"/>
  <c r="G202" i="50" s="1"/>
  <c r="H202" i="50"/>
  <c r="J202" i="50" s="1"/>
  <c r="K202" i="50" s="1"/>
  <c r="L202" i="50" s="1"/>
  <c r="C203" i="50"/>
  <c r="E203" i="50" s="1"/>
  <c r="G203" i="50" s="1"/>
  <c r="H203" i="50"/>
  <c r="J203" i="50" s="1"/>
  <c r="K203" i="50" s="1"/>
  <c r="L203" i="50" s="1"/>
  <c r="C204" i="50"/>
  <c r="E204" i="50" s="1"/>
  <c r="G204" i="50" s="1"/>
  <c r="H204" i="50"/>
  <c r="J204" i="50" s="1"/>
  <c r="K204" i="50" s="1"/>
  <c r="L204" i="50" s="1"/>
  <c r="C205" i="50"/>
  <c r="E205" i="50" s="1"/>
  <c r="G205" i="50" s="1"/>
  <c r="H205" i="50"/>
  <c r="J205" i="50" s="1"/>
  <c r="K205" i="50" s="1"/>
  <c r="L205" i="50" s="1"/>
  <c r="C206" i="50"/>
  <c r="E206" i="50" s="1"/>
  <c r="G206" i="50" s="1"/>
  <c r="H206" i="50"/>
  <c r="J206" i="50" s="1"/>
  <c r="K206" i="50" s="1"/>
  <c r="L206" i="50" s="1"/>
  <c r="C207" i="50"/>
  <c r="E207" i="50" s="1"/>
  <c r="G207" i="50" s="1"/>
  <c r="H207" i="50"/>
  <c r="J207" i="50" s="1"/>
  <c r="K207" i="50" s="1"/>
  <c r="L207" i="50" s="1"/>
  <c r="C208" i="50"/>
  <c r="E208" i="50" s="1"/>
  <c r="G208" i="50" s="1"/>
  <c r="H208" i="50"/>
  <c r="J208" i="50" s="1"/>
  <c r="K208" i="50" s="1"/>
  <c r="L208" i="50" s="1"/>
  <c r="C209" i="50"/>
  <c r="E209" i="50" s="1"/>
  <c r="G209" i="50" s="1"/>
  <c r="H209" i="50"/>
  <c r="J209" i="50" s="1"/>
  <c r="K209" i="50" s="1"/>
  <c r="L209" i="50" s="1"/>
  <c r="C210" i="50"/>
  <c r="E210" i="50" s="1"/>
  <c r="G210" i="50" s="1"/>
  <c r="H210" i="50"/>
  <c r="J210" i="50" s="1"/>
  <c r="K210" i="50" s="1"/>
  <c r="L210" i="50" s="1"/>
  <c r="C211" i="50"/>
  <c r="E211" i="50" s="1"/>
  <c r="G211" i="50" s="1"/>
  <c r="H211" i="50"/>
  <c r="J211" i="50" s="1"/>
  <c r="K211" i="50" s="1"/>
  <c r="L211" i="50" s="1"/>
  <c r="C212" i="50"/>
  <c r="E212" i="50" s="1"/>
  <c r="G212" i="50" s="1"/>
  <c r="H212" i="50"/>
  <c r="J212" i="50" s="1"/>
  <c r="K212" i="50" s="1"/>
  <c r="L212" i="50" s="1"/>
  <c r="C213" i="50"/>
  <c r="E213" i="50" s="1"/>
  <c r="G213" i="50" s="1"/>
  <c r="H213" i="50"/>
  <c r="J213" i="50" s="1"/>
  <c r="K213" i="50" s="1"/>
  <c r="L213" i="50" s="1"/>
  <c r="C214" i="50"/>
  <c r="E214" i="50" s="1"/>
  <c r="G214" i="50" s="1"/>
  <c r="H214" i="50"/>
  <c r="J214" i="50" s="1"/>
  <c r="K214" i="50" s="1"/>
  <c r="L214" i="50" s="1"/>
  <c r="C215" i="50"/>
  <c r="E215" i="50" s="1"/>
  <c r="G215" i="50" s="1"/>
  <c r="H215" i="50"/>
  <c r="J215" i="50" s="1"/>
  <c r="K215" i="50" s="1"/>
  <c r="L215" i="50" s="1"/>
  <c r="C216" i="50"/>
  <c r="E216" i="50" s="1"/>
  <c r="G216" i="50" s="1"/>
  <c r="H216" i="50"/>
  <c r="J216" i="50" s="1"/>
  <c r="K216" i="50" s="1"/>
  <c r="L216" i="50" s="1"/>
  <c r="C217" i="50"/>
  <c r="E217" i="50" s="1"/>
  <c r="G217" i="50" s="1"/>
  <c r="H217" i="50"/>
  <c r="J217" i="50" s="1"/>
  <c r="K217" i="50" s="1"/>
  <c r="L217" i="50" s="1"/>
  <c r="C218" i="50"/>
  <c r="E218" i="50" s="1"/>
  <c r="G218" i="50" s="1"/>
  <c r="H218" i="50"/>
  <c r="J218" i="50" s="1"/>
  <c r="K218" i="50" s="1"/>
  <c r="L218" i="50" s="1"/>
  <c r="C219" i="50"/>
  <c r="E219" i="50" s="1"/>
  <c r="G219" i="50" s="1"/>
  <c r="H219" i="50"/>
  <c r="J219" i="50" s="1"/>
  <c r="K219" i="50" s="1"/>
  <c r="L219" i="50" s="1"/>
  <c r="C220" i="50"/>
  <c r="E220" i="50" s="1"/>
  <c r="G220" i="50" s="1"/>
  <c r="H220" i="50"/>
  <c r="J220" i="50" s="1"/>
  <c r="K220" i="50" s="1"/>
  <c r="L220" i="50" s="1"/>
  <c r="C221" i="50"/>
  <c r="E221" i="50" s="1"/>
  <c r="G221" i="50" s="1"/>
  <c r="H221" i="50"/>
  <c r="J221" i="50" s="1"/>
  <c r="K221" i="50" s="1"/>
  <c r="L221" i="50" s="1"/>
  <c r="C222" i="50"/>
  <c r="E222" i="50" s="1"/>
  <c r="G222" i="50" s="1"/>
  <c r="H222" i="50"/>
  <c r="J222" i="50" s="1"/>
  <c r="K222" i="50" s="1"/>
  <c r="L222" i="50" s="1"/>
  <c r="Y256" i="33" l="1"/>
  <c r="V257" i="33" s="1"/>
  <c r="W257" i="33" s="1"/>
  <c r="AA26" i="33"/>
  <c r="V27" i="33"/>
  <c r="W27" i="33" s="1"/>
  <c r="Y27" i="33" s="1"/>
  <c r="U209" i="50"/>
  <c r="U207" i="50"/>
  <c r="U205" i="50"/>
  <c r="U203" i="50"/>
  <c r="U201" i="50"/>
  <c r="U199" i="50"/>
  <c r="U197" i="50"/>
  <c r="U195" i="50"/>
  <c r="U193" i="50"/>
  <c r="U191" i="50"/>
  <c r="U189" i="50"/>
  <c r="U187" i="50"/>
  <c r="U184" i="50"/>
  <c r="U183" i="50"/>
  <c r="W8" i="50"/>
  <c r="Y8" i="50" s="1"/>
  <c r="AA8" i="50" s="1"/>
  <c r="U221" i="50"/>
  <c r="U219" i="50"/>
  <c r="U217" i="50"/>
  <c r="U211" i="50"/>
  <c r="U215" i="50"/>
  <c r="U213" i="50"/>
  <c r="U220" i="50"/>
  <c r="U216" i="50"/>
  <c r="U212" i="50"/>
  <c r="U208" i="50"/>
  <c r="U206" i="50"/>
  <c r="U202" i="50"/>
  <c r="U200" i="50"/>
  <c r="U198" i="50"/>
  <c r="U196" i="50"/>
  <c r="U194" i="50"/>
  <c r="U192" i="50"/>
  <c r="U190" i="50"/>
  <c r="U188" i="50"/>
  <c r="U186" i="50"/>
  <c r="U222" i="50"/>
  <c r="U218" i="50"/>
  <c r="U214" i="50"/>
  <c r="U210" i="50"/>
  <c r="U204" i="50"/>
  <c r="U185" i="50"/>
  <c r="U182" i="50"/>
  <c r="AA101" i="50"/>
  <c r="V102" i="50"/>
  <c r="W102" i="50" s="1"/>
  <c r="Y102" i="50" s="1"/>
  <c r="Y257" i="33" l="1"/>
  <c r="V258" i="33" s="1"/>
  <c r="W258" i="33" s="1"/>
  <c r="Y258" i="33" s="1"/>
  <c r="V259" i="33" s="1"/>
  <c r="W259" i="33" s="1"/>
  <c r="Y259" i="33" s="1"/>
  <c r="V260" i="33" s="1"/>
  <c r="W260" i="33" s="1"/>
  <c r="Y260" i="33" s="1"/>
  <c r="V261" i="33" s="1"/>
  <c r="W261" i="33" s="1"/>
  <c r="Y261" i="33" s="1"/>
  <c r="V262" i="33" s="1"/>
  <c r="W262" i="33" s="1"/>
  <c r="Y262" i="33" s="1"/>
  <c r="V263" i="33" s="1"/>
  <c r="W263" i="33" s="1"/>
  <c r="Y263" i="33" s="1"/>
  <c r="V264" i="33" s="1"/>
  <c r="W264" i="33" s="1"/>
  <c r="Y264" i="33" s="1"/>
  <c r="V265" i="33" s="1"/>
  <c r="W265" i="33" s="1"/>
  <c r="Y265" i="33" s="1"/>
  <c r="V266" i="33" s="1"/>
  <c r="W266" i="33" s="1"/>
  <c r="Y266" i="33" s="1"/>
  <c r="V267" i="33" s="1"/>
  <c r="W267" i="33" s="1"/>
  <c r="Y267" i="33" s="1"/>
  <c r="V268" i="33" s="1"/>
  <c r="W268" i="33" s="1"/>
  <c r="Y268" i="33" s="1"/>
  <c r="V269" i="33" s="1"/>
  <c r="W269" i="33" s="1"/>
  <c r="Y269" i="33" s="1"/>
  <c r="V270" i="33" s="1"/>
  <c r="W270" i="33" s="1"/>
  <c r="Y270" i="33" s="1"/>
  <c r="V28" i="33"/>
  <c r="W28" i="33" s="1"/>
  <c r="Y28" i="33" s="1"/>
  <c r="AA27" i="33"/>
  <c r="V9" i="50"/>
  <c r="W9" i="50" s="1"/>
  <c r="Y9" i="50" s="1"/>
  <c r="AA9" i="50" s="1"/>
  <c r="AA102" i="50"/>
  <c r="V103" i="50"/>
  <c r="W103" i="50" s="1"/>
  <c r="Y103" i="50" s="1"/>
  <c r="C222" i="48"/>
  <c r="E222" i="48" s="1"/>
  <c r="G222" i="48" s="1"/>
  <c r="C218" i="48"/>
  <c r="E218" i="48" s="1"/>
  <c r="G218" i="48" s="1"/>
  <c r="C219" i="48"/>
  <c r="E219" i="48" s="1"/>
  <c r="G219" i="48" s="1"/>
  <c r="C220" i="48"/>
  <c r="E220" i="48" s="1"/>
  <c r="G220" i="48" s="1"/>
  <c r="C221" i="48"/>
  <c r="E221" i="48" s="1"/>
  <c r="G221" i="48" s="1"/>
  <c r="C211" i="48"/>
  <c r="E211" i="48" s="1"/>
  <c r="G211" i="48" s="1"/>
  <c r="C212" i="48"/>
  <c r="E212" i="48" s="1"/>
  <c r="G212" i="48" s="1"/>
  <c r="C213" i="48"/>
  <c r="E213" i="48" s="1"/>
  <c r="G213" i="48" s="1"/>
  <c r="C214" i="48"/>
  <c r="E214" i="48" s="1"/>
  <c r="G214" i="48" s="1"/>
  <c r="C215" i="48"/>
  <c r="E215" i="48" s="1"/>
  <c r="G215" i="48" s="1"/>
  <c r="C216" i="48"/>
  <c r="E216" i="48" s="1"/>
  <c r="G216" i="48" s="1"/>
  <c r="C217" i="48"/>
  <c r="E217" i="48" s="1"/>
  <c r="G217" i="48" s="1"/>
  <c r="C222" i="28"/>
  <c r="E222" i="28" s="1"/>
  <c r="G222" i="28" s="1"/>
  <c r="H222" i="28"/>
  <c r="J222" i="28" s="1"/>
  <c r="K222" i="28" s="1"/>
  <c r="L222" i="28" s="1"/>
  <c r="C221" i="28"/>
  <c r="E221" i="28" s="1"/>
  <c r="G221" i="28" s="1"/>
  <c r="H221" i="28"/>
  <c r="J221" i="28" s="1"/>
  <c r="K221" i="28" s="1"/>
  <c r="L221" i="28" s="1"/>
  <c r="C211" i="28"/>
  <c r="E211" i="28" s="1"/>
  <c r="G211" i="28" s="1"/>
  <c r="H211" i="28"/>
  <c r="J211" i="28" s="1"/>
  <c r="K211" i="28" s="1"/>
  <c r="L211" i="28" s="1"/>
  <c r="C212" i="28"/>
  <c r="E212" i="28" s="1"/>
  <c r="G212" i="28" s="1"/>
  <c r="H212" i="28"/>
  <c r="J212" i="28" s="1"/>
  <c r="K212" i="28" s="1"/>
  <c r="L212" i="28" s="1"/>
  <c r="C213" i="28"/>
  <c r="E213" i="28" s="1"/>
  <c r="G213" i="28" s="1"/>
  <c r="H213" i="28"/>
  <c r="J213" i="28" s="1"/>
  <c r="K213" i="28" s="1"/>
  <c r="L213" i="28" s="1"/>
  <c r="C214" i="28"/>
  <c r="E214" i="28" s="1"/>
  <c r="G214" i="28" s="1"/>
  <c r="H214" i="28"/>
  <c r="J214" i="28" s="1"/>
  <c r="K214" i="28" s="1"/>
  <c r="L214" i="28" s="1"/>
  <c r="C215" i="28"/>
  <c r="E215" i="28" s="1"/>
  <c r="G215" i="28" s="1"/>
  <c r="H215" i="28"/>
  <c r="J215" i="28" s="1"/>
  <c r="K215" i="28" s="1"/>
  <c r="L215" i="28" s="1"/>
  <c r="C216" i="28"/>
  <c r="E216" i="28" s="1"/>
  <c r="G216" i="28" s="1"/>
  <c r="H216" i="28"/>
  <c r="J216" i="28" s="1"/>
  <c r="K216" i="28" s="1"/>
  <c r="L216" i="28" s="1"/>
  <c r="C217" i="28"/>
  <c r="E217" i="28" s="1"/>
  <c r="G217" i="28" s="1"/>
  <c r="H217" i="28"/>
  <c r="J217" i="28" s="1"/>
  <c r="K217" i="28" s="1"/>
  <c r="L217" i="28" s="1"/>
  <c r="C218" i="28"/>
  <c r="E218" i="28" s="1"/>
  <c r="G218" i="28" s="1"/>
  <c r="H218" i="28"/>
  <c r="J218" i="28" s="1"/>
  <c r="K218" i="28" s="1"/>
  <c r="L218" i="28" s="1"/>
  <c r="C219" i="28"/>
  <c r="E219" i="28" s="1"/>
  <c r="G219" i="28" s="1"/>
  <c r="H219" i="28"/>
  <c r="J219" i="28" s="1"/>
  <c r="K219" i="28" s="1"/>
  <c r="L219" i="28" s="1"/>
  <c r="C220" i="28"/>
  <c r="E220" i="28" s="1"/>
  <c r="G220" i="28" s="1"/>
  <c r="H220" i="28"/>
  <c r="J220" i="28" s="1"/>
  <c r="K220" i="28" s="1"/>
  <c r="L220" i="28" s="1"/>
  <c r="C211" i="27"/>
  <c r="E211" i="27" s="1"/>
  <c r="G211" i="27" s="1"/>
  <c r="H211" i="27"/>
  <c r="J211" i="27" s="1"/>
  <c r="K211" i="27" s="1"/>
  <c r="L211" i="27" s="1"/>
  <c r="C212" i="27"/>
  <c r="E212" i="27" s="1"/>
  <c r="G212" i="27" s="1"/>
  <c r="H212" i="27"/>
  <c r="J212" i="27" s="1"/>
  <c r="K212" i="27" s="1"/>
  <c r="L212" i="27" s="1"/>
  <c r="C213" i="27"/>
  <c r="E213" i="27" s="1"/>
  <c r="G213" i="27" s="1"/>
  <c r="H213" i="27"/>
  <c r="J213" i="27" s="1"/>
  <c r="K213" i="27" s="1"/>
  <c r="L213" i="27" s="1"/>
  <c r="C214" i="27"/>
  <c r="E214" i="27" s="1"/>
  <c r="G214" i="27" s="1"/>
  <c r="H214" i="27"/>
  <c r="J214" i="27" s="1"/>
  <c r="K214" i="27" s="1"/>
  <c r="L214" i="27" s="1"/>
  <c r="C215" i="27"/>
  <c r="E215" i="27" s="1"/>
  <c r="G215" i="27" s="1"/>
  <c r="H215" i="27"/>
  <c r="J215" i="27" s="1"/>
  <c r="K215" i="27" s="1"/>
  <c r="L215" i="27" s="1"/>
  <c r="C216" i="27"/>
  <c r="E216" i="27" s="1"/>
  <c r="G216" i="27" s="1"/>
  <c r="H216" i="27"/>
  <c r="J216" i="27" s="1"/>
  <c r="K216" i="27" s="1"/>
  <c r="L216" i="27" s="1"/>
  <c r="C217" i="27"/>
  <c r="E217" i="27" s="1"/>
  <c r="G217" i="27" s="1"/>
  <c r="H217" i="27"/>
  <c r="J217" i="27" s="1"/>
  <c r="K217" i="27" s="1"/>
  <c r="L217" i="27" s="1"/>
  <c r="C218" i="27"/>
  <c r="E218" i="27" s="1"/>
  <c r="G218" i="27" s="1"/>
  <c r="H218" i="27"/>
  <c r="J218" i="27" s="1"/>
  <c r="K218" i="27" s="1"/>
  <c r="L218" i="27" s="1"/>
  <c r="C219" i="27"/>
  <c r="E219" i="27" s="1"/>
  <c r="G219" i="27" s="1"/>
  <c r="H219" i="27"/>
  <c r="J219" i="27" s="1"/>
  <c r="K219" i="27" s="1"/>
  <c r="L219" i="27" s="1"/>
  <c r="C220" i="27"/>
  <c r="E220" i="27" s="1"/>
  <c r="G220" i="27" s="1"/>
  <c r="H220" i="27"/>
  <c r="J220" i="27" s="1"/>
  <c r="K220" i="27" s="1"/>
  <c r="L220" i="27" s="1"/>
  <c r="C221" i="27"/>
  <c r="E221" i="27" s="1"/>
  <c r="G221" i="27" s="1"/>
  <c r="H221" i="27"/>
  <c r="J221" i="27" s="1"/>
  <c r="K221" i="27" s="1"/>
  <c r="L221" i="27" s="1"/>
  <c r="C222" i="27"/>
  <c r="E222" i="27" s="1"/>
  <c r="G222" i="27" s="1"/>
  <c r="H222" i="27"/>
  <c r="J222" i="27" s="1"/>
  <c r="K222" i="27" s="1"/>
  <c r="L222" i="27" s="1"/>
  <c r="C222" i="26"/>
  <c r="E222" i="26" s="1"/>
  <c r="G222" i="26" s="1"/>
  <c r="H222" i="26"/>
  <c r="J222" i="26" s="1"/>
  <c r="K222" i="26" s="1"/>
  <c r="L222" i="26" s="1"/>
  <c r="C211" i="26"/>
  <c r="E211" i="26" s="1"/>
  <c r="G211" i="26" s="1"/>
  <c r="H211" i="26"/>
  <c r="J211" i="26" s="1"/>
  <c r="K211" i="26" s="1"/>
  <c r="L211" i="26" s="1"/>
  <c r="C212" i="26"/>
  <c r="E212" i="26" s="1"/>
  <c r="G212" i="26" s="1"/>
  <c r="H212" i="26"/>
  <c r="J212" i="26" s="1"/>
  <c r="K212" i="26" s="1"/>
  <c r="L212" i="26" s="1"/>
  <c r="C213" i="26"/>
  <c r="E213" i="26" s="1"/>
  <c r="G213" i="26" s="1"/>
  <c r="H213" i="26"/>
  <c r="J213" i="26" s="1"/>
  <c r="K213" i="26" s="1"/>
  <c r="L213" i="26" s="1"/>
  <c r="C214" i="26"/>
  <c r="E214" i="26" s="1"/>
  <c r="G214" i="26" s="1"/>
  <c r="H214" i="26"/>
  <c r="J214" i="26" s="1"/>
  <c r="K214" i="26" s="1"/>
  <c r="L214" i="26" s="1"/>
  <c r="C215" i="26"/>
  <c r="E215" i="26" s="1"/>
  <c r="G215" i="26" s="1"/>
  <c r="H215" i="26"/>
  <c r="J215" i="26" s="1"/>
  <c r="K215" i="26" s="1"/>
  <c r="L215" i="26" s="1"/>
  <c r="C216" i="26"/>
  <c r="E216" i="26" s="1"/>
  <c r="G216" i="26" s="1"/>
  <c r="H216" i="26"/>
  <c r="J216" i="26" s="1"/>
  <c r="K216" i="26" s="1"/>
  <c r="L216" i="26" s="1"/>
  <c r="C217" i="26"/>
  <c r="E217" i="26" s="1"/>
  <c r="G217" i="26" s="1"/>
  <c r="H217" i="26"/>
  <c r="J217" i="26" s="1"/>
  <c r="K217" i="26" s="1"/>
  <c r="L217" i="26" s="1"/>
  <c r="C218" i="26"/>
  <c r="E218" i="26" s="1"/>
  <c r="G218" i="26" s="1"/>
  <c r="H218" i="26"/>
  <c r="J218" i="26" s="1"/>
  <c r="K218" i="26" s="1"/>
  <c r="L218" i="26" s="1"/>
  <c r="C219" i="26"/>
  <c r="E219" i="26" s="1"/>
  <c r="G219" i="26" s="1"/>
  <c r="H219" i="26"/>
  <c r="J219" i="26" s="1"/>
  <c r="K219" i="26" s="1"/>
  <c r="L219" i="26" s="1"/>
  <c r="C220" i="26"/>
  <c r="E220" i="26" s="1"/>
  <c r="G220" i="26" s="1"/>
  <c r="H220" i="26"/>
  <c r="J220" i="26" s="1"/>
  <c r="K220" i="26" s="1"/>
  <c r="L220" i="26" s="1"/>
  <c r="C221" i="26"/>
  <c r="E221" i="26" s="1"/>
  <c r="G221" i="26" s="1"/>
  <c r="H221" i="26"/>
  <c r="J221" i="26" s="1"/>
  <c r="K221" i="26" s="1"/>
  <c r="L221" i="26" s="1"/>
  <c r="C211" i="25"/>
  <c r="E211" i="25" s="1"/>
  <c r="G211" i="25" s="1"/>
  <c r="H211" i="25"/>
  <c r="J211" i="25" s="1"/>
  <c r="K211" i="25" s="1"/>
  <c r="L211" i="25" s="1"/>
  <c r="C212" i="25"/>
  <c r="E212" i="25" s="1"/>
  <c r="G212" i="25" s="1"/>
  <c r="H212" i="25"/>
  <c r="J212" i="25" s="1"/>
  <c r="K212" i="25" s="1"/>
  <c r="L212" i="25" s="1"/>
  <c r="C213" i="25"/>
  <c r="E213" i="25" s="1"/>
  <c r="G213" i="25" s="1"/>
  <c r="H213" i="25"/>
  <c r="J213" i="25" s="1"/>
  <c r="K213" i="25" s="1"/>
  <c r="L213" i="25" s="1"/>
  <c r="C214" i="25"/>
  <c r="E214" i="25" s="1"/>
  <c r="G214" i="25" s="1"/>
  <c r="H214" i="25"/>
  <c r="J214" i="25" s="1"/>
  <c r="K214" i="25" s="1"/>
  <c r="L214" i="25" s="1"/>
  <c r="C215" i="25"/>
  <c r="E215" i="25" s="1"/>
  <c r="G215" i="25" s="1"/>
  <c r="H215" i="25"/>
  <c r="J215" i="25" s="1"/>
  <c r="K215" i="25" s="1"/>
  <c r="L215" i="25" s="1"/>
  <c r="C216" i="25"/>
  <c r="E216" i="25" s="1"/>
  <c r="G216" i="25" s="1"/>
  <c r="H216" i="25"/>
  <c r="J216" i="25" s="1"/>
  <c r="K216" i="25" s="1"/>
  <c r="L216" i="25" s="1"/>
  <c r="C217" i="25"/>
  <c r="E217" i="25" s="1"/>
  <c r="G217" i="25" s="1"/>
  <c r="H217" i="25"/>
  <c r="J217" i="25" s="1"/>
  <c r="K217" i="25" s="1"/>
  <c r="L217" i="25" s="1"/>
  <c r="C218" i="25"/>
  <c r="E218" i="25" s="1"/>
  <c r="G218" i="25" s="1"/>
  <c r="H218" i="25"/>
  <c r="J218" i="25" s="1"/>
  <c r="K218" i="25" s="1"/>
  <c r="L218" i="25" s="1"/>
  <c r="C219" i="25"/>
  <c r="E219" i="25" s="1"/>
  <c r="G219" i="25" s="1"/>
  <c r="H219" i="25"/>
  <c r="J219" i="25" s="1"/>
  <c r="K219" i="25" s="1"/>
  <c r="L219" i="25" s="1"/>
  <c r="C220" i="25"/>
  <c r="E220" i="25" s="1"/>
  <c r="G220" i="25" s="1"/>
  <c r="H220" i="25"/>
  <c r="J220" i="25" s="1"/>
  <c r="K220" i="25" s="1"/>
  <c r="L220" i="25" s="1"/>
  <c r="C221" i="25"/>
  <c r="E221" i="25" s="1"/>
  <c r="G221" i="25" s="1"/>
  <c r="H221" i="25"/>
  <c r="J221" i="25" s="1"/>
  <c r="K221" i="25" s="1"/>
  <c r="L221" i="25" s="1"/>
  <c r="C222" i="25"/>
  <c r="E222" i="25" s="1"/>
  <c r="G222" i="25" s="1"/>
  <c r="H222" i="25"/>
  <c r="J222" i="25" s="1"/>
  <c r="K222" i="25" s="1"/>
  <c r="L222" i="25" s="1"/>
  <c r="L211" i="46"/>
  <c r="U211" i="46" s="1"/>
  <c r="L212" i="46"/>
  <c r="U212" i="46" s="1"/>
  <c r="L213" i="46"/>
  <c r="U213" i="46" s="1"/>
  <c r="L214" i="46"/>
  <c r="U214" i="46" s="1"/>
  <c r="L215" i="46"/>
  <c r="U215" i="46" s="1"/>
  <c r="L216" i="46"/>
  <c r="U216" i="46" s="1"/>
  <c r="L217" i="46"/>
  <c r="U217" i="46" s="1"/>
  <c r="L218" i="46"/>
  <c r="U218" i="46" s="1"/>
  <c r="L219" i="46"/>
  <c r="U219" i="46" s="1"/>
  <c r="L220" i="46"/>
  <c r="U220" i="46" s="1"/>
  <c r="U221" i="46"/>
  <c r="L222" i="46"/>
  <c r="U222" i="46" s="1"/>
  <c r="C211" i="24"/>
  <c r="E211" i="24" s="1"/>
  <c r="G211" i="24" s="1"/>
  <c r="H211" i="24"/>
  <c r="J211" i="24" s="1"/>
  <c r="K211" i="24" s="1"/>
  <c r="L211" i="24" s="1"/>
  <c r="C212" i="24"/>
  <c r="E212" i="24" s="1"/>
  <c r="G212" i="24" s="1"/>
  <c r="H212" i="24"/>
  <c r="J212" i="24" s="1"/>
  <c r="K212" i="24" s="1"/>
  <c r="L212" i="24" s="1"/>
  <c r="C213" i="24"/>
  <c r="E213" i="24" s="1"/>
  <c r="G213" i="24" s="1"/>
  <c r="H213" i="24"/>
  <c r="J213" i="24" s="1"/>
  <c r="K213" i="24" s="1"/>
  <c r="L213" i="24" s="1"/>
  <c r="C214" i="24"/>
  <c r="E214" i="24" s="1"/>
  <c r="G214" i="24" s="1"/>
  <c r="H214" i="24"/>
  <c r="J214" i="24" s="1"/>
  <c r="K214" i="24" s="1"/>
  <c r="L214" i="24" s="1"/>
  <c r="C215" i="24"/>
  <c r="E215" i="24" s="1"/>
  <c r="G215" i="24" s="1"/>
  <c r="H215" i="24"/>
  <c r="J215" i="24" s="1"/>
  <c r="K215" i="24" s="1"/>
  <c r="L215" i="24" s="1"/>
  <c r="C216" i="24"/>
  <c r="E216" i="24" s="1"/>
  <c r="G216" i="24" s="1"/>
  <c r="H216" i="24"/>
  <c r="J216" i="24" s="1"/>
  <c r="K216" i="24" s="1"/>
  <c r="L216" i="24" s="1"/>
  <c r="C217" i="24"/>
  <c r="E217" i="24" s="1"/>
  <c r="G217" i="24" s="1"/>
  <c r="H217" i="24"/>
  <c r="J217" i="24" s="1"/>
  <c r="K217" i="24" s="1"/>
  <c r="L217" i="24" s="1"/>
  <c r="C218" i="24"/>
  <c r="E218" i="24" s="1"/>
  <c r="G218" i="24" s="1"/>
  <c r="H218" i="24"/>
  <c r="J218" i="24" s="1"/>
  <c r="K218" i="24" s="1"/>
  <c r="L218" i="24" s="1"/>
  <c r="C219" i="24"/>
  <c r="E219" i="24" s="1"/>
  <c r="G219" i="24" s="1"/>
  <c r="H219" i="24"/>
  <c r="J219" i="24" s="1"/>
  <c r="K219" i="24" s="1"/>
  <c r="L219" i="24" s="1"/>
  <c r="C220" i="24"/>
  <c r="E220" i="24" s="1"/>
  <c r="G220" i="24" s="1"/>
  <c r="H220" i="24"/>
  <c r="J220" i="24" s="1"/>
  <c r="K220" i="24" s="1"/>
  <c r="L220" i="24" s="1"/>
  <c r="C221" i="24"/>
  <c r="E221" i="24" s="1"/>
  <c r="G221" i="24" s="1"/>
  <c r="H221" i="24"/>
  <c r="J221" i="24" s="1"/>
  <c r="K221" i="24" s="1"/>
  <c r="L221" i="24" s="1"/>
  <c r="C222" i="24"/>
  <c r="E222" i="24" s="1"/>
  <c r="G222" i="24" s="1"/>
  <c r="H222" i="24"/>
  <c r="J222" i="24" s="1"/>
  <c r="K222" i="24" s="1"/>
  <c r="L222" i="24" s="1"/>
  <c r="C211" i="23"/>
  <c r="E211" i="23" s="1"/>
  <c r="G211" i="23" s="1"/>
  <c r="H211" i="23"/>
  <c r="J211" i="23" s="1"/>
  <c r="K211" i="23" s="1"/>
  <c r="L211" i="23" s="1"/>
  <c r="C212" i="23"/>
  <c r="E212" i="23" s="1"/>
  <c r="G212" i="23" s="1"/>
  <c r="H212" i="23"/>
  <c r="J212" i="23" s="1"/>
  <c r="K212" i="23" s="1"/>
  <c r="L212" i="23" s="1"/>
  <c r="C213" i="23"/>
  <c r="E213" i="23" s="1"/>
  <c r="G213" i="23" s="1"/>
  <c r="H213" i="23"/>
  <c r="J213" i="23" s="1"/>
  <c r="K213" i="23" s="1"/>
  <c r="L213" i="23" s="1"/>
  <c r="C214" i="23"/>
  <c r="E214" i="23" s="1"/>
  <c r="G214" i="23" s="1"/>
  <c r="H214" i="23"/>
  <c r="J214" i="23" s="1"/>
  <c r="K214" i="23" s="1"/>
  <c r="L214" i="23" s="1"/>
  <c r="C215" i="23"/>
  <c r="E215" i="23" s="1"/>
  <c r="G215" i="23" s="1"/>
  <c r="H215" i="23"/>
  <c r="J215" i="23" s="1"/>
  <c r="K215" i="23" s="1"/>
  <c r="L215" i="23" s="1"/>
  <c r="C216" i="23"/>
  <c r="E216" i="23" s="1"/>
  <c r="G216" i="23" s="1"/>
  <c r="H216" i="23"/>
  <c r="J216" i="23" s="1"/>
  <c r="K216" i="23" s="1"/>
  <c r="L216" i="23" s="1"/>
  <c r="C217" i="23"/>
  <c r="E217" i="23" s="1"/>
  <c r="G217" i="23" s="1"/>
  <c r="H217" i="23"/>
  <c r="J217" i="23" s="1"/>
  <c r="K217" i="23" s="1"/>
  <c r="L217" i="23" s="1"/>
  <c r="C218" i="23"/>
  <c r="E218" i="23" s="1"/>
  <c r="G218" i="23" s="1"/>
  <c r="H218" i="23"/>
  <c r="J218" i="23" s="1"/>
  <c r="K218" i="23" s="1"/>
  <c r="L218" i="23" s="1"/>
  <c r="C219" i="23"/>
  <c r="E219" i="23" s="1"/>
  <c r="G219" i="23" s="1"/>
  <c r="H219" i="23"/>
  <c r="J219" i="23" s="1"/>
  <c r="K219" i="23" s="1"/>
  <c r="L219" i="23" s="1"/>
  <c r="C220" i="23"/>
  <c r="E220" i="23" s="1"/>
  <c r="G220" i="23" s="1"/>
  <c r="H220" i="23"/>
  <c r="J220" i="23" s="1"/>
  <c r="K220" i="23" s="1"/>
  <c r="L220" i="23" s="1"/>
  <c r="C221" i="23"/>
  <c r="E221" i="23" s="1"/>
  <c r="G221" i="23" s="1"/>
  <c r="H221" i="23"/>
  <c r="J221" i="23" s="1"/>
  <c r="K221" i="23" s="1"/>
  <c r="L221" i="23" s="1"/>
  <c r="C222" i="23"/>
  <c r="E222" i="23" s="1"/>
  <c r="G222" i="23" s="1"/>
  <c r="H222" i="23"/>
  <c r="J222" i="23" s="1"/>
  <c r="K222" i="23" s="1"/>
  <c r="L222" i="23" s="1"/>
  <c r="C211" i="22"/>
  <c r="E211" i="22" s="1"/>
  <c r="G211" i="22" s="1"/>
  <c r="H211" i="22"/>
  <c r="J211" i="22" s="1"/>
  <c r="K211" i="22" s="1"/>
  <c r="L211" i="22" s="1"/>
  <c r="C212" i="22"/>
  <c r="E212" i="22" s="1"/>
  <c r="G212" i="22" s="1"/>
  <c r="H212" i="22"/>
  <c r="J212" i="22" s="1"/>
  <c r="K212" i="22" s="1"/>
  <c r="L212" i="22" s="1"/>
  <c r="C213" i="22"/>
  <c r="E213" i="22" s="1"/>
  <c r="G213" i="22" s="1"/>
  <c r="H213" i="22"/>
  <c r="J213" i="22" s="1"/>
  <c r="K213" i="22" s="1"/>
  <c r="L213" i="22" s="1"/>
  <c r="C214" i="22"/>
  <c r="E214" i="22" s="1"/>
  <c r="G214" i="22" s="1"/>
  <c r="H214" i="22"/>
  <c r="J214" i="22" s="1"/>
  <c r="K214" i="22" s="1"/>
  <c r="L214" i="22" s="1"/>
  <c r="C215" i="22"/>
  <c r="E215" i="22" s="1"/>
  <c r="G215" i="22" s="1"/>
  <c r="H215" i="22"/>
  <c r="J215" i="22" s="1"/>
  <c r="K215" i="22" s="1"/>
  <c r="L215" i="22" s="1"/>
  <c r="C216" i="22"/>
  <c r="E216" i="22" s="1"/>
  <c r="G216" i="22" s="1"/>
  <c r="H216" i="22"/>
  <c r="J216" i="22" s="1"/>
  <c r="K216" i="22" s="1"/>
  <c r="L216" i="22" s="1"/>
  <c r="C217" i="22"/>
  <c r="E217" i="22" s="1"/>
  <c r="G217" i="22" s="1"/>
  <c r="H217" i="22"/>
  <c r="J217" i="22" s="1"/>
  <c r="K217" i="22" s="1"/>
  <c r="L217" i="22" s="1"/>
  <c r="C218" i="22"/>
  <c r="E218" i="22" s="1"/>
  <c r="G218" i="22" s="1"/>
  <c r="H218" i="22"/>
  <c r="J218" i="22" s="1"/>
  <c r="K218" i="22" s="1"/>
  <c r="L218" i="22" s="1"/>
  <c r="C219" i="22"/>
  <c r="E219" i="22" s="1"/>
  <c r="G219" i="22" s="1"/>
  <c r="H219" i="22"/>
  <c r="J219" i="22" s="1"/>
  <c r="K219" i="22" s="1"/>
  <c r="L219" i="22" s="1"/>
  <c r="C220" i="22"/>
  <c r="E220" i="22" s="1"/>
  <c r="G220" i="22" s="1"/>
  <c r="H220" i="22"/>
  <c r="J220" i="22" s="1"/>
  <c r="K220" i="22" s="1"/>
  <c r="L220" i="22" s="1"/>
  <c r="C221" i="22"/>
  <c r="E221" i="22" s="1"/>
  <c r="G221" i="22" s="1"/>
  <c r="H221" i="22"/>
  <c r="J221" i="22" s="1"/>
  <c r="K221" i="22" s="1"/>
  <c r="L221" i="22" s="1"/>
  <c r="C222" i="22"/>
  <c r="E222" i="22" s="1"/>
  <c r="G222" i="22" s="1"/>
  <c r="H222" i="22"/>
  <c r="J222" i="22" s="1"/>
  <c r="K222" i="22" s="1"/>
  <c r="L222" i="22" s="1"/>
  <c r="C211" i="21"/>
  <c r="E211" i="21" s="1"/>
  <c r="G211" i="21" s="1"/>
  <c r="H211" i="21"/>
  <c r="J211" i="21" s="1"/>
  <c r="K211" i="21" s="1"/>
  <c r="L211" i="21" s="1"/>
  <c r="C212" i="21"/>
  <c r="E212" i="21" s="1"/>
  <c r="G212" i="21" s="1"/>
  <c r="H212" i="21"/>
  <c r="J212" i="21" s="1"/>
  <c r="K212" i="21" s="1"/>
  <c r="L212" i="21" s="1"/>
  <c r="C213" i="21"/>
  <c r="E213" i="21" s="1"/>
  <c r="G213" i="21" s="1"/>
  <c r="H213" i="21"/>
  <c r="J213" i="21" s="1"/>
  <c r="K213" i="21" s="1"/>
  <c r="L213" i="21" s="1"/>
  <c r="C214" i="21"/>
  <c r="E214" i="21" s="1"/>
  <c r="G214" i="21" s="1"/>
  <c r="H214" i="21"/>
  <c r="J214" i="21" s="1"/>
  <c r="K214" i="21" s="1"/>
  <c r="L214" i="21" s="1"/>
  <c r="C215" i="21"/>
  <c r="E215" i="21" s="1"/>
  <c r="G215" i="21" s="1"/>
  <c r="H215" i="21"/>
  <c r="J215" i="21" s="1"/>
  <c r="K215" i="21" s="1"/>
  <c r="L215" i="21" s="1"/>
  <c r="C216" i="21"/>
  <c r="E216" i="21" s="1"/>
  <c r="G216" i="21" s="1"/>
  <c r="H216" i="21"/>
  <c r="J216" i="21" s="1"/>
  <c r="K216" i="21" s="1"/>
  <c r="L216" i="21" s="1"/>
  <c r="C217" i="21"/>
  <c r="E217" i="21" s="1"/>
  <c r="G217" i="21" s="1"/>
  <c r="H217" i="21"/>
  <c r="J217" i="21" s="1"/>
  <c r="K217" i="21" s="1"/>
  <c r="L217" i="21" s="1"/>
  <c r="C218" i="21"/>
  <c r="E218" i="21" s="1"/>
  <c r="G218" i="21" s="1"/>
  <c r="H218" i="21"/>
  <c r="J218" i="21" s="1"/>
  <c r="K218" i="21" s="1"/>
  <c r="L218" i="21" s="1"/>
  <c r="C219" i="21"/>
  <c r="E219" i="21" s="1"/>
  <c r="G219" i="21" s="1"/>
  <c r="H219" i="21"/>
  <c r="J219" i="21" s="1"/>
  <c r="K219" i="21" s="1"/>
  <c r="L219" i="21" s="1"/>
  <c r="C220" i="21"/>
  <c r="E220" i="21" s="1"/>
  <c r="G220" i="21" s="1"/>
  <c r="H220" i="21"/>
  <c r="J220" i="21" s="1"/>
  <c r="K220" i="21" s="1"/>
  <c r="L220" i="21" s="1"/>
  <c r="C221" i="21"/>
  <c r="E221" i="21" s="1"/>
  <c r="G221" i="21" s="1"/>
  <c r="H221" i="21"/>
  <c r="J221" i="21" s="1"/>
  <c r="K221" i="21" s="1"/>
  <c r="L221" i="21" s="1"/>
  <c r="C222" i="21"/>
  <c r="E222" i="21" s="1"/>
  <c r="G222" i="21" s="1"/>
  <c r="H222" i="21"/>
  <c r="J222" i="21" s="1"/>
  <c r="K222" i="21" s="1"/>
  <c r="L222" i="21" s="1"/>
  <c r="C211" i="45"/>
  <c r="E211" i="45" s="1"/>
  <c r="G211" i="45" s="1"/>
  <c r="H211" i="45"/>
  <c r="J211" i="45" s="1"/>
  <c r="K211" i="45" s="1"/>
  <c r="L211" i="45" s="1"/>
  <c r="C212" i="45"/>
  <c r="E212" i="45" s="1"/>
  <c r="G212" i="45" s="1"/>
  <c r="H212" i="45"/>
  <c r="J212" i="45" s="1"/>
  <c r="K212" i="45" s="1"/>
  <c r="L212" i="45" s="1"/>
  <c r="C213" i="45"/>
  <c r="E213" i="45" s="1"/>
  <c r="G213" i="45" s="1"/>
  <c r="H213" i="45"/>
  <c r="J213" i="45" s="1"/>
  <c r="K213" i="45" s="1"/>
  <c r="L213" i="45" s="1"/>
  <c r="C214" i="45"/>
  <c r="E214" i="45" s="1"/>
  <c r="G214" i="45" s="1"/>
  <c r="H214" i="45"/>
  <c r="J214" i="45" s="1"/>
  <c r="K214" i="45" s="1"/>
  <c r="L214" i="45" s="1"/>
  <c r="C215" i="45"/>
  <c r="E215" i="45" s="1"/>
  <c r="G215" i="45" s="1"/>
  <c r="H215" i="45"/>
  <c r="J215" i="45" s="1"/>
  <c r="K215" i="45" s="1"/>
  <c r="L215" i="45" s="1"/>
  <c r="C216" i="45"/>
  <c r="E216" i="45" s="1"/>
  <c r="G216" i="45" s="1"/>
  <c r="H216" i="45"/>
  <c r="J216" i="45" s="1"/>
  <c r="K216" i="45" s="1"/>
  <c r="L216" i="45" s="1"/>
  <c r="C217" i="45"/>
  <c r="E217" i="45" s="1"/>
  <c r="G217" i="45" s="1"/>
  <c r="H217" i="45"/>
  <c r="J217" i="45" s="1"/>
  <c r="K217" i="45" s="1"/>
  <c r="L217" i="45" s="1"/>
  <c r="C218" i="45"/>
  <c r="E218" i="45" s="1"/>
  <c r="G218" i="45" s="1"/>
  <c r="H218" i="45"/>
  <c r="J218" i="45" s="1"/>
  <c r="K218" i="45" s="1"/>
  <c r="L218" i="45" s="1"/>
  <c r="C219" i="45"/>
  <c r="E219" i="45" s="1"/>
  <c r="G219" i="45" s="1"/>
  <c r="H219" i="45"/>
  <c r="J219" i="45" s="1"/>
  <c r="K219" i="45" s="1"/>
  <c r="L219" i="45" s="1"/>
  <c r="C220" i="45"/>
  <c r="E220" i="45" s="1"/>
  <c r="G220" i="45" s="1"/>
  <c r="H220" i="45"/>
  <c r="J220" i="45" s="1"/>
  <c r="K220" i="45" s="1"/>
  <c r="L220" i="45" s="1"/>
  <c r="C221" i="45"/>
  <c r="E221" i="45" s="1"/>
  <c r="G221" i="45" s="1"/>
  <c r="H221" i="45"/>
  <c r="J221" i="45" s="1"/>
  <c r="K221" i="45" s="1"/>
  <c r="L221" i="45" s="1"/>
  <c r="C222" i="45"/>
  <c r="E222" i="45" s="1"/>
  <c r="G222" i="45" s="1"/>
  <c r="H222" i="45"/>
  <c r="J222" i="45" s="1"/>
  <c r="K222" i="45" s="1"/>
  <c r="L222" i="45" s="1"/>
  <c r="C211" i="19"/>
  <c r="E211" i="19" s="1"/>
  <c r="G211" i="19" s="1"/>
  <c r="H211" i="19"/>
  <c r="J211" i="19" s="1"/>
  <c r="K211" i="19" s="1"/>
  <c r="L211" i="19" s="1"/>
  <c r="C212" i="19"/>
  <c r="E212" i="19" s="1"/>
  <c r="G212" i="19" s="1"/>
  <c r="H212" i="19"/>
  <c r="J212" i="19" s="1"/>
  <c r="K212" i="19" s="1"/>
  <c r="L212" i="19" s="1"/>
  <c r="C213" i="19"/>
  <c r="E213" i="19" s="1"/>
  <c r="G213" i="19" s="1"/>
  <c r="H213" i="19"/>
  <c r="J213" i="19" s="1"/>
  <c r="K213" i="19" s="1"/>
  <c r="L213" i="19" s="1"/>
  <c r="C214" i="19"/>
  <c r="E214" i="19" s="1"/>
  <c r="G214" i="19" s="1"/>
  <c r="H214" i="19"/>
  <c r="J214" i="19" s="1"/>
  <c r="K214" i="19" s="1"/>
  <c r="L214" i="19" s="1"/>
  <c r="C215" i="19"/>
  <c r="E215" i="19" s="1"/>
  <c r="G215" i="19" s="1"/>
  <c r="H215" i="19"/>
  <c r="J215" i="19" s="1"/>
  <c r="K215" i="19" s="1"/>
  <c r="L215" i="19" s="1"/>
  <c r="C216" i="19"/>
  <c r="E216" i="19" s="1"/>
  <c r="G216" i="19" s="1"/>
  <c r="H216" i="19"/>
  <c r="J216" i="19" s="1"/>
  <c r="K216" i="19" s="1"/>
  <c r="L216" i="19" s="1"/>
  <c r="C217" i="19"/>
  <c r="E217" i="19" s="1"/>
  <c r="G217" i="19" s="1"/>
  <c r="H217" i="19"/>
  <c r="J217" i="19" s="1"/>
  <c r="K217" i="19" s="1"/>
  <c r="L217" i="19" s="1"/>
  <c r="C218" i="19"/>
  <c r="E218" i="19" s="1"/>
  <c r="G218" i="19" s="1"/>
  <c r="H218" i="19"/>
  <c r="J218" i="19" s="1"/>
  <c r="K218" i="19" s="1"/>
  <c r="L218" i="19" s="1"/>
  <c r="C219" i="19"/>
  <c r="E219" i="19" s="1"/>
  <c r="G219" i="19" s="1"/>
  <c r="H219" i="19"/>
  <c r="J219" i="19" s="1"/>
  <c r="K219" i="19" s="1"/>
  <c r="L219" i="19" s="1"/>
  <c r="C220" i="19"/>
  <c r="E220" i="19" s="1"/>
  <c r="G220" i="19" s="1"/>
  <c r="H220" i="19"/>
  <c r="J220" i="19" s="1"/>
  <c r="K220" i="19" s="1"/>
  <c r="L220" i="19" s="1"/>
  <c r="C221" i="19"/>
  <c r="E221" i="19" s="1"/>
  <c r="G221" i="19" s="1"/>
  <c r="H221" i="19"/>
  <c r="J221" i="19" s="1"/>
  <c r="K221" i="19" s="1"/>
  <c r="L221" i="19" s="1"/>
  <c r="C222" i="19"/>
  <c r="E222" i="19" s="1"/>
  <c r="G222" i="19" s="1"/>
  <c r="H222" i="19"/>
  <c r="J222" i="19" s="1"/>
  <c r="K222" i="19" s="1"/>
  <c r="L222" i="19" s="1"/>
  <c r="C211" i="20"/>
  <c r="E211" i="20" s="1"/>
  <c r="G211" i="20" s="1"/>
  <c r="H211" i="20"/>
  <c r="J211" i="20" s="1"/>
  <c r="K211" i="20" s="1"/>
  <c r="L211" i="20" s="1"/>
  <c r="C212" i="20"/>
  <c r="E212" i="20" s="1"/>
  <c r="G212" i="20" s="1"/>
  <c r="H212" i="20"/>
  <c r="J212" i="20" s="1"/>
  <c r="K212" i="20" s="1"/>
  <c r="L212" i="20" s="1"/>
  <c r="C213" i="20"/>
  <c r="E213" i="20" s="1"/>
  <c r="G213" i="20" s="1"/>
  <c r="H213" i="20"/>
  <c r="J213" i="20" s="1"/>
  <c r="K213" i="20" s="1"/>
  <c r="L213" i="20" s="1"/>
  <c r="C214" i="20"/>
  <c r="E214" i="20" s="1"/>
  <c r="G214" i="20" s="1"/>
  <c r="H214" i="20"/>
  <c r="J214" i="20" s="1"/>
  <c r="K214" i="20" s="1"/>
  <c r="L214" i="20" s="1"/>
  <c r="C215" i="20"/>
  <c r="E215" i="20" s="1"/>
  <c r="G215" i="20" s="1"/>
  <c r="H215" i="20"/>
  <c r="J215" i="20" s="1"/>
  <c r="K215" i="20" s="1"/>
  <c r="L215" i="20" s="1"/>
  <c r="C216" i="20"/>
  <c r="E216" i="20" s="1"/>
  <c r="G216" i="20" s="1"/>
  <c r="H216" i="20"/>
  <c r="J216" i="20" s="1"/>
  <c r="K216" i="20" s="1"/>
  <c r="L216" i="20" s="1"/>
  <c r="C217" i="20"/>
  <c r="E217" i="20" s="1"/>
  <c r="G217" i="20" s="1"/>
  <c r="H217" i="20"/>
  <c r="J217" i="20" s="1"/>
  <c r="K217" i="20" s="1"/>
  <c r="L217" i="20" s="1"/>
  <c r="C218" i="20"/>
  <c r="E218" i="20" s="1"/>
  <c r="G218" i="20" s="1"/>
  <c r="H218" i="20"/>
  <c r="J218" i="20" s="1"/>
  <c r="K218" i="20" s="1"/>
  <c r="L218" i="20" s="1"/>
  <c r="C219" i="20"/>
  <c r="E219" i="20" s="1"/>
  <c r="G219" i="20" s="1"/>
  <c r="H219" i="20"/>
  <c r="J219" i="20" s="1"/>
  <c r="K219" i="20" s="1"/>
  <c r="L219" i="20" s="1"/>
  <c r="C220" i="20"/>
  <c r="E220" i="20" s="1"/>
  <c r="G220" i="20" s="1"/>
  <c r="H220" i="20"/>
  <c r="J220" i="20" s="1"/>
  <c r="K220" i="20" s="1"/>
  <c r="L220" i="20" s="1"/>
  <c r="C221" i="20"/>
  <c r="E221" i="20" s="1"/>
  <c r="G221" i="20" s="1"/>
  <c r="H221" i="20"/>
  <c r="J221" i="20" s="1"/>
  <c r="K221" i="20" s="1"/>
  <c r="L221" i="20" s="1"/>
  <c r="C222" i="20"/>
  <c r="E222" i="20" s="1"/>
  <c r="G222" i="20" s="1"/>
  <c r="H222" i="20"/>
  <c r="J222" i="20" s="1"/>
  <c r="K222" i="20" s="1"/>
  <c r="L222" i="20" s="1"/>
  <c r="U221" i="43"/>
  <c r="U222" i="43"/>
  <c r="U211" i="43"/>
  <c r="U212" i="43"/>
  <c r="U213" i="43"/>
  <c r="U214" i="43"/>
  <c r="U215" i="43"/>
  <c r="U216" i="43"/>
  <c r="U217" i="43"/>
  <c r="U218" i="43"/>
  <c r="U219" i="43"/>
  <c r="U220" i="43"/>
  <c r="C211" i="18"/>
  <c r="E211" i="18" s="1"/>
  <c r="G211" i="18" s="1"/>
  <c r="H211" i="18"/>
  <c r="J211" i="18" s="1"/>
  <c r="K211" i="18" s="1"/>
  <c r="L211" i="18" s="1"/>
  <c r="C212" i="18"/>
  <c r="E212" i="18" s="1"/>
  <c r="G212" i="18" s="1"/>
  <c r="H212" i="18"/>
  <c r="J212" i="18" s="1"/>
  <c r="K212" i="18" s="1"/>
  <c r="L212" i="18" s="1"/>
  <c r="C213" i="18"/>
  <c r="E213" i="18" s="1"/>
  <c r="G213" i="18" s="1"/>
  <c r="H213" i="18"/>
  <c r="J213" i="18" s="1"/>
  <c r="K213" i="18" s="1"/>
  <c r="L213" i="18" s="1"/>
  <c r="C214" i="18"/>
  <c r="E214" i="18" s="1"/>
  <c r="G214" i="18" s="1"/>
  <c r="H214" i="18"/>
  <c r="J214" i="18" s="1"/>
  <c r="K214" i="18" s="1"/>
  <c r="L214" i="18" s="1"/>
  <c r="C215" i="18"/>
  <c r="E215" i="18" s="1"/>
  <c r="G215" i="18" s="1"/>
  <c r="H215" i="18"/>
  <c r="J215" i="18" s="1"/>
  <c r="K215" i="18" s="1"/>
  <c r="L215" i="18" s="1"/>
  <c r="C216" i="18"/>
  <c r="E216" i="18" s="1"/>
  <c r="G216" i="18" s="1"/>
  <c r="H216" i="18"/>
  <c r="J216" i="18" s="1"/>
  <c r="K216" i="18" s="1"/>
  <c r="L216" i="18" s="1"/>
  <c r="C217" i="18"/>
  <c r="E217" i="18" s="1"/>
  <c r="G217" i="18" s="1"/>
  <c r="H217" i="18"/>
  <c r="J217" i="18" s="1"/>
  <c r="K217" i="18" s="1"/>
  <c r="L217" i="18" s="1"/>
  <c r="C218" i="18"/>
  <c r="E218" i="18" s="1"/>
  <c r="G218" i="18" s="1"/>
  <c r="H218" i="18"/>
  <c r="J218" i="18" s="1"/>
  <c r="K218" i="18" s="1"/>
  <c r="L218" i="18" s="1"/>
  <c r="C219" i="18"/>
  <c r="E219" i="18" s="1"/>
  <c r="G219" i="18" s="1"/>
  <c r="H219" i="18"/>
  <c r="J219" i="18" s="1"/>
  <c r="K219" i="18" s="1"/>
  <c r="L219" i="18" s="1"/>
  <c r="C220" i="18"/>
  <c r="E220" i="18" s="1"/>
  <c r="G220" i="18" s="1"/>
  <c r="H220" i="18"/>
  <c r="J220" i="18" s="1"/>
  <c r="K220" i="18" s="1"/>
  <c r="L220" i="18" s="1"/>
  <c r="C221" i="18"/>
  <c r="E221" i="18" s="1"/>
  <c r="G221" i="18" s="1"/>
  <c r="H221" i="18"/>
  <c r="J221" i="18" s="1"/>
  <c r="K221" i="18" s="1"/>
  <c r="L221" i="18" s="1"/>
  <c r="C222" i="18"/>
  <c r="E222" i="18" s="1"/>
  <c r="G222" i="18" s="1"/>
  <c r="H222" i="18"/>
  <c r="J222" i="18" s="1"/>
  <c r="K222" i="18" s="1"/>
  <c r="L222" i="18" s="1"/>
  <c r="C211" i="16"/>
  <c r="E211" i="16" s="1"/>
  <c r="G211" i="16" s="1"/>
  <c r="H211" i="16"/>
  <c r="J211" i="16" s="1"/>
  <c r="K211" i="16" s="1"/>
  <c r="L211" i="16" s="1"/>
  <c r="C212" i="16"/>
  <c r="E212" i="16" s="1"/>
  <c r="G212" i="16" s="1"/>
  <c r="J212" i="16"/>
  <c r="K212" i="16" s="1"/>
  <c r="L212" i="16" s="1"/>
  <c r="C213" i="16"/>
  <c r="E213" i="16" s="1"/>
  <c r="G213" i="16" s="1"/>
  <c r="H213" i="16"/>
  <c r="J213" i="16" s="1"/>
  <c r="K213" i="16" s="1"/>
  <c r="L213" i="16" s="1"/>
  <c r="C214" i="16"/>
  <c r="E214" i="16" s="1"/>
  <c r="G214" i="16" s="1"/>
  <c r="H214" i="16"/>
  <c r="J214" i="16" s="1"/>
  <c r="K214" i="16" s="1"/>
  <c r="L214" i="16" s="1"/>
  <c r="C215" i="16"/>
  <c r="E215" i="16" s="1"/>
  <c r="G215" i="16" s="1"/>
  <c r="H215" i="16"/>
  <c r="J215" i="16" s="1"/>
  <c r="K215" i="16" s="1"/>
  <c r="L215" i="16" s="1"/>
  <c r="C216" i="16"/>
  <c r="E216" i="16" s="1"/>
  <c r="G216" i="16" s="1"/>
  <c r="H216" i="16"/>
  <c r="J216" i="16" s="1"/>
  <c r="K216" i="16" s="1"/>
  <c r="L216" i="16" s="1"/>
  <c r="C217" i="16"/>
  <c r="E217" i="16" s="1"/>
  <c r="G217" i="16" s="1"/>
  <c r="H217" i="16"/>
  <c r="J217" i="16" s="1"/>
  <c r="K217" i="16" s="1"/>
  <c r="L217" i="16" s="1"/>
  <c r="C218" i="16"/>
  <c r="E218" i="16" s="1"/>
  <c r="G218" i="16" s="1"/>
  <c r="H218" i="16"/>
  <c r="J218" i="16" s="1"/>
  <c r="K218" i="16" s="1"/>
  <c r="L218" i="16" s="1"/>
  <c r="C219" i="16"/>
  <c r="E219" i="16" s="1"/>
  <c r="G219" i="16" s="1"/>
  <c r="H219" i="16"/>
  <c r="J219" i="16" s="1"/>
  <c r="K219" i="16" s="1"/>
  <c r="L219" i="16" s="1"/>
  <c r="C220" i="16"/>
  <c r="E220" i="16" s="1"/>
  <c r="G220" i="16" s="1"/>
  <c r="H220" i="16"/>
  <c r="J220" i="16" s="1"/>
  <c r="K220" i="16" s="1"/>
  <c r="L220" i="16" s="1"/>
  <c r="C221" i="16"/>
  <c r="E221" i="16" s="1"/>
  <c r="G221" i="16" s="1"/>
  <c r="H221" i="16"/>
  <c r="J221" i="16" s="1"/>
  <c r="K221" i="16" s="1"/>
  <c r="L221" i="16" s="1"/>
  <c r="C222" i="16"/>
  <c r="E222" i="16" s="1"/>
  <c r="G222" i="16" s="1"/>
  <c r="H222" i="16"/>
  <c r="J222" i="16" s="1"/>
  <c r="K222" i="16" s="1"/>
  <c r="L222" i="16" s="1"/>
  <c r="C211" i="17"/>
  <c r="E211" i="17" s="1"/>
  <c r="G211" i="17" s="1"/>
  <c r="H211" i="17"/>
  <c r="J211" i="17" s="1"/>
  <c r="K211" i="17" s="1"/>
  <c r="L211" i="17" s="1"/>
  <c r="C212" i="17"/>
  <c r="E212" i="17" s="1"/>
  <c r="G212" i="17" s="1"/>
  <c r="H212" i="17"/>
  <c r="J212" i="17" s="1"/>
  <c r="K212" i="17" s="1"/>
  <c r="L212" i="17" s="1"/>
  <c r="C213" i="17"/>
  <c r="E213" i="17" s="1"/>
  <c r="G213" i="17" s="1"/>
  <c r="H213" i="17"/>
  <c r="J213" i="17" s="1"/>
  <c r="K213" i="17" s="1"/>
  <c r="L213" i="17" s="1"/>
  <c r="C214" i="17"/>
  <c r="E214" i="17" s="1"/>
  <c r="G214" i="17" s="1"/>
  <c r="H214" i="17"/>
  <c r="J214" i="17" s="1"/>
  <c r="K214" i="17" s="1"/>
  <c r="L214" i="17" s="1"/>
  <c r="C215" i="17"/>
  <c r="E215" i="17" s="1"/>
  <c r="G215" i="17" s="1"/>
  <c r="H215" i="17"/>
  <c r="J215" i="17" s="1"/>
  <c r="K215" i="17" s="1"/>
  <c r="L215" i="17" s="1"/>
  <c r="C216" i="17"/>
  <c r="E216" i="17" s="1"/>
  <c r="G216" i="17" s="1"/>
  <c r="H216" i="17"/>
  <c r="J216" i="17" s="1"/>
  <c r="K216" i="17" s="1"/>
  <c r="L216" i="17" s="1"/>
  <c r="C217" i="17"/>
  <c r="E217" i="17" s="1"/>
  <c r="G217" i="17" s="1"/>
  <c r="H217" i="17"/>
  <c r="J217" i="17" s="1"/>
  <c r="K217" i="17" s="1"/>
  <c r="L217" i="17" s="1"/>
  <c r="C218" i="17"/>
  <c r="E218" i="17" s="1"/>
  <c r="G218" i="17" s="1"/>
  <c r="H218" i="17"/>
  <c r="J218" i="17" s="1"/>
  <c r="K218" i="17" s="1"/>
  <c r="L218" i="17" s="1"/>
  <c r="C219" i="17"/>
  <c r="E219" i="17" s="1"/>
  <c r="G219" i="17" s="1"/>
  <c r="H219" i="17"/>
  <c r="J219" i="17" s="1"/>
  <c r="K219" i="17" s="1"/>
  <c r="L219" i="17" s="1"/>
  <c r="C220" i="17"/>
  <c r="E220" i="17" s="1"/>
  <c r="G220" i="17" s="1"/>
  <c r="H220" i="17"/>
  <c r="J220" i="17" s="1"/>
  <c r="K220" i="17" s="1"/>
  <c r="L220" i="17" s="1"/>
  <c r="C221" i="17"/>
  <c r="E221" i="17" s="1"/>
  <c r="G221" i="17" s="1"/>
  <c r="H221" i="17"/>
  <c r="J221" i="17" s="1"/>
  <c r="K221" i="17" s="1"/>
  <c r="L221" i="17" s="1"/>
  <c r="C222" i="17"/>
  <c r="E222" i="17" s="1"/>
  <c r="G222" i="17" s="1"/>
  <c r="H222" i="17"/>
  <c r="J222" i="17" s="1"/>
  <c r="K222" i="17" s="1"/>
  <c r="L222" i="17" s="1"/>
  <c r="H211" i="42"/>
  <c r="J211" i="42" s="1"/>
  <c r="K211" i="42" s="1"/>
  <c r="L211" i="42" s="1"/>
  <c r="H212" i="42"/>
  <c r="J212" i="42" s="1"/>
  <c r="K212" i="42" s="1"/>
  <c r="L212" i="42" s="1"/>
  <c r="H213" i="42"/>
  <c r="J213" i="42" s="1"/>
  <c r="H214" i="42"/>
  <c r="J214" i="42" s="1"/>
  <c r="K214" i="42" s="1"/>
  <c r="L214" i="42" s="1"/>
  <c r="H215" i="42"/>
  <c r="J215" i="42" s="1"/>
  <c r="H216" i="42"/>
  <c r="J216" i="42" s="1"/>
  <c r="K216" i="42" s="1"/>
  <c r="L216" i="42" s="1"/>
  <c r="H217" i="42"/>
  <c r="J217" i="42" s="1"/>
  <c r="H218" i="42"/>
  <c r="J218" i="42" s="1"/>
  <c r="K218" i="42" s="1"/>
  <c r="L218" i="42" s="1"/>
  <c r="H219" i="42"/>
  <c r="J219" i="42" s="1"/>
  <c r="H220" i="42"/>
  <c r="J220" i="42" s="1"/>
  <c r="K220" i="42" s="1"/>
  <c r="L220" i="42" s="1"/>
  <c r="H221" i="42"/>
  <c r="J221" i="42" s="1"/>
  <c r="K221" i="42" s="1"/>
  <c r="L221" i="42" s="1"/>
  <c r="H222" i="42"/>
  <c r="J222" i="42" s="1"/>
  <c r="K222" i="42" s="1"/>
  <c r="L222" i="42" s="1"/>
  <c r="L222" i="41"/>
  <c r="L211" i="41"/>
  <c r="L212" i="41"/>
  <c r="L213" i="41"/>
  <c r="L214" i="41"/>
  <c r="L215" i="41"/>
  <c r="L216" i="41"/>
  <c r="L217" i="41"/>
  <c r="L218" i="41"/>
  <c r="L219" i="41"/>
  <c r="L220" i="41"/>
  <c r="U221" i="41"/>
  <c r="U221" i="40"/>
  <c r="U222" i="40"/>
  <c r="U211" i="40"/>
  <c r="U212" i="40"/>
  <c r="U213" i="40"/>
  <c r="U214" i="40"/>
  <c r="U215" i="40"/>
  <c r="U216" i="40"/>
  <c r="U217" i="40"/>
  <c r="U218" i="40"/>
  <c r="U219" i="40"/>
  <c r="U220" i="40"/>
  <c r="C211" i="15"/>
  <c r="E211" i="15" s="1"/>
  <c r="G211" i="15" s="1"/>
  <c r="H211" i="15"/>
  <c r="J211" i="15" s="1"/>
  <c r="K211" i="15" s="1"/>
  <c r="L211" i="15" s="1"/>
  <c r="C212" i="15"/>
  <c r="E212" i="15" s="1"/>
  <c r="G212" i="15" s="1"/>
  <c r="H212" i="15"/>
  <c r="J212" i="15" s="1"/>
  <c r="K212" i="15" s="1"/>
  <c r="L212" i="15" s="1"/>
  <c r="C213" i="15"/>
  <c r="E213" i="15" s="1"/>
  <c r="G213" i="15" s="1"/>
  <c r="H213" i="15"/>
  <c r="J213" i="15" s="1"/>
  <c r="K213" i="15" s="1"/>
  <c r="L213" i="15" s="1"/>
  <c r="C214" i="15"/>
  <c r="E214" i="15" s="1"/>
  <c r="G214" i="15" s="1"/>
  <c r="H214" i="15"/>
  <c r="J214" i="15" s="1"/>
  <c r="K214" i="15" s="1"/>
  <c r="L214" i="15" s="1"/>
  <c r="C215" i="15"/>
  <c r="E215" i="15" s="1"/>
  <c r="G215" i="15" s="1"/>
  <c r="H215" i="15"/>
  <c r="J215" i="15" s="1"/>
  <c r="K215" i="15" s="1"/>
  <c r="L215" i="15" s="1"/>
  <c r="C216" i="15"/>
  <c r="E216" i="15" s="1"/>
  <c r="G216" i="15" s="1"/>
  <c r="H216" i="15"/>
  <c r="J216" i="15" s="1"/>
  <c r="K216" i="15" s="1"/>
  <c r="L216" i="15" s="1"/>
  <c r="C217" i="15"/>
  <c r="E217" i="15" s="1"/>
  <c r="G217" i="15" s="1"/>
  <c r="H217" i="15"/>
  <c r="J217" i="15" s="1"/>
  <c r="K217" i="15" s="1"/>
  <c r="L217" i="15" s="1"/>
  <c r="C218" i="15"/>
  <c r="E218" i="15" s="1"/>
  <c r="G218" i="15" s="1"/>
  <c r="H218" i="15"/>
  <c r="J218" i="15" s="1"/>
  <c r="K218" i="15" s="1"/>
  <c r="L218" i="15" s="1"/>
  <c r="C219" i="15"/>
  <c r="E219" i="15" s="1"/>
  <c r="G219" i="15" s="1"/>
  <c r="H219" i="15"/>
  <c r="J219" i="15" s="1"/>
  <c r="K219" i="15" s="1"/>
  <c r="L219" i="15" s="1"/>
  <c r="C220" i="15"/>
  <c r="E220" i="15" s="1"/>
  <c r="G220" i="15" s="1"/>
  <c r="H220" i="15"/>
  <c r="J220" i="15" s="1"/>
  <c r="K220" i="15" s="1"/>
  <c r="L220" i="15" s="1"/>
  <c r="C221" i="15"/>
  <c r="E221" i="15" s="1"/>
  <c r="G221" i="15" s="1"/>
  <c r="H221" i="15"/>
  <c r="J221" i="15" s="1"/>
  <c r="K221" i="15" s="1"/>
  <c r="L221" i="15" s="1"/>
  <c r="C222" i="15"/>
  <c r="E222" i="15" s="1"/>
  <c r="G222" i="15" s="1"/>
  <c r="H222" i="15"/>
  <c r="J222" i="15" s="1"/>
  <c r="C211" i="14"/>
  <c r="E211" i="14" s="1"/>
  <c r="G211" i="14" s="1"/>
  <c r="H211" i="14"/>
  <c r="J211" i="14" s="1"/>
  <c r="K211" i="14" s="1"/>
  <c r="L211" i="14" s="1"/>
  <c r="C212" i="14"/>
  <c r="E212" i="14" s="1"/>
  <c r="G212" i="14" s="1"/>
  <c r="H212" i="14"/>
  <c r="J212" i="14" s="1"/>
  <c r="K212" i="14" s="1"/>
  <c r="L212" i="14" s="1"/>
  <c r="C213" i="14"/>
  <c r="E213" i="14" s="1"/>
  <c r="G213" i="14" s="1"/>
  <c r="H213" i="14"/>
  <c r="J213" i="14" s="1"/>
  <c r="K213" i="14" s="1"/>
  <c r="L213" i="14" s="1"/>
  <c r="C214" i="14"/>
  <c r="E214" i="14" s="1"/>
  <c r="G214" i="14" s="1"/>
  <c r="H214" i="14"/>
  <c r="J214" i="14" s="1"/>
  <c r="K214" i="14" s="1"/>
  <c r="L214" i="14" s="1"/>
  <c r="C215" i="14"/>
  <c r="E215" i="14" s="1"/>
  <c r="G215" i="14" s="1"/>
  <c r="H215" i="14"/>
  <c r="J215" i="14" s="1"/>
  <c r="K215" i="14" s="1"/>
  <c r="L215" i="14" s="1"/>
  <c r="C216" i="14"/>
  <c r="E216" i="14" s="1"/>
  <c r="G216" i="14" s="1"/>
  <c r="H216" i="14"/>
  <c r="J216" i="14" s="1"/>
  <c r="K216" i="14" s="1"/>
  <c r="L216" i="14" s="1"/>
  <c r="C217" i="14"/>
  <c r="E217" i="14" s="1"/>
  <c r="G217" i="14" s="1"/>
  <c r="H217" i="14"/>
  <c r="J217" i="14" s="1"/>
  <c r="K217" i="14" s="1"/>
  <c r="L217" i="14" s="1"/>
  <c r="C218" i="14"/>
  <c r="E218" i="14" s="1"/>
  <c r="G218" i="14" s="1"/>
  <c r="H218" i="14"/>
  <c r="J218" i="14" s="1"/>
  <c r="K218" i="14" s="1"/>
  <c r="L218" i="14" s="1"/>
  <c r="C219" i="14"/>
  <c r="E219" i="14" s="1"/>
  <c r="G219" i="14" s="1"/>
  <c r="H219" i="14"/>
  <c r="J219" i="14" s="1"/>
  <c r="K219" i="14" s="1"/>
  <c r="L219" i="14" s="1"/>
  <c r="C220" i="14"/>
  <c r="E220" i="14" s="1"/>
  <c r="G220" i="14" s="1"/>
  <c r="H220" i="14"/>
  <c r="J220" i="14" s="1"/>
  <c r="K220" i="14" s="1"/>
  <c r="L220" i="14" s="1"/>
  <c r="C221" i="14"/>
  <c r="E221" i="14" s="1"/>
  <c r="G221" i="14" s="1"/>
  <c r="H221" i="14"/>
  <c r="J221" i="14" s="1"/>
  <c r="K221" i="14" s="1"/>
  <c r="L221" i="14" s="1"/>
  <c r="C222" i="14"/>
  <c r="E222" i="14" s="1"/>
  <c r="G222" i="14" s="1"/>
  <c r="H222" i="14"/>
  <c r="J222" i="14" s="1"/>
  <c r="K222" i="14" s="1"/>
  <c r="L222" i="14" s="1"/>
  <c r="C211" i="12"/>
  <c r="E211" i="12" s="1"/>
  <c r="G211" i="12" s="1"/>
  <c r="H211" i="12"/>
  <c r="J211" i="12" s="1"/>
  <c r="K211" i="12" s="1"/>
  <c r="L211" i="12" s="1"/>
  <c r="C212" i="12"/>
  <c r="E212" i="12" s="1"/>
  <c r="G212" i="12" s="1"/>
  <c r="H212" i="12"/>
  <c r="J212" i="12" s="1"/>
  <c r="K212" i="12" s="1"/>
  <c r="L212" i="12" s="1"/>
  <c r="C213" i="12"/>
  <c r="E213" i="12" s="1"/>
  <c r="G213" i="12" s="1"/>
  <c r="H213" i="12"/>
  <c r="J213" i="12" s="1"/>
  <c r="K213" i="12" s="1"/>
  <c r="L213" i="12" s="1"/>
  <c r="C214" i="12"/>
  <c r="E214" i="12" s="1"/>
  <c r="G214" i="12" s="1"/>
  <c r="H214" i="12"/>
  <c r="J214" i="12" s="1"/>
  <c r="K214" i="12" s="1"/>
  <c r="L214" i="12" s="1"/>
  <c r="C215" i="12"/>
  <c r="E215" i="12" s="1"/>
  <c r="G215" i="12" s="1"/>
  <c r="H215" i="12"/>
  <c r="J215" i="12" s="1"/>
  <c r="K215" i="12" s="1"/>
  <c r="L215" i="12" s="1"/>
  <c r="C216" i="12"/>
  <c r="E216" i="12" s="1"/>
  <c r="G216" i="12" s="1"/>
  <c r="H216" i="12"/>
  <c r="J216" i="12" s="1"/>
  <c r="K216" i="12" s="1"/>
  <c r="L216" i="12" s="1"/>
  <c r="C217" i="12"/>
  <c r="E217" i="12" s="1"/>
  <c r="G217" i="12" s="1"/>
  <c r="H217" i="12"/>
  <c r="J217" i="12" s="1"/>
  <c r="K217" i="12" s="1"/>
  <c r="L217" i="12" s="1"/>
  <c r="C218" i="12"/>
  <c r="E218" i="12" s="1"/>
  <c r="G218" i="12" s="1"/>
  <c r="H218" i="12"/>
  <c r="J218" i="12" s="1"/>
  <c r="K218" i="12" s="1"/>
  <c r="L218" i="12" s="1"/>
  <c r="C219" i="12"/>
  <c r="E219" i="12" s="1"/>
  <c r="G219" i="12" s="1"/>
  <c r="H219" i="12"/>
  <c r="J219" i="12" s="1"/>
  <c r="K219" i="12" s="1"/>
  <c r="L219" i="12" s="1"/>
  <c r="C220" i="12"/>
  <c r="E220" i="12" s="1"/>
  <c r="G220" i="12" s="1"/>
  <c r="H220" i="12"/>
  <c r="J220" i="12" s="1"/>
  <c r="K220" i="12" s="1"/>
  <c r="L220" i="12" s="1"/>
  <c r="C221" i="12"/>
  <c r="E221" i="12" s="1"/>
  <c r="G221" i="12" s="1"/>
  <c r="H221" i="12"/>
  <c r="J221" i="12" s="1"/>
  <c r="K221" i="12" s="1"/>
  <c r="L221" i="12" s="1"/>
  <c r="C222" i="12"/>
  <c r="E222" i="12" s="1"/>
  <c r="G222" i="12" s="1"/>
  <c r="H222" i="12"/>
  <c r="J222" i="12" s="1"/>
  <c r="K222" i="12" s="1"/>
  <c r="L222" i="12" s="1"/>
  <c r="C211" i="11"/>
  <c r="E211" i="11" s="1"/>
  <c r="H211" i="11"/>
  <c r="J211" i="11" s="1"/>
  <c r="C212" i="11"/>
  <c r="E212" i="11" s="1"/>
  <c r="H212" i="11"/>
  <c r="J212" i="11" s="1"/>
  <c r="C213" i="11"/>
  <c r="E213" i="11" s="1"/>
  <c r="H213" i="11"/>
  <c r="J213" i="11" s="1"/>
  <c r="C214" i="11"/>
  <c r="E214" i="11" s="1"/>
  <c r="H214" i="11"/>
  <c r="J214" i="11" s="1"/>
  <c r="C215" i="11"/>
  <c r="E215" i="11" s="1"/>
  <c r="H215" i="11"/>
  <c r="J215" i="11" s="1"/>
  <c r="C216" i="11"/>
  <c r="E216" i="11" s="1"/>
  <c r="H216" i="11"/>
  <c r="J216" i="11" s="1"/>
  <c r="C217" i="11"/>
  <c r="E217" i="11" s="1"/>
  <c r="H217" i="11"/>
  <c r="J217" i="11" s="1"/>
  <c r="C218" i="11"/>
  <c r="E218" i="11" s="1"/>
  <c r="H218" i="11"/>
  <c r="J218" i="11" s="1"/>
  <c r="C219" i="11"/>
  <c r="E219" i="11" s="1"/>
  <c r="H219" i="11"/>
  <c r="J219" i="11" s="1"/>
  <c r="C220" i="11"/>
  <c r="E220" i="11" s="1"/>
  <c r="H220" i="11"/>
  <c r="J220" i="11" s="1"/>
  <c r="C221" i="11"/>
  <c r="E221" i="11" s="1"/>
  <c r="H221" i="11"/>
  <c r="J221" i="11" s="1"/>
  <c r="C222" i="11"/>
  <c r="E222" i="11" s="1"/>
  <c r="C211" i="10"/>
  <c r="E211" i="10" s="1"/>
  <c r="G211" i="10" s="1"/>
  <c r="H211" i="10"/>
  <c r="J211" i="10" s="1"/>
  <c r="K211" i="10" s="1"/>
  <c r="L211" i="10" s="1"/>
  <c r="C212" i="10"/>
  <c r="E212" i="10" s="1"/>
  <c r="G212" i="10" s="1"/>
  <c r="H212" i="10"/>
  <c r="J212" i="10" s="1"/>
  <c r="K212" i="10" s="1"/>
  <c r="L212" i="10" s="1"/>
  <c r="C213" i="10"/>
  <c r="E213" i="10" s="1"/>
  <c r="G213" i="10" s="1"/>
  <c r="H213" i="10"/>
  <c r="J213" i="10" s="1"/>
  <c r="K213" i="10" s="1"/>
  <c r="L213" i="10" s="1"/>
  <c r="C214" i="10"/>
  <c r="E214" i="10" s="1"/>
  <c r="G214" i="10" s="1"/>
  <c r="H214" i="10"/>
  <c r="J214" i="10" s="1"/>
  <c r="K214" i="10" s="1"/>
  <c r="L214" i="10" s="1"/>
  <c r="C215" i="10"/>
  <c r="E215" i="10" s="1"/>
  <c r="G215" i="10" s="1"/>
  <c r="H215" i="10"/>
  <c r="J215" i="10" s="1"/>
  <c r="K215" i="10" s="1"/>
  <c r="L215" i="10" s="1"/>
  <c r="C216" i="10"/>
  <c r="E216" i="10" s="1"/>
  <c r="G216" i="10" s="1"/>
  <c r="H216" i="10"/>
  <c r="J216" i="10" s="1"/>
  <c r="K216" i="10" s="1"/>
  <c r="L216" i="10" s="1"/>
  <c r="C217" i="10"/>
  <c r="E217" i="10" s="1"/>
  <c r="G217" i="10" s="1"/>
  <c r="H217" i="10"/>
  <c r="J217" i="10" s="1"/>
  <c r="K217" i="10" s="1"/>
  <c r="L217" i="10" s="1"/>
  <c r="C218" i="10"/>
  <c r="E218" i="10" s="1"/>
  <c r="G218" i="10" s="1"/>
  <c r="H218" i="10"/>
  <c r="J218" i="10" s="1"/>
  <c r="K218" i="10" s="1"/>
  <c r="L218" i="10" s="1"/>
  <c r="C219" i="10"/>
  <c r="E219" i="10" s="1"/>
  <c r="G219" i="10" s="1"/>
  <c r="H219" i="10"/>
  <c r="J219" i="10" s="1"/>
  <c r="K219" i="10" s="1"/>
  <c r="L219" i="10" s="1"/>
  <c r="C220" i="10"/>
  <c r="E220" i="10" s="1"/>
  <c r="G220" i="10" s="1"/>
  <c r="H220" i="10"/>
  <c r="J220" i="10" s="1"/>
  <c r="K220" i="10" s="1"/>
  <c r="L220" i="10" s="1"/>
  <c r="C221" i="10"/>
  <c r="E221" i="10" s="1"/>
  <c r="G221" i="10" s="1"/>
  <c r="H221" i="10"/>
  <c r="J221" i="10" s="1"/>
  <c r="K221" i="10" s="1"/>
  <c r="L221" i="10" s="1"/>
  <c r="C222" i="10"/>
  <c r="E222" i="10" s="1"/>
  <c r="G222" i="10" s="1"/>
  <c r="H222" i="10"/>
  <c r="J222" i="10" s="1"/>
  <c r="K222" i="10" s="1"/>
  <c r="L222" i="10" s="1"/>
  <c r="C211" i="9"/>
  <c r="E211" i="9" s="1"/>
  <c r="G211" i="9" s="1"/>
  <c r="H211" i="9"/>
  <c r="J211" i="9" s="1"/>
  <c r="K211" i="9" s="1"/>
  <c r="L211" i="9" s="1"/>
  <c r="C212" i="9"/>
  <c r="E212" i="9" s="1"/>
  <c r="G212" i="9" s="1"/>
  <c r="H212" i="9"/>
  <c r="J212" i="9" s="1"/>
  <c r="K212" i="9" s="1"/>
  <c r="L212" i="9" s="1"/>
  <c r="C213" i="9"/>
  <c r="E213" i="9" s="1"/>
  <c r="G213" i="9" s="1"/>
  <c r="H213" i="9"/>
  <c r="J213" i="9" s="1"/>
  <c r="K213" i="9" s="1"/>
  <c r="L213" i="9" s="1"/>
  <c r="C214" i="9"/>
  <c r="E214" i="9" s="1"/>
  <c r="G214" i="9" s="1"/>
  <c r="H214" i="9"/>
  <c r="J214" i="9" s="1"/>
  <c r="K214" i="9" s="1"/>
  <c r="L214" i="9" s="1"/>
  <c r="C215" i="9"/>
  <c r="E215" i="9" s="1"/>
  <c r="G215" i="9" s="1"/>
  <c r="H215" i="9"/>
  <c r="J215" i="9" s="1"/>
  <c r="K215" i="9" s="1"/>
  <c r="L215" i="9" s="1"/>
  <c r="C216" i="9"/>
  <c r="E216" i="9" s="1"/>
  <c r="G216" i="9" s="1"/>
  <c r="H216" i="9"/>
  <c r="J216" i="9" s="1"/>
  <c r="K216" i="9" s="1"/>
  <c r="L216" i="9" s="1"/>
  <c r="C217" i="9"/>
  <c r="E217" i="9" s="1"/>
  <c r="G217" i="9" s="1"/>
  <c r="H217" i="9"/>
  <c r="J217" i="9" s="1"/>
  <c r="K217" i="9" s="1"/>
  <c r="L217" i="9" s="1"/>
  <c r="C218" i="9"/>
  <c r="E218" i="9" s="1"/>
  <c r="G218" i="9" s="1"/>
  <c r="H218" i="9"/>
  <c r="J218" i="9" s="1"/>
  <c r="K218" i="9" s="1"/>
  <c r="L218" i="9" s="1"/>
  <c r="C219" i="9"/>
  <c r="E219" i="9" s="1"/>
  <c r="G219" i="9" s="1"/>
  <c r="H219" i="9"/>
  <c r="J219" i="9" s="1"/>
  <c r="K219" i="9" s="1"/>
  <c r="L219" i="9" s="1"/>
  <c r="C220" i="9"/>
  <c r="E220" i="9" s="1"/>
  <c r="G220" i="9" s="1"/>
  <c r="H220" i="9"/>
  <c r="J220" i="9" s="1"/>
  <c r="K220" i="9" s="1"/>
  <c r="L220" i="9" s="1"/>
  <c r="C221" i="9"/>
  <c r="E221" i="9" s="1"/>
  <c r="G221" i="9" s="1"/>
  <c r="H221" i="9"/>
  <c r="J221" i="9" s="1"/>
  <c r="K221" i="9" s="1"/>
  <c r="L221" i="9" s="1"/>
  <c r="C222" i="9"/>
  <c r="E222" i="9" s="1"/>
  <c r="G222" i="9" s="1"/>
  <c r="H222" i="9"/>
  <c r="J222" i="9" s="1"/>
  <c r="K222" i="9" s="1"/>
  <c r="L222" i="9" s="1"/>
  <c r="L220" i="39"/>
  <c r="U220" i="39" s="1"/>
  <c r="U221" i="39"/>
  <c r="L222" i="39"/>
  <c r="U222" i="39" s="1"/>
  <c r="L211" i="39"/>
  <c r="U211" i="39" s="1"/>
  <c r="L212" i="39"/>
  <c r="U212" i="39" s="1"/>
  <c r="L213" i="39"/>
  <c r="U213" i="39" s="1"/>
  <c r="L214" i="39"/>
  <c r="U214" i="39" s="1"/>
  <c r="L215" i="39"/>
  <c r="U215" i="39" s="1"/>
  <c r="L216" i="39"/>
  <c r="U216" i="39" s="1"/>
  <c r="L217" i="39"/>
  <c r="U217" i="39" s="1"/>
  <c r="L218" i="39"/>
  <c r="U218" i="39" s="1"/>
  <c r="L219" i="39"/>
  <c r="U219" i="39" s="1"/>
  <c r="U221" i="38"/>
  <c r="U222" i="38"/>
  <c r="L211" i="38"/>
  <c r="U211" i="38" s="1"/>
  <c r="L212" i="38"/>
  <c r="U212" i="38" s="1"/>
  <c r="L213" i="38"/>
  <c r="U213" i="38" s="1"/>
  <c r="L214" i="38"/>
  <c r="U214" i="38" s="1"/>
  <c r="L215" i="38"/>
  <c r="U215" i="38" s="1"/>
  <c r="U216" i="38"/>
  <c r="U217" i="38"/>
  <c r="U218" i="38"/>
  <c r="U219" i="38"/>
  <c r="U220" i="38"/>
  <c r="C222" i="8"/>
  <c r="E222" i="8" s="1"/>
  <c r="G222" i="8" s="1"/>
  <c r="H222" i="8"/>
  <c r="J222" i="8" s="1"/>
  <c r="K222" i="8" s="1"/>
  <c r="L222" i="8" s="1"/>
  <c r="C211" i="8"/>
  <c r="E211" i="8" s="1"/>
  <c r="G211" i="8" s="1"/>
  <c r="H211" i="8"/>
  <c r="J211" i="8" s="1"/>
  <c r="K211" i="8" s="1"/>
  <c r="L211" i="8" s="1"/>
  <c r="C212" i="8"/>
  <c r="E212" i="8" s="1"/>
  <c r="G212" i="8" s="1"/>
  <c r="H212" i="8"/>
  <c r="J212" i="8" s="1"/>
  <c r="K212" i="8" s="1"/>
  <c r="L212" i="8" s="1"/>
  <c r="C213" i="8"/>
  <c r="E213" i="8" s="1"/>
  <c r="G213" i="8" s="1"/>
  <c r="H213" i="8"/>
  <c r="J213" i="8" s="1"/>
  <c r="K213" i="8" s="1"/>
  <c r="L213" i="8" s="1"/>
  <c r="C214" i="8"/>
  <c r="E214" i="8" s="1"/>
  <c r="G214" i="8" s="1"/>
  <c r="H214" i="8"/>
  <c r="J214" i="8" s="1"/>
  <c r="K214" i="8" s="1"/>
  <c r="L214" i="8" s="1"/>
  <c r="C215" i="8"/>
  <c r="E215" i="8" s="1"/>
  <c r="G215" i="8" s="1"/>
  <c r="H215" i="8"/>
  <c r="J215" i="8" s="1"/>
  <c r="K215" i="8" s="1"/>
  <c r="L215" i="8" s="1"/>
  <c r="C216" i="8"/>
  <c r="E216" i="8" s="1"/>
  <c r="G216" i="8" s="1"/>
  <c r="H216" i="8"/>
  <c r="J216" i="8" s="1"/>
  <c r="K216" i="8" s="1"/>
  <c r="L216" i="8" s="1"/>
  <c r="C217" i="8"/>
  <c r="E217" i="8" s="1"/>
  <c r="G217" i="8" s="1"/>
  <c r="H217" i="8"/>
  <c r="J217" i="8" s="1"/>
  <c r="K217" i="8" s="1"/>
  <c r="L217" i="8" s="1"/>
  <c r="C218" i="8"/>
  <c r="E218" i="8" s="1"/>
  <c r="G218" i="8" s="1"/>
  <c r="H218" i="8"/>
  <c r="J218" i="8" s="1"/>
  <c r="K218" i="8" s="1"/>
  <c r="L218" i="8" s="1"/>
  <c r="C219" i="8"/>
  <c r="E219" i="8" s="1"/>
  <c r="G219" i="8" s="1"/>
  <c r="H219" i="8"/>
  <c r="J219" i="8" s="1"/>
  <c r="K219" i="8" s="1"/>
  <c r="L219" i="8" s="1"/>
  <c r="C220" i="8"/>
  <c r="E220" i="8" s="1"/>
  <c r="G220" i="8" s="1"/>
  <c r="H220" i="8"/>
  <c r="J220" i="8" s="1"/>
  <c r="K220" i="8" s="1"/>
  <c r="L220" i="8" s="1"/>
  <c r="C221" i="8"/>
  <c r="E221" i="8" s="1"/>
  <c r="G221" i="8" s="1"/>
  <c r="H221" i="8"/>
  <c r="J221" i="8" s="1"/>
  <c r="K221" i="8" s="1"/>
  <c r="L221" i="8" s="1"/>
  <c r="C222" i="7"/>
  <c r="E222" i="7" s="1"/>
  <c r="G222" i="7" s="1"/>
  <c r="H222" i="7"/>
  <c r="J222" i="7" s="1"/>
  <c r="K222" i="7" s="1"/>
  <c r="L222" i="7" s="1"/>
  <c r="C211" i="7"/>
  <c r="E211" i="7" s="1"/>
  <c r="G211" i="7" s="1"/>
  <c r="H211" i="7"/>
  <c r="J211" i="7" s="1"/>
  <c r="K211" i="7" s="1"/>
  <c r="L211" i="7" s="1"/>
  <c r="C212" i="7"/>
  <c r="E212" i="7" s="1"/>
  <c r="G212" i="7" s="1"/>
  <c r="H212" i="7"/>
  <c r="J212" i="7" s="1"/>
  <c r="K212" i="7" s="1"/>
  <c r="L212" i="7" s="1"/>
  <c r="C213" i="7"/>
  <c r="E213" i="7" s="1"/>
  <c r="G213" i="7" s="1"/>
  <c r="H213" i="7"/>
  <c r="J213" i="7" s="1"/>
  <c r="K213" i="7" s="1"/>
  <c r="L213" i="7" s="1"/>
  <c r="C214" i="7"/>
  <c r="E214" i="7" s="1"/>
  <c r="G214" i="7" s="1"/>
  <c r="H214" i="7"/>
  <c r="J214" i="7" s="1"/>
  <c r="K214" i="7" s="1"/>
  <c r="L214" i="7" s="1"/>
  <c r="C215" i="7"/>
  <c r="E215" i="7" s="1"/>
  <c r="G215" i="7" s="1"/>
  <c r="H215" i="7"/>
  <c r="J215" i="7" s="1"/>
  <c r="K215" i="7" s="1"/>
  <c r="L215" i="7" s="1"/>
  <c r="C216" i="7"/>
  <c r="E216" i="7" s="1"/>
  <c r="G216" i="7" s="1"/>
  <c r="H216" i="7"/>
  <c r="J216" i="7" s="1"/>
  <c r="K216" i="7" s="1"/>
  <c r="L216" i="7" s="1"/>
  <c r="C217" i="7"/>
  <c r="E217" i="7" s="1"/>
  <c r="G217" i="7" s="1"/>
  <c r="H217" i="7"/>
  <c r="J217" i="7" s="1"/>
  <c r="K217" i="7" s="1"/>
  <c r="L217" i="7" s="1"/>
  <c r="C218" i="7"/>
  <c r="E218" i="7" s="1"/>
  <c r="G218" i="7" s="1"/>
  <c r="H218" i="7"/>
  <c r="J218" i="7" s="1"/>
  <c r="K218" i="7" s="1"/>
  <c r="L218" i="7" s="1"/>
  <c r="C219" i="7"/>
  <c r="E219" i="7" s="1"/>
  <c r="G219" i="7" s="1"/>
  <c r="H219" i="7"/>
  <c r="J219" i="7" s="1"/>
  <c r="K219" i="7" s="1"/>
  <c r="L219" i="7" s="1"/>
  <c r="C220" i="7"/>
  <c r="E220" i="7" s="1"/>
  <c r="G220" i="7" s="1"/>
  <c r="H220" i="7"/>
  <c r="J220" i="7" s="1"/>
  <c r="K220" i="7" s="1"/>
  <c r="L220" i="7" s="1"/>
  <c r="C221" i="7"/>
  <c r="E221" i="7" s="1"/>
  <c r="G221" i="7" s="1"/>
  <c r="H221" i="7"/>
  <c r="J221" i="7" s="1"/>
  <c r="K221" i="7" s="1"/>
  <c r="L221" i="7" s="1"/>
  <c r="C211" i="6"/>
  <c r="E211" i="6" s="1"/>
  <c r="G211" i="6" s="1"/>
  <c r="H211" i="6"/>
  <c r="J211" i="6" s="1"/>
  <c r="K211" i="6" s="1"/>
  <c r="L211" i="6" s="1"/>
  <c r="C212" i="6"/>
  <c r="E212" i="6" s="1"/>
  <c r="G212" i="6" s="1"/>
  <c r="H212" i="6"/>
  <c r="J212" i="6" s="1"/>
  <c r="K212" i="6" s="1"/>
  <c r="L212" i="6" s="1"/>
  <c r="C213" i="6"/>
  <c r="E213" i="6" s="1"/>
  <c r="G213" i="6" s="1"/>
  <c r="H213" i="6"/>
  <c r="J213" i="6" s="1"/>
  <c r="K213" i="6" s="1"/>
  <c r="L213" i="6" s="1"/>
  <c r="C214" i="6"/>
  <c r="E214" i="6" s="1"/>
  <c r="G214" i="6" s="1"/>
  <c r="H214" i="6"/>
  <c r="J214" i="6" s="1"/>
  <c r="K214" i="6" s="1"/>
  <c r="L214" i="6" s="1"/>
  <c r="C215" i="6"/>
  <c r="E215" i="6" s="1"/>
  <c r="G215" i="6" s="1"/>
  <c r="H215" i="6"/>
  <c r="J215" i="6" s="1"/>
  <c r="K215" i="6" s="1"/>
  <c r="L215" i="6" s="1"/>
  <c r="C216" i="6"/>
  <c r="E216" i="6" s="1"/>
  <c r="G216" i="6" s="1"/>
  <c r="H216" i="6"/>
  <c r="J216" i="6" s="1"/>
  <c r="K216" i="6" s="1"/>
  <c r="L216" i="6" s="1"/>
  <c r="C217" i="6"/>
  <c r="E217" i="6" s="1"/>
  <c r="G217" i="6" s="1"/>
  <c r="H217" i="6"/>
  <c r="J217" i="6" s="1"/>
  <c r="K217" i="6" s="1"/>
  <c r="L217" i="6" s="1"/>
  <c r="C218" i="6"/>
  <c r="E218" i="6" s="1"/>
  <c r="G218" i="6" s="1"/>
  <c r="H218" i="6"/>
  <c r="J218" i="6" s="1"/>
  <c r="K218" i="6" s="1"/>
  <c r="L218" i="6" s="1"/>
  <c r="C219" i="6"/>
  <c r="E219" i="6" s="1"/>
  <c r="G219" i="6" s="1"/>
  <c r="H219" i="6"/>
  <c r="J219" i="6" s="1"/>
  <c r="K219" i="6" s="1"/>
  <c r="L219" i="6" s="1"/>
  <c r="C220" i="6"/>
  <c r="E220" i="6" s="1"/>
  <c r="G220" i="6" s="1"/>
  <c r="H220" i="6"/>
  <c r="J220" i="6" s="1"/>
  <c r="K220" i="6" s="1"/>
  <c r="L220" i="6" s="1"/>
  <c r="C221" i="6"/>
  <c r="E221" i="6" s="1"/>
  <c r="G221" i="6" s="1"/>
  <c r="H221" i="6"/>
  <c r="J221" i="6" s="1"/>
  <c r="K221" i="6" s="1"/>
  <c r="L221" i="6" s="1"/>
  <c r="C222" i="6"/>
  <c r="E222" i="6" s="1"/>
  <c r="G222" i="6" s="1"/>
  <c r="H222" i="6"/>
  <c r="J222" i="6" s="1"/>
  <c r="K222" i="6" s="1"/>
  <c r="L222" i="6" s="1"/>
  <c r="C211" i="5"/>
  <c r="E211" i="5" s="1"/>
  <c r="G211" i="5" s="1"/>
  <c r="H211" i="5"/>
  <c r="J211" i="5" s="1"/>
  <c r="K211" i="5" s="1"/>
  <c r="L211" i="5" s="1"/>
  <c r="C212" i="5"/>
  <c r="E212" i="5" s="1"/>
  <c r="G212" i="5" s="1"/>
  <c r="H212" i="5"/>
  <c r="J212" i="5" s="1"/>
  <c r="K212" i="5" s="1"/>
  <c r="L212" i="5" s="1"/>
  <c r="C213" i="5"/>
  <c r="E213" i="5" s="1"/>
  <c r="G213" i="5" s="1"/>
  <c r="H213" i="5"/>
  <c r="J213" i="5" s="1"/>
  <c r="K213" i="5" s="1"/>
  <c r="L213" i="5" s="1"/>
  <c r="C214" i="5"/>
  <c r="E214" i="5" s="1"/>
  <c r="G214" i="5" s="1"/>
  <c r="H214" i="5"/>
  <c r="J214" i="5" s="1"/>
  <c r="K214" i="5" s="1"/>
  <c r="L214" i="5" s="1"/>
  <c r="C215" i="5"/>
  <c r="E215" i="5" s="1"/>
  <c r="G215" i="5" s="1"/>
  <c r="H215" i="5"/>
  <c r="J215" i="5" s="1"/>
  <c r="K215" i="5" s="1"/>
  <c r="L215" i="5" s="1"/>
  <c r="C216" i="5"/>
  <c r="E216" i="5" s="1"/>
  <c r="G216" i="5" s="1"/>
  <c r="H216" i="5"/>
  <c r="J216" i="5" s="1"/>
  <c r="K216" i="5" s="1"/>
  <c r="L216" i="5" s="1"/>
  <c r="C217" i="5"/>
  <c r="E217" i="5" s="1"/>
  <c r="G217" i="5" s="1"/>
  <c r="H217" i="5"/>
  <c r="J217" i="5" s="1"/>
  <c r="K217" i="5" s="1"/>
  <c r="L217" i="5" s="1"/>
  <c r="C218" i="5"/>
  <c r="E218" i="5" s="1"/>
  <c r="G218" i="5" s="1"/>
  <c r="H218" i="5"/>
  <c r="J218" i="5" s="1"/>
  <c r="K218" i="5" s="1"/>
  <c r="L218" i="5" s="1"/>
  <c r="C219" i="5"/>
  <c r="E219" i="5" s="1"/>
  <c r="G219" i="5" s="1"/>
  <c r="H219" i="5"/>
  <c r="J219" i="5" s="1"/>
  <c r="K219" i="5" s="1"/>
  <c r="L219" i="5" s="1"/>
  <c r="C220" i="5"/>
  <c r="E220" i="5" s="1"/>
  <c r="G220" i="5" s="1"/>
  <c r="H220" i="5"/>
  <c r="J220" i="5" s="1"/>
  <c r="K220" i="5" s="1"/>
  <c r="L220" i="5" s="1"/>
  <c r="C221" i="5"/>
  <c r="E221" i="5" s="1"/>
  <c r="G221" i="5" s="1"/>
  <c r="H221" i="5"/>
  <c r="J221" i="5" s="1"/>
  <c r="K221" i="5" s="1"/>
  <c r="L221" i="5" s="1"/>
  <c r="C222" i="5"/>
  <c r="E222" i="5" s="1"/>
  <c r="G222" i="5" s="1"/>
  <c r="H222" i="5"/>
  <c r="J222" i="5" s="1"/>
  <c r="K222" i="5" s="1"/>
  <c r="L222" i="5" s="1"/>
  <c r="C211" i="4"/>
  <c r="E211" i="4" s="1"/>
  <c r="G211" i="4" s="1"/>
  <c r="H211" i="4"/>
  <c r="J211" i="4" s="1"/>
  <c r="K211" i="4" s="1"/>
  <c r="L211" i="4" s="1"/>
  <c r="C212" i="4"/>
  <c r="E212" i="4" s="1"/>
  <c r="G212" i="4" s="1"/>
  <c r="H212" i="4"/>
  <c r="J212" i="4" s="1"/>
  <c r="K212" i="4" s="1"/>
  <c r="L212" i="4" s="1"/>
  <c r="C213" i="4"/>
  <c r="E213" i="4" s="1"/>
  <c r="G213" i="4" s="1"/>
  <c r="H213" i="4"/>
  <c r="J213" i="4" s="1"/>
  <c r="K213" i="4" s="1"/>
  <c r="L213" i="4" s="1"/>
  <c r="C214" i="4"/>
  <c r="E214" i="4" s="1"/>
  <c r="G214" i="4" s="1"/>
  <c r="H214" i="4"/>
  <c r="J214" i="4" s="1"/>
  <c r="K214" i="4" s="1"/>
  <c r="L214" i="4" s="1"/>
  <c r="C215" i="4"/>
  <c r="E215" i="4" s="1"/>
  <c r="G215" i="4" s="1"/>
  <c r="H215" i="4"/>
  <c r="J215" i="4" s="1"/>
  <c r="K215" i="4" s="1"/>
  <c r="L215" i="4" s="1"/>
  <c r="C216" i="4"/>
  <c r="E216" i="4" s="1"/>
  <c r="G216" i="4" s="1"/>
  <c r="H216" i="4"/>
  <c r="J216" i="4" s="1"/>
  <c r="K216" i="4" s="1"/>
  <c r="L216" i="4" s="1"/>
  <c r="C217" i="4"/>
  <c r="E217" i="4" s="1"/>
  <c r="G217" i="4" s="1"/>
  <c r="H217" i="4"/>
  <c r="J217" i="4" s="1"/>
  <c r="K217" i="4" s="1"/>
  <c r="L217" i="4" s="1"/>
  <c r="C218" i="4"/>
  <c r="E218" i="4" s="1"/>
  <c r="G218" i="4" s="1"/>
  <c r="H218" i="4"/>
  <c r="J218" i="4" s="1"/>
  <c r="K218" i="4" s="1"/>
  <c r="L218" i="4" s="1"/>
  <c r="C219" i="4"/>
  <c r="E219" i="4" s="1"/>
  <c r="G219" i="4" s="1"/>
  <c r="H219" i="4"/>
  <c r="J219" i="4" s="1"/>
  <c r="K219" i="4" s="1"/>
  <c r="L219" i="4" s="1"/>
  <c r="C220" i="4"/>
  <c r="E220" i="4" s="1"/>
  <c r="G220" i="4" s="1"/>
  <c r="H220" i="4"/>
  <c r="J220" i="4" s="1"/>
  <c r="K220" i="4" s="1"/>
  <c r="L220" i="4" s="1"/>
  <c r="C221" i="4"/>
  <c r="E221" i="4" s="1"/>
  <c r="G221" i="4" s="1"/>
  <c r="H221" i="4"/>
  <c r="J221" i="4" s="1"/>
  <c r="K221" i="4" s="1"/>
  <c r="L221" i="4" s="1"/>
  <c r="C222" i="4"/>
  <c r="E222" i="4" s="1"/>
  <c r="G222" i="4" s="1"/>
  <c r="H222" i="4"/>
  <c r="J222" i="4" s="1"/>
  <c r="K222" i="4" s="1"/>
  <c r="L222" i="4" s="1"/>
  <c r="C211" i="3"/>
  <c r="E211" i="3" s="1"/>
  <c r="G211" i="3" s="1"/>
  <c r="H211" i="3"/>
  <c r="J211" i="3" s="1"/>
  <c r="K211" i="3" s="1"/>
  <c r="L211" i="3" s="1"/>
  <c r="C212" i="3"/>
  <c r="E212" i="3" s="1"/>
  <c r="G212" i="3" s="1"/>
  <c r="H212" i="3"/>
  <c r="J212" i="3" s="1"/>
  <c r="K212" i="3" s="1"/>
  <c r="L212" i="3" s="1"/>
  <c r="C213" i="3"/>
  <c r="E213" i="3" s="1"/>
  <c r="G213" i="3" s="1"/>
  <c r="H213" i="3"/>
  <c r="J213" i="3" s="1"/>
  <c r="K213" i="3" s="1"/>
  <c r="L213" i="3" s="1"/>
  <c r="C214" i="3"/>
  <c r="E214" i="3" s="1"/>
  <c r="G214" i="3" s="1"/>
  <c r="H214" i="3"/>
  <c r="J214" i="3" s="1"/>
  <c r="K214" i="3" s="1"/>
  <c r="L214" i="3" s="1"/>
  <c r="C215" i="3"/>
  <c r="E215" i="3" s="1"/>
  <c r="G215" i="3" s="1"/>
  <c r="H215" i="3"/>
  <c r="J215" i="3" s="1"/>
  <c r="K215" i="3" s="1"/>
  <c r="L215" i="3" s="1"/>
  <c r="C216" i="3"/>
  <c r="E216" i="3" s="1"/>
  <c r="G216" i="3" s="1"/>
  <c r="H216" i="3"/>
  <c r="J216" i="3" s="1"/>
  <c r="K216" i="3" s="1"/>
  <c r="L216" i="3" s="1"/>
  <c r="C217" i="3"/>
  <c r="E217" i="3" s="1"/>
  <c r="G217" i="3" s="1"/>
  <c r="H217" i="3"/>
  <c r="J217" i="3" s="1"/>
  <c r="K217" i="3" s="1"/>
  <c r="L217" i="3" s="1"/>
  <c r="C218" i="3"/>
  <c r="E218" i="3" s="1"/>
  <c r="G218" i="3" s="1"/>
  <c r="H218" i="3"/>
  <c r="J218" i="3" s="1"/>
  <c r="K218" i="3" s="1"/>
  <c r="L218" i="3" s="1"/>
  <c r="C219" i="3"/>
  <c r="E219" i="3" s="1"/>
  <c r="G219" i="3" s="1"/>
  <c r="H219" i="3"/>
  <c r="J219" i="3" s="1"/>
  <c r="K219" i="3" s="1"/>
  <c r="L219" i="3" s="1"/>
  <c r="C220" i="3"/>
  <c r="E220" i="3" s="1"/>
  <c r="G220" i="3" s="1"/>
  <c r="H220" i="3"/>
  <c r="J220" i="3" s="1"/>
  <c r="K220" i="3" s="1"/>
  <c r="L220" i="3" s="1"/>
  <c r="C221" i="3"/>
  <c r="E221" i="3" s="1"/>
  <c r="G221" i="3" s="1"/>
  <c r="H221" i="3"/>
  <c r="J221" i="3" s="1"/>
  <c r="K221" i="3" s="1"/>
  <c r="L221" i="3" s="1"/>
  <c r="C222" i="3"/>
  <c r="E222" i="3" s="1"/>
  <c r="G222" i="3" s="1"/>
  <c r="H222" i="3"/>
  <c r="J222" i="3" s="1"/>
  <c r="K222" i="3" s="1"/>
  <c r="L222" i="3" s="1"/>
  <c r="L211" i="37"/>
  <c r="U211" i="37" s="1"/>
  <c r="L212" i="37"/>
  <c r="U212" i="37" s="1"/>
  <c r="L213" i="37"/>
  <c r="U213" i="37" s="1"/>
  <c r="L214" i="37"/>
  <c r="U214" i="37" s="1"/>
  <c r="L215" i="37"/>
  <c r="U215" i="37" s="1"/>
  <c r="L216" i="37"/>
  <c r="U216" i="37" s="1"/>
  <c r="L217" i="37"/>
  <c r="U217" i="37" s="1"/>
  <c r="L218" i="37"/>
  <c r="U218" i="37" s="1"/>
  <c r="L219" i="37"/>
  <c r="U219" i="37" s="1"/>
  <c r="L220" i="37"/>
  <c r="U220" i="37" s="1"/>
  <c r="U221" i="37"/>
  <c r="L222" i="37"/>
  <c r="U222" i="37" s="1"/>
  <c r="U222" i="36"/>
  <c r="L211" i="36"/>
  <c r="U211" i="36" s="1"/>
  <c r="L212" i="36"/>
  <c r="U212" i="36" s="1"/>
  <c r="U213" i="36"/>
  <c r="U214" i="36"/>
  <c r="U215" i="36"/>
  <c r="U216" i="36"/>
  <c r="U217" i="36"/>
  <c r="U218" i="36"/>
  <c r="U219" i="36"/>
  <c r="U220" i="36"/>
  <c r="U221" i="36"/>
  <c r="L222" i="49"/>
  <c r="U222" i="49" s="1"/>
  <c r="L211" i="49"/>
  <c r="U211" i="49" s="1"/>
  <c r="L212" i="49"/>
  <c r="U212" i="49" s="1"/>
  <c r="L213" i="49"/>
  <c r="U213" i="49" s="1"/>
  <c r="L214" i="49"/>
  <c r="U214" i="49" s="1"/>
  <c r="L215" i="49"/>
  <c r="U215" i="49" s="1"/>
  <c r="L216" i="49"/>
  <c r="U216" i="49" s="1"/>
  <c r="L217" i="49"/>
  <c r="U217" i="49" s="1"/>
  <c r="L218" i="49"/>
  <c r="U218" i="49" s="1"/>
  <c r="L219" i="49"/>
  <c r="U219" i="49" s="1"/>
  <c r="L220" i="49"/>
  <c r="U220" i="49" s="1"/>
  <c r="U221" i="49"/>
  <c r="U222" i="34"/>
  <c r="L211" i="34"/>
  <c r="U211" i="34" s="1"/>
  <c r="L212" i="34"/>
  <c r="U212" i="34" s="1"/>
  <c r="L213" i="34"/>
  <c r="U213" i="34" s="1"/>
  <c r="L214" i="34"/>
  <c r="U214" i="34" s="1"/>
  <c r="L215" i="34"/>
  <c r="U215" i="34" s="1"/>
  <c r="L216" i="34"/>
  <c r="U216" i="34" s="1"/>
  <c r="U217" i="34"/>
  <c r="U218" i="34"/>
  <c r="U219" i="34"/>
  <c r="U220" i="34"/>
  <c r="U221" i="34"/>
  <c r="C222" i="2"/>
  <c r="E222" i="2" s="1"/>
  <c r="G222" i="2" s="1"/>
  <c r="H222" i="2"/>
  <c r="J222" i="2" s="1"/>
  <c r="K222" i="2" s="1"/>
  <c r="L222" i="2" s="1"/>
  <c r="C211" i="2"/>
  <c r="E211" i="2" s="1"/>
  <c r="G211" i="2" s="1"/>
  <c r="H211" i="2"/>
  <c r="J211" i="2" s="1"/>
  <c r="K211" i="2" s="1"/>
  <c r="L211" i="2" s="1"/>
  <c r="C212" i="2"/>
  <c r="E212" i="2" s="1"/>
  <c r="G212" i="2" s="1"/>
  <c r="H212" i="2"/>
  <c r="J212" i="2" s="1"/>
  <c r="K212" i="2" s="1"/>
  <c r="L212" i="2" s="1"/>
  <c r="C213" i="2"/>
  <c r="E213" i="2" s="1"/>
  <c r="G213" i="2" s="1"/>
  <c r="J213" i="2"/>
  <c r="K213" i="2" s="1"/>
  <c r="L213" i="2" s="1"/>
  <c r="C214" i="2"/>
  <c r="E214" i="2" s="1"/>
  <c r="G214" i="2" s="1"/>
  <c r="H214" i="2"/>
  <c r="J214" i="2" s="1"/>
  <c r="K214" i="2" s="1"/>
  <c r="L214" i="2" s="1"/>
  <c r="C215" i="2"/>
  <c r="E215" i="2" s="1"/>
  <c r="G215" i="2" s="1"/>
  <c r="H215" i="2"/>
  <c r="J215" i="2" s="1"/>
  <c r="K215" i="2" s="1"/>
  <c r="L215" i="2" s="1"/>
  <c r="C216" i="2"/>
  <c r="E216" i="2" s="1"/>
  <c r="G216" i="2" s="1"/>
  <c r="H216" i="2"/>
  <c r="J216" i="2" s="1"/>
  <c r="K216" i="2" s="1"/>
  <c r="L216" i="2" s="1"/>
  <c r="C217" i="2"/>
  <c r="E217" i="2" s="1"/>
  <c r="G217" i="2" s="1"/>
  <c r="H217" i="2"/>
  <c r="J217" i="2" s="1"/>
  <c r="K217" i="2" s="1"/>
  <c r="L217" i="2" s="1"/>
  <c r="C218" i="2"/>
  <c r="E218" i="2" s="1"/>
  <c r="G218" i="2" s="1"/>
  <c r="H218" i="2"/>
  <c r="J218" i="2" s="1"/>
  <c r="K218" i="2" s="1"/>
  <c r="L218" i="2" s="1"/>
  <c r="C219" i="2"/>
  <c r="E219" i="2" s="1"/>
  <c r="G219" i="2" s="1"/>
  <c r="H219" i="2"/>
  <c r="J219" i="2" s="1"/>
  <c r="K219" i="2" s="1"/>
  <c r="L219" i="2" s="1"/>
  <c r="C220" i="2"/>
  <c r="E220" i="2" s="1"/>
  <c r="G220" i="2" s="1"/>
  <c r="H220" i="2"/>
  <c r="J220" i="2" s="1"/>
  <c r="K220" i="2" s="1"/>
  <c r="L220" i="2" s="1"/>
  <c r="C221" i="2"/>
  <c r="E221" i="2" s="1"/>
  <c r="G221" i="2" s="1"/>
  <c r="H221" i="2"/>
  <c r="J221" i="2" s="1"/>
  <c r="K221" i="2" s="1"/>
  <c r="L221" i="2" s="1"/>
  <c r="U219" i="41" l="1"/>
  <c r="F220" i="32"/>
  <c r="U211" i="41"/>
  <c r="F212" i="32"/>
  <c r="U218" i="41"/>
  <c r="F219" i="32"/>
  <c r="U222" i="41"/>
  <c r="F223" i="32"/>
  <c r="U217" i="41"/>
  <c r="F218" i="32"/>
  <c r="U216" i="41"/>
  <c r="F217" i="32"/>
  <c r="U215" i="41"/>
  <c r="F216" i="32"/>
  <c r="U214" i="41"/>
  <c r="F215" i="32"/>
  <c r="U213" i="41"/>
  <c r="F214" i="32"/>
  <c r="U220" i="41"/>
  <c r="F221" i="32"/>
  <c r="U212" i="41"/>
  <c r="F213" i="32"/>
  <c r="K222" i="15"/>
  <c r="L222" i="15" s="1"/>
  <c r="G220" i="11"/>
  <c r="K221" i="11"/>
  <c r="L221" i="11" s="1"/>
  <c r="K219" i="11"/>
  <c r="L219" i="11" s="1"/>
  <c r="K217" i="11"/>
  <c r="L217" i="11" s="1"/>
  <c r="K215" i="11"/>
  <c r="L215" i="11" s="1"/>
  <c r="K213" i="11"/>
  <c r="L213" i="11" s="1"/>
  <c r="K211" i="11"/>
  <c r="L211" i="11" s="1"/>
  <c r="U211" i="11" s="1"/>
  <c r="G222" i="11"/>
  <c r="G216" i="11"/>
  <c r="G212" i="11"/>
  <c r="G221" i="11"/>
  <c r="G219" i="11"/>
  <c r="G217" i="11"/>
  <c r="G215" i="11"/>
  <c r="U215" i="11" s="1"/>
  <c r="G213" i="11"/>
  <c r="U213" i="11" s="1"/>
  <c r="G211" i="11"/>
  <c r="G218" i="11"/>
  <c r="G214" i="11"/>
  <c r="U214" i="11" s="1"/>
  <c r="K220" i="11"/>
  <c r="L220" i="11" s="1"/>
  <c r="U220" i="11" s="1"/>
  <c r="K218" i="11"/>
  <c r="L218" i="11" s="1"/>
  <c r="K216" i="11"/>
  <c r="L216" i="11" s="1"/>
  <c r="K214" i="11"/>
  <c r="L214" i="11" s="1"/>
  <c r="K212" i="11"/>
  <c r="L212" i="11" s="1"/>
  <c r="U212" i="11" s="1"/>
  <c r="V29" i="33"/>
  <c r="W29" i="33" s="1"/>
  <c r="Y29" i="33" s="1"/>
  <c r="AA28" i="33"/>
  <c r="V10" i="50"/>
  <c r="W10" i="50" s="1"/>
  <c r="Y10" i="50" s="1"/>
  <c r="AA10" i="50" s="1"/>
  <c r="AA103" i="50"/>
  <c r="V104" i="50"/>
  <c r="W104" i="50" s="1"/>
  <c r="Y104" i="50" s="1"/>
  <c r="U211" i="28"/>
  <c r="U222" i="28"/>
  <c r="U221" i="28"/>
  <c r="U220" i="28"/>
  <c r="U219" i="28"/>
  <c r="U218" i="28"/>
  <c r="U217" i="28"/>
  <c r="U216" i="28"/>
  <c r="U215" i="28"/>
  <c r="U214" i="28"/>
  <c r="U213" i="28"/>
  <c r="U212" i="28"/>
  <c r="U211" i="27"/>
  <c r="U221" i="27"/>
  <c r="U220" i="27"/>
  <c r="U217" i="27"/>
  <c r="U215" i="27"/>
  <c r="U219" i="27"/>
  <c r="U216" i="27"/>
  <c r="U222" i="27"/>
  <c r="U218" i="27"/>
  <c r="U214" i="27"/>
  <c r="U213" i="27"/>
  <c r="U212" i="27"/>
  <c r="U211" i="26"/>
  <c r="U222" i="26"/>
  <c r="U221" i="26"/>
  <c r="U220" i="26"/>
  <c r="U219" i="26"/>
  <c r="U218" i="26"/>
  <c r="U217" i="26"/>
  <c r="U216" i="26"/>
  <c r="U215" i="26"/>
  <c r="U214" i="26"/>
  <c r="U213" i="26"/>
  <c r="U212" i="26"/>
  <c r="U211" i="25"/>
  <c r="U219" i="25"/>
  <c r="U222" i="25"/>
  <c r="U221" i="25"/>
  <c r="U218" i="25"/>
  <c r="U220" i="25"/>
  <c r="U217" i="25"/>
  <c r="U216" i="25"/>
  <c r="U215" i="25"/>
  <c r="U214" i="25"/>
  <c r="U213" i="25"/>
  <c r="U212" i="25"/>
  <c r="U211" i="24"/>
  <c r="U222" i="24"/>
  <c r="U219" i="24"/>
  <c r="U221" i="24"/>
  <c r="U218" i="24"/>
  <c r="U220" i="24"/>
  <c r="U217" i="24"/>
  <c r="U216" i="24"/>
  <c r="U215" i="24"/>
  <c r="U214" i="24"/>
  <c r="U213" i="24"/>
  <c r="U212" i="24"/>
  <c r="U219" i="23"/>
  <c r="U211" i="23"/>
  <c r="U221" i="23"/>
  <c r="U222" i="23"/>
  <c r="U220" i="23"/>
  <c r="U218" i="23"/>
  <c r="U217" i="23"/>
  <c r="U216" i="23"/>
  <c r="U215" i="23"/>
  <c r="U214" i="23"/>
  <c r="U213" i="23"/>
  <c r="U212" i="23"/>
  <c r="U211" i="22"/>
  <c r="U221" i="22"/>
  <c r="U220" i="22"/>
  <c r="U217" i="22"/>
  <c r="U219" i="22"/>
  <c r="U222" i="22"/>
  <c r="U218" i="22"/>
  <c r="U216" i="22"/>
  <c r="U215" i="22"/>
  <c r="U214" i="22"/>
  <c r="U213" i="22"/>
  <c r="U212" i="22"/>
  <c r="U211" i="21"/>
  <c r="U221" i="21"/>
  <c r="U222" i="21"/>
  <c r="U220" i="21"/>
  <c r="U219" i="21"/>
  <c r="U218" i="21"/>
  <c r="U217" i="21"/>
  <c r="U216" i="21"/>
  <c r="U215" i="21"/>
  <c r="U214" i="21"/>
  <c r="U213" i="21"/>
  <c r="U212" i="21"/>
  <c r="U211" i="45"/>
  <c r="U222" i="45"/>
  <c r="U219" i="45"/>
  <c r="U221" i="45"/>
  <c r="U220" i="45"/>
  <c r="U218" i="45"/>
  <c r="U217" i="45"/>
  <c r="U216" i="45"/>
  <c r="U215" i="45"/>
  <c r="U214" i="45"/>
  <c r="U213" i="45"/>
  <c r="U212" i="45"/>
  <c r="U217" i="19"/>
  <c r="U213" i="19"/>
  <c r="U222" i="19"/>
  <c r="U219" i="19"/>
  <c r="U215" i="19"/>
  <c r="U221" i="19"/>
  <c r="U220" i="19"/>
  <c r="U218" i="19"/>
  <c r="U216" i="19"/>
  <c r="U214" i="19"/>
  <c r="U212" i="19"/>
  <c r="U211" i="19"/>
  <c r="U211" i="20"/>
  <c r="U221" i="20"/>
  <c r="U220" i="20"/>
  <c r="U217" i="20"/>
  <c r="U219" i="20"/>
  <c r="U222" i="20"/>
  <c r="U218" i="20"/>
  <c r="U216" i="20"/>
  <c r="U215" i="20"/>
  <c r="U214" i="20"/>
  <c r="U213" i="20"/>
  <c r="U212" i="20"/>
  <c r="U213" i="18"/>
  <c r="U221" i="18"/>
  <c r="U220" i="18"/>
  <c r="U217" i="18"/>
  <c r="U215" i="18"/>
  <c r="U212" i="18"/>
  <c r="U211" i="18"/>
  <c r="U219" i="18"/>
  <c r="U216" i="18"/>
  <c r="U222" i="18"/>
  <c r="U218" i="18"/>
  <c r="U214" i="18"/>
  <c r="U211" i="16"/>
  <c r="U219" i="16"/>
  <c r="U221" i="16"/>
  <c r="U218" i="16"/>
  <c r="U215" i="16"/>
  <c r="U222" i="16"/>
  <c r="U217" i="16"/>
  <c r="U214" i="16"/>
  <c r="U220" i="16"/>
  <c r="U216" i="16"/>
  <c r="U213" i="16"/>
  <c r="U212" i="16"/>
  <c r="U211" i="17"/>
  <c r="U221" i="17"/>
  <c r="U222" i="17"/>
  <c r="U220" i="17"/>
  <c r="U219" i="17"/>
  <c r="U218" i="17"/>
  <c r="U217" i="17"/>
  <c r="U216" i="17"/>
  <c r="U215" i="17"/>
  <c r="U214" i="17"/>
  <c r="U213" i="17"/>
  <c r="U212" i="17"/>
  <c r="U221" i="42"/>
  <c r="K219" i="42"/>
  <c r="L219" i="42" s="1"/>
  <c r="U219" i="42" s="1"/>
  <c r="K217" i="42"/>
  <c r="L217" i="42" s="1"/>
  <c r="U217" i="42" s="1"/>
  <c r="K215" i="42"/>
  <c r="L215" i="42" s="1"/>
  <c r="U215" i="42" s="1"/>
  <c r="K213" i="42"/>
  <c r="L213" i="42" s="1"/>
  <c r="U213" i="42" s="1"/>
  <c r="U222" i="42"/>
  <c r="U220" i="42"/>
  <c r="U218" i="42"/>
  <c r="U216" i="42"/>
  <c r="U214" i="42"/>
  <c r="U212" i="42"/>
  <c r="U211" i="42"/>
  <c r="U221" i="15"/>
  <c r="U211" i="15"/>
  <c r="U220" i="15"/>
  <c r="U217" i="15"/>
  <c r="U215" i="15"/>
  <c r="U219" i="15"/>
  <c r="U216" i="15"/>
  <c r="U222" i="15"/>
  <c r="U218" i="15"/>
  <c r="U214" i="15"/>
  <c r="U213" i="15"/>
  <c r="U212" i="15"/>
  <c r="U219" i="14"/>
  <c r="U211" i="14"/>
  <c r="U221" i="14"/>
  <c r="U222" i="14"/>
  <c r="U220" i="14"/>
  <c r="U218" i="14"/>
  <c r="U217" i="14"/>
  <c r="U216" i="14"/>
  <c r="U215" i="14"/>
  <c r="U214" i="14"/>
  <c r="U213" i="14"/>
  <c r="U212" i="14"/>
  <c r="U213" i="12"/>
  <c r="U221" i="12"/>
  <c r="U220" i="12"/>
  <c r="U217" i="12"/>
  <c r="U215" i="12"/>
  <c r="U212" i="12"/>
  <c r="U211" i="12"/>
  <c r="U219" i="12"/>
  <c r="U216" i="12"/>
  <c r="U222" i="12"/>
  <c r="U218" i="12"/>
  <c r="U214" i="12"/>
  <c r="U217" i="11"/>
  <c r="U216" i="11"/>
  <c r="U222" i="11"/>
  <c r="U218" i="11"/>
  <c r="U211" i="10"/>
  <c r="U219" i="10"/>
  <c r="U222" i="10"/>
  <c r="U221" i="10"/>
  <c r="U218" i="10"/>
  <c r="U220" i="10"/>
  <c r="U217" i="10"/>
  <c r="U216" i="10"/>
  <c r="U215" i="10"/>
  <c r="U214" i="10"/>
  <c r="U213" i="10"/>
  <c r="U212" i="10"/>
  <c r="U213" i="9"/>
  <c r="U221" i="9"/>
  <c r="U220" i="9"/>
  <c r="U217" i="9"/>
  <c r="U215" i="9"/>
  <c r="U212" i="9"/>
  <c r="U211" i="9"/>
  <c r="U219" i="9"/>
  <c r="U216" i="9"/>
  <c r="U222" i="9"/>
  <c r="U218" i="9"/>
  <c r="U214" i="9"/>
  <c r="U211" i="8"/>
  <c r="U221" i="8"/>
  <c r="U222" i="8"/>
  <c r="U220" i="8"/>
  <c r="U219" i="8"/>
  <c r="U218" i="8"/>
  <c r="U217" i="8"/>
  <c r="U216" i="8"/>
  <c r="U215" i="8"/>
  <c r="U214" i="8"/>
  <c r="U213" i="8"/>
  <c r="U212" i="8"/>
  <c r="U222" i="7"/>
  <c r="U211" i="7"/>
  <c r="U221" i="7"/>
  <c r="U220" i="7"/>
  <c r="U219" i="7"/>
  <c r="U218" i="7"/>
  <c r="U217" i="7"/>
  <c r="U216" i="7"/>
  <c r="U215" i="7"/>
  <c r="U214" i="7"/>
  <c r="U213" i="7"/>
  <c r="U212" i="7"/>
  <c r="U211" i="6"/>
  <c r="U221" i="6"/>
  <c r="U222" i="6"/>
  <c r="U219" i="6"/>
  <c r="U220" i="6"/>
  <c r="U218" i="6"/>
  <c r="U217" i="6"/>
  <c r="U216" i="6"/>
  <c r="U215" i="6"/>
  <c r="U214" i="6"/>
  <c r="U213" i="6"/>
  <c r="U212" i="6"/>
  <c r="U213" i="5"/>
  <c r="U217" i="5"/>
  <c r="U222" i="5"/>
  <c r="U219" i="5"/>
  <c r="U215" i="5"/>
  <c r="U221" i="5"/>
  <c r="U218" i="5"/>
  <c r="U211" i="5"/>
  <c r="U220" i="5"/>
  <c r="U216" i="5"/>
  <c r="U214" i="5"/>
  <c r="U212" i="5"/>
  <c r="U211" i="4"/>
  <c r="U219" i="4"/>
  <c r="U221" i="4"/>
  <c r="U222" i="4"/>
  <c r="U220" i="4"/>
  <c r="U218" i="4"/>
  <c r="U217" i="4"/>
  <c r="U216" i="4"/>
  <c r="U215" i="4"/>
  <c r="U214" i="4"/>
  <c r="U213" i="4"/>
  <c r="U212" i="4"/>
  <c r="U211" i="3"/>
  <c r="U219" i="3"/>
  <c r="U221" i="3"/>
  <c r="U218" i="3"/>
  <c r="U215" i="3"/>
  <c r="U222" i="3"/>
  <c r="U217" i="3"/>
  <c r="U214" i="3"/>
  <c r="U220" i="3"/>
  <c r="U216" i="3"/>
  <c r="U213" i="3"/>
  <c r="U212" i="3"/>
  <c r="U211" i="2"/>
  <c r="U221" i="2"/>
  <c r="U222" i="2"/>
  <c r="U220" i="2"/>
  <c r="U219" i="2"/>
  <c r="U218" i="2"/>
  <c r="U217" i="2"/>
  <c r="U216" i="2"/>
  <c r="U215" i="2"/>
  <c r="U214" i="2"/>
  <c r="U213" i="2"/>
  <c r="U212" i="2"/>
  <c r="U221" i="11" l="1"/>
  <c r="U219" i="11"/>
  <c r="AA29" i="33"/>
  <c r="V30" i="33"/>
  <c r="W30" i="33" s="1"/>
  <c r="Y30" i="33" s="1"/>
  <c r="V11" i="50"/>
  <c r="W11" i="50" s="1"/>
  <c r="Y11" i="50" s="1"/>
  <c r="AA11" i="50" s="1"/>
  <c r="AA104" i="50"/>
  <c r="V105" i="50"/>
  <c r="W105" i="50" s="1"/>
  <c r="Y105" i="50" s="1"/>
  <c r="V12" i="50" l="1"/>
  <c r="W12" i="50" s="1"/>
  <c r="Y12" i="50" s="1"/>
  <c r="AA30" i="33"/>
  <c r="V31" i="33"/>
  <c r="W31" i="33" s="1"/>
  <c r="Y31" i="33" s="1"/>
  <c r="AA12" i="50"/>
  <c r="V13" i="50"/>
  <c r="W13" i="50" s="1"/>
  <c r="Y13" i="50" s="1"/>
  <c r="AA105" i="50"/>
  <c r="V106" i="50"/>
  <c r="W106" i="50" s="1"/>
  <c r="Y106" i="50" s="1"/>
  <c r="C211" i="1"/>
  <c r="E211" i="1" s="1"/>
  <c r="H211" i="1"/>
  <c r="J211" i="1" s="1"/>
  <c r="C212" i="1"/>
  <c r="E212" i="1" s="1"/>
  <c r="H212" i="1"/>
  <c r="J212" i="1" s="1"/>
  <c r="C213" i="1"/>
  <c r="E213" i="1" s="1"/>
  <c r="H213" i="1"/>
  <c r="J213" i="1" s="1"/>
  <c r="C214" i="1"/>
  <c r="E214" i="1" s="1"/>
  <c r="H214" i="1"/>
  <c r="J214" i="1" s="1"/>
  <c r="C215" i="1"/>
  <c r="E215" i="1" s="1"/>
  <c r="H215" i="1"/>
  <c r="J215" i="1" s="1"/>
  <c r="C216" i="1"/>
  <c r="E216" i="1" s="1"/>
  <c r="H216" i="1"/>
  <c r="J216" i="1" s="1"/>
  <c r="C217" i="1"/>
  <c r="E217" i="1" s="1"/>
  <c r="H217" i="1"/>
  <c r="J217" i="1" s="1"/>
  <c r="C218" i="1"/>
  <c r="E218" i="1" s="1"/>
  <c r="H218" i="1"/>
  <c r="J218" i="1" s="1"/>
  <c r="C219" i="1"/>
  <c r="E219" i="1" s="1"/>
  <c r="H219" i="1"/>
  <c r="J219" i="1" s="1"/>
  <c r="C220" i="1"/>
  <c r="E220" i="1" s="1"/>
  <c r="H220" i="1"/>
  <c r="J220" i="1" s="1"/>
  <c r="C221" i="1"/>
  <c r="E221" i="1" s="1"/>
  <c r="H221" i="1"/>
  <c r="J221" i="1" s="1"/>
  <c r="C222" i="1"/>
  <c r="E222" i="1" s="1"/>
  <c r="H222" i="1"/>
  <c r="K211" i="1" l="1"/>
  <c r="L211" i="1" s="1"/>
  <c r="G211" i="1"/>
  <c r="V32" i="33"/>
  <c r="W32" i="33" s="1"/>
  <c r="Y32" i="33" s="1"/>
  <c r="AA31" i="33"/>
  <c r="J222" i="1"/>
  <c r="K221" i="1"/>
  <c r="L221" i="1" s="1"/>
  <c r="AA106" i="50"/>
  <c r="V107" i="50"/>
  <c r="W107" i="50" s="1"/>
  <c r="Y107" i="50" s="1"/>
  <c r="AA13" i="50"/>
  <c r="V14" i="50"/>
  <c r="W14" i="50" s="1"/>
  <c r="Y14" i="50" s="1"/>
  <c r="G222" i="1"/>
  <c r="G221" i="1"/>
  <c r="G220" i="1"/>
  <c r="G219" i="1"/>
  <c r="G218" i="1"/>
  <c r="G217" i="1"/>
  <c r="G216" i="1"/>
  <c r="G215" i="1"/>
  <c r="G214" i="1"/>
  <c r="G213" i="1"/>
  <c r="G212" i="1"/>
  <c r="K220" i="1"/>
  <c r="L220" i="1" s="1"/>
  <c r="K219" i="1"/>
  <c r="L219" i="1" s="1"/>
  <c r="K218" i="1"/>
  <c r="L218" i="1" s="1"/>
  <c r="K217" i="1"/>
  <c r="L217" i="1" s="1"/>
  <c r="K216" i="1"/>
  <c r="L216" i="1" s="1"/>
  <c r="K215" i="1"/>
  <c r="L215" i="1" s="1"/>
  <c r="K214" i="1"/>
  <c r="L214" i="1" s="1"/>
  <c r="K213" i="1"/>
  <c r="L213" i="1" s="1"/>
  <c r="K212" i="1"/>
  <c r="L212" i="1" s="1"/>
  <c r="U211" i="1"/>
  <c r="K222" i="1" l="1"/>
  <c r="L222" i="1" s="1"/>
  <c r="V33" i="33"/>
  <c r="W33" i="33" s="1"/>
  <c r="Y33" i="33" s="1"/>
  <c r="AA32" i="33"/>
  <c r="U217" i="1"/>
  <c r="U214" i="1"/>
  <c r="U220" i="1"/>
  <c r="AA14" i="50"/>
  <c r="V15" i="50"/>
  <c r="W15" i="50" s="1"/>
  <c r="Y15" i="50" s="1"/>
  <c r="AA107" i="50"/>
  <c r="V108" i="50"/>
  <c r="W108" i="50" s="1"/>
  <c r="Y108" i="50" s="1"/>
  <c r="U212" i="1"/>
  <c r="U216" i="1"/>
  <c r="U218" i="1"/>
  <c r="U219" i="1"/>
  <c r="U213" i="1"/>
  <c r="U215" i="1"/>
  <c r="U221" i="1"/>
  <c r="U222" i="1" l="1"/>
  <c r="AA33" i="33"/>
  <c r="V34" i="33"/>
  <c r="W34" i="33" s="1"/>
  <c r="Y34" i="33" s="1"/>
  <c r="AA108" i="50"/>
  <c r="V109" i="50"/>
  <c r="W109" i="50" s="1"/>
  <c r="Y109" i="50" s="1"/>
  <c r="AA15" i="50"/>
  <c r="V16" i="50"/>
  <c r="W16" i="50" s="1"/>
  <c r="Y16" i="50" s="1"/>
  <c r="AA34" i="33" l="1"/>
  <c r="V35" i="33"/>
  <c r="W35" i="33" s="1"/>
  <c r="Y35" i="33" s="1"/>
  <c r="AA16" i="50"/>
  <c r="V17" i="50"/>
  <c r="W17" i="50" s="1"/>
  <c r="Y17" i="50" s="1"/>
  <c r="AA109" i="50"/>
  <c r="V110" i="50"/>
  <c r="W110" i="50" s="1"/>
  <c r="Y110" i="50" s="1"/>
  <c r="V36" i="33" l="1"/>
  <c r="W36" i="33" s="1"/>
  <c r="Y36" i="33" s="1"/>
  <c r="AA35" i="33"/>
  <c r="AA110" i="50"/>
  <c r="V111" i="50"/>
  <c r="W111" i="50" s="1"/>
  <c r="Y111" i="50" s="1"/>
  <c r="AA17" i="50"/>
  <c r="V18" i="50"/>
  <c r="W18" i="50" s="1"/>
  <c r="Y18" i="50" s="1"/>
  <c r="L210" i="49"/>
  <c r="U210" i="49" s="1"/>
  <c r="L209" i="49"/>
  <c r="U209" i="49" s="1"/>
  <c r="L208" i="49"/>
  <c r="U208" i="49" s="1"/>
  <c r="L207" i="49"/>
  <c r="U207" i="49" s="1"/>
  <c r="L206" i="49"/>
  <c r="U206" i="49" s="1"/>
  <c r="L205" i="49"/>
  <c r="U205" i="49" s="1"/>
  <c r="L204" i="49"/>
  <c r="U204" i="49" s="1"/>
  <c r="L203" i="49"/>
  <c r="U203" i="49" s="1"/>
  <c r="L202" i="49"/>
  <c r="U202" i="49" s="1"/>
  <c r="L201" i="49"/>
  <c r="U201" i="49" s="1"/>
  <c r="L200" i="49"/>
  <c r="U200" i="49" s="1"/>
  <c r="L199" i="49"/>
  <c r="U199" i="49" s="1"/>
  <c r="L198" i="49"/>
  <c r="U198" i="49" s="1"/>
  <c r="L197" i="49"/>
  <c r="U197" i="49" s="1"/>
  <c r="L196" i="49"/>
  <c r="U196" i="49" s="1"/>
  <c r="L195" i="49"/>
  <c r="U195" i="49" s="1"/>
  <c r="L194" i="49"/>
  <c r="U194" i="49" s="1"/>
  <c r="L193" i="49"/>
  <c r="U193" i="49" s="1"/>
  <c r="L192" i="49"/>
  <c r="U192" i="49" s="1"/>
  <c r="L191" i="49"/>
  <c r="U191" i="49" s="1"/>
  <c r="L190" i="49"/>
  <c r="U190" i="49" s="1"/>
  <c r="L189" i="49"/>
  <c r="U189" i="49" s="1"/>
  <c r="L188" i="49"/>
  <c r="U188" i="49" s="1"/>
  <c r="L187" i="49"/>
  <c r="U187" i="49" s="1"/>
  <c r="L186" i="49"/>
  <c r="U186" i="49" s="1"/>
  <c r="L185" i="49"/>
  <c r="U185" i="49" s="1"/>
  <c r="L184" i="49"/>
  <c r="U184" i="49" s="1"/>
  <c r="L183" i="49"/>
  <c r="U183" i="49" s="1"/>
  <c r="AA182" i="49"/>
  <c r="K182" i="49"/>
  <c r="L182" i="49" s="1"/>
  <c r="U182" i="49" s="1"/>
  <c r="AA181" i="49"/>
  <c r="K181" i="49"/>
  <c r="L181" i="49" s="1"/>
  <c r="U181" i="49" s="1"/>
  <c r="AA180" i="49"/>
  <c r="K180" i="49"/>
  <c r="L180" i="49" s="1"/>
  <c r="U180" i="49" s="1"/>
  <c r="K179" i="49"/>
  <c r="L179" i="49" s="1"/>
  <c r="U179" i="49" s="1"/>
  <c r="AA178" i="49"/>
  <c r="K178" i="49"/>
  <c r="L178" i="49" s="1"/>
  <c r="U178" i="49" s="1"/>
  <c r="AA177" i="49"/>
  <c r="K177" i="49"/>
  <c r="L177" i="49" s="1"/>
  <c r="U177" i="49" s="1"/>
  <c r="AA176" i="49"/>
  <c r="K176" i="49"/>
  <c r="L176" i="49" s="1"/>
  <c r="U176" i="49" s="1"/>
  <c r="K175" i="49"/>
  <c r="L175" i="49" s="1"/>
  <c r="U175" i="49" s="1"/>
  <c r="AA174" i="49"/>
  <c r="U174" i="49"/>
  <c r="AA173" i="49"/>
  <c r="U173" i="49"/>
  <c r="U172" i="49"/>
  <c r="AA171" i="49"/>
  <c r="U171" i="49"/>
  <c r="U170" i="49"/>
  <c r="AA169" i="49"/>
  <c r="U169" i="49"/>
  <c r="AA168" i="49"/>
  <c r="U168" i="49"/>
  <c r="AA167" i="49"/>
  <c r="U167" i="49"/>
  <c r="U166" i="49"/>
  <c r="AA165" i="49"/>
  <c r="U165" i="49"/>
  <c r="AA164" i="49"/>
  <c r="U164" i="49"/>
  <c r="AA163" i="49"/>
  <c r="U163" i="49"/>
  <c r="AA162" i="49"/>
  <c r="U162" i="49"/>
  <c r="AA161" i="49"/>
  <c r="U161" i="49"/>
  <c r="U160" i="49"/>
  <c r="AA159" i="49"/>
  <c r="U159" i="49"/>
  <c r="AA158" i="49"/>
  <c r="U158" i="49"/>
  <c r="AA157" i="49"/>
  <c r="U157" i="49"/>
  <c r="AA156" i="49"/>
  <c r="U156" i="49"/>
  <c r="AA155" i="49"/>
  <c r="U155" i="49"/>
  <c r="AA154" i="49"/>
  <c r="U154" i="49"/>
  <c r="AA153" i="49"/>
  <c r="U153" i="49"/>
  <c r="AA152" i="49"/>
  <c r="U152" i="49"/>
  <c r="AA151" i="49"/>
  <c r="U151" i="49"/>
  <c r="U150" i="49"/>
  <c r="AA149" i="49"/>
  <c r="U149" i="49"/>
  <c r="AA148" i="49"/>
  <c r="U148" i="49"/>
  <c r="AA147" i="49"/>
  <c r="U147" i="49"/>
  <c r="AA146" i="49"/>
  <c r="U146" i="49"/>
  <c r="AA145" i="49"/>
  <c r="U145" i="49"/>
  <c r="AA144" i="49"/>
  <c r="U144" i="49"/>
  <c r="AA143" i="49"/>
  <c r="U143" i="49"/>
  <c r="AA142" i="49"/>
  <c r="U142" i="49"/>
  <c r="AA141" i="49"/>
  <c r="U141" i="49"/>
  <c r="AA140" i="49"/>
  <c r="U140" i="49"/>
  <c r="AA139" i="49"/>
  <c r="U139" i="49"/>
  <c r="AA138" i="49"/>
  <c r="U138" i="49"/>
  <c r="AA137" i="49"/>
  <c r="U137" i="49"/>
  <c r="AA136" i="49"/>
  <c r="U136" i="49"/>
  <c r="AA135" i="49"/>
  <c r="U135" i="49"/>
  <c r="AA134" i="49"/>
  <c r="U134" i="49"/>
  <c r="AA133" i="49"/>
  <c r="U133" i="49"/>
  <c r="U132" i="49"/>
  <c r="AA131" i="49"/>
  <c r="U131" i="49"/>
  <c r="U130" i="49"/>
  <c r="AA129" i="49"/>
  <c r="U129" i="49"/>
  <c r="AA128" i="49"/>
  <c r="U128" i="49"/>
  <c r="AA127" i="49"/>
  <c r="U127" i="49"/>
  <c r="AA126" i="49"/>
  <c r="U126" i="49"/>
  <c r="U125" i="49"/>
  <c r="AA124" i="49"/>
  <c r="U124" i="49"/>
  <c r="AA123" i="49"/>
  <c r="U123" i="49"/>
  <c r="U122" i="49"/>
  <c r="AA121" i="49"/>
  <c r="U121" i="49"/>
  <c r="AA120" i="49"/>
  <c r="U120" i="49"/>
  <c r="AA119" i="49"/>
  <c r="U119" i="49"/>
  <c r="AA118" i="49"/>
  <c r="U118" i="49"/>
  <c r="AA117" i="49"/>
  <c r="U117" i="49"/>
  <c r="AA116" i="49"/>
  <c r="U116" i="49"/>
  <c r="U115" i="49"/>
  <c r="U114" i="49"/>
  <c r="AA113" i="49"/>
  <c r="U113" i="49"/>
  <c r="U112" i="49"/>
  <c r="AA111" i="49"/>
  <c r="U111" i="49"/>
  <c r="AA110" i="49"/>
  <c r="U110" i="49"/>
  <c r="AA109" i="49"/>
  <c r="U109" i="49"/>
  <c r="AA108" i="49"/>
  <c r="U108" i="49"/>
  <c r="AA107" i="49"/>
  <c r="U107" i="49"/>
  <c r="AA106" i="49"/>
  <c r="U106" i="49"/>
  <c r="AA105" i="49"/>
  <c r="U105" i="49"/>
  <c r="AA104" i="49"/>
  <c r="U104" i="49"/>
  <c r="U103" i="49"/>
  <c r="AA102" i="49"/>
  <c r="U102" i="49"/>
  <c r="AA101" i="49"/>
  <c r="U101" i="49"/>
  <c r="AA100" i="49"/>
  <c r="U100" i="49"/>
  <c r="AA99" i="49"/>
  <c r="U99" i="49"/>
  <c r="U98" i="49"/>
  <c r="U97" i="49"/>
  <c r="W97" i="49" s="1"/>
  <c r="Y97" i="49" s="1"/>
  <c r="U96" i="49"/>
  <c r="U95" i="49"/>
  <c r="U94" i="49"/>
  <c r="U93" i="49"/>
  <c r="U92" i="49"/>
  <c r="U91" i="49"/>
  <c r="U90" i="49"/>
  <c r="U89" i="49"/>
  <c r="U88" i="49"/>
  <c r="U87" i="49"/>
  <c r="U86" i="49"/>
  <c r="U85" i="49"/>
  <c r="U84" i="49"/>
  <c r="U83" i="49"/>
  <c r="U82" i="49"/>
  <c r="U81" i="49"/>
  <c r="U80" i="49"/>
  <c r="U79" i="49"/>
  <c r="U78" i="49"/>
  <c r="U77" i="49"/>
  <c r="U76" i="49"/>
  <c r="U75" i="49"/>
  <c r="U74" i="49"/>
  <c r="U73" i="49"/>
  <c r="U72" i="49"/>
  <c r="U71" i="49"/>
  <c r="U70" i="49"/>
  <c r="U69" i="49"/>
  <c r="U68" i="49"/>
  <c r="U67" i="49"/>
  <c r="U66" i="49"/>
  <c r="U65" i="49"/>
  <c r="U64" i="49"/>
  <c r="U63" i="49"/>
  <c r="U62" i="49"/>
  <c r="U61" i="49"/>
  <c r="U60" i="49"/>
  <c r="U59" i="49"/>
  <c r="U58" i="49"/>
  <c r="U57" i="49"/>
  <c r="U56" i="49"/>
  <c r="U55" i="49"/>
  <c r="U54" i="49"/>
  <c r="U53" i="49"/>
  <c r="U52" i="49"/>
  <c r="U51" i="49"/>
  <c r="U50" i="49"/>
  <c r="U49" i="49"/>
  <c r="U48" i="49"/>
  <c r="U47" i="49"/>
  <c r="U46" i="49"/>
  <c r="U45" i="49"/>
  <c r="U44" i="49"/>
  <c r="U43" i="49"/>
  <c r="U42" i="49"/>
  <c r="U41" i="49"/>
  <c r="U40" i="49"/>
  <c r="U39" i="49"/>
  <c r="U38" i="49"/>
  <c r="U37" i="49"/>
  <c r="U36" i="49"/>
  <c r="U35" i="49"/>
  <c r="U34" i="49"/>
  <c r="U33" i="49"/>
  <c r="U32" i="49"/>
  <c r="U31" i="49"/>
  <c r="U30" i="49"/>
  <c r="U29" i="49"/>
  <c r="U28" i="49"/>
  <c r="U27" i="49"/>
  <c r="U26" i="49"/>
  <c r="U25" i="49"/>
  <c r="U24" i="49"/>
  <c r="U23" i="49"/>
  <c r="U22" i="49"/>
  <c r="U21" i="49"/>
  <c r="U20" i="49"/>
  <c r="U19" i="49"/>
  <c r="U18" i="49"/>
  <c r="U17" i="49"/>
  <c r="U16" i="49"/>
  <c r="U15" i="49"/>
  <c r="U14" i="49"/>
  <c r="U13" i="49"/>
  <c r="U12" i="49"/>
  <c r="U11" i="49"/>
  <c r="U10" i="49"/>
  <c r="U9" i="49"/>
  <c r="U8" i="49"/>
  <c r="U7" i="49"/>
  <c r="W7" i="49" s="1"/>
  <c r="Y7" i="49" s="1"/>
  <c r="V8" i="49" s="1"/>
  <c r="V37" i="33" l="1"/>
  <c r="W37" i="33" s="1"/>
  <c r="Y37" i="33" s="1"/>
  <c r="AA36" i="33"/>
  <c r="AA18" i="50"/>
  <c r="V19" i="50"/>
  <c r="W19" i="50" s="1"/>
  <c r="Y19" i="50" s="1"/>
  <c r="AA111" i="50"/>
  <c r="V112" i="50"/>
  <c r="W112" i="50" s="1"/>
  <c r="Y112" i="50" s="1"/>
  <c r="W8" i="49"/>
  <c r="Y8" i="49" s="1"/>
  <c r="V98" i="49"/>
  <c r="W98" i="49" s="1"/>
  <c r="Y98" i="49" s="1"/>
  <c r="C210" i="27"/>
  <c r="E210" i="27" s="1"/>
  <c r="G210" i="27" s="1"/>
  <c r="H210" i="27"/>
  <c r="J210" i="27" s="1"/>
  <c r="K210" i="27" s="1"/>
  <c r="L210" i="27" s="1"/>
  <c r="AA37" i="33" l="1"/>
  <c r="V38" i="33"/>
  <c r="W38" i="33" s="1"/>
  <c r="Y38" i="33" s="1"/>
  <c r="AA112" i="50"/>
  <c r="V113" i="50"/>
  <c r="W113" i="50" s="1"/>
  <c r="Y113" i="50" s="1"/>
  <c r="AA19" i="50"/>
  <c r="V20" i="50"/>
  <c r="W20" i="50" s="1"/>
  <c r="Y20" i="50" s="1"/>
  <c r="U210" i="27"/>
  <c r="V99" i="49"/>
  <c r="W99" i="49" s="1"/>
  <c r="Y99" i="49" s="1"/>
  <c r="V100" i="49" s="1"/>
  <c r="W100" i="49" s="1"/>
  <c r="Y100" i="49" s="1"/>
  <c r="V101" i="49" s="1"/>
  <c r="W101" i="49" s="1"/>
  <c r="Y101" i="49" s="1"/>
  <c r="V102" i="49" s="1"/>
  <c r="W102" i="49" s="1"/>
  <c r="Y102" i="49" s="1"/>
  <c r="V103" i="49" s="1"/>
  <c r="W103" i="49" s="1"/>
  <c r="Y103" i="49" s="1"/>
  <c r="V9" i="49"/>
  <c r="W9" i="49" s="1"/>
  <c r="Y9" i="49" s="1"/>
  <c r="AA8" i="49"/>
  <c r="H209" i="45"/>
  <c r="J209" i="45" s="1"/>
  <c r="K209" i="45" s="1"/>
  <c r="L209" i="45" s="1"/>
  <c r="H210" i="45"/>
  <c r="J210" i="45" s="1"/>
  <c r="K210" i="45" s="1"/>
  <c r="L210" i="45" s="1"/>
  <c r="H208" i="45"/>
  <c r="J208" i="45" s="1"/>
  <c r="K208" i="45" s="1"/>
  <c r="L208" i="45" s="1"/>
  <c r="C209" i="45"/>
  <c r="E209" i="45" s="1"/>
  <c r="G209" i="45" s="1"/>
  <c r="C210" i="45"/>
  <c r="E210" i="45" s="1"/>
  <c r="G210" i="45" s="1"/>
  <c r="C208" i="45"/>
  <c r="E208" i="45" s="1"/>
  <c r="G208" i="45" s="1"/>
  <c r="H207" i="45"/>
  <c r="J207" i="45" s="1"/>
  <c r="K207" i="45" s="1"/>
  <c r="L207" i="45" s="1"/>
  <c r="C207" i="45"/>
  <c r="E207" i="45" s="1"/>
  <c r="G207" i="45" s="1"/>
  <c r="AA38" i="33" l="1"/>
  <c r="V39" i="33"/>
  <c r="W39" i="33" s="1"/>
  <c r="Y39" i="33" s="1"/>
  <c r="AA113" i="50"/>
  <c r="V114" i="50"/>
  <c r="W114" i="50" s="1"/>
  <c r="Y114" i="50" s="1"/>
  <c r="AA20" i="50"/>
  <c r="V21" i="50"/>
  <c r="W21" i="50" s="1"/>
  <c r="Y21" i="50" s="1"/>
  <c r="V10" i="49"/>
  <c r="W10" i="49" s="1"/>
  <c r="Y10" i="49" s="1"/>
  <c r="AA9" i="49"/>
  <c r="V104" i="49"/>
  <c r="W104" i="49" s="1"/>
  <c r="Y104" i="49" s="1"/>
  <c r="V105" i="49" s="1"/>
  <c r="W105" i="49" s="1"/>
  <c r="Y105" i="49" s="1"/>
  <c r="V106" i="49" s="1"/>
  <c r="W106" i="49" s="1"/>
  <c r="Y106" i="49" s="1"/>
  <c r="V107" i="49" s="1"/>
  <c r="W107" i="49" s="1"/>
  <c r="Y107" i="49" s="1"/>
  <c r="V108" i="49" s="1"/>
  <c r="W108" i="49" s="1"/>
  <c r="Y108" i="49" s="1"/>
  <c r="V109" i="49" s="1"/>
  <c r="W109" i="49" s="1"/>
  <c r="Y109" i="49" s="1"/>
  <c r="V110" i="49" s="1"/>
  <c r="W110" i="49" s="1"/>
  <c r="Y110" i="49" s="1"/>
  <c r="V111" i="49" s="1"/>
  <c r="W111" i="49" s="1"/>
  <c r="Y111" i="49" s="1"/>
  <c r="V112" i="49" s="1"/>
  <c r="W112" i="49" s="1"/>
  <c r="Y112" i="49" s="1"/>
  <c r="AA103" i="49"/>
  <c r="V40" i="33" l="1"/>
  <c r="W40" i="33" s="1"/>
  <c r="Y40" i="33" s="1"/>
  <c r="AA39" i="33"/>
  <c r="AA21" i="50"/>
  <c r="V22" i="50"/>
  <c r="W22" i="50" s="1"/>
  <c r="Y22" i="50" s="1"/>
  <c r="AA114" i="50"/>
  <c r="V115" i="50"/>
  <c r="W115" i="50" s="1"/>
  <c r="Y115" i="50" s="1"/>
  <c r="V116" i="50" s="1"/>
  <c r="W116" i="50" s="1"/>
  <c r="Y116" i="50" s="1"/>
  <c r="V117" i="50" s="1"/>
  <c r="W117" i="50" s="1"/>
  <c r="Y117" i="50" s="1"/>
  <c r="V118" i="50" s="1"/>
  <c r="W118" i="50" s="1"/>
  <c r="Y118" i="50" s="1"/>
  <c r="V119" i="50" s="1"/>
  <c r="W119" i="50" s="1"/>
  <c r="Y119" i="50" s="1"/>
  <c r="V120" i="50" s="1"/>
  <c r="W120" i="50" s="1"/>
  <c r="Y120" i="50" s="1"/>
  <c r="V121" i="50" s="1"/>
  <c r="W121" i="50" s="1"/>
  <c r="Y121" i="50" s="1"/>
  <c r="V122" i="50" s="1"/>
  <c r="W122" i="50" s="1"/>
  <c r="Y122" i="50" s="1"/>
  <c r="V123" i="50" s="1"/>
  <c r="W123" i="50" s="1"/>
  <c r="Y123" i="50" s="1"/>
  <c r="V124" i="50" s="1"/>
  <c r="W124" i="50" s="1"/>
  <c r="Y124" i="50" s="1"/>
  <c r="V113" i="49"/>
  <c r="W113" i="49" s="1"/>
  <c r="Y113" i="49" s="1"/>
  <c r="V114" i="49" s="1"/>
  <c r="W114" i="49" s="1"/>
  <c r="Y114" i="49" s="1"/>
  <c r="AA112" i="49"/>
  <c r="V11" i="49"/>
  <c r="W11" i="49" s="1"/>
  <c r="Y11" i="49" s="1"/>
  <c r="AA10" i="49"/>
  <c r="V41" i="33" l="1"/>
  <c r="W41" i="33" s="1"/>
  <c r="Y41" i="33" s="1"/>
  <c r="AA40" i="33"/>
  <c r="AA124" i="50"/>
  <c r="V125" i="50"/>
  <c r="W125" i="50" s="1"/>
  <c r="Y125" i="50" s="1"/>
  <c r="V126" i="50" s="1"/>
  <c r="W126" i="50" s="1"/>
  <c r="Y126" i="50" s="1"/>
  <c r="AA22" i="50"/>
  <c r="V23" i="50"/>
  <c r="W23" i="50" s="1"/>
  <c r="Y23" i="50" s="1"/>
  <c r="V12" i="49"/>
  <c r="W12" i="49" s="1"/>
  <c r="Y12" i="49" s="1"/>
  <c r="AA11" i="49"/>
  <c r="V115" i="49"/>
  <c r="W115" i="49" s="1"/>
  <c r="Y115" i="49" s="1"/>
  <c r="AA114" i="49"/>
  <c r="AA41" i="33" l="1"/>
  <c r="V42" i="33"/>
  <c r="W42" i="33" s="1"/>
  <c r="Y42" i="33" s="1"/>
  <c r="AA23" i="50"/>
  <c r="V24" i="50"/>
  <c r="W24" i="50" s="1"/>
  <c r="Y24" i="50" s="1"/>
  <c r="AA126" i="50"/>
  <c r="V127" i="50"/>
  <c r="W127" i="50" s="1"/>
  <c r="Y127" i="50" s="1"/>
  <c r="V128" i="50" s="1"/>
  <c r="W128" i="50" s="1"/>
  <c r="Y128" i="50" s="1"/>
  <c r="V129" i="50" s="1"/>
  <c r="W129" i="50" s="1"/>
  <c r="Y129" i="50" s="1"/>
  <c r="V116" i="49"/>
  <c r="W116" i="49" s="1"/>
  <c r="Y116" i="49" s="1"/>
  <c r="V117" i="49" s="1"/>
  <c r="W117" i="49" s="1"/>
  <c r="Y117" i="49" s="1"/>
  <c r="V118" i="49" s="1"/>
  <c r="W118" i="49" s="1"/>
  <c r="Y118" i="49" s="1"/>
  <c r="V119" i="49" s="1"/>
  <c r="W119" i="49" s="1"/>
  <c r="Y119" i="49" s="1"/>
  <c r="V120" i="49" s="1"/>
  <c r="W120" i="49" s="1"/>
  <c r="Y120" i="49" s="1"/>
  <c r="V121" i="49" s="1"/>
  <c r="W121" i="49" s="1"/>
  <c r="Y121" i="49" s="1"/>
  <c r="V122" i="49" s="1"/>
  <c r="W122" i="49" s="1"/>
  <c r="Y122" i="49" s="1"/>
  <c r="AA115" i="49"/>
  <c r="V13" i="49"/>
  <c r="W13" i="49" s="1"/>
  <c r="Y13" i="49" s="1"/>
  <c r="AA12" i="49"/>
  <c r="AA42" i="33" l="1"/>
  <c r="V43" i="33"/>
  <c r="W43" i="33" s="1"/>
  <c r="Y43" i="33" s="1"/>
  <c r="AA129" i="50"/>
  <c r="V130" i="50"/>
  <c r="W130" i="50" s="1"/>
  <c r="Y130" i="50" s="1"/>
  <c r="V131" i="50" s="1"/>
  <c r="W131" i="50" s="1"/>
  <c r="Y131" i="50" s="1"/>
  <c r="AA24" i="50"/>
  <c r="V25" i="50"/>
  <c r="W25" i="50" s="1"/>
  <c r="Y25" i="50" s="1"/>
  <c r="V14" i="49"/>
  <c r="W14" i="49" s="1"/>
  <c r="Y14" i="49" s="1"/>
  <c r="AA13" i="49"/>
  <c r="V123" i="49"/>
  <c r="W123" i="49" s="1"/>
  <c r="Y123" i="49" s="1"/>
  <c r="V124" i="49" s="1"/>
  <c r="W124" i="49" s="1"/>
  <c r="Y124" i="49" s="1"/>
  <c r="V125" i="49" s="1"/>
  <c r="W125" i="49" s="1"/>
  <c r="Y125" i="49" s="1"/>
  <c r="AA122" i="49"/>
  <c r="X204" i="21"/>
  <c r="V44" i="33" l="1"/>
  <c r="W44" i="33" s="1"/>
  <c r="Y44" i="33" s="1"/>
  <c r="AA43" i="33"/>
  <c r="AA25" i="50"/>
  <c r="V26" i="50"/>
  <c r="W26" i="50" s="1"/>
  <c r="Y26" i="50" s="1"/>
  <c r="AA131" i="50"/>
  <c r="V132" i="50"/>
  <c r="W132" i="50" s="1"/>
  <c r="Y132" i="50" s="1"/>
  <c r="V133" i="50" s="1"/>
  <c r="W133" i="50" s="1"/>
  <c r="Y133" i="50" s="1"/>
  <c r="V126" i="49"/>
  <c r="W126" i="49" s="1"/>
  <c r="Y126" i="49" s="1"/>
  <c r="V127" i="49" s="1"/>
  <c r="W127" i="49" s="1"/>
  <c r="Y127" i="49" s="1"/>
  <c r="V128" i="49" s="1"/>
  <c r="W128" i="49" s="1"/>
  <c r="Y128" i="49" s="1"/>
  <c r="V129" i="49" s="1"/>
  <c r="W129" i="49" s="1"/>
  <c r="Y129" i="49" s="1"/>
  <c r="V130" i="49" s="1"/>
  <c r="W130" i="49" s="1"/>
  <c r="Y130" i="49" s="1"/>
  <c r="AA125" i="49"/>
  <c r="V15" i="49"/>
  <c r="W15" i="49" s="1"/>
  <c r="Y15" i="49" s="1"/>
  <c r="AA14" i="49"/>
  <c r="V45" i="33" l="1"/>
  <c r="W45" i="33" s="1"/>
  <c r="Y45" i="33" s="1"/>
  <c r="AA44" i="33"/>
  <c r="AA133" i="50"/>
  <c r="V134" i="50"/>
  <c r="W134" i="50" s="1"/>
  <c r="Y134" i="50" s="1"/>
  <c r="V135" i="50" s="1"/>
  <c r="W135" i="50" s="1"/>
  <c r="Y135" i="50" s="1"/>
  <c r="V136" i="50" s="1"/>
  <c r="W136" i="50" s="1"/>
  <c r="Y136" i="50" s="1"/>
  <c r="V137" i="50" s="1"/>
  <c r="W137" i="50" s="1"/>
  <c r="Y137" i="50" s="1"/>
  <c r="V138" i="50" s="1"/>
  <c r="W138" i="50" s="1"/>
  <c r="Y138" i="50" s="1"/>
  <c r="V139" i="50" s="1"/>
  <c r="W139" i="50" s="1"/>
  <c r="Y139" i="50" s="1"/>
  <c r="V140" i="50" s="1"/>
  <c r="W140" i="50" s="1"/>
  <c r="Y140" i="50" s="1"/>
  <c r="V141" i="50" s="1"/>
  <c r="W141" i="50" s="1"/>
  <c r="Y141" i="50" s="1"/>
  <c r="V142" i="50" s="1"/>
  <c r="W142" i="50" s="1"/>
  <c r="Y142" i="50" s="1"/>
  <c r="V143" i="50" s="1"/>
  <c r="W143" i="50" s="1"/>
  <c r="Y143" i="50" s="1"/>
  <c r="V144" i="50" s="1"/>
  <c r="W144" i="50" s="1"/>
  <c r="Y144" i="50" s="1"/>
  <c r="V145" i="50" s="1"/>
  <c r="W145" i="50" s="1"/>
  <c r="Y145" i="50" s="1"/>
  <c r="AA26" i="50"/>
  <c r="V27" i="50"/>
  <c r="W27" i="50" s="1"/>
  <c r="Y27" i="50" s="1"/>
  <c r="V16" i="49"/>
  <c r="W16" i="49" s="1"/>
  <c r="Y16" i="49" s="1"/>
  <c r="AA15" i="49"/>
  <c r="V131" i="49"/>
  <c r="W131" i="49" s="1"/>
  <c r="Y131" i="49" s="1"/>
  <c r="V132" i="49" s="1"/>
  <c r="W132" i="49" s="1"/>
  <c r="Y132" i="49" s="1"/>
  <c r="AA130" i="49"/>
  <c r="AA45" i="33" l="1"/>
  <c r="V46" i="33"/>
  <c r="W46" i="33" s="1"/>
  <c r="Y46" i="33" s="1"/>
  <c r="AA27" i="50"/>
  <c r="V28" i="50"/>
  <c r="W28" i="50" s="1"/>
  <c r="Y28" i="50" s="1"/>
  <c r="AA145" i="50"/>
  <c r="V146" i="50"/>
  <c r="W146" i="50" s="1"/>
  <c r="Y146" i="50" s="1"/>
  <c r="V147" i="50" s="1"/>
  <c r="W147" i="50" s="1"/>
  <c r="Y147" i="50" s="1"/>
  <c r="V133" i="49"/>
  <c r="W133" i="49" s="1"/>
  <c r="Y133" i="49" s="1"/>
  <c r="V134" i="49" s="1"/>
  <c r="W134" i="49" s="1"/>
  <c r="Y134" i="49" s="1"/>
  <c r="V135" i="49" s="1"/>
  <c r="W135" i="49" s="1"/>
  <c r="Y135" i="49" s="1"/>
  <c r="V136" i="49" s="1"/>
  <c r="W136" i="49" s="1"/>
  <c r="Y136" i="49" s="1"/>
  <c r="V137" i="49" s="1"/>
  <c r="W137" i="49" s="1"/>
  <c r="Y137" i="49" s="1"/>
  <c r="V138" i="49" s="1"/>
  <c r="W138" i="49" s="1"/>
  <c r="Y138" i="49" s="1"/>
  <c r="V139" i="49" s="1"/>
  <c r="W139" i="49" s="1"/>
  <c r="Y139" i="49" s="1"/>
  <c r="V140" i="49" s="1"/>
  <c r="W140" i="49" s="1"/>
  <c r="Y140" i="49" s="1"/>
  <c r="V141" i="49" s="1"/>
  <c r="W141" i="49" s="1"/>
  <c r="Y141" i="49" s="1"/>
  <c r="V142" i="49" s="1"/>
  <c r="W142" i="49" s="1"/>
  <c r="Y142" i="49" s="1"/>
  <c r="V143" i="49" s="1"/>
  <c r="W143" i="49" s="1"/>
  <c r="Y143" i="49" s="1"/>
  <c r="V144" i="49" s="1"/>
  <c r="W144" i="49" s="1"/>
  <c r="Y144" i="49" s="1"/>
  <c r="V145" i="49" s="1"/>
  <c r="W145" i="49" s="1"/>
  <c r="Y145" i="49" s="1"/>
  <c r="V146" i="49" s="1"/>
  <c r="W146" i="49" s="1"/>
  <c r="Y146" i="49" s="1"/>
  <c r="V147" i="49" s="1"/>
  <c r="W147" i="49" s="1"/>
  <c r="Y147" i="49" s="1"/>
  <c r="V148" i="49" s="1"/>
  <c r="W148" i="49" s="1"/>
  <c r="Y148" i="49" s="1"/>
  <c r="V149" i="49" s="1"/>
  <c r="W149" i="49" s="1"/>
  <c r="Y149" i="49" s="1"/>
  <c r="V150" i="49" s="1"/>
  <c r="W150" i="49" s="1"/>
  <c r="Y150" i="49" s="1"/>
  <c r="AA132" i="49"/>
  <c r="V17" i="49"/>
  <c r="W17" i="49" s="1"/>
  <c r="Y17" i="49" s="1"/>
  <c r="AA16" i="49"/>
  <c r="C184" i="20"/>
  <c r="E184" i="20" s="1"/>
  <c r="G184" i="20" s="1"/>
  <c r="H184" i="20"/>
  <c r="J184" i="20" s="1"/>
  <c r="K184" i="20" s="1"/>
  <c r="L184" i="20" s="1"/>
  <c r="C185" i="20"/>
  <c r="E185" i="20" s="1"/>
  <c r="G185" i="20" s="1"/>
  <c r="H185" i="20"/>
  <c r="J185" i="20" s="1"/>
  <c r="K185" i="20" s="1"/>
  <c r="L185" i="20" s="1"/>
  <c r="C186" i="20"/>
  <c r="E186" i="20" s="1"/>
  <c r="G186" i="20" s="1"/>
  <c r="H186" i="20"/>
  <c r="J186" i="20" s="1"/>
  <c r="K186" i="20" s="1"/>
  <c r="L186" i="20" s="1"/>
  <c r="C187" i="20"/>
  <c r="E187" i="20" s="1"/>
  <c r="G187" i="20" s="1"/>
  <c r="H187" i="20"/>
  <c r="J187" i="20" s="1"/>
  <c r="K187" i="20" s="1"/>
  <c r="L187" i="20" s="1"/>
  <c r="C188" i="20"/>
  <c r="E188" i="20" s="1"/>
  <c r="G188" i="20" s="1"/>
  <c r="H188" i="20"/>
  <c r="J188" i="20" s="1"/>
  <c r="K188" i="20" s="1"/>
  <c r="L188" i="20" s="1"/>
  <c r="C189" i="20"/>
  <c r="E189" i="20" s="1"/>
  <c r="G189" i="20" s="1"/>
  <c r="H189" i="20"/>
  <c r="J189" i="20" s="1"/>
  <c r="K189" i="20" s="1"/>
  <c r="L189" i="20" s="1"/>
  <c r="C190" i="20"/>
  <c r="E190" i="20" s="1"/>
  <c r="G190" i="20" s="1"/>
  <c r="H190" i="20"/>
  <c r="J190" i="20" s="1"/>
  <c r="K190" i="20" s="1"/>
  <c r="L190" i="20" s="1"/>
  <c r="C191" i="20"/>
  <c r="E191" i="20" s="1"/>
  <c r="G191" i="20" s="1"/>
  <c r="H191" i="20"/>
  <c r="J191" i="20" s="1"/>
  <c r="K191" i="20" s="1"/>
  <c r="L191" i="20" s="1"/>
  <c r="C192" i="20"/>
  <c r="E192" i="20" s="1"/>
  <c r="G192" i="20" s="1"/>
  <c r="H192" i="20"/>
  <c r="J192" i="20" s="1"/>
  <c r="K192" i="20" s="1"/>
  <c r="L192" i="20" s="1"/>
  <c r="C193" i="20"/>
  <c r="E193" i="20" s="1"/>
  <c r="G193" i="20" s="1"/>
  <c r="H193" i="20"/>
  <c r="J193" i="20" s="1"/>
  <c r="K193" i="20" s="1"/>
  <c r="L193" i="20" s="1"/>
  <c r="C194" i="20"/>
  <c r="E194" i="20" s="1"/>
  <c r="G194" i="20" s="1"/>
  <c r="H194" i="20"/>
  <c r="J194" i="20" s="1"/>
  <c r="K194" i="20" s="1"/>
  <c r="L194" i="20" s="1"/>
  <c r="C195" i="20"/>
  <c r="E195" i="20" s="1"/>
  <c r="G195" i="20" s="1"/>
  <c r="H195" i="20"/>
  <c r="J195" i="20" s="1"/>
  <c r="K195" i="20" s="1"/>
  <c r="L195" i="20" s="1"/>
  <c r="C196" i="20"/>
  <c r="E196" i="20" s="1"/>
  <c r="G196" i="20" s="1"/>
  <c r="H196" i="20"/>
  <c r="J196" i="20" s="1"/>
  <c r="K196" i="20" s="1"/>
  <c r="L196" i="20" s="1"/>
  <c r="C197" i="20"/>
  <c r="E197" i="20" s="1"/>
  <c r="G197" i="20" s="1"/>
  <c r="H197" i="20"/>
  <c r="J197" i="20" s="1"/>
  <c r="K197" i="20" s="1"/>
  <c r="L197" i="20" s="1"/>
  <c r="C198" i="20"/>
  <c r="E198" i="20" s="1"/>
  <c r="G198" i="20" s="1"/>
  <c r="H198" i="20"/>
  <c r="J198" i="20" s="1"/>
  <c r="K198" i="20" s="1"/>
  <c r="L198" i="20" s="1"/>
  <c r="E203" i="20"/>
  <c r="G203" i="20" s="1"/>
  <c r="J203" i="20"/>
  <c r="K203" i="20" s="1"/>
  <c r="L203" i="20" s="1"/>
  <c r="C204" i="20"/>
  <c r="H204" i="20"/>
  <c r="J204" i="20" s="1"/>
  <c r="K204" i="20" s="1"/>
  <c r="L204" i="20" s="1"/>
  <c r="C205" i="20"/>
  <c r="E205" i="20" s="1"/>
  <c r="G205" i="20" s="1"/>
  <c r="H205" i="20"/>
  <c r="J205" i="20" s="1"/>
  <c r="K205" i="20" s="1"/>
  <c r="L205" i="20" s="1"/>
  <c r="C206" i="20"/>
  <c r="E206" i="20" s="1"/>
  <c r="G206" i="20" s="1"/>
  <c r="H206" i="20"/>
  <c r="J206" i="20" s="1"/>
  <c r="K206" i="20" s="1"/>
  <c r="L206" i="20" s="1"/>
  <c r="C207" i="20"/>
  <c r="E207" i="20" s="1"/>
  <c r="G207" i="20" s="1"/>
  <c r="H207" i="20"/>
  <c r="J207" i="20" s="1"/>
  <c r="K207" i="20" s="1"/>
  <c r="L207" i="20" s="1"/>
  <c r="C208" i="20"/>
  <c r="E208" i="20" s="1"/>
  <c r="G208" i="20" s="1"/>
  <c r="H208" i="20"/>
  <c r="J208" i="20" s="1"/>
  <c r="K208" i="20" s="1"/>
  <c r="L208" i="20" s="1"/>
  <c r="C209" i="20"/>
  <c r="E209" i="20" s="1"/>
  <c r="G209" i="20" s="1"/>
  <c r="H209" i="20"/>
  <c r="J209" i="20" s="1"/>
  <c r="K209" i="20" s="1"/>
  <c r="L209" i="20" s="1"/>
  <c r="C210" i="20"/>
  <c r="E210" i="20" s="1"/>
  <c r="G210" i="20" s="1"/>
  <c r="H210" i="20"/>
  <c r="J210" i="20" s="1"/>
  <c r="K210" i="20" s="1"/>
  <c r="L210" i="20" s="1"/>
  <c r="AA46" i="33" l="1"/>
  <c r="V47" i="33"/>
  <c r="W47" i="33" s="1"/>
  <c r="Y47" i="33" s="1"/>
  <c r="AA147" i="50"/>
  <c r="V148" i="50"/>
  <c r="W148" i="50" s="1"/>
  <c r="Y148" i="50" s="1"/>
  <c r="V149" i="50" s="1"/>
  <c r="W149" i="50" s="1"/>
  <c r="Y149" i="50" s="1"/>
  <c r="AA28" i="50"/>
  <c r="V29" i="50"/>
  <c r="W29" i="50" s="1"/>
  <c r="Y29" i="50" s="1"/>
  <c r="E204" i="20"/>
  <c r="G204" i="20" s="1"/>
  <c r="U204" i="20" s="1"/>
  <c r="V18" i="49"/>
  <c r="W18" i="49" s="1"/>
  <c r="Y18" i="49" s="1"/>
  <c r="AA17" i="49"/>
  <c r="V151" i="49"/>
  <c r="W151" i="49" s="1"/>
  <c r="Y151" i="49" s="1"/>
  <c r="V152" i="49" s="1"/>
  <c r="W152" i="49" s="1"/>
  <c r="Y152" i="49" s="1"/>
  <c r="V153" i="49" s="1"/>
  <c r="W153" i="49" s="1"/>
  <c r="Y153" i="49" s="1"/>
  <c r="V154" i="49" s="1"/>
  <c r="W154" i="49" s="1"/>
  <c r="Y154" i="49" s="1"/>
  <c r="V155" i="49" s="1"/>
  <c r="W155" i="49" s="1"/>
  <c r="Y155" i="49" s="1"/>
  <c r="V156" i="49" s="1"/>
  <c r="W156" i="49" s="1"/>
  <c r="Y156" i="49" s="1"/>
  <c r="V157" i="49" s="1"/>
  <c r="W157" i="49" s="1"/>
  <c r="Y157" i="49" s="1"/>
  <c r="V158" i="49" s="1"/>
  <c r="W158" i="49" s="1"/>
  <c r="Y158" i="49" s="1"/>
  <c r="V159" i="49" s="1"/>
  <c r="W159" i="49" s="1"/>
  <c r="Y159" i="49" s="1"/>
  <c r="V160" i="49" s="1"/>
  <c r="W160" i="49" s="1"/>
  <c r="Y160" i="49" s="1"/>
  <c r="AA150" i="49"/>
  <c r="U210" i="20"/>
  <c r="U209" i="20"/>
  <c r="U208" i="20"/>
  <c r="U207" i="20"/>
  <c r="U206" i="20"/>
  <c r="U205" i="20"/>
  <c r="U203" i="20"/>
  <c r="U198" i="20"/>
  <c r="U197" i="20"/>
  <c r="U196" i="20"/>
  <c r="U195" i="20"/>
  <c r="U194" i="20"/>
  <c r="U193" i="20"/>
  <c r="U192" i="20"/>
  <c r="U191" i="20"/>
  <c r="U190" i="20"/>
  <c r="U189" i="20"/>
  <c r="U188" i="20"/>
  <c r="U187" i="20"/>
  <c r="U186" i="20"/>
  <c r="U185" i="20"/>
  <c r="U184" i="20"/>
  <c r="V48" i="33" l="1"/>
  <c r="W48" i="33" s="1"/>
  <c r="Y48" i="33" s="1"/>
  <c r="AA47" i="33"/>
  <c r="AA29" i="50"/>
  <c r="V30" i="50"/>
  <c r="W30" i="50" s="1"/>
  <c r="Y30" i="50" s="1"/>
  <c r="AA149" i="50"/>
  <c r="V150" i="50"/>
  <c r="W150" i="50" s="1"/>
  <c r="Y150" i="50" s="1"/>
  <c r="V151" i="50" s="1"/>
  <c r="W151" i="50" s="1"/>
  <c r="Y151" i="50" s="1"/>
  <c r="V161" i="49"/>
  <c r="W161" i="49" s="1"/>
  <c r="Y161" i="49" s="1"/>
  <c r="V162" i="49" s="1"/>
  <c r="W162" i="49" s="1"/>
  <c r="Y162" i="49" s="1"/>
  <c r="V163" i="49" s="1"/>
  <c r="W163" i="49" s="1"/>
  <c r="Y163" i="49" s="1"/>
  <c r="V164" i="49" s="1"/>
  <c r="W164" i="49" s="1"/>
  <c r="Y164" i="49" s="1"/>
  <c r="V165" i="49" s="1"/>
  <c r="W165" i="49" s="1"/>
  <c r="Y165" i="49" s="1"/>
  <c r="V166" i="49" s="1"/>
  <c r="W166" i="49" s="1"/>
  <c r="Y166" i="49" s="1"/>
  <c r="AA160" i="49"/>
  <c r="V19" i="49"/>
  <c r="W19" i="49" s="1"/>
  <c r="Y19" i="49" s="1"/>
  <c r="AA18" i="49"/>
  <c r="V49" i="33" l="1"/>
  <c r="W49" i="33" s="1"/>
  <c r="Y49" i="33" s="1"/>
  <c r="AA48" i="33"/>
  <c r="AA151" i="50"/>
  <c r="V152" i="50"/>
  <c r="W152" i="50" s="1"/>
  <c r="Y152" i="50" s="1"/>
  <c r="V153" i="50" s="1"/>
  <c r="W153" i="50" s="1"/>
  <c r="Y153" i="50" s="1"/>
  <c r="AA30" i="50"/>
  <c r="V31" i="50"/>
  <c r="W31" i="50" s="1"/>
  <c r="Y31" i="50" s="1"/>
  <c r="V20" i="49"/>
  <c r="W20" i="49" s="1"/>
  <c r="Y20" i="49" s="1"/>
  <c r="AA19" i="49"/>
  <c r="V167" i="49"/>
  <c r="W167" i="49" s="1"/>
  <c r="Y167" i="49" s="1"/>
  <c r="V168" i="49" s="1"/>
  <c r="W168" i="49" s="1"/>
  <c r="Y168" i="49" s="1"/>
  <c r="V169" i="49" s="1"/>
  <c r="W169" i="49" s="1"/>
  <c r="Y169" i="49" s="1"/>
  <c r="V170" i="49" s="1"/>
  <c r="W170" i="49" s="1"/>
  <c r="Y170" i="49" s="1"/>
  <c r="AA166" i="49"/>
  <c r="X198" i="18"/>
  <c r="AA49" i="33" l="1"/>
  <c r="V50" i="33"/>
  <c r="W50" i="33" s="1"/>
  <c r="Y50" i="33" s="1"/>
  <c r="AA31" i="50"/>
  <c r="V32" i="50"/>
  <c r="W32" i="50" s="1"/>
  <c r="Y32" i="50" s="1"/>
  <c r="AA153" i="50"/>
  <c r="V154" i="50"/>
  <c r="W154" i="50" s="1"/>
  <c r="Y154" i="50" s="1"/>
  <c r="V155" i="50" s="1"/>
  <c r="W155" i="50" s="1"/>
  <c r="Y155" i="50" s="1"/>
  <c r="V156" i="50" s="1"/>
  <c r="W156" i="50" s="1"/>
  <c r="Y156" i="50" s="1"/>
  <c r="V171" i="49"/>
  <c r="W171" i="49" s="1"/>
  <c r="Y171" i="49" s="1"/>
  <c r="V172" i="49" s="1"/>
  <c r="W172" i="49" s="1"/>
  <c r="Y172" i="49" s="1"/>
  <c r="AA170" i="49"/>
  <c r="V21" i="49"/>
  <c r="W21" i="49" s="1"/>
  <c r="Y21" i="49" s="1"/>
  <c r="AA20" i="49"/>
  <c r="C201" i="48"/>
  <c r="E201" i="48" s="1"/>
  <c r="G201" i="48" s="1"/>
  <c r="C202" i="48"/>
  <c r="E202" i="48" s="1"/>
  <c r="G202" i="48" s="1"/>
  <c r="C203" i="48"/>
  <c r="E203" i="48" s="1"/>
  <c r="G203" i="48" s="1"/>
  <c r="C204" i="48"/>
  <c r="E204" i="48" s="1"/>
  <c r="G204" i="48" s="1"/>
  <c r="C205" i="48"/>
  <c r="E205" i="48" s="1"/>
  <c r="G205" i="48" s="1"/>
  <c r="C206" i="48"/>
  <c r="E206" i="48" s="1"/>
  <c r="G206" i="48" s="1"/>
  <c r="C207" i="48"/>
  <c r="E207" i="48" s="1"/>
  <c r="G207" i="48" s="1"/>
  <c r="C208" i="48"/>
  <c r="E208" i="48" s="1"/>
  <c r="G208" i="48" s="1"/>
  <c r="C209" i="48"/>
  <c r="E209" i="48" s="1"/>
  <c r="G209" i="48" s="1"/>
  <c r="C210" i="48"/>
  <c r="E210" i="48" s="1"/>
  <c r="G210" i="48" s="1"/>
  <c r="C200" i="48"/>
  <c r="E200" i="48" s="1"/>
  <c r="G200" i="48" s="1"/>
  <c r="AA50" i="33" l="1"/>
  <c r="V51" i="33"/>
  <c r="W51" i="33" s="1"/>
  <c r="Y51" i="33" s="1"/>
  <c r="AA156" i="50"/>
  <c r="V157" i="50"/>
  <c r="W157" i="50" s="1"/>
  <c r="Y157" i="50" s="1"/>
  <c r="V158" i="50" s="1"/>
  <c r="W158" i="50" s="1"/>
  <c r="Y158" i="50" s="1"/>
  <c r="AA32" i="50"/>
  <c r="V33" i="50"/>
  <c r="W33" i="50" s="1"/>
  <c r="Y33" i="50" s="1"/>
  <c r="V22" i="49"/>
  <c r="W22" i="49" s="1"/>
  <c r="Y22" i="49" s="1"/>
  <c r="AA21" i="49"/>
  <c r="V173" i="49"/>
  <c r="W173" i="49" s="1"/>
  <c r="Y173" i="49" s="1"/>
  <c r="V174" i="49" s="1"/>
  <c r="W174" i="49" s="1"/>
  <c r="Y174" i="49" s="1"/>
  <c r="V175" i="49" s="1"/>
  <c r="W175" i="49" s="1"/>
  <c r="Y175" i="49" s="1"/>
  <c r="AA172" i="49"/>
  <c r="G188" i="48"/>
  <c r="G189" i="48"/>
  <c r="G190" i="48"/>
  <c r="G191" i="48"/>
  <c r="G192" i="48"/>
  <c r="G193" i="48"/>
  <c r="G194" i="48"/>
  <c r="G195" i="48"/>
  <c r="G196" i="48"/>
  <c r="G197" i="48"/>
  <c r="G198" i="48"/>
  <c r="E187" i="48"/>
  <c r="G187" i="48" s="1"/>
  <c r="V52" i="33" l="1"/>
  <c r="W52" i="33" s="1"/>
  <c r="Y52" i="33" s="1"/>
  <c r="AA51" i="33"/>
  <c r="AA33" i="50"/>
  <c r="V34" i="50"/>
  <c r="W34" i="50" s="1"/>
  <c r="Y34" i="50" s="1"/>
  <c r="AA158" i="50"/>
  <c r="V159" i="50"/>
  <c r="W159" i="50" s="1"/>
  <c r="Y159" i="50" s="1"/>
  <c r="V160" i="50" s="1"/>
  <c r="W160" i="50" s="1"/>
  <c r="Y160" i="50" s="1"/>
  <c r="V161" i="50" s="1"/>
  <c r="W161" i="50" s="1"/>
  <c r="Y161" i="50" s="1"/>
  <c r="AA175" i="49"/>
  <c r="V176" i="49"/>
  <c r="W176" i="49" s="1"/>
  <c r="Y176" i="49" s="1"/>
  <c r="V177" i="49" s="1"/>
  <c r="W177" i="49" s="1"/>
  <c r="Y177" i="49" s="1"/>
  <c r="V178" i="49" s="1"/>
  <c r="W178" i="49" s="1"/>
  <c r="Y178" i="49" s="1"/>
  <c r="V179" i="49" s="1"/>
  <c r="W179" i="49" s="1"/>
  <c r="Y179" i="49" s="1"/>
  <c r="V23" i="49"/>
  <c r="W23" i="49" s="1"/>
  <c r="Y23" i="49" s="1"/>
  <c r="AA22" i="49"/>
  <c r="E199" i="48"/>
  <c r="G199" i="48" s="1"/>
  <c r="V53" i="33" l="1"/>
  <c r="W53" i="33" s="1"/>
  <c r="Y53" i="33" s="1"/>
  <c r="AA52" i="33"/>
  <c r="AA161" i="50"/>
  <c r="V162" i="50"/>
  <c r="W162" i="50" s="1"/>
  <c r="Y162" i="50" s="1"/>
  <c r="V163" i="50" s="1"/>
  <c r="W163" i="50" s="1"/>
  <c r="Y163" i="50" s="1"/>
  <c r="AA34" i="50"/>
  <c r="V35" i="50"/>
  <c r="W35" i="50" s="1"/>
  <c r="Y35" i="50" s="1"/>
  <c r="AA179" i="49"/>
  <c r="V180" i="49"/>
  <c r="W180" i="49" s="1"/>
  <c r="Y180" i="49" s="1"/>
  <c r="V181" i="49" s="1"/>
  <c r="W181" i="49" s="1"/>
  <c r="Y181" i="49" s="1"/>
  <c r="V182" i="49" s="1"/>
  <c r="W182" i="49" s="1"/>
  <c r="Y182" i="49" s="1"/>
  <c r="V183" i="49" s="1"/>
  <c r="W183" i="49" s="1"/>
  <c r="Y183" i="49" s="1"/>
  <c r="V184" i="49" s="1"/>
  <c r="W184" i="49" s="1"/>
  <c r="Y184" i="49" s="1"/>
  <c r="V185" i="49" s="1"/>
  <c r="W185" i="49" s="1"/>
  <c r="Y185" i="49" s="1"/>
  <c r="V186" i="49" s="1"/>
  <c r="W186" i="49" s="1"/>
  <c r="Y186" i="49" s="1"/>
  <c r="V187" i="49" s="1"/>
  <c r="W187" i="49" s="1"/>
  <c r="Y187" i="49" s="1"/>
  <c r="V188" i="49" s="1"/>
  <c r="W188" i="49" s="1"/>
  <c r="Y188" i="49" s="1"/>
  <c r="V189" i="49" s="1"/>
  <c r="W189" i="49" s="1"/>
  <c r="Y189" i="49" s="1"/>
  <c r="V190" i="49" s="1"/>
  <c r="W190" i="49" s="1"/>
  <c r="Y190" i="49" s="1"/>
  <c r="V191" i="49" s="1"/>
  <c r="W191" i="49" s="1"/>
  <c r="Y191" i="49" s="1"/>
  <c r="V192" i="49" s="1"/>
  <c r="W192" i="49" s="1"/>
  <c r="Y192" i="49" s="1"/>
  <c r="V193" i="49" s="1"/>
  <c r="W193" i="49" s="1"/>
  <c r="Y193" i="49" s="1"/>
  <c r="V194" i="49" s="1"/>
  <c r="W194" i="49" s="1"/>
  <c r="Y194" i="49" s="1"/>
  <c r="V195" i="49" s="1"/>
  <c r="W195" i="49" s="1"/>
  <c r="Y195" i="49" s="1"/>
  <c r="V196" i="49" s="1"/>
  <c r="W196" i="49" s="1"/>
  <c r="Y196" i="49" s="1"/>
  <c r="V197" i="49" s="1"/>
  <c r="W197" i="49" s="1"/>
  <c r="Y197" i="49" s="1"/>
  <c r="V198" i="49" s="1"/>
  <c r="W198" i="49" s="1"/>
  <c r="Y198" i="49" s="1"/>
  <c r="V199" i="49" s="1"/>
  <c r="W199" i="49" s="1"/>
  <c r="Y199" i="49" s="1"/>
  <c r="V200" i="49" s="1"/>
  <c r="W200" i="49" s="1"/>
  <c r="Y200" i="49" s="1"/>
  <c r="V201" i="49" s="1"/>
  <c r="W201" i="49" s="1"/>
  <c r="Y201" i="49" s="1"/>
  <c r="V202" i="49" s="1"/>
  <c r="W202" i="49" s="1"/>
  <c r="Y202" i="49" s="1"/>
  <c r="V203" i="49" s="1"/>
  <c r="W203" i="49" s="1"/>
  <c r="Y203" i="49" s="1"/>
  <c r="V204" i="49" s="1"/>
  <c r="W204" i="49" s="1"/>
  <c r="Y204" i="49" s="1"/>
  <c r="V205" i="49" s="1"/>
  <c r="W205" i="49" s="1"/>
  <c r="Y205" i="49" s="1"/>
  <c r="V206" i="49" s="1"/>
  <c r="W206" i="49" s="1"/>
  <c r="Y206" i="49" s="1"/>
  <c r="V207" i="49" s="1"/>
  <c r="W207" i="49" s="1"/>
  <c r="Y207" i="49" s="1"/>
  <c r="V208" i="49" s="1"/>
  <c r="W208" i="49" s="1"/>
  <c r="Y208" i="49" s="1"/>
  <c r="V209" i="49" s="1"/>
  <c r="W209" i="49" s="1"/>
  <c r="Y209" i="49" s="1"/>
  <c r="V210" i="49" s="1"/>
  <c r="W210" i="49" s="1"/>
  <c r="Y210" i="49" s="1"/>
  <c r="V211" i="49" s="1"/>
  <c r="W211" i="49" s="1"/>
  <c r="Y211" i="49" s="1"/>
  <c r="V212" i="49" s="1"/>
  <c r="W212" i="49" s="1"/>
  <c r="Y212" i="49" s="1"/>
  <c r="V213" i="49" s="1"/>
  <c r="W213" i="49" s="1"/>
  <c r="Y213" i="49" s="1"/>
  <c r="V214" i="49" s="1"/>
  <c r="W214" i="49" s="1"/>
  <c r="Y214" i="49" s="1"/>
  <c r="V215" i="49" s="1"/>
  <c r="W215" i="49" s="1"/>
  <c r="Y215" i="49" s="1"/>
  <c r="V216" i="49" s="1"/>
  <c r="W216" i="49" s="1"/>
  <c r="Y216" i="49" s="1"/>
  <c r="V217" i="49" s="1"/>
  <c r="W217" i="49" s="1"/>
  <c r="Y217" i="49" s="1"/>
  <c r="V218" i="49" s="1"/>
  <c r="W218" i="49" s="1"/>
  <c r="Y218" i="49" s="1"/>
  <c r="V219" i="49" s="1"/>
  <c r="W219" i="49" s="1"/>
  <c r="Y219" i="49" s="1"/>
  <c r="V220" i="49" s="1"/>
  <c r="W220" i="49" s="1"/>
  <c r="Y220" i="49" s="1"/>
  <c r="V221" i="49" s="1"/>
  <c r="W221" i="49" s="1"/>
  <c r="Y221" i="49" s="1"/>
  <c r="V222" i="49" s="1"/>
  <c r="W222" i="49" s="1"/>
  <c r="Y222" i="49" s="1"/>
  <c r="V223" i="49" s="1"/>
  <c r="W223" i="49" s="1"/>
  <c r="Y223" i="49" s="1"/>
  <c r="V224" i="49" s="1"/>
  <c r="W224" i="49" s="1"/>
  <c r="Y224" i="49" s="1"/>
  <c r="V225" i="49" s="1"/>
  <c r="W225" i="49" s="1"/>
  <c r="Y225" i="49" s="1"/>
  <c r="V226" i="49" s="1"/>
  <c r="W226" i="49" s="1"/>
  <c r="V24" i="49"/>
  <c r="W24" i="49" s="1"/>
  <c r="Y24" i="49" s="1"/>
  <c r="AA23" i="49"/>
  <c r="C210" i="28"/>
  <c r="E210" i="28" s="1"/>
  <c r="G210" i="28" s="1"/>
  <c r="H210" i="28"/>
  <c r="J210" i="28" s="1"/>
  <c r="K210" i="28" s="1"/>
  <c r="L210" i="28" s="1"/>
  <c r="C209" i="28"/>
  <c r="E209" i="28" s="1"/>
  <c r="G209" i="28" s="1"/>
  <c r="H209" i="28"/>
  <c r="J209" i="28" s="1"/>
  <c r="K209" i="28" s="1"/>
  <c r="L209" i="28" s="1"/>
  <c r="C199" i="28"/>
  <c r="E199" i="28" s="1"/>
  <c r="G199" i="28" s="1"/>
  <c r="H199" i="28"/>
  <c r="J199" i="28" s="1"/>
  <c r="K199" i="28" s="1"/>
  <c r="L199" i="28" s="1"/>
  <c r="C200" i="28"/>
  <c r="E200" i="28" s="1"/>
  <c r="G200" i="28" s="1"/>
  <c r="H200" i="28"/>
  <c r="J200" i="28" s="1"/>
  <c r="K200" i="28" s="1"/>
  <c r="L200" i="28" s="1"/>
  <c r="C201" i="28"/>
  <c r="E201" i="28" s="1"/>
  <c r="G201" i="28" s="1"/>
  <c r="H201" i="28"/>
  <c r="J201" i="28" s="1"/>
  <c r="K201" i="28" s="1"/>
  <c r="L201" i="28" s="1"/>
  <c r="C202" i="28"/>
  <c r="E202" i="28" s="1"/>
  <c r="G202" i="28" s="1"/>
  <c r="H202" i="28"/>
  <c r="J202" i="28" s="1"/>
  <c r="K202" i="28" s="1"/>
  <c r="L202" i="28" s="1"/>
  <c r="C203" i="28"/>
  <c r="E203" i="28" s="1"/>
  <c r="G203" i="28" s="1"/>
  <c r="H203" i="28"/>
  <c r="J203" i="28" s="1"/>
  <c r="K203" i="28" s="1"/>
  <c r="L203" i="28" s="1"/>
  <c r="C204" i="28"/>
  <c r="E204" i="28" s="1"/>
  <c r="G204" i="28" s="1"/>
  <c r="H204" i="28"/>
  <c r="J204" i="28" s="1"/>
  <c r="K204" i="28" s="1"/>
  <c r="L204" i="28" s="1"/>
  <c r="C205" i="28"/>
  <c r="E205" i="28" s="1"/>
  <c r="G205" i="28" s="1"/>
  <c r="H205" i="28"/>
  <c r="J205" i="28" s="1"/>
  <c r="K205" i="28" s="1"/>
  <c r="L205" i="28" s="1"/>
  <c r="C206" i="28"/>
  <c r="E206" i="28" s="1"/>
  <c r="G206" i="28" s="1"/>
  <c r="H206" i="28"/>
  <c r="J206" i="28" s="1"/>
  <c r="K206" i="28" s="1"/>
  <c r="L206" i="28" s="1"/>
  <c r="C207" i="28"/>
  <c r="E207" i="28" s="1"/>
  <c r="G207" i="28" s="1"/>
  <c r="H207" i="28"/>
  <c r="J207" i="28" s="1"/>
  <c r="K207" i="28" s="1"/>
  <c r="L207" i="28" s="1"/>
  <c r="C208" i="28"/>
  <c r="E208" i="28" s="1"/>
  <c r="G208" i="28" s="1"/>
  <c r="H208" i="28"/>
  <c r="J208" i="28" s="1"/>
  <c r="K208" i="28" s="1"/>
  <c r="L208" i="28" s="1"/>
  <c r="C199" i="27"/>
  <c r="E199" i="27" s="1"/>
  <c r="G199" i="27" s="1"/>
  <c r="H199" i="27"/>
  <c r="J199" i="27" s="1"/>
  <c r="K199" i="27" s="1"/>
  <c r="L199" i="27" s="1"/>
  <c r="C200" i="27"/>
  <c r="E200" i="27" s="1"/>
  <c r="G200" i="27" s="1"/>
  <c r="H200" i="27"/>
  <c r="J200" i="27" s="1"/>
  <c r="K200" i="27" s="1"/>
  <c r="L200" i="27" s="1"/>
  <c r="C201" i="27"/>
  <c r="E201" i="27" s="1"/>
  <c r="G201" i="27" s="1"/>
  <c r="H201" i="27"/>
  <c r="J201" i="27" s="1"/>
  <c r="K201" i="27" s="1"/>
  <c r="L201" i="27" s="1"/>
  <c r="C202" i="27"/>
  <c r="E202" i="27" s="1"/>
  <c r="G202" i="27" s="1"/>
  <c r="H202" i="27"/>
  <c r="J202" i="27" s="1"/>
  <c r="K202" i="27" s="1"/>
  <c r="L202" i="27" s="1"/>
  <c r="C203" i="27"/>
  <c r="E203" i="27" s="1"/>
  <c r="G203" i="27" s="1"/>
  <c r="H203" i="27"/>
  <c r="J203" i="27" s="1"/>
  <c r="K203" i="27" s="1"/>
  <c r="L203" i="27" s="1"/>
  <c r="C204" i="27"/>
  <c r="E204" i="27" s="1"/>
  <c r="G204" i="27" s="1"/>
  <c r="H204" i="27"/>
  <c r="J204" i="27" s="1"/>
  <c r="K204" i="27" s="1"/>
  <c r="L204" i="27" s="1"/>
  <c r="C205" i="27"/>
  <c r="E205" i="27" s="1"/>
  <c r="G205" i="27" s="1"/>
  <c r="H205" i="27"/>
  <c r="J205" i="27" s="1"/>
  <c r="K205" i="27" s="1"/>
  <c r="L205" i="27" s="1"/>
  <c r="C206" i="27"/>
  <c r="E206" i="27" s="1"/>
  <c r="G206" i="27" s="1"/>
  <c r="H206" i="27"/>
  <c r="J206" i="27" s="1"/>
  <c r="K206" i="27" s="1"/>
  <c r="L206" i="27" s="1"/>
  <c r="C207" i="27"/>
  <c r="E207" i="27" s="1"/>
  <c r="G207" i="27" s="1"/>
  <c r="H207" i="27"/>
  <c r="J207" i="27" s="1"/>
  <c r="K207" i="27" s="1"/>
  <c r="L207" i="27" s="1"/>
  <c r="C208" i="27"/>
  <c r="E208" i="27" s="1"/>
  <c r="G208" i="27" s="1"/>
  <c r="H208" i="27"/>
  <c r="J208" i="27" s="1"/>
  <c r="K208" i="27" s="1"/>
  <c r="L208" i="27" s="1"/>
  <c r="C209" i="27"/>
  <c r="E209" i="27" s="1"/>
  <c r="G209" i="27" s="1"/>
  <c r="H209" i="27"/>
  <c r="J209" i="27" s="1"/>
  <c r="K209" i="27" s="1"/>
  <c r="L209" i="27" s="1"/>
  <c r="C199" i="26"/>
  <c r="E199" i="26" s="1"/>
  <c r="G199" i="26" s="1"/>
  <c r="H199" i="26"/>
  <c r="J199" i="26" s="1"/>
  <c r="K199" i="26" s="1"/>
  <c r="L199" i="26" s="1"/>
  <c r="C200" i="26"/>
  <c r="E200" i="26" s="1"/>
  <c r="G200" i="26" s="1"/>
  <c r="H200" i="26"/>
  <c r="K200" i="26" s="1"/>
  <c r="L200" i="26" s="1"/>
  <c r="C201" i="26"/>
  <c r="E201" i="26" s="1"/>
  <c r="G201" i="26" s="1"/>
  <c r="J201" i="26"/>
  <c r="K201" i="26" s="1"/>
  <c r="L201" i="26" s="1"/>
  <c r="C202" i="26"/>
  <c r="E202" i="26" s="1"/>
  <c r="G202" i="26" s="1"/>
  <c r="H202" i="26"/>
  <c r="J202" i="26" s="1"/>
  <c r="K202" i="26" s="1"/>
  <c r="L202" i="26" s="1"/>
  <c r="C203" i="26"/>
  <c r="E203" i="26" s="1"/>
  <c r="G203" i="26" s="1"/>
  <c r="H203" i="26"/>
  <c r="J203" i="26" s="1"/>
  <c r="K203" i="26" s="1"/>
  <c r="L203" i="26" s="1"/>
  <c r="C204" i="26"/>
  <c r="E204" i="26" s="1"/>
  <c r="G204" i="26" s="1"/>
  <c r="H204" i="26"/>
  <c r="J204" i="26" s="1"/>
  <c r="K204" i="26" s="1"/>
  <c r="L204" i="26" s="1"/>
  <c r="C205" i="26"/>
  <c r="E205" i="26" s="1"/>
  <c r="G205" i="26" s="1"/>
  <c r="H205" i="26"/>
  <c r="J205" i="26" s="1"/>
  <c r="K205" i="26" s="1"/>
  <c r="L205" i="26" s="1"/>
  <c r="C206" i="26"/>
  <c r="E206" i="26" s="1"/>
  <c r="G206" i="26" s="1"/>
  <c r="H206" i="26"/>
  <c r="J206" i="26" s="1"/>
  <c r="K206" i="26" s="1"/>
  <c r="L206" i="26" s="1"/>
  <c r="C207" i="26"/>
  <c r="E207" i="26" s="1"/>
  <c r="G207" i="26" s="1"/>
  <c r="H207" i="26"/>
  <c r="J207" i="26" s="1"/>
  <c r="K207" i="26" s="1"/>
  <c r="L207" i="26" s="1"/>
  <c r="C208" i="26"/>
  <c r="E208" i="26" s="1"/>
  <c r="G208" i="26" s="1"/>
  <c r="H208" i="26"/>
  <c r="J208" i="26" s="1"/>
  <c r="K208" i="26" s="1"/>
  <c r="L208" i="26" s="1"/>
  <c r="C209" i="26"/>
  <c r="E209" i="26" s="1"/>
  <c r="G209" i="26" s="1"/>
  <c r="H209" i="26"/>
  <c r="J209" i="26" s="1"/>
  <c r="K209" i="26" s="1"/>
  <c r="L209" i="26" s="1"/>
  <c r="C210" i="26"/>
  <c r="E210" i="26" s="1"/>
  <c r="G210" i="26" s="1"/>
  <c r="H210" i="26"/>
  <c r="J210" i="26" s="1"/>
  <c r="K210" i="26" s="1"/>
  <c r="L210" i="26" s="1"/>
  <c r="C199" i="25"/>
  <c r="E199" i="25" s="1"/>
  <c r="G199" i="25" s="1"/>
  <c r="H199" i="25"/>
  <c r="J199" i="25" s="1"/>
  <c r="K199" i="25" s="1"/>
  <c r="L199" i="25" s="1"/>
  <c r="C200" i="25"/>
  <c r="E200" i="25" s="1"/>
  <c r="G200" i="25" s="1"/>
  <c r="H200" i="25"/>
  <c r="J200" i="25" s="1"/>
  <c r="K200" i="25" s="1"/>
  <c r="L200" i="25" s="1"/>
  <c r="C201" i="25"/>
  <c r="E201" i="25" s="1"/>
  <c r="G201" i="25" s="1"/>
  <c r="H201" i="25"/>
  <c r="J201" i="25" s="1"/>
  <c r="K201" i="25" s="1"/>
  <c r="L201" i="25" s="1"/>
  <c r="C202" i="25"/>
  <c r="E202" i="25" s="1"/>
  <c r="G202" i="25" s="1"/>
  <c r="H202" i="25"/>
  <c r="J202" i="25" s="1"/>
  <c r="K202" i="25" s="1"/>
  <c r="L202" i="25" s="1"/>
  <c r="C203" i="25"/>
  <c r="E203" i="25" s="1"/>
  <c r="G203" i="25" s="1"/>
  <c r="H203" i="25"/>
  <c r="J203" i="25" s="1"/>
  <c r="K203" i="25" s="1"/>
  <c r="L203" i="25" s="1"/>
  <c r="C204" i="25"/>
  <c r="E204" i="25" s="1"/>
  <c r="G204" i="25" s="1"/>
  <c r="H204" i="25"/>
  <c r="J204" i="25" s="1"/>
  <c r="K204" i="25" s="1"/>
  <c r="L204" i="25" s="1"/>
  <c r="C205" i="25"/>
  <c r="E205" i="25" s="1"/>
  <c r="G205" i="25" s="1"/>
  <c r="H205" i="25"/>
  <c r="J205" i="25" s="1"/>
  <c r="K205" i="25" s="1"/>
  <c r="L205" i="25" s="1"/>
  <c r="C206" i="25"/>
  <c r="E206" i="25" s="1"/>
  <c r="G206" i="25" s="1"/>
  <c r="H206" i="25"/>
  <c r="J206" i="25" s="1"/>
  <c r="K206" i="25" s="1"/>
  <c r="L206" i="25" s="1"/>
  <c r="C207" i="25"/>
  <c r="E207" i="25" s="1"/>
  <c r="G207" i="25" s="1"/>
  <c r="H207" i="25"/>
  <c r="J207" i="25" s="1"/>
  <c r="K207" i="25" s="1"/>
  <c r="L207" i="25" s="1"/>
  <c r="C208" i="25"/>
  <c r="E208" i="25" s="1"/>
  <c r="G208" i="25" s="1"/>
  <c r="H208" i="25"/>
  <c r="J208" i="25" s="1"/>
  <c r="K208" i="25" s="1"/>
  <c r="L208" i="25" s="1"/>
  <c r="C209" i="25"/>
  <c r="E209" i="25" s="1"/>
  <c r="G209" i="25" s="1"/>
  <c r="H209" i="25"/>
  <c r="J209" i="25" s="1"/>
  <c r="K209" i="25" s="1"/>
  <c r="L209" i="25" s="1"/>
  <c r="C210" i="25"/>
  <c r="E210" i="25" s="1"/>
  <c r="G210" i="25" s="1"/>
  <c r="H210" i="25"/>
  <c r="J210" i="25" s="1"/>
  <c r="K210" i="25" s="1"/>
  <c r="L210" i="25" s="1"/>
  <c r="L210" i="46"/>
  <c r="U210" i="46" s="1"/>
  <c r="L199" i="46"/>
  <c r="U199" i="46" s="1"/>
  <c r="L200" i="46"/>
  <c r="U200" i="46" s="1"/>
  <c r="L201" i="46"/>
  <c r="U201" i="46" s="1"/>
  <c r="L202" i="46"/>
  <c r="U202" i="46" s="1"/>
  <c r="L203" i="46"/>
  <c r="U203" i="46" s="1"/>
  <c r="L204" i="46"/>
  <c r="U204" i="46" s="1"/>
  <c r="L205" i="46"/>
  <c r="U205" i="46" s="1"/>
  <c r="L206" i="46"/>
  <c r="U206" i="46" s="1"/>
  <c r="L207" i="46"/>
  <c r="U207" i="46" s="1"/>
  <c r="L208" i="46"/>
  <c r="U208" i="46" s="1"/>
  <c r="L209" i="46"/>
  <c r="U209" i="46" s="1"/>
  <c r="C199" i="24"/>
  <c r="E199" i="24" s="1"/>
  <c r="G199" i="24" s="1"/>
  <c r="H199" i="24"/>
  <c r="J199" i="24" s="1"/>
  <c r="K199" i="24" s="1"/>
  <c r="L199" i="24" s="1"/>
  <c r="C200" i="24"/>
  <c r="E200" i="24" s="1"/>
  <c r="G200" i="24" s="1"/>
  <c r="H200" i="24"/>
  <c r="J200" i="24" s="1"/>
  <c r="K200" i="24" s="1"/>
  <c r="L200" i="24" s="1"/>
  <c r="C201" i="24"/>
  <c r="E201" i="24" s="1"/>
  <c r="G201" i="24" s="1"/>
  <c r="H201" i="24"/>
  <c r="J201" i="24" s="1"/>
  <c r="K201" i="24" s="1"/>
  <c r="L201" i="24" s="1"/>
  <c r="C202" i="24"/>
  <c r="E202" i="24" s="1"/>
  <c r="G202" i="24" s="1"/>
  <c r="H202" i="24"/>
  <c r="J202" i="24" s="1"/>
  <c r="K202" i="24" s="1"/>
  <c r="L202" i="24" s="1"/>
  <c r="C203" i="24"/>
  <c r="E203" i="24" s="1"/>
  <c r="G203" i="24" s="1"/>
  <c r="H203" i="24"/>
  <c r="J203" i="24" s="1"/>
  <c r="K203" i="24" s="1"/>
  <c r="L203" i="24" s="1"/>
  <c r="C204" i="24"/>
  <c r="E204" i="24" s="1"/>
  <c r="G204" i="24" s="1"/>
  <c r="H204" i="24"/>
  <c r="J204" i="24" s="1"/>
  <c r="K204" i="24" s="1"/>
  <c r="L204" i="24" s="1"/>
  <c r="C205" i="24"/>
  <c r="E205" i="24" s="1"/>
  <c r="G205" i="24" s="1"/>
  <c r="H205" i="24"/>
  <c r="J205" i="24" s="1"/>
  <c r="K205" i="24" s="1"/>
  <c r="L205" i="24" s="1"/>
  <c r="C206" i="24"/>
  <c r="E206" i="24" s="1"/>
  <c r="G206" i="24" s="1"/>
  <c r="H206" i="24"/>
  <c r="J206" i="24" s="1"/>
  <c r="K206" i="24" s="1"/>
  <c r="L206" i="24" s="1"/>
  <c r="C207" i="24"/>
  <c r="E207" i="24" s="1"/>
  <c r="G207" i="24" s="1"/>
  <c r="H207" i="24"/>
  <c r="J207" i="24" s="1"/>
  <c r="K207" i="24" s="1"/>
  <c r="L207" i="24" s="1"/>
  <c r="C208" i="24"/>
  <c r="E208" i="24" s="1"/>
  <c r="G208" i="24" s="1"/>
  <c r="H208" i="24"/>
  <c r="J208" i="24" s="1"/>
  <c r="K208" i="24" s="1"/>
  <c r="L208" i="24" s="1"/>
  <c r="C209" i="24"/>
  <c r="E209" i="24" s="1"/>
  <c r="G209" i="24" s="1"/>
  <c r="H209" i="24"/>
  <c r="J209" i="24" s="1"/>
  <c r="K209" i="24" s="1"/>
  <c r="L209" i="24" s="1"/>
  <c r="C210" i="24"/>
  <c r="E210" i="24" s="1"/>
  <c r="G210" i="24" s="1"/>
  <c r="H210" i="24"/>
  <c r="J210" i="24" s="1"/>
  <c r="K210" i="24" s="1"/>
  <c r="L210" i="24" s="1"/>
  <c r="C199" i="23"/>
  <c r="E199" i="23" s="1"/>
  <c r="G199" i="23" s="1"/>
  <c r="H199" i="23"/>
  <c r="J199" i="23" s="1"/>
  <c r="K199" i="23" s="1"/>
  <c r="L199" i="23" s="1"/>
  <c r="E200" i="23"/>
  <c r="G200" i="23" s="1"/>
  <c r="H200" i="23"/>
  <c r="J200" i="23" s="1"/>
  <c r="K200" i="23" s="1"/>
  <c r="L200" i="23" s="1"/>
  <c r="C201" i="23"/>
  <c r="E201" i="23" s="1"/>
  <c r="G201" i="23" s="1"/>
  <c r="H201" i="23"/>
  <c r="J201" i="23" s="1"/>
  <c r="K201" i="23" s="1"/>
  <c r="L201" i="23" s="1"/>
  <c r="C202" i="23"/>
  <c r="E202" i="23" s="1"/>
  <c r="G202" i="23" s="1"/>
  <c r="H202" i="23"/>
  <c r="J202" i="23" s="1"/>
  <c r="K202" i="23" s="1"/>
  <c r="L202" i="23" s="1"/>
  <c r="C203" i="23"/>
  <c r="E203" i="23" s="1"/>
  <c r="G203" i="23" s="1"/>
  <c r="H203" i="23"/>
  <c r="J203" i="23" s="1"/>
  <c r="K203" i="23" s="1"/>
  <c r="L203" i="23" s="1"/>
  <c r="C204" i="23"/>
  <c r="E204" i="23" s="1"/>
  <c r="G204" i="23" s="1"/>
  <c r="H204" i="23"/>
  <c r="J204" i="23" s="1"/>
  <c r="K204" i="23" s="1"/>
  <c r="L204" i="23" s="1"/>
  <c r="C205" i="23"/>
  <c r="E205" i="23" s="1"/>
  <c r="G205" i="23" s="1"/>
  <c r="H205" i="23"/>
  <c r="J205" i="23" s="1"/>
  <c r="K205" i="23" s="1"/>
  <c r="L205" i="23" s="1"/>
  <c r="C206" i="23"/>
  <c r="E206" i="23" s="1"/>
  <c r="G206" i="23" s="1"/>
  <c r="H206" i="23"/>
  <c r="J206" i="23" s="1"/>
  <c r="K206" i="23" s="1"/>
  <c r="L206" i="23" s="1"/>
  <c r="C207" i="23"/>
  <c r="E207" i="23" s="1"/>
  <c r="G207" i="23" s="1"/>
  <c r="H207" i="23"/>
  <c r="J207" i="23" s="1"/>
  <c r="K207" i="23" s="1"/>
  <c r="L207" i="23" s="1"/>
  <c r="C208" i="23"/>
  <c r="E208" i="23" s="1"/>
  <c r="G208" i="23" s="1"/>
  <c r="H208" i="23"/>
  <c r="J208" i="23" s="1"/>
  <c r="K208" i="23" s="1"/>
  <c r="L208" i="23" s="1"/>
  <c r="C209" i="23"/>
  <c r="E209" i="23" s="1"/>
  <c r="G209" i="23" s="1"/>
  <c r="H209" i="23"/>
  <c r="J209" i="23" s="1"/>
  <c r="K209" i="23" s="1"/>
  <c r="L209" i="23" s="1"/>
  <c r="C210" i="23"/>
  <c r="E210" i="23" s="1"/>
  <c r="G210" i="23" s="1"/>
  <c r="H210" i="23"/>
  <c r="J210" i="23" s="1"/>
  <c r="K210" i="23" s="1"/>
  <c r="L210" i="23" s="1"/>
  <c r="C199" i="22"/>
  <c r="E199" i="22" s="1"/>
  <c r="G199" i="22" s="1"/>
  <c r="H199" i="22"/>
  <c r="J199" i="22" s="1"/>
  <c r="K199" i="22" s="1"/>
  <c r="L199" i="22" s="1"/>
  <c r="C200" i="22"/>
  <c r="E200" i="22" s="1"/>
  <c r="G200" i="22" s="1"/>
  <c r="H200" i="22"/>
  <c r="J200" i="22" s="1"/>
  <c r="K200" i="22" s="1"/>
  <c r="L200" i="22" s="1"/>
  <c r="C201" i="22"/>
  <c r="E201" i="22" s="1"/>
  <c r="G201" i="22" s="1"/>
  <c r="H201" i="22"/>
  <c r="J201" i="22" s="1"/>
  <c r="K201" i="22" s="1"/>
  <c r="L201" i="22" s="1"/>
  <c r="C202" i="22"/>
  <c r="E202" i="22" s="1"/>
  <c r="G202" i="22" s="1"/>
  <c r="H202" i="22"/>
  <c r="J202" i="22" s="1"/>
  <c r="K202" i="22" s="1"/>
  <c r="L202" i="22" s="1"/>
  <c r="C203" i="22"/>
  <c r="E203" i="22" s="1"/>
  <c r="G203" i="22" s="1"/>
  <c r="H203" i="22"/>
  <c r="J203" i="22" s="1"/>
  <c r="K203" i="22" s="1"/>
  <c r="L203" i="22" s="1"/>
  <c r="C204" i="22"/>
  <c r="E204" i="22" s="1"/>
  <c r="G204" i="22" s="1"/>
  <c r="H204" i="22"/>
  <c r="J204" i="22" s="1"/>
  <c r="K204" i="22" s="1"/>
  <c r="L204" i="22" s="1"/>
  <c r="C205" i="22"/>
  <c r="E205" i="22" s="1"/>
  <c r="G205" i="22" s="1"/>
  <c r="H205" i="22"/>
  <c r="J205" i="22" s="1"/>
  <c r="K205" i="22" s="1"/>
  <c r="L205" i="22" s="1"/>
  <c r="C206" i="22"/>
  <c r="E206" i="22" s="1"/>
  <c r="G206" i="22" s="1"/>
  <c r="H206" i="22"/>
  <c r="J206" i="22" s="1"/>
  <c r="K206" i="22" s="1"/>
  <c r="L206" i="22" s="1"/>
  <c r="C207" i="22"/>
  <c r="E207" i="22" s="1"/>
  <c r="G207" i="22" s="1"/>
  <c r="H207" i="22"/>
  <c r="J207" i="22" s="1"/>
  <c r="K207" i="22" s="1"/>
  <c r="L207" i="22" s="1"/>
  <c r="C208" i="22"/>
  <c r="E208" i="22" s="1"/>
  <c r="G208" i="22" s="1"/>
  <c r="H208" i="22"/>
  <c r="J208" i="22" s="1"/>
  <c r="K208" i="22" s="1"/>
  <c r="L208" i="22" s="1"/>
  <c r="C209" i="22"/>
  <c r="E209" i="22" s="1"/>
  <c r="G209" i="22" s="1"/>
  <c r="H209" i="22"/>
  <c r="J209" i="22" s="1"/>
  <c r="K209" i="22" s="1"/>
  <c r="L209" i="22" s="1"/>
  <c r="C210" i="22"/>
  <c r="E210" i="22" s="1"/>
  <c r="G210" i="22" s="1"/>
  <c r="H210" i="22"/>
  <c r="J210" i="22" s="1"/>
  <c r="K210" i="22" s="1"/>
  <c r="L210" i="22" s="1"/>
  <c r="C199" i="21"/>
  <c r="E199" i="21" s="1"/>
  <c r="G199" i="21" s="1"/>
  <c r="H199" i="21"/>
  <c r="J199" i="21" s="1"/>
  <c r="K199" i="21" s="1"/>
  <c r="L199" i="21" s="1"/>
  <c r="C200" i="21"/>
  <c r="E200" i="21" s="1"/>
  <c r="G200" i="21" s="1"/>
  <c r="H200" i="21"/>
  <c r="J200" i="21" s="1"/>
  <c r="K200" i="21" s="1"/>
  <c r="L200" i="21" s="1"/>
  <c r="C201" i="21"/>
  <c r="E201" i="21" s="1"/>
  <c r="G201" i="21" s="1"/>
  <c r="H201" i="21"/>
  <c r="J201" i="21" s="1"/>
  <c r="K201" i="21" s="1"/>
  <c r="L201" i="21" s="1"/>
  <c r="C202" i="21"/>
  <c r="E202" i="21" s="1"/>
  <c r="G202" i="21" s="1"/>
  <c r="H202" i="21"/>
  <c r="J202" i="21" s="1"/>
  <c r="K202" i="21" s="1"/>
  <c r="L202" i="21" s="1"/>
  <c r="C203" i="21"/>
  <c r="E203" i="21" s="1"/>
  <c r="G203" i="21" s="1"/>
  <c r="H203" i="21"/>
  <c r="J203" i="21" s="1"/>
  <c r="K203" i="21" s="1"/>
  <c r="L203" i="21" s="1"/>
  <c r="C204" i="21"/>
  <c r="E204" i="21" s="1"/>
  <c r="G204" i="21" s="1"/>
  <c r="H204" i="21"/>
  <c r="J204" i="21" s="1"/>
  <c r="K204" i="21" s="1"/>
  <c r="L204" i="21" s="1"/>
  <c r="C205" i="21"/>
  <c r="E205" i="21" s="1"/>
  <c r="G205" i="21" s="1"/>
  <c r="H205" i="21"/>
  <c r="J205" i="21" s="1"/>
  <c r="K205" i="21" s="1"/>
  <c r="L205" i="21" s="1"/>
  <c r="C206" i="21"/>
  <c r="E206" i="21" s="1"/>
  <c r="G206" i="21" s="1"/>
  <c r="H206" i="21"/>
  <c r="J206" i="21" s="1"/>
  <c r="K206" i="21" s="1"/>
  <c r="L206" i="21" s="1"/>
  <c r="C207" i="21"/>
  <c r="E207" i="21" s="1"/>
  <c r="G207" i="21" s="1"/>
  <c r="H207" i="21"/>
  <c r="J207" i="21" s="1"/>
  <c r="K207" i="21" s="1"/>
  <c r="L207" i="21" s="1"/>
  <c r="C208" i="21"/>
  <c r="E208" i="21" s="1"/>
  <c r="G208" i="21" s="1"/>
  <c r="H208" i="21"/>
  <c r="J208" i="21" s="1"/>
  <c r="K208" i="21" s="1"/>
  <c r="L208" i="21" s="1"/>
  <c r="C209" i="21"/>
  <c r="E209" i="21" s="1"/>
  <c r="G209" i="21" s="1"/>
  <c r="H209" i="21"/>
  <c r="J209" i="21" s="1"/>
  <c r="K209" i="21" s="1"/>
  <c r="L209" i="21" s="1"/>
  <c r="C210" i="21"/>
  <c r="E210" i="21" s="1"/>
  <c r="G210" i="21" s="1"/>
  <c r="H210" i="21"/>
  <c r="J210" i="21" s="1"/>
  <c r="K210" i="21" s="1"/>
  <c r="L210" i="21" s="1"/>
  <c r="L199" i="45"/>
  <c r="U199" i="45" s="1"/>
  <c r="L200" i="45"/>
  <c r="U200" i="45" s="1"/>
  <c r="L201" i="45"/>
  <c r="U201" i="45" s="1"/>
  <c r="L202" i="45"/>
  <c r="U202" i="45" s="1"/>
  <c r="L203" i="45"/>
  <c r="U203" i="45" s="1"/>
  <c r="L204" i="45"/>
  <c r="U204" i="45" s="1"/>
  <c r="L205" i="45"/>
  <c r="U205" i="45" s="1"/>
  <c r="L206" i="45"/>
  <c r="U206" i="45" s="1"/>
  <c r="U207" i="45"/>
  <c r="U208" i="45"/>
  <c r="U209" i="45"/>
  <c r="U210" i="45"/>
  <c r="C199" i="19"/>
  <c r="E199" i="19" s="1"/>
  <c r="G199" i="19" s="1"/>
  <c r="H199" i="19"/>
  <c r="J199" i="19" s="1"/>
  <c r="K199" i="19" s="1"/>
  <c r="L199" i="19" s="1"/>
  <c r="C200" i="19"/>
  <c r="E200" i="19" s="1"/>
  <c r="G200" i="19" s="1"/>
  <c r="H200" i="19"/>
  <c r="J200" i="19" s="1"/>
  <c r="K200" i="19" s="1"/>
  <c r="L200" i="19" s="1"/>
  <c r="C201" i="19"/>
  <c r="E201" i="19" s="1"/>
  <c r="G201" i="19" s="1"/>
  <c r="H201" i="19"/>
  <c r="J201" i="19" s="1"/>
  <c r="K201" i="19" s="1"/>
  <c r="L201" i="19" s="1"/>
  <c r="C202" i="19"/>
  <c r="E202" i="19" s="1"/>
  <c r="G202" i="19" s="1"/>
  <c r="H202" i="19"/>
  <c r="J202" i="19" s="1"/>
  <c r="K202" i="19" s="1"/>
  <c r="L202" i="19" s="1"/>
  <c r="C203" i="19"/>
  <c r="E203" i="19" s="1"/>
  <c r="G203" i="19" s="1"/>
  <c r="H203" i="19"/>
  <c r="J203" i="19" s="1"/>
  <c r="K203" i="19" s="1"/>
  <c r="L203" i="19" s="1"/>
  <c r="C204" i="19"/>
  <c r="E204" i="19" s="1"/>
  <c r="G204" i="19" s="1"/>
  <c r="H204" i="19"/>
  <c r="J204" i="19" s="1"/>
  <c r="K204" i="19" s="1"/>
  <c r="L204" i="19" s="1"/>
  <c r="C205" i="19"/>
  <c r="E205" i="19" s="1"/>
  <c r="G205" i="19" s="1"/>
  <c r="H205" i="19"/>
  <c r="J205" i="19" s="1"/>
  <c r="K205" i="19" s="1"/>
  <c r="L205" i="19" s="1"/>
  <c r="C206" i="19"/>
  <c r="E206" i="19" s="1"/>
  <c r="G206" i="19" s="1"/>
  <c r="H206" i="19"/>
  <c r="J206" i="19" s="1"/>
  <c r="K206" i="19" s="1"/>
  <c r="L206" i="19" s="1"/>
  <c r="C207" i="19"/>
  <c r="E207" i="19" s="1"/>
  <c r="G207" i="19" s="1"/>
  <c r="H207" i="19"/>
  <c r="J207" i="19" s="1"/>
  <c r="K207" i="19" s="1"/>
  <c r="L207" i="19" s="1"/>
  <c r="C208" i="19"/>
  <c r="E208" i="19" s="1"/>
  <c r="G208" i="19" s="1"/>
  <c r="H208" i="19"/>
  <c r="J208" i="19" s="1"/>
  <c r="K208" i="19" s="1"/>
  <c r="L208" i="19" s="1"/>
  <c r="C209" i="19"/>
  <c r="E209" i="19" s="1"/>
  <c r="G209" i="19" s="1"/>
  <c r="H209" i="19"/>
  <c r="J209" i="19" s="1"/>
  <c r="K209" i="19" s="1"/>
  <c r="L209" i="19" s="1"/>
  <c r="C210" i="19"/>
  <c r="E210" i="19" s="1"/>
  <c r="G210" i="19" s="1"/>
  <c r="H210" i="19"/>
  <c r="J210" i="19" s="1"/>
  <c r="K210" i="19" s="1"/>
  <c r="L210" i="19" s="1"/>
  <c r="L199" i="43"/>
  <c r="U199" i="43" s="1"/>
  <c r="L200" i="43"/>
  <c r="U200" i="43" s="1"/>
  <c r="L201" i="43"/>
  <c r="U201" i="43" s="1"/>
  <c r="L202" i="43"/>
  <c r="U202" i="43" s="1"/>
  <c r="L203" i="43"/>
  <c r="U203" i="43" s="1"/>
  <c r="L204" i="43"/>
  <c r="U204" i="43" s="1"/>
  <c r="L205" i="43"/>
  <c r="U205" i="43" s="1"/>
  <c r="L206" i="43"/>
  <c r="U206" i="43" s="1"/>
  <c r="L207" i="43"/>
  <c r="U207" i="43" s="1"/>
  <c r="L208" i="43"/>
  <c r="U208" i="43" s="1"/>
  <c r="L209" i="43"/>
  <c r="U209" i="43" s="1"/>
  <c r="L210" i="43"/>
  <c r="U210" i="43" s="1"/>
  <c r="C209" i="18"/>
  <c r="E209" i="18" s="1"/>
  <c r="G209" i="18" s="1"/>
  <c r="H209" i="18"/>
  <c r="J209" i="18" s="1"/>
  <c r="K209" i="18" s="1"/>
  <c r="L209" i="18" s="1"/>
  <c r="C210" i="18"/>
  <c r="E210" i="18" s="1"/>
  <c r="G210" i="18" s="1"/>
  <c r="H210" i="18"/>
  <c r="J210" i="18" s="1"/>
  <c r="K210" i="18" s="1"/>
  <c r="L210" i="18" s="1"/>
  <c r="C199" i="18"/>
  <c r="E199" i="18" s="1"/>
  <c r="G199" i="18" s="1"/>
  <c r="H199" i="18"/>
  <c r="J199" i="18" s="1"/>
  <c r="K199" i="18" s="1"/>
  <c r="L199" i="18" s="1"/>
  <c r="C200" i="18"/>
  <c r="E200" i="18" s="1"/>
  <c r="G200" i="18" s="1"/>
  <c r="H200" i="18"/>
  <c r="J200" i="18" s="1"/>
  <c r="K200" i="18" s="1"/>
  <c r="L200" i="18" s="1"/>
  <c r="C201" i="18"/>
  <c r="E201" i="18" s="1"/>
  <c r="G201" i="18" s="1"/>
  <c r="H201" i="18"/>
  <c r="J201" i="18" s="1"/>
  <c r="K201" i="18" s="1"/>
  <c r="L201" i="18" s="1"/>
  <c r="C202" i="18"/>
  <c r="E202" i="18" s="1"/>
  <c r="G202" i="18" s="1"/>
  <c r="H202" i="18"/>
  <c r="J202" i="18" s="1"/>
  <c r="K202" i="18" s="1"/>
  <c r="L202" i="18" s="1"/>
  <c r="C203" i="18"/>
  <c r="E203" i="18" s="1"/>
  <c r="G203" i="18" s="1"/>
  <c r="H203" i="18"/>
  <c r="J203" i="18" s="1"/>
  <c r="K203" i="18" s="1"/>
  <c r="L203" i="18" s="1"/>
  <c r="C204" i="18"/>
  <c r="E204" i="18" s="1"/>
  <c r="G204" i="18" s="1"/>
  <c r="H204" i="18"/>
  <c r="J204" i="18" s="1"/>
  <c r="K204" i="18" s="1"/>
  <c r="L204" i="18" s="1"/>
  <c r="C205" i="18"/>
  <c r="E205" i="18" s="1"/>
  <c r="G205" i="18" s="1"/>
  <c r="H205" i="18"/>
  <c r="J205" i="18" s="1"/>
  <c r="K205" i="18" s="1"/>
  <c r="L205" i="18" s="1"/>
  <c r="C206" i="18"/>
  <c r="E206" i="18" s="1"/>
  <c r="G206" i="18" s="1"/>
  <c r="H206" i="18"/>
  <c r="J206" i="18" s="1"/>
  <c r="K206" i="18" s="1"/>
  <c r="L206" i="18" s="1"/>
  <c r="C207" i="18"/>
  <c r="E207" i="18" s="1"/>
  <c r="G207" i="18" s="1"/>
  <c r="H207" i="18"/>
  <c r="J207" i="18" s="1"/>
  <c r="K207" i="18" s="1"/>
  <c r="L207" i="18" s="1"/>
  <c r="C208" i="18"/>
  <c r="E208" i="18" s="1"/>
  <c r="G208" i="18" s="1"/>
  <c r="H208" i="18"/>
  <c r="J208" i="18" s="1"/>
  <c r="K208" i="18" s="1"/>
  <c r="L208" i="18" s="1"/>
  <c r="C199" i="17"/>
  <c r="E199" i="17" s="1"/>
  <c r="G199" i="17" s="1"/>
  <c r="H199" i="17"/>
  <c r="J199" i="17" s="1"/>
  <c r="K199" i="17" s="1"/>
  <c r="L199" i="17" s="1"/>
  <c r="C200" i="17"/>
  <c r="E200" i="17" s="1"/>
  <c r="G200" i="17" s="1"/>
  <c r="H200" i="17"/>
  <c r="J200" i="17" s="1"/>
  <c r="K200" i="17" s="1"/>
  <c r="L200" i="17" s="1"/>
  <c r="C201" i="17"/>
  <c r="E201" i="17" s="1"/>
  <c r="G201" i="17" s="1"/>
  <c r="H201" i="17"/>
  <c r="J201" i="17" s="1"/>
  <c r="K201" i="17" s="1"/>
  <c r="L201" i="17" s="1"/>
  <c r="C202" i="17"/>
  <c r="E202" i="17" s="1"/>
  <c r="G202" i="17" s="1"/>
  <c r="H202" i="17"/>
  <c r="J202" i="17" s="1"/>
  <c r="K202" i="17" s="1"/>
  <c r="L202" i="17" s="1"/>
  <c r="C203" i="17"/>
  <c r="E203" i="17" s="1"/>
  <c r="G203" i="17" s="1"/>
  <c r="H203" i="17"/>
  <c r="J203" i="17" s="1"/>
  <c r="K203" i="17" s="1"/>
  <c r="L203" i="17" s="1"/>
  <c r="C204" i="17"/>
  <c r="E204" i="17" s="1"/>
  <c r="G204" i="17" s="1"/>
  <c r="H204" i="17"/>
  <c r="J204" i="17" s="1"/>
  <c r="K204" i="17" s="1"/>
  <c r="L204" i="17" s="1"/>
  <c r="C205" i="17"/>
  <c r="E205" i="17" s="1"/>
  <c r="G205" i="17" s="1"/>
  <c r="H205" i="17"/>
  <c r="J205" i="17" s="1"/>
  <c r="K205" i="17" s="1"/>
  <c r="L205" i="17" s="1"/>
  <c r="C206" i="17"/>
  <c r="E206" i="17" s="1"/>
  <c r="G206" i="17" s="1"/>
  <c r="H206" i="17"/>
  <c r="J206" i="17" s="1"/>
  <c r="K206" i="17" s="1"/>
  <c r="L206" i="17" s="1"/>
  <c r="C207" i="17"/>
  <c r="E207" i="17" s="1"/>
  <c r="G207" i="17" s="1"/>
  <c r="H207" i="17"/>
  <c r="J207" i="17" s="1"/>
  <c r="K207" i="17" s="1"/>
  <c r="L207" i="17" s="1"/>
  <c r="C208" i="17"/>
  <c r="E208" i="17" s="1"/>
  <c r="G208" i="17" s="1"/>
  <c r="H208" i="17"/>
  <c r="J208" i="17" s="1"/>
  <c r="K208" i="17" s="1"/>
  <c r="L208" i="17" s="1"/>
  <c r="C209" i="17"/>
  <c r="E209" i="17" s="1"/>
  <c r="G209" i="17" s="1"/>
  <c r="H209" i="17"/>
  <c r="J209" i="17" s="1"/>
  <c r="K209" i="17" s="1"/>
  <c r="L209" i="17" s="1"/>
  <c r="C210" i="17"/>
  <c r="E210" i="17" s="1"/>
  <c r="G210" i="17" s="1"/>
  <c r="H210" i="17"/>
  <c r="J210" i="17" s="1"/>
  <c r="K210" i="17" s="1"/>
  <c r="L210" i="17" s="1"/>
  <c r="C199" i="16"/>
  <c r="E199" i="16" s="1"/>
  <c r="G199" i="16" s="1"/>
  <c r="H199" i="16"/>
  <c r="J199" i="16" s="1"/>
  <c r="K199" i="16" s="1"/>
  <c r="L199" i="16" s="1"/>
  <c r="C200" i="16"/>
  <c r="E200" i="16" s="1"/>
  <c r="G200" i="16" s="1"/>
  <c r="H200" i="16"/>
  <c r="J200" i="16" s="1"/>
  <c r="K200" i="16" s="1"/>
  <c r="L200" i="16" s="1"/>
  <c r="C201" i="16"/>
  <c r="E201" i="16" s="1"/>
  <c r="G201" i="16" s="1"/>
  <c r="H201" i="16"/>
  <c r="J201" i="16" s="1"/>
  <c r="K201" i="16" s="1"/>
  <c r="L201" i="16" s="1"/>
  <c r="C202" i="16"/>
  <c r="E202" i="16" s="1"/>
  <c r="G202" i="16" s="1"/>
  <c r="H202" i="16"/>
  <c r="J202" i="16" s="1"/>
  <c r="K202" i="16" s="1"/>
  <c r="L202" i="16" s="1"/>
  <c r="C203" i="16"/>
  <c r="E203" i="16" s="1"/>
  <c r="G203" i="16" s="1"/>
  <c r="H203" i="16"/>
  <c r="J203" i="16" s="1"/>
  <c r="K203" i="16" s="1"/>
  <c r="L203" i="16" s="1"/>
  <c r="C204" i="16"/>
  <c r="E204" i="16" s="1"/>
  <c r="G204" i="16" s="1"/>
  <c r="H204" i="16"/>
  <c r="J204" i="16" s="1"/>
  <c r="K204" i="16" s="1"/>
  <c r="L204" i="16" s="1"/>
  <c r="C205" i="16"/>
  <c r="E205" i="16" s="1"/>
  <c r="G205" i="16" s="1"/>
  <c r="H205" i="16"/>
  <c r="J205" i="16" s="1"/>
  <c r="K205" i="16" s="1"/>
  <c r="L205" i="16" s="1"/>
  <c r="C206" i="16"/>
  <c r="E206" i="16" s="1"/>
  <c r="G206" i="16" s="1"/>
  <c r="H206" i="16"/>
  <c r="J206" i="16" s="1"/>
  <c r="K206" i="16" s="1"/>
  <c r="L206" i="16" s="1"/>
  <c r="C207" i="16"/>
  <c r="E207" i="16" s="1"/>
  <c r="G207" i="16" s="1"/>
  <c r="H207" i="16"/>
  <c r="J207" i="16" s="1"/>
  <c r="K207" i="16" s="1"/>
  <c r="L207" i="16" s="1"/>
  <c r="C208" i="16"/>
  <c r="E208" i="16" s="1"/>
  <c r="G208" i="16" s="1"/>
  <c r="H208" i="16"/>
  <c r="J208" i="16" s="1"/>
  <c r="K208" i="16" s="1"/>
  <c r="L208" i="16" s="1"/>
  <c r="C209" i="16"/>
  <c r="E209" i="16" s="1"/>
  <c r="G209" i="16" s="1"/>
  <c r="H209" i="16"/>
  <c r="J209" i="16" s="1"/>
  <c r="K209" i="16" s="1"/>
  <c r="L209" i="16" s="1"/>
  <c r="C210" i="16"/>
  <c r="E210" i="16" s="1"/>
  <c r="G210" i="16" s="1"/>
  <c r="H210" i="16"/>
  <c r="J210" i="16" s="1"/>
  <c r="K210" i="16" s="1"/>
  <c r="L210" i="16" s="1"/>
  <c r="H201" i="42"/>
  <c r="J201" i="42" s="1"/>
  <c r="K201" i="42" s="1"/>
  <c r="L201" i="42" s="1"/>
  <c r="U201" i="42" s="1"/>
  <c r="H202" i="42"/>
  <c r="J202" i="42" s="1"/>
  <c r="K202" i="42" s="1"/>
  <c r="L202" i="42" s="1"/>
  <c r="U202" i="42" s="1"/>
  <c r="H203" i="42"/>
  <c r="J203" i="42" s="1"/>
  <c r="K203" i="42" s="1"/>
  <c r="L203" i="42" s="1"/>
  <c r="U203" i="42" s="1"/>
  <c r="H204" i="42"/>
  <c r="J204" i="42" s="1"/>
  <c r="K204" i="42" s="1"/>
  <c r="L204" i="42" s="1"/>
  <c r="U204" i="42" s="1"/>
  <c r="H205" i="42"/>
  <c r="J205" i="42" s="1"/>
  <c r="K205" i="42" s="1"/>
  <c r="L205" i="42" s="1"/>
  <c r="U205" i="42" s="1"/>
  <c r="H206" i="42"/>
  <c r="J206" i="42" s="1"/>
  <c r="K206" i="42" s="1"/>
  <c r="L206" i="42" s="1"/>
  <c r="U206" i="42" s="1"/>
  <c r="H207" i="42"/>
  <c r="J207" i="42" s="1"/>
  <c r="K207" i="42" s="1"/>
  <c r="L207" i="42" s="1"/>
  <c r="U207" i="42" s="1"/>
  <c r="H208" i="42"/>
  <c r="J208" i="42" s="1"/>
  <c r="K208" i="42" s="1"/>
  <c r="L208" i="42" s="1"/>
  <c r="U208" i="42" s="1"/>
  <c r="H209" i="42"/>
  <c r="J209" i="42" s="1"/>
  <c r="K209" i="42" s="1"/>
  <c r="L209" i="42" s="1"/>
  <c r="U209" i="42" s="1"/>
  <c r="H210" i="42"/>
  <c r="J210" i="42" s="1"/>
  <c r="K210" i="42" s="1"/>
  <c r="L210" i="42" s="1"/>
  <c r="U210" i="42" s="1"/>
  <c r="H200" i="42"/>
  <c r="J200" i="42" s="1"/>
  <c r="K200" i="42" s="1"/>
  <c r="L200" i="42" s="1"/>
  <c r="U200" i="42" s="1"/>
  <c r="J199" i="42"/>
  <c r="K199" i="42" s="1"/>
  <c r="L199" i="42" s="1"/>
  <c r="U199" i="42" s="1"/>
  <c r="L209" i="41"/>
  <c r="L210" i="41"/>
  <c r="L199" i="41"/>
  <c r="L200" i="41"/>
  <c r="L201" i="41"/>
  <c r="L202" i="41"/>
  <c r="L203" i="41"/>
  <c r="L204" i="41"/>
  <c r="L205" i="41"/>
  <c r="L206" i="41"/>
  <c r="L207" i="41"/>
  <c r="L208" i="41"/>
  <c r="L210" i="40"/>
  <c r="U210" i="40" s="1"/>
  <c r="L199" i="40"/>
  <c r="U199" i="40" s="1"/>
  <c r="L200" i="40"/>
  <c r="U200" i="40" s="1"/>
  <c r="L201" i="40"/>
  <c r="U201" i="40" s="1"/>
  <c r="L202" i="40"/>
  <c r="U202" i="40" s="1"/>
  <c r="L203" i="40"/>
  <c r="U203" i="40" s="1"/>
  <c r="L204" i="40"/>
  <c r="U204" i="40" s="1"/>
  <c r="L205" i="40"/>
  <c r="U205" i="40" s="1"/>
  <c r="L206" i="40"/>
  <c r="U206" i="40" s="1"/>
  <c r="L207" i="40"/>
  <c r="U207" i="40" s="1"/>
  <c r="L208" i="40"/>
  <c r="U208" i="40" s="1"/>
  <c r="L209" i="40"/>
  <c r="U209" i="40" s="1"/>
  <c r="C208" i="15"/>
  <c r="E208" i="15" s="1"/>
  <c r="G208" i="15" s="1"/>
  <c r="H208" i="15"/>
  <c r="J208" i="15" s="1"/>
  <c r="K208" i="15" s="1"/>
  <c r="L208" i="15" s="1"/>
  <c r="C209" i="15"/>
  <c r="E209" i="15" s="1"/>
  <c r="G209" i="15" s="1"/>
  <c r="H209" i="15"/>
  <c r="J209" i="15" s="1"/>
  <c r="K209" i="15" s="1"/>
  <c r="L209" i="15" s="1"/>
  <c r="C210" i="15"/>
  <c r="E210" i="15" s="1"/>
  <c r="G210" i="15" s="1"/>
  <c r="H210" i="15"/>
  <c r="J210" i="15" s="1"/>
  <c r="K210" i="15" s="1"/>
  <c r="L210" i="15" s="1"/>
  <c r="C199" i="15"/>
  <c r="E199" i="15" s="1"/>
  <c r="G199" i="15" s="1"/>
  <c r="H199" i="15"/>
  <c r="J199" i="15" s="1"/>
  <c r="K199" i="15" s="1"/>
  <c r="L199" i="15" s="1"/>
  <c r="C200" i="15"/>
  <c r="E200" i="15" s="1"/>
  <c r="G200" i="15" s="1"/>
  <c r="H200" i="15"/>
  <c r="J200" i="15" s="1"/>
  <c r="K200" i="15" s="1"/>
  <c r="L200" i="15" s="1"/>
  <c r="C201" i="15"/>
  <c r="E201" i="15" s="1"/>
  <c r="G201" i="15" s="1"/>
  <c r="H201" i="15"/>
  <c r="J201" i="15" s="1"/>
  <c r="K201" i="15" s="1"/>
  <c r="L201" i="15" s="1"/>
  <c r="C202" i="15"/>
  <c r="E202" i="15" s="1"/>
  <c r="G202" i="15" s="1"/>
  <c r="H202" i="15"/>
  <c r="J202" i="15" s="1"/>
  <c r="K202" i="15" s="1"/>
  <c r="L202" i="15" s="1"/>
  <c r="C203" i="15"/>
  <c r="E203" i="15" s="1"/>
  <c r="G203" i="15" s="1"/>
  <c r="H203" i="15"/>
  <c r="J203" i="15" s="1"/>
  <c r="K203" i="15" s="1"/>
  <c r="L203" i="15" s="1"/>
  <c r="C204" i="15"/>
  <c r="E204" i="15" s="1"/>
  <c r="G204" i="15" s="1"/>
  <c r="H204" i="15"/>
  <c r="J204" i="15" s="1"/>
  <c r="K204" i="15" s="1"/>
  <c r="L204" i="15" s="1"/>
  <c r="C205" i="15"/>
  <c r="E205" i="15" s="1"/>
  <c r="G205" i="15" s="1"/>
  <c r="H205" i="15"/>
  <c r="J205" i="15" s="1"/>
  <c r="K205" i="15" s="1"/>
  <c r="L205" i="15" s="1"/>
  <c r="C206" i="15"/>
  <c r="E206" i="15" s="1"/>
  <c r="G206" i="15" s="1"/>
  <c r="H206" i="15"/>
  <c r="J206" i="15" s="1"/>
  <c r="K206" i="15" s="1"/>
  <c r="L206" i="15" s="1"/>
  <c r="C207" i="15"/>
  <c r="E207" i="15" s="1"/>
  <c r="G207" i="15" s="1"/>
  <c r="H207" i="15"/>
  <c r="J207" i="15" s="1"/>
  <c r="K207" i="15" s="1"/>
  <c r="L207" i="15" s="1"/>
  <c r="C199" i="14"/>
  <c r="E199" i="14" s="1"/>
  <c r="G199" i="14" s="1"/>
  <c r="H199" i="14"/>
  <c r="J199" i="14" s="1"/>
  <c r="K199" i="14" s="1"/>
  <c r="L199" i="14" s="1"/>
  <c r="C200" i="14"/>
  <c r="E200" i="14" s="1"/>
  <c r="G200" i="14" s="1"/>
  <c r="H200" i="14"/>
  <c r="J200" i="14" s="1"/>
  <c r="K200" i="14" s="1"/>
  <c r="L200" i="14" s="1"/>
  <c r="C201" i="14"/>
  <c r="E201" i="14" s="1"/>
  <c r="G201" i="14" s="1"/>
  <c r="H201" i="14"/>
  <c r="J201" i="14" s="1"/>
  <c r="K201" i="14" s="1"/>
  <c r="L201" i="14" s="1"/>
  <c r="C202" i="14"/>
  <c r="E202" i="14" s="1"/>
  <c r="G202" i="14" s="1"/>
  <c r="H202" i="14"/>
  <c r="J202" i="14" s="1"/>
  <c r="K202" i="14" s="1"/>
  <c r="L202" i="14" s="1"/>
  <c r="C203" i="14"/>
  <c r="E203" i="14" s="1"/>
  <c r="G203" i="14" s="1"/>
  <c r="H203" i="14"/>
  <c r="J203" i="14" s="1"/>
  <c r="K203" i="14" s="1"/>
  <c r="L203" i="14" s="1"/>
  <c r="C204" i="14"/>
  <c r="E204" i="14" s="1"/>
  <c r="G204" i="14" s="1"/>
  <c r="H204" i="14"/>
  <c r="J204" i="14" s="1"/>
  <c r="K204" i="14" s="1"/>
  <c r="L204" i="14" s="1"/>
  <c r="C205" i="14"/>
  <c r="E205" i="14" s="1"/>
  <c r="G205" i="14" s="1"/>
  <c r="H205" i="14"/>
  <c r="J205" i="14" s="1"/>
  <c r="K205" i="14" s="1"/>
  <c r="L205" i="14" s="1"/>
  <c r="C206" i="14"/>
  <c r="E206" i="14" s="1"/>
  <c r="G206" i="14" s="1"/>
  <c r="H206" i="14"/>
  <c r="J206" i="14" s="1"/>
  <c r="K206" i="14" s="1"/>
  <c r="L206" i="14" s="1"/>
  <c r="C207" i="14"/>
  <c r="E207" i="14" s="1"/>
  <c r="G207" i="14" s="1"/>
  <c r="H207" i="14"/>
  <c r="J207" i="14" s="1"/>
  <c r="K207" i="14" s="1"/>
  <c r="L207" i="14" s="1"/>
  <c r="C208" i="14"/>
  <c r="E208" i="14" s="1"/>
  <c r="G208" i="14" s="1"/>
  <c r="H208" i="14"/>
  <c r="J208" i="14" s="1"/>
  <c r="K208" i="14" s="1"/>
  <c r="L208" i="14" s="1"/>
  <c r="C209" i="14"/>
  <c r="E209" i="14" s="1"/>
  <c r="G209" i="14" s="1"/>
  <c r="H209" i="14"/>
  <c r="J209" i="14" s="1"/>
  <c r="K209" i="14" s="1"/>
  <c r="L209" i="14" s="1"/>
  <c r="C210" i="14"/>
  <c r="E210" i="14" s="1"/>
  <c r="G210" i="14" s="1"/>
  <c r="H210" i="14"/>
  <c r="J210" i="14" s="1"/>
  <c r="K210" i="14" s="1"/>
  <c r="L210" i="14" s="1"/>
  <c r="C209" i="12"/>
  <c r="E209" i="12" s="1"/>
  <c r="G209" i="12" s="1"/>
  <c r="H209" i="12"/>
  <c r="J209" i="12" s="1"/>
  <c r="K209" i="12" s="1"/>
  <c r="L209" i="12" s="1"/>
  <c r="C210" i="12"/>
  <c r="E210" i="12" s="1"/>
  <c r="G210" i="12" s="1"/>
  <c r="H210" i="12"/>
  <c r="J210" i="12" s="1"/>
  <c r="K210" i="12" s="1"/>
  <c r="L210" i="12" s="1"/>
  <c r="C199" i="12"/>
  <c r="E199" i="12" s="1"/>
  <c r="G199" i="12" s="1"/>
  <c r="H199" i="12"/>
  <c r="J199" i="12" s="1"/>
  <c r="K199" i="12" s="1"/>
  <c r="L199" i="12" s="1"/>
  <c r="C200" i="12"/>
  <c r="E200" i="12" s="1"/>
  <c r="G200" i="12" s="1"/>
  <c r="H200" i="12"/>
  <c r="J200" i="12" s="1"/>
  <c r="K200" i="12" s="1"/>
  <c r="L200" i="12" s="1"/>
  <c r="C201" i="12"/>
  <c r="E201" i="12" s="1"/>
  <c r="G201" i="12" s="1"/>
  <c r="H201" i="12"/>
  <c r="J201" i="12" s="1"/>
  <c r="K201" i="12" s="1"/>
  <c r="L201" i="12" s="1"/>
  <c r="C202" i="12"/>
  <c r="E202" i="12" s="1"/>
  <c r="G202" i="12" s="1"/>
  <c r="H202" i="12"/>
  <c r="J202" i="12" s="1"/>
  <c r="K202" i="12" s="1"/>
  <c r="L202" i="12" s="1"/>
  <c r="C203" i="12"/>
  <c r="E203" i="12" s="1"/>
  <c r="G203" i="12" s="1"/>
  <c r="H203" i="12"/>
  <c r="J203" i="12" s="1"/>
  <c r="K203" i="12" s="1"/>
  <c r="L203" i="12" s="1"/>
  <c r="C204" i="12"/>
  <c r="E204" i="12" s="1"/>
  <c r="G204" i="12" s="1"/>
  <c r="H204" i="12"/>
  <c r="J204" i="12" s="1"/>
  <c r="K204" i="12" s="1"/>
  <c r="L204" i="12" s="1"/>
  <c r="C205" i="12"/>
  <c r="E205" i="12" s="1"/>
  <c r="G205" i="12" s="1"/>
  <c r="H205" i="12"/>
  <c r="J205" i="12" s="1"/>
  <c r="K205" i="12" s="1"/>
  <c r="L205" i="12" s="1"/>
  <c r="C206" i="12"/>
  <c r="E206" i="12" s="1"/>
  <c r="G206" i="12" s="1"/>
  <c r="H206" i="12"/>
  <c r="J206" i="12" s="1"/>
  <c r="K206" i="12" s="1"/>
  <c r="L206" i="12" s="1"/>
  <c r="C207" i="12"/>
  <c r="E207" i="12" s="1"/>
  <c r="G207" i="12" s="1"/>
  <c r="H207" i="12"/>
  <c r="J207" i="12" s="1"/>
  <c r="K207" i="12" s="1"/>
  <c r="L207" i="12" s="1"/>
  <c r="C208" i="12"/>
  <c r="E208" i="12" s="1"/>
  <c r="G208" i="12" s="1"/>
  <c r="H208" i="12"/>
  <c r="J208" i="12" s="1"/>
  <c r="K208" i="12" s="1"/>
  <c r="L208" i="12" s="1"/>
  <c r="C209" i="11"/>
  <c r="E209" i="11" s="1"/>
  <c r="H209" i="11"/>
  <c r="J209" i="11" s="1"/>
  <c r="C210" i="11"/>
  <c r="E210" i="11" s="1"/>
  <c r="H210" i="11"/>
  <c r="J210" i="11" s="1"/>
  <c r="C199" i="11"/>
  <c r="E199" i="11" s="1"/>
  <c r="H199" i="11"/>
  <c r="J199" i="11" s="1"/>
  <c r="C200" i="11"/>
  <c r="E200" i="11" s="1"/>
  <c r="H200" i="11"/>
  <c r="J200" i="11" s="1"/>
  <c r="C201" i="11"/>
  <c r="E201" i="11" s="1"/>
  <c r="H201" i="11"/>
  <c r="J201" i="11" s="1"/>
  <c r="C202" i="11"/>
  <c r="E202" i="11" s="1"/>
  <c r="H202" i="11"/>
  <c r="J202" i="11" s="1"/>
  <c r="C203" i="11"/>
  <c r="E203" i="11" s="1"/>
  <c r="H203" i="11"/>
  <c r="J203" i="11" s="1"/>
  <c r="C204" i="11"/>
  <c r="E204" i="11" s="1"/>
  <c r="H204" i="11"/>
  <c r="J204" i="11" s="1"/>
  <c r="C205" i="11"/>
  <c r="E205" i="11" s="1"/>
  <c r="H205" i="11"/>
  <c r="J205" i="11" s="1"/>
  <c r="C206" i="11"/>
  <c r="E206" i="11" s="1"/>
  <c r="H206" i="11"/>
  <c r="J206" i="11" s="1"/>
  <c r="C207" i="11"/>
  <c r="E207" i="11" s="1"/>
  <c r="H207" i="11"/>
  <c r="J207" i="11" s="1"/>
  <c r="C208" i="11"/>
  <c r="E208" i="11" s="1"/>
  <c r="H208" i="11"/>
  <c r="J208" i="11" s="1"/>
  <c r="C210" i="10"/>
  <c r="E210" i="10" s="1"/>
  <c r="G210" i="10" s="1"/>
  <c r="H210" i="10"/>
  <c r="J210" i="10" s="1"/>
  <c r="K210" i="10" s="1"/>
  <c r="L210" i="10" s="1"/>
  <c r="C199" i="10"/>
  <c r="E199" i="10" s="1"/>
  <c r="G199" i="10" s="1"/>
  <c r="H199" i="10"/>
  <c r="J199" i="10" s="1"/>
  <c r="K199" i="10" s="1"/>
  <c r="L199" i="10" s="1"/>
  <c r="C200" i="10"/>
  <c r="E200" i="10" s="1"/>
  <c r="G200" i="10" s="1"/>
  <c r="H200" i="10"/>
  <c r="J200" i="10" s="1"/>
  <c r="K200" i="10" s="1"/>
  <c r="L200" i="10" s="1"/>
  <c r="C201" i="10"/>
  <c r="E201" i="10" s="1"/>
  <c r="G201" i="10" s="1"/>
  <c r="H201" i="10"/>
  <c r="J201" i="10" s="1"/>
  <c r="K201" i="10" s="1"/>
  <c r="L201" i="10" s="1"/>
  <c r="C202" i="10"/>
  <c r="E202" i="10" s="1"/>
  <c r="G202" i="10" s="1"/>
  <c r="H202" i="10"/>
  <c r="J202" i="10" s="1"/>
  <c r="K202" i="10" s="1"/>
  <c r="L202" i="10" s="1"/>
  <c r="C203" i="10"/>
  <c r="E203" i="10" s="1"/>
  <c r="G203" i="10" s="1"/>
  <c r="H203" i="10"/>
  <c r="J203" i="10" s="1"/>
  <c r="K203" i="10" s="1"/>
  <c r="L203" i="10" s="1"/>
  <c r="C204" i="10"/>
  <c r="E204" i="10" s="1"/>
  <c r="G204" i="10" s="1"/>
  <c r="H204" i="10"/>
  <c r="J204" i="10" s="1"/>
  <c r="K204" i="10" s="1"/>
  <c r="L204" i="10" s="1"/>
  <c r="C205" i="10"/>
  <c r="E205" i="10" s="1"/>
  <c r="G205" i="10" s="1"/>
  <c r="H205" i="10"/>
  <c r="J205" i="10" s="1"/>
  <c r="K205" i="10" s="1"/>
  <c r="L205" i="10" s="1"/>
  <c r="C206" i="10"/>
  <c r="E206" i="10" s="1"/>
  <c r="G206" i="10" s="1"/>
  <c r="H206" i="10"/>
  <c r="J206" i="10" s="1"/>
  <c r="K206" i="10" s="1"/>
  <c r="L206" i="10" s="1"/>
  <c r="C207" i="10"/>
  <c r="E207" i="10" s="1"/>
  <c r="G207" i="10" s="1"/>
  <c r="H207" i="10"/>
  <c r="J207" i="10" s="1"/>
  <c r="K207" i="10" s="1"/>
  <c r="L207" i="10" s="1"/>
  <c r="C208" i="10"/>
  <c r="E208" i="10" s="1"/>
  <c r="G208" i="10" s="1"/>
  <c r="H208" i="10"/>
  <c r="J208" i="10" s="1"/>
  <c r="K208" i="10" s="1"/>
  <c r="L208" i="10" s="1"/>
  <c r="C209" i="10"/>
  <c r="E209" i="10" s="1"/>
  <c r="G209" i="10" s="1"/>
  <c r="H209" i="10"/>
  <c r="J209" i="10" s="1"/>
  <c r="K209" i="10" s="1"/>
  <c r="L209" i="10" s="1"/>
  <c r="C210" i="9"/>
  <c r="E210" i="9" s="1"/>
  <c r="G210" i="9" s="1"/>
  <c r="H210" i="9"/>
  <c r="J210" i="9" s="1"/>
  <c r="K210" i="9" s="1"/>
  <c r="L210" i="9" s="1"/>
  <c r="C199" i="9"/>
  <c r="E199" i="9" s="1"/>
  <c r="G199" i="9" s="1"/>
  <c r="H199" i="9"/>
  <c r="J199" i="9" s="1"/>
  <c r="K199" i="9" s="1"/>
  <c r="L199" i="9" s="1"/>
  <c r="C200" i="9"/>
  <c r="E200" i="9" s="1"/>
  <c r="G200" i="9" s="1"/>
  <c r="H200" i="9"/>
  <c r="J200" i="9" s="1"/>
  <c r="K200" i="9" s="1"/>
  <c r="L200" i="9" s="1"/>
  <c r="C201" i="9"/>
  <c r="E201" i="9" s="1"/>
  <c r="G201" i="9" s="1"/>
  <c r="H201" i="9"/>
  <c r="J201" i="9" s="1"/>
  <c r="K201" i="9" s="1"/>
  <c r="L201" i="9" s="1"/>
  <c r="C202" i="9"/>
  <c r="E202" i="9" s="1"/>
  <c r="G202" i="9" s="1"/>
  <c r="H202" i="9"/>
  <c r="J202" i="9" s="1"/>
  <c r="K202" i="9" s="1"/>
  <c r="L202" i="9" s="1"/>
  <c r="C203" i="9"/>
  <c r="E203" i="9" s="1"/>
  <c r="G203" i="9" s="1"/>
  <c r="H203" i="9"/>
  <c r="J203" i="9" s="1"/>
  <c r="K203" i="9" s="1"/>
  <c r="L203" i="9" s="1"/>
  <c r="C204" i="9"/>
  <c r="E204" i="9" s="1"/>
  <c r="G204" i="9" s="1"/>
  <c r="H204" i="9"/>
  <c r="J204" i="9" s="1"/>
  <c r="K204" i="9" s="1"/>
  <c r="L204" i="9" s="1"/>
  <c r="C205" i="9"/>
  <c r="E205" i="9" s="1"/>
  <c r="G205" i="9" s="1"/>
  <c r="H205" i="9"/>
  <c r="J205" i="9" s="1"/>
  <c r="K205" i="9" s="1"/>
  <c r="L205" i="9" s="1"/>
  <c r="C206" i="9"/>
  <c r="E206" i="9" s="1"/>
  <c r="G206" i="9" s="1"/>
  <c r="H206" i="9"/>
  <c r="J206" i="9" s="1"/>
  <c r="K206" i="9" s="1"/>
  <c r="L206" i="9" s="1"/>
  <c r="C207" i="9"/>
  <c r="E207" i="9" s="1"/>
  <c r="G207" i="9" s="1"/>
  <c r="H207" i="9"/>
  <c r="J207" i="9" s="1"/>
  <c r="K207" i="9" s="1"/>
  <c r="L207" i="9" s="1"/>
  <c r="C208" i="9"/>
  <c r="E208" i="9" s="1"/>
  <c r="G208" i="9" s="1"/>
  <c r="J208" i="9"/>
  <c r="K208" i="9" s="1"/>
  <c r="L208" i="9" s="1"/>
  <c r="C209" i="9"/>
  <c r="E209" i="9" s="1"/>
  <c r="G209" i="9" s="1"/>
  <c r="H209" i="9"/>
  <c r="J209" i="9" s="1"/>
  <c r="K209" i="9" s="1"/>
  <c r="L209" i="9" s="1"/>
  <c r="L209" i="39"/>
  <c r="U209" i="39" s="1"/>
  <c r="L210" i="39"/>
  <c r="U210" i="39" s="1"/>
  <c r="L199" i="39"/>
  <c r="U199" i="39" s="1"/>
  <c r="L200" i="39"/>
  <c r="U200" i="39" s="1"/>
  <c r="L201" i="39"/>
  <c r="U201" i="39" s="1"/>
  <c r="L202" i="39"/>
  <c r="U202" i="39" s="1"/>
  <c r="L203" i="39"/>
  <c r="U203" i="39" s="1"/>
  <c r="L204" i="39"/>
  <c r="U204" i="39" s="1"/>
  <c r="L205" i="39"/>
  <c r="U205" i="39" s="1"/>
  <c r="L206" i="39"/>
  <c r="U206" i="39" s="1"/>
  <c r="L207" i="39"/>
  <c r="U207" i="39" s="1"/>
  <c r="L208" i="39"/>
  <c r="U208" i="39" s="1"/>
  <c r="L199" i="38"/>
  <c r="U199" i="38" s="1"/>
  <c r="L200" i="38"/>
  <c r="U200" i="38" s="1"/>
  <c r="L201" i="38"/>
  <c r="U201" i="38" s="1"/>
  <c r="L202" i="38"/>
  <c r="U202" i="38" s="1"/>
  <c r="L203" i="38"/>
  <c r="U203" i="38" s="1"/>
  <c r="L204" i="38"/>
  <c r="U204" i="38" s="1"/>
  <c r="L205" i="38"/>
  <c r="U205" i="38" s="1"/>
  <c r="L206" i="38"/>
  <c r="U206" i="38" s="1"/>
  <c r="L207" i="38"/>
  <c r="U207" i="38" s="1"/>
  <c r="L208" i="38"/>
  <c r="U208" i="38" s="1"/>
  <c r="L209" i="38"/>
  <c r="U209" i="38" s="1"/>
  <c r="L210" i="38"/>
  <c r="U210" i="38" s="1"/>
  <c r="C199" i="8"/>
  <c r="E199" i="8" s="1"/>
  <c r="G199" i="8" s="1"/>
  <c r="H199" i="8"/>
  <c r="J199" i="8" s="1"/>
  <c r="K199" i="8" s="1"/>
  <c r="L199" i="8" s="1"/>
  <c r="C200" i="8"/>
  <c r="E200" i="8" s="1"/>
  <c r="G200" i="8" s="1"/>
  <c r="H200" i="8"/>
  <c r="J200" i="8" s="1"/>
  <c r="K200" i="8" s="1"/>
  <c r="L200" i="8" s="1"/>
  <c r="C201" i="8"/>
  <c r="E201" i="8" s="1"/>
  <c r="G201" i="8" s="1"/>
  <c r="H201" i="8"/>
  <c r="J201" i="8" s="1"/>
  <c r="K201" i="8" s="1"/>
  <c r="L201" i="8" s="1"/>
  <c r="C202" i="8"/>
  <c r="E202" i="8" s="1"/>
  <c r="G202" i="8" s="1"/>
  <c r="H202" i="8"/>
  <c r="J202" i="8" s="1"/>
  <c r="K202" i="8" s="1"/>
  <c r="L202" i="8" s="1"/>
  <c r="C203" i="8"/>
  <c r="E203" i="8" s="1"/>
  <c r="G203" i="8" s="1"/>
  <c r="H203" i="8"/>
  <c r="J203" i="8" s="1"/>
  <c r="K203" i="8" s="1"/>
  <c r="L203" i="8" s="1"/>
  <c r="C204" i="8"/>
  <c r="E204" i="8" s="1"/>
  <c r="G204" i="8" s="1"/>
  <c r="H204" i="8"/>
  <c r="J204" i="8" s="1"/>
  <c r="K204" i="8" s="1"/>
  <c r="L204" i="8" s="1"/>
  <c r="C205" i="8"/>
  <c r="E205" i="8" s="1"/>
  <c r="G205" i="8" s="1"/>
  <c r="H205" i="8"/>
  <c r="J205" i="8" s="1"/>
  <c r="K205" i="8" s="1"/>
  <c r="L205" i="8" s="1"/>
  <c r="C206" i="8"/>
  <c r="E206" i="8" s="1"/>
  <c r="G206" i="8" s="1"/>
  <c r="H206" i="8"/>
  <c r="J206" i="8" s="1"/>
  <c r="K206" i="8" s="1"/>
  <c r="L206" i="8" s="1"/>
  <c r="C207" i="8"/>
  <c r="E207" i="8" s="1"/>
  <c r="G207" i="8" s="1"/>
  <c r="H207" i="8"/>
  <c r="J207" i="8" s="1"/>
  <c r="K207" i="8" s="1"/>
  <c r="L207" i="8" s="1"/>
  <c r="C208" i="8"/>
  <c r="E208" i="8" s="1"/>
  <c r="G208" i="8" s="1"/>
  <c r="H208" i="8"/>
  <c r="J208" i="8" s="1"/>
  <c r="K208" i="8" s="1"/>
  <c r="L208" i="8" s="1"/>
  <c r="C209" i="8"/>
  <c r="E209" i="8" s="1"/>
  <c r="G209" i="8" s="1"/>
  <c r="H209" i="8"/>
  <c r="J209" i="8" s="1"/>
  <c r="K209" i="8" s="1"/>
  <c r="L209" i="8" s="1"/>
  <c r="C210" i="8"/>
  <c r="E210" i="8" s="1"/>
  <c r="G210" i="8" s="1"/>
  <c r="H210" i="8"/>
  <c r="J210" i="8" s="1"/>
  <c r="K210" i="8" s="1"/>
  <c r="L210" i="8" s="1"/>
  <c r="C199" i="7"/>
  <c r="E199" i="7" s="1"/>
  <c r="G199" i="7" s="1"/>
  <c r="H199" i="7"/>
  <c r="J199" i="7" s="1"/>
  <c r="K199" i="7" s="1"/>
  <c r="L199" i="7" s="1"/>
  <c r="C200" i="7"/>
  <c r="E200" i="7" s="1"/>
  <c r="G200" i="7" s="1"/>
  <c r="H200" i="7"/>
  <c r="J200" i="7" s="1"/>
  <c r="K200" i="7" s="1"/>
  <c r="L200" i="7" s="1"/>
  <c r="C201" i="7"/>
  <c r="E201" i="7" s="1"/>
  <c r="G201" i="7" s="1"/>
  <c r="H201" i="7"/>
  <c r="J201" i="7" s="1"/>
  <c r="K201" i="7" s="1"/>
  <c r="L201" i="7" s="1"/>
  <c r="C202" i="7"/>
  <c r="E202" i="7" s="1"/>
  <c r="G202" i="7" s="1"/>
  <c r="H202" i="7"/>
  <c r="J202" i="7" s="1"/>
  <c r="K202" i="7" s="1"/>
  <c r="L202" i="7" s="1"/>
  <c r="C203" i="7"/>
  <c r="E203" i="7" s="1"/>
  <c r="G203" i="7" s="1"/>
  <c r="H203" i="7"/>
  <c r="J203" i="7" s="1"/>
  <c r="K203" i="7" s="1"/>
  <c r="L203" i="7" s="1"/>
  <c r="C204" i="7"/>
  <c r="E204" i="7" s="1"/>
  <c r="G204" i="7" s="1"/>
  <c r="H204" i="7"/>
  <c r="J204" i="7" s="1"/>
  <c r="K204" i="7" s="1"/>
  <c r="L204" i="7" s="1"/>
  <c r="C205" i="7"/>
  <c r="E205" i="7" s="1"/>
  <c r="G205" i="7" s="1"/>
  <c r="H205" i="7"/>
  <c r="J205" i="7" s="1"/>
  <c r="K205" i="7" s="1"/>
  <c r="L205" i="7" s="1"/>
  <c r="C206" i="7"/>
  <c r="E206" i="7" s="1"/>
  <c r="G206" i="7" s="1"/>
  <c r="H206" i="7"/>
  <c r="J206" i="7" s="1"/>
  <c r="K206" i="7" s="1"/>
  <c r="L206" i="7" s="1"/>
  <c r="C207" i="7"/>
  <c r="E207" i="7" s="1"/>
  <c r="G207" i="7" s="1"/>
  <c r="H207" i="7"/>
  <c r="J207" i="7" s="1"/>
  <c r="K207" i="7" s="1"/>
  <c r="L207" i="7" s="1"/>
  <c r="C208" i="7"/>
  <c r="E208" i="7" s="1"/>
  <c r="G208" i="7" s="1"/>
  <c r="H208" i="7"/>
  <c r="J208" i="7" s="1"/>
  <c r="K208" i="7" s="1"/>
  <c r="L208" i="7" s="1"/>
  <c r="C209" i="7"/>
  <c r="E209" i="7" s="1"/>
  <c r="G209" i="7" s="1"/>
  <c r="H209" i="7"/>
  <c r="J209" i="7" s="1"/>
  <c r="K209" i="7" s="1"/>
  <c r="L209" i="7" s="1"/>
  <c r="C210" i="7"/>
  <c r="E210" i="7" s="1"/>
  <c r="G210" i="7" s="1"/>
  <c r="H210" i="7"/>
  <c r="J210" i="7" s="1"/>
  <c r="K210" i="7" s="1"/>
  <c r="L210" i="7" s="1"/>
  <c r="C210" i="6"/>
  <c r="E210" i="6" s="1"/>
  <c r="G210" i="6" s="1"/>
  <c r="H210" i="6"/>
  <c r="J210" i="6" s="1"/>
  <c r="K210" i="6" s="1"/>
  <c r="L210" i="6" s="1"/>
  <c r="C199" i="6"/>
  <c r="E199" i="6" s="1"/>
  <c r="G199" i="6" s="1"/>
  <c r="H199" i="6"/>
  <c r="J199" i="6" s="1"/>
  <c r="K199" i="6" s="1"/>
  <c r="L199" i="6" s="1"/>
  <c r="C200" i="6"/>
  <c r="E200" i="6" s="1"/>
  <c r="G200" i="6" s="1"/>
  <c r="H200" i="6"/>
  <c r="J200" i="6" s="1"/>
  <c r="K200" i="6" s="1"/>
  <c r="L200" i="6" s="1"/>
  <c r="C201" i="6"/>
  <c r="E201" i="6" s="1"/>
  <c r="G201" i="6" s="1"/>
  <c r="H201" i="6"/>
  <c r="J201" i="6" s="1"/>
  <c r="K201" i="6" s="1"/>
  <c r="L201" i="6" s="1"/>
  <c r="C202" i="6"/>
  <c r="E202" i="6" s="1"/>
  <c r="G202" i="6" s="1"/>
  <c r="H202" i="6"/>
  <c r="J202" i="6" s="1"/>
  <c r="K202" i="6" s="1"/>
  <c r="L202" i="6" s="1"/>
  <c r="C203" i="6"/>
  <c r="E203" i="6" s="1"/>
  <c r="G203" i="6" s="1"/>
  <c r="H203" i="6"/>
  <c r="J203" i="6" s="1"/>
  <c r="K203" i="6" s="1"/>
  <c r="L203" i="6" s="1"/>
  <c r="C204" i="6"/>
  <c r="E204" i="6" s="1"/>
  <c r="G204" i="6" s="1"/>
  <c r="H204" i="6"/>
  <c r="J204" i="6" s="1"/>
  <c r="K204" i="6" s="1"/>
  <c r="L204" i="6" s="1"/>
  <c r="C205" i="6"/>
  <c r="E205" i="6" s="1"/>
  <c r="G205" i="6" s="1"/>
  <c r="H205" i="6"/>
  <c r="J205" i="6" s="1"/>
  <c r="K205" i="6" s="1"/>
  <c r="L205" i="6" s="1"/>
  <c r="C206" i="6"/>
  <c r="E206" i="6" s="1"/>
  <c r="G206" i="6" s="1"/>
  <c r="H206" i="6"/>
  <c r="J206" i="6" s="1"/>
  <c r="K206" i="6" s="1"/>
  <c r="L206" i="6" s="1"/>
  <c r="C207" i="6"/>
  <c r="E207" i="6" s="1"/>
  <c r="G207" i="6" s="1"/>
  <c r="H207" i="6"/>
  <c r="J207" i="6" s="1"/>
  <c r="K207" i="6" s="1"/>
  <c r="L207" i="6" s="1"/>
  <c r="C208" i="6"/>
  <c r="E208" i="6" s="1"/>
  <c r="G208" i="6" s="1"/>
  <c r="H208" i="6"/>
  <c r="J208" i="6" s="1"/>
  <c r="K208" i="6" s="1"/>
  <c r="L208" i="6" s="1"/>
  <c r="C209" i="6"/>
  <c r="E209" i="6" s="1"/>
  <c r="G209" i="6" s="1"/>
  <c r="H209" i="6"/>
  <c r="J209" i="6" s="1"/>
  <c r="K209" i="6" s="1"/>
  <c r="L209" i="6" s="1"/>
  <c r="C199" i="5"/>
  <c r="E199" i="5" s="1"/>
  <c r="G199" i="5" s="1"/>
  <c r="H199" i="5"/>
  <c r="J199" i="5" s="1"/>
  <c r="K199" i="5" s="1"/>
  <c r="L199" i="5" s="1"/>
  <c r="C200" i="5"/>
  <c r="E200" i="5" s="1"/>
  <c r="G200" i="5" s="1"/>
  <c r="H200" i="5"/>
  <c r="J200" i="5" s="1"/>
  <c r="K200" i="5" s="1"/>
  <c r="L200" i="5" s="1"/>
  <c r="C201" i="5"/>
  <c r="E201" i="5" s="1"/>
  <c r="G201" i="5" s="1"/>
  <c r="H201" i="5"/>
  <c r="J201" i="5" s="1"/>
  <c r="K201" i="5" s="1"/>
  <c r="L201" i="5" s="1"/>
  <c r="C202" i="5"/>
  <c r="E202" i="5" s="1"/>
  <c r="G202" i="5" s="1"/>
  <c r="H202" i="5"/>
  <c r="J202" i="5" s="1"/>
  <c r="K202" i="5" s="1"/>
  <c r="L202" i="5" s="1"/>
  <c r="C203" i="5"/>
  <c r="E203" i="5" s="1"/>
  <c r="G203" i="5" s="1"/>
  <c r="H203" i="5"/>
  <c r="J203" i="5" s="1"/>
  <c r="K203" i="5" s="1"/>
  <c r="L203" i="5" s="1"/>
  <c r="C204" i="5"/>
  <c r="E204" i="5" s="1"/>
  <c r="G204" i="5" s="1"/>
  <c r="H204" i="5"/>
  <c r="J204" i="5" s="1"/>
  <c r="K204" i="5" s="1"/>
  <c r="L204" i="5" s="1"/>
  <c r="C205" i="5"/>
  <c r="E205" i="5" s="1"/>
  <c r="G205" i="5" s="1"/>
  <c r="H205" i="5"/>
  <c r="J205" i="5" s="1"/>
  <c r="K205" i="5" s="1"/>
  <c r="L205" i="5" s="1"/>
  <c r="C206" i="5"/>
  <c r="E206" i="5" s="1"/>
  <c r="G206" i="5" s="1"/>
  <c r="H206" i="5"/>
  <c r="J206" i="5" s="1"/>
  <c r="K206" i="5" s="1"/>
  <c r="L206" i="5" s="1"/>
  <c r="C207" i="5"/>
  <c r="E207" i="5" s="1"/>
  <c r="G207" i="5" s="1"/>
  <c r="H207" i="5"/>
  <c r="J207" i="5" s="1"/>
  <c r="K207" i="5" s="1"/>
  <c r="L207" i="5" s="1"/>
  <c r="C208" i="5"/>
  <c r="E208" i="5" s="1"/>
  <c r="G208" i="5" s="1"/>
  <c r="H208" i="5"/>
  <c r="J208" i="5" s="1"/>
  <c r="K208" i="5" s="1"/>
  <c r="L208" i="5" s="1"/>
  <c r="C209" i="5"/>
  <c r="E209" i="5" s="1"/>
  <c r="G209" i="5" s="1"/>
  <c r="H209" i="5"/>
  <c r="J209" i="5" s="1"/>
  <c r="K209" i="5" s="1"/>
  <c r="L209" i="5" s="1"/>
  <c r="C210" i="5"/>
  <c r="E210" i="5" s="1"/>
  <c r="G210" i="5" s="1"/>
  <c r="H210" i="5"/>
  <c r="J210" i="5" s="1"/>
  <c r="K210" i="5" s="1"/>
  <c r="L210" i="5" s="1"/>
  <c r="C199" i="4"/>
  <c r="E199" i="4" s="1"/>
  <c r="G199" i="4" s="1"/>
  <c r="H199" i="4"/>
  <c r="J199" i="4" s="1"/>
  <c r="K199" i="4" s="1"/>
  <c r="L199" i="4" s="1"/>
  <c r="C200" i="4"/>
  <c r="E200" i="4" s="1"/>
  <c r="G200" i="4" s="1"/>
  <c r="H200" i="4"/>
  <c r="J200" i="4" s="1"/>
  <c r="K200" i="4" s="1"/>
  <c r="L200" i="4" s="1"/>
  <c r="C201" i="4"/>
  <c r="E201" i="4" s="1"/>
  <c r="G201" i="4" s="1"/>
  <c r="H201" i="4"/>
  <c r="J201" i="4" s="1"/>
  <c r="K201" i="4" s="1"/>
  <c r="L201" i="4" s="1"/>
  <c r="C202" i="4"/>
  <c r="E202" i="4" s="1"/>
  <c r="G202" i="4" s="1"/>
  <c r="H202" i="4"/>
  <c r="J202" i="4" s="1"/>
  <c r="K202" i="4" s="1"/>
  <c r="L202" i="4" s="1"/>
  <c r="C203" i="4"/>
  <c r="E203" i="4" s="1"/>
  <c r="G203" i="4" s="1"/>
  <c r="H203" i="4"/>
  <c r="J203" i="4" s="1"/>
  <c r="K203" i="4" s="1"/>
  <c r="L203" i="4" s="1"/>
  <c r="C204" i="4"/>
  <c r="E204" i="4" s="1"/>
  <c r="G204" i="4" s="1"/>
  <c r="H204" i="4"/>
  <c r="J204" i="4" s="1"/>
  <c r="K204" i="4" s="1"/>
  <c r="L204" i="4" s="1"/>
  <c r="C205" i="4"/>
  <c r="E205" i="4" s="1"/>
  <c r="G205" i="4" s="1"/>
  <c r="H205" i="4"/>
  <c r="J205" i="4" s="1"/>
  <c r="K205" i="4" s="1"/>
  <c r="L205" i="4" s="1"/>
  <c r="C206" i="4"/>
  <c r="E206" i="4" s="1"/>
  <c r="G206" i="4" s="1"/>
  <c r="H206" i="4"/>
  <c r="J206" i="4" s="1"/>
  <c r="K206" i="4" s="1"/>
  <c r="L206" i="4" s="1"/>
  <c r="C207" i="4"/>
  <c r="E207" i="4" s="1"/>
  <c r="G207" i="4" s="1"/>
  <c r="H207" i="4"/>
  <c r="J207" i="4" s="1"/>
  <c r="K207" i="4" s="1"/>
  <c r="L207" i="4" s="1"/>
  <c r="C208" i="4"/>
  <c r="E208" i="4" s="1"/>
  <c r="G208" i="4" s="1"/>
  <c r="H208" i="4"/>
  <c r="J208" i="4" s="1"/>
  <c r="K208" i="4" s="1"/>
  <c r="L208" i="4" s="1"/>
  <c r="C209" i="4"/>
  <c r="E209" i="4" s="1"/>
  <c r="G209" i="4" s="1"/>
  <c r="H209" i="4"/>
  <c r="J209" i="4" s="1"/>
  <c r="K209" i="4" s="1"/>
  <c r="L209" i="4" s="1"/>
  <c r="C210" i="4"/>
  <c r="E210" i="4" s="1"/>
  <c r="G210" i="4" s="1"/>
  <c r="H210" i="4"/>
  <c r="J210" i="4" s="1"/>
  <c r="K210" i="4" s="1"/>
  <c r="L210" i="4" s="1"/>
  <c r="C199" i="3"/>
  <c r="E199" i="3" s="1"/>
  <c r="G199" i="3" s="1"/>
  <c r="H199" i="3"/>
  <c r="J199" i="3" s="1"/>
  <c r="K199" i="3" s="1"/>
  <c r="L199" i="3" s="1"/>
  <c r="C200" i="3"/>
  <c r="E200" i="3" s="1"/>
  <c r="G200" i="3" s="1"/>
  <c r="H200" i="3"/>
  <c r="J200" i="3" s="1"/>
  <c r="K200" i="3" s="1"/>
  <c r="L200" i="3" s="1"/>
  <c r="C201" i="3"/>
  <c r="E201" i="3" s="1"/>
  <c r="G201" i="3" s="1"/>
  <c r="H201" i="3"/>
  <c r="J201" i="3" s="1"/>
  <c r="K201" i="3" s="1"/>
  <c r="L201" i="3" s="1"/>
  <c r="C202" i="3"/>
  <c r="E202" i="3" s="1"/>
  <c r="G202" i="3" s="1"/>
  <c r="H202" i="3"/>
  <c r="J202" i="3" s="1"/>
  <c r="K202" i="3" s="1"/>
  <c r="L202" i="3" s="1"/>
  <c r="C203" i="3"/>
  <c r="E203" i="3" s="1"/>
  <c r="G203" i="3" s="1"/>
  <c r="H203" i="3"/>
  <c r="J203" i="3" s="1"/>
  <c r="K203" i="3" s="1"/>
  <c r="L203" i="3" s="1"/>
  <c r="C204" i="3"/>
  <c r="E204" i="3" s="1"/>
  <c r="G204" i="3" s="1"/>
  <c r="H204" i="3"/>
  <c r="J204" i="3" s="1"/>
  <c r="K204" i="3" s="1"/>
  <c r="L204" i="3" s="1"/>
  <c r="C205" i="3"/>
  <c r="E205" i="3" s="1"/>
  <c r="G205" i="3" s="1"/>
  <c r="H205" i="3"/>
  <c r="J205" i="3" s="1"/>
  <c r="K205" i="3" s="1"/>
  <c r="L205" i="3" s="1"/>
  <c r="C206" i="3"/>
  <c r="E206" i="3" s="1"/>
  <c r="G206" i="3" s="1"/>
  <c r="H206" i="3"/>
  <c r="J206" i="3" s="1"/>
  <c r="K206" i="3" s="1"/>
  <c r="L206" i="3" s="1"/>
  <c r="C207" i="3"/>
  <c r="E207" i="3" s="1"/>
  <c r="G207" i="3" s="1"/>
  <c r="H207" i="3"/>
  <c r="J207" i="3" s="1"/>
  <c r="K207" i="3" s="1"/>
  <c r="L207" i="3" s="1"/>
  <c r="C208" i="3"/>
  <c r="E208" i="3" s="1"/>
  <c r="G208" i="3" s="1"/>
  <c r="H208" i="3"/>
  <c r="J208" i="3" s="1"/>
  <c r="K208" i="3" s="1"/>
  <c r="L208" i="3" s="1"/>
  <c r="C209" i="3"/>
  <c r="E209" i="3" s="1"/>
  <c r="G209" i="3" s="1"/>
  <c r="H209" i="3"/>
  <c r="J209" i="3" s="1"/>
  <c r="K209" i="3" s="1"/>
  <c r="L209" i="3" s="1"/>
  <c r="C210" i="3"/>
  <c r="E210" i="3" s="1"/>
  <c r="G210" i="3" s="1"/>
  <c r="H210" i="3"/>
  <c r="J210" i="3" s="1"/>
  <c r="K210" i="3" s="1"/>
  <c r="L210" i="3" s="1"/>
  <c r="L209" i="37"/>
  <c r="U209" i="37" s="1"/>
  <c r="L210" i="37"/>
  <c r="U210" i="37" s="1"/>
  <c r="L199" i="37"/>
  <c r="U199" i="37" s="1"/>
  <c r="L200" i="37"/>
  <c r="U200" i="37" s="1"/>
  <c r="L201" i="37"/>
  <c r="U201" i="37" s="1"/>
  <c r="L202" i="37"/>
  <c r="U202" i="37" s="1"/>
  <c r="L203" i="37"/>
  <c r="U203" i="37" s="1"/>
  <c r="L204" i="37"/>
  <c r="U204" i="37" s="1"/>
  <c r="L205" i="37"/>
  <c r="U205" i="37" s="1"/>
  <c r="L206" i="37"/>
  <c r="U206" i="37" s="1"/>
  <c r="L207" i="37"/>
  <c r="U207" i="37" s="1"/>
  <c r="L208" i="37"/>
  <c r="U208" i="37" s="1"/>
  <c r="L210" i="36"/>
  <c r="U210" i="36" s="1"/>
  <c r="L199" i="36"/>
  <c r="U199" i="36" s="1"/>
  <c r="L200" i="36"/>
  <c r="U200" i="36" s="1"/>
  <c r="L201" i="36"/>
  <c r="U201" i="36" s="1"/>
  <c r="L202" i="36"/>
  <c r="U202" i="36" s="1"/>
  <c r="L203" i="36"/>
  <c r="U203" i="36" s="1"/>
  <c r="L204" i="36"/>
  <c r="U204" i="36" s="1"/>
  <c r="L205" i="36"/>
  <c r="U205" i="36" s="1"/>
  <c r="L206" i="36"/>
  <c r="U206" i="36" s="1"/>
  <c r="L207" i="36"/>
  <c r="U207" i="36" s="1"/>
  <c r="L208" i="36"/>
  <c r="U208" i="36" s="1"/>
  <c r="L209" i="36"/>
  <c r="U209" i="36" s="1"/>
  <c r="L209" i="34"/>
  <c r="U209" i="34" s="1"/>
  <c r="L210" i="34"/>
  <c r="U210" i="34" s="1"/>
  <c r="L199" i="34"/>
  <c r="U199" i="34" s="1"/>
  <c r="L200" i="34"/>
  <c r="U200" i="34" s="1"/>
  <c r="L201" i="34"/>
  <c r="U201" i="34" s="1"/>
  <c r="L202" i="34"/>
  <c r="U202" i="34" s="1"/>
  <c r="L203" i="34"/>
  <c r="U203" i="34" s="1"/>
  <c r="L204" i="34"/>
  <c r="U204" i="34" s="1"/>
  <c r="L205" i="34"/>
  <c r="U205" i="34" s="1"/>
  <c r="L206" i="34"/>
  <c r="U206" i="34" s="1"/>
  <c r="L207" i="34"/>
  <c r="U207" i="34" s="1"/>
  <c r="L208" i="34"/>
  <c r="U208" i="34" s="1"/>
  <c r="C199" i="2"/>
  <c r="E199" i="2" s="1"/>
  <c r="G199" i="2" s="1"/>
  <c r="H199" i="2"/>
  <c r="J199" i="2" s="1"/>
  <c r="K199" i="2" s="1"/>
  <c r="L199" i="2" s="1"/>
  <c r="C200" i="2"/>
  <c r="E200" i="2" s="1"/>
  <c r="G200" i="2" s="1"/>
  <c r="H200" i="2"/>
  <c r="J200" i="2" s="1"/>
  <c r="K200" i="2" s="1"/>
  <c r="L200" i="2" s="1"/>
  <c r="C201" i="2"/>
  <c r="E201" i="2" s="1"/>
  <c r="G201" i="2" s="1"/>
  <c r="H201" i="2"/>
  <c r="J201" i="2" s="1"/>
  <c r="K201" i="2" s="1"/>
  <c r="L201" i="2" s="1"/>
  <c r="C202" i="2"/>
  <c r="E202" i="2" s="1"/>
  <c r="G202" i="2" s="1"/>
  <c r="H202" i="2"/>
  <c r="J202" i="2" s="1"/>
  <c r="K202" i="2" s="1"/>
  <c r="L202" i="2" s="1"/>
  <c r="C203" i="2"/>
  <c r="E203" i="2" s="1"/>
  <c r="G203" i="2" s="1"/>
  <c r="H203" i="2"/>
  <c r="J203" i="2" s="1"/>
  <c r="K203" i="2" s="1"/>
  <c r="L203" i="2" s="1"/>
  <c r="C204" i="2"/>
  <c r="E204" i="2" s="1"/>
  <c r="G204" i="2" s="1"/>
  <c r="H204" i="2"/>
  <c r="J204" i="2" s="1"/>
  <c r="K204" i="2" s="1"/>
  <c r="L204" i="2" s="1"/>
  <c r="C205" i="2"/>
  <c r="E205" i="2" s="1"/>
  <c r="G205" i="2" s="1"/>
  <c r="H205" i="2"/>
  <c r="J205" i="2" s="1"/>
  <c r="K205" i="2" s="1"/>
  <c r="L205" i="2" s="1"/>
  <c r="C206" i="2"/>
  <c r="E206" i="2" s="1"/>
  <c r="G206" i="2" s="1"/>
  <c r="H206" i="2"/>
  <c r="J206" i="2" s="1"/>
  <c r="K206" i="2" s="1"/>
  <c r="L206" i="2" s="1"/>
  <c r="C207" i="2"/>
  <c r="E207" i="2" s="1"/>
  <c r="G207" i="2" s="1"/>
  <c r="H207" i="2"/>
  <c r="J207" i="2" s="1"/>
  <c r="K207" i="2" s="1"/>
  <c r="L207" i="2" s="1"/>
  <c r="C208" i="2"/>
  <c r="E208" i="2" s="1"/>
  <c r="G208" i="2" s="1"/>
  <c r="H208" i="2"/>
  <c r="J208" i="2" s="1"/>
  <c r="K208" i="2" s="1"/>
  <c r="L208" i="2" s="1"/>
  <c r="C209" i="2"/>
  <c r="E209" i="2" s="1"/>
  <c r="G209" i="2" s="1"/>
  <c r="H209" i="2"/>
  <c r="J209" i="2" s="1"/>
  <c r="K209" i="2" s="1"/>
  <c r="L209" i="2" s="1"/>
  <c r="C210" i="2"/>
  <c r="E210" i="2" s="1"/>
  <c r="G210" i="2" s="1"/>
  <c r="H210" i="2"/>
  <c r="J210" i="2" s="1"/>
  <c r="K210" i="2" s="1"/>
  <c r="L210" i="2" s="1"/>
  <c r="C199" i="1"/>
  <c r="E199" i="1" s="1"/>
  <c r="H199" i="1"/>
  <c r="J199" i="1" s="1"/>
  <c r="C200" i="1"/>
  <c r="E200" i="1" s="1"/>
  <c r="H200" i="1"/>
  <c r="J200" i="1" s="1"/>
  <c r="C201" i="1"/>
  <c r="E201" i="1" s="1"/>
  <c r="H201" i="1"/>
  <c r="J201" i="1" s="1"/>
  <c r="C202" i="1"/>
  <c r="E202" i="1" s="1"/>
  <c r="H202" i="1"/>
  <c r="J202" i="1" s="1"/>
  <c r="C203" i="1"/>
  <c r="E203" i="1" s="1"/>
  <c r="H203" i="1"/>
  <c r="J203" i="1" s="1"/>
  <c r="C204" i="1"/>
  <c r="E204" i="1" s="1"/>
  <c r="H204" i="1"/>
  <c r="J204" i="1" s="1"/>
  <c r="C205" i="1"/>
  <c r="E205" i="1" s="1"/>
  <c r="H205" i="1"/>
  <c r="J205" i="1" s="1"/>
  <c r="C206" i="1"/>
  <c r="E206" i="1" s="1"/>
  <c r="H206" i="1"/>
  <c r="J206" i="1" s="1"/>
  <c r="C207" i="1"/>
  <c r="E207" i="1" s="1"/>
  <c r="H207" i="1"/>
  <c r="J207" i="1" s="1"/>
  <c r="C208" i="1"/>
  <c r="E208" i="1" s="1"/>
  <c r="H208" i="1"/>
  <c r="J208" i="1" s="1"/>
  <c r="C209" i="1"/>
  <c r="E209" i="1" s="1"/>
  <c r="H209" i="1"/>
  <c r="J209" i="1" s="1"/>
  <c r="C210" i="1"/>
  <c r="E210" i="1" s="1"/>
  <c r="H210" i="1"/>
  <c r="J210" i="1" s="1"/>
  <c r="U203" i="41" l="1"/>
  <c r="F204" i="32"/>
  <c r="U202" i="41"/>
  <c r="F203" i="32"/>
  <c r="U201" i="41"/>
  <c r="F202" i="32"/>
  <c r="U208" i="41"/>
  <c r="F209" i="32"/>
  <c r="U200" i="41"/>
  <c r="F201" i="32"/>
  <c r="U207" i="41"/>
  <c r="F208" i="32"/>
  <c r="U199" i="41"/>
  <c r="F200" i="32"/>
  <c r="U204" i="41"/>
  <c r="F205" i="32"/>
  <c r="U206" i="41"/>
  <c r="F207" i="32"/>
  <c r="U210" i="41"/>
  <c r="F211" i="32"/>
  <c r="U205" i="41"/>
  <c r="F206" i="32"/>
  <c r="U209" i="41"/>
  <c r="F210" i="32"/>
  <c r="K207" i="11"/>
  <c r="L207" i="11" s="1"/>
  <c r="K205" i="11"/>
  <c r="L205" i="11" s="1"/>
  <c r="K203" i="11"/>
  <c r="L203" i="11" s="1"/>
  <c r="K201" i="11"/>
  <c r="L201" i="11" s="1"/>
  <c r="U201" i="11" s="1"/>
  <c r="K199" i="11"/>
  <c r="L199" i="11" s="1"/>
  <c r="U199" i="11" s="1"/>
  <c r="K209" i="11"/>
  <c r="L209" i="11" s="1"/>
  <c r="G207" i="11"/>
  <c r="G205" i="11"/>
  <c r="U205" i="11" s="1"/>
  <c r="G203" i="11"/>
  <c r="G201" i="11"/>
  <c r="G199" i="11"/>
  <c r="G209" i="11"/>
  <c r="K208" i="11"/>
  <c r="L208" i="11" s="1"/>
  <c r="K206" i="11"/>
  <c r="L206" i="11" s="1"/>
  <c r="K204" i="11"/>
  <c r="L204" i="11" s="1"/>
  <c r="K202" i="11"/>
  <c r="L202" i="11" s="1"/>
  <c r="U202" i="11" s="1"/>
  <c r="K200" i="11"/>
  <c r="L200" i="11" s="1"/>
  <c r="K210" i="11"/>
  <c r="L210" i="11" s="1"/>
  <c r="G208" i="11"/>
  <c r="G206" i="11"/>
  <c r="G204" i="11"/>
  <c r="G202" i="11"/>
  <c r="G200" i="11"/>
  <c r="G210" i="11"/>
  <c r="U210" i="11" s="1"/>
  <c r="AA53" i="33"/>
  <c r="V54" i="33"/>
  <c r="W54" i="33" s="1"/>
  <c r="Y54" i="33" s="1"/>
  <c r="Y226" i="49"/>
  <c r="V227" i="49" s="1"/>
  <c r="W227" i="49" s="1"/>
  <c r="Y227" i="49" s="1"/>
  <c r="V228" i="49" s="1"/>
  <c r="W228" i="49" s="1"/>
  <c r="Y228" i="49" s="1"/>
  <c r="V229" i="49" s="1"/>
  <c r="W229" i="49" s="1"/>
  <c r="Y229" i="49" s="1"/>
  <c r="V230" i="49" s="1"/>
  <c r="W230" i="49" s="1"/>
  <c r="Y230" i="49" s="1"/>
  <c r="V231" i="49" s="1"/>
  <c r="W231" i="49" s="1"/>
  <c r="Y231" i="49" s="1"/>
  <c r="V232" i="49" s="1"/>
  <c r="W232" i="49" s="1"/>
  <c r="AA35" i="50"/>
  <c r="V36" i="50"/>
  <c r="W36" i="50" s="1"/>
  <c r="Y36" i="50" s="1"/>
  <c r="AA163" i="50"/>
  <c r="V164" i="50"/>
  <c r="W164" i="50" s="1"/>
  <c r="Y164" i="50" s="1"/>
  <c r="V165" i="50" s="1"/>
  <c r="W165" i="50" s="1"/>
  <c r="Y165" i="50" s="1"/>
  <c r="U210" i="25"/>
  <c r="U209" i="25"/>
  <c r="U208" i="25"/>
  <c r="V25" i="49"/>
  <c r="W25" i="49" s="1"/>
  <c r="Y25" i="49" s="1"/>
  <c r="AA24" i="49"/>
  <c r="U206" i="6"/>
  <c r="U202" i="6"/>
  <c r="U206" i="15"/>
  <c r="U202" i="15"/>
  <c r="U199" i="16"/>
  <c r="U204" i="15"/>
  <c r="U200" i="15"/>
  <c r="U208" i="6"/>
  <c r="U204" i="6"/>
  <c r="U200" i="6"/>
  <c r="K210" i="1"/>
  <c r="L210" i="1" s="1"/>
  <c r="K206" i="1"/>
  <c r="L206" i="1" s="1"/>
  <c r="K204" i="1"/>
  <c r="L204" i="1" s="1"/>
  <c r="K202" i="1"/>
  <c r="L202" i="1" s="1"/>
  <c r="K200" i="1"/>
  <c r="L200" i="1" s="1"/>
  <c r="G199" i="1"/>
  <c r="K209" i="1"/>
  <c r="L209" i="1" s="1"/>
  <c r="K208" i="1"/>
  <c r="L208" i="1" s="1"/>
  <c r="G210" i="1"/>
  <c r="G208" i="1"/>
  <c r="G206" i="1"/>
  <c r="G204" i="1"/>
  <c r="G202" i="1"/>
  <c r="G200" i="1"/>
  <c r="K205" i="1"/>
  <c r="L205" i="1" s="1"/>
  <c r="K201" i="1"/>
  <c r="L201" i="1" s="1"/>
  <c r="K199" i="1"/>
  <c r="L199" i="1" s="1"/>
  <c r="K207" i="1"/>
  <c r="L207" i="1" s="1"/>
  <c r="K203" i="1"/>
  <c r="L203" i="1" s="1"/>
  <c r="G209" i="1"/>
  <c r="G207" i="1"/>
  <c r="G205" i="1"/>
  <c r="G203" i="1"/>
  <c r="G201" i="1"/>
  <c r="U204" i="5"/>
  <c r="U206" i="8"/>
  <c r="U208" i="18"/>
  <c r="U206" i="18"/>
  <c r="U204" i="18"/>
  <c r="U202" i="18"/>
  <c r="U200" i="25"/>
  <c r="U200" i="24"/>
  <c r="U200" i="18"/>
  <c r="U208" i="28"/>
  <c r="U206" i="28"/>
  <c r="U204" i="28"/>
  <c r="U202" i="28"/>
  <c r="U200" i="28"/>
  <c r="U210" i="28"/>
  <c r="U209" i="28"/>
  <c r="U207" i="28"/>
  <c r="U205" i="28"/>
  <c r="U203" i="28"/>
  <c r="U201" i="28"/>
  <c r="U199" i="28"/>
  <c r="U199" i="27"/>
  <c r="U209" i="27"/>
  <c r="U208" i="27"/>
  <c r="U207" i="27"/>
  <c r="U206" i="27"/>
  <c r="U205" i="27"/>
  <c r="U204" i="27"/>
  <c r="U203" i="27"/>
  <c r="U202" i="27"/>
  <c r="U201" i="27"/>
  <c r="U200" i="27"/>
  <c r="U209" i="26"/>
  <c r="U210" i="26"/>
  <c r="U208" i="26"/>
  <c r="U199" i="26"/>
  <c r="U207" i="26"/>
  <c r="U206" i="26"/>
  <c r="U205" i="26"/>
  <c r="U204" i="26"/>
  <c r="U203" i="26"/>
  <c r="U202" i="26"/>
  <c r="U201" i="26"/>
  <c r="U200" i="26"/>
  <c r="U204" i="25"/>
  <c r="U206" i="25"/>
  <c r="U202" i="25"/>
  <c r="U207" i="25"/>
  <c r="U205" i="25"/>
  <c r="U203" i="25"/>
  <c r="U201" i="25"/>
  <c r="U199" i="25"/>
  <c r="U204" i="24"/>
  <c r="U208" i="24"/>
  <c r="U206" i="24"/>
  <c r="U202" i="24"/>
  <c r="U210" i="24"/>
  <c r="U209" i="24"/>
  <c r="U207" i="24"/>
  <c r="U205" i="24"/>
  <c r="U203" i="24"/>
  <c r="U201" i="24"/>
  <c r="U199" i="24"/>
  <c r="U208" i="23"/>
  <c r="U206" i="23"/>
  <c r="U210" i="23"/>
  <c r="U207" i="23"/>
  <c r="U209" i="23"/>
  <c r="U199" i="23"/>
  <c r="U205" i="23"/>
  <c r="U204" i="23"/>
  <c r="U203" i="23"/>
  <c r="U202" i="23"/>
  <c r="U201" i="23"/>
  <c r="U200" i="23"/>
  <c r="U208" i="22"/>
  <c r="U206" i="22"/>
  <c r="U210" i="22"/>
  <c r="U207" i="22"/>
  <c r="U209" i="22"/>
  <c r="U199" i="22"/>
  <c r="U205" i="22"/>
  <c r="U204" i="22"/>
  <c r="U203" i="22"/>
  <c r="U202" i="22"/>
  <c r="U201" i="22"/>
  <c r="U200" i="22"/>
  <c r="U208" i="21"/>
  <c r="U206" i="21"/>
  <c r="U210" i="21"/>
  <c r="U207" i="21"/>
  <c r="U209" i="21"/>
  <c r="U199" i="21"/>
  <c r="U205" i="21"/>
  <c r="U204" i="21"/>
  <c r="U203" i="21"/>
  <c r="U202" i="21"/>
  <c r="U201" i="21"/>
  <c r="U200" i="21"/>
  <c r="U206" i="19"/>
  <c r="U204" i="19"/>
  <c r="U202" i="19"/>
  <c r="U200" i="19"/>
  <c r="U208" i="19"/>
  <c r="U210" i="19"/>
  <c r="U207" i="19"/>
  <c r="U209" i="19"/>
  <c r="U205" i="19"/>
  <c r="U203" i="19"/>
  <c r="U201" i="19"/>
  <c r="U199" i="19"/>
  <c r="U209" i="18"/>
  <c r="U210" i="18"/>
  <c r="U207" i="18"/>
  <c r="U205" i="18"/>
  <c r="U203" i="18"/>
  <c r="U201" i="18"/>
  <c r="U199" i="18"/>
  <c r="U208" i="17"/>
  <c r="U206" i="17"/>
  <c r="U204" i="17"/>
  <c r="U202" i="17"/>
  <c r="U200" i="17"/>
  <c r="U210" i="17"/>
  <c r="U209" i="17"/>
  <c r="U207" i="17"/>
  <c r="U205" i="17"/>
  <c r="U203" i="17"/>
  <c r="U201" i="17"/>
  <c r="U199" i="17"/>
  <c r="U205" i="16"/>
  <c r="U209" i="16"/>
  <c r="U207" i="16"/>
  <c r="U208" i="16"/>
  <c r="U210" i="16"/>
  <c r="U206" i="16"/>
  <c r="U204" i="16"/>
  <c r="U203" i="16"/>
  <c r="U202" i="16"/>
  <c r="U201" i="16"/>
  <c r="U200" i="16"/>
  <c r="U208" i="15"/>
  <c r="U210" i="15"/>
  <c r="U209" i="15"/>
  <c r="U207" i="15"/>
  <c r="U205" i="15"/>
  <c r="U203" i="15"/>
  <c r="U201" i="15"/>
  <c r="U199" i="15"/>
  <c r="U208" i="14"/>
  <c r="U210" i="14"/>
  <c r="U207" i="14"/>
  <c r="U204" i="14"/>
  <c r="U206" i="14"/>
  <c r="U209" i="14"/>
  <c r="U205" i="14"/>
  <c r="U199" i="14"/>
  <c r="U203" i="14"/>
  <c r="U202" i="14"/>
  <c r="U201" i="14"/>
  <c r="U200" i="14"/>
  <c r="U208" i="12"/>
  <c r="U206" i="12"/>
  <c r="U204" i="12"/>
  <c r="U202" i="12"/>
  <c r="U200" i="12"/>
  <c r="U210" i="12"/>
  <c r="U209" i="12"/>
  <c r="U207" i="12"/>
  <c r="U205" i="12"/>
  <c r="U203" i="12"/>
  <c r="U201" i="12"/>
  <c r="U199" i="12"/>
  <c r="U208" i="11"/>
  <c r="U204" i="11"/>
  <c r="U200" i="11"/>
  <c r="U207" i="11"/>
  <c r="U203" i="11"/>
  <c r="U210" i="10"/>
  <c r="U199" i="10"/>
  <c r="U209" i="10"/>
  <c r="U208" i="10"/>
  <c r="U207" i="10"/>
  <c r="U206" i="10"/>
  <c r="U205" i="10"/>
  <c r="U204" i="10"/>
  <c r="U203" i="10"/>
  <c r="U202" i="10"/>
  <c r="U201" i="10"/>
  <c r="U200" i="10"/>
  <c r="U210" i="9"/>
  <c r="U199" i="9"/>
  <c r="U209" i="9"/>
  <c r="U208" i="9"/>
  <c r="U207" i="9"/>
  <c r="U206" i="9"/>
  <c r="U205" i="9"/>
  <c r="U204" i="9"/>
  <c r="U203" i="9"/>
  <c r="U202" i="9"/>
  <c r="U201" i="9"/>
  <c r="U200" i="9"/>
  <c r="U204" i="8"/>
  <c r="U202" i="8"/>
  <c r="U200" i="8"/>
  <c r="U210" i="8"/>
  <c r="U208" i="8"/>
  <c r="U205" i="8"/>
  <c r="U209" i="8"/>
  <c r="U207" i="8"/>
  <c r="U203" i="8"/>
  <c r="U201" i="8"/>
  <c r="U199" i="8"/>
  <c r="U210" i="7"/>
  <c r="U208" i="7"/>
  <c r="U209" i="7"/>
  <c r="U199" i="7"/>
  <c r="U207" i="7"/>
  <c r="U206" i="7"/>
  <c r="U205" i="7"/>
  <c r="U204" i="7"/>
  <c r="U203" i="7"/>
  <c r="U202" i="7"/>
  <c r="U201" i="7"/>
  <c r="U200" i="7"/>
  <c r="U210" i="6"/>
  <c r="U209" i="6"/>
  <c r="U207" i="6"/>
  <c r="U205" i="6"/>
  <c r="U203" i="6"/>
  <c r="U201" i="6"/>
  <c r="U199" i="6"/>
  <c r="U200" i="5"/>
  <c r="U206" i="5"/>
  <c r="U202" i="5"/>
  <c r="U208" i="5"/>
  <c r="U210" i="5"/>
  <c r="U207" i="5"/>
  <c r="U209" i="5"/>
  <c r="U205" i="5"/>
  <c r="U203" i="5"/>
  <c r="U201" i="5"/>
  <c r="U199" i="5"/>
  <c r="U208" i="4"/>
  <c r="U206" i="4"/>
  <c r="U210" i="4"/>
  <c r="U207" i="4"/>
  <c r="U209" i="4"/>
  <c r="U199" i="4"/>
  <c r="U205" i="4"/>
  <c r="U204" i="4"/>
  <c r="U203" i="4"/>
  <c r="U202" i="4"/>
  <c r="U201" i="4"/>
  <c r="U200" i="4"/>
  <c r="U208" i="3"/>
  <c r="U210" i="3"/>
  <c r="U209" i="3"/>
  <c r="U199" i="3"/>
  <c r="U207" i="3"/>
  <c r="U206" i="3"/>
  <c r="U205" i="3"/>
  <c r="U204" i="3"/>
  <c r="U203" i="3"/>
  <c r="U202" i="3"/>
  <c r="U201" i="3"/>
  <c r="U200" i="3"/>
  <c r="U210" i="2"/>
  <c r="U209" i="2"/>
  <c r="U208" i="2"/>
  <c r="U199" i="2"/>
  <c r="U207" i="2"/>
  <c r="U206" i="2"/>
  <c r="U205" i="2"/>
  <c r="U204" i="2"/>
  <c r="U203" i="2"/>
  <c r="U202" i="2"/>
  <c r="U201" i="2"/>
  <c r="U200" i="2"/>
  <c r="U206" i="11" l="1"/>
  <c r="U209" i="11"/>
  <c r="AA54" i="33"/>
  <c r="V55" i="33"/>
  <c r="W55" i="33" s="1"/>
  <c r="Y55" i="33" s="1"/>
  <c r="Y232" i="49"/>
  <c r="V233" i="49" s="1"/>
  <c r="W233" i="49" s="1"/>
  <c r="Y233" i="49" s="1"/>
  <c r="V234" i="49" s="1"/>
  <c r="W234" i="49" s="1"/>
  <c r="AA165" i="50"/>
  <c r="V166" i="50"/>
  <c r="W166" i="50" s="1"/>
  <c r="Y166" i="50" s="1"/>
  <c r="V167" i="50" s="1"/>
  <c r="W167" i="50" s="1"/>
  <c r="Y167" i="50" s="1"/>
  <c r="AA36" i="50"/>
  <c r="V37" i="50"/>
  <c r="W37" i="50" s="1"/>
  <c r="Y37" i="50" s="1"/>
  <c r="U200" i="1"/>
  <c r="V26" i="49"/>
  <c r="W26" i="49" s="1"/>
  <c r="Y26" i="49" s="1"/>
  <c r="AA25" i="49"/>
  <c r="U199" i="1"/>
  <c r="U204" i="1"/>
  <c r="U202" i="1"/>
  <c r="U206" i="1"/>
  <c r="U209" i="1"/>
  <c r="U201" i="1"/>
  <c r="U203" i="1"/>
  <c r="U205" i="1"/>
  <c r="U207" i="1"/>
  <c r="U208" i="1"/>
  <c r="U210" i="1"/>
  <c r="V56" i="33" l="1"/>
  <c r="W56" i="33" s="1"/>
  <c r="Y56" i="33" s="1"/>
  <c r="AA55" i="33"/>
  <c r="Y234" i="49"/>
  <c r="V235" i="49" s="1"/>
  <c r="W235" i="49" s="1"/>
  <c r="Y235" i="49" s="1"/>
  <c r="V236" i="49" s="1"/>
  <c r="W236" i="49" s="1"/>
  <c r="AA37" i="50"/>
  <c r="V38" i="50"/>
  <c r="W38" i="50" s="1"/>
  <c r="Y38" i="50" s="1"/>
  <c r="AA167" i="50"/>
  <c r="V168" i="50"/>
  <c r="W168" i="50" s="1"/>
  <c r="Y168" i="50" s="1"/>
  <c r="V169" i="50" s="1"/>
  <c r="W169" i="50" s="1"/>
  <c r="Y169" i="50" s="1"/>
  <c r="V27" i="49"/>
  <c r="W27" i="49" s="1"/>
  <c r="Y27" i="49" s="1"/>
  <c r="AA26" i="49"/>
  <c r="J195" i="42"/>
  <c r="V57" i="33" l="1"/>
  <c r="W57" i="33" s="1"/>
  <c r="Y57" i="33" s="1"/>
  <c r="AA56" i="33"/>
  <c r="Y236" i="49"/>
  <c r="V237" i="49" s="1"/>
  <c r="W237" i="49" s="1"/>
  <c r="Y237" i="49" s="1"/>
  <c r="V238" i="49" s="1"/>
  <c r="W238" i="49" s="1"/>
  <c r="Y238" i="49" s="1"/>
  <c r="V239" i="49" s="1"/>
  <c r="W239" i="49" s="1"/>
  <c r="Y239" i="49" s="1"/>
  <c r="V240" i="49" s="1"/>
  <c r="W240" i="49" s="1"/>
  <c r="Y240" i="49" s="1"/>
  <c r="V241" i="49" s="1"/>
  <c r="W241" i="49" s="1"/>
  <c r="Y241" i="49" s="1"/>
  <c r="V242" i="49" s="1"/>
  <c r="W242" i="49" s="1"/>
  <c r="Y242" i="49" s="1"/>
  <c r="V243" i="49" s="1"/>
  <c r="W243" i="49" s="1"/>
  <c r="Y243" i="49" s="1"/>
  <c r="V244" i="49" s="1"/>
  <c r="W244" i="49" s="1"/>
  <c r="Y244" i="49" s="1"/>
  <c r="V245" i="49" s="1"/>
  <c r="W245" i="49" s="1"/>
  <c r="AA169" i="50"/>
  <c r="V170" i="50"/>
  <c r="W170" i="50" s="1"/>
  <c r="Y170" i="50" s="1"/>
  <c r="V171" i="50" s="1"/>
  <c r="W171" i="50" s="1"/>
  <c r="Y171" i="50" s="1"/>
  <c r="AA38" i="50"/>
  <c r="V39" i="50"/>
  <c r="W39" i="50" s="1"/>
  <c r="Y39" i="50" s="1"/>
  <c r="V28" i="49"/>
  <c r="W28" i="49" s="1"/>
  <c r="Y28" i="49" s="1"/>
  <c r="AA27" i="49"/>
  <c r="Y118" i="36"/>
  <c r="Y245" i="49" l="1"/>
  <c r="V246" i="49" s="1"/>
  <c r="W246" i="49" s="1"/>
  <c r="Y246" i="49" s="1"/>
  <c r="V247" i="49" s="1"/>
  <c r="W247" i="49" s="1"/>
  <c r="AA57" i="33"/>
  <c r="V58" i="33"/>
  <c r="W58" i="33" s="1"/>
  <c r="Y58" i="33" s="1"/>
  <c r="AA171" i="50"/>
  <c r="V172" i="50"/>
  <c r="W172" i="50" s="1"/>
  <c r="Y172" i="50" s="1"/>
  <c r="V173" i="50" s="1"/>
  <c r="W173" i="50" s="1"/>
  <c r="Y173" i="50" s="1"/>
  <c r="AA39" i="50"/>
  <c r="V40" i="50"/>
  <c r="W40" i="50" s="1"/>
  <c r="Y40" i="50" s="1"/>
  <c r="V29" i="49"/>
  <c r="W29" i="49" s="1"/>
  <c r="Y29" i="49" s="1"/>
  <c r="AA28" i="49"/>
  <c r="G191" i="36"/>
  <c r="G190" i="36"/>
  <c r="G189" i="36"/>
  <c r="G188" i="36"/>
  <c r="G187" i="36"/>
  <c r="G186" i="36"/>
  <c r="G185" i="36"/>
  <c r="G184" i="36"/>
  <c r="G183" i="36"/>
  <c r="G182" i="36"/>
  <c r="G181" i="36"/>
  <c r="G180" i="36"/>
  <c r="G179" i="36"/>
  <c r="G178" i="36"/>
  <c r="G177" i="36"/>
  <c r="G176" i="36"/>
  <c r="G175" i="36"/>
  <c r="K191" i="36"/>
  <c r="K190" i="36"/>
  <c r="K189" i="36"/>
  <c r="K188" i="36"/>
  <c r="K187" i="36"/>
  <c r="K186" i="36"/>
  <c r="K185" i="36"/>
  <c r="K184" i="36"/>
  <c r="K183" i="36"/>
  <c r="K182" i="36"/>
  <c r="K181" i="36"/>
  <c r="K180" i="36"/>
  <c r="K179" i="36"/>
  <c r="K178" i="36"/>
  <c r="K177" i="36"/>
  <c r="K176" i="36"/>
  <c r="Y247" i="49" l="1"/>
  <c r="V248" i="49" s="1"/>
  <c r="W248" i="49" s="1"/>
  <c r="Y248" i="49" s="1"/>
  <c r="V249" i="49" s="1"/>
  <c r="W249" i="49" s="1"/>
  <c r="Y249" i="49" s="1"/>
  <c r="V250" i="49" s="1"/>
  <c r="W250" i="49" s="1"/>
  <c r="Y250" i="49" s="1"/>
  <c r="V251" i="49" s="1"/>
  <c r="W251" i="49" s="1"/>
  <c r="Y251" i="49" s="1"/>
  <c r="V252" i="49" s="1"/>
  <c r="W252" i="49" s="1"/>
  <c r="Y252" i="49" s="1"/>
  <c r="V253" i="49" s="1"/>
  <c r="W253" i="49" s="1"/>
  <c r="Y253" i="49" s="1"/>
  <c r="V254" i="49" s="1"/>
  <c r="W254" i="49" s="1"/>
  <c r="Y254" i="49" s="1"/>
  <c r="V255" i="49" s="1"/>
  <c r="W255" i="49" s="1"/>
  <c r="Y255" i="49" s="1"/>
  <c r="V256" i="49" s="1"/>
  <c r="W256" i="49" s="1"/>
  <c r="Y256" i="49" s="1"/>
  <c r="V257" i="49" s="1"/>
  <c r="W257" i="49" s="1"/>
  <c r="Y257" i="49" s="1"/>
  <c r="V258" i="49" s="1"/>
  <c r="W258" i="49" s="1"/>
  <c r="Y258" i="49" s="1"/>
  <c r="V259" i="49" s="1"/>
  <c r="W259" i="49" s="1"/>
  <c r="Y259" i="49" s="1"/>
  <c r="V260" i="49" s="1"/>
  <c r="W260" i="49" s="1"/>
  <c r="Y260" i="49" s="1"/>
  <c r="V261" i="49" s="1"/>
  <c r="W261" i="49" s="1"/>
  <c r="Y261" i="49" s="1"/>
  <c r="V262" i="49" s="1"/>
  <c r="W262" i="49" s="1"/>
  <c r="Y262" i="49" s="1"/>
  <c r="V263" i="49" s="1"/>
  <c r="W263" i="49" s="1"/>
  <c r="Y263" i="49" s="1"/>
  <c r="V264" i="49" s="1"/>
  <c r="W264" i="49" s="1"/>
  <c r="Y264" i="49" s="1"/>
  <c r="V265" i="49" s="1"/>
  <c r="W265" i="49" s="1"/>
  <c r="Y265" i="49" s="1"/>
  <c r="V266" i="49" s="1"/>
  <c r="W266" i="49" s="1"/>
  <c r="Y266" i="49" s="1"/>
  <c r="V267" i="49" s="1"/>
  <c r="W267" i="49" s="1"/>
  <c r="Y267" i="49" s="1"/>
  <c r="V268" i="49" s="1"/>
  <c r="W268" i="49" s="1"/>
  <c r="Y268" i="49" s="1"/>
  <c r="V269" i="49" s="1"/>
  <c r="W269" i="49" s="1"/>
  <c r="Y269" i="49" s="1"/>
  <c r="V270" i="49" s="1"/>
  <c r="W270" i="49" s="1"/>
  <c r="Y270" i="49" s="1"/>
  <c r="AA58" i="33"/>
  <c r="V59" i="33"/>
  <c r="W59" i="33" s="1"/>
  <c r="Y59" i="33" s="1"/>
  <c r="AA40" i="50"/>
  <c r="V41" i="50"/>
  <c r="W41" i="50" s="1"/>
  <c r="Y41" i="50" s="1"/>
  <c r="AA173" i="50"/>
  <c r="V174" i="50"/>
  <c r="W174" i="50" s="1"/>
  <c r="Y174" i="50" s="1"/>
  <c r="V30" i="49"/>
  <c r="W30" i="49" s="1"/>
  <c r="Y30" i="49" s="1"/>
  <c r="AA29" i="49"/>
  <c r="V60" i="33" l="1"/>
  <c r="W60" i="33" s="1"/>
  <c r="Y60" i="33" s="1"/>
  <c r="AA59" i="33"/>
  <c r="AA174" i="50"/>
  <c r="V175" i="50"/>
  <c r="W175" i="50" s="1"/>
  <c r="Y175" i="50" s="1"/>
  <c r="V176" i="50" s="1"/>
  <c r="W176" i="50" s="1"/>
  <c r="Y176" i="50" s="1"/>
  <c r="AA41" i="50"/>
  <c r="V42" i="50"/>
  <c r="W42" i="50" s="1"/>
  <c r="Y42" i="50" s="1"/>
  <c r="V31" i="49"/>
  <c r="W31" i="49" s="1"/>
  <c r="Y31" i="49" s="1"/>
  <c r="AA30" i="49"/>
  <c r="C187" i="28"/>
  <c r="E187" i="28" s="1"/>
  <c r="G187" i="28" s="1"/>
  <c r="H187" i="28"/>
  <c r="J187" i="28" s="1"/>
  <c r="K187" i="28" s="1"/>
  <c r="L187" i="28" s="1"/>
  <c r="C188" i="28"/>
  <c r="E188" i="28" s="1"/>
  <c r="G188" i="28" s="1"/>
  <c r="J188" i="28"/>
  <c r="K188" i="28" s="1"/>
  <c r="L188" i="28" s="1"/>
  <c r="C189" i="28"/>
  <c r="E189" i="28" s="1"/>
  <c r="G189" i="28" s="1"/>
  <c r="H189" i="28"/>
  <c r="J189" i="28" s="1"/>
  <c r="K189" i="28" s="1"/>
  <c r="L189" i="28" s="1"/>
  <c r="C190" i="28"/>
  <c r="E190" i="28" s="1"/>
  <c r="G190" i="28" s="1"/>
  <c r="H190" i="28"/>
  <c r="J190" i="28" s="1"/>
  <c r="K190" i="28" s="1"/>
  <c r="L190" i="28" s="1"/>
  <c r="C191" i="28"/>
  <c r="E191" i="28" s="1"/>
  <c r="G191" i="28" s="1"/>
  <c r="H191" i="28"/>
  <c r="J191" i="28" s="1"/>
  <c r="K191" i="28" s="1"/>
  <c r="L191" i="28" s="1"/>
  <c r="C192" i="28"/>
  <c r="E192" i="28" s="1"/>
  <c r="G192" i="28" s="1"/>
  <c r="H192" i="28"/>
  <c r="J192" i="28" s="1"/>
  <c r="K192" i="28" s="1"/>
  <c r="L192" i="28" s="1"/>
  <c r="C193" i="28"/>
  <c r="E193" i="28" s="1"/>
  <c r="G193" i="28" s="1"/>
  <c r="H193" i="28"/>
  <c r="J193" i="28" s="1"/>
  <c r="K193" i="28" s="1"/>
  <c r="L193" i="28" s="1"/>
  <c r="C194" i="28"/>
  <c r="E194" i="28" s="1"/>
  <c r="G194" i="28" s="1"/>
  <c r="H194" i="28"/>
  <c r="J194" i="28" s="1"/>
  <c r="K194" i="28" s="1"/>
  <c r="L194" i="28" s="1"/>
  <c r="C195" i="28"/>
  <c r="E195" i="28" s="1"/>
  <c r="G195" i="28" s="1"/>
  <c r="H195" i="28"/>
  <c r="J195" i="28" s="1"/>
  <c r="K195" i="28" s="1"/>
  <c r="L195" i="28" s="1"/>
  <c r="C196" i="28"/>
  <c r="E196" i="28" s="1"/>
  <c r="G196" i="28" s="1"/>
  <c r="H196" i="28"/>
  <c r="J196" i="28" s="1"/>
  <c r="K196" i="28" s="1"/>
  <c r="L196" i="28" s="1"/>
  <c r="C197" i="28"/>
  <c r="E197" i="28" s="1"/>
  <c r="G197" i="28" s="1"/>
  <c r="H197" i="28"/>
  <c r="J197" i="28" s="1"/>
  <c r="K197" i="28" s="1"/>
  <c r="L197" i="28" s="1"/>
  <c r="C198" i="28"/>
  <c r="E198" i="28" s="1"/>
  <c r="H198" i="28"/>
  <c r="J198" i="28" s="1"/>
  <c r="C187" i="27"/>
  <c r="E187" i="27" s="1"/>
  <c r="G187" i="27" s="1"/>
  <c r="H187" i="27"/>
  <c r="J187" i="27" s="1"/>
  <c r="K187" i="27" s="1"/>
  <c r="L187" i="27" s="1"/>
  <c r="C188" i="27"/>
  <c r="E188" i="27" s="1"/>
  <c r="G188" i="27" s="1"/>
  <c r="H188" i="27"/>
  <c r="J188" i="27" s="1"/>
  <c r="K188" i="27" s="1"/>
  <c r="L188" i="27" s="1"/>
  <c r="C189" i="27"/>
  <c r="E189" i="27" s="1"/>
  <c r="G189" i="27" s="1"/>
  <c r="H189" i="27"/>
  <c r="J189" i="27" s="1"/>
  <c r="K189" i="27" s="1"/>
  <c r="L189" i="27" s="1"/>
  <c r="C190" i="27"/>
  <c r="E190" i="27" s="1"/>
  <c r="G190" i="27" s="1"/>
  <c r="H190" i="27"/>
  <c r="J190" i="27" s="1"/>
  <c r="K190" i="27" s="1"/>
  <c r="L190" i="27" s="1"/>
  <c r="C191" i="27"/>
  <c r="E191" i="27" s="1"/>
  <c r="G191" i="27" s="1"/>
  <c r="H191" i="27"/>
  <c r="J191" i="27" s="1"/>
  <c r="K191" i="27" s="1"/>
  <c r="L191" i="27" s="1"/>
  <c r="C192" i="27"/>
  <c r="E192" i="27" s="1"/>
  <c r="G192" i="27" s="1"/>
  <c r="H192" i="27"/>
  <c r="J192" i="27" s="1"/>
  <c r="K192" i="27" s="1"/>
  <c r="L192" i="27" s="1"/>
  <c r="C193" i="27"/>
  <c r="E193" i="27" s="1"/>
  <c r="G193" i="27" s="1"/>
  <c r="H193" i="27"/>
  <c r="J193" i="27" s="1"/>
  <c r="K193" i="27" s="1"/>
  <c r="L193" i="27" s="1"/>
  <c r="C194" i="27"/>
  <c r="E194" i="27" s="1"/>
  <c r="G194" i="27" s="1"/>
  <c r="H194" i="27"/>
  <c r="J194" i="27" s="1"/>
  <c r="K194" i="27" s="1"/>
  <c r="L194" i="27" s="1"/>
  <c r="C195" i="27"/>
  <c r="E195" i="27" s="1"/>
  <c r="G195" i="27" s="1"/>
  <c r="H195" i="27"/>
  <c r="J195" i="27" s="1"/>
  <c r="K195" i="27" s="1"/>
  <c r="L195" i="27" s="1"/>
  <c r="C196" i="27"/>
  <c r="E196" i="27" s="1"/>
  <c r="G196" i="27" s="1"/>
  <c r="H196" i="27"/>
  <c r="J196" i="27" s="1"/>
  <c r="K196" i="27" s="1"/>
  <c r="L196" i="27" s="1"/>
  <c r="C197" i="27"/>
  <c r="E197" i="27" s="1"/>
  <c r="G197" i="27" s="1"/>
  <c r="H197" i="27"/>
  <c r="J197" i="27" s="1"/>
  <c r="K197" i="27" s="1"/>
  <c r="L197" i="27" s="1"/>
  <c r="C198" i="27"/>
  <c r="E198" i="27" s="1"/>
  <c r="G198" i="27" s="1"/>
  <c r="H198" i="27"/>
  <c r="J198" i="27" s="1"/>
  <c r="K198" i="27" s="1"/>
  <c r="L198" i="27" s="1"/>
  <c r="C187" i="26"/>
  <c r="E187" i="26" s="1"/>
  <c r="G187" i="26" s="1"/>
  <c r="H187" i="26"/>
  <c r="J187" i="26" s="1"/>
  <c r="K187" i="26" s="1"/>
  <c r="L187" i="26" s="1"/>
  <c r="C188" i="26"/>
  <c r="E188" i="26" s="1"/>
  <c r="G188" i="26" s="1"/>
  <c r="H188" i="26"/>
  <c r="J188" i="26" s="1"/>
  <c r="K188" i="26" s="1"/>
  <c r="L188" i="26" s="1"/>
  <c r="C189" i="26"/>
  <c r="E189" i="26" s="1"/>
  <c r="G189" i="26" s="1"/>
  <c r="H189" i="26"/>
  <c r="J189" i="26" s="1"/>
  <c r="K189" i="26" s="1"/>
  <c r="L189" i="26" s="1"/>
  <c r="C190" i="26"/>
  <c r="E190" i="26" s="1"/>
  <c r="G190" i="26" s="1"/>
  <c r="H190" i="26"/>
  <c r="J190" i="26" s="1"/>
  <c r="K190" i="26" s="1"/>
  <c r="L190" i="26" s="1"/>
  <c r="C191" i="26"/>
  <c r="E191" i="26" s="1"/>
  <c r="G191" i="26" s="1"/>
  <c r="H191" i="26"/>
  <c r="J191" i="26" s="1"/>
  <c r="K191" i="26" s="1"/>
  <c r="L191" i="26" s="1"/>
  <c r="C192" i="26"/>
  <c r="E192" i="26" s="1"/>
  <c r="G192" i="26" s="1"/>
  <c r="H192" i="26"/>
  <c r="J192" i="26" s="1"/>
  <c r="K192" i="26" s="1"/>
  <c r="L192" i="26" s="1"/>
  <c r="C193" i="26"/>
  <c r="E193" i="26" s="1"/>
  <c r="G193" i="26" s="1"/>
  <c r="H193" i="26"/>
  <c r="J193" i="26" s="1"/>
  <c r="K193" i="26" s="1"/>
  <c r="L193" i="26" s="1"/>
  <c r="C194" i="26"/>
  <c r="E194" i="26" s="1"/>
  <c r="G194" i="26" s="1"/>
  <c r="H194" i="26"/>
  <c r="J194" i="26" s="1"/>
  <c r="K194" i="26" s="1"/>
  <c r="L194" i="26" s="1"/>
  <c r="C195" i="26"/>
  <c r="E195" i="26" s="1"/>
  <c r="G195" i="26" s="1"/>
  <c r="H195" i="26"/>
  <c r="J195" i="26" s="1"/>
  <c r="K195" i="26" s="1"/>
  <c r="L195" i="26" s="1"/>
  <c r="C196" i="26"/>
  <c r="E196" i="26" s="1"/>
  <c r="G196" i="26" s="1"/>
  <c r="H196" i="26"/>
  <c r="J196" i="26" s="1"/>
  <c r="K196" i="26" s="1"/>
  <c r="L196" i="26" s="1"/>
  <c r="C197" i="26"/>
  <c r="E197" i="26" s="1"/>
  <c r="G197" i="26" s="1"/>
  <c r="H197" i="26"/>
  <c r="J197" i="26" s="1"/>
  <c r="K197" i="26" s="1"/>
  <c r="L197" i="26" s="1"/>
  <c r="C198" i="26"/>
  <c r="E198" i="26" s="1"/>
  <c r="G198" i="26" s="1"/>
  <c r="H198" i="26"/>
  <c r="J198" i="26" s="1"/>
  <c r="K198" i="26" s="1"/>
  <c r="L198" i="26" s="1"/>
  <c r="C187" i="25"/>
  <c r="E187" i="25" s="1"/>
  <c r="H187" i="25"/>
  <c r="J187" i="25" s="1"/>
  <c r="C188" i="25"/>
  <c r="E188" i="25" s="1"/>
  <c r="H188" i="25"/>
  <c r="J188" i="25" s="1"/>
  <c r="C189" i="25"/>
  <c r="E189" i="25" s="1"/>
  <c r="G189" i="25" s="1"/>
  <c r="H189" i="25"/>
  <c r="J189" i="25" s="1"/>
  <c r="K189" i="25" s="1"/>
  <c r="L189" i="25" s="1"/>
  <c r="C190" i="25"/>
  <c r="E190" i="25" s="1"/>
  <c r="G190" i="25" s="1"/>
  <c r="H190" i="25"/>
  <c r="J190" i="25" s="1"/>
  <c r="K190" i="25" s="1"/>
  <c r="L190" i="25" s="1"/>
  <c r="C191" i="25"/>
  <c r="E191" i="25" s="1"/>
  <c r="G191" i="25" s="1"/>
  <c r="H191" i="25"/>
  <c r="J191" i="25" s="1"/>
  <c r="K191" i="25" s="1"/>
  <c r="L191" i="25" s="1"/>
  <c r="C192" i="25"/>
  <c r="E192" i="25" s="1"/>
  <c r="G192" i="25" s="1"/>
  <c r="H192" i="25"/>
  <c r="J192" i="25" s="1"/>
  <c r="K192" i="25" s="1"/>
  <c r="L192" i="25" s="1"/>
  <c r="C193" i="25"/>
  <c r="E193" i="25" s="1"/>
  <c r="G193" i="25" s="1"/>
  <c r="H193" i="25"/>
  <c r="J193" i="25" s="1"/>
  <c r="K193" i="25" s="1"/>
  <c r="L193" i="25" s="1"/>
  <c r="C194" i="25"/>
  <c r="E194" i="25" s="1"/>
  <c r="G194" i="25" s="1"/>
  <c r="H194" i="25"/>
  <c r="J194" i="25" s="1"/>
  <c r="K194" i="25" s="1"/>
  <c r="L194" i="25" s="1"/>
  <c r="C195" i="25"/>
  <c r="E195" i="25" s="1"/>
  <c r="G195" i="25" s="1"/>
  <c r="H195" i="25"/>
  <c r="J195" i="25" s="1"/>
  <c r="K195" i="25" s="1"/>
  <c r="L195" i="25" s="1"/>
  <c r="C196" i="25"/>
  <c r="E196" i="25" s="1"/>
  <c r="G196" i="25" s="1"/>
  <c r="H196" i="25"/>
  <c r="J196" i="25" s="1"/>
  <c r="K196" i="25" s="1"/>
  <c r="L196" i="25" s="1"/>
  <c r="C197" i="25"/>
  <c r="E197" i="25" s="1"/>
  <c r="G197" i="25" s="1"/>
  <c r="H197" i="25"/>
  <c r="J197" i="25" s="1"/>
  <c r="K197" i="25" s="1"/>
  <c r="L197" i="25" s="1"/>
  <c r="C198" i="25"/>
  <c r="E198" i="25" s="1"/>
  <c r="G198" i="25" s="1"/>
  <c r="H198" i="25"/>
  <c r="J198" i="25" s="1"/>
  <c r="K198" i="25" s="1"/>
  <c r="L198" i="25" s="1"/>
  <c r="L187" i="46"/>
  <c r="U187" i="46" s="1"/>
  <c r="L188" i="46"/>
  <c r="U188" i="46" s="1"/>
  <c r="L189" i="46"/>
  <c r="U189" i="46" s="1"/>
  <c r="L190" i="46"/>
  <c r="U190" i="46" s="1"/>
  <c r="L191" i="46"/>
  <c r="U191" i="46" s="1"/>
  <c r="L192" i="46"/>
  <c r="U192" i="46" s="1"/>
  <c r="L193" i="46"/>
  <c r="U193" i="46" s="1"/>
  <c r="L194" i="46"/>
  <c r="U194" i="46" s="1"/>
  <c r="L195" i="46"/>
  <c r="U195" i="46" s="1"/>
  <c r="L196" i="46"/>
  <c r="U196" i="46" s="1"/>
  <c r="L197" i="46"/>
  <c r="U197" i="46" s="1"/>
  <c r="L198" i="46"/>
  <c r="U198" i="46" s="1"/>
  <c r="C187" i="24"/>
  <c r="E187" i="24" s="1"/>
  <c r="G187" i="24" s="1"/>
  <c r="H187" i="24"/>
  <c r="J187" i="24" s="1"/>
  <c r="K187" i="24" s="1"/>
  <c r="L187" i="24" s="1"/>
  <c r="C188" i="24"/>
  <c r="E188" i="24" s="1"/>
  <c r="G188" i="24" s="1"/>
  <c r="H188" i="24"/>
  <c r="J188" i="24" s="1"/>
  <c r="K188" i="24" s="1"/>
  <c r="L188" i="24" s="1"/>
  <c r="C189" i="24"/>
  <c r="E189" i="24" s="1"/>
  <c r="G189" i="24" s="1"/>
  <c r="H189" i="24"/>
  <c r="J189" i="24" s="1"/>
  <c r="K189" i="24" s="1"/>
  <c r="L189" i="24" s="1"/>
  <c r="C190" i="24"/>
  <c r="E190" i="24" s="1"/>
  <c r="G190" i="24" s="1"/>
  <c r="H190" i="24"/>
  <c r="J190" i="24" s="1"/>
  <c r="K190" i="24" s="1"/>
  <c r="L190" i="24" s="1"/>
  <c r="C191" i="24"/>
  <c r="E191" i="24" s="1"/>
  <c r="G191" i="24" s="1"/>
  <c r="H191" i="24"/>
  <c r="J191" i="24" s="1"/>
  <c r="K191" i="24" s="1"/>
  <c r="L191" i="24" s="1"/>
  <c r="C192" i="24"/>
  <c r="E192" i="24" s="1"/>
  <c r="G192" i="24" s="1"/>
  <c r="H192" i="24"/>
  <c r="J192" i="24" s="1"/>
  <c r="K192" i="24" s="1"/>
  <c r="L192" i="24" s="1"/>
  <c r="C193" i="24"/>
  <c r="E193" i="24" s="1"/>
  <c r="G193" i="24" s="1"/>
  <c r="H193" i="24"/>
  <c r="J193" i="24" s="1"/>
  <c r="K193" i="24" s="1"/>
  <c r="L193" i="24" s="1"/>
  <c r="C194" i="24"/>
  <c r="E194" i="24" s="1"/>
  <c r="G194" i="24" s="1"/>
  <c r="H194" i="24"/>
  <c r="J194" i="24" s="1"/>
  <c r="K194" i="24" s="1"/>
  <c r="L194" i="24" s="1"/>
  <c r="C195" i="24"/>
  <c r="E195" i="24" s="1"/>
  <c r="G195" i="24" s="1"/>
  <c r="H195" i="24"/>
  <c r="J195" i="24" s="1"/>
  <c r="K195" i="24" s="1"/>
  <c r="L195" i="24" s="1"/>
  <c r="C196" i="24"/>
  <c r="E196" i="24" s="1"/>
  <c r="G196" i="24" s="1"/>
  <c r="H196" i="24"/>
  <c r="J196" i="24" s="1"/>
  <c r="K196" i="24" s="1"/>
  <c r="L196" i="24" s="1"/>
  <c r="C197" i="24"/>
  <c r="E197" i="24" s="1"/>
  <c r="G197" i="24" s="1"/>
  <c r="H197" i="24"/>
  <c r="J197" i="24" s="1"/>
  <c r="K197" i="24" s="1"/>
  <c r="L197" i="24" s="1"/>
  <c r="C198" i="24"/>
  <c r="E198" i="24" s="1"/>
  <c r="G198" i="24" s="1"/>
  <c r="H198" i="24"/>
  <c r="J198" i="24" s="1"/>
  <c r="K198" i="24" s="1"/>
  <c r="L198" i="24" s="1"/>
  <c r="C187" i="23"/>
  <c r="E187" i="23" s="1"/>
  <c r="G187" i="23" s="1"/>
  <c r="H187" i="23"/>
  <c r="J187" i="23" s="1"/>
  <c r="K187" i="23" s="1"/>
  <c r="L187" i="23" s="1"/>
  <c r="C188" i="23"/>
  <c r="E188" i="23" s="1"/>
  <c r="G188" i="23" s="1"/>
  <c r="H188" i="23"/>
  <c r="J188" i="23" s="1"/>
  <c r="K188" i="23" s="1"/>
  <c r="L188" i="23" s="1"/>
  <c r="C189" i="23"/>
  <c r="E189" i="23" s="1"/>
  <c r="G189" i="23" s="1"/>
  <c r="H189" i="23"/>
  <c r="J189" i="23" s="1"/>
  <c r="K189" i="23" s="1"/>
  <c r="L189" i="23" s="1"/>
  <c r="C190" i="23"/>
  <c r="E190" i="23" s="1"/>
  <c r="G190" i="23" s="1"/>
  <c r="H190" i="23"/>
  <c r="J190" i="23" s="1"/>
  <c r="K190" i="23" s="1"/>
  <c r="L190" i="23" s="1"/>
  <c r="C191" i="23"/>
  <c r="E191" i="23" s="1"/>
  <c r="G191" i="23" s="1"/>
  <c r="H191" i="23"/>
  <c r="J191" i="23" s="1"/>
  <c r="K191" i="23" s="1"/>
  <c r="L191" i="23" s="1"/>
  <c r="C192" i="23"/>
  <c r="E192" i="23" s="1"/>
  <c r="G192" i="23" s="1"/>
  <c r="H192" i="23"/>
  <c r="J192" i="23" s="1"/>
  <c r="K192" i="23" s="1"/>
  <c r="L192" i="23" s="1"/>
  <c r="C193" i="23"/>
  <c r="E193" i="23" s="1"/>
  <c r="G193" i="23" s="1"/>
  <c r="H193" i="23"/>
  <c r="J193" i="23" s="1"/>
  <c r="K193" i="23" s="1"/>
  <c r="L193" i="23" s="1"/>
  <c r="C194" i="23"/>
  <c r="E194" i="23" s="1"/>
  <c r="G194" i="23" s="1"/>
  <c r="H194" i="23"/>
  <c r="J194" i="23" s="1"/>
  <c r="K194" i="23" s="1"/>
  <c r="L194" i="23" s="1"/>
  <c r="C195" i="23"/>
  <c r="E195" i="23" s="1"/>
  <c r="G195" i="23" s="1"/>
  <c r="H195" i="23"/>
  <c r="J195" i="23" s="1"/>
  <c r="K195" i="23" s="1"/>
  <c r="L195" i="23" s="1"/>
  <c r="C196" i="23"/>
  <c r="E196" i="23" s="1"/>
  <c r="G196" i="23" s="1"/>
  <c r="H196" i="23"/>
  <c r="J196" i="23" s="1"/>
  <c r="K196" i="23" s="1"/>
  <c r="L196" i="23" s="1"/>
  <c r="C197" i="23"/>
  <c r="E197" i="23" s="1"/>
  <c r="G197" i="23" s="1"/>
  <c r="H197" i="23"/>
  <c r="J197" i="23" s="1"/>
  <c r="K197" i="23" s="1"/>
  <c r="L197" i="23" s="1"/>
  <c r="C198" i="23"/>
  <c r="E198" i="23" s="1"/>
  <c r="G198" i="23" s="1"/>
  <c r="H198" i="23"/>
  <c r="J198" i="23" s="1"/>
  <c r="K198" i="23" s="1"/>
  <c r="L198" i="23" s="1"/>
  <c r="C187" i="22"/>
  <c r="E187" i="22" s="1"/>
  <c r="G187" i="22" s="1"/>
  <c r="H187" i="22"/>
  <c r="J187" i="22" s="1"/>
  <c r="K187" i="22" s="1"/>
  <c r="L187" i="22" s="1"/>
  <c r="C188" i="22"/>
  <c r="E188" i="22" s="1"/>
  <c r="G188" i="22" s="1"/>
  <c r="H188" i="22"/>
  <c r="J188" i="22" s="1"/>
  <c r="K188" i="22" s="1"/>
  <c r="L188" i="22" s="1"/>
  <c r="C189" i="22"/>
  <c r="E189" i="22" s="1"/>
  <c r="G189" i="22" s="1"/>
  <c r="H189" i="22"/>
  <c r="J189" i="22" s="1"/>
  <c r="K189" i="22" s="1"/>
  <c r="L189" i="22" s="1"/>
  <c r="C190" i="22"/>
  <c r="E190" i="22" s="1"/>
  <c r="G190" i="22" s="1"/>
  <c r="H190" i="22"/>
  <c r="J190" i="22" s="1"/>
  <c r="K190" i="22" s="1"/>
  <c r="L190" i="22" s="1"/>
  <c r="C191" i="22"/>
  <c r="E191" i="22" s="1"/>
  <c r="G191" i="22" s="1"/>
  <c r="H191" i="22"/>
  <c r="J191" i="22" s="1"/>
  <c r="K191" i="22" s="1"/>
  <c r="L191" i="22" s="1"/>
  <c r="C192" i="22"/>
  <c r="E192" i="22" s="1"/>
  <c r="G192" i="22" s="1"/>
  <c r="H192" i="22"/>
  <c r="J192" i="22" s="1"/>
  <c r="K192" i="22" s="1"/>
  <c r="L192" i="22" s="1"/>
  <c r="C193" i="22"/>
  <c r="E193" i="22" s="1"/>
  <c r="G193" i="22" s="1"/>
  <c r="H193" i="22"/>
  <c r="J193" i="22" s="1"/>
  <c r="K193" i="22" s="1"/>
  <c r="L193" i="22" s="1"/>
  <c r="C194" i="22"/>
  <c r="E194" i="22" s="1"/>
  <c r="G194" i="22" s="1"/>
  <c r="H194" i="22"/>
  <c r="J194" i="22" s="1"/>
  <c r="K194" i="22" s="1"/>
  <c r="L194" i="22" s="1"/>
  <c r="C195" i="22"/>
  <c r="E195" i="22" s="1"/>
  <c r="G195" i="22" s="1"/>
  <c r="H195" i="22"/>
  <c r="J195" i="22" s="1"/>
  <c r="K195" i="22" s="1"/>
  <c r="L195" i="22" s="1"/>
  <c r="C196" i="22"/>
  <c r="E196" i="22" s="1"/>
  <c r="G196" i="22" s="1"/>
  <c r="H196" i="22"/>
  <c r="J196" i="22" s="1"/>
  <c r="K196" i="22" s="1"/>
  <c r="L196" i="22" s="1"/>
  <c r="C197" i="22"/>
  <c r="E197" i="22" s="1"/>
  <c r="G197" i="22" s="1"/>
  <c r="H197" i="22"/>
  <c r="J197" i="22" s="1"/>
  <c r="K197" i="22" s="1"/>
  <c r="L197" i="22" s="1"/>
  <c r="C198" i="22"/>
  <c r="E198" i="22" s="1"/>
  <c r="G198" i="22" s="1"/>
  <c r="H198" i="22"/>
  <c r="J198" i="22" s="1"/>
  <c r="K198" i="22" s="1"/>
  <c r="L198" i="22" s="1"/>
  <c r="C187" i="21"/>
  <c r="E187" i="21" s="1"/>
  <c r="G187" i="21" s="1"/>
  <c r="H187" i="21"/>
  <c r="J187" i="21" s="1"/>
  <c r="K187" i="21" s="1"/>
  <c r="L187" i="21" s="1"/>
  <c r="C188" i="21"/>
  <c r="E188" i="21" s="1"/>
  <c r="G188" i="21" s="1"/>
  <c r="H188" i="21"/>
  <c r="J188" i="21" s="1"/>
  <c r="K188" i="21" s="1"/>
  <c r="L188" i="21" s="1"/>
  <c r="C189" i="21"/>
  <c r="E189" i="21" s="1"/>
  <c r="G189" i="21" s="1"/>
  <c r="H189" i="21"/>
  <c r="J189" i="21" s="1"/>
  <c r="K189" i="21" s="1"/>
  <c r="L189" i="21" s="1"/>
  <c r="C190" i="21"/>
  <c r="E190" i="21" s="1"/>
  <c r="G190" i="21" s="1"/>
  <c r="H190" i="21"/>
  <c r="J190" i="21" s="1"/>
  <c r="K190" i="21" s="1"/>
  <c r="L190" i="21" s="1"/>
  <c r="C191" i="21"/>
  <c r="E191" i="21" s="1"/>
  <c r="G191" i="21" s="1"/>
  <c r="H191" i="21"/>
  <c r="J191" i="21" s="1"/>
  <c r="K191" i="21" s="1"/>
  <c r="L191" i="21" s="1"/>
  <c r="C192" i="21"/>
  <c r="E192" i="21" s="1"/>
  <c r="G192" i="21" s="1"/>
  <c r="H192" i="21"/>
  <c r="J192" i="21" s="1"/>
  <c r="K192" i="21" s="1"/>
  <c r="L192" i="21" s="1"/>
  <c r="C193" i="21"/>
  <c r="E193" i="21" s="1"/>
  <c r="G193" i="21" s="1"/>
  <c r="H193" i="21"/>
  <c r="J193" i="21" s="1"/>
  <c r="K193" i="21" s="1"/>
  <c r="L193" i="21" s="1"/>
  <c r="C194" i="21"/>
  <c r="E194" i="21" s="1"/>
  <c r="G194" i="21" s="1"/>
  <c r="H194" i="21"/>
  <c r="J194" i="21" s="1"/>
  <c r="K194" i="21" s="1"/>
  <c r="L194" i="21" s="1"/>
  <c r="C195" i="21"/>
  <c r="E195" i="21" s="1"/>
  <c r="G195" i="21" s="1"/>
  <c r="H195" i="21"/>
  <c r="J195" i="21" s="1"/>
  <c r="K195" i="21" s="1"/>
  <c r="L195" i="21" s="1"/>
  <c r="C196" i="21"/>
  <c r="E196" i="21" s="1"/>
  <c r="G196" i="21" s="1"/>
  <c r="H196" i="21"/>
  <c r="J196" i="21" s="1"/>
  <c r="K196" i="21" s="1"/>
  <c r="L196" i="21" s="1"/>
  <c r="C197" i="21"/>
  <c r="E197" i="21" s="1"/>
  <c r="G197" i="21" s="1"/>
  <c r="H197" i="21"/>
  <c r="J197" i="21" s="1"/>
  <c r="K197" i="21" s="1"/>
  <c r="L197" i="21" s="1"/>
  <c r="C198" i="21"/>
  <c r="E198" i="21" s="1"/>
  <c r="G198" i="21" s="1"/>
  <c r="H198" i="21"/>
  <c r="J198" i="21" s="1"/>
  <c r="K198" i="21" s="1"/>
  <c r="L198" i="21" s="1"/>
  <c r="L187" i="45"/>
  <c r="U187" i="45" s="1"/>
  <c r="L188" i="45"/>
  <c r="U188" i="45" s="1"/>
  <c r="L189" i="45"/>
  <c r="U189" i="45" s="1"/>
  <c r="L190" i="45"/>
  <c r="U190" i="45" s="1"/>
  <c r="L191" i="45"/>
  <c r="U191" i="45" s="1"/>
  <c r="L192" i="45"/>
  <c r="U192" i="45" s="1"/>
  <c r="L193" i="45"/>
  <c r="U193" i="45" s="1"/>
  <c r="L194" i="45"/>
  <c r="U194" i="45" s="1"/>
  <c r="L195" i="45"/>
  <c r="U195" i="45" s="1"/>
  <c r="L196" i="45"/>
  <c r="U196" i="45" s="1"/>
  <c r="L197" i="45"/>
  <c r="U197" i="45" s="1"/>
  <c r="L198" i="45"/>
  <c r="U198" i="45" s="1"/>
  <c r="C187" i="19"/>
  <c r="E187" i="19" s="1"/>
  <c r="G187" i="19" s="1"/>
  <c r="H187" i="19"/>
  <c r="J187" i="19" s="1"/>
  <c r="K187" i="19" s="1"/>
  <c r="L187" i="19" s="1"/>
  <c r="C188" i="19"/>
  <c r="E188" i="19" s="1"/>
  <c r="G188" i="19" s="1"/>
  <c r="H188" i="19"/>
  <c r="J188" i="19" s="1"/>
  <c r="K188" i="19" s="1"/>
  <c r="L188" i="19" s="1"/>
  <c r="C189" i="19"/>
  <c r="E189" i="19" s="1"/>
  <c r="G189" i="19" s="1"/>
  <c r="H189" i="19"/>
  <c r="J189" i="19" s="1"/>
  <c r="K189" i="19" s="1"/>
  <c r="L189" i="19" s="1"/>
  <c r="C190" i="19"/>
  <c r="E190" i="19" s="1"/>
  <c r="G190" i="19" s="1"/>
  <c r="H190" i="19"/>
  <c r="J190" i="19" s="1"/>
  <c r="K190" i="19" s="1"/>
  <c r="L190" i="19" s="1"/>
  <c r="C191" i="19"/>
  <c r="E191" i="19" s="1"/>
  <c r="G191" i="19" s="1"/>
  <c r="H191" i="19"/>
  <c r="J191" i="19" s="1"/>
  <c r="K191" i="19" s="1"/>
  <c r="L191" i="19" s="1"/>
  <c r="C192" i="19"/>
  <c r="E192" i="19" s="1"/>
  <c r="G192" i="19" s="1"/>
  <c r="H192" i="19"/>
  <c r="J192" i="19" s="1"/>
  <c r="K192" i="19" s="1"/>
  <c r="L192" i="19" s="1"/>
  <c r="C193" i="19"/>
  <c r="E193" i="19" s="1"/>
  <c r="G193" i="19" s="1"/>
  <c r="H193" i="19"/>
  <c r="J193" i="19" s="1"/>
  <c r="K193" i="19" s="1"/>
  <c r="L193" i="19" s="1"/>
  <c r="C194" i="19"/>
  <c r="E194" i="19" s="1"/>
  <c r="G194" i="19" s="1"/>
  <c r="H194" i="19"/>
  <c r="J194" i="19" s="1"/>
  <c r="K194" i="19" s="1"/>
  <c r="L194" i="19" s="1"/>
  <c r="C195" i="19"/>
  <c r="E195" i="19" s="1"/>
  <c r="G195" i="19" s="1"/>
  <c r="H195" i="19"/>
  <c r="J195" i="19" s="1"/>
  <c r="K195" i="19" s="1"/>
  <c r="L195" i="19" s="1"/>
  <c r="C196" i="19"/>
  <c r="E196" i="19" s="1"/>
  <c r="G196" i="19" s="1"/>
  <c r="H196" i="19"/>
  <c r="J196" i="19" s="1"/>
  <c r="K196" i="19" s="1"/>
  <c r="L196" i="19" s="1"/>
  <c r="C197" i="19"/>
  <c r="E197" i="19" s="1"/>
  <c r="G197" i="19" s="1"/>
  <c r="H197" i="19"/>
  <c r="J197" i="19" s="1"/>
  <c r="K197" i="19" s="1"/>
  <c r="L197" i="19" s="1"/>
  <c r="C198" i="19"/>
  <c r="E198" i="19" s="1"/>
  <c r="G198" i="19" s="1"/>
  <c r="H198" i="19"/>
  <c r="J198" i="19" s="1"/>
  <c r="K198" i="19" s="1"/>
  <c r="L198" i="19" s="1"/>
  <c r="L187" i="43"/>
  <c r="U187" i="43" s="1"/>
  <c r="L188" i="43"/>
  <c r="U188" i="43" s="1"/>
  <c r="L189" i="43"/>
  <c r="U189" i="43" s="1"/>
  <c r="L190" i="43"/>
  <c r="U190" i="43" s="1"/>
  <c r="L191" i="43"/>
  <c r="U191" i="43" s="1"/>
  <c r="L192" i="43"/>
  <c r="U192" i="43" s="1"/>
  <c r="L193" i="43"/>
  <c r="U193" i="43" s="1"/>
  <c r="L194" i="43"/>
  <c r="U194" i="43" s="1"/>
  <c r="L195" i="43"/>
  <c r="U195" i="43" s="1"/>
  <c r="L196" i="43"/>
  <c r="U196" i="43" s="1"/>
  <c r="L197" i="43"/>
  <c r="U197" i="43" s="1"/>
  <c r="L198" i="43"/>
  <c r="U198" i="43" s="1"/>
  <c r="C187" i="18"/>
  <c r="E187" i="18" s="1"/>
  <c r="G187" i="18" s="1"/>
  <c r="H187" i="18"/>
  <c r="J187" i="18" s="1"/>
  <c r="K187" i="18" s="1"/>
  <c r="L187" i="18" s="1"/>
  <c r="C188" i="18"/>
  <c r="E188" i="18" s="1"/>
  <c r="G188" i="18" s="1"/>
  <c r="H188" i="18"/>
  <c r="J188" i="18" s="1"/>
  <c r="K188" i="18" s="1"/>
  <c r="L188" i="18" s="1"/>
  <c r="C189" i="18"/>
  <c r="E189" i="18" s="1"/>
  <c r="G189" i="18" s="1"/>
  <c r="H189" i="18"/>
  <c r="J189" i="18" s="1"/>
  <c r="K189" i="18" s="1"/>
  <c r="L189" i="18" s="1"/>
  <c r="C190" i="18"/>
  <c r="E190" i="18" s="1"/>
  <c r="G190" i="18" s="1"/>
  <c r="H190" i="18"/>
  <c r="J190" i="18" s="1"/>
  <c r="L190" i="18" s="1"/>
  <c r="C191" i="18"/>
  <c r="E191" i="18" s="1"/>
  <c r="G191" i="18" s="1"/>
  <c r="H191" i="18"/>
  <c r="J191" i="18" s="1"/>
  <c r="K191" i="18" s="1"/>
  <c r="L191" i="18" s="1"/>
  <c r="C192" i="18"/>
  <c r="E192" i="18" s="1"/>
  <c r="G192" i="18" s="1"/>
  <c r="H192" i="18"/>
  <c r="J192" i="18" s="1"/>
  <c r="K192" i="18" s="1"/>
  <c r="L192" i="18" s="1"/>
  <c r="C193" i="18"/>
  <c r="E193" i="18" s="1"/>
  <c r="G193" i="18" s="1"/>
  <c r="H193" i="18"/>
  <c r="J193" i="18" s="1"/>
  <c r="K193" i="18" s="1"/>
  <c r="L193" i="18" s="1"/>
  <c r="C194" i="18"/>
  <c r="E194" i="18" s="1"/>
  <c r="G194" i="18" s="1"/>
  <c r="H194" i="18"/>
  <c r="J194" i="18" s="1"/>
  <c r="K194" i="18" s="1"/>
  <c r="L194" i="18" s="1"/>
  <c r="C195" i="18"/>
  <c r="E195" i="18" s="1"/>
  <c r="G195" i="18" s="1"/>
  <c r="H195" i="18"/>
  <c r="J195" i="18" s="1"/>
  <c r="K195" i="18" s="1"/>
  <c r="L195" i="18" s="1"/>
  <c r="C196" i="18"/>
  <c r="E196" i="18" s="1"/>
  <c r="G196" i="18" s="1"/>
  <c r="H196" i="18"/>
  <c r="J196" i="18" s="1"/>
  <c r="K196" i="18" s="1"/>
  <c r="L196" i="18" s="1"/>
  <c r="C197" i="18"/>
  <c r="E197" i="18" s="1"/>
  <c r="G197" i="18" s="1"/>
  <c r="H197" i="18"/>
  <c r="J197" i="18" s="1"/>
  <c r="K197" i="18" s="1"/>
  <c r="L197" i="18" s="1"/>
  <c r="C198" i="18"/>
  <c r="E198" i="18" s="1"/>
  <c r="G198" i="18" s="1"/>
  <c r="H198" i="18"/>
  <c r="J198" i="18" s="1"/>
  <c r="K198" i="18" s="1"/>
  <c r="L198" i="18" s="1"/>
  <c r="C187" i="17"/>
  <c r="E187" i="17" s="1"/>
  <c r="G187" i="17" s="1"/>
  <c r="H187" i="17"/>
  <c r="J187" i="17" s="1"/>
  <c r="K187" i="17" s="1"/>
  <c r="L187" i="17" s="1"/>
  <c r="C188" i="17"/>
  <c r="E188" i="17" s="1"/>
  <c r="G188" i="17" s="1"/>
  <c r="H188" i="17"/>
  <c r="J188" i="17" s="1"/>
  <c r="K188" i="17" s="1"/>
  <c r="L188" i="17" s="1"/>
  <c r="C189" i="17"/>
  <c r="E189" i="17" s="1"/>
  <c r="G189" i="17" s="1"/>
  <c r="H189" i="17"/>
  <c r="J189" i="17" s="1"/>
  <c r="K189" i="17" s="1"/>
  <c r="L189" i="17" s="1"/>
  <c r="C190" i="17"/>
  <c r="E190" i="17" s="1"/>
  <c r="G190" i="17" s="1"/>
  <c r="H190" i="17"/>
  <c r="J190" i="17" s="1"/>
  <c r="K190" i="17" s="1"/>
  <c r="L190" i="17" s="1"/>
  <c r="C191" i="17"/>
  <c r="E191" i="17" s="1"/>
  <c r="G191" i="17" s="1"/>
  <c r="H191" i="17"/>
  <c r="J191" i="17" s="1"/>
  <c r="K191" i="17" s="1"/>
  <c r="L191" i="17" s="1"/>
  <c r="C192" i="17"/>
  <c r="E192" i="17" s="1"/>
  <c r="G192" i="17" s="1"/>
  <c r="H192" i="17"/>
  <c r="J192" i="17" s="1"/>
  <c r="K192" i="17" s="1"/>
  <c r="L192" i="17" s="1"/>
  <c r="C193" i="17"/>
  <c r="E193" i="17" s="1"/>
  <c r="G193" i="17" s="1"/>
  <c r="H193" i="17"/>
  <c r="J193" i="17" s="1"/>
  <c r="K193" i="17" s="1"/>
  <c r="L193" i="17" s="1"/>
  <c r="C194" i="17"/>
  <c r="E194" i="17" s="1"/>
  <c r="G194" i="17" s="1"/>
  <c r="H194" i="17"/>
  <c r="J194" i="17" s="1"/>
  <c r="K194" i="17" s="1"/>
  <c r="L194" i="17" s="1"/>
  <c r="C195" i="17"/>
  <c r="E195" i="17" s="1"/>
  <c r="G195" i="17" s="1"/>
  <c r="H195" i="17"/>
  <c r="J195" i="17" s="1"/>
  <c r="K195" i="17" s="1"/>
  <c r="L195" i="17" s="1"/>
  <c r="C196" i="17"/>
  <c r="E196" i="17" s="1"/>
  <c r="G196" i="17" s="1"/>
  <c r="H196" i="17"/>
  <c r="J196" i="17" s="1"/>
  <c r="K196" i="17" s="1"/>
  <c r="L196" i="17" s="1"/>
  <c r="C197" i="17"/>
  <c r="E197" i="17" s="1"/>
  <c r="G197" i="17" s="1"/>
  <c r="H197" i="17"/>
  <c r="J197" i="17" s="1"/>
  <c r="K197" i="17" s="1"/>
  <c r="L197" i="17" s="1"/>
  <c r="C198" i="17"/>
  <c r="E198" i="17" s="1"/>
  <c r="G198" i="17" s="1"/>
  <c r="H198" i="17"/>
  <c r="J198" i="17" s="1"/>
  <c r="K198" i="17" s="1"/>
  <c r="L198" i="17" s="1"/>
  <c r="C197" i="16"/>
  <c r="E197" i="16" s="1"/>
  <c r="G197" i="16" s="1"/>
  <c r="H197" i="16"/>
  <c r="J197" i="16" s="1"/>
  <c r="K197" i="16" s="1"/>
  <c r="L197" i="16" s="1"/>
  <c r="C198" i="16"/>
  <c r="E198" i="16" s="1"/>
  <c r="G198" i="16" s="1"/>
  <c r="H198" i="16"/>
  <c r="J198" i="16" s="1"/>
  <c r="K198" i="16" s="1"/>
  <c r="L198" i="16" s="1"/>
  <c r="C187" i="16"/>
  <c r="E187" i="16" s="1"/>
  <c r="G187" i="16" s="1"/>
  <c r="H187" i="16"/>
  <c r="J187" i="16" s="1"/>
  <c r="K187" i="16" s="1"/>
  <c r="L187" i="16" s="1"/>
  <c r="C188" i="16"/>
  <c r="E188" i="16" s="1"/>
  <c r="G188" i="16" s="1"/>
  <c r="H188" i="16"/>
  <c r="J188" i="16" s="1"/>
  <c r="K188" i="16" s="1"/>
  <c r="L188" i="16" s="1"/>
  <c r="C189" i="16"/>
  <c r="E189" i="16" s="1"/>
  <c r="G189" i="16" s="1"/>
  <c r="H189" i="16"/>
  <c r="J189" i="16" s="1"/>
  <c r="K189" i="16" s="1"/>
  <c r="L189" i="16" s="1"/>
  <c r="C190" i="16"/>
  <c r="E190" i="16" s="1"/>
  <c r="G190" i="16" s="1"/>
  <c r="H190" i="16"/>
  <c r="J190" i="16" s="1"/>
  <c r="K190" i="16" s="1"/>
  <c r="L190" i="16" s="1"/>
  <c r="C191" i="16"/>
  <c r="E191" i="16" s="1"/>
  <c r="G191" i="16" s="1"/>
  <c r="H191" i="16"/>
  <c r="J191" i="16" s="1"/>
  <c r="K191" i="16" s="1"/>
  <c r="L191" i="16" s="1"/>
  <c r="C192" i="16"/>
  <c r="E192" i="16" s="1"/>
  <c r="G192" i="16" s="1"/>
  <c r="H192" i="16"/>
  <c r="J192" i="16" s="1"/>
  <c r="K192" i="16" s="1"/>
  <c r="L192" i="16" s="1"/>
  <c r="C193" i="16"/>
  <c r="E193" i="16" s="1"/>
  <c r="G193" i="16" s="1"/>
  <c r="H193" i="16"/>
  <c r="J193" i="16" s="1"/>
  <c r="K193" i="16" s="1"/>
  <c r="L193" i="16" s="1"/>
  <c r="C194" i="16"/>
  <c r="E194" i="16" s="1"/>
  <c r="G194" i="16" s="1"/>
  <c r="H194" i="16"/>
  <c r="J194" i="16" s="1"/>
  <c r="K194" i="16" s="1"/>
  <c r="L194" i="16" s="1"/>
  <c r="C195" i="16"/>
  <c r="E195" i="16" s="1"/>
  <c r="G195" i="16" s="1"/>
  <c r="H195" i="16"/>
  <c r="J195" i="16" s="1"/>
  <c r="K195" i="16" s="1"/>
  <c r="L195" i="16" s="1"/>
  <c r="C196" i="16"/>
  <c r="E196" i="16" s="1"/>
  <c r="G196" i="16" s="1"/>
  <c r="H196" i="16"/>
  <c r="J196" i="16" s="1"/>
  <c r="K196" i="16" s="1"/>
  <c r="L196" i="16" s="1"/>
  <c r="V61" i="33" l="1"/>
  <c r="W61" i="33" s="1"/>
  <c r="Y61" i="33" s="1"/>
  <c r="AA60" i="33"/>
  <c r="AA42" i="50"/>
  <c r="V43" i="50"/>
  <c r="W43" i="50" s="1"/>
  <c r="Y43" i="50" s="1"/>
  <c r="AA176" i="50"/>
  <c r="V177" i="50"/>
  <c r="W177" i="50" s="1"/>
  <c r="Y177" i="50" s="1"/>
  <c r="V178" i="50" s="1"/>
  <c r="W178" i="50" s="1"/>
  <c r="Y178" i="50" s="1"/>
  <c r="V32" i="49"/>
  <c r="W32" i="49" s="1"/>
  <c r="Y32" i="49" s="1"/>
  <c r="AA31" i="49"/>
  <c r="G198" i="28"/>
  <c r="K198" i="28"/>
  <c r="L198" i="28" s="1"/>
  <c r="G188" i="25"/>
  <c r="G187" i="25"/>
  <c r="K188" i="25"/>
  <c r="L188" i="25" s="1"/>
  <c r="K187" i="25"/>
  <c r="L187" i="25" s="1"/>
  <c r="U195" i="18"/>
  <c r="U193" i="18"/>
  <c r="U191" i="18"/>
  <c r="U187" i="28"/>
  <c r="U197" i="28"/>
  <c r="U196" i="28"/>
  <c r="U195" i="28"/>
  <c r="U194" i="28"/>
  <c r="U193" i="28"/>
  <c r="U192" i="28"/>
  <c r="U191" i="28"/>
  <c r="U190" i="28"/>
  <c r="U189" i="28"/>
  <c r="U188" i="28"/>
  <c r="U187" i="27"/>
  <c r="U196" i="27"/>
  <c r="U195" i="27"/>
  <c r="U188" i="27"/>
  <c r="U198" i="27"/>
  <c r="U197" i="27"/>
  <c r="U194" i="27"/>
  <c r="U193" i="27"/>
  <c r="U192" i="27"/>
  <c r="U191" i="27"/>
  <c r="U190" i="27"/>
  <c r="U189" i="27"/>
  <c r="U198" i="26"/>
  <c r="U197" i="26"/>
  <c r="U196" i="26"/>
  <c r="U195" i="26"/>
  <c r="U194" i="26"/>
  <c r="U193" i="26"/>
  <c r="U192" i="26"/>
  <c r="U191" i="26"/>
  <c r="U190" i="26"/>
  <c r="U189" i="26"/>
  <c r="U188" i="26"/>
  <c r="U187" i="26"/>
  <c r="U198" i="25"/>
  <c r="U197" i="25"/>
  <c r="U196" i="25"/>
  <c r="U195" i="25"/>
  <c r="U194" i="25"/>
  <c r="U193" i="25"/>
  <c r="U192" i="25"/>
  <c r="U191" i="25"/>
  <c r="U190" i="25"/>
  <c r="U189" i="25"/>
  <c r="U197" i="24"/>
  <c r="U196" i="24"/>
  <c r="U195" i="24"/>
  <c r="U189" i="24"/>
  <c r="U198" i="24"/>
  <c r="U194" i="24"/>
  <c r="U193" i="24"/>
  <c r="U192" i="24"/>
  <c r="U191" i="24"/>
  <c r="U190" i="24"/>
  <c r="U188" i="24"/>
  <c r="U187" i="24"/>
  <c r="U198" i="23"/>
  <c r="U197" i="23"/>
  <c r="U196" i="23"/>
  <c r="U195" i="23"/>
  <c r="U194" i="23"/>
  <c r="U193" i="23"/>
  <c r="U192" i="23"/>
  <c r="U191" i="23"/>
  <c r="U190" i="23"/>
  <c r="U189" i="23"/>
  <c r="U188" i="23"/>
  <c r="U187" i="23"/>
  <c r="U198" i="22"/>
  <c r="U197" i="22"/>
  <c r="U196" i="22"/>
  <c r="U195" i="22"/>
  <c r="U194" i="22"/>
  <c r="U193" i="22"/>
  <c r="U192" i="22"/>
  <c r="U191" i="22"/>
  <c r="U190" i="22"/>
  <c r="U189" i="22"/>
  <c r="U188" i="22"/>
  <c r="U187" i="22"/>
  <c r="U198" i="21"/>
  <c r="U197" i="21"/>
  <c r="U196" i="21"/>
  <c r="U195" i="21"/>
  <c r="U194" i="21"/>
  <c r="U193" i="21"/>
  <c r="U192" i="21"/>
  <c r="U191" i="21"/>
  <c r="U190" i="21"/>
  <c r="U189" i="21"/>
  <c r="U188" i="21"/>
  <c r="U187" i="21"/>
  <c r="U198" i="19"/>
  <c r="U197" i="19"/>
  <c r="U196" i="19"/>
  <c r="U195" i="19"/>
  <c r="U194" i="19"/>
  <c r="U193" i="19"/>
  <c r="U192" i="19"/>
  <c r="U191" i="19"/>
  <c r="U190" i="19"/>
  <c r="U189" i="19"/>
  <c r="U188" i="19"/>
  <c r="U187" i="19"/>
  <c r="U197" i="18"/>
  <c r="U198" i="18"/>
  <c r="U192" i="18"/>
  <c r="U189" i="18"/>
  <c r="U194" i="18"/>
  <c r="U190" i="18"/>
  <c r="U188" i="18"/>
  <c r="U187" i="18"/>
  <c r="U196" i="18"/>
  <c r="U198" i="17"/>
  <c r="U197" i="17"/>
  <c r="U196" i="17"/>
  <c r="U195" i="17"/>
  <c r="U194" i="17"/>
  <c r="U193" i="17"/>
  <c r="U192" i="17"/>
  <c r="U191" i="17"/>
  <c r="U190" i="17"/>
  <c r="U189" i="17"/>
  <c r="U188" i="17"/>
  <c r="U187" i="17"/>
  <c r="U187" i="16"/>
  <c r="U197" i="16"/>
  <c r="U198" i="16"/>
  <c r="U196" i="16"/>
  <c r="U195" i="16"/>
  <c r="U194" i="16"/>
  <c r="U193" i="16"/>
  <c r="U192" i="16"/>
  <c r="U191" i="16"/>
  <c r="U190" i="16"/>
  <c r="U189" i="16"/>
  <c r="U188" i="16"/>
  <c r="J187" i="42"/>
  <c r="K187" i="42" s="1"/>
  <c r="L187" i="42" s="1"/>
  <c r="U187" i="42" s="1"/>
  <c r="J188" i="42"/>
  <c r="K188" i="42" s="1"/>
  <c r="L188" i="42" s="1"/>
  <c r="U188" i="42" s="1"/>
  <c r="J189" i="42"/>
  <c r="K189" i="42" s="1"/>
  <c r="L189" i="42" s="1"/>
  <c r="U189" i="42" s="1"/>
  <c r="J190" i="42"/>
  <c r="K190" i="42" s="1"/>
  <c r="L190" i="42" s="1"/>
  <c r="U190" i="42" s="1"/>
  <c r="J191" i="42"/>
  <c r="K191" i="42" s="1"/>
  <c r="L191" i="42" s="1"/>
  <c r="U191" i="42" s="1"/>
  <c r="J192" i="42"/>
  <c r="K192" i="42" s="1"/>
  <c r="L192" i="42" s="1"/>
  <c r="U192" i="42" s="1"/>
  <c r="J193" i="42"/>
  <c r="K193" i="42" s="1"/>
  <c r="L193" i="42" s="1"/>
  <c r="U193" i="42" s="1"/>
  <c r="J194" i="42"/>
  <c r="K194" i="42" s="1"/>
  <c r="L194" i="42" s="1"/>
  <c r="U194" i="42" s="1"/>
  <c r="J196" i="42"/>
  <c r="K196" i="42" s="1"/>
  <c r="L196" i="42" s="1"/>
  <c r="U196" i="42" s="1"/>
  <c r="J197" i="42"/>
  <c r="K197" i="42" s="1"/>
  <c r="L197" i="42" s="1"/>
  <c r="U197" i="42" s="1"/>
  <c r="J198" i="42"/>
  <c r="K198" i="42" s="1"/>
  <c r="L198" i="42" s="1"/>
  <c r="U198" i="42" s="1"/>
  <c r="J186" i="42"/>
  <c r="K186" i="42" s="1"/>
  <c r="L186" i="42" s="1"/>
  <c r="K195" i="42"/>
  <c r="L195" i="42" s="1"/>
  <c r="U195" i="42" s="1"/>
  <c r="L187" i="41"/>
  <c r="L188" i="41"/>
  <c r="L189" i="41"/>
  <c r="L190" i="41"/>
  <c r="L191" i="41"/>
  <c r="L192" i="41"/>
  <c r="L193" i="41"/>
  <c r="L194" i="41"/>
  <c r="L195" i="41"/>
  <c r="L196" i="41"/>
  <c r="L197" i="41"/>
  <c r="L198" i="41"/>
  <c r="L197" i="40"/>
  <c r="U197" i="40" s="1"/>
  <c r="L198" i="40"/>
  <c r="U198" i="40" s="1"/>
  <c r="L187" i="40"/>
  <c r="U187" i="40" s="1"/>
  <c r="L188" i="40"/>
  <c r="U188" i="40" s="1"/>
  <c r="L189" i="40"/>
  <c r="U189" i="40" s="1"/>
  <c r="L190" i="40"/>
  <c r="U190" i="40" s="1"/>
  <c r="L191" i="40"/>
  <c r="U191" i="40" s="1"/>
  <c r="L192" i="40"/>
  <c r="U192" i="40" s="1"/>
  <c r="L193" i="40"/>
  <c r="U193" i="40" s="1"/>
  <c r="L194" i="40"/>
  <c r="U194" i="40" s="1"/>
  <c r="L195" i="40"/>
  <c r="U195" i="40" s="1"/>
  <c r="L196" i="40"/>
  <c r="U196" i="40" s="1"/>
  <c r="C187" i="15"/>
  <c r="E187" i="15" s="1"/>
  <c r="G187" i="15" s="1"/>
  <c r="H187" i="15"/>
  <c r="J187" i="15" s="1"/>
  <c r="K187" i="15" s="1"/>
  <c r="L187" i="15" s="1"/>
  <c r="C188" i="15"/>
  <c r="E188" i="15" s="1"/>
  <c r="G188" i="15" s="1"/>
  <c r="H188" i="15"/>
  <c r="J188" i="15" s="1"/>
  <c r="K188" i="15" s="1"/>
  <c r="L188" i="15" s="1"/>
  <c r="C189" i="15"/>
  <c r="E189" i="15" s="1"/>
  <c r="G189" i="15" s="1"/>
  <c r="H189" i="15"/>
  <c r="J189" i="15" s="1"/>
  <c r="K189" i="15" s="1"/>
  <c r="L189" i="15" s="1"/>
  <c r="C190" i="15"/>
  <c r="E190" i="15" s="1"/>
  <c r="G190" i="15" s="1"/>
  <c r="H190" i="15"/>
  <c r="J190" i="15" s="1"/>
  <c r="K190" i="15" s="1"/>
  <c r="L190" i="15" s="1"/>
  <c r="C191" i="15"/>
  <c r="E191" i="15" s="1"/>
  <c r="G191" i="15" s="1"/>
  <c r="H191" i="15"/>
  <c r="J191" i="15" s="1"/>
  <c r="K191" i="15" s="1"/>
  <c r="L191" i="15" s="1"/>
  <c r="C192" i="15"/>
  <c r="E192" i="15" s="1"/>
  <c r="G192" i="15" s="1"/>
  <c r="H192" i="15"/>
  <c r="J192" i="15" s="1"/>
  <c r="K192" i="15" s="1"/>
  <c r="L192" i="15" s="1"/>
  <c r="C193" i="15"/>
  <c r="E193" i="15" s="1"/>
  <c r="G193" i="15" s="1"/>
  <c r="H193" i="15"/>
  <c r="J193" i="15" s="1"/>
  <c r="K193" i="15" s="1"/>
  <c r="L193" i="15" s="1"/>
  <c r="C194" i="15"/>
  <c r="E194" i="15" s="1"/>
  <c r="G194" i="15" s="1"/>
  <c r="H194" i="15"/>
  <c r="J194" i="15" s="1"/>
  <c r="K194" i="15" s="1"/>
  <c r="L194" i="15" s="1"/>
  <c r="C195" i="15"/>
  <c r="E195" i="15" s="1"/>
  <c r="G195" i="15" s="1"/>
  <c r="H195" i="15"/>
  <c r="J195" i="15" s="1"/>
  <c r="K195" i="15" s="1"/>
  <c r="L195" i="15" s="1"/>
  <c r="C196" i="15"/>
  <c r="E196" i="15" s="1"/>
  <c r="G196" i="15" s="1"/>
  <c r="H196" i="15"/>
  <c r="J196" i="15" s="1"/>
  <c r="K196" i="15" s="1"/>
  <c r="L196" i="15" s="1"/>
  <c r="C197" i="15"/>
  <c r="E197" i="15" s="1"/>
  <c r="G197" i="15" s="1"/>
  <c r="H197" i="15"/>
  <c r="J197" i="15" s="1"/>
  <c r="K197" i="15" s="1"/>
  <c r="L197" i="15" s="1"/>
  <c r="C198" i="15"/>
  <c r="E198" i="15" s="1"/>
  <c r="G198" i="15" s="1"/>
  <c r="H198" i="15"/>
  <c r="J198" i="15" s="1"/>
  <c r="K198" i="15" s="1"/>
  <c r="L198" i="15" s="1"/>
  <c r="C187" i="14"/>
  <c r="E187" i="14" s="1"/>
  <c r="G187" i="14" s="1"/>
  <c r="H187" i="14"/>
  <c r="J187" i="14" s="1"/>
  <c r="K187" i="14" s="1"/>
  <c r="L187" i="14" s="1"/>
  <c r="C188" i="14"/>
  <c r="E188" i="14" s="1"/>
  <c r="G188" i="14" s="1"/>
  <c r="H188" i="14"/>
  <c r="J188" i="14" s="1"/>
  <c r="K188" i="14" s="1"/>
  <c r="L188" i="14" s="1"/>
  <c r="C189" i="14"/>
  <c r="E189" i="14" s="1"/>
  <c r="G189" i="14" s="1"/>
  <c r="H189" i="14"/>
  <c r="J189" i="14" s="1"/>
  <c r="K189" i="14" s="1"/>
  <c r="L189" i="14" s="1"/>
  <c r="C190" i="14"/>
  <c r="E190" i="14" s="1"/>
  <c r="G190" i="14" s="1"/>
  <c r="H190" i="14"/>
  <c r="J190" i="14" s="1"/>
  <c r="K190" i="14" s="1"/>
  <c r="L190" i="14" s="1"/>
  <c r="C191" i="14"/>
  <c r="E191" i="14" s="1"/>
  <c r="G191" i="14" s="1"/>
  <c r="H191" i="14"/>
  <c r="J191" i="14" s="1"/>
  <c r="K191" i="14" s="1"/>
  <c r="L191" i="14" s="1"/>
  <c r="C192" i="14"/>
  <c r="E192" i="14" s="1"/>
  <c r="G192" i="14" s="1"/>
  <c r="H192" i="14"/>
  <c r="J192" i="14" s="1"/>
  <c r="K192" i="14" s="1"/>
  <c r="L192" i="14" s="1"/>
  <c r="C193" i="14"/>
  <c r="E193" i="14" s="1"/>
  <c r="G193" i="14" s="1"/>
  <c r="H193" i="14"/>
  <c r="J193" i="14" s="1"/>
  <c r="K193" i="14" s="1"/>
  <c r="L193" i="14" s="1"/>
  <c r="C194" i="14"/>
  <c r="E194" i="14" s="1"/>
  <c r="G194" i="14" s="1"/>
  <c r="H194" i="14"/>
  <c r="J194" i="14" s="1"/>
  <c r="K194" i="14" s="1"/>
  <c r="L194" i="14" s="1"/>
  <c r="C195" i="14"/>
  <c r="E195" i="14" s="1"/>
  <c r="G195" i="14" s="1"/>
  <c r="H195" i="14"/>
  <c r="J195" i="14" s="1"/>
  <c r="K195" i="14" s="1"/>
  <c r="L195" i="14" s="1"/>
  <c r="C196" i="14"/>
  <c r="E196" i="14" s="1"/>
  <c r="G196" i="14" s="1"/>
  <c r="H196" i="14"/>
  <c r="J196" i="14" s="1"/>
  <c r="K196" i="14" s="1"/>
  <c r="L196" i="14" s="1"/>
  <c r="C197" i="14"/>
  <c r="E197" i="14" s="1"/>
  <c r="G197" i="14" s="1"/>
  <c r="H197" i="14"/>
  <c r="J197" i="14" s="1"/>
  <c r="K197" i="14" s="1"/>
  <c r="L197" i="14" s="1"/>
  <c r="C198" i="14"/>
  <c r="E198" i="14" s="1"/>
  <c r="G198" i="14" s="1"/>
  <c r="H198" i="14"/>
  <c r="J198" i="14" s="1"/>
  <c r="K198" i="14" s="1"/>
  <c r="L198" i="14" s="1"/>
  <c r="C187" i="12"/>
  <c r="E187" i="12" s="1"/>
  <c r="G187" i="12" s="1"/>
  <c r="H187" i="12"/>
  <c r="J187" i="12" s="1"/>
  <c r="K187" i="12" s="1"/>
  <c r="L187" i="12" s="1"/>
  <c r="C188" i="12"/>
  <c r="E188" i="12" s="1"/>
  <c r="G188" i="12" s="1"/>
  <c r="H188" i="12"/>
  <c r="J188" i="12" s="1"/>
  <c r="K188" i="12" s="1"/>
  <c r="L188" i="12" s="1"/>
  <c r="C189" i="12"/>
  <c r="E189" i="12" s="1"/>
  <c r="G189" i="12" s="1"/>
  <c r="H189" i="12"/>
  <c r="J189" i="12" s="1"/>
  <c r="K189" i="12" s="1"/>
  <c r="L189" i="12" s="1"/>
  <c r="C190" i="12"/>
  <c r="E190" i="12" s="1"/>
  <c r="G190" i="12" s="1"/>
  <c r="H190" i="12"/>
  <c r="J190" i="12" s="1"/>
  <c r="K190" i="12" s="1"/>
  <c r="L190" i="12" s="1"/>
  <c r="C191" i="12"/>
  <c r="E191" i="12" s="1"/>
  <c r="G191" i="12" s="1"/>
  <c r="H191" i="12"/>
  <c r="J191" i="12" s="1"/>
  <c r="K191" i="12" s="1"/>
  <c r="L191" i="12" s="1"/>
  <c r="C192" i="12"/>
  <c r="E192" i="12" s="1"/>
  <c r="G192" i="12" s="1"/>
  <c r="H192" i="12"/>
  <c r="J192" i="12" s="1"/>
  <c r="K192" i="12" s="1"/>
  <c r="L192" i="12" s="1"/>
  <c r="C193" i="12"/>
  <c r="E193" i="12" s="1"/>
  <c r="G193" i="12" s="1"/>
  <c r="H193" i="12"/>
  <c r="J193" i="12" s="1"/>
  <c r="K193" i="12" s="1"/>
  <c r="L193" i="12" s="1"/>
  <c r="C194" i="12"/>
  <c r="E194" i="12" s="1"/>
  <c r="G194" i="12" s="1"/>
  <c r="H194" i="12"/>
  <c r="J194" i="12" s="1"/>
  <c r="K194" i="12" s="1"/>
  <c r="L194" i="12" s="1"/>
  <c r="C195" i="12"/>
  <c r="E195" i="12" s="1"/>
  <c r="G195" i="12" s="1"/>
  <c r="H195" i="12"/>
  <c r="J195" i="12" s="1"/>
  <c r="K195" i="12" s="1"/>
  <c r="L195" i="12" s="1"/>
  <c r="C196" i="12"/>
  <c r="E196" i="12" s="1"/>
  <c r="G196" i="12" s="1"/>
  <c r="H196" i="12"/>
  <c r="J196" i="12" s="1"/>
  <c r="K196" i="12" s="1"/>
  <c r="L196" i="12" s="1"/>
  <c r="C197" i="12"/>
  <c r="E197" i="12" s="1"/>
  <c r="G197" i="12" s="1"/>
  <c r="H197" i="12"/>
  <c r="J197" i="12" s="1"/>
  <c r="K197" i="12" s="1"/>
  <c r="L197" i="12" s="1"/>
  <c r="C198" i="12"/>
  <c r="E198" i="12" s="1"/>
  <c r="G198" i="12" s="1"/>
  <c r="H198" i="12"/>
  <c r="J198" i="12" s="1"/>
  <c r="K198" i="12" s="1"/>
  <c r="L198" i="12" s="1"/>
  <c r="C187" i="11"/>
  <c r="E187" i="11" s="1"/>
  <c r="G187" i="11" s="1"/>
  <c r="H187" i="11"/>
  <c r="J187" i="11" s="1"/>
  <c r="K187" i="11" s="1"/>
  <c r="L187" i="11" s="1"/>
  <c r="C188" i="11"/>
  <c r="E188" i="11" s="1"/>
  <c r="H188" i="11"/>
  <c r="J188" i="11" s="1"/>
  <c r="C189" i="11"/>
  <c r="E189" i="11" s="1"/>
  <c r="G189" i="11" s="1"/>
  <c r="H189" i="11"/>
  <c r="J189" i="11" s="1"/>
  <c r="K189" i="11" s="1"/>
  <c r="L189" i="11" s="1"/>
  <c r="C190" i="11"/>
  <c r="E190" i="11" s="1"/>
  <c r="G190" i="11" s="1"/>
  <c r="H190" i="11"/>
  <c r="J190" i="11" s="1"/>
  <c r="K190" i="11" s="1"/>
  <c r="L190" i="11" s="1"/>
  <c r="C191" i="11"/>
  <c r="E191" i="11" s="1"/>
  <c r="G191" i="11" s="1"/>
  <c r="H191" i="11"/>
  <c r="J191" i="11" s="1"/>
  <c r="K191" i="11" s="1"/>
  <c r="L191" i="11" s="1"/>
  <c r="C192" i="11"/>
  <c r="E192" i="11" s="1"/>
  <c r="G192" i="11" s="1"/>
  <c r="H192" i="11"/>
  <c r="J192" i="11" s="1"/>
  <c r="K192" i="11" s="1"/>
  <c r="L192" i="11" s="1"/>
  <c r="C193" i="11"/>
  <c r="E193" i="11" s="1"/>
  <c r="G193" i="11" s="1"/>
  <c r="H193" i="11"/>
  <c r="J193" i="11" s="1"/>
  <c r="K193" i="11" s="1"/>
  <c r="L193" i="11" s="1"/>
  <c r="C194" i="11"/>
  <c r="E194" i="11" s="1"/>
  <c r="G194" i="11" s="1"/>
  <c r="H194" i="11"/>
  <c r="J194" i="11" s="1"/>
  <c r="K194" i="11" s="1"/>
  <c r="L194" i="11" s="1"/>
  <c r="C195" i="11"/>
  <c r="E195" i="11" s="1"/>
  <c r="G195" i="11" s="1"/>
  <c r="H195" i="11"/>
  <c r="J195" i="11" s="1"/>
  <c r="K195" i="11" s="1"/>
  <c r="L195" i="11" s="1"/>
  <c r="C196" i="11"/>
  <c r="E196" i="11" s="1"/>
  <c r="G196" i="11" s="1"/>
  <c r="H196" i="11"/>
  <c r="J196" i="11" s="1"/>
  <c r="K196" i="11" s="1"/>
  <c r="L196" i="11" s="1"/>
  <c r="C197" i="11"/>
  <c r="E197" i="11" s="1"/>
  <c r="G197" i="11" s="1"/>
  <c r="H197" i="11"/>
  <c r="J197" i="11" s="1"/>
  <c r="K197" i="11" s="1"/>
  <c r="L197" i="11" s="1"/>
  <c r="C198" i="11"/>
  <c r="E198" i="11" s="1"/>
  <c r="H198" i="11"/>
  <c r="J198" i="11" s="1"/>
  <c r="C187" i="10"/>
  <c r="E187" i="10" s="1"/>
  <c r="G187" i="10" s="1"/>
  <c r="H187" i="10"/>
  <c r="J187" i="10" s="1"/>
  <c r="K187" i="10" s="1"/>
  <c r="L187" i="10" s="1"/>
  <c r="C188" i="10"/>
  <c r="E188" i="10" s="1"/>
  <c r="G188" i="10" s="1"/>
  <c r="H188" i="10"/>
  <c r="J188" i="10" s="1"/>
  <c r="K188" i="10" s="1"/>
  <c r="L188" i="10" s="1"/>
  <c r="C189" i="10"/>
  <c r="E189" i="10" s="1"/>
  <c r="G189" i="10" s="1"/>
  <c r="H189" i="10"/>
  <c r="J189" i="10" s="1"/>
  <c r="K189" i="10" s="1"/>
  <c r="L189" i="10" s="1"/>
  <c r="C190" i="10"/>
  <c r="E190" i="10" s="1"/>
  <c r="G190" i="10" s="1"/>
  <c r="H190" i="10"/>
  <c r="J190" i="10" s="1"/>
  <c r="K190" i="10" s="1"/>
  <c r="L190" i="10" s="1"/>
  <c r="C191" i="10"/>
  <c r="E191" i="10" s="1"/>
  <c r="G191" i="10" s="1"/>
  <c r="H191" i="10"/>
  <c r="J191" i="10" s="1"/>
  <c r="K191" i="10" s="1"/>
  <c r="L191" i="10" s="1"/>
  <c r="C192" i="10"/>
  <c r="E192" i="10" s="1"/>
  <c r="G192" i="10" s="1"/>
  <c r="H192" i="10"/>
  <c r="J192" i="10" s="1"/>
  <c r="K192" i="10" s="1"/>
  <c r="L192" i="10" s="1"/>
  <c r="C193" i="10"/>
  <c r="E193" i="10" s="1"/>
  <c r="G193" i="10" s="1"/>
  <c r="H193" i="10"/>
  <c r="J193" i="10" s="1"/>
  <c r="K193" i="10" s="1"/>
  <c r="L193" i="10" s="1"/>
  <c r="C194" i="10"/>
  <c r="E194" i="10" s="1"/>
  <c r="G194" i="10" s="1"/>
  <c r="H194" i="10"/>
  <c r="J194" i="10" s="1"/>
  <c r="K194" i="10" s="1"/>
  <c r="L194" i="10" s="1"/>
  <c r="C195" i="10"/>
  <c r="E195" i="10" s="1"/>
  <c r="G195" i="10" s="1"/>
  <c r="H195" i="10"/>
  <c r="J195" i="10" s="1"/>
  <c r="K195" i="10" s="1"/>
  <c r="L195" i="10" s="1"/>
  <c r="C196" i="10"/>
  <c r="E196" i="10" s="1"/>
  <c r="G196" i="10" s="1"/>
  <c r="H196" i="10"/>
  <c r="J196" i="10" s="1"/>
  <c r="K196" i="10" s="1"/>
  <c r="L196" i="10" s="1"/>
  <c r="C197" i="10"/>
  <c r="E197" i="10" s="1"/>
  <c r="G197" i="10" s="1"/>
  <c r="H197" i="10"/>
  <c r="J197" i="10" s="1"/>
  <c r="K197" i="10" s="1"/>
  <c r="L197" i="10" s="1"/>
  <c r="C198" i="10"/>
  <c r="E198" i="10" s="1"/>
  <c r="G198" i="10" s="1"/>
  <c r="H198" i="10"/>
  <c r="J198" i="10" s="1"/>
  <c r="K198" i="10" s="1"/>
  <c r="L198" i="10" s="1"/>
  <c r="C187" i="9"/>
  <c r="E187" i="9" s="1"/>
  <c r="G187" i="9" s="1"/>
  <c r="H187" i="9"/>
  <c r="J187" i="9" s="1"/>
  <c r="K187" i="9" s="1"/>
  <c r="L187" i="9" s="1"/>
  <c r="C188" i="9"/>
  <c r="E188" i="9" s="1"/>
  <c r="G188" i="9" s="1"/>
  <c r="H188" i="9"/>
  <c r="J188" i="9" s="1"/>
  <c r="K188" i="9" s="1"/>
  <c r="L188" i="9" s="1"/>
  <c r="C189" i="9"/>
  <c r="E189" i="9" s="1"/>
  <c r="G189" i="9" s="1"/>
  <c r="H189" i="9"/>
  <c r="J189" i="9" s="1"/>
  <c r="K189" i="9" s="1"/>
  <c r="L189" i="9" s="1"/>
  <c r="C190" i="9"/>
  <c r="E190" i="9" s="1"/>
  <c r="G190" i="9" s="1"/>
  <c r="H190" i="9"/>
  <c r="J190" i="9" s="1"/>
  <c r="K190" i="9" s="1"/>
  <c r="L190" i="9" s="1"/>
  <c r="C191" i="9"/>
  <c r="E191" i="9" s="1"/>
  <c r="G191" i="9" s="1"/>
  <c r="H191" i="9"/>
  <c r="J191" i="9" s="1"/>
  <c r="K191" i="9" s="1"/>
  <c r="L191" i="9" s="1"/>
  <c r="C192" i="9"/>
  <c r="E192" i="9" s="1"/>
  <c r="G192" i="9" s="1"/>
  <c r="H192" i="9"/>
  <c r="J192" i="9" s="1"/>
  <c r="K192" i="9" s="1"/>
  <c r="L192" i="9" s="1"/>
  <c r="C193" i="9"/>
  <c r="E193" i="9" s="1"/>
  <c r="G193" i="9" s="1"/>
  <c r="H193" i="9"/>
  <c r="J193" i="9" s="1"/>
  <c r="K193" i="9" s="1"/>
  <c r="L193" i="9" s="1"/>
  <c r="C194" i="9"/>
  <c r="E194" i="9" s="1"/>
  <c r="G194" i="9" s="1"/>
  <c r="H194" i="9"/>
  <c r="J194" i="9" s="1"/>
  <c r="K194" i="9" s="1"/>
  <c r="L194" i="9" s="1"/>
  <c r="C195" i="9"/>
  <c r="E195" i="9" s="1"/>
  <c r="G195" i="9" s="1"/>
  <c r="H195" i="9"/>
  <c r="J195" i="9" s="1"/>
  <c r="K195" i="9" s="1"/>
  <c r="L195" i="9" s="1"/>
  <c r="C196" i="9"/>
  <c r="E196" i="9" s="1"/>
  <c r="G196" i="9" s="1"/>
  <c r="H196" i="9"/>
  <c r="J196" i="9" s="1"/>
  <c r="K196" i="9" s="1"/>
  <c r="L196" i="9" s="1"/>
  <c r="C197" i="9"/>
  <c r="E197" i="9" s="1"/>
  <c r="G197" i="9" s="1"/>
  <c r="H197" i="9"/>
  <c r="J197" i="9" s="1"/>
  <c r="K197" i="9" s="1"/>
  <c r="L197" i="9" s="1"/>
  <c r="C198" i="9"/>
  <c r="E198" i="9" s="1"/>
  <c r="G198" i="9" s="1"/>
  <c r="H198" i="9"/>
  <c r="J198" i="9" s="1"/>
  <c r="K198" i="9" s="1"/>
  <c r="L198" i="9" s="1"/>
  <c r="U194" i="41" l="1"/>
  <c r="U193" i="41"/>
  <c r="U192" i="41"/>
  <c r="F193" i="32"/>
  <c r="U191" i="41"/>
  <c r="F192" i="32"/>
  <c r="U198" i="41"/>
  <c r="F199" i="32"/>
  <c r="U190" i="41"/>
  <c r="F191" i="32"/>
  <c r="U197" i="41"/>
  <c r="U189" i="41"/>
  <c r="F190" i="32"/>
  <c r="U196" i="41"/>
  <c r="F197" i="32"/>
  <c r="U188" i="41"/>
  <c r="F189" i="32"/>
  <c r="U195" i="41"/>
  <c r="U187" i="41"/>
  <c r="F188" i="32"/>
  <c r="AA61" i="33"/>
  <c r="V62" i="33"/>
  <c r="W62" i="33" s="1"/>
  <c r="Y62" i="33" s="1"/>
  <c r="U188" i="25"/>
  <c r="AA178" i="50"/>
  <c r="V179" i="50"/>
  <c r="W179" i="50" s="1"/>
  <c r="Y179" i="50" s="1"/>
  <c r="V180" i="50" s="1"/>
  <c r="W180" i="50" s="1"/>
  <c r="Y180" i="50" s="1"/>
  <c r="AA43" i="50"/>
  <c r="V44" i="50"/>
  <c r="W44" i="50" s="1"/>
  <c r="Y44" i="50" s="1"/>
  <c r="U198" i="28"/>
  <c r="V33" i="49"/>
  <c r="W33" i="49" s="1"/>
  <c r="Y33" i="49" s="1"/>
  <c r="AA32" i="49"/>
  <c r="K198" i="11"/>
  <c r="L198" i="11" s="1"/>
  <c r="G198" i="11"/>
  <c r="U187" i="25"/>
  <c r="G188" i="11"/>
  <c r="K188" i="11"/>
  <c r="L188" i="11" s="1"/>
  <c r="U198" i="15"/>
  <c r="U197" i="15"/>
  <c r="U196" i="15"/>
  <c r="U195" i="15"/>
  <c r="U194" i="15"/>
  <c r="U193" i="15"/>
  <c r="U192" i="15"/>
  <c r="U191" i="15"/>
  <c r="U190" i="15"/>
  <c r="U189" i="15"/>
  <c r="U188" i="15"/>
  <c r="U187" i="15"/>
  <c r="U196" i="14"/>
  <c r="U193" i="14"/>
  <c r="U192" i="14"/>
  <c r="U191" i="14"/>
  <c r="U189" i="14"/>
  <c r="U187" i="14"/>
  <c r="U198" i="14"/>
  <c r="U197" i="14"/>
  <c r="U195" i="14"/>
  <c r="U194" i="14"/>
  <c r="U190" i="14"/>
  <c r="U188" i="14"/>
  <c r="U198" i="12"/>
  <c r="U197" i="12"/>
  <c r="U196" i="12"/>
  <c r="U195" i="12"/>
  <c r="U194" i="12"/>
  <c r="U193" i="12"/>
  <c r="U192" i="12"/>
  <c r="U191" i="12"/>
  <c r="U190" i="12"/>
  <c r="U189" i="12"/>
  <c r="U188" i="12"/>
  <c r="U187" i="12"/>
  <c r="U197" i="11"/>
  <c r="U196" i="11"/>
  <c r="U195" i="11"/>
  <c r="U194" i="11"/>
  <c r="U193" i="11"/>
  <c r="U192" i="11"/>
  <c r="U191" i="11"/>
  <c r="U190" i="11"/>
  <c r="U189" i="11"/>
  <c r="U187" i="11"/>
  <c r="U198" i="10"/>
  <c r="U197" i="10"/>
  <c r="U196" i="10"/>
  <c r="U195" i="10"/>
  <c r="U194" i="10"/>
  <c r="U193" i="10"/>
  <c r="U192" i="10"/>
  <c r="U191" i="10"/>
  <c r="U190" i="10"/>
  <c r="U189" i="10"/>
  <c r="U188" i="10"/>
  <c r="U187" i="10"/>
  <c r="U198" i="9"/>
  <c r="U197" i="9"/>
  <c r="U196" i="9"/>
  <c r="U195" i="9"/>
  <c r="U194" i="9"/>
  <c r="U193" i="9"/>
  <c r="U192" i="9"/>
  <c r="U191" i="9"/>
  <c r="U190" i="9"/>
  <c r="U189" i="9"/>
  <c r="U188" i="9"/>
  <c r="U187" i="9"/>
  <c r="L187" i="39"/>
  <c r="U187" i="39" s="1"/>
  <c r="L188" i="39"/>
  <c r="U188" i="39" s="1"/>
  <c r="L189" i="39"/>
  <c r="U189" i="39" s="1"/>
  <c r="L190" i="39"/>
  <c r="U190" i="39" s="1"/>
  <c r="L191" i="39"/>
  <c r="U191" i="39" s="1"/>
  <c r="L192" i="39"/>
  <c r="U192" i="39" s="1"/>
  <c r="L193" i="39"/>
  <c r="U193" i="39" s="1"/>
  <c r="L194" i="39"/>
  <c r="U194" i="39" s="1"/>
  <c r="L195" i="39"/>
  <c r="U195" i="39" s="1"/>
  <c r="L196" i="39"/>
  <c r="U196" i="39" s="1"/>
  <c r="L197" i="39"/>
  <c r="U197" i="39" s="1"/>
  <c r="L198" i="39"/>
  <c r="U198" i="39" s="1"/>
  <c r="L187" i="38"/>
  <c r="U187" i="38" s="1"/>
  <c r="L188" i="38"/>
  <c r="U188" i="38" s="1"/>
  <c r="L189" i="38"/>
  <c r="U189" i="38" s="1"/>
  <c r="L190" i="38"/>
  <c r="U190" i="38" s="1"/>
  <c r="L191" i="38"/>
  <c r="U191" i="38" s="1"/>
  <c r="L192" i="38"/>
  <c r="U192" i="38" s="1"/>
  <c r="L193" i="38"/>
  <c r="U193" i="38" s="1"/>
  <c r="L194" i="38"/>
  <c r="U194" i="38" s="1"/>
  <c r="L195" i="38"/>
  <c r="U195" i="38" s="1"/>
  <c r="L196" i="38"/>
  <c r="U196" i="38" s="1"/>
  <c r="L197" i="38"/>
  <c r="U197" i="38" s="1"/>
  <c r="L198" i="38"/>
  <c r="U198" i="38" s="1"/>
  <c r="L187" i="37"/>
  <c r="U187" i="37" s="1"/>
  <c r="L188" i="37"/>
  <c r="U188" i="37" s="1"/>
  <c r="L189" i="37"/>
  <c r="U189" i="37" s="1"/>
  <c r="L190" i="37"/>
  <c r="U190" i="37" s="1"/>
  <c r="L191" i="37"/>
  <c r="U191" i="37" s="1"/>
  <c r="L192" i="37"/>
  <c r="U192" i="37" s="1"/>
  <c r="L193" i="37"/>
  <c r="U193" i="37" s="1"/>
  <c r="L194" i="37"/>
  <c r="U194" i="37" s="1"/>
  <c r="L195" i="37"/>
  <c r="U195" i="37" s="1"/>
  <c r="L196" i="37"/>
  <c r="U196" i="37" s="1"/>
  <c r="L197" i="37"/>
  <c r="U197" i="37" s="1"/>
  <c r="L198" i="37"/>
  <c r="U198" i="37" s="1"/>
  <c r="C187" i="8"/>
  <c r="E187" i="8" s="1"/>
  <c r="G187" i="8" s="1"/>
  <c r="H187" i="8"/>
  <c r="J187" i="8" s="1"/>
  <c r="K187" i="8" s="1"/>
  <c r="L187" i="8" s="1"/>
  <c r="C188" i="8"/>
  <c r="E188" i="8" s="1"/>
  <c r="G188" i="8" s="1"/>
  <c r="H188" i="8"/>
  <c r="J188" i="8" s="1"/>
  <c r="K188" i="8" s="1"/>
  <c r="L188" i="8" s="1"/>
  <c r="C189" i="8"/>
  <c r="E189" i="8" s="1"/>
  <c r="G189" i="8" s="1"/>
  <c r="H189" i="8"/>
  <c r="J189" i="8" s="1"/>
  <c r="K189" i="8" s="1"/>
  <c r="L189" i="8" s="1"/>
  <c r="C190" i="8"/>
  <c r="E190" i="8" s="1"/>
  <c r="G190" i="8" s="1"/>
  <c r="H190" i="8"/>
  <c r="J190" i="8" s="1"/>
  <c r="K190" i="8" s="1"/>
  <c r="L190" i="8" s="1"/>
  <c r="C191" i="8"/>
  <c r="E191" i="8" s="1"/>
  <c r="G191" i="8" s="1"/>
  <c r="H191" i="8"/>
  <c r="J191" i="8" s="1"/>
  <c r="K191" i="8" s="1"/>
  <c r="L191" i="8" s="1"/>
  <c r="C192" i="8"/>
  <c r="E192" i="8" s="1"/>
  <c r="G192" i="8" s="1"/>
  <c r="H192" i="8"/>
  <c r="J192" i="8" s="1"/>
  <c r="K192" i="8" s="1"/>
  <c r="L192" i="8" s="1"/>
  <c r="C193" i="8"/>
  <c r="E193" i="8" s="1"/>
  <c r="G193" i="8" s="1"/>
  <c r="H193" i="8"/>
  <c r="J193" i="8" s="1"/>
  <c r="K193" i="8" s="1"/>
  <c r="L193" i="8" s="1"/>
  <c r="C194" i="8"/>
  <c r="E194" i="8" s="1"/>
  <c r="G194" i="8" s="1"/>
  <c r="H194" i="8"/>
  <c r="J194" i="8" s="1"/>
  <c r="K194" i="8" s="1"/>
  <c r="L194" i="8" s="1"/>
  <c r="C195" i="8"/>
  <c r="E195" i="8" s="1"/>
  <c r="G195" i="8" s="1"/>
  <c r="H195" i="8"/>
  <c r="J195" i="8" s="1"/>
  <c r="K195" i="8" s="1"/>
  <c r="L195" i="8" s="1"/>
  <c r="C196" i="8"/>
  <c r="E196" i="8" s="1"/>
  <c r="G196" i="8" s="1"/>
  <c r="H196" i="8"/>
  <c r="J196" i="8" s="1"/>
  <c r="K196" i="8" s="1"/>
  <c r="L196" i="8" s="1"/>
  <c r="C197" i="8"/>
  <c r="E197" i="8" s="1"/>
  <c r="G197" i="8" s="1"/>
  <c r="H197" i="8"/>
  <c r="J197" i="8" s="1"/>
  <c r="K197" i="8" s="1"/>
  <c r="L197" i="8" s="1"/>
  <c r="C198" i="8"/>
  <c r="E198" i="8" s="1"/>
  <c r="G198" i="8" s="1"/>
  <c r="H198" i="8"/>
  <c r="J198" i="8" s="1"/>
  <c r="K198" i="8" s="1"/>
  <c r="L198" i="8" s="1"/>
  <c r="L187" i="36"/>
  <c r="U187" i="36" s="1"/>
  <c r="L188" i="36"/>
  <c r="U188" i="36" s="1"/>
  <c r="L189" i="36"/>
  <c r="U189" i="36" s="1"/>
  <c r="L190" i="36"/>
  <c r="U190" i="36" s="1"/>
  <c r="L191" i="36"/>
  <c r="U191" i="36" s="1"/>
  <c r="L192" i="36"/>
  <c r="U192" i="36" s="1"/>
  <c r="L193" i="36"/>
  <c r="U193" i="36" s="1"/>
  <c r="L194" i="36"/>
  <c r="U194" i="36" s="1"/>
  <c r="L195" i="36"/>
  <c r="U195" i="36" s="1"/>
  <c r="L196" i="36"/>
  <c r="U196" i="36" s="1"/>
  <c r="L197" i="36"/>
  <c r="U197" i="36" s="1"/>
  <c r="L198" i="36"/>
  <c r="U198" i="36" s="1"/>
  <c r="C187" i="7"/>
  <c r="E187" i="7" s="1"/>
  <c r="G187" i="7" s="1"/>
  <c r="H187" i="7"/>
  <c r="J187" i="7" s="1"/>
  <c r="K187" i="7" s="1"/>
  <c r="L187" i="7" s="1"/>
  <c r="C188" i="7"/>
  <c r="E188" i="7" s="1"/>
  <c r="G188" i="7" s="1"/>
  <c r="H188" i="7"/>
  <c r="J188" i="7" s="1"/>
  <c r="K188" i="7" s="1"/>
  <c r="L188" i="7" s="1"/>
  <c r="C189" i="7"/>
  <c r="E189" i="7" s="1"/>
  <c r="G189" i="7" s="1"/>
  <c r="H189" i="7"/>
  <c r="J189" i="7" s="1"/>
  <c r="K189" i="7" s="1"/>
  <c r="L189" i="7" s="1"/>
  <c r="C190" i="7"/>
  <c r="E190" i="7" s="1"/>
  <c r="G190" i="7" s="1"/>
  <c r="H190" i="7"/>
  <c r="J190" i="7" s="1"/>
  <c r="K190" i="7" s="1"/>
  <c r="L190" i="7" s="1"/>
  <c r="C191" i="7"/>
  <c r="E191" i="7" s="1"/>
  <c r="G191" i="7" s="1"/>
  <c r="H191" i="7"/>
  <c r="J191" i="7" s="1"/>
  <c r="K191" i="7" s="1"/>
  <c r="L191" i="7" s="1"/>
  <c r="C192" i="7"/>
  <c r="E192" i="7" s="1"/>
  <c r="G192" i="7" s="1"/>
  <c r="H192" i="7"/>
  <c r="J192" i="7" s="1"/>
  <c r="K192" i="7" s="1"/>
  <c r="L192" i="7" s="1"/>
  <c r="C193" i="7"/>
  <c r="E193" i="7" s="1"/>
  <c r="G193" i="7" s="1"/>
  <c r="H193" i="7"/>
  <c r="J193" i="7" s="1"/>
  <c r="K193" i="7" s="1"/>
  <c r="L193" i="7" s="1"/>
  <c r="C194" i="7"/>
  <c r="E194" i="7" s="1"/>
  <c r="G194" i="7" s="1"/>
  <c r="H194" i="7"/>
  <c r="J194" i="7" s="1"/>
  <c r="K194" i="7" s="1"/>
  <c r="L194" i="7" s="1"/>
  <c r="C195" i="7"/>
  <c r="E195" i="7" s="1"/>
  <c r="G195" i="7" s="1"/>
  <c r="H195" i="7"/>
  <c r="J195" i="7" s="1"/>
  <c r="K195" i="7" s="1"/>
  <c r="L195" i="7" s="1"/>
  <c r="C196" i="7"/>
  <c r="E196" i="7" s="1"/>
  <c r="G196" i="7" s="1"/>
  <c r="H196" i="7"/>
  <c r="J196" i="7" s="1"/>
  <c r="K196" i="7" s="1"/>
  <c r="L196" i="7" s="1"/>
  <c r="C197" i="7"/>
  <c r="E197" i="7" s="1"/>
  <c r="G197" i="7" s="1"/>
  <c r="H197" i="7"/>
  <c r="J197" i="7" s="1"/>
  <c r="K197" i="7" s="1"/>
  <c r="L197" i="7" s="1"/>
  <c r="C198" i="7"/>
  <c r="E198" i="7" s="1"/>
  <c r="G198" i="7" s="1"/>
  <c r="H198" i="7"/>
  <c r="J198" i="7" s="1"/>
  <c r="K198" i="7" s="1"/>
  <c r="L198" i="7" s="1"/>
  <c r="C187" i="6"/>
  <c r="E187" i="6" s="1"/>
  <c r="G187" i="6" s="1"/>
  <c r="H187" i="6"/>
  <c r="J187" i="6" s="1"/>
  <c r="K187" i="6" s="1"/>
  <c r="L187" i="6" s="1"/>
  <c r="C188" i="6"/>
  <c r="E188" i="6" s="1"/>
  <c r="G188" i="6" s="1"/>
  <c r="H188" i="6"/>
  <c r="J188" i="6" s="1"/>
  <c r="K188" i="6" s="1"/>
  <c r="L188" i="6" s="1"/>
  <c r="C189" i="6"/>
  <c r="E189" i="6" s="1"/>
  <c r="G189" i="6" s="1"/>
  <c r="H189" i="6"/>
  <c r="J189" i="6" s="1"/>
  <c r="K189" i="6" s="1"/>
  <c r="L189" i="6" s="1"/>
  <c r="C190" i="6"/>
  <c r="E190" i="6" s="1"/>
  <c r="G190" i="6" s="1"/>
  <c r="H190" i="6"/>
  <c r="J190" i="6" s="1"/>
  <c r="K190" i="6" s="1"/>
  <c r="L190" i="6" s="1"/>
  <c r="C191" i="6"/>
  <c r="E191" i="6" s="1"/>
  <c r="G191" i="6" s="1"/>
  <c r="H191" i="6"/>
  <c r="J191" i="6" s="1"/>
  <c r="K191" i="6" s="1"/>
  <c r="L191" i="6" s="1"/>
  <c r="C192" i="6"/>
  <c r="E192" i="6" s="1"/>
  <c r="G192" i="6" s="1"/>
  <c r="H192" i="6"/>
  <c r="J192" i="6" s="1"/>
  <c r="K192" i="6" s="1"/>
  <c r="L192" i="6" s="1"/>
  <c r="C193" i="6"/>
  <c r="E193" i="6" s="1"/>
  <c r="G193" i="6" s="1"/>
  <c r="H193" i="6"/>
  <c r="J193" i="6" s="1"/>
  <c r="K193" i="6" s="1"/>
  <c r="L193" i="6" s="1"/>
  <c r="C194" i="6"/>
  <c r="E194" i="6" s="1"/>
  <c r="G194" i="6" s="1"/>
  <c r="H194" i="6"/>
  <c r="J194" i="6" s="1"/>
  <c r="K194" i="6" s="1"/>
  <c r="L194" i="6" s="1"/>
  <c r="C195" i="6"/>
  <c r="E195" i="6" s="1"/>
  <c r="G195" i="6" s="1"/>
  <c r="H195" i="6"/>
  <c r="J195" i="6" s="1"/>
  <c r="K195" i="6" s="1"/>
  <c r="L195" i="6" s="1"/>
  <c r="C196" i="6"/>
  <c r="E196" i="6" s="1"/>
  <c r="G196" i="6" s="1"/>
  <c r="H196" i="6"/>
  <c r="J196" i="6" s="1"/>
  <c r="K196" i="6" s="1"/>
  <c r="L196" i="6" s="1"/>
  <c r="C197" i="6"/>
  <c r="E197" i="6" s="1"/>
  <c r="G197" i="6" s="1"/>
  <c r="H197" i="6"/>
  <c r="J197" i="6" s="1"/>
  <c r="K197" i="6" s="1"/>
  <c r="L197" i="6" s="1"/>
  <c r="C198" i="6"/>
  <c r="E198" i="6" s="1"/>
  <c r="G198" i="6" s="1"/>
  <c r="H198" i="6"/>
  <c r="J198" i="6" s="1"/>
  <c r="K198" i="6" s="1"/>
  <c r="L198" i="6" s="1"/>
  <c r="C187" i="5"/>
  <c r="E187" i="5" s="1"/>
  <c r="G187" i="5" s="1"/>
  <c r="H187" i="5"/>
  <c r="J187" i="5" s="1"/>
  <c r="K187" i="5" s="1"/>
  <c r="L187" i="5" s="1"/>
  <c r="C188" i="5"/>
  <c r="E188" i="5" s="1"/>
  <c r="G188" i="5" s="1"/>
  <c r="H188" i="5"/>
  <c r="J188" i="5" s="1"/>
  <c r="K188" i="5" s="1"/>
  <c r="L188" i="5" s="1"/>
  <c r="C189" i="5"/>
  <c r="E189" i="5" s="1"/>
  <c r="G189" i="5" s="1"/>
  <c r="H189" i="5"/>
  <c r="J189" i="5" s="1"/>
  <c r="K189" i="5" s="1"/>
  <c r="L189" i="5" s="1"/>
  <c r="C190" i="5"/>
  <c r="E190" i="5" s="1"/>
  <c r="G190" i="5" s="1"/>
  <c r="H190" i="5"/>
  <c r="J190" i="5" s="1"/>
  <c r="K190" i="5" s="1"/>
  <c r="L190" i="5" s="1"/>
  <c r="C191" i="5"/>
  <c r="E191" i="5" s="1"/>
  <c r="G191" i="5" s="1"/>
  <c r="H191" i="5"/>
  <c r="J191" i="5" s="1"/>
  <c r="K191" i="5" s="1"/>
  <c r="L191" i="5" s="1"/>
  <c r="C192" i="5"/>
  <c r="E192" i="5" s="1"/>
  <c r="G192" i="5" s="1"/>
  <c r="H192" i="5"/>
  <c r="J192" i="5" s="1"/>
  <c r="K192" i="5" s="1"/>
  <c r="L192" i="5" s="1"/>
  <c r="C193" i="5"/>
  <c r="E193" i="5" s="1"/>
  <c r="G193" i="5" s="1"/>
  <c r="H193" i="5"/>
  <c r="J193" i="5" s="1"/>
  <c r="K193" i="5" s="1"/>
  <c r="L193" i="5" s="1"/>
  <c r="C194" i="5"/>
  <c r="E194" i="5" s="1"/>
  <c r="G194" i="5" s="1"/>
  <c r="H194" i="5"/>
  <c r="J194" i="5" s="1"/>
  <c r="K194" i="5" s="1"/>
  <c r="L194" i="5" s="1"/>
  <c r="C195" i="5"/>
  <c r="E195" i="5" s="1"/>
  <c r="G195" i="5" s="1"/>
  <c r="H195" i="5"/>
  <c r="J195" i="5" s="1"/>
  <c r="K195" i="5" s="1"/>
  <c r="L195" i="5" s="1"/>
  <c r="C196" i="5"/>
  <c r="E196" i="5" s="1"/>
  <c r="G196" i="5" s="1"/>
  <c r="H196" i="5"/>
  <c r="J196" i="5" s="1"/>
  <c r="K196" i="5" s="1"/>
  <c r="L196" i="5" s="1"/>
  <c r="C197" i="5"/>
  <c r="E197" i="5" s="1"/>
  <c r="G197" i="5" s="1"/>
  <c r="H197" i="5"/>
  <c r="J197" i="5" s="1"/>
  <c r="K197" i="5" s="1"/>
  <c r="L197" i="5" s="1"/>
  <c r="C198" i="5"/>
  <c r="E198" i="5" s="1"/>
  <c r="G198" i="5" s="1"/>
  <c r="H198" i="5"/>
  <c r="J198" i="5" s="1"/>
  <c r="K198" i="5" s="1"/>
  <c r="L198" i="5" s="1"/>
  <c r="C187" i="4"/>
  <c r="E187" i="4" s="1"/>
  <c r="G187" i="4" s="1"/>
  <c r="H187" i="4"/>
  <c r="J187" i="4" s="1"/>
  <c r="K187" i="4" s="1"/>
  <c r="L187" i="4" s="1"/>
  <c r="C188" i="4"/>
  <c r="E188" i="4" s="1"/>
  <c r="G188" i="4" s="1"/>
  <c r="H188" i="4"/>
  <c r="J188" i="4" s="1"/>
  <c r="K188" i="4" s="1"/>
  <c r="L188" i="4" s="1"/>
  <c r="C189" i="4"/>
  <c r="E189" i="4" s="1"/>
  <c r="G189" i="4" s="1"/>
  <c r="H189" i="4"/>
  <c r="J189" i="4" s="1"/>
  <c r="K189" i="4" s="1"/>
  <c r="L189" i="4" s="1"/>
  <c r="C190" i="4"/>
  <c r="E190" i="4" s="1"/>
  <c r="G190" i="4" s="1"/>
  <c r="H190" i="4"/>
  <c r="J190" i="4" s="1"/>
  <c r="K190" i="4" s="1"/>
  <c r="L190" i="4" s="1"/>
  <c r="C191" i="4"/>
  <c r="E191" i="4" s="1"/>
  <c r="G191" i="4" s="1"/>
  <c r="H191" i="4"/>
  <c r="J191" i="4" s="1"/>
  <c r="K191" i="4" s="1"/>
  <c r="L191" i="4" s="1"/>
  <c r="C192" i="4"/>
  <c r="E192" i="4" s="1"/>
  <c r="G192" i="4" s="1"/>
  <c r="H192" i="4"/>
  <c r="J192" i="4" s="1"/>
  <c r="K192" i="4" s="1"/>
  <c r="L192" i="4" s="1"/>
  <c r="C193" i="4"/>
  <c r="E193" i="4" s="1"/>
  <c r="G193" i="4" s="1"/>
  <c r="H193" i="4"/>
  <c r="J193" i="4" s="1"/>
  <c r="K193" i="4" s="1"/>
  <c r="L193" i="4" s="1"/>
  <c r="C194" i="4"/>
  <c r="E194" i="4" s="1"/>
  <c r="G194" i="4" s="1"/>
  <c r="H194" i="4"/>
  <c r="J194" i="4" s="1"/>
  <c r="K194" i="4" s="1"/>
  <c r="L194" i="4" s="1"/>
  <c r="C195" i="4"/>
  <c r="E195" i="4" s="1"/>
  <c r="G195" i="4" s="1"/>
  <c r="H195" i="4"/>
  <c r="J195" i="4" s="1"/>
  <c r="K195" i="4" s="1"/>
  <c r="L195" i="4" s="1"/>
  <c r="C196" i="4"/>
  <c r="E196" i="4" s="1"/>
  <c r="G196" i="4" s="1"/>
  <c r="H196" i="4"/>
  <c r="J196" i="4" s="1"/>
  <c r="K196" i="4" s="1"/>
  <c r="L196" i="4" s="1"/>
  <c r="C197" i="4"/>
  <c r="E197" i="4" s="1"/>
  <c r="G197" i="4" s="1"/>
  <c r="H197" i="4"/>
  <c r="J197" i="4" s="1"/>
  <c r="K197" i="4" s="1"/>
  <c r="L197" i="4" s="1"/>
  <c r="C198" i="4"/>
  <c r="E198" i="4" s="1"/>
  <c r="G198" i="4" s="1"/>
  <c r="H198" i="4"/>
  <c r="J198" i="4" s="1"/>
  <c r="K198" i="4" s="1"/>
  <c r="L198" i="4" s="1"/>
  <c r="C187" i="3"/>
  <c r="E187" i="3" s="1"/>
  <c r="G187" i="3" s="1"/>
  <c r="H187" i="3"/>
  <c r="J187" i="3" s="1"/>
  <c r="K187" i="3" s="1"/>
  <c r="L187" i="3" s="1"/>
  <c r="C188" i="3"/>
  <c r="E188" i="3" s="1"/>
  <c r="G188" i="3" s="1"/>
  <c r="H188" i="3"/>
  <c r="J188" i="3" s="1"/>
  <c r="K188" i="3" s="1"/>
  <c r="L188" i="3" s="1"/>
  <c r="C189" i="3"/>
  <c r="E189" i="3" s="1"/>
  <c r="G189" i="3" s="1"/>
  <c r="H189" i="3"/>
  <c r="J189" i="3" s="1"/>
  <c r="K189" i="3" s="1"/>
  <c r="L189" i="3" s="1"/>
  <c r="C190" i="3"/>
  <c r="E190" i="3" s="1"/>
  <c r="G190" i="3" s="1"/>
  <c r="H190" i="3"/>
  <c r="J190" i="3" s="1"/>
  <c r="K190" i="3" s="1"/>
  <c r="L190" i="3" s="1"/>
  <c r="C191" i="3"/>
  <c r="E191" i="3" s="1"/>
  <c r="G191" i="3" s="1"/>
  <c r="H191" i="3"/>
  <c r="J191" i="3" s="1"/>
  <c r="K191" i="3" s="1"/>
  <c r="L191" i="3" s="1"/>
  <c r="C192" i="3"/>
  <c r="E192" i="3" s="1"/>
  <c r="G192" i="3" s="1"/>
  <c r="H192" i="3"/>
  <c r="J192" i="3" s="1"/>
  <c r="K192" i="3" s="1"/>
  <c r="L192" i="3" s="1"/>
  <c r="C193" i="3"/>
  <c r="E193" i="3" s="1"/>
  <c r="G193" i="3" s="1"/>
  <c r="H193" i="3"/>
  <c r="J193" i="3" s="1"/>
  <c r="K193" i="3" s="1"/>
  <c r="L193" i="3" s="1"/>
  <c r="C194" i="3"/>
  <c r="E194" i="3" s="1"/>
  <c r="G194" i="3" s="1"/>
  <c r="H194" i="3"/>
  <c r="J194" i="3" s="1"/>
  <c r="K194" i="3" s="1"/>
  <c r="L194" i="3" s="1"/>
  <c r="C195" i="3"/>
  <c r="E195" i="3" s="1"/>
  <c r="G195" i="3" s="1"/>
  <c r="H195" i="3"/>
  <c r="J195" i="3" s="1"/>
  <c r="K195" i="3" s="1"/>
  <c r="L195" i="3" s="1"/>
  <c r="C196" i="3"/>
  <c r="E196" i="3" s="1"/>
  <c r="G196" i="3" s="1"/>
  <c r="H196" i="3"/>
  <c r="J196" i="3" s="1"/>
  <c r="K196" i="3" s="1"/>
  <c r="L196" i="3" s="1"/>
  <c r="C197" i="3"/>
  <c r="E197" i="3" s="1"/>
  <c r="G197" i="3" s="1"/>
  <c r="H197" i="3"/>
  <c r="J197" i="3" s="1"/>
  <c r="K197" i="3" s="1"/>
  <c r="L197" i="3" s="1"/>
  <c r="C198" i="3"/>
  <c r="E198" i="3" s="1"/>
  <c r="G198" i="3" s="1"/>
  <c r="H198" i="3"/>
  <c r="J198" i="3" s="1"/>
  <c r="K198" i="3" s="1"/>
  <c r="L198" i="3" s="1"/>
  <c r="L187" i="34"/>
  <c r="L188" i="34"/>
  <c r="L189" i="34"/>
  <c r="U189" i="34" s="1"/>
  <c r="L190" i="34"/>
  <c r="U190" i="34" s="1"/>
  <c r="L191" i="34"/>
  <c r="U191" i="34" s="1"/>
  <c r="L192" i="34"/>
  <c r="U192" i="34" s="1"/>
  <c r="L193" i="34"/>
  <c r="U193" i="34" s="1"/>
  <c r="L194" i="34"/>
  <c r="U194" i="34" s="1"/>
  <c r="L195" i="34"/>
  <c r="U195" i="34" s="1"/>
  <c r="L196" i="34"/>
  <c r="U196" i="34" s="1"/>
  <c r="L197" i="34"/>
  <c r="U197" i="34" s="1"/>
  <c r="L198" i="34"/>
  <c r="U198" i="34" s="1"/>
  <c r="C187" i="2"/>
  <c r="E187" i="2" s="1"/>
  <c r="G187" i="2" s="1"/>
  <c r="H187" i="2"/>
  <c r="J187" i="2" s="1"/>
  <c r="K187" i="2" s="1"/>
  <c r="L187" i="2" s="1"/>
  <c r="C188" i="2"/>
  <c r="E188" i="2" s="1"/>
  <c r="G188" i="2" s="1"/>
  <c r="H188" i="2"/>
  <c r="J188" i="2" s="1"/>
  <c r="K188" i="2" s="1"/>
  <c r="L188" i="2" s="1"/>
  <c r="C189" i="2"/>
  <c r="E189" i="2" s="1"/>
  <c r="G189" i="2" s="1"/>
  <c r="H189" i="2"/>
  <c r="J189" i="2" s="1"/>
  <c r="K189" i="2" s="1"/>
  <c r="L189" i="2" s="1"/>
  <c r="C190" i="2"/>
  <c r="E190" i="2" s="1"/>
  <c r="G190" i="2" s="1"/>
  <c r="H190" i="2"/>
  <c r="J190" i="2" s="1"/>
  <c r="K190" i="2" s="1"/>
  <c r="L190" i="2" s="1"/>
  <c r="C191" i="2"/>
  <c r="E191" i="2" s="1"/>
  <c r="G191" i="2" s="1"/>
  <c r="H191" i="2"/>
  <c r="J191" i="2" s="1"/>
  <c r="K191" i="2" s="1"/>
  <c r="L191" i="2" s="1"/>
  <c r="C192" i="2"/>
  <c r="E192" i="2" s="1"/>
  <c r="G192" i="2" s="1"/>
  <c r="H192" i="2"/>
  <c r="J192" i="2" s="1"/>
  <c r="K192" i="2" s="1"/>
  <c r="L192" i="2" s="1"/>
  <c r="C193" i="2"/>
  <c r="E193" i="2" s="1"/>
  <c r="G193" i="2" s="1"/>
  <c r="H193" i="2"/>
  <c r="J193" i="2" s="1"/>
  <c r="K193" i="2" s="1"/>
  <c r="L193" i="2" s="1"/>
  <c r="C194" i="2"/>
  <c r="E194" i="2" s="1"/>
  <c r="G194" i="2" s="1"/>
  <c r="H194" i="2"/>
  <c r="J194" i="2" s="1"/>
  <c r="K194" i="2" s="1"/>
  <c r="L194" i="2" s="1"/>
  <c r="C195" i="2"/>
  <c r="E195" i="2" s="1"/>
  <c r="G195" i="2" s="1"/>
  <c r="H195" i="2"/>
  <c r="J195" i="2" s="1"/>
  <c r="K195" i="2" s="1"/>
  <c r="L195" i="2" s="1"/>
  <c r="C196" i="2"/>
  <c r="E196" i="2" s="1"/>
  <c r="G196" i="2" s="1"/>
  <c r="H196" i="2"/>
  <c r="J196" i="2" s="1"/>
  <c r="K196" i="2" s="1"/>
  <c r="L196" i="2" s="1"/>
  <c r="C197" i="2"/>
  <c r="E197" i="2" s="1"/>
  <c r="G197" i="2" s="1"/>
  <c r="H197" i="2"/>
  <c r="J197" i="2" s="1"/>
  <c r="K197" i="2" s="1"/>
  <c r="L197" i="2" s="1"/>
  <c r="C198" i="2"/>
  <c r="E198" i="2" s="1"/>
  <c r="G198" i="2" s="1"/>
  <c r="H198" i="2"/>
  <c r="J198" i="2" s="1"/>
  <c r="K198" i="2" s="1"/>
  <c r="L198" i="2" s="1"/>
  <c r="C187" i="1"/>
  <c r="E187" i="1" s="1"/>
  <c r="H187" i="1"/>
  <c r="J187" i="1" s="1"/>
  <c r="C188" i="1"/>
  <c r="E188" i="1" s="1"/>
  <c r="H188" i="1"/>
  <c r="J188" i="1" s="1"/>
  <c r="C189" i="1"/>
  <c r="E189" i="1" s="1"/>
  <c r="H189" i="1"/>
  <c r="J189" i="1" s="1"/>
  <c r="C190" i="1"/>
  <c r="E190" i="1" s="1"/>
  <c r="H190" i="1"/>
  <c r="J190" i="1" s="1"/>
  <c r="C191" i="1"/>
  <c r="E191" i="1" s="1"/>
  <c r="H191" i="1"/>
  <c r="J191" i="1" s="1"/>
  <c r="C192" i="1"/>
  <c r="E192" i="1" s="1"/>
  <c r="H192" i="1"/>
  <c r="J192" i="1" s="1"/>
  <c r="C193" i="1"/>
  <c r="E193" i="1" s="1"/>
  <c r="H193" i="1"/>
  <c r="J193" i="1" s="1"/>
  <c r="C194" i="1"/>
  <c r="E194" i="1" s="1"/>
  <c r="H194" i="1"/>
  <c r="J194" i="1" s="1"/>
  <c r="C195" i="1"/>
  <c r="E195" i="1" s="1"/>
  <c r="H195" i="1"/>
  <c r="J195" i="1" s="1"/>
  <c r="C196" i="1"/>
  <c r="E196" i="1" s="1"/>
  <c r="H196" i="1"/>
  <c r="J196" i="1" s="1"/>
  <c r="C197" i="1"/>
  <c r="E197" i="1" s="1"/>
  <c r="H197" i="1"/>
  <c r="J197" i="1" s="1"/>
  <c r="C198" i="1"/>
  <c r="E198" i="1" s="1"/>
  <c r="H198" i="1"/>
  <c r="J198" i="1" s="1"/>
  <c r="F196" i="32" l="1"/>
  <c r="F198" i="32"/>
  <c r="F194" i="32"/>
  <c r="F195" i="32"/>
  <c r="AA62" i="33"/>
  <c r="V63" i="33"/>
  <c r="W63" i="33" s="1"/>
  <c r="Y63" i="33" s="1"/>
  <c r="AA44" i="50"/>
  <c r="V45" i="50"/>
  <c r="W45" i="50" s="1"/>
  <c r="Y45" i="50" s="1"/>
  <c r="AA180" i="50"/>
  <c r="V181" i="50"/>
  <c r="W181" i="50" s="1"/>
  <c r="Y181" i="50" s="1"/>
  <c r="V34" i="49"/>
  <c r="W34" i="49" s="1"/>
  <c r="Y34" i="49" s="1"/>
  <c r="AA33" i="49"/>
  <c r="U198" i="11"/>
  <c r="G198" i="1"/>
  <c r="K198" i="1"/>
  <c r="L198" i="1" s="1"/>
  <c r="G197" i="1"/>
  <c r="K197" i="1"/>
  <c r="L197" i="1" s="1"/>
  <c r="G196" i="1"/>
  <c r="K196" i="1"/>
  <c r="L196" i="1" s="1"/>
  <c r="K195" i="1"/>
  <c r="L195" i="1" s="1"/>
  <c r="G195" i="1"/>
  <c r="K194" i="1"/>
  <c r="L194" i="1" s="1"/>
  <c r="G194" i="1"/>
  <c r="K193" i="1"/>
  <c r="L193" i="1" s="1"/>
  <c r="G193" i="1"/>
  <c r="G192" i="1"/>
  <c r="K192" i="1"/>
  <c r="L192" i="1" s="1"/>
  <c r="G191" i="1"/>
  <c r="K191" i="1"/>
  <c r="L191" i="1" s="1"/>
  <c r="U188" i="11"/>
  <c r="K190" i="1"/>
  <c r="L190" i="1" s="1"/>
  <c r="G190" i="1"/>
  <c r="K189" i="1"/>
  <c r="L189" i="1" s="1"/>
  <c r="G189" i="1"/>
  <c r="U187" i="34"/>
  <c r="U188" i="34"/>
  <c r="K188" i="1"/>
  <c r="L188" i="1" s="1"/>
  <c r="G188" i="1"/>
  <c r="U198" i="8"/>
  <c r="U197" i="8"/>
  <c r="U196" i="8"/>
  <c r="U195" i="8"/>
  <c r="U194" i="8"/>
  <c r="U193" i="8"/>
  <c r="U192" i="8"/>
  <c r="U191" i="8"/>
  <c r="U190" i="8"/>
  <c r="U189" i="8"/>
  <c r="U188" i="8"/>
  <c r="U187" i="8"/>
  <c r="U198" i="7"/>
  <c r="U197" i="7"/>
  <c r="U196" i="7"/>
  <c r="U195" i="7"/>
  <c r="U194" i="7"/>
  <c r="U193" i="7"/>
  <c r="U192" i="7"/>
  <c r="U191" i="7"/>
  <c r="U190" i="7"/>
  <c r="U189" i="7"/>
  <c r="U188" i="7"/>
  <c r="U187" i="7"/>
  <c r="U198" i="6"/>
  <c r="U197" i="6"/>
  <c r="U196" i="6"/>
  <c r="U195" i="6"/>
  <c r="U194" i="6"/>
  <c r="U193" i="6"/>
  <c r="U192" i="6"/>
  <c r="U191" i="6"/>
  <c r="U190" i="6"/>
  <c r="U189" i="6"/>
  <c r="U188" i="6"/>
  <c r="U187" i="6"/>
  <c r="U198" i="5"/>
  <c r="U197" i="5"/>
  <c r="U196" i="5"/>
  <c r="U195" i="5"/>
  <c r="U194" i="5"/>
  <c r="U193" i="5"/>
  <c r="U192" i="5"/>
  <c r="U191" i="5"/>
  <c r="U190" i="5"/>
  <c r="U189" i="5"/>
  <c r="U188" i="5"/>
  <c r="U187" i="5"/>
  <c r="U198" i="4"/>
  <c r="U197" i="4"/>
  <c r="U196" i="4"/>
  <c r="U195" i="4"/>
  <c r="U194" i="4"/>
  <c r="U193" i="4"/>
  <c r="U192" i="4"/>
  <c r="U191" i="4"/>
  <c r="U190" i="4"/>
  <c r="U189" i="4"/>
  <c r="U188" i="4"/>
  <c r="U187" i="4"/>
  <c r="U198" i="3"/>
  <c r="U197" i="3"/>
  <c r="U196" i="3"/>
  <c r="U195" i="3"/>
  <c r="U194" i="3"/>
  <c r="U193" i="3"/>
  <c r="U192" i="3"/>
  <c r="U191" i="3"/>
  <c r="U190" i="3"/>
  <c r="U189" i="3"/>
  <c r="U188" i="3"/>
  <c r="U187" i="3"/>
  <c r="U197" i="2"/>
  <c r="U195" i="2"/>
  <c r="U193" i="2"/>
  <c r="U191" i="2"/>
  <c r="U189" i="2"/>
  <c r="U188" i="2"/>
  <c r="U198" i="2"/>
  <c r="U196" i="2"/>
  <c r="U194" i="2"/>
  <c r="U192" i="2"/>
  <c r="U190" i="2"/>
  <c r="U187" i="2"/>
  <c r="G187" i="1"/>
  <c r="K187" i="1"/>
  <c r="L187" i="1" s="1"/>
  <c r="V64" i="33" l="1"/>
  <c r="W64" i="33" s="1"/>
  <c r="Y64" i="33" s="1"/>
  <c r="AA63" i="33"/>
  <c r="U196" i="1"/>
  <c r="V182" i="50"/>
  <c r="W182" i="50" s="1"/>
  <c r="Y182" i="50" s="1"/>
  <c r="V183" i="50" s="1"/>
  <c r="W183" i="50" s="1"/>
  <c r="Y183" i="50" s="1"/>
  <c r="V184" i="50" s="1"/>
  <c r="W184" i="50" s="1"/>
  <c r="Y184" i="50" s="1"/>
  <c r="V185" i="50" s="1"/>
  <c r="W185" i="50" s="1"/>
  <c r="Y185" i="50" s="1"/>
  <c r="V186" i="50" s="1"/>
  <c r="W186" i="50" s="1"/>
  <c r="Y186" i="50" s="1"/>
  <c r="V187" i="50" s="1"/>
  <c r="W187" i="50" s="1"/>
  <c r="Y187" i="50" s="1"/>
  <c r="V188" i="50" s="1"/>
  <c r="W188" i="50" s="1"/>
  <c r="Y188" i="50" s="1"/>
  <c r="V189" i="50" s="1"/>
  <c r="W189" i="50" s="1"/>
  <c r="Y189" i="50" s="1"/>
  <c r="V190" i="50" s="1"/>
  <c r="W190" i="50" s="1"/>
  <c r="Y190" i="50" s="1"/>
  <c r="V191" i="50" s="1"/>
  <c r="W191" i="50" s="1"/>
  <c r="Y191" i="50" s="1"/>
  <c r="V192" i="50" s="1"/>
  <c r="W192" i="50" s="1"/>
  <c r="Y192" i="50" s="1"/>
  <c r="V193" i="50" s="1"/>
  <c r="W193" i="50" s="1"/>
  <c r="Y193" i="50" s="1"/>
  <c r="V194" i="50" s="1"/>
  <c r="W194" i="50" s="1"/>
  <c r="Y194" i="50" s="1"/>
  <c r="V195" i="50" s="1"/>
  <c r="W195" i="50" s="1"/>
  <c r="Y195" i="50" s="1"/>
  <c r="V196" i="50" s="1"/>
  <c r="W196" i="50" s="1"/>
  <c r="Y196" i="50" s="1"/>
  <c r="V197" i="50" s="1"/>
  <c r="W197" i="50" s="1"/>
  <c r="Y197" i="50" s="1"/>
  <c r="V198" i="50" s="1"/>
  <c r="W198" i="50" s="1"/>
  <c r="Y198" i="50" s="1"/>
  <c r="V199" i="50" s="1"/>
  <c r="W199" i="50" s="1"/>
  <c r="Y199" i="50" s="1"/>
  <c r="V200" i="50" s="1"/>
  <c r="W200" i="50" s="1"/>
  <c r="Y200" i="50" s="1"/>
  <c r="V201" i="50" s="1"/>
  <c r="W201" i="50" s="1"/>
  <c r="Y201" i="50" s="1"/>
  <c r="V202" i="50" s="1"/>
  <c r="W202" i="50" s="1"/>
  <c r="Y202" i="50" s="1"/>
  <c r="V203" i="50" s="1"/>
  <c r="W203" i="50" s="1"/>
  <c r="Y203" i="50" s="1"/>
  <c r="V204" i="50" s="1"/>
  <c r="W204" i="50" s="1"/>
  <c r="Y204" i="50" s="1"/>
  <c r="V205" i="50" s="1"/>
  <c r="W205" i="50" s="1"/>
  <c r="Y205" i="50" s="1"/>
  <c r="V206" i="50" s="1"/>
  <c r="W206" i="50" s="1"/>
  <c r="Y206" i="50" s="1"/>
  <c r="V207" i="50" s="1"/>
  <c r="W207" i="50" s="1"/>
  <c r="Y207" i="50" s="1"/>
  <c r="V208" i="50" s="1"/>
  <c r="W208" i="50" s="1"/>
  <c r="Y208" i="50" s="1"/>
  <c r="V209" i="50" s="1"/>
  <c r="W209" i="50" s="1"/>
  <c r="Y209" i="50" s="1"/>
  <c r="V210" i="50" s="1"/>
  <c r="W210" i="50" s="1"/>
  <c r="Y210" i="50" s="1"/>
  <c r="V211" i="50" s="1"/>
  <c r="W211" i="50" s="1"/>
  <c r="Y211" i="50" s="1"/>
  <c r="V212" i="50" s="1"/>
  <c r="W212" i="50" s="1"/>
  <c r="Y212" i="50" s="1"/>
  <c r="V213" i="50" s="1"/>
  <c r="W213" i="50" s="1"/>
  <c r="Y213" i="50" s="1"/>
  <c r="V214" i="50" s="1"/>
  <c r="W214" i="50" s="1"/>
  <c r="Y214" i="50" s="1"/>
  <c r="V215" i="50" s="1"/>
  <c r="W215" i="50" s="1"/>
  <c r="Y215" i="50" s="1"/>
  <c r="V216" i="50" s="1"/>
  <c r="W216" i="50" s="1"/>
  <c r="Y216" i="50" s="1"/>
  <c r="V217" i="50" s="1"/>
  <c r="W217" i="50" s="1"/>
  <c r="Y217" i="50" s="1"/>
  <c r="V218" i="50" s="1"/>
  <c r="W218" i="50" s="1"/>
  <c r="Y218" i="50" s="1"/>
  <c r="V219" i="50" s="1"/>
  <c r="W219" i="50" s="1"/>
  <c r="Y219" i="50" s="1"/>
  <c r="V220" i="50" s="1"/>
  <c r="W220" i="50" s="1"/>
  <c r="Y220" i="50" s="1"/>
  <c r="V221" i="50" s="1"/>
  <c r="W221" i="50" s="1"/>
  <c r="Y221" i="50" s="1"/>
  <c r="V222" i="50" s="1"/>
  <c r="W222" i="50" s="1"/>
  <c r="Y222" i="50" s="1"/>
  <c r="V223" i="50" s="1"/>
  <c r="W223" i="50" s="1"/>
  <c r="AA181" i="50"/>
  <c r="AA45" i="50"/>
  <c r="V46" i="50"/>
  <c r="W46" i="50" s="1"/>
  <c r="Y46" i="50" s="1"/>
  <c r="V35" i="49"/>
  <c r="W35" i="49" s="1"/>
  <c r="Y35" i="49" s="1"/>
  <c r="AA34" i="49"/>
  <c r="U194" i="1"/>
  <c r="U198" i="1"/>
  <c r="U197" i="1"/>
  <c r="U195" i="1"/>
  <c r="U192" i="1"/>
  <c r="U190" i="1"/>
  <c r="U193" i="1"/>
  <c r="U189" i="1"/>
  <c r="U191" i="1"/>
  <c r="U188" i="1"/>
  <c r="U187" i="1"/>
  <c r="K181" i="18"/>
  <c r="V65" i="33" l="1"/>
  <c r="W65" i="33" s="1"/>
  <c r="Y65" i="33" s="1"/>
  <c r="AA64" i="33"/>
  <c r="Y223" i="50"/>
  <c r="V224" i="50" s="1"/>
  <c r="W224" i="50" s="1"/>
  <c r="AA46" i="50"/>
  <c r="V47" i="50"/>
  <c r="W47" i="50" s="1"/>
  <c r="Y47" i="50" s="1"/>
  <c r="V36" i="49"/>
  <c r="W36" i="49" s="1"/>
  <c r="Y36" i="49" s="1"/>
  <c r="AA35" i="49"/>
  <c r="AA65" i="33" l="1"/>
  <c r="V66" i="33"/>
  <c r="W66" i="33" s="1"/>
  <c r="Y66" i="33" s="1"/>
  <c r="Y224" i="50"/>
  <c r="V225" i="50" s="1"/>
  <c r="W225" i="50" s="1"/>
  <c r="AA47" i="50"/>
  <c r="V48" i="50"/>
  <c r="W48" i="50" s="1"/>
  <c r="Y48" i="50" s="1"/>
  <c r="V37" i="49"/>
  <c r="W37" i="49" s="1"/>
  <c r="Y37" i="49" s="1"/>
  <c r="AA36" i="49"/>
  <c r="H184" i="4"/>
  <c r="AA66" i="33" l="1"/>
  <c r="V67" i="33"/>
  <c r="W67" i="33" s="1"/>
  <c r="Y67" i="33" s="1"/>
  <c r="Y225" i="50"/>
  <c r="V226" i="50" s="1"/>
  <c r="W226" i="50" s="1"/>
  <c r="AA48" i="50"/>
  <c r="V49" i="50"/>
  <c r="W49" i="50" s="1"/>
  <c r="Y49" i="50" s="1"/>
  <c r="V38" i="49"/>
  <c r="W38" i="49" s="1"/>
  <c r="Y38" i="49" s="1"/>
  <c r="AA37" i="49"/>
  <c r="G176" i="8"/>
  <c r="G177" i="8"/>
  <c r="G178" i="8"/>
  <c r="G179" i="8"/>
  <c r="G180" i="8"/>
  <c r="G181" i="8"/>
  <c r="G175" i="8"/>
  <c r="V68" i="33" l="1"/>
  <c r="W68" i="33" s="1"/>
  <c r="Y68" i="33" s="1"/>
  <c r="AA67" i="33"/>
  <c r="Y226" i="50"/>
  <c r="V227" i="50" s="1"/>
  <c r="W227" i="50" s="1"/>
  <c r="AA49" i="50"/>
  <c r="V50" i="50"/>
  <c r="W50" i="50" s="1"/>
  <c r="Y50" i="50" s="1"/>
  <c r="V39" i="49"/>
  <c r="W39" i="49" s="1"/>
  <c r="Y39" i="49" s="1"/>
  <c r="AA38" i="49"/>
  <c r="AA115" i="28"/>
  <c r="AA116" i="28"/>
  <c r="AA117" i="28"/>
  <c r="AA118" i="28"/>
  <c r="AA120" i="28"/>
  <c r="AA121" i="28"/>
  <c r="AA122" i="28"/>
  <c r="AA123" i="28"/>
  <c r="AA124" i="28"/>
  <c r="AA125" i="28"/>
  <c r="AA126" i="28"/>
  <c r="AA127" i="28"/>
  <c r="AA128" i="28"/>
  <c r="AA129" i="28"/>
  <c r="AA130" i="28"/>
  <c r="AA131" i="28"/>
  <c r="AA132" i="28"/>
  <c r="AA133" i="28"/>
  <c r="AA134" i="28"/>
  <c r="AA135" i="28"/>
  <c r="AA136" i="28"/>
  <c r="AA137" i="28"/>
  <c r="AA138" i="28"/>
  <c r="AA139" i="28"/>
  <c r="AA140" i="28"/>
  <c r="AA141" i="28"/>
  <c r="AA142" i="28"/>
  <c r="AA143" i="28"/>
  <c r="AA144" i="28"/>
  <c r="AA145" i="28"/>
  <c r="AA146" i="28"/>
  <c r="AA147" i="28"/>
  <c r="AA148" i="28"/>
  <c r="AA149" i="28"/>
  <c r="AA150" i="28"/>
  <c r="AA151" i="28"/>
  <c r="AA153" i="28"/>
  <c r="AA154" i="28"/>
  <c r="AA155" i="28"/>
  <c r="AA156" i="28"/>
  <c r="AA157" i="28"/>
  <c r="AA159" i="28"/>
  <c r="AA160" i="28"/>
  <c r="AA161" i="28"/>
  <c r="AA162" i="28"/>
  <c r="AA163" i="28"/>
  <c r="AA164" i="28"/>
  <c r="AA165" i="28"/>
  <c r="AA167" i="28"/>
  <c r="AA168" i="28"/>
  <c r="AA169" i="28"/>
  <c r="AA170" i="28"/>
  <c r="AA171" i="28"/>
  <c r="AA172" i="28"/>
  <c r="AA173" i="28"/>
  <c r="AA174" i="28"/>
  <c r="AA175" i="28"/>
  <c r="AA177" i="28"/>
  <c r="AA178" i="28"/>
  <c r="AA179" i="28"/>
  <c r="AA180" i="28"/>
  <c r="AA181" i="28"/>
  <c r="AA182" i="28"/>
  <c r="AA98" i="27"/>
  <c r="AA100" i="27"/>
  <c r="AA102" i="27"/>
  <c r="AA103" i="27"/>
  <c r="AA105" i="27"/>
  <c r="AA107" i="27"/>
  <c r="AA110" i="27"/>
  <c r="AA112" i="27"/>
  <c r="AA114" i="27"/>
  <c r="AA115" i="27"/>
  <c r="AA117" i="27"/>
  <c r="AA119" i="27"/>
  <c r="AA121" i="27"/>
  <c r="AA123" i="27"/>
  <c r="AA124" i="27"/>
  <c r="AA125" i="27"/>
  <c r="AA127" i="27"/>
  <c r="AA130" i="27"/>
  <c r="AA132" i="27"/>
  <c r="AA134" i="27"/>
  <c r="AA135" i="27"/>
  <c r="AA137" i="27"/>
  <c r="AA138" i="27"/>
  <c r="AA140" i="27"/>
  <c r="AA143" i="27"/>
  <c r="AA144" i="27"/>
  <c r="AA145" i="27"/>
  <c r="AA148" i="27"/>
  <c r="AA150" i="27"/>
  <c r="AA151" i="27"/>
  <c r="AA152" i="27"/>
  <c r="AA154" i="27"/>
  <c r="AA156" i="27"/>
  <c r="AA158" i="27"/>
  <c r="AA159" i="27"/>
  <c r="AA160" i="27"/>
  <c r="AA162" i="27"/>
  <c r="AA164" i="27"/>
  <c r="AA166" i="27"/>
  <c r="AA168" i="27"/>
  <c r="AA169" i="27"/>
  <c r="AA170" i="27"/>
  <c r="AA171" i="27"/>
  <c r="AA173" i="27"/>
  <c r="AA176" i="27"/>
  <c r="AA178" i="27"/>
  <c r="AA180" i="27"/>
  <c r="AA182" i="27"/>
  <c r="AA97" i="26"/>
  <c r="AA98" i="26"/>
  <c r="AA99" i="26"/>
  <c r="AA100" i="26"/>
  <c r="AA101" i="26"/>
  <c r="AA102" i="26"/>
  <c r="AA103" i="26"/>
  <c r="AA104" i="26"/>
  <c r="AA105" i="26"/>
  <c r="AA106" i="26"/>
  <c r="AA107" i="26"/>
  <c r="AA108" i="26"/>
  <c r="AA109" i="26"/>
  <c r="AA110" i="26"/>
  <c r="AA111" i="26"/>
  <c r="AA112" i="26"/>
  <c r="AA113" i="26"/>
  <c r="AA114" i="26"/>
  <c r="AA115" i="26"/>
  <c r="AA116" i="26"/>
  <c r="AA117" i="26"/>
  <c r="AA118" i="26"/>
  <c r="AA119" i="26"/>
  <c r="AA120" i="26"/>
  <c r="AA121" i="26"/>
  <c r="AA122" i="26"/>
  <c r="AA123" i="26"/>
  <c r="AA124" i="26"/>
  <c r="AA126" i="26"/>
  <c r="AA127" i="26"/>
  <c r="AA128" i="26"/>
  <c r="AA129" i="26"/>
  <c r="AA130" i="26"/>
  <c r="AA131" i="26"/>
  <c r="AA132" i="26"/>
  <c r="AA133" i="26"/>
  <c r="AA134" i="26"/>
  <c r="AA135" i="26"/>
  <c r="AA136" i="26"/>
  <c r="AA137" i="26"/>
  <c r="AA138" i="26"/>
  <c r="AA139" i="26"/>
  <c r="AA140" i="26"/>
  <c r="AA141" i="26"/>
  <c r="AA142" i="26"/>
  <c r="AA143" i="26"/>
  <c r="AA144" i="26"/>
  <c r="AA145" i="26"/>
  <c r="AA146" i="26"/>
  <c r="AA147" i="26"/>
  <c r="AA148" i="26"/>
  <c r="AA149" i="26"/>
  <c r="AA150" i="26"/>
  <c r="AA151" i="26"/>
  <c r="AA152" i="26"/>
  <c r="AA153" i="26"/>
  <c r="AA154" i="26"/>
  <c r="AA155" i="26"/>
  <c r="AA156" i="26"/>
  <c r="AA157" i="26"/>
  <c r="AA158" i="26"/>
  <c r="AA159" i="26"/>
  <c r="AA160" i="26"/>
  <c r="AA161" i="26"/>
  <c r="AA162" i="26"/>
  <c r="AA163" i="26"/>
  <c r="AA164" i="26"/>
  <c r="AA165" i="26"/>
  <c r="AA166" i="26"/>
  <c r="AA167" i="26"/>
  <c r="AA168" i="26"/>
  <c r="AA169" i="26"/>
  <c r="AA170" i="26"/>
  <c r="AA171" i="26"/>
  <c r="AA172" i="26"/>
  <c r="AA173" i="26"/>
  <c r="AA174" i="26"/>
  <c r="AA175" i="26"/>
  <c r="AA176" i="26"/>
  <c r="AA177" i="26"/>
  <c r="AA178" i="26"/>
  <c r="AA179" i="26"/>
  <c r="AA180" i="26"/>
  <c r="AA181" i="26"/>
  <c r="AA182" i="26" s="1"/>
  <c r="AA97" i="25"/>
  <c r="AA98" i="25"/>
  <c r="AA99" i="25"/>
  <c r="AA101" i="25"/>
  <c r="AA102" i="25"/>
  <c r="AA103" i="25"/>
  <c r="AA104" i="25"/>
  <c r="AA105" i="25"/>
  <c r="AA107" i="25"/>
  <c r="AA109" i="25"/>
  <c r="AA110" i="25"/>
  <c r="AA112" i="25"/>
  <c r="AA114" i="25"/>
  <c r="AA116" i="25"/>
  <c r="AA117" i="25"/>
  <c r="AA118" i="25"/>
  <c r="AA119" i="25"/>
  <c r="AA121" i="25"/>
  <c r="AA122" i="25"/>
  <c r="AA124" i="25"/>
  <c r="AA126" i="25"/>
  <c r="AA128" i="25"/>
  <c r="AA130" i="25"/>
  <c r="AA131" i="25"/>
  <c r="AA132" i="25"/>
  <c r="AA133" i="25"/>
  <c r="AA134" i="25"/>
  <c r="AA135" i="25"/>
  <c r="AA137" i="25"/>
  <c r="AA139" i="25"/>
  <c r="AA141" i="25"/>
  <c r="AA142" i="25"/>
  <c r="AA144" i="25"/>
  <c r="AA146" i="25"/>
  <c r="AA147" i="25"/>
  <c r="AA148" i="25"/>
  <c r="AA150" i="25"/>
  <c r="AA152" i="25"/>
  <c r="AA153" i="25"/>
  <c r="AA154" i="25"/>
  <c r="AA156" i="25"/>
  <c r="AA157" i="25"/>
  <c r="AA159" i="25"/>
  <c r="AA161" i="25"/>
  <c r="AA163" i="25"/>
  <c r="AA165" i="25"/>
  <c r="AA166" i="25"/>
  <c r="AA168" i="25"/>
  <c r="AA170" i="25"/>
  <c r="AA172" i="25"/>
  <c r="AA174" i="25"/>
  <c r="AA175" i="25"/>
  <c r="AA177" i="25"/>
  <c r="AA179" i="25"/>
  <c r="AA181" i="25"/>
  <c r="AA102" i="46"/>
  <c r="AA103" i="46"/>
  <c r="AA104" i="46"/>
  <c r="AA105" i="46"/>
  <c r="AA106" i="46"/>
  <c r="AA107" i="46"/>
  <c r="AA108" i="46"/>
  <c r="AA109" i="46"/>
  <c r="AA110" i="46"/>
  <c r="AA111" i="46"/>
  <c r="AA112" i="46"/>
  <c r="AA113" i="46"/>
  <c r="AA114" i="46"/>
  <c r="AA115" i="46"/>
  <c r="AA116" i="46"/>
  <c r="AA117" i="46"/>
  <c r="AA118" i="46"/>
  <c r="AA119" i="46"/>
  <c r="AA120" i="46"/>
  <c r="AA121" i="46"/>
  <c r="AA122" i="46"/>
  <c r="AA123" i="46"/>
  <c r="AA124" i="46"/>
  <c r="AA125" i="46"/>
  <c r="AA126" i="46"/>
  <c r="AA127" i="46"/>
  <c r="AA128" i="46"/>
  <c r="AA129" i="46"/>
  <c r="AA130" i="46"/>
  <c r="AA131" i="46"/>
  <c r="AA132" i="46"/>
  <c r="AA133" i="46"/>
  <c r="AA134" i="46"/>
  <c r="AA135" i="46"/>
  <c r="AA136" i="46"/>
  <c r="AA137" i="46"/>
  <c r="AA138" i="46"/>
  <c r="AA139" i="46"/>
  <c r="AA140" i="46"/>
  <c r="AA141" i="46"/>
  <c r="AA142" i="46"/>
  <c r="AA143" i="46"/>
  <c r="AA144" i="46"/>
  <c r="AA145" i="46"/>
  <c r="AA146" i="46"/>
  <c r="AA147" i="46"/>
  <c r="AA148" i="46"/>
  <c r="AA149" i="46"/>
  <c r="AA150" i="46"/>
  <c r="AA151" i="46"/>
  <c r="AA152" i="46"/>
  <c r="AA153" i="46"/>
  <c r="AA154" i="46"/>
  <c r="AA155" i="46"/>
  <c r="AA156" i="46"/>
  <c r="AA157" i="46"/>
  <c r="AA158" i="46"/>
  <c r="AA159" i="46"/>
  <c r="AA160" i="46"/>
  <c r="AA161" i="46"/>
  <c r="AA162" i="46"/>
  <c r="AA163" i="46"/>
  <c r="AA164" i="46"/>
  <c r="AA165" i="46"/>
  <c r="AA166" i="46"/>
  <c r="AA167" i="46"/>
  <c r="AA168" i="46"/>
  <c r="AA169" i="46"/>
  <c r="AA170" i="46"/>
  <c r="AA171" i="46"/>
  <c r="AA172" i="46"/>
  <c r="AA173" i="46"/>
  <c r="AA174" i="46"/>
  <c r="AA175" i="46"/>
  <c r="AA176" i="46"/>
  <c r="AA177" i="46"/>
  <c r="AA179" i="46"/>
  <c r="AA180" i="46"/>
  <c r="AA181" i="46"/>
  <c r="AA182" i="46"/>
  <c r="AA102" i="24"/>
  <c r="AA103" i="24"/>
  <c r="AA104" i="24"/>
  <c r="AA105" i="24"/>
  <c r="AA106" i="24"/>
  <c r="AA107" i="24"/>
  <c r="AA108" i="24"/>
  <c r="AA109" i="24"/>
  <c r="AA110" i="24"/>
  <c r="AA111" i="24"/>
  <c r="AA112" i="24"/>
  <c r="AA113" i="24"/>
  <c r="AA115" i="24"/>
  <c r="AA116" i="24"/>
  <c r="AA117" i="24"/>
  <c r="AA118" i="24"/>
  <c r="AA119" i="24"/>
  <c r="AA120" i="24"/>
  <c r="AA121" i="24"/>
  <c r="AA122" i="24"/>
  <c r="AA123" i="24"/>
  <c r="AA124" i="24"/>
  <c r="AA125" i="24"/>
  <c r="AA126" i="24"/>
  <c r="AA127" i="24"/>
  <c r="AA128" i="24"/>
  <c r="AA136" i="24"/>
  <c r="AA137" i="24"/>
  <c r="AA143" i="24"/>
  <c r="AA144" i="24"/>
  <c r="AA147" i="24"/>
  <c r="AA148" i="24"/>
  <c r="AA151" i="24"/>
  <c r="AA152" i="24"/>
  <c r="AA154" i="24"/>
  <c r="AA155" i="24"/>
  <c r="AA156" i="24"/>
  <c r="AA157" i="24"/>
  <c r="AA158" i="24"/>
  <c r="AA159" i="24"/>
  <c r="AA160" i="24"/>
  <c r="AA161" i="24"/>
  <c r="AA162" i="24"/>
  <c r="AA163" i="24"/>
  <c r="AA164" i="24"/>
  <c r="AA165" i="24"/>
  <c r="AA166" i="24"/>
  <c r="AA167" i="24"/>
  <c r="AA168" i="24"/>
  <c r="AA169" i="24"/>
  <c r="AA170" i="24"/>
  <c r="AA171" i="24"/>
  <c r="AA172" i="24"/>
  <c r="AA173" i="24"/>
  <c r="AA174" i="24"/>
  <c r="AA175" i="24"/>
  <c r="AA176" i="24"/>
  <c r="AA177" i="24"/>
  <c r="AA178" i="24"/>
  <c r="AA179" i="24"/>
  <c r="AA180" i="24"/>
  <c r="AA181" i="24"/>
  <c r="AA182" i="24"/>
  <c r="AA97" i="23"/>
  <c r="AA98" i="23"/>
  <c r="AA99" i="23"/>
  <c r="AA100" i="23"/>
  <c r="AA101" i="23"/>
  <c r="AA102" i="23"/>
  <c r="AA103" i="23"/>
  <c r="AA104" i="23"/>
  <c r="AA105" i="23"/>
  <c r="AA106" i="23"/>
  <c r="AA107" i="23"/>
  <c r="AA108" i="23"/>
  <c r="AA109" i="23"/>
  <c r="AA110" i="23"/>
  <c r="AA111" i="23"/>
  <c r="AA112" i="23"/>
  <c r="AA113" i="23"/>
  <c r="AA114" i="23"/>
  <c r="AA115" i="23"/>
  <c r="AA116" i="23"/>
  <c r="AA117" i="23"/>
  <c r="AA118" i="23"/>
  <c r="AA119" i="23"/>
  <c r="AA121" i="23"/>
  <c r="AA122" i="23"/>
  <c r="AA124" i="23"/>
  <c r="AA125" i="23"/>
  <c r="AA126" i="23"/>
  <c r="AA127" i="23"/>
  <c r="AA129" i="23"/>
  <c r="AA130" i="23"/>
  <c r="AA132" i="23"/>
  <c r="AA134" i="23"/>
  <c r="AA136" i="23"/>
  <c r="AA138" i="23"/>
  <c r="AA139" i="23"/>
  <c r="AA140" i="23"/>
  <c r="AA141" i="23"/>
  <c r="AA142" i="23"/>
  <c r="AA143" i="23"/>
  <c r="AA144" i="23"/>
  <c r="AA145" i="23"/>
  <c r="AA146" i="23"/>
  <c r="AA147" i="23"/>
  <c r="AA148" i="23"/>
  <c r="AA149" i="23"/>
  <c r="AA150" i="23"/>
  <c r="AA151" i="23"/>
  <c r="AA152" i="23"/>
  <c r="AA153" i="23"/>
  <c r="AA155" i="23"/>
  <c r="AA157" i="23"/>
  <c r="AA158" i="23"/>
  <c r="AA159" i="23"/>
  <c r="AA160" i="23"/>
  <c r="AA161" i="23"/>
  <c r="AA162" i="23"/>
  <c r="AA163" i="23"/>
  <c r="AA164" i="23"/>
  <c r="AA166" i="23"/>
  <c r="AA167" i="23"/>
  <c r="AA168" i="23"/>
  <c r="AA169" i="23"/>
  <c r="AA170" i="23"/>
  <c r="AA171" i="23"/>
  <c r="AA172" i="23"/>
  <c r="AA174" i="23"/>
  <c r="AA175" i="23"/>
  <c r="AA176" i="23"/>
  <c r="AA177" i="23"/>
  <c r="AA178" i="23"/>
  <c r="AA179" i="23"/>
  <c r="AA180" i="23"/>
  <c r="AA181" i="23"/>
  <c r="AA182" i="23"/>
  <c r="AA97" i="22"/>
  <c r="AA98" i="22"/>
  <c r="AA99" i="22"/>
  <c r="AA100" i="22"/>
  <c r="AA101" i="22"/>
  <c r="AA102" i="22"/>
  <c r="AA103" i="22"/>
  <c r="AA104" i="22"/>
  <c r="AA105" i="22"/>
  <c r="AA106" i="22"/>
  <c r="AA107" i="22"/>
  <c r="AA108" i="22"/>
  <c r="AA109" i="22"/>
  <c r="AA110" i="22"/>
  <c r="AA111" i="22"/>
  <c r="AA112" i="22"/>
  <c r="AA113" i="22"/>
  <c r="AA114" i="22"/>
  <c r="AA115" i="22"/>
  <c r="AA116" i="22"/>
  <c r="AA117" i="22"/>
  <c r="AA118" i="22"/>
  <c r="AA119" i="22"/>
  <c r="AA120" i="22"/>
  <c r="AA121" i="22"/>
  <c r="AA122" i="22"/>
  <c r="AA123" i="22"/>
  <c r="AA124" i="22"/>
  <c r="AA125" i="22"/>
  <c r="AA126" i="22"/>
  <c r="AA127" i="22"/>
  <c r="AA128" i="22"/>
  <c r="AA129" i="22"/>
  <c r="AA130" i="22"/>
  <c r="AA131" i="22"/>
  <c r="AA132" i="22"/>
  <c r="AA133" i="22"/>
  <c r="AA134" i="22"/>
  <c r="AA135" i="22"/>
  <c r="AA136" i="22"/>
  <c r="AA137" i="22"/>
  <c r="AA138" i="22"/>
  <c r="AA139" i="22"/>
  <c r="AA140" i="22"/>
  <c r="AA141" i="22"/>
  <c r="AA142" i="22"/>
  <c r="AA143" i="22"/>
  <c r="AA144" i="22"/>
  <c r="AA145" i="22"/>
  <c r="AA146" i="22"/>
  <c r="AA147" i="22"/>
  <c r="AA148" i="22"/>
  <c r="AA149" i="22"/>
  <c r="AA150" i="22"/>
  <c r="AA151" i="22"/>
  <c r="AA152" i="22"/>
  <c r="AA153" i="22"/>
  <c r="AA154" i="22"/>
  <c r="AA155" i="22"/>
  <c r="AA156" i="22"/>
  <c r="AA157" i="22"/>
  <c r="AA158" i="22"/>
  <c r="AA159" i="22"/>
  <c r="AA160" i="22"/>
  <c r="AA161" i="22"/>
  <c r="AA162" i="22"/>
  <c r="AA163" i="22"/>
  <c r="AA164" i="22"/>
  <c r="AA165" i="22"/>
  <c r="AA166" i="22"/>
  <c r="AA167" i="22"/>
  <c r="AA168" i="22"/>
  <c r="AA169" i="22"/>
  <c r="AA170" i="22"/>
  <c r="AA171" i="22"/>
  <c r="AA172" i="22"/>
  <c r="AA173" i="22"/>
  <c r="AA174" i="22"/>
  <c r="AA175" i="22"/>
  <c r="AA176" i="22"/>
  <c r="AA177" i="22"/>
  <c r="AA178" i="22"/>
  <c r="AA179" i="22"/>
  <c r="AA180" i="22"/>
  <c r="AA181" i="22"/>
  <c r="AA182" i="22"/>
  <c r="AA96" i="21"/>
  <c r="AA99" i="21"/>
  <c r="AA100" i="21"/>
  <c r="AA101" i="21"/>
  <c r="AA102" i="21"/>
  <c r="AA103" i="21"/>
  <c r="AA104" i="21"/>
  <c r="AA105" i="21"/>
  <c r="AA106" i="21"/>
  <c r="AA107" i="21"/>
  <c r="AA108" i="21"/>
  <c r="AA109" i="21"/>
  <c r="AA110" i="21"/>
  <c r="AA111" i="21"/>
  <c r="AA112" i="21"/>
  <c r="AA113" i="21"/>
  <c r="AA114" i="21"/>
  <c r="AA115" i="21"/>
  <c r="AA116" i="21"/>
  <c r="AA117" i="21"/>
  <c r="AA118" i="21"/>
  <c r="AA119" i="21"/>
  <c r="AA120" i="21"/>
  <c r="AA121" i="21"/>
  <c r="AA122" i="21"/>
  <c r="AA123" i="21"/>
  <c r="AA124" i="21"/>
  <c r="AA125" i="21"/>
  <c r="AA126" i="21"/>
  <c r="AA127" i="21"/>
  <c r="AA128" i="21"/>
  <c r="AA129" i="21"/>
  <c r="AA130" i="21"/>
  <c r="AA131" i="21"/>
  <c r="AA132" i="21"/>
  <c r="AA133" i="21"/>
  <c r="AA134" i="21"/>
  <c r="AA135" i="21"/>
  <c r="AA136" i="21"/>
  <c r="AA137" i="21"/>
  <c r="AA138" i="21"/>
  <c r="AA139" i="21"/>
  <c r="AA141" i="21"/>
  <c r="AA142" i="21"/>
  <c r="AA143" i="21"/>
  <c r="AA144" i="21"/>
  <c r="AA145" i="21"/>
  <c r="AA146" i="21"/>
  <c r="AA148" i="21"/>
  <c r="AA149" i="21"/>
  <c r="AA150" i="21"/>
  <c r="AA151" i="21"/>
  <c r="AA152" i="21"/>
  <c r="AA153" i="21"/>
  <c r="AA154" i="21"/>
  <c r="AA155" i="21"/>
  <c r="AA156" i="21"/>
  <c r="AA157" i="21"/>
  <c r="AA158" i="21"/>
  <c r="AA159" i="21"/>
  <c r="AA160" i="21"/>
  <c r="AA161" i="21"/>
  <c r="AA162" i="21"/>
  <c r="AA163" i="21"/>
  <c r="AA164" i="21"/>
  <c r="AA165" i="21"/>
  <c r="AA166" i="21"/>
  <c r="AA167" i="21"/>
  <c r="AA168" i="21"/>
  <c r="AA169" i="21"/>
  <c r="AA170" i="21"/>
  <c r="AA171" i="21"/>
  <c r="AA172" i="21"/>
  <c r="AA173" i="21"/>
  <c r="AA174" i="21"/>
  <c r="AA175" i="21"/>
  <c r="AA176" i="21"/>
  <c r="AA177" i="21"/>
  <c r="AA178" i="21"/>
  <c r="AA179" i="21"/>
  <c r="AA180" i="21"/>
  <c r="AA181" i="21"/>
  <c r="AA182" i="21"/>
  <c r="AA112" i="45"/>
  <c r="AA113" i="45"/>
  <c r="AA114" i="45"/>
  <c r="AA115" i="45"/>
  <c r="AA116" i="45"/>
  <c r="AA117" i="45"/>
  <c r="AA118" i="45"/>
  <c r="AA119" i="45"/>
  <c r="AA120" i="45"/>
  <c r="AA121" i="45"/>
  <c r="AA122" i="45"/>
  <c r="AA123" i="45"/>
  <c r="AA124" i="45"/>
  <c r="AA125" i="45"/>
  <c r="AA126" i="45"/>
  <c r="AA127" i="45"/>
  <c r="AA128" i="45"/>
  <c r="AA129" i="45"/>
  <c r="AA130" i="45"/>
  <c r="AA131" i="45"/>
  <c r="AA132" i="45"/>
  <c r="AA133" i="45"/>
  <c r="AA134" i="45"/>
  <c r="AA135" i="45"/>
  <c r="AA136" i="45"/>
  <c r="AA137" i="45"/>
  <c r="AA138" i="45"/>
  <c r="AA139" i="45"/>
  <c r="AA140" i="45"/>
  <c r="AA141" i="45"/>
  <c r="AA142" i="45"/>
  <c r="AA143" i="45"/>
  <c r="AA144" i="45"/>
  <c r="AA145" i="45"/>
  <c r="AA146" i="45"/>
  <c r="AA147" i="45"/>
  <c r="AA148" i="45"/>
  <c r="AA149" i="45"/>
  <c r="AA150" i="45"/>
  <c r="AA151" i="45"/>
  <c r="AA152" i="45"/>
  <c r="AA153" i="45"/>
  <c r="AA156" i="45"/>
  <c r="AA157" i="45"/>
  <c r="AA158" i="45"/>
  <c r="AA159" i="45"/>
  <c r="AA160" i="45"/>
  <c r="AA161" i="45"/>
  <c r="AA162" i="45"/>
  <c r="AA163" i="45"/>
  <c r="AA164" i="45"/>
  <c r="AA165" i="45"/>
  <c r="AA166" i="45"/>
  <c r="AA167" i="45"/>
  <c r="AA168" i="45"/>
  <c r="AA169" i="45"/>
  <c r="AA170" i="45"/>
  <c r="AA171" i="45"/>
  <c r="AA172" i="45"/>
  <c r="AA173" i="45"/>
  <c r="AA174" i="45"/>
  <c r="AA175" i="45"/>
  <c r="AA176" i="45"/>
  <c r="AA177" i="45"/>
  <c r="AA178" i="45"/>
  <c r="AA179" i="45"/>
  <c r="AA180" i="45"/>
  <c r="AA181" i="45"/>
  <c r="AA182" i="45"/>
  <c r="AA96" i="19"/>
  <c r="AA99" i="19"/>
  <c r="AA100" i="19"/>
  <c r="AA107" i="19"/>
  <c r="AA112" i="19"/>
  <c r="AA117" i="19"/>
  <c r="AA121" i="19"/>
  <c r="AA125" i="19"/>
  <c r="AA127" i="19"/>
  <c r="AA128" i="19"/>
  <c r="AA131" i="19"/>
  <c r="AA132" i="19"/>
  <c r="AA133" i="19"/>
  <c r="AA134" i="19"/>
  <c r="AA137" i="19"/>
  <c r="AA138" i="19"/>
  <c r="AA139" i="19"/>
  <c r="AA141" i="19"/>
  <c r="AA143" i="19"/>
  <c r="AA144" i="19"/>
  <c r="AA145" i="19"/>
  <c r="AA146" i="19"/>
  <c r="AA147" i="19"/>
  <c r="AA148" i="19"/>
  <c r="AA150" i="19"/>
  <c r="AA151" i="19"/>
  <c r="AA152" i="19"/>
  <c r="AA153" i="19"/>
  <c r="AA154" i="19"/>
  <c r="AA155" i="19"/>
  <c r="AA156" i="19"/>
  <c r="AA157" i="19"/>
  <c r="AA158" i="19"/>
  <c r="AA159" i="19"/>
  <c r="AA160" i="19"/>
  <c r="AA161" i="19"/>
  <c r="AA163" i="19"/>
  <c r="AA164" i="19"/>
  <c r="AA165" i="19"/>
  <c r="AA169" i="19"/>
  <c r="AA171" i="19"/>
  <c r="AA172" i="19"/>
  <c r="AA173" i="19"/>
  <c r="AA174" i="19"/>
  <c r="AA176" i="19"/>
  <c r="AA177" i="19"/>
  <c r="AA178" i="19"/>
  <c r="AA179" i="19"/>
  <c r="AA181" i="19"/>
  <c r="AA96" i="20"/>
  <c r="AA146" i="20"/>
  <c r="AA147" i="20"/>
  <c r="AA148" i="20"/>
  <c r="AA149" i="20"/>
  <c r="AA150" i="20"/>
  <c r="AA152" i="20"/>
  <c r="AA154" i="20"/>
  <c r="AA156" i="20"/>
  <c r="AA158" i="20"/>
  <c r="AA160" i="20"/>
  <c r="AA162" i="20"/>
  <c r="AA164" i="20"/>
  <c r="AA166" i="20"/>
  <c r="AA168" i="20"/>
  <c r="AA170" i="20"/>
  <c r="AA172" i="20"/>
  <c r="AA174" i="20"/>
  <c r="AA176" i="20"/>
  <c r="AA178" i="20"/>
  <c r="AA180" i="20"/>
  <c r="AA112" i="43"/>
  <c r="AA113" i="43"/>
  <c r="AA114" i="43"/>
  <c r="AA115" i="43"/>
  <c r="AA116" i="43"/>
  <c r="AA117" i="43"/>
  <c r="AA118" i="43"/>
  <c r="AA119" i="43"/>
  <c r="AA120" i="43"/>
  <c r="AA121" i="43"/>
  <c r="AA122" i="43"/>
  <c r="AA123" i="43"/>
  <c r="AA124" i="43"/>
  <c r="AA125" i="43"/>
  <c r="AA126" i="43"/>
  <c r="AA127" i="43"/>
  <c r="AA128" i="43"/>
  <c r="AA129" i="43"/>
  <c r="AA130" i="43"/>
  <c r="AA131" i="43"/>
  <c r="AA132" i="43"/>
  <c r="AA133" i="43"/>
  <c r="AA134" i="43"/>
  <c r="AA135" i="43"/>
  <c r="AA136" i="43"/>
  <c r="AA137" i="43"/>
  <c r="AA138" i="43"/>
  <c r="AA139" i="43"/>
  <c r="AA140" i="43"/>
  <c r="AA141" i="43"/>
  <c r="AA142" i="43"/>
  <c r="AA143" i="43"/>
  <c r="AA144" i="43"/>
  <c r="AA145" i="43"/>
  <c r="AA146" i="43"/>
  <c r="AA147" i="43"/>
  <c r="AA148" i="43"/>
  <c r="AA149" i="43"/>
  <c r="AA150" i="43"/>
  <c r="AA151" i="43"/>
  <c r="AA152" i="43"/>
  <c r="AA153" i="43"/>
  <c r="AA154" i="43"/>
  <c r="AA155" i="43"/>
  <c r="AA156" i="43"/>
  <c r="AA157" i="43"/>
  <c r="AA158" i="43"/>
  <c r="AA159" i="43"/>
  <c r="AA160" i="43"/>
  <c r="AA161" i="43"/>
  <c r="AA162" i="43"/>
  <c r="AA163" i="43"/>
  <c r="AA164" i="43"/>
  <c r="AA165" i="43"/>
  <c r="AA166" i="43"/>
  <c r="AA167" i="43"/>
  <c r="AA168" i="43"/>
  <c r="AA169" i="43"/>
  <c r="AA170" i="43"/>
  <c r="AA171" i="43"/>
  <c r="AA172" i="43"/>
  <c r="AA173" i="43"/>
  <c r="AA174" i="43"/>
  <c r="AA96" i="18"/>
  <c r="AA97" i="18"/>
  <c r="AA98" i="18"/>
  <c r="AA99" i="18"/>
  <c r="AA100" i="18"/>
  <c r="AA101" i="18"/>
  <c r="AA102" i="18"/>
  <c r="AA103" i="18"/>
  <c r="AA104" i="18"/>
  <c r="AA105" i="18"/>
  <c r="AA106" i="18"/>
  <c r="AA107" i="18"/>
  <c r="AA108" i="18"/>
  <c r="AA109" i="18"/>
  <c r="AA110" i="18"/>
  <c r="AA111" i="18"/>
  <c r="AA113" i="18"/>
  <c r="AA114" i="18"/>
  <c r="AA115" i="18"/>
  <c r="AA116" i="18"/>
  <c r="AA117" i="18"/>
  <c r="AA118" i="18"/>
  <c r="AA119" i="18"/>
  <c r="AA120" i="18"/>
  <c r="AA121" i="18"/>
  <c r="AA122" i="18"/>
  <c r="AA123" i="18"/>
  <c r="AA124" i="18"/>
  <c r="AA126" i="18"/>
  <c r="AA127" i="18"/>
  <c r="AA128" i="18"/>
  <c r="AA129" i="18"/>
  <c r="AA130" i="18"/>
  <c r="AA131" i="18"/>
  <c r="AA132" i="18"/>
  <c r="AA133" i="18"/>
  <c r="AA134" i="18"/>
  <c r="AA135" i="18"/>
  <c r="AA136" i="18"/>
  <c r="AA137" i="18"/>
  <c r="AA138" i="18"/>
  <c r="AA139" i="18"/>
  <c r="AA140" i="18"/>
  <c r="AA141" i="18"/>
  <c r="AA142" i="18"/>
  <c r="AA143" i="18"/>
  <c r="AA144" i="18"/>
  <c r="AA145" i="18"/>
  <c r="AA146" i="18"/>
  <c r="AA147" i="18"/>
  <c r="AA148" i="18"/>
  <c r="AA149" i="18"/>
  <c r="AA150" i="18"/>
  <c r="AA151" i="18"/>
  <c r="AA152" i="18"/>
  <c r="AA153" i="18"/>
  <c r="AA154" i="18"/>
  <c r="AA155" i="18"/>
  <c r="AA156" i="18"/>
  <c r="AA157" i="18"/>
  <c r="AA158" i="18"/>
  <c r="AA159" i="18"/>
  <c r="AA160" i="18"/>
  <c r="AA161" i="18"/>
  <c r="AA162" i="18"/>
  <c r="AA163" i="18"/>
  <c r="AA164" i="18"/>
  <c r="AA165" i="18"/>
  <c r="AA166" i="18"/>
  <c r="AA167" i="18"/>
  <c r="AA168" i="18"/>
  <c r="AA169" i="18"/>
  <c r="AA170" i="18"/>
  <c r="AA171" i="18"/>
  <c r="AA172" i="18"/>
  <c r="AA173" i="18"/>
  <c r="AA174" i="18"/>
  <c r="AA175" i="18"/>
  <c r="AA177" i="18"/>
  <c r="AA178" i="18"/>
  <c r="AA179" i="18"/>
  <c r="AA180" i="18"/>
  <c r="AA181" i="18"/>
  <c r="AA182" i="18"/>
  <c r="AA96" i="17"/>
  <c r="AA97" i="17"/>
  <c r="AA98" i="17"/>
  <c r="AA99" i="17"/>
  <c r="AA100" i="17"/>
  <c r="AA101" i="17"/>
  <c r="AA102" i="17"/>
  <c r="AA103" i="17"/>
  <c r="AA104" i="17"/>
  <c r="AA105" i="17"/>
  <c r="AA106" i="17"/>
  <c r="AA107" i="17"/>
  <c r="AA108" i="17"/>
  <c r="AA109" i="17"/>
  <c r="AA110" i="17"/>
  <c r="AA111" i="17"/>
  <c r="AA112" i="17"/>
  <c r="AA113" i="17"/>
  <c r="AA114" i="17"/>
  <c r="AA115" i="17"/>
  <c r="AA116" i="17"/>
  <c r="AA117" i="17"/>
  <c r="AA118" i="17"/>
  <c r="AA119" i="17"/>
  <c r="AA120" i="17"/>
  <c r="AA121" i="17"/>
  <c r="AA122" i="17"/>
  <c r="AA123" i="17"/>
  <c r="AA125" i="17"/>
  <c r="AA126" i="17"/>
  <c r="AA127" i="17"/>
  <c r="AA128" i="17"/>
  <c r="AA129" i="17"/>
  <c r="AA130" i="17"/>
  <c r="AA131" i="17"/>
  <c r="AA132" i="17"/>
  <c r="AA133" i="17"/>
  <c r="AA134" i="17"/>
  <c r="AA135" i="17"/>
  <c r="AA136" i="17"/>
  <c r="AA137" i="17"/>
  <c r="AA138" i="17"/>
  <c r="AA139" i="17"/>
  <c r="AA140" i="17"/>
  <c r="AA141" i="17"/>
  <c r="AA142" i="17"/>
  <c r="AA143" i="17"/>
  <c r="AA144" i="17"/>
  <c r="AA145" i="17"/>
  <c r="AA146" i="17"/>
  <c r="AA147" i="17"/>
  <c r="AA148" i="17"/>
  <c r="AA149" i="17"/>
  <c r="AA150" i="17"/>
  <c r="AA151" i="17"/>
  <c r="AA152" i="17"/>
  <c r="AA153" i="17"/>
  <c r="AA154" i="17"/>
  <c r="AA155" i="17"/>
  <c r="AA156" i="17"/>
  <c r="AA157" i="17"/>
  <c r="AA158" i="17"/>
  <c r="AA159" i="17"/>
  <c r="AA160" i="17"/>
  <c r="AA161" i="17"/>
  <c r="AA162" i="17"/>
  <c r="AA163" i="17"/>
  <c r="AA164" i="17"/>
  <c r="AA165" i="17"/>
  <c r="AA166" i="17"/>
  <c r="AA167" i="17"/>
  <c r="AA168" i="17"/>
  <c r="AA169" i="17"/>
  <c r="AA170" i="17"/>
  <c r="AA171" i="17"/>
  <c r="AA172" i="17"/>
  <c r="AA173" i="17"/>
  <c r="AA174" i="17"/>
  <c r="AA175" i="17"/>
  <c r="AA176" i="17"/>
  <c r="AA177" i="17"/>
  <c r="AA178" i="17"/>
  <c r="AA179" i="17"/>
  <c r="AA180" i="17"/>
  <c r="AA181" i="17"/>
  <c r="AA96" i="16"/>
  <c r="AA114" i="16"/>
  <c r="AA133" i="16"/>
  <c r="AA134" i="16"/>
  <c r="AA135" i="16"/>
  <c r="AA136" i="16"/>
  <c r="AA137" i="16"/>
  <c r="AA138" i="16"/>
  <c r="AA139" i="16"/>
  <c r="AA140" i="16"/>
  <c r="AA141" i="16"/>
  <c r="AA142" i="16"/>
  <c r="AA143" i="16"/>
  <c r="AA144" i="16"/>
  <c r="AA145" i="16"/>
  <c r="AA146" i="16"/>
  <c r="AA147" i="16"/>
  <c r="AA148" i="16"/>
  <c r="AA149" i="16"/>
  <c r="AA150" i="16"/>
  <c r="AA151" i="16"/>
  <c r="AA152" i="16"/>
  <c r="AA153" i="16"/>
  <c r="AA154" i="16"/>
  <c r="AA155" i="16"/>
  <c r="AA156" i="16"/>
  <c r="AA157" i="16"/>
  <c r="AA158" i="16"/>
  <c r="AA160" i="16"/>
  <c r="AA161" i="16"/>
  <c r="AA162" i="16"/>
  <c r="AA163" i="16"/>
  <c r="AA164" i="16"/>
  <c r="AA165" i="16"/>
  <c r="AA166" i="16"/>
  <c r="AA167" i="16"/>
  <c r="AA168" i="16"/>
  <c r="AA169" i="16"/>
  <c r="AA170" i="16"/>
  <c r="AA171" i="16"/>
  <c r="AA172" i="16"/>
  <c r="AA173" i="16"/>
  <c r="AA174" i="16"/>
  <c r="AA175" i="16"/>
  <c r="AA176" i="16"/>
  <c r="AA177" i="16"/>
  <c r="AA178" i="16"/>
  <c r="AA179" i="16"/>
  <c r="AA180" i="16"/>
  <c r="AA181" i="16"/>
  <c r="AA182" i="16"/>
  <c r="AA97" i="42"/>
  <c r="AA99" i="42"/>
  <c r="AA100" i="42"/>
  <c r="AA102" i="42"/>
  <c r="AA103" i="42"/>
  <c r="AA105" i="42"/>
  <c r="AA106" i="42"/>
  <c r="AA107" i="42"/>
  <c r="AA108" i="42"/>
  <c r="AA109" i="42"/>
  <c r="AA110" i="42"/>
  <c r="AA111" i="42"/>
  <c r="AA112" i="42"/>
  <c r="AA116" i="42"/>
  <c r="AA120" i="42"/>
  <c r="AA122" i="42"/>
  <c r="AA124" i="42"/>
  <c r="AA126" i="42"/>
  <c r="AA128" i="42"/>
  <c r="AA136" i="42"/>
  <c r="AA137" i="42"/>
  <c r="AA138" i="42"/>
  <c r="AA139" i="42"/>
  <c r="AA142" i="42"/>
  <c r="AA143" i="42"/>
  <c r="AA144" i="42"/>
  <c r="AA145" i="42"/>
  <c r="AA146" i="42"/>
  <c r="AA147" i="42"/>
  <c r="AA148" i="42"/>
  <c r="AA150" i="42"/>
  <c r="AA151" i="42"/>
  <c r="AA153" i="42"/>
  <c r="AA159" i="42"/>
  <c r="AA161" i="42"/>
  <c r="AA162" i="42"/>
  <c r="AA163" i="42"/>
  <c r="AA164" i="42"/>
  <c r="AA166" i="42"/>
  <c r="AA173" i="42"/>
  <c r="AA174" i="42"/>
  <c r="AA175" i="42"/>
  <c r="AA176" i="42"/>
  <c r="AA177" i="42"/>
  <c r="AA178" i="42"/>
  <c r="AA179" i="42"/>
  <c r="AA180" i="42"/>
  <c r="AA182" i="42"/>
  <c r="AA97" i="41"/>
  <c r="AA98" i="41"/>
  <c r="AA102" i="41"/>
  <c r="AA103" i="41"/>
  <c r="AA105" i="41"/>
  <c r="AA110" i="41"/>
  <c r="AA112" i="41"/>
  <c r="AA118" i="41"/>
  <c r="AA119" i="41"/>
  <c r="AA120" i="41"/>
  <c r="AA122" i="41"/>
  <c r="AA124" i="41"/>
  <c r="AA125" i="41"/>
  <c r="AA126" i="41"/>
  <c r="AA128" i="41"/>
  <c r="AA129" i="41"/>
  <c r="AA131" i="41"/>
  <c r="AA132" i="41"/>
  <c r="AA134" i="41"/>
  <c r="AA136" i="41"/>
  <c r="AA138" i="41"/>
  <c r="AA139" i="41"/>
  <c r="AA140" i="41"/>
  <c r="AA141" i="41"/>
  <c r="AA144" i="41"/>
  <c r="AA145" i="41"/>
  <c r="AA146" i="41"/>
  <c r="AA147" i="41"/>
  <c r="AA148" i="41"/>
  <c r="AA150" i="41"/>
  <c r="AA151" i="41"/>
  <c r="AA152" i="41"/>
  <c r="AA154" i="41"/>
  <c r="AA156" i="41"/>
  <c r="AA157" i="41"/>
  <c r="AA159" i="41"/>
  <c r="AA160" i="41"/>
  <c r="AA161" i="41"/>
  <c r="AA162" i="41"/>
  <c r="AA163" i="41"/>
  <c r="AA164" i="41"/>
  <c r="AA165" i="41"/>
  <c r="AA166" i="41"/>
  <c r="AA168" i="41"/>
  <c r="AA169" i="41"/>
  <c r="AA171" i="41"/>
  <c r="AA173" i="41"/>
  <c r="AA175" i="41"/>
  <c r="AA176" i="41"/>
  <c r="AA178" i="41"/>
  <c r="AA179" i="41"/>
  <c r="AA180" i="41"/>
  <c r="AA126" i="40"/>
  <c r="AA128" i="40"/>
  <c r="AA130" i="40"/>
  <c r="AA134" i="40"/>
  <c r="AA137" i="40"/>
  <c r="AA140" i="40"/>
  <c r="AA144" i="40"/>
  <c r="AA147" i="40"/>
  <c r="AA150" i="40"/>
  <c r="AA152" i="40"/>
  <c r="AA155" i="40"/>
  <c r="AA157" i="40"/>
  <c r="AA158" i="40"/>
  <c r="AA160" i="40"/>
  <c r="AA162" i="40"/>
  <c r="AA163" i="40"/>
  <c r="AA164" i="40"/>
  <c r="AA166" i="40"/>
  <c r="AA168" i="40"/>
  <c r="AA170" i="40"/>
  <c r="AA172" i="40"/>
  <c r="AA174" i="40"/>
  <c r="AA176" i="40"/>
  <c r="AA177" i="40"/>
  <c r="AA178" i="40"/>
  <c r="AA179" i="40"/>
  <c r="AA180" i="40"/>
  <c r="AA182" i="40"/>
  <c r="AA96" i="15"/>
  <c r="AA137" i="15"/>
  <c r="AA138" i="15"/>
  <c r="AA139" i="15"/>
  <c r="AA140" i="15"/>
  <c r="AA143" i="15"/>
  <c r="AA144" i="15"/>
  <c r="AA145" i="15"/>
  <c r="AA146" i="15"/>
  <c r="AA147" i="15"/>
  <c r="AA148" i="15"/>
  <c r="AA149" i="15"/>
  <c r="AA150" i="15"/>
  <c r="AA151" i="15"/>
  <c r="AA152" i="15"/>
  <c r="AA153" i="15"/>
  <c r="AA154" i="15"/>
  <c r="AA155" i="15"/>
  <c r="AA156" i="15"/>
  <c r="AA157" i="15"/>
  <c r="AA158" i="15"/>
  <c r="AA159" i="15"/>
  <c r="AA160" i="15"/>
  <c r="AA161" i="15"/>
  <c r="AA162" i="15"/>
  <c r="AA163" i="15"/>
  <c r="AA164" i="15"/>
  <c r="AA165" i="15"/>
  <c r="AA166" i="15"/>
  <c r="AA168" i="15"/>
  <c r="AA169" i="15"/>
  <c r="AA171" i="15"/>
  <c r="AA173" i="15"/>
  <c r="AA174" i="15"/>
  <c r="AA176" i="15"/>
  <c r="AA177" i="15"/>
  <c r="AA178" i="15"/>
  <c r="AA180" i="15"/>
  <c r="AA182" i="15"/>
  <c r="AA96" i="14"/>
  <c r="AA115" i="14"/>
  <c r="AA116" i="14"/>
  <c r="AA117" i="14"/>
  <c r="AA118" i="14"/>
  <c r="AA119" i="14"/>
  <c r="AA120" i="14"/>
  <c r="AA121" i="14"/>
  <c r="AA122" i="14"/>
  <c r="AA123" i="14"/>
  <c r="AA124" i="14"/>
  <c r="AA125" i="14"/>
  <c r="AA126" i="14"/>
  <c r="AA127" i="14"/>
  <c r="AA128" i="14"/>
  <c r="AA129" i="14"/>
  <c r="AA130" i="14"/>
  <c r="AA131" i="14"/>
  <c r="AA132" i="14"/>
  <c r="AA133" i="14"/>
  <c r="AA134" i="14"/>
  <c r="AA135" i="14"/>
  <c r="AA136" i="14"/>
  <c r="AA137" i="14"/>
  <c r="AA138" i="14"/>
  <c r="AA139" i="14"/>
  <c r="AA140" i="14"/>
  <c r="AA141" i="14"/>
  <c r="AA142" i="14"/>
  <c r="AA143" i="14"/>
  <c r="AA144" i="14"/>
  <c r="AA145" i="14"/>
  <c r="AA146" i="14"/>
  <c r="AA147" i="14"/>
  <c r="AA148" i="14"/>
  <c r="AA149" i="14"/>
  <c r="AA150" i="14"/>
  <c r="AA151" i="14"/>
  <c r="AA152" i="14"/>
  <c r="AA153" i="14"/>
  <c r="AA154" i="14"/>
  <c r="AA155" i="14"/>
  <c r="AA156" i="14"/>
  <c r="AA157" i="14"/>
  <c r="AA158" i="14"/>
  <c r="AA159" i="14"/>
  <c r="AA160" i="14"/>
  <c r="AA161" i="14"/>
  <c r="AA162" i="14"/>
  <c r="AA163" i="14"/>
  <c r="AA164" i="14"/>
  <c r="AA165" i="14"/>
  <c r="AA166" i="14"/>
  <c r="AA167" i="14"/>
  <c r="AA168" i="14"/>
  <c r="AA169" i="14"/>
  <c r="AA170" i="14"/>
  <c r="AA171" i="14"/>
  <c r="AA172" i="14"/>
  <c r="AA173" i="14"/>
  <c r="AA174" i="14"/>
  <c r="AA175" i="14"/>
  <c r="AA176" i="14"/>
  <c r="AA177" i="14"/>
  <c r="AA178" i="14"/>
  <c r="AA179" i="14"/>
  <c r="AA180" i="14"/>
  <c r="AA181" i="14"/>
  <c r="AA182" i="14"/>
  <c r="AA96" i="12"/>
  <c r="AA103" i="12"/>
  <c r="AA104" i="12"/>
  <c r="AA105" i="12"/>
  <c r="AA108" i="12"/>
  <c r="AA109" i="12"/>
  <c r="AA110" i="12"/>
  <c r="AA111" i="12"/>
  <c r="AA112" i="12"/>
  <c r="AA113" i="12"/>
  <c r="AA115" i="12"/>
  <c r="AA116" i="12"/>
  <c r="AA117" i="12"/>
  <c r="AA118" i="12"/>
  <c r="AA119" i="12"/>
  <c r="AA120" i="12"/>
  <c r="AA121" i="12"/>
  <c r="AA122" i="12"/>
  <c r="AA123" i="12"/>
  <c r="AA124" i="12"/>
  <c r="AA125" i="12"/>
  <c r="AA126" i="12"/>
  <c r="AA127" i="12"/>
  <c r="AA128" i="12"/>
  <c r="AA129" i="12"/>
  <c r="AA130" i="12"/>
  <c r="AA132" i="12"/>
  <c r="AA133" i="12"/>
  <c r="AA135" i="12"/>
  <c r="AA137" i="12"/>
  <c r="AA138" i="12"/>
  <c r="AA139" i="12"/>
  <c r="AA142" i="12"/>
  <c r="AA143" i="12"/>
  <c r="AA144" i="12"/>
  <c r="AA145" i="12"/>
  <c r="AA146" i="12"/>
  <c r="AA148" i="12"/>
  <c r="AA150" i="12"/>
  <c r="AA151" i="12"/>
  <c r="AA153" i="12"/>
  <c r="AA154" i="12"/>
  <c r="AA156" i="12"/>
  <c r="AA158" i="12"/>
  <c r="AA160" i="12"/>
  <c r="AA162" i="12"/>
  <c r="AA164" i="12"/>
  <c r="AA166" i="12"/>
  <c r="AA167" i="12"/>
  <c r="AA169" i="12"/>
  <c r="AA171" i="12"/>
  <c r="AA172" i="12"/>
  <c r="AA174" i="12"/>
  <c r="AA176" i="12"/>
  <c r="AA178" i="12"/>
  <c r="AA180" i="12"/>
  <c r="AA182" i="12"/>
  <c r="AA96" i="11"/>
  <c r="AA97" i="11"/>
  <c r="AA98" i="11"/>
  <c r="AA99" i="11"/>
  <c r="AA100" i="11"/>
  <c r="AA101" i="11"/>
  <c r="AA102" i="11"/>
  <c r="AA103" i="11"/>
  <c r="AA104" i="11"/>
  <c r="AA105" i="11"/>
  <c r="AA106" i="11"/>
  <c r="AA108" i="11"/>
  <c r="AA109" i="11"/>
  <c r="AA110" i="11"/>
  <c r="AA111" i="11"/>
  <c r="AA112" i="11"/>
  <c r="AA113" i="11"/>
  <c r="AA114" i="11"/>
  <c r="AA115" i="11"/>
  <c r="AA116" i="11"/>
  <c r="AA117" i="11"/>
  <c r="AA118" i="11"/>
  <c r="AA119" i="11"/>
  <c r="AA120" i="11"/>
  <c r="AA121" i="11"/>
  <c r="AA122" i="11"/>
  <c r="AA123" i="11"/>
  <c r="AA124" i="11"/>
  <c r="AA125" i="11"/>
  <c r="AA126" i="11"/>
  <c r="AA127" i="11"/>
  <c r="AA128" i="11"/>
  <c r="AA129" i="11"/>
  <c r="AA131" i="11"/>
  <c r="AA132" i="11"/>
  <c r="AA133" i="11"/>
  <c r="AA134" i="11"/>
  <c r="AA135" i="11"/>
  <c r="AA136" i="11"/>
  <c r="AA137" i="11"/>
  <c r="AA138" i="11"/>
  <c r="AA139" i="11"/>
  <c r="AA140" i="11"/>
  <c r="AA141" i="11"/>
  <c r="AA142" i="11"/>
  <c r="AA143" i="11"/>
  <c r="AA144" i="11"/>
  <c r="AA145" i="11"/>
  <c r="AA146" i="11"/>
  <c r="AA147" i="11"/>
  <c r="AA148" i="11"/>
  <c r="AA149" i="11"/>
  <c r="AA150" i="11"/>
  <c r="AA151" i="11"/>
  <c r="AA152" i="11"/>
  <c r="AA153" i="11"/>
  <c r="AA154" i="11"/>
  <c r="AA155" i="11"/>
  <c r="AA156" i="11"/>
  <c r="AA157" i="11"/>
  <c r="AA158" i="11"/>
  <c r="AA159" i="11"/>
  <c r="AA160" i="11"/>
  <c r="AA161" i="11"/>
  <c r="AA163" i="11"/>
  <c r="AA164" i="11"/>
  <c r="AA165" i="11"/>
  <c r="AA166" i="11"/>
  <c r="AA167" i="11"/>
  <c r="AA168" i="11"/>
  <c r="AA169" i="11"/>
  <c r="AA170" i="11"/>
  <c r="AA171" i="11"/>
  <c r="AA172" i="11"/>
  <c r="AA173" i="11"/>
  <c r="AA174" i="11"/>
  <c r="AA175" i="11"/>
  <c r="AA176" i="11"/>
  <c r="AA177" i="11"/>
  <c r="AA178" i="11"/>
  <c r="AA179" i="11"/>
  <c r="AA180" i="11"/>
  <c r="AA182" i="11"/>
  <c r="AA96" i="10"/>
  <c r="AA110" i="10"/>
  <c r="AA111" i="10"/>
  <c r="AA112" i="10"/>
  <c r="AA114" i="10"/>
  <c r="AA115" i="10"/>
  <c r="AA116" i="10"/>
  <c r="AA117" i="10"/>
  <c r="AA118" i="10"/>
  <c r="AA119" i="10"/>
  <c r="AA120" i="10"/>
  <c r="AA121" i="10"/>
  <c r="AA122" i="10"/>
  <c r="AA123" i="10"/>
  <c r="AA124" i="10"/>
  <c r="AA125" i="10"/>
  <c r="AA126" i="10"/>
  <c r="AA128" i="10"/>
  <c r="AA129" i="10"/>
  <c r="AA130" i="10"/>
  <c r="AA131" i="10"/>
  <c r="AA132" i="10"/>
  <c r="AA133" i="10"/>
  <c r="AA134" i="10"/>
  <c r="AA135" i="10"/>
  <c r="AA137" i="10"/>
  <c r="AA139" i="10"/>
  <c r="AA140" i="10"/>
  <c r="AA141" i="10"/>
  <c r="AA143" i="10"/>
  <c r="AA144" i="10"/>
  <c r="AA145" i="10"/>
  <c r="AA146" i="10"/>
  <c r="AA147" i="10"/>
  <c r="AA148" i="10"/>
  <c r="AA149" i="10"/>
  <c r="AA150" i="10"/>
  <c r="AA152" i="10"/>
  <c r="AA153" i="10"/>
  <c r="AA154" i="10"/>
  <c r="AA155" i="10"/>
  <c r="AA156" i="10"/>
  <c r="AA157" i="10"/>
  <c r="AA158" i="10"/>
  <c r="AA159" i="10"/>
  <c r="AA160" i="10"/>
  <c r="AA161" i="10"/>
  <c r="AA162" i="10"/>
  <c r="AA163" i="10"/>
  <c r="AA164" i="10"/>
  <c r="AA165" i="10"/>
  <c r="AA166" i="10"/>
  <c r="AA167" i="10"/>
  <c r="AA168" i="10"/>
  <c r="AA170" i="10"/>
  <c r="AA172" i="10"/>
  <c r="AA174" i="10"/>
  <c r="AA176" i="10"/>
  <c r="AA177" i="10"/>
  <c r="AA178" i="10"/>
  <c r="AA179" i="10"/>
  <c r="AA180" i="10"/>
  <c r="AA182" i="10"/>
  <c r="AA96" i="9"/>
  <c r="AA112" i="9"/>
  <c r="AA113" i="9"/>
  <c r="AA115" i="9"/>
  <c r="AA117" i="9"/>
  <c r="AA119" i="9"/>
  <c r="AA120" i="9"/>
  <c r="AA122" i="9"/>
  <c r="AA124" i="9"/>
  <c r="AA126" i="9"/>
  <c r="AA128" i="9"/>
  <c r="AA130" i="9"/>
  <c r="AA133" i="9"/>
  <c r="AA135" i="9"/>
  <c r="AA137" i="9"/>
  <c r="AA140" i="9"/>
  <c r="AA143" i="9"/>
  <c r="AA147" i="9"/>
  <c r="AA149" i="9"/>
  <c r="AA151" i="9"/>
  <c r="AA152" i="9"/>
  <c r="AA153" i="9"/>
  <c r="AA154" i="9"/>
  <c r="AA155" i="9"/>
  <c r="AA157" i="9"/>
  <c r="AA159" i="9"/>
  <c r="AA161" i="9"/>
  <c r="AA162" i="9"/>
  <c r="AA164" i="9"/>
  <c r="AA165" i="9"/>
  <c r="AA167" i="9"/>
  <c r="AA168" i="9"/>
  <c r="AA169" i="9"/>
  <c r="AA170" i="9"/>
  <c r="AA171" i="9"/>
  <c r="AA172" i="9"/>
  <c r="AA174" i="9"/>
  <c r="AA175" i="9"/>
  <c r="AA176" i="9"/>
  <c r="AA177" i="9"/>
  <c r="AA178" i="9"/>
  <c r="AA179" i="9"/>
  <c r="AA180" i="9"/>
  <c r="AA181" i="9"/>
  <c r="AA182" i="9"/>
  <c r="AA97" i="39"/>
  <c r="AA98" i="39"/>
  <c r="AA99" i="39"/>
  <c r="AA101" i="39"/>
  <c r="AA102" i="39"/>
  <c r="AA103" i="39"/>
  <c r="AA104" i="39"/>
  <c r="AA106" i="39"/>
  <c r="AA107" i="39"/>
  <c r="AA108" i="39"/>
  <c r="AA109" i="39"/>
  <c r="AA110" i="39"/>
  <c r="AA111" i="39"/>
  <c r="AA113" i="39"/>
  <c r="AA114" i="39"/>
  <c r="AA115" i="39"/>
  <c r="AA117" i="39"/>
  <c r="AA119" i="39"/>
  <c r="AA120" i="39"/>
  <c r="AA122" i="39"/>
  <c r="AA123" i="39"/>
  <c r="AA125" i="39"/>
  <c r="AA126" i="39"/>
  <c r="AA127" i="39"/>
  <c r="AA128" i="39"/>
  <c r="AA129" i="39"/>
  <c r="AA130" i="39"/>
  <c r="AA131" i="39"/>
  <c r="AA132" i="39"/>
  <c r="AA133" i="39"/>
  <c r="AA134" i="39"/>
  <c r="AA136" i="39"/>
  <c r="AA137" i="39"/>
  <c r="AA138" i="39"/>
  <c r="AA139" i="39"/>
  <c r="AA140" i="39"/>
  <c r="AA141" i="39"/>
  <c r="AA143" i="39"/>
  <c r="AA144" i="39"/>
  <c r="AA145" i="39"/>
  <c r="AA146" i="39"/>
  <c r="AA147" i="39"/>
  <c r="AA148" i="39"/>
  <c r="AA149" i="39"/>
  <c r="AA150" i="39"/>
  <c r="AA151" i="39"/>
  <c r="AA152" i="39"/>
  <c r="AA153" i="39"/>
  <c r="AA154" i="39"/>
  <c r="AA155" i="39"/>
  <c r="AA156" i="39"/>
  <c r="AA157" i="39"/>
  <c r="AA158" i="39"/>
  <c r="AA159" i="39"/>
  <c r="AA160" i="39"/>
  <c r="AA161" i="39"/>
  <c r="AA162" i="39"/>
  <c r="AA163" i="39"/>
  <c r="AA164" i="39"/>
  <c r="AA165" i="39"/>
  <c r="AA167" i="39"/>
  <c r="AA168" i="39"/>
  <c r="AA169" i="39"/>
  <c r="AA170" i="39"/>
  <c r="AA171" i="39"/>
  <c r="AA172" i="39"/>
  <c r="AA173" i="39"/>
  <c r="AA175" i="39"/>
  <c r="AA176" i="39"/>
  <c r="AA177" i="39"/>
  <c r="AA178" i="39"/>
  <c r="AA179" i="39"/>
  <c r="AA180" i="39"/>
  <c r="AA182" i="39"/>
  <c r="AA102" i="38"/>
  <c r="AA104" i="38"/>
  <c r="AA105" i="38"/>
  <c r="AA106" i="38"/>
  <c r="AA107" i="38"/>
  <c r="AA108" i="38"/>
  <c r="AA109" i="38"/>
  <c r="AA110" i="38"/>
  <c r="AA111" i="38"/>
  <c r="AA112" i="38"/>
  <c r="AA114" i="38"/>
  <c r="AA115" i="38"/>
  <c r="AA116" i="38"/>
  <c r="AA117" i="38"/>
  <c r="AA118" i="38"/>
  <c r="AA119" i="38"/>
  <c r="AA120" i="38"/>
  <c r="AA121" i="38"/>
  <c r="AA122" i="38"/>
  <c r="AA123" i="38"/>
  <c r="AA124" i="38"/>
  <c r="AA125" i="38"/>
  <c r="AA126" i="38"/>
  <c r="AA127" i="38"/>
  <c r="AA128" i="38"/>
  <c r="AA129" i="38"/>
  <c r="AA130" i="38"/>
  <c r="AA131" i="38"/>
  <c r="AA132" i="38"/>
  <c r="AA133" i="38"/>
  <c r="AA134" i="38"/>
  <c r="AA135" i="38"/>
  <c r="AA136" i="38"/>
  <c r="AA137" i="38"/>
  <c r="AA138" i="38"/>
  <c r="AA139" i="38"/>
  <c r="AA140" i="38"/>
  <c r="AA141" i="38"/>
  <c r="AA142" i="38"/>
  <c r="AA143" i="38"/>
  <c r="AA144" i="38"/>
  <c r="AA145" i="38"/>
  <c r="AA146" i="38"/>
  <c r="AA147" i="38"/>
  <c r="AA148" i="38"/>
  <c r="AA149" i="38"/>
  <c r="AA152" i="38"/>
  <c r="AA153" i="38"/>
  <c r="AA154" i="38"/>
  <c r="AA156" i="38"/>
  <c r="AA158" i="38"/>
  <c r="AA159" i="38"/>
  <c r="AA160" i="38"/>
  <c r="AA162" i="38"/>
  <c r="AA163" i="38"/>
  <c r="AA164" i="38"/>
  <c r="AA166" i="38"/>
  <c r="AA169" i="38"/>
  <c r="AA170" i="38"/>
  <c r="AA171" i="38"/>
  <c r="AA172" i="38"/>
  <c r="AA173" i="38"/>
  <c r="AA174" i="38"/>
  <c r="AA176" i="38"/>
  <c r="AA177" i="38"/>
  <c r="AA178" i="38"/>
  <c r="AA179" i="38"/>
  <c r="AA180" i="38"/>
  <c r="AA181" i="38" s="1"/>
  <c r="AA115" i="37"/>
  <c r="AA116" i="37"/>
  <c r="AA117" i="37"/>
  <c r="AA118" i="37"/>
  <c r="AA119" i="37"/>
  <c r="AA120" i="37"/>
  <c r="AA121" i="37"/>
  <c r="AA122" i="37"/>
  <c r="AA123" i="37"/>
  <c r="AA124" i="37"/>
  <c r="AA125" i="37"/>
  <c r="AA126" i="37"/>
  <c r="AA127" i="37"/>
  <c r="AA128" i="37"/>
  <c r="AA129" i="37"/>
  <c r="AA130" i="37"/>
  <c r="AA131" i="37"/>
  <c r="AA132" i="37"/>
  <c r="AA133" i="37"/>
  <c r="AA134" i="37"/>
  <c r="AA135" i="37"/>
  <c r="AA136" i="37"/>
  <c r="AA137" i="37"/>
  <c r="AA138" i="37"/>
  <c r="AA139" i="37"/>
  <c r="AA140" i="37"/>
  <c r="AA141" i="37"/>
  <c r="AA142" i="37"/>
  <c r="AA143" i="37"/>
  <c r="AA144" i="37"/>
  <c r="AA145" i="37"/>
  <c r="AA146" i="37"/>
  <c r="AA147" i="37"/>
  <c r="AA148" i="37"/>
  <c r="AA149" i="37"/>
  <c r="AA150" i="37"/>
  <c r="AA151" i="37"/>
  <c r="AA152" i="37"/>
  <c r="AA153" i="37"/>
  <c r="AA154" i="37"/>
  <c r="AA155" i="37"/>
  <c r="AA156" i="37"/>
  <c r="AA157" i="37"/>
  <c r="AA158" i="37"/>
  <c r="AA159" i="37"/>
  <c r="AA160" i="37"/>
  <c r="AA161" i="37"/>
  <c r="AA162" i="37"/>
  <c r="AA163" i="37"/>
  <c r="AA164" i="37"/>
  <c r="AA165" i="37"/>
  <c r="AA166" i="37"/>
  <c r="AA167" i="37"/>
  <c r="AA168" i="37"/>
  <c r="AA169" i="37"/>
  <c r="AA170" i="37"/>
  <c r="AA171" i="37"/>
  <c r="AA172" i="37"/>
  <c r="AA173" i="37"/>
  <c r="AA174" i="37"/>
  <c r="AA175" i="37"/>
  <c r="AA176" i="37"/>
  <c r="AA177" i="37"/>
  <c r="AA178" i="37"/>
  <c r="AA179" i="37"/>
  <c r="AA180" i="37"/>
  <c r="AA181" i="37"/>
  <c r="AA182" i="37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42" i="8"/>
  <c r="AA143" i="8"/>
  <c r="AA144" i="8"/>
  <c r="AA145" i="8"/>
  <c r="AA146" i="8"/>
  <c r="AA147" i="8"/>
  <c r="AA148" i="8"/>
  <c r="AA149" i="8"/>
  <c r="AA150" i="8"/>
  <c r="AA151" i="8"/>
  <c r="AA152" i="8"/>
  <c r="AA153" i="8"/>
  <c r="AA154" i="8"/>
  <c r="AA155" i="8"/>
  <c r="AA156" i="8"/>
  <c r="AA157" i="8"/>
  <c r="AA158" i="8"/>
  <c r="AA159" i="8"/>
  <c r="AA160" i="8"/>
  <c r="AA161" i="8"/>
  <c r="AA162" i="8"/>
  <c r="AA163" i="8"/>
  <c r="AA164" i="8"/>
  <c r="AA165" i="8"/>
  <c r="AA166" i="8"/>
  <c r="AA167" i="8"/>
  <c r="AA168" i="8"/>
  <c r="AA169" i="8"/>
  <c r="AA170" i="8"/>
  <c r="AA171" i="8"/>
  <c r="AA172" i="8"/>
  <c r="AA173" i="8"/>
  <c r="AA174" i="8"/>
  <c r="AA175" i="8"/>
  <c r="AA176" i="8"/>
  <c r="AA177" i="8"/>
  <c r="AA178" i="8"/>
  <c r="AA179" i="8"/>
  <c r="AA180" i="8"/>
  <c r="AA181" i="8"/>
  <c r="AA182" i="8"/>
  <c r="AA119" i="36"/>
  <c r="AA120" i="36"/>
  <c r="AA121" i="36"/>
  <c r="AA122" i="36"/>
  <c r="AA123" i="36"/>
  <c r="AA124" i="36"/>
  <c r="AA125" i="36"/>
  <c r="AA126" i="36"/>
  <c r="AA127" i="36"/>
  <c r="AA128" i="36"/>
  <c r="AA129" i="36"/>
  <c r="AA130" i="36"/>
  <c r="AA131" i="36"/>
  <c r="AA132" i="36"/>
  <c r="AA133" i="36"/>
  <c r="AA134" i="36"/>
  <c r="AA135" i="36"/>
  <c r="AA136" i="36"/>
  <c r="AA137" i="36"/>
  <c r="AA138" i="36"/>
  <c r="AA139" i="36"/>
  <c r="AA140" i="36"/>
  <c r="AA141" i="36"/>
  <c r="AA142" i="36"/>
  <c r="AA143" i="36"/>
  <c r="AA144" i="36"/>
  <c r="AA145" i="36"/>
  <c r="AA146" i="36"/>
  <c r="AA147" i="36"/>
  <c r="AA148" i="36"/>
  <c r="AA150" i="36"/>
  <c r="AA152" i="36"/>
  <c r="AA154" i="36"/>
  <c r="AA156" i="36"/>
  <c r="AA158" i="36"/>
  <c r="AA161" i="36"/>
  <c r="AA163" i="36"/>
  <c r="AA164" i="36"/>
  <c r="AA165" i="36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6" i="7"/>
  <c r="AA117" i="7"/>
  <c r="AA118" i="7"/>
  <c r="AA119" i="7"/>
  <c r="AA120" i="7"/>
  <c r="AA121" i="7"/>
  <c r="AA122" i="7"/>
  <c r="AA123" i="7"/>
  <c r="AA124" i="7"/>
  <c r="AA125" i="7"/>
  <c r="AA126" i="7"/>
  <c r="AA127" i="7"/>
  <c r="AA128" i="7"/>
  <c r="AA130" i="7"/>
  <c r="AA131" i="7"/>
  <c r="AA133" i="7"/>
  <c r="AA134" i="7"/>
  <c r="AA135" i="7"/>
  <c r="AA136" i="7"/>
  <c r="AA137" i="7"/>
  <c r="AA138" i="7"/>
  <c r="AA139" i="7"/>
  <c r="AA140" i="7"/>
  <c r="AA141" i="7"/>
  <c r="AA142" i="7"/>
  <c r="AA143" i="7"/>
  <c r="AA144" i="7"/>
  <c r="AA145" i="7"/>
  <c r="AA146" i="7"/>
  <c r="AA147" i="7"/>
  <c r="AA148" i="7"/>
  <c r="AA149" i="7"/>
  <c r="AA150" i="7"/>
  <c r="AA151" i="7"/>
  <c r="AA152" i="7"/>
  <c r="AA153" i="7"/>
  <c r="AA154" i="7"/>
  <c r="AA155" i="7"/>
  <c r="AA156" i="7"/>
  <c r="AA158" i="7"/>
  <c r="AA159" i="7"/>
  <c r="AA160" i="7"/>
  <c r="AA161" i="7"/>
  <c r="AA162" i="7"/>
  <c r="AA163" i="7"/>
  <c r="AA164" i="7"/>
  <c r="AA165" i="7"/>
  <c r="AA166" i="7"/>
  <c r="AA167" i="7"/>
  <c r="AA168" i="7"/>
  <c r="AA169" i="7"/>
  <c r="AA170" i="7"/>
  <c r="AA171" i="7"/>
  <c r="AA172" i="7"/>
  <c r="AA173" i="7"/>
  <c r="AA174" i="7"/>
  <c r="AA176" i="7"/>
  <c r="AA177" i="7"/>
  <c r="AA178" i="7"/>
  <c r="AA180" i="7"/>
  <c r="AA181" i="7"/>
  <c r="AA182" i="7" s="1"/>
  <c r="AA96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 s="1"/>
  <c r="AA96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A151" i="5"/>
  <c r="AA152" i="5"/>
  <c r="AA153" i="5"/>
  <c r="AA154" i="5"/>
  <c r="AA155" i="5"/>
  <c r="AA156" i="5"/>
  <c r="AA157" i="5"/>
  <c r="AA158" i="5"/>
  <c r="AA159" i="5"/>
  <c r="AA160" i="5"/>
  <c r="AA161" i="5"/>
  <c r="AA162" i="5"/>
  <c r="AA163" i="5"/>
  <c r="AA164" i="5"/>
  <c r="AA165" i="5"/>
  <c r="AA166" i="5"/>
  <c r="AA167" i="5"/>
  <c r="AA168" i="5"/>
  <c r="AA169" i="5"/>
  <c r="AA170" i="5"/>
  <c r="AA171" i="5"/>
  <c r="AA172" i="5"/>
  <c r="AA173" i="5"/>
  <c r="AA174" i="5"/>
  <c r="AA175" i="5"/>
  <c r="AA176" i="5"/>
  <c r="AA177" i="5"/>
  <c r="AA178" i="5"/>
  <c r="AA179" i="5"/>
  <c r="AA180" i="5"/>
  <c r="AA181" i="5"/>
  <c r="AA182" i="5"/>
  <c r="AA96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1" i="4"/>
  <c r="AA142" i="4"/>
  <c r="AA143" i="4"/>
  <c r="AA144" i="4"/>
  <c r="AA145" i="4"/>
  <c r="AA146" i="4"/>
  <c r="AA147" i="4"/>
  <c r="AA148" i="4"/>
  <c r="AA149" i="4"/>
  <c r="AA150" i="4"/>
  <c r="AA151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9" i="4"/>
  <c r="AA170" i="4"/>
  <c r="AA171" i="4"/>
  <c r="AA173" i="4"/>
  <c r="AA174" i="4"/>
  <c r="AA175" i="4"/>
  <c r="AA176" i="4"/>
  <c r="AA177" i="4"/>
  <c r="AA178" i="4"/>
  <c r="AA179" i="4"/>
  <c r="AA180" i="4"/>
  <c r="AA181" i="4"/>
  <c r="AA182" i="4" s="1"/>
  <c r="AA96" i="3"/>
  <c r="AA112" i="3"/>
  <c r="AA113" i="3"/>
  <c r="AA114" i="3"/>
  <c r="AA115" i="3"/>
  <c r="AA116" i="3"/>
  <c r="AA117" i="3"/>
  <c r="AA118" i="3"/>
  <c r="AA119" i="3"/>
  <c r="AA120" i="3"/>
  <c r="AA122" i="3"/>
  <c r="AA123" i="3"/>
  <c r="AA124" i="3"/>
  <c r="AA126" i="3"/>
  <c r="AA128" i="3"/>
  <c r="AA133" i="3"/>
  <c r="AA134" i="3"/>
  <c r="AA136" i="3"/>
  <c r="AA138" i="3"/>
  <c r="AA140" i="3"/>
  <c r="AA143" i="3"/>
  <c r="AA144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2" i="3"/>
  <c r="AA97" i="34"/>
  <c r="AA98" i="34"/>
  <c r="AA99" i="34"/>
  <c r="AA100" i="34"/>
  <c r="AA101" i="34"/>
  <c r="AA102" i="34"/>
  <c r="AA103" i="34"/>
  <c r="AA104" i="34"/>
  <c r="AA105" i="34"/>
  <c r="AA106" i="34"/>
  <c r="AA107" i="34"/>
  <c r="AA108" i="34"/>
  <c r="AA109" i="34"/>
  <c r="AA110" i="34"/>
  <c r="AA111" i="34"/>
  <c r="AA112" i="34"/>
  <c r="AA113" i="34"/>
  <c r="AA114" i="34"/>
  <c r="AA115" i="34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46" i="2"/>
  <c r="AA147" i="2"/>
  <c r="AA149" i="2"/>
  <c r="AA150" i="2"/>
  <c r="AA154" i="2"/>
  <c r="AA156" i="2"/>
  <c r="AA159" i="2"/>
  <c r="AA160" i="2"/>
  <c r="AA167" i="2"/>
  <c r="AA168" i="2"/>
  <c r="AA169" i="2"/>
  <c r="AA170" i="2"/>
  <c r="AA171" i="2"/>
  <c r="AA172" i="2"/>
  <c r="AA173" i="2"/>
  <c r="AA174" i="2"/>
  <c r="AA175" i="2"/>
  <c r="AA176" i="2"/>
  <c r="AA177" i="2"/>
  <c r="AA179" i="2"/>
  <c r="AA180" i="2"/>
  <c r="AA181" i="2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6" i="1"/>
  <c r="AA147" i="1"/>
  <c r="AA148" i="1"/>
  <c r="AA149" i="1"/>
  <c r="AA150" i="1"/>
  <c r="AA152" i="1"/>
  <c r="AA153" i="1"/>
  <c r="AA154" i="1"/>
  <c r="AA155" i="1"/>
  <c r="AA156" i="1"/>
  <c r="AA157" i="1"/>
  <c r="AA158" i="1"/>
  <c r="AA160" i="1"/>
  <c r="AA161" i="1"/>
  <c r="AA162" i="1"/>
  <c r="AA163" i="1"/>
  <c r="AA164" i="1"/>
  <c r="AA166" i="1"/>
  <c r="AA168" i="1"/>
  <c r="AA169" i="1"/>
  <c r="AA171" i="1"/>
  <c r="AA173" i="1"/>
  <c r="AA174" i="1"/>
  <c r="AA175" i="1"/>
  <c r="AA177" i="1"/>
  <c r="AA179" i="1"/>
  <c r="AA181" i="1"/>
  <c r="V69" i="33" l="1"/>
  <c r="W69" i="33" s="1"/>
  <c r="Y69" i="33" s="1"/>
  <c r="AA68" i="33"/>
  <c r="Y227" i="50"/>
  <c r="V228" i="50" s="1"/>
  <c r="W228" i="50" s="1"/>
  <c r="AA50" i="50"/>
  <c r="V51" i="50"/>
  <c r="W51" i="50" s="1"/>
  <c r="Y51" i="50" s="1"/>
  <c r="V40" i="49"/>
  <c r="W40" i="49" s="1"/>
  <c r="Y40" i="49" s="1"/>
  <c r="AA39" i="49"/>
  <c r="L183" i="46"/>
  <c r="L184" i="46"/>
  <c r="L185" i="46"/>
  <c r="L186" i="46"/>
  <c r="L183" i="45"/>
  <c r="L184" i="45"/>
  <c r="L185" i="45"/>
  <c r="L186" i="45"/>
  <c r="L183" i="44"/>
  <c r="L184" i="44"/>
  <c r="L185" i="44"/>
  <c r="L186" i="44"/>
  <c r="L183" i="43"/>
  <c r="L184" i="43"/>
  <c r="L185" i="43"/>
  <c r="L186" i="43"/>
  <c r="L181" i="18"/>
  <c r="L183" i="42"/>
  <c r="L185" i="42"/>
  <c r="L183" i="41"/>
  <c r="F184" i="32" s="1"/>
  <c r="L184" i="41"/>
  <c r="F185" i="32" s="1"/>
  <c r="L185" i="41"/>
  <c r="F186" i="32" s="1"/>
  <c r="L186" i="41"/>
  <c r="F187" i="32" s="1"/>
  <c r="L183" i="40"/>
  <c r="L184" i="40"/>
  <c r="L185" i="40"/>
  <c r="L186" i="40"/>
  <c r="L183" i="39"/>
  <c r="L184" i="39"/>
  <c r="L185" i="39"/>
  <c r="L186" i="39"/>
  <c r="L183" i="38"/>
  <c r="L184" i="38"/>
  <c r="L185" i="38"/>
  <c r="L186" i="38"/>
  <c r="L183" i="37"/>
  <c r="L184" i="37"/>
  <c r="L185" i="37"/>
  <c r="L186" i="37"/>
  <c r="L183" i="36"/>
  <c r="L184" i="36"/>
  <c r="L185" i="36"/>
  <c r="L186" i="36"/>
  <c r="L183" i="34"/>
  <c r="L184" i="34"/>
  <c r="L185" i="34"/>
  <c r="L186" i="34"/>
  <c r="AA69" i="33" l="1"/>
  <c r="V70" i="33"/>
  <c r="W70" i="33" s="1"/>
  <c r="Y70" i="33" s="1"/>
  <c r="Y228" i="50"/>
  <c r="V229" i="50" s="1"/>
  <c r="W229" i="50" s="1"/>
  <c r="Y229" i="50" s="1"/>
  <c r="V230" i="50" s="1"/>
  <c r="W230" i="50" s="1"/>
  <c r="AA51" i="50"/>
  <c r="V52" i="50"/>
  <c r="W52" i="50" s="1"/>
  <c r="Y52" i="50" s="1"/>
  <c r="V41" i="49"/>
  <c r="W41" i="49" s="1"/>
  <c r="Y41" i="49" s="1"/>
  <c r="AA40" i="49"/>
  <c r="K175" i="28"/>
  <c r="L175" i="28" s="1"/>
  <c r="K177" i="28"/>
  <c r="L177" i="28" s="1"/>
  <c r="K178" i="28"/>
  <c r="L178" i="28" s="1"/>
  <c r="K179" i="28"/>
  <c r="L179" i="28" s="1"/>
  <c r="K180" i="28"/>
  <c r="L180" i="28" s="1"/>
  <c r="K181" i="28"/>
  <c r="L181" i="28" s="1"/>
  <c r="K176" i="28"/>
  <c r="L176" i="28" s="1"/>
  <c r="K175" i="27"/>
  <c r="L175" i="27" s="1"/>
  <c r="K177" i="27"/>
  <c r="L177" i="27" s="1"/>
  <c r="K178" i="27"/>
  <c r="L178" i="27" s="1"/>
  <c r="K179" i="27"/>
  <c r="L179" i="27" s="1"/>
  <c r="K180" i="27"/>
  <c r="L180" i="27" s="1"/>
  <c r="K181" i="27"/>
  <c r="L181" i="27" s="1"/>
  <c r="K176" i="27"/>
  <c r="L176" i="27" s="1"/>
  <c r="K175" i="26"/>
  <c r="L175" i="26" s="1"/>
  <c r="K177" i="26"/>
  <c r="L177" i="26" s="1"/>
  <c r="K178" i="26"/>
  <c r="L178" i="26" s="1"/>
  <c r="K179" i="26"/>
  <c r="L179" i="26" s="1"/>
  <c r="K180" i="26"/>
  <c r="L180" i="26" s="1"/>
  <c r="K181" i="26"/>
  <c r="L181" i="26" s="1"/>
  <c r="K176" i="26"/>
  <c r="L176" i="26" s="1"/>
  <c r="K175" i="25"/>
  <c r="L175" i="25" s="1"/>
  <c r="K177" i="25"/>
  <c r="L177" i="25" s="1"/>
  <c r="K178" i="25"/>
  <c r="L178" i="25" s="1"/>
  <c r="K179" i="25"/>
  <c r="L179" i="25" s="1"/>
  <c r="K180" i="25"/>
  <c r="L180" i="25" s="1"/>
  <c r="K181" i="25"/>
  <c r="L181" i="25" s="1"/>
  <c r="K176" i="25"/>
  <c r="L176" i="25" s="1"/>
  <c r="K175" i="46"/>
  <c r="L175" i="46" s="1"/>
  <c r="K177" i="46"/>
  <c r="L177" i="46" s="1"/>
  <c r="K178" i="46"/>
  <c r="L178" i="46" s="1"/>
  <c r="K179" i="46"/>
  <c r="L179" i="46" s="1"/>
  <c r="K180" i="46"/>
  <c r="L180" i="46" s="1"/>
  <c r="K181" i="46"/>
  <c r="L181" i="46" s="1"/>
  <c r="K182" i="46"/>
  <c r="L182" i="46" s="1"/>
  <c r="K176" i="46"/>
  <c r="L176" i="46" s="1"/>
  <c r="K175" i="24"/>
  <c r="L175" i="24" s="1"/>
  <c r="K177" i="24"/>
  <c r="L177" i="24" s="1"/>
  <c r="K178" i="24"/>
  <c r="L178" i="24" s="1"/>
  <c r="K179" i="24"/>
  <c r="L179" i="24" s="1"/>
  <c r="K180" i="24"/>
  <c r="L180" i="24" s="1"/>
  <c r="K181" i="24"/>
  <c r="L181" i="24" s="1"/>
  <c r="K176" i="24"/>
  <c r="L176" i="24" s="1"/>
  <c r="K175" i="23"/>
  <c r="L175" i="23" s="1"/>
  <c r="K177" i="23"/>
  <c r="L177" i="23" s="1"/>
  <c r="K178" i="23"/>
  <c r="L178" i="23" s="1"/>
  <c r="K179" i="23"/>
  <c r="L179" i="23" s="1"/>
  <c r="K180" i="23"/>
  <c r="L180" i="23" s="1"/>
  <c r="K181" i="23"/>
  <c r="L181" i="23" s="1"/>
  <c r="K176" i="23"/>
  <c r="L176" i="23" s="1"/>
  <c r="K175" i="22"/>
  <c r="L175" i="22" s="1"/>
  <c r="K177" i="22"/>
  <c r="L177" i="22" s="1"/>
  <c r="K178" i="22"/>
  <c r="L178" i="22" s="1"/>
  <c r="K179" i="22"/>
  <c r="L179" i="22" s="1"/>
  <c r="K180" i="22"/>
  <c r="L180" i="22" s="1"/>
  <c r="K181" i="22"/>
  <c r="L181" i="22" s="1"/>
  <c r="K176" i="22"/>
  <c r="L176" i="22" s="1"/>
  <c r="K175" i="21"/>
  <c r="L175" i="21" s="1"/>
  <c r="K177" i="21"/>
  <c r="L177" i="21" s="1"/>
  <c r="K178" i="21"/>
  <c r="L178" i="21" s="1"/>
  <c r="K179" i="21"/>
  <c r="L179" i="21" s="1"/>
  <c r="K180" i="21"/>
  <c r="L180" i="21" s="1"/>
  <c r="K181" i="21"/>
  <c r="L181" i="21" s="1"/>
  <c r="K175" i="45"/>
  <c r="L175" i="45" s="1"/>
  <c r="K177" i="45"/>
  <c r="L177" i="45" s="1"/>
  <c r="K178" i="45"/>
  <c r="L178" i="45" s="1"/>
  <c r="K179" i="45"/>
  <c r="L179" i="45" s="1"/>
  <c r="K180" i="45"/>
  <c r="L180" i="45" s="1"/>
  <c r="K181" i="45"/>
  <c r="L181" i="45" s="1"/>
  <c r="K182" i="45"/>
  <c r="L182" i="45" s="1"/>
  <c r="K176" i="45"/>
  <c r="L176" i="45" s="1"/>
  <c r="K175" i="19"/>
  <c r="L175" i="19" s="1"/>
  <c r="K177" i="19"/>
  <c r="L177" i="19" s="1"/>
  <c r="K178" i="19"/>
  <c r="L178" i="19" s="1"/>
  <c r="K179" i="19"/>
  <c r="L179" i="19" s="1"/>
  <c r="K180" i="19"/>
  <c r="L180" i="19" s="1"/>
  <c r="K181" i="19"/>
  <c r="L181" i="19" s="1"/>
  <c r="K176" i="19"/>
  <c r="L176" i="19" s="1"/>
  <c r="K175" i="44"/>
  <c r="L175" i="44" s="1"/>
  <c r="K177" i="44"/>
  <c r="L177" i="44" s="1"/>
  <c r="K178" i="44"/>
  <c r="L178" i="44" s="1"/>
  <c r="K179" i="44"/>
  <c r="L179" i="44" s="1"/>
  <c r="K180" i="44"/>
  <c r="L180" i="44" s="1"/>
  <c r="K181" i="44"/>
  <c r="L181" i="44" s="1"/>
  <c r="K182" i="44"/>
  <c r="L182" i="44" s="1"/>
  <c r="K176" i="44"/>
  <c r="L176" i="44" s="1"/>
  <c r="K175" i="20"/>
  <c r="L175" i="20" s="1"/>
  <c r="K177" i="20"/>
  <c r="L177" i="20" s="1"/>
  <c r="K178" i="20"/>
  <c r="L178" i="20" s="1"/>
  <c r="K179" i="20"/>
  <c r="L179" i="20" s="1"/>
  <c r="K180" i="20"/>
  <c r="L180" i="20" s="1"/>
  <c r="K181" i="20"/>
  <c r="L181" i="20" s="1"/>
  <c r="K176" i="20"/>
  <c r="L176" i="20" s="1"/>
  <c r="K175" i="43"/>
  <c r="L175" i="43" s="1"/>
  <c r="K177" i="43"/>
  <c r="L177" i="43" s="1"/>
  <c r="K178" i="43"/>
  <c r="L178" i="43" s="1"/>
  <c r="K179" i="43"/>
  <c r="L179" i="43" s="1"/>
  <c r="K180" i="43"/>
  <c r="L180" i="43" s="1"/>
  <c r="K181" i="43"/>
  <c r="L181" i="43" s="1"/>
  <c r="K182" i="43"/>
  <c r="L182" i="43" s="1"/>
  <c r="K176" i="43"/>
  <c r="L176" i="43" s="1"/>
  <c r="K175" i="18"/>
  <c r="L175" i="18" s="1"/>
  <c r="K177" i="18"/>
  <c r="L177" i="18" s="1"/>
  <c r="K178" i="18"/>
  <c r="L178" i="18" s="1"/>
  <c r="K179" i="18"/>
  <c r="L179" i="18" s="1"/>
  <c r="K180" i="18"/>
  <c r="L180" i="18" s="1"/>
  <c r="K176" i="18"/>
  <c r="L176" i="18" s="1"/>
  <c r="K175" i="17"/>
  <c r="L175" i="17" s="1"/>
  <c r="K177" i="17"/>
  <c r="L177" i="17" s="1"/>
  <c r="K178" i="17"/>
  <c r="L178" i="17" s="1"/>
  <c r="K179" i="17"/>
  <c r="L179" i="17" s="1"/>
  <c r="K180" i="17"/>
  <c r="L180" i="17" s="1"/>
  <c r="K181" i="17"/>
  <c r="L181" i="17" s="1"/>
  <c r="K176" i="17"/>
  <c r="L176" i="17" s="1"/>
  <c r="K175" i="16"/>
  <c r="L175" i="16" s="1"/>
  <c r="K177" i="16"/>
  <c r="L177" i="16" s="1"/>
  <c r="K178" i="16"/>
  <c r="L178" i="16" s="1"/>
  <c r="K179" i="16"/>
  <c r="L179" i="16" s="1"/>
  <c r="K180" i="16"/>
  <c r="L180" i="16" s="1"/>
  <c r="K181" i="16"/>
  <c r="L181" i="16" s="1"/>
  <c r="K176" i="16"/>
  <c r="L176" i="16" s="1"/>
  <c r="K175" i="42"/>
  <c r="L175" i="42" s="1"/>
  <c r="K177" i="42"/>
  <c r="L177" i="42" s="1"/>
  <c r="K178" i="42"/>
  <c r="L178" i="42" s="1"/>
  <c r="K179" i="42"/>
  <c r="L179" i="42" s="1"/>
  <c r="K180" i="42"/>
  <c r="L180" i="42" s="1"/>
  <c r="K181" i="42"/>
  <c r="L181" i="42" s="1"/>
  <c r="K182" i="42"/>
  <c r="L182" i="42" s="1"/>
  <c r="K176" i="42"/>
  <c r="L176" i="42" s="1"/>
  <c r="K175" i="41"/>
  <c r="L175" i="41" s="1"/>
  <c r="K177" i="41"/>
  <c r="L177" i="41" s="1"/>
  <c r="K178" i="41"/>
  <c r="L178" i="41" s="1"/>
  <c r="K179" i="41"/>
  <c r="L179" i="41" s="1"/>
  <c r="K180" i="41"/>
  <c r="L180" i="41" s="1"/>
  <c r="K181" i="41"/>
  <c r="L181" i="41" s="1"/>
  <c r="K182" i="41"/>
  <c r="L182" i="41" s="1"/>
  <c r="K176" i="41"/>
  <c r="L176" i="41" s="1"/>
  <c r="F177" i="32" s="1"/>
  <c r="K175" i="40"/>
  <c r="L175" i="40" s="1"/>
  <c r="K177" i="40"/>
  <c r="L177" i="40" s="1"/>
  <c r="K178" i="40"/>
  <c r="L178" i="40" s="1"/>
  <c r="K179" i="40"/>
  <c r="L179" i="40" s="1"/>
  <c r="K180" i="40"/>
  <c r="L180" i="40" s="1"/>
  <c r="K181" i="40"/>
  <c r="L181" i="40" s="1"/>
  <c r="K182" i="40"/>
  <c r="L182" i="40" s="1"/>
  <c r="K176" i="40"/>
  <c r="L176" i="40" s="1"/>
  <c r="K175" i="15"/>
  <c r="L175" i="15" s="1"/>
  <c r="K177" i="15"/>
  <c r="L177" i="15" s="1"/>
  <c r="K178" i="15"/>
  <c r="L178" i="15" s="1"/>
  <c r="K179" i="15"/>
  <c r="L179" i="15" s="1"/>
  <c r="K180" i="15"/>
  <c r="L180" i="15" s="1"/>
  <c r="K181" i="15"/>
  <c r="L181" i="15" s="1"/>
  <c r="K176" i="15"/>
  <c r="L176" i="15" s="1"/>
  <c r="K175" i="14"/>
  <c r="L175" i="14" s="1"/>
  <c r="K177" i="14"/>
  <c r="L177" i="14" s="1"/>
  <c r="K178" i="14"/>
  <c r="L178" i="14" s="1"/>
  <c r="K179" i="14"/>
  <c r="L179" i="14" s="1"/>
  <c r="K180" i="14"/>
  <c r="L180" i="14" s="1"/>
  <c r="K181" i="14"/>
  <c r="L181" i="14" s="1"/>
  <c r="K176" i="14"/>
  <c r="L176" i="14" s="1"/>
  <c r="K175" i="12"/>
  <c r="L175" i="12" s="1"/>
  <c r="K177" i="12"/>
  <c r="L177" i="12" s="1"/>
  <c r="K178" i="12"/>
  <c r="L178" i="12" s="1"/>
  <c r="K179" i="12"/>
  <c r="L179" i="12" s="1"/>
  <c r="K180" i="12"/>
  <c r="L180" i="12" s="1"/>
  <c r="K181" i="12"/>
  <c r="L181" i="12" s="1"/>
  <c r="K176" i="12"/>
  <c r="L176" i="12" s="1"/>
  <c r="K175" i="11"/>
  <c r="L175" i="11" s="1"/>
  <c r="K177" i="11"/>
  <c r="L177" i="11" s="1"/>
  <c r="K178" i="11"/>
  <c r="L178" i="11" s="1"/>
  <c r="K179" i="11"/>
  <c r="L179" i="11" s="1"/>
  <c r="K180" i="11"/>
  <c r="L180" i="11" s="1"/>
  <c r="K181" i="11"/>
  <c r="L181" i="11" s="1"/>
  <c r="K176" i="11"/>
  <c r="L176" i="11" s="1"/>
  <c r="K175" i="10"/>
  <c r="L175" i="10" s="1"/>
  <c r="K177" i="10"/>
  <c r="L177" i="10" s="1"/>
  <c r="K178" i="10"/>
  <c r="L178" i="10" s="1"/>
  <c r="K179" i="10"/>
  <c r="L179" i="10" s="1"/>
  <c r="K180" i="10"/>
  <c r="L180" i="10" s="1"/>
  <c r="K181" i="10"/>
  <c r="L181" i="10" s="1"/>
  <c r="K176" i="10"/>
  <c r="L176" i="10" s="1"/>
  <c r="K175" i="9"/>
  <c r="L175" i="9" s="1"/>
  <c r="K177" i="9"/>
  <c r="L177" i="9" s="1"/>
  <c r="K178" i="9"/>
  <c r="L178" i="9" s="1"/>
  <c r="K179" i="9"/>
  <c r="L179" i="9" s="1"/>
  <c r="K180" i="9"/>
  <c r="L180" i="9" s="1"/>
  <c r="K181" i="9"/>
  <c r="L181" i="9" s="1"/>
  <c r="K176" i="9"/>
  <c r="L176" i="9" s="1"/>
  <c r="K175" i="39"/>
  <c r="L175" i="39" s="1"/>
  <c r="K177" i="39"/>
  <c r="L177" i="39" s="1"/>
  <c r="K178" i="39"/>
  <c r="L178" i="39" s="1"/>
  <c r="K179" i="39"/>
  <c r="L179" i="39" s="1"/>
  <c r="K180" i="39"/>
  <c r="L180" i="39" s="1"/>
  <c r="K181" i="39"/>
  <c r="L181" i="39" s="1"/>
  <c r="K182" i="39"/>
  <c r="L182" i="39" s="1"/>
  <c r="K176" i="39"/>
  <c r="L176" i="39" s="1"/>
  <c r="K175" i="38"/>
  <c r="L175" i="38" s="1"/>
  <c r="K177" i="38"/>
  <c r="L177" i="38" s="1"/>
  <c r="K178" i="38"/>
  <c r="L178" i="38" s="1"/>
  <c r="K179" i="38"/>
  <c r="L179" i="38" s="1"/>
  <c r="K180" i="38"/>
  <c r="L180" i="38" s="1"/>
  <c r="K181" i="38"/>
  <c r="L181" i="38" s="1"/>
  <c r="K182" i="38"/>
  <c r="L182" i="38" s="1"/>
  <c r="K176" i="38"/>
  <c r="L176" i="38" s="1"/>
  <c r="K175" i="37"/>
  <c r="L175" i="37" s="1"/>
  <c r="K177" i="37"/>
  <c r="L177" i="37" s="1"/>
  <c r="K178" i="37"/>
  <c r="L178" i="37" s="1"/>
  <c r="K179" i="37"/>
  <c r="L179" i="37" s="1"/>
  <c r="K180" i="37"/>
  <c r="L180" i="37" s="1"/>
  <c r="K181" i="37"/>
  <c r="L181" i="37" s="1"/>
  <c r="K182" i="37"/>
  <c r="L182" i="37" s="1"/>
  <c r="K176" i="37"/>
  <c r="L176" i="37" s="1"/>
  <c r="K175" i="8"/>
  <c r="L175" i="8" s="1"/>
  <c r="K177" i="8"/>
  <c r="L177" i="8" s="1"/>
  <c r="K178" i="8"/>
  <c r="L178" i="8" s="1"/>
  <c r="K179" i="8"/>
  <c r="L179" i="8" s="1"/>
  <c r="K180" i="8"/>
  <c r="L180" i="8" s="1"/>
  <c r="K181" i="8"/>
  <c r="L181" i="8" s="1"/>
  <c r="K176" i="8"/>
  <c r="L176" i="8" s="1"/>
  <c r="K175" i="36"/>
  <c r="L175" i="36" s="1"/>
  <c r="L177" i="36"/>
  <c r="L178" i="36"/>
  <c r="L179" i="36"/>
  <c r="L180" i="36"/>
  <c r="L181" i="36"/>
  <c r="L182" i="36"/>
  <c r="L176" i="36"/>
  <c r="K175" i="7"/>
  <c r="L175" i="7" s="1"/>
  <c r="K177" i="7"/>
  <c r="L177" i="7" s="1"/>
  <c r="K178" i="7"/>
  <c r="L178" i="7" s="1"/>
  <c r="K179" i="7"/>
  <c r="L179" i="7" s="1"/>
  <c r="K180" i="7"/>
  <c r="L180" i="7" s="1"/>
  <c r="K181" i="7"/>
  <c r="L181" i="7" s="1"/>
  <c r="K176" i="7"/>
  <c r="L176" i="7" s="1"/>
  <c r="K175" i="6"/>
  <c r="L175" i="6" s="1"/>
  <c r="K177" i="6"/>
  <c r="L177" i="6" s="1"/>
  <c r="K178" i="6"/>
  <c r="L178" i="6" s="1"/>
  <c r="K179" i="6"/>
  <c r="L179" i="6" s="1"/>
  <c r="K180" i="6"/>
  <c r="L180" i="6" s="1"/>
  <c r="K181" i="6"/>
  <c r="L181" i="6" s="1"/>
  <c r="K176" i="6"/>
  <c r="L176" i="6" s="1"/>
  <c r="K175" i="5"/>
  <c r="L175" i="5" s="1"/>
  <c r="K177" i="5"/>
  <c r="L177" i="5" s="1"/>
  <c r="K178" i="5"/>
  <c r="L178" i="5" s="1"/>
  <c r="K179" i="5"/>
  <c r="L179" i="5" s="1"/>
  <c r="K180" i="5"/>
  <c r="L180" i="5" s="1"/>
  <c r="K181" i="5"/>
  <c r="L181" i="5" s="1"/>
  <c r="K176" i="5"/>
  <c r="L176" i="5" s="1"/>
  <c r="K175" i="4"/>
  <c r="L175" i="4" s="1"/>
  <c r="K177" i="4"/>
  <c r="L177" i="4" s="1"/>
  <c r="K178" i="4"/>
  <c r="L178" i="4" s="1"/>
  <c r="K179" i="4"/>
  <c r="L179" i="4" s="1"/>
  <c r="K180" i="4"/>
  <c r="L180" i="4" s="1"/>
  <c r="K181" i="4"/>
  <c r="L181" i="4" s="1"/>
  <c r="K176" i="4"/>
  <c r="L176" i="4" s="1"/>
  <c r="K175" i="3"/>
  <c r="L175" i="3" s="1"/>
  <c r="K177" i="3"/>
  <c r="L177" i="3" s="1"/>
  <c r="K178" i="3"/>
  <c r="L178" i="3" s="1"/>
  <c r="K179" i="3"/>
  <c r="L179" i="3" s="1"/>
  <c r="K180" i="3"/>
  <c r="L180" i="3" s="1"/>
  <c r="K181" i="3"/>
  <c r="L181" i="3" s="1"/>
  <c r="K176" i="3"/>
  <c r="L176" i="3" s="1"/>
  <c r="K175" i="34"/>
  <c r="L175" i="34" s="1"/>
  <c r="K177" i="34"/>
  <c r="L177" i="34" s="1"/>
  <c r="K178" i="34"/>
  <c r="L178" i="34" s="1"/>
  <c r="K179" i="34"/>
  <c r="L179" i="34" s="1"/>
  <c r="K180" i="34"/>
  <c r="L180" i="34" s="1"/>
  <c r="K181" i="34"/>
  <c r="L181" i="34" s="1"/>
  <c r="K182" i="34"/>
  <c r="L182" i="34" s="1"/>
  <c r="K176" i="34"/>
  <c r="L176" i="34" s="1"/>
  <c r="K175" i="2"/>
  <c r="L175" i="2" s="1"/>
  <c r="K177" i="2"/>
  <c r="L177" i="2" s="1"/>
  <c r="K178" i="2"/>
  <c r="L178" i="2" s="1"/>
  <c r="K179" i="2"/>
  <c r="L179" i="2" s="1"/>
  <c r="K180" i="2"/>
  <c r="L180" i="2" s="1"/>
  <c r="K181" i="2"/>
  <c r="L181" i="2" s="1"/>
  <c r="K176" i="2"/>
  <c r="L176" i="2" s="1"/>
  <c r="K175" i="1"/>
  <c r="L175" i="1" s="1"/>
  <c r="K177" i="1"/>
  <c r="L177" i="1" s="1"/>
  <c r="K178" i="1"/>
  <c r="L178" i="1" s="1"/>
  <c r="K179" i="1"/>
  <c r="L179" i="1" s="1"/>
  <c r="K180" i="1"/>
  <c r="L180" i="1" s="1"/>
  <c r="K181" i="1"/>
  <c r="L181" i="1" s="1"/>
  <c r="K176" i="1"/>
  <c r="L176" i="1" s="1"/>
  <c r="F183" i="32" l="1"/>
  <c r="F182" i="32"/>
  <c r="F181" i="32"/>
  <c r="F180" i="32"/>
  <c r="F179" i="32"/>
  <c r="F178" i="32"/>
  <c r="F176" i="32"/>
  <c r="AA70" i="33"/>
  <c r="V71" i="33"/>
  <c r="W71" i="33" s="1"/>
  <c r="Y71" i="33" s="1"/>
  <c r="Y230" i="50"/>
  <c r="V231" i="50" s="1"/>
  <c r="W231" i="50" s="1"/>
  <c r="Y231" i="50" s="1"/>
  <c r="V232" i="50" s="1"/>
  <c r="W232" i="50" s="1"/>
  <c r="AA52" i="50"/>
  <c r="V53" i="50"/>
  <c r="W53" i="50" s="1"/>
  <c r="Y53" i="50" s="1"/>
  <c r="V42" i="49"/>
  <c r="W42" i="49" s="1"/>
  <c r="Y42" i="49" s="1"/>
  <c r="AA41" i="49"/>
  <c r="J182" i="28"/>
  <c r="K182" i="28" s="1"/>
  <c r="L182" i="28" s="1"/>
  <c r="H186" i="28"/>
  <c r="J186" i="28" s="1"/>
  <c r="H184" i="28"/>
  <c r="J184" i="28" s="1"/>
  <c r="L184" i="28" s="1"/>
  <c r="H185" i="28"/>
  <c r="J185" i="28" s="1"/>
  <c r="L185" i="28" s="1"/>
  <c r="H183" i="28"/>
  <c r="J183" i="28" s="1"/>
  <c r="L183" i="28" s="1"/>
  <c r="E182" i="28"/>
  <c r="G182" i="28" s="1"/>
  <c r="C186" i="28"/>
  <c r="E186" i="28" s="1"/>
  <c r="G186" i="28" s="1"/>
  <c r="C184" i="28"/>
  <c r="E184" i="28" s="1"/>
  <c r="G184" i="28" s="1"/>
  <c r="C185" i="28"/>
  <c r="E185" i="28" s="1"/>
  <c r="G185" i="28" s="1"/>
  <c r="C183" i="28"/>
  <c r="E183" i="28" s="1"/>
  <c r="G183" i="28" s="1"/>
  <c r="J182" i="27"/>
  <c r="K182" i="27" s="1"/>
  <c r="L182" i="27" s="1"/>
  <c r="H184" i="27"/>
  <c r="J184" i="27" s="1"/>
  <c r="L184" i="27" s="1"/>
  <c r="H185" i="27"/>
  <c r="J185" i="27" s="1"/>
  <c r="L185" i="27" s="1"/>
  <c r="H186" i="27"/>
  <c r="J186" i="27" s="1"/>
  <c r="H183" i="27"/>
  <c r="J183" i="27" s="1"/>
  <c r="L183" i="27" s="1"/>
  <c r="E182" i="27"/>
  <c r="G182" i="27" s="1"/>
  <c r="C184" i="27"/>
  <c r="E184" i="27" s="1"/>
  <c r="G184" i="27" s="1"/>
  <c r="C185" i="27"/>
  <c r="E185" i="27" s="1"/>
  <c r="G185" i="27" s="1"/>
  <c r="C186" i="27"/>
  <c r="E186" i="27" s="1"/>
  <c r="G186" i="27" s="1"/>
  <c r="C183" i="27"/>
  <c r="E183" i="27" s="1"/>
  <c r="G183" i="27" s="1"/>
  <c r="J182" i="26"/>
  <c r="K182" i="26" s="1"/>
  <c r="L182" i="26" s="1"/>
  <c r="H184" i="26"/>
  <c r="J184" i="26" s="1"/>
  <c r="L184" i="26" s="1"/>
  <c r="H185" i="26"/>
  <c r="J185" i="26" s="1"/>
  <c r="K185" i="26" s="1"/>
  <c r="L185" i="26" s="1"/>
  <c r="H186" i="26"/>
  <c r="J186" i="26" s="1"/>
  <c r="K186" i="26" s="1"/>
  <c r="L186" i="26" s="1"/>
  <c r="H183" i="26"/>
  <c r="J183" i="26" s="1"/>
  <c r="L183" i="26" s="1"/>
  <c r="E182" i="26"/>
  <c r="G182" i="26" s="1"/>
  <c r="C184" i="26"/>
  <c r="E184" i="26" s="1"/>
  <c r="G184" i="26" s="1"/>
  <c r="C185" i="26"/>
  <c r="E185" i="26" s="1"/>
  <c r="G185" i="26" s="1"/>
  <c r="C186" i="26"/>
  <c r="E186" i="26" s="1"/>
  <c r="G186" i="26" s="1"/>
  <c r="C183" i="26"/>
  <c r="E183" i="26" s="1"/>
  <c r="G183" i="26" s="1"/>
  <c r="J182" i="25"/>
  <c r="K182" i="25" s="1"/>
  <c r="L182" i="25" s="1"/>
  <c r="H184" i="25"/>
  <c r="J184" i="25" s="1"/>
  <c r="L184" i="25" s="1"/>
  <c r="H185" i="25"/>
  <c r="J185" i="25" s="1"/>
  <c r="L185" i="25" s="1"/>
  <c r="H186" i="25"/>
  <c r="J186" i="25" s="1"/>
  <c r="H183" i="25"/>
  <c r="J183" i="25" s="1"/>
  <c r="L183" i="25" s="1"/>
  <c r="E182" i="25"/>
  <c r="G182" i="25" s="1"/>
  <c r="C184" i="25"/>
  <c r="E184" i="25" s="1"/>
  <c r="G184" i="25" s="1"/>
  <c r="C185" i="25"/>
  <c r="E185" i="25" s="1"/>
  <c r="G185" i="25" s="1"/>
  <c r="C186" i="25"/>
  <c r="E186" i="25" s="1"/>
  <c r="G186" i="25" s="1"/>
  <c r="C183" i="25"/>
  <c r="E183" i="25" s="1"/>
  <c r="G183" i="25" s="1"/>
  <c r="J182" i="24"/>
  <c r="K182" i="24" s="1"/>
  <c r="L182" i="24" s="1"/>
  <c r="H184" i="24"/>
  <c r="J184" i="24" s="1"/>
  <c r="L184" i="24" s="1"/>
  <c r="H185" i="24"/>
  <c r="J185" i="24" s="1"/>
  <c r="L185" i="24" s="1"/>
  <c r="H186" i="24"/>
  <c r="J186" i="24" s="1"/>
  <c r="H183" i="24"/>
  <c r="J183" i="24" s="1"/>
  <c r="L183" i="24" s="1"/>
  <c r="E182" i="24"/>
  <c r="G182" i="24" s="1"/>
  <c r="C184" i="24"/>
  <c r="E184" i="24" s="1"/>
  <c r="G184" i="24" s="1"/>
  <c r="C185" i="24"/>
  <c r="E185" i="24" s="1"/>
  <c r="G185" i="24" s="1"/>
  <c r="C186" i="24"/>
  <c r="E186" i="24" s="1"/>
  <c r="G186" i="24" s="1"/>
  <c r="C183" i="24"/>
  <c r="E183" i="24" s="1"/>
  <c r="G183" i="24" s="1"/>
  <c r="J182" i="23"/>
  <c r="K182" i="23" s="1"/>
  <c r="L182" i="23" s="1"/>
  <c r="H184" i="23"/>
  <c r="J184" i="23" s="1"/>
  <c r="L184" i="23" s="1"/>
  <c r="H185" i="23"/>
  <c r="J185" i="23" s="1"/>
  <c r="L185" i="23" s="1"/>
  <c r="H186" i="23"/>
  <c r="J186" i="23" s="1"/>
  <c r="H183" i="23"/>
  <c r="J183" i="23" s="1"/>
  <c r="L183" i="23" s="1"/>
  <c r="E182" i="23"/>
  <c r="G182" i="23" s="1"/>
  <c r="C184" i="23"/>
  <c r="E184" i="23" s="1"/>
  <c r="G184" i="23" s="1"/>
  <c r="C185" i="23"/>
  <c r="E185" i="23" s="1"/>
  <c r="G185" i="23" s="1"/>
  <c r="C186" i="23"/>
  <c r="E186" i="23" s="1"/>
  <c r="G186" i="23" s="1"/>
  <c r="C183" i="23"/>
  <c r="E183" i="23" s="1"/>
  <c r="G183" i="23" s="1"/>
  <c r="H184" i="22"/>
  <c r="J184" i="22" s="1"/>
  <c r="L184" i="22" s="1"/>
  <c r="H185" i="22"/>
  <c r="H186" i="22"/>
  <c r="J186" i="22" s="1"/>
  <c r="H183" i="22"/>
  <c r="J183" i="22" s="1"/>
  <c r="L183" i="22" s="1"/>
  <c r="J185" i="22"/>
  <c r="L185" i="22" s="1"/>
  <c r="J182" i="22"/>
  <c r="K182" i="22" s="1"/>
  <c r="L182" i="22" s="1"/>
  <c r="E182" i="22"/>
  <c r="G182" i="22" s="1"/>
  <c r="C184" i="22"/>
  <c r="E184" i="22" s="1"/>
  <c r="G184" i="22" s="1"/>
  <c r="C185" i="22"/>
  <c r="E185" i="22" s="1"/>
  <c r="G185" i="22" s="1"/>
  <c r="C186" i="22"/>
  <c r="E186" i="22" s="1"/>
  <c r="G186" i="22" s="1"/>
  <c r="C183" i="22"/>
  <c r="E183" i="22" s="1"/>
  <c r="G183" i="22" s="1"/>
  <c r="J182" i="21"/>
  <c r="K182" i="21" s="1"/>
  <c r="L182" i="21" s="1"/>
  <c r="H184" i="21"/>
  <c r="J184" i="21" s="1"/>
  <c r="L184" i="21" s="1"/>
  <c r="H185" i="21"/>
  <c r="J185" i="21" s="1"/>
  <c r="L185" i="21" s="1"/>
  <c r="H186" i="21"/>
  <c r="J186" i="21" s="1"/>
  <c r="H183" i="21"/>
  <c r="J183" i="21" s="1"/>
  <c r="L183" i="21" s="1"/>
  <c r="E182" i="21"/>
  <c r="G182" i="21" s="1"/>
  <c r="C184" i="21"/>
  <c r="E184" i="21" s="1"/>
  <c r="G184" i="21" s="1"/>
  <c r="C185" i="21"/>
  <c r="C186" i="21"/>
  <c r="E186" i="21" s="1"/>
  <c r="G186" i="21" s="1"/>
  <c r="C183" i="21"/>
  <c r="E183" i="21" s="1"/>
  <c r="G183" i="21" s="1"/>
  <c r="J182" i="19"/>
  <c r="K182" i="19" s="1"/>
  <c r="L182" i="19" s="1"/>
  <c r="H184" i="19"/>
  <c r="J184" i="19" s="1"/>
  <c r="L184" i="19" s="1"/>
  <c r="H185" i="19"/>
  <c r="J185" i="19" s="1"/>
  <c r="L185" i="19" s="1"/>
  <c r="H186" i="19"/>
  <c r="J186" i="19" s="1"/>
  <c r="H183" i="19"/>
  <c r="J183" i="19" s="1"/>
  <c r="L183" i="19" s="1"/>
  <c r="E182" i="19"/>
  <c r="G182" i="19" s="1"/>
  <c r="C184" i="19"/>
  <c r="E184" i="19" s="1"/>
  <c r="G184" i="19" s="1"/>
  <c r="C185" i="19"/>
  <c r="E185" i="19" s="1"/>
  <c r="G185" i="19" s="1"/>
  <c r="C186" i="19"/>
  <c r="E186" i="19" s="1"/>
  <c r="G186" i="19" s="1"/>
  <c r="C183" i="19"/>
  <c r="E183" i="19" s="1"/>
  <c r="G183" i="19" s="1"/>
  <c r="J182" i="20"/>
  <c r="K182" i="20" s="1"/>
  <c r="L182" i="20" s="1"/>
  <c r="H183" i="20"/>
  <c r="J183" i="20" s="1"/>
  <c r="E182" i="20"/>
  <c r="G182" i="20" s="1"/>
  <c r="C183" i="20"/>
  <c r="E183" i="20" s="1"/>
  <c r="H183" i="18"/>
  <c r="J183" i="18" s="1"/>
  <c r="K183" i="18" s="1"/>
  <c r="H184" i="18"/>
  <c r="J184" i="18" s="1"/>
  <c r="H185" i="18"/>
  <c r="J185" i="18" s="1"/>
  <c r="H186" i="18"/>
  <c r="J186" i="18" s="1"/>
  <c r="H182" i="18"/>
  <c r="J182" i="18" s="1"/>
  <c r="E182" i="18"/>
  <c r="G182" i="18" s="1"/>
  <c r="C184" i="18"/>
  <c r="E184" i="18" s="1"/>
  <c r="G184" i="18" s="1"/>
  <c r="C185" i="18"/>
  <c r="E185" i="18" s="1"/>
  <c r="C186" i="18"/>
  <c r="E186" i="18" s="1"/>
  <c r="C183" i="18"/>
  <c r="E183" i="18" s="1"/>
  <c r="J182" i="17"/>
  <c r="K182" i="17" s="1"/>
  <c r="L182" i="17" s="1"/>
  <c r="H184" i="17"/>
  <c r="J184" i="17" s="1"/>
  <c r="L184" i="17" s="1"/>
  <c r="H185" i="17"/>
  <c r="J185" i="17" s="1"/>
  <c r="L185" i="17" s="1"/>
  <c r="H186" i="17"/>
  <c r="J186" i="17" s="1"/>
  <c r="H183" i="17"/>
  <c r="J183" i="17" s="1"/>
  <c r="L183" i="17" s="1"/>
  <c r="E182" i="17"/>
  <c r="G182" i="17" s="1"/>
  <c r="C184" i="17"/>
  <c r="E184" i="17" s="1"/>
  <c r="G184" i="17" s="1"/>
  <c r="C185" i="17"/>
  <c r="E185" i="17" s="1"/>
  <c r="G185" i="17" s="1"/>
  <c r="C186" i="17"/>
  <c r="E186" i="17" s="1"/>
  <c r="G186" i="17" s="1"/>
  <c r="C183" i="17"/>
  <c r="E183" i="17" s="1"/>
  <c r="G183" i="17" s="1"/>
  <c r="J182" i="16"/>
  <c r="K182" i="16" s="1"/>
  <c r="L182" i="16" s="1"/>
  <c r="H184" i="16"/>
  <c r="J184" i="16" s="1"/>
  <c r="L184" i="16" s="1"/>
  <c r="H185" i="16"/>
  <c r="J185" i="16" s="1"/>
  <c r="L185" i="16" s="1"/>
  <c r="H186" i="16"/>
  <c r="J186" i="16" s="1"/>
  <c r="H183" i="16"/>
  <c r="J183" i="16" s="1"/>
  <c r="L183" i="16" s="1"/>
  <c r="E182" i="16"/>
  <c r="G182" i="16" s="1"/>
  <c r="C184" i="16"/>
  <c r="E184" i="16" s="1"/>
  <c r="G184" i="16" s="1"/>
  <c r="C185" i="16"/>
  <c r="E185" i="16" s="1"/>
  <c r="G185" i="16" s="1"/>
  <c r="C186" i="16"/>
  <c r="E186" i="16" s="1"/>
  <c r="G186" i="16" s="1"/>
  <c r="C183" i="16"/>
  <c r="E183" i="16" s="1"/>
  <c r="G183" i="16" s="1"/>
  <c r="J182" i="15"/>
  <c r="K182" i="15" s="1"/>
  <c r="L182" i="15" s="1"/>
  <c r="H184" i="15"/>
  <c r="J184" i="15" s="1"/>
  <c r="L184" i="15" s="1"/>
  <c r="H185" i="15"/>
  <c r="J185" i="15" s="1"/>
  <c r="H186" i="15"/>
  <c r="J186" i="15" s="1"/>
  <c r="H183" i="15"/>
  <c r="J183" i="15" s="1"/>
  <c r="L183" i="15" s="1"/>
  <c r="E182" i="15"/>
  <c r="G182" i="15" s="1"/>
  <c r="C184" i="15"/>
  <c r="E184" i="15" s="1"/>
  <c r="G184" i="15" s="1"/>
  <c r="C185" i="15"/>
  <c r="E185" i="15" s="1"/>
  <c r="G185" i="15" s="1"/>
  <c r="C186" i="15"/>
  <c r="E186" i="15" s="1"/>
  <c r="G186" i="15" s="1"/>
  <c r="C183" i="15"/>
  <c r="E183" i="15" s="1"/>
  <c r="G183" i="15" s="1"/>
  <c r="J182" i="14"/>
  <c r="K182" i="14" s="1"/>
  <c r="L182" i="14" s="1"/>
  <c r="H184" i="14"/>
  <c r="J184" i="14" s="1"/>
  <c r="L184" i="14" s="1"/>
  <c r="H185" i="14"/>
  <c r="J185" i="14" s="1"/>
  <c r="L185" i="14" s="1"/>
  <c r="H186" i="14"/>
  <c r="J186" i="14" s="1"/>
  <c r="H183" i="14"/>
  <c r="J183" i="14" s="1"/>
  <c r="L183" i="14" s="1"/>
  <c r="E182" i="14"/>
  <c r="G182" i="14" s="1"/>
  <c r="C184" i="14"/>
  <c r="E184" i="14" s="1"/>
  <c r="G184" i="14" s="1"/>
  <c r="C185" i="14"/>
  <c r="E185" i="14" s="1"/>
  <c r="G185" i="14" s="1"/>
  <c r="C186" i="14"/>
  <c r="E186" i="14" s="1"/>
  <c r="G186" i="14" s="1"/>
  <c r="C183" i="14"/>
  <c r="E183" i="14" s="1"/>
  <c r="G183" i="14" s="1"/>
  <c r="AA71" i="33" l="1"/>
  <c r="V72" i="33"/>
  <c r="W72" i="33" s="1"/>
  <c r="Y72" i="33" s="1"/>
  <c r="Y232" i="50"/>
  <c r="V233" i="50" s="1"/>
  <c r="W233" i="50" s="1"/>
  <c r="AA53" i="50"/>
  <c r="V54" i="50"/>
  <c r="W54" i="50" s="1"/>
  <c r="Y54" i="50" s="1"/>
  <c r="V43" i="49"/>
  <c r="W43" i="49" s="1"/>
  <c r="Y43" i="49" s="1"/>
  <c r="AA42" i="49"/>
  <c r="K186" i="14"/>
  <c r="L186" i="14" s="1"/>
  <c r="K186" i="15"/>
  <c r="L186" i="15" s="1"/>
  <c r="K186" i="16"/>
  <c r="L186" i="16" s="1"/>
  <c r="K186" i="27"/>
  <c r="L186" i="27" s="1"/>
  <c r="K186" i="19"/>
  <c r="L186" i="19" s="1"/>
  <c r="K186" i="22"/>
  <c r="L186" i="22" s="1"/>
  <c r="K186" i="28"/>
  <c r="L186" i="28" s="1"/>
  <c r="K186" i="25"/>
  <c r="L186" i="25" s="1"/>
  <c r="K186" i="24"/>
  <c r="L186" i="24" s="1"/>
  <c r="K186" i="23"/>
  <c r="L186" i="23" s="1"/>
  <c r="E185" i="21"/>
  <c r="G185" i="21" s="1"/>
  <c r="K186" i="21"/>
  <c r="L186" i="21" s="1"/>
  <c r="K182" i="18"/>
  <c r="L182" i="18" s="1"/>
  <c r="K186" i="18"/>
  <c r="L186" i="18" s="1"/>
  <c r="K184" i="18"/>
  <c r="L184" i="18" s="1"/>
  <c r="K185" i="18"/>
  <c r="L185" i="18" s="1"/>
  <c r="K186" i="17"/>
  <c r="L186" i="17" s="1"/>
  <c r="L183" i="20"/>
  <c r="G183" i="20"/>
  <c r="K185" i="15"/>
  <c r="L185" i="15" s="1"/>
  <c r="G186" i="18"/>
  <c r="L183" i="18"/>
  <c r="G183" i="18"/>
  <c r="G185" i="18"/>
  <c r="J182" i="12"/>
  <c r="K182" i="12" s="1"/>
  <c r="L182" i="12" s="1"/>
  <c r="H184" i="12"/>
  <c r="J184" i="12" s="1"/>
  <c r="L184" i="12" s="1"/>
  <c r="H185" i="12"/>
  <c r="J185" i="12" s="1"/>
  <c r="L185" i="12" s="1"/>
  <c r="H186" i="12"/>
  <c r="J186" i="12" s="1"/>
  <c r="H183" i="12"/>
  <c r="J183" i="12" s="1"/>
  <c r="L183" i="12" s="1"/>
  <c r="E182" i="12"/>
  <c r="G182" i="12" s="1"/>
  <c r="C184" i="12"/>
  <c r="E184" i="12" s="1"/>
  <c r="G184" i="12" s="1"/>
  <c r="C185" i="12"/>
  <c r="E185" i="12" s="1"/>
  <c r="G185" i="12" s="1"/>
  <c r="C186" i="12"/>
  <c r="E186" i="12" s="1"/>
  <c r="G186" i="12" s="1"/>
  <c r="C183" i="12"/>
  <c r="E183" i="12" s="1"/>
  <c r="G183" i="12" s="1"/>
  <c r="J182" i="11"/>
  <c r="K182" i="11" s="1"/>
  <c r="L182" i="11" s="1"/>
  <c r="H184" i="11"/>
  <c r="H185" i="11"/>
  <c r="J185" i="11" s="1"/>
  <c r="L185" i="11" s="1"/>
  <c r="H186" i="11"/>
  <c r="J186" i="11" s="1"/>
  <c r="H183" i="11"/>
  <c r="E182" i="11"/>
  <c r="G182" i="11" s="1"/>
  <c r="C184" i="11"/>
  <c r="C185" i="11"/>
  <c r="E185" i="11" s="1"/>
  <c r="G185" i="11" s="1"/>
  <c r="C186" i="11"/>
  <c r="E186" i="11" s="1"/>
  <c r="G186" i="11" s="1"/>
  <c r="C183" i="11"/>
  <c r="J182" i="10"/>
  <c r="K182" i="10" s="1"/>
  <c r="L182" i="10" s="1"/>
  <c r="H184" i="10"/>
  <c r="J184" i="10" s="1"/>
  <c r="L184" i="10" s="1"/>
  <c r="H185" i="10"/>
  <c r="J185" i="10" s="1"/>
  <c r="L185" i="10" s="1"/>
  <c r="H186" i="10"/>
  <c r="J186" i="10" s="1"/>
  <c r="H183" i="10"/>
  <c r="J183" i="10" s="1"/>
  <c r="L183" i="10" s="1"/>
  <c r="E182" i="10"/>
  <c r="G182" i="10" s="1"/>
  <c r="C184" i="10"/>
  <c r="E184" i="10" s="1"/>
  <c r="G184" i="10" s="1"/>
  <c r="C185" i="10"/>
  <c r="E185" i="10" s="1"/>
  <c r="G185" i="10" s="1"/>
  <c r="C186" i="10"/>
  <c r="E186" i="10" s="1"/>
  <c r="G186" i="10" s="1"/>
  <c r="C183" i="10"/>
  <c r="E183" i="10" s="1"/>
  <c r="G183" i="10" s="1"/>
  <c r="J182" i="9"/>
  <c r="H184" i="9"/>
  <c r="H185" i="9"/>
  <c r="J185" i="9" s="1"/>
  <c r="H186" i="9"/>
  <c r="J186" i="9" s="1"/>
  <c r="H183" i="9"/>
  <c r="J183" i="9" s="1"/>
  <c r="E182" i="9"/>
  <c r="C184" i="9"/>
  <c r="C185" i="9"/>
  <c r="E185" i="9" s="1"/>
  <c r="C186" i="9"/>
  <c r="E186" i="9" s="1"/>
  <c r="C183" i="9"/>
  <c r="E183" i="9" s="1"/>
  <c r="J182" i="8"/>
  <c r="K182" i="8" s="1"/>
  <c r="L182" i="8" s="1"/>
  <c r="H184" i="8"/>
  <c r="J184" i="8" s="1"/>
  <c r="L184" i="8" s="1"/>
  <c r="H185" i="8"/>
  <c r="J185" i="8" s="1"/>
  <c r="L185" i="8" s="1"/>
  <c r="H186" i="8"/>
  <c r="J186" i="8" s="1"/>
  <c r="H183" i="8"/>
  <c r="J183" i="8" s="1"/>
  <c r="L183" i="8" s="1"/>
  <c r="E182" i="8"/>
  <c r="G182" i="8" s="1"/>
  <c r="C184" i="8"/>
  <c r="E184" i="8" s="1"/>
  <c r="G184" i="8" s="1"/>
  <c r="C185" i="8"/>
  <c r="E185" i="8" s="1"/>
  <c r="G185" i="8" s="1"/>
  <c r="C186" i="8"/>
  <c r="E186" i="8" s="1"/>
  <c r="G186" i="8" s="1"/>
  <c r="C183" i="8"/>
  <c r="E183" i="8" s="1"/>
  <c r="G183" i="8" s="1"/>
  <c r="J182" i="7"/>
  <c r="K182" i="7" s="1"/>
  <c r="L182" i="7" s="1"/>
  <c r="H184" i="7"/>
  <c r="J184" i="7" s="1"/>
  <c r="L184" i="7" s="1"/>
  <c r="H185" i="7"/>
  <c r="J185" i="7" s="1"/>
  <c r="L185" i="7" s="1"/>
  <c r="H186" i="7"/>
  <c r="J186" i="7" s="1"/>
  <c r="H183" i="7"/>
  <c r="J183" i="7" s="1"/>
  <c r="L183" i="7" s="1"/>
  <c r="E182" i="7"/>
  <c r="G182" i="7" s="1"/>
  <c r="C184" i="7"/>
  <c r="E184" i="7" s="1"/>
  <c r="G184" i="7" s="1"/>
  <c r="C185" i="7"/>
  <c r="E185" i="7" s="1"/>
  <c r="G185" i="7" s="1"/>
  <c r="C186" i="7"/>
  <c r="E186" i="7" s="1"/>
  <c r="G186" i="7" s="1"/>
  <c r="C183" i="7"/>
  <c r="E183" i="7" s="1"/>
  <c r="G183" i="7" s="1"/>
  <c r="J182" i="6"/>
  <c r="K182" i="6" s="1"/>
  <c r="L182" i="6" s="1"/>
  <c r="H184" i="6"/>
  <c r="J184" i="6" s="1"/>
  <c r="L184" i="6" s="1"/>
  <c r="H185" i="6"/>
  <c r="J185" i="6" s="1"/>
  <c r="L185" i="6" s="1"/>
  <c r="H186" i="6"/>
  <c r="J186" i="6" s="1"/>
  <c r="H183" i="6"/>
  <c r="J183" i="6" s="1"/>
  <c r="L183" i="6" s="1"/>
  <c r="E182" i="6"/>
  <c r="G182" i="6" s="1"/>
  <c r="C184" i="6"/>
  <c r="E184" i="6" s="1"/>
  <c r="G184" i="6" s="1"/>
  <c r="C185" i="6"/>
  <c r="E185" i="6" s="1"/>
  <c r="G185" i="6" s="1"/>
  <c r="C186" i="6"/>
  <c r="E186" i="6" s="1"/>
  <c r="G186" i="6" s="1"/>
  <c r="C183" i="6"/>
  <c r="E183" i="6" s="1"/>
  <c r="G183" i="6" s="1"/>
  <c r="J182" i="5"/>
  <c r="K182" i="5" s="1"/>
  <c r="L182" i="5" s="1"/>
  <c r="H184" i="5"/>
  <c r="J184" i="5" s="1"/>
  <c r="L184" i="5" s="1"/>
  <c r="H185" i="5"/>
  <c r="J185" i="5" s="1"/>
  <c r="L185" i="5" s="1"/>
  <c r="H186" i="5"/>
  <c r="J186" i="5" s="1"/>
  <c r="H183" i="5"/>
  <c r="J183" i="5" s="1"/>
  <c r="L183" i="5" s="1"/>
  <c r="E182" i="5"/>
  <c r="G182" i="5" s="1"/>
  <c r="C184" i="5"/>
  <c r="E184" i="5" s="1"/>
  <c r="G184" i="5" s="1"/>
  <c r="C185" i="5"/>
  <c r="E185" i="5" s="1"/>
  <c r="G185" i="5" s="1"/>
  <c r="C186" i="5"/>
  <c r="E186" i="5" s="1"/>
  <c r="G186" i="5" s="1"/>
  <c r="C183" i="5"/>
  <c r="E183" i="5" s="1"/>
  <c r="G183" i="5" s="1"/>
  <c r="J182" i="4"/>
  <c r="K182" i="4" s="1"/>
  <c r="L182" i="4" s="1"/>
  <c r="J184" i="4"/>
  <c r="L184" i="4" s="1"/>
  <c r="H185" i="4"/>
  <c r="J185" i="4" s="1"/>
  <c r="L185" i="4" s="1"/>
  <c r="H186" i="4"/>
  <c r="J186" i="4" s="1"/>
  <c r="H183" i="4"/>
  <c r="J183" i="4" s="1"/>
  <c r="E182" i="4"/>
  <c r="G182" i="4" s="1"/>
  <c r="C184" i="4"/>
  <c r="E184" i="4" s="1"/>
  <c r="C185" i="4"/>
  <c r="E185" i="4" s="1"/>
  <c r="C186" i="4"/>
  <c r="E186" i="4" s="1"/>
  <c r="C183" i="4"/>
  <c r="J182" i="3"/>
  <c r="K182" i="3" s="1"/>
  <c r="L182" i="3" s="1"/>
  <c r="H184" i="3"/>
  <c r="J184" i="3" s="1"/>
  <c r="H185" i="3"/>
  <c r="J185" i="3" s="1"/>
  <c r="L185" i="3" s="1"/>
  <c r="H186" i="3"/>
  <c r="J186" i="3" s="1"/>
  <c r="H183" i="3"/>
  <c r="J183" i="3" s="1"/>
  <c r="L183" i="3" s="1"/>
  <c r="E182" i="3"/>
  <c r="G182" i="3" s="1"/>
  <c r="C184" i="3"/>
  <c r="E184" i="3" s="1"/>
  <c r="G184" i="3" s="1"/>
  <c r="C185" i="3"/>
  <c r="E185" i="3" s="1"/>
  <c r="G185" i="3" s="1"/>
  <c r="C186" i="3"/>
  <c r="E186" i="3" s="1"/>
  <c r="G186" i="3" s="1"/>
  <c r="C183" i="3"/>
  <c r="E183" i="3" s="1"/>
  <c r="G183" i="3" s="1"/>
  <c r="J182" i="2"/>
  <c r="K182" i="2" s="1"/>
  <c r="L182" i="2" s="1"/>
  <c r="H184" i="2"/>
  <c r="J184" i="2" s="1"/>
  <c r="H185" i="2"/>
  <c r="J185" i="2" s="1"/>
  <c r="H186" i="2"/>
  <c r="J186" i="2" s="1"/>
  <c r="H183" i="2"/>
  <c r="J183" i="2" s="1"/>
  <c r="G182" i="2"/>
  <c r="C184" i="2"/>
  <c r="E184" i="2" s="1"/>
  <c r="G184" i="2" s="1"/>
  <c r="C185" i="2"/>
  <c r="E185" i="2" s="1"/>
  <c r="G185" i="2" s="1"/>
  <c r="C186" i="2"/>
  <c r="E186" i="2" s="1"/>
  <c r="G186" i="2" s="1"/>
  <c r="C183" i="2"/>
  <c r="E183" i="2" s="1"/>
  <c r="G183" i="2" s="1"/>
  <c r="J182" i="1"/>
  <c r="H184" i="1"/>
  <c r="J184" i="1" s="1"/>
  <c r="H185" i="1"/>
  <c r="J185" i="1" s="1"/>
  <c r="H186" i="1"/>
  <c r="J186" i="1" s="1"/>
  <c r="H183" i="1"/>
  <c r="J183" i="1" s="1"/>
  <c r="E182" i="1"/>
  <c r="C184" i="1"/>
  <c r="E184" i="1" s="1"/>
  <c r="C185" i="1"/>
  <c r="E185" i="1" s="1"/>
  <c r="C186" i="1"/>
  <c r="E186" i="1" s="1"/>
  <c r="C183" i="1"/>
  <c r="E183" i="1" s="1"/>
  <c r="V73" i="33" l="1"/>
  <c r="W73" i="33" s="1"/>
  <c r="Y73" i="33" s="1"/>
  <c r="AA72" i="33"/>
  <c r="Y233" i="50"/>
  <c r="V234" i="50" s="1"/>
  <c r="W234" i="50" s="1"/>
  <c r="AA54" i="50"/>
  <c r="V55" i="50"/>
  <c r="W55" i="50" s="1"/>
  <c r="Y55" i="50" s="1"/>
  <c r="V44" i="49"/>
  <c r="W44" i="49" s="1"/>
  <c r="Y44" i="49" s="1"/>
  <c r="AA43" i="49"/>
  <c r="K186" i="8"/>
  <c r="L186" i="8" s="1"/>
  <c r="K186" i="7"/>
  <c r="L186" i="7" s="1"/>
  <c r="K186" i="12"/>
  <c r="L186" i="12" s="1"/>
  <c r="K186" i="11"/>
  <c r="L186" i="11" s="1"/>
  <c r="E184" i="11"/>
  <c r="G184" i="11" s="1"/>
  <c r="J183" i="11"/>
  <c r="L183" i="11" s="1"/>
  <c r="E183" i="11"/>
  <c r="G183" i="11" s="1"/>
  <c r="J184" i="11"/>
  <c r="L184" i="11" s="1"/>
  <c r="K186" i="10"/>
  <c r="L186" i="10" s="1"/>
  <c r="K186" i="9"/>
  <c r="L186" i="9" s="1"/>
  <c r="K186" i="6"/>
  <c r="L186" i="6" s="1"/>
  <c r="K186" i="5"/>
  <c r="L186" i="5" s="1"/>
  <c r="E183" i="4"/>
  <c r="K186" i="4"/>
  <c r="L186" i="4" s="1"/>
  <c r="K186" i="3"/>
  <c r="L186" i="3" s="1"/>
  <c r="K182" i="1"/>
  <c r="L182" i="1" s="1"/>
  <c r="K185" i="9"/>
  <c r="L185" i="9" s="1"/>
  <c r="G186" i="1"/>
  <c r="G185" i="1"/>
  <c r="G183" i="9"/>
  <c r="J184" i="9"/>
  <c r="G186" i="9"/>
  <c r="E184" i="9"/>
  <c r="G185" i="9"/>
  <c r="G183" i="1"/>
  <c r="G184" i="1"/>
  <c r="G186" i="4"/>
  <c r="G184" i="4"/>
  <c r="G185" i="4"/>
  <c r="L183" i="4"/>
  <c r="G182" i="9"/>
  <c r="K183" i="9"/>
  <c r="L183" i="9" s="1"/>
  <c r="K182" i="9"/>
  <c r="L182" i="9" s="1"/>
  <c r="K183" i="2"/>
  <c r="L183" i="2" s="1"/>
  <c r="K185" i="2"/>
  <c r="L185" i="2" s="1"/>
  <c r="K186" i="2"/>
  <c r="L186" i="2" s="1"/>
  <c r="K184" i="2"/>
  <c r="L184" i="2" s="1"/>
  <c r="K186" i="1"/>
  <c r="L186" i="1" s="1"/>
  <c r="K183" i="1"/>
  <c r="L183" i="1" s="1"/>
  <c r="K185" i="1"/>
  <c r="L185" i="1" s="1"/>
  <c r="K184" i="1"/>
  <c r="L184" i="1" s="1"/>
  <c r="G182" i="1"/>
  <c r="AA73" i="33" l="1"/>
  <c r="V74" i="33"/>
  <c r="W74" i="33" s="1"/>
  <c r="Y74" i="33" s="1"/>
  <c r="Y234" i="50"/>
  <c r="V235" i="50" s="1"/>
  <c r="W235" i="50" s="1"/>
  <c r="AA55" i="50"/>
  <c r="V56" i="50"/>
  <c r="W56" i="50" s="1"/>
  <c r="Y56" i="50" s="1"/>
  <c r="V45" i="49"/>
  <c r="W45" i="49" s="1"/>
  <c r="Y45" i="49" s="1"/>
  <c r="AA44" i="49"/>
  <c r="G183" i="4"/>
  <c r="G184" i="9"/>
  <c r="L184" i="9"/>
  <c r="U98" i="46"/>
  <c r="U99" i="46"/>
  <c r="U100" i="46"/>
  <c r="U101" i="46"/>
  <c r="U102" i="46"/>
  <c r="U103" i="46"/>
  <c r="U104" i="46"/>
  <c r="U105" i="46"/>
  <c r="U106" i="46"/>
  <c r="U107" i="46"/>
  <c r="U108" i="46"/>
  <c r="U109" i="46"/>
  <c r="U110" i="46"/>
  <c r="U111" i="46"/>
  <c r="U112" i="46"/>
  <c r="U113" i="46"/>
  <c r="U114" i="46"/>
  <c r="U115" i="46"/>
  <c r="U116" i="46"/>
  <c r="U117" i="46"/>
  <c r="U118" i="46"/>
  <c r="U119" i="46"/>
  <c r="U120" i="46"/>
  <c r="U121" i="46"/>
  <c r="U122" i="46"/>
  <c r="U123" i="46"/>
  <c r="U124" i="46"/>
  <c r="U125" i="46"/>
  <c r="U126" i="46"/>
  <c r="U127" i="46"/>
  <c r="U128" i="46"/>
  <c r="U129" i="46"/>
  <c r="U130" i="46"/>
  <c r="U131" i="46"/>
  <c r="U132" i="46"/>
  <c r="U133" i="46"/>
  <c r="U134" i="46"/>
  <c r="U135" i="46"/>
  <c r="U136" i="46"/>
  <c r="U137" i="46"/>
  <c r="U138" i="46"/>
  <c r="U139" i="46"/>
  <c r="U140" i="46"/>
  <c r="U141" i="46"/>
  <c r="U142" i="46"/>
  <c r="U143" i="46"/>
  <c r="U144" i="46"/>
  <c r="U145" i="46"/>
  <c r="U146" i="46"/>
  <c r="U147" i="46"/>
  <c r="U148" i="46"/>
  <c r="U149" i="46"/>
  <c r="U150" i="46"/>
  <c r="U151" i="46"/>
  <c r="U152" i="46"/>
  <c r="U153" i="46"/>
  <c r="U154" i="46"/>
  <c r="U155" i="46"/>
  <c r="U156" i="46"/>
  <c r="U157" i="46"/>
  <c r="U158" i="46"/>
  <c r="U159" i="46"/>
  <c r="U160" i="46"/>
  <c r="U161" i="46"/>
  <c r="U162" i="46"/>
  <c r="U163" i="46"/>
  <c r="U164" i="46"/>
  <c r="U165" i="46"/>
  <c r="U166" i="46"/>
  <c r="U167" i="46"/>
  <c r="U168" i="46"/>
  <c r="U169" i="46"/>
  <c r="U170" i="46"/>
  <c r="U171" i="46"/>
  <c r="U172" i="46"/>
  <c r="U173" i="46"/>
  <c r="U174" i="46"/>
  <c r="U175" i="46"/>
  <c r="U176" i="46"/>
  <c r="U177" i="46"/>
  <c r="U178" i="46"/>
  <c r="U179" i="46"/>
  <c r="U180" i="46"/>
  <c r="U181" i="46"/>
  <c r="U182" i="46"/>
  <c r="U183" i="46"/>
  <c r="U184" i="46"/>
  <c r="U185" i="46"/>
  <c r="U186" i="46"/>
  <c r="U98" i="45"/>
  <c r="U99" i="45"/>
  <c r="U100" i="45"/>
  <c r="U101" i="45"/>
  <c r="U102" i="45"/>
  <c r="U103" i="45"/>
  <c r="U104" i="45"/>
  <c r="U105" i="45"/>
  <c r="U106" i="45"/>
  <c r="U107" i="45"/>
  <c r="U108" i="45"/>
  <c r="U109" i="45"/>
  <c r="U110" i="45"/>
  <c r="U111" i="45"/>
  <c r="U112" i="45"/>
  <c r="U113" i="45"/>
  <c r="U114" i="45"/>
  <c r="U115" i="45"/>
  <c r="U116" i="45"/>
  <c r="U117" i="45"/>
  <c r="U118" i="45"/>
  <c r="U119" i="45"/>
  <c r="U120" i="45"/>
  <c r="U121" i="45"/>
  <c r="U122" i="45"/>
  <c r="U123" i="45"/>
  <c r="U124" i="45"/>
  <c r="U125" i="45"/>
  <c r="U126" i="45"/>
  <c r="U127" i="45"/>
  <c r="U128" i="45"/>
  <c r="U129" i="45"/>
  <c r="U130" i="45"/>
  <c r="U131" i="45"/>
  <c r="U132" i="45"/>
  <c r="U133" i="45"/>
  <c r="U134" i="45"/>
  <c r="U135" i="45"/>
  <c r="U136" i="45"/>
  <c r="U137" i="45"/>
  <c r="U138" i="45"/>
  <c r="U139" i="45"/>
  <c r="U140" i="45"/>
  <c r="U141" i="45"/>
  <c r="U142" i="45"/>
  <c r="U143" i="45"/>
  <c r="U144" i="45"/>
  <c r="U145" i="45"/>
  <c r="U146" i="45"/>
  <c r="U147" i="45"/>
  <c r="U148" i="45"/>
  <c r="U149" i="45"/>
  <c r="U150" i="45"/>
  <c r="U151" i="45"/>
  <c r="U152" i="45"/>
  <c r="U153" i="45"/>
  <c r="U154" i="45"/>
  <c r="U155" i="45"/>
  <c r="U156" i="45"/>
  <c r="U157" i="45"/>
  <c r="U158" i="45"/>
  <c r="U159" i="45"/>
  <c r="U160" i="45"/>
  <c r="U161" i="45"/>
  <c r="U162" i="45"/>
  <c r="U163" i="45"/>
  <c r="U164" i="45"/>
  <c r="U165" i="45"/>
  <c r="U166" i="45"/>
  <c r="U167" i="45"/>
  <c r="U168" i="45"/>
  <c r="U169" i="45"/>
  <c r="U170" i="45"/>
  <c r="U171" i="45"/>
  <c r="U172" i="45"/>
  <c r="U173" i="45"/>
  <c r="U174" i="45"/>
  <c r="U175" i="45"/>
  <c r="U176" i="45"/>
  <c r="U177" i="45"/>
  <c r="U178" i="45"/>
  <c r="U179" i="45"/>
  <c r="U180" i="45"/>
  <c r="U181" i="45"/>
  <c r="U182" i="45"/>
  <c r="U183" i="45"/>
  <c r="U184" i="45"/>
  <c r="U185" i="45"/>
  <c r="U186" i="45"/>
  <c r="S98" i="44"/>
  <c r="S99" i="44"/>
  <c r="S100" i="44"/>
  <c r="S101" i="44"/>
  <c r="S102" i="44"/>
  <c r="S103" i="44"/>
  <c r="S104" i="44"/>
  <c r="S105" i="44"/>
  <c r="S106" i="44"/>
  <c r="S107" i="44"/>
  <c r="S108" i="44"/>
  <c r="S109" i="44"/>
  <c r="S110" i="44"/>
  <c r="S111" i="44"/>
  <c r="S112" i="44"/>
  <c r="S113" i="44"/>
  <c r="S114" i="44"/>
  <c r="S115" i="44"/>
  <c r="S116" i="44"/>
  <c r="S117" i="44"/>
  <c r="S118" i="44"/>
  <c r="S119" i="44"/>
  <c r="S120" i="44"/>
  <c r="S121" i="44"/>
  <c r="S122" i="44"/>
  <c r="S123" i="44"/>
  <c r="S124" i="44"/>
  <c r="S125" i="44"/>
  <c r="S126" i="44"/>
  <c r="S127" i="44"/>
  <c r="S128" i="44"/>
  <c r="S129" i="44"/>
  <c r="S130" i="44"/>
  <c r="S131" i="44"/>
  <c r="S132" i="44"/>
  <c r="S133" i="44"/>
  <c r="S134" i="44"/>
  <c r="S135" i="44"/>
  <c r="S136" i="44"/>
  <c r="S137" i="44"/>
  <c r="S138" i="44"/>
  <c r="S139" i="44"/>
  <c r="S140" i="44"/>
  <c r="S141" i="44"/>
  <c r="S142" i="44"/>
  <c r="S143" i="44"/>
  <c r="S144" i="44"/>
  <c r="S145" i="44"/>
  <c r="S146" i="44"/>
  <c r="S147" i="44"/>
  <c r="S148" i="44"/>
  <c r="S149" i="44"/>
  <c r="S150" i="44"/>
  <c r="S151" i="44"/>
  <c r="S152" i="44"/>
  <c r="S153" i="44"/>
  <c r="S154" i="44"/>
  <c r="S155" i="44"/>
  <c r="S156" i="44"/>
  <c r="S157" i="44"/>
  <c r="S158" i="44"/>
  <c r="S159" i="44"/>
  <c r="S160" i="44"/>
  <c r="S161" i="44"/>
  <c r="S162" i="44"/>
  <c r="S163" i="44"/>
  <c r="S164" i="44"/>
  <c r="S165" i="44"/>
  <c r="S166" i="44"/>
  <c r="S167" i="44"/>
  <c r="S168" i="44"/>
  <c r="S169" i="44"/>
  <c r="S170" i="44"/>
  <c r="S171" i="44"/>
  <c r="S172" i="44"/>
  <c r="S173" i="44"/>
  <c r="S174" i="44"/>
  <c r="S175" i="44"/>
  <c r="S176" i="44"/>
  <c r="S177" i="44"/>
  <c r="S178" i="44"/>
  <c r="S179" i="44"/>
  <c r="S180" i="44"/>
  <c r="S181" i="44"/>
  <c r="S182" i="44"/>
  <c r="S183" i="44"/>
  <c r="S184" i="44"/>
  <c r="S185" i="44"/>
  <c r="S186" i="44"/>
  <c r="U98" i="43"/>
  <c r="U99" i="43"/>
  <c r="U100" i="43"/>
  <c r="U101" i="43"/>
  <c r="U102" i="43"/>
  <c r="U103" i="43"/>
  <c r="U104" i="43"/>
  <c r="U105" i="43"/>
  <c r="U106" i="43"/>
  <c r="U107" i="43"/>
  <c r="U108" i="43"/>
  <c r="U109" i="43"/>
  <c r="U110" i="43"/>
  <c r="U111" i="43"/>
  <c r="U112" i="43"/>
  <c r="U113" i="43"/>
  <c r="U114" i="43"/>
  <c r="U115" i="43"/>
  <c r="U116" i="43"/>
  <c r="U117" i="43"/>
  <c r="U118" i="43"/>
  <c r="U119" i="43"/>
  <c r="U120" i="43"/>
  <c r="U121" i="43"/>
  <c r="U122" i="43"/>
  <c r="U123" i="43"/>
  <c r="U124" i="43"/>
  <c r="U125" i="43"/>
  <c r="U126" i="43"/>
  <c r="U127" i="43"/>
  <c r="U128" i="43"/>
  <c r="U129" i="43"/>
  <c r="U130" i="43"/>
  <c r="U131" i="43"/>
  <c r="U132" i="43"/>
  <c r="U133" i="43"/>
  <c r="U134" i="43"/>
  <c r="U135" i="43"/>
  <c r="U136" i="43"/>
  <c r="U137" i="43"/>
  <c r="U138" i="43"/>
  <c r="U139" i="43"/>
  <c r="U140" i="43"/>
  <c r="U141" i="43"/>
  <c r="U142" i="43"/>
  <c r="U143" i="43"/>
  <c r="U144" i="43"/>
  <c r="U145" i="43"/>
  <c r="U146" i="43"/>
  <c r="U147" i="43"/>
  <c r="U148" i="43"/>
  <c r="U149" i="43"/>
  <c r="U150" i="43"/>
  <c r="U151" i="43"/>
  <c r="U152" i="43"/>
  <c r="U153" i="43"/>
  <c r="U154" i="43"/>
  <c r="U155" i="43"/>
  <c r="U156" i="43"/>
  <c r="U157" i="43"/>
  <c r="U158" i="43"/>
  <c r="U159" i="43"/>
  <c r="U160" i="43"/>
  <c r="U161" i="43"/>
  <c r="U162" i="43"/>
  <c r="U163" i="43"/>
  <c r="U164" i="43"/>
  <c r="U165" i="43"/>
  <c r="U166" i="43"/>
  <c r="U167" i="43"/>
  <c r="U168" i="43"/>
  <c r="U169" i="43"/>
  <c r="U170" i="43"/>
  <c r="U171" i="43"/>
  <c r="U172" i="43"/>
  <c r="U173" i="43"/>
  <c r="U174" i="43"/>
  <c r="U175" i="43"/>
  <c r="U176" i="43"/>
  <c r="U177" i="43"/>
  <c r="U178" i="43"/>
  <c r="U179" i="43"/>
  <c r="U180" i="43"/>
  <c r="U181" i="43"/>
  <c r="U182" i="43"/>
  <c r="U183" i="43"/>
  <c r="U184" i="43"/>
  <c r="U185" i="43"/>
  <c r="U186" i="43"/>
  <c r="U98" i="42"/>
  <c r="U99" i="42"/>
  <c r="U100" i="42"/>
  <c r="U101" i="42"/>
  <c r="U102" i="42"/>
  <c r="U103" i="42"/>
  <c r="U104" i="42"/>
  <c r="U105" i="42"/>
  <c r="U106" i="42"/>
  <c r="U107" i="42"/>
  <c r="U108" i="42"/>
  <c r="U109" i="42"/>
  <c r="U110" i="42"/>
  <c r="U111" i="42"/>
  <c r="U112" i="42"/>
  <c r="U113" i="42"/>
  <c r="U114" i="42"/>
  <c r="U115" i="42"/>
  <c r="U116" i="42"/>
  <c r="U117" i="42"/>
  <c r="U118" i="42"/>
  <c r="U119" i="42"/>
  <c r="U120" i="42"/>
  <c r="U121" i="42"/>
  <c r="U122" i="42"/>
  <c r="U123" i="42"/>
  <c r="U124" i="42"/>
  <c r="U125" i="42"/>
  <c r="U126" i="42"/>
  <c r="U127" i="42"/>
  <c r="U128" i="42"/>
  <c r="U129" i="42"/>
  <c r="U130" i="42"/>
  <c r="U131" i="42"/>
  <c r="U132" i="42"/>
  <c r="U133" i="42"/>
  <c r="U134" i="42"/>
  <c r="U135" i="42"/>
  <c r="U136" i="42"/>
  <c r="U137" i="42"/>
  <c r="U138" i="42"/>
  <c r="U139" i="42"/>
  <c r="U140" i="42"/>
  <c r="U141" i="42"/>
  <c r="U142" i="42"/>
  <c r="U143" i="42"/>
  <c r="U144" i="42"/>
  <c r="U145" i="42"/>
  <c r="U146" i="42"/>
  <c r="U147" i="42"/>
  <c r="U148" i="42"/>
  <c r="U149" i="42"/>
  <c r="U150" i="42"/>
  <c r="U151" i="42"/>
  <c r="U152" i="42"/>
  <c r="U153" i="42"/>
  <c r="U154" i="42"/>
  <c r="U155" i="42"/>
  <c r="U156" i="42"/>
  <c r="U157" i="42"/>
  <c r="U158" i="42"/>
  <c r="U159" i="42"/>
  <c r="U160" i="42"/>
  <c r="U161" i="42"/>
  <c r="U162" i="42"/>
  <c r="U163" i="42"/>
  <c r="U164" i="42"/>
  <c r="U165" i="42"/>
  <c r="U166" i="42"/>
  <c r="U167" i="42"/>
  <c r="U168" i="42"/>
  <c r="U169" i="42"/>
  <c r="U170" i="42"/>
  <c r="U171" i="42"/>
  <c r="U172" i="42"/>
  <c r="U173" i="42"/>
  <c r="U174" i="42"/>
  <c r="U175" i="42"/>
  <c r="U176" i="42"/>
  <c r="U177" i="42"/>
  <c r="U178" i="42"/>
  <c r="U179" i="42"/>
  <c r="U180" i="42"/>
  <c r="U181" i="42"/>
  <c r="U182" i="42"/>
  <c r="U183" i="42"/>
  <c r="U184" i="42"/>
  <c r="U185" i="42"/>
  <c r="U186" i="42"/>
  <c r="U98" i="41"/>
  <c r="U99" i="41"/>
  <c r="U100" i="41"/>
  <c r="U101" i="41"/>
  <c r="U102" i="41"/>
  <c r="U103" i="41"/>
  <c r="U104" i="41"/>
  <c r="U105" i="41"/>
  <c r="U106" i="41"/>
  <c r="U107" i="41"/>
  <c r="U108" i="41"/>
  <c r="U109" i="41"/>
  <c r="U110" i="41"/>
  <c r="U111" i="41"/>
  <c r="U112" i="41"/>
  <c r="U113" i="41"/>
  <c r="U114" i="41"/>
  <c r="U115" i="41"/>
  <c r="U116" i="41"/>
  <c r="U117" i="41"/>
  <c r="U118" i="41"/>
  <c r="U119" i="41"/>
  <c r="U120" i="41"/>
  <c r="U121" i="41"/>
  <c r="U122" i="41"/>
  <c r="U123" i="41"/>
  <c r="U124" i="41"/>
  <c r="U125" i="41"/>
  <c r="U126" i="41"/>
  <c r="U127" i="41"/>
  <c r="U128" i="41"/>
  <c r="U129" i="41"/>
  <c r="U130" i="41"/>
  <c r="U131" i="41"/>
  <c r="U132" i="41"/>
  <c r="U133" i="41"/>
  <c r="U134" i="41"/>
  <c r="U135" i="41"/>
  <c r="U136" i="41"/>
  <c r="U137" i="41"/>
  <c r="U138" i="41"/>
  <c r="U139" i="41"/>
  <c r="U140" i="41"/>
  <c r="U141" i="41"/>
  <c r="U142" i="41"/>
  <c r="U143" i="41"/>
  <c r="U144" i="41"/>
  <c r="U145" i="41"/>
  <c r="U146" i="41"/>
  <c r="U147" i="41"/>
  <c r="U148" i="41"/>
  <c r="U149" i="41"/>
  <c r="U150" i="41"/>
  <c r="U151" i="41"/>
  <c r="U152" i="41"/>
  <c r="U153" i="41"/>
  <c r="U154" i="41"/>
  <c r="U155" i="41"/>
  <c r="U156" i="41"/>
  <c r="U157" i="41"/>
  <c r="U158" i="41"/>
  <c r="U159" i="41"/>
  <c r="U160" i="41"/>
  <c r="U161" i="41"/>
  <c r="U162" i="41"/>
  <c r="U163" i="41"/>
  <c r="U164" i="41"/>
  <c r="U165" i="41"/>
  <c r="U166" i="41"/>
  <c r="U167" i="41"/>
  <c r="U168" i="41"/>
  <c r="U169" i="41"/>
  <c r="U170" i="41"/>
  <c r="U171" i="41"/>
  <c r="U172" i="41"/>
  <c r="U173" i="41"/>
  <c r="U174" i="41"/>
  <c r="U175" i="41"/>
  <c r="U176" i="41"/>
  <c r="U177" i="41"/>
  <c r="U178" i="41"/>
  <c r="U179" i="41"/>
  <c r="U180" i="41"/>
  <c r="U181" i="41"/>
  <c r="U182" i="41"/>
  <c r="U183" i="41"/>
  <c r="U184" i="41"/>
  <c r="U185" i="41"/>
  <c r="U186" i="41"/>
  <c r="U98" i="40"/>
  <c r="U99" i="40"/>
  <c r="U100" i="40"/>
  <c r="U101" i="40"/>
  <c r="U102" i="40"/>
  <c r="U103" i="40"/>
  <c r="U104" i="40"/>
  <c r="U105" i="40"/>
  <c r="U106" i="40"/>
  <c r="U107" i="40"/>
  <c r="U108" i="40"/>
  <c r="U109" i="40"/>
  <c r="U110" i="40"/>
  <c r="U111" i="40"/>
  <c r="U112" i="40"/>
  <c r="U113" i="40"/>
  <c r="U114" i="40"/>
  <c r="U115" i="40"/>
  <c r="U116" i="40"/>
  <c r="U117" i="40"/>
  <c r="U118" i="40"/>
  <c r="U119" i="40"/>
  <c r="U120" i="40"/>
  <c r="U121" i="40"/>
  <c r="U122" i="40"/>
  <c r="U123" i="40"/>
  <c r="U124" i="40"/>
  <c r="U125" i="40"/>
  <c r="U126" i="40"/>
  <c r="U127" i="40"/>
  <c r="U128" i="40"/>
  <c r="U129" i="40"/>
  <c r="U130" i="40"/>
  <c r="U131" i="40"/>
  <c r="U132" i="40"/>
  <c r="U133" i="40"/>
  <c r="U134" i="40"/>
  <c r="U135" i="40"/>
  <c r="U136" i="40"/>
  <c r="U137" i="40"/>
  <c r="U138" i="40"/>
  <c r="U139" i="40"/>
  <c r="U140" i="40"/>
  <c r="U141" i="40"/>
  <c r="U142" i="40"/>
  <c r="U143" i="40"/>
  <c r="U144" i="40"/>
  <c r="U145" i="40"/>
  <c r="U146" i="40"/>
  <c r="U147" i="40"/>
  <c r="U148" i="40"/>
  <c r="U149" i="40"/>
  <c r="U150" i="40"/>
  <c r="U151" i="40"/>
  <c r="U152" i="40"/>
  <c r="U153" i="40"/>
  <c r="U154" i="40"/>
  <c r="U155" i="40"/>
  <c r="U156" i="40"/>
  <c r="U157" i="40"/>
  <c r="U158" i="40"/>
  <c r="U159" i="40"/>
  <c r="U160" i="40"/>
  <c r="U161" i="40"/>
  <c r="U162" i="40"/>
  <c r="U163" i="40"/>
  <c r="U164" i="40"/>
  <c r="U165" i="40"/>
  <c r="U166" i="40"/>
  <c r="U167" i="40"/>
  <c r="U168" i="40"/>
  <c r="U169" i="40"/>
  <c r="U170" i="40"/>
  <c r="U171" i="40"/>
  <c r="U172" i="40"/>
  <c r="U173" i="40"/>
  <c r="U174" i="40"/>
  <c r="U175" i="40"/>
  <c r="U176" i="40"/>
  <c r="U177" i="40"/>
  <c r="U178" i="40"/>
  <c r="U179" i="40"/>
  <c r="U180" i="40"/>
  <c r="U181" i="40"/>
  <c r="U182" i="40"/>
  <c r="U183" i="40"/>
  <c r="U184" i="40"/>
  <c r="U185" i="40"/>
  <c r="U186" i="40"/>
  <c r="U98" i="39"/>
  <c r="U99" i="39"/>
  <c r="U100" i="39"/>
  <c r="U101" i="39"/>
  <c r="U102" i="39"/>
  <c r="U103" i="39"/>
  <c r="U104" i="39"/>
  <c r="U105" i="39"/>
  <c r="U106" i="39"/>
  <c r="U107" i="39"/>
  <c r="U108" i="39"/>
  <c r="U109" i="39"/>
  <c r="U110" i="39"/>
  <c r="U111" i="39"/>
  <c r="U112" i="39"/>
  <c r="U113" i="39"/>
  <c r="U114" i="39"/>
  <c r="U115" i="39"/>
  <c r="U116" i="39"/>
  <c r="U117" i="39"/>
  <c r="U118" i="39"/>
  <c r="U119" i="39"/>
  <c r="U120" i="39"/>
  <c r="U121" i="39"/>
  <c r="U122" i="39"/>
  <c r="U123" i="39"/>
  <c r="U124" i="39"/>
  <c r="U125" i="39"/>
  <c r="U126" i="39"/>
  <c r="U127" i="39"/>
  <c r="U128" i="39"/>
  <c r="U129" i="39"/>
  <c r="U130" i="39"/>
  <c r="U131" i="39"/>
  <c r="U132" i="39"/>
  <c r="U133" i="39"/>
  <c r="U134" i="39"/>
  <c r="U135" i="39"/>
  <c r="U136" i="39"/>
  <c r="U137" i="39"/>
  <c r="U138" i="39"/>
  <c r="U139" i="39"/>
  <c r="U140" i="39"/>
  <c r="U141" i="39"/>
  <c r="U142" i="39"/>
  <c r="U143" i="39"/>
  <c r="U144" i="39"/>
  <c r="U145" i="39"/>
  <c r="U146" i="39"/>
  <c r="U147" i="39"/>
  <c r="U148" i="39"/>
  <c r="U149" i="39"/>
  <c r="U150" i="39"/>
  <c r="U151" i="39"/>
  <c r="U152" i="39"/>
  <c r="U153" i="39"/>
  <c r="U154" i="39"/>
  <c r="U155" i="39"/>
  <c r="U156" i="39"/>
  <c r="U157" i="39"/>
  <c r="U158" i="39"/>
  <c r="U159" i="39"/>
  <c r="U160" i="39"/>
  <c r="U161" i="39"/>
  <c r="U162" i="39"/>
  <c r="U163" i="39"/>
  <c r="U164" i="39"/>
  <c r="U165" i="39"/>
  <c r="U166" i="39"/>
  <c r="U167" i="39"/>
  <c r="U168" i="39"/>
  <c r="U169" i="39"/>
  <c r="U170" i="39"/>
  <c r="U171" i="39"/>
  <c r="U172" i="39"/>
  <c r="U173" i="39"/>
  <c r="U174" i="39"/>
  <c r="U175" i="39"/>
  <c r="U176" i="39"/>
  <c r="U177" i="39"/>
  <c r="U178" i="39"/>
  <c r="U179" i="39"/>
  <c r="U180" i="39"/>
  <c r="U181" i="39"/>
  <c r="U182" i="39"/>
  <c r="U183" i="39"/>
  <c r="U184" i="39"/>
  <c r="U185" i="39"/>
  <c r="U186" i="39"/>
  <c r="U98" i="38"/>
  <c r="U99" i="38"/>
  <c r="U100" i="38"/>
  <c r="U101" i="38"/>
  <c r="U102" i="38"/>
  <c r="U103" i="38"/>
  <c r="U104" i="38"/>
  <c r="U105" i="38"/>
  <c r="U106" i="38"/>
  <c r="U107" i="38"/>
  <c r="U108" i="38"/>
  <c r="U109" i="38"/>
  <c r="U110" i="38"/>
  <c r="U111" i="38"/>
  <c r="U112" i="38"/>
  <c r="U113" i="38"/>
  <c r="U114" i="38"/>
  <c r="U115" i="38"/>
  <c r="U116" i="38"/>
  <c r="U117" i="38"/>
  <c r="U118" i="38"/>
  <c r="U119" i="38"/>
  <c r="U120" i="38"/>
  <c r="U121" i="38"/>
  <c r="U122" i="38"/>
  <c r="U123" i="38"/>
  <c r="U124" i="38"/>
  <c r="U125" i="38"/>
  <c r="U126" i="38"/>
  <c r="U127" i="38"/>
  <c r="U128" i="38"/>
  <c r="U129" i="38"/>
  <c r="U130" i="38"/>
  <c r="U131" i="38"/>
  <c r="U132" i="38"/>
  <c r="U133" i="38"/>
  <c r="U134" i="38"/>
  <c r="U135" i="38"/>
  <c r="U136" i="38"/>
  <c r="U137" i="38"/>
  <c r="U138" i="38"/>
  <c r="U139" i="38"/>
  <c r="U140" i="38"/>
  <c r="U141" i="38"/>
  <c r="U142" i="38"/>
  <c r="U143" i="38"/>
  <c r="U144" i="38"/>
  <c r="U145" i="38"/>
  <c r="U146" i="38"/>
  <c r="U147" i="38"/>
  <c r="U148" i="38"/>
  <c r="U149" i="38"/>
  <c r="U150" i="38"/>
  <c r="U151" i="38"/>
  <c r="U152" i="38"/>
  <c r="U153" i="38"/>
  <c r="U154" i="38"/>
  <c r="U155" i="38"/>
  <c r="U156" i="38"/>
  <c r="U157" i="38"/>
  <c r="U158" i="38"/>
  <c r="U159" i="38"/>
  <c r="U160" i="38"/>
  <c r="U161" i="38"/>
  <c r="U162" i="38"/>
  <c r="U163" i="38"/>
  <c r="U164" i="38"/>
  <c r="U165" i="38"/>
  <c r="U166" i="38"/>
  <c r="U167" i="38"/>
  <c r="U168" i="38"/>
  <c r="U169" i="38"/>
  <c r="U170" i="38"/>
  <c r="U171" i="38"/>
  <c r="U172" i="38"/>
  <c r="U173" i="38"/>
  <c r="U174" i="38"/>
  <c r="U175" i="38"/>
  <c r="U176" i="38"/>
  <c r="U177" i="38"/>
  <c r="U178" i="38"/>
  <c r="U179" i="38"/>
  <c r="U180" i="38"/>
  <c r="U181" i="38"/>
  <c r="U182" i="38"/>
  <c r="U183" i="38"/>
  <c r="U184" i="38"/>
  <c r="U185" i="38"/>
  <c r="U186" i="38"/>
  <c r="U98" i="37"/>
  <c r="U99" i="37"/>
  <c r="U100" i="37"/>
  <c r="U101" i="37"/>
  <c r="U102" i="37"/>
  <c r="U103" i="37"/>
  <c r="U104" i="37"/>
  <c r="U105" i="37"/>
  <c r="U106" i="37"/>
  <c r="U107" i="37"/>
  <c r="U108" i="37"/>
  <c r="U109" i="37"/>
  <c r="U110" i="37"/>
  <c r="U111" i="37"/>
  <c r="U112" i="37"/>
  <c r="U113" i="37"/>
  <c r="U114" i="37"/>
  <c r="U115" i="37"/>
  <c r="U116" i="37"/>
  <c r="U117" i="37"/>
  <c r="U118" i="37"/>
  <c r="U119" i="37"/>
  <c r="U120" i="37"/>
  <c r="U121" i="37"/>
  <c r="U122" i="37"/>
  <c r="U123" i="37"/>
  <c r="U124" i="37"/>
  <c r="U125" i="37"/>
  <c r="U126" i="37"/>
  <c r="U127" i="37"/>
  <c r="U128" i="37"/>
  <c r="U129" i="37"/>
  <c r="U130" i="37"/>
  <c r="U131" i="37"/>
  <c r="U132" i="37"/>
  <c r="U133" i="37"/>
  <c r="U134" i="37"/>
  <c r="U135" i="37"/>
  <c r="U136" i="37"/>
  <c r="U137" i="37"/>
  <c r="U138" i="37"/>
  <c r="U139" i="37"/>
  <c r="U140" i="37"/>
  <c r="U141" i="37"/>
  <c r="U142" i="37"/>
  <c r="U143" i="37"/>
  <c r="U144" i="37"/>
  <c r="U145" i="37"/>
  <c r="U146" i="37"/>
  <c r="U147" i="37"/>
  <c r="U148" i="37"/>
  <c r="U149" i="37"/>
  <c r="U150" i="37"/>
  <c r="U151" i="37"/>
  <c r="U152" i="37"/>
  <c r="U153" i="37"/>
  <c r="U154" i="37"/>
  <c r="U155" i="37"/>
  <c r="U156" i="37"/>
  <c r="U157" i="37"/>
  <c r="U158" i="37"/>
  <c r="U159" i="37"/>
  <c r="U160" i="37"/>
  <c r="U161" i="37"/>
  <c r="U162" i="37"/>
  <c r="U163" i="37"/>
  <c r="U164" i="37"/>
  <c r="U165" i="37"/>
  <c r="U166" i="37"/>
  <c r="U167" i="37"/>
  <c r="U168" i="37"/>
  <c r="U169" i="37"/>
  <c r="U170" i="37"/>
  <c r="U171" i="37"/>
  <c r="U172" i="37"/>
  <c r="U173" i="37"/>
  <c r="U174" i="37"/>
  <c r="U175" i="37"/>
  <c r="U176" i="37"/>
  <c r="U177" i="37"/>
  <c r="U178" i="37"/>
  <c r="U179" i="37"/>
  <c r="U180" i="37"/>
  <c r="U181" i="37"/>
  <c r="U182" i="37"/>
  <c r="U183" i="37"/>
  <c r="U184" i="37"/>
  <c r="U185" i="37"/>
  <c r="U186" i="37"/>
  <c r="U119" i="36"/>
  <c r="U120" i="36"/>
  <c r="U121" i="36"/>
  <c r="U122" i="36"/>
  <c r="U123" i="36"/>
  <c r="U124" i="36"/>
  <c r="U125" i="36"/>
  <c r="U126" i="36"/>
  <c r="U127" i="36"/>
  <c r="U128" i="36"/>
  <c r="U129" i="36"/>
  <c r="U130" i="36"/>
  <c r="U131" i="36"/>
  <c r="U132" i="36"/>
  <c r="U133" i="36"/>
  <c r="U134" i="36"/>
  <c r="U135" i="36"/>
  <c r="U136" i="36"/>
  <c r="U137" i="36"/>
  <c r="U138" i="36"/>
  <c r="U139" i="36"/>
  <c r="U140" i="36"/>
  <c r="U141" i="36"/>
  <c r="U142" i="36"/>
  <c r="U143" i="36"/>
  <c r="U144" i="36"/>
  <c r="U145" i="36"/>
  <c r="U146" i="36"/>
  <c r="U147" i="36"/>
  <c r="U148" i="36"/>
  <c r="U149" i="36"/>
  <c r="U150" i="36"/>
  <c r="U151" i="36"/>
  <c r="U152" i="36"/>
  <c r="U153" i="36"/>
  <c r="U154" i="36"/>
  <c r="U155" i="36"/>
  <c r="U156" i="36"/>
  <c r="U157" i="36"/>
  <c r="U158" i="36"/>
  <c r="U159" i="36"/>
  <c r="U160" i="36"/>
  <c r="U161" i="36"/>
  <c r="U162" i="36"/>
  <c r="U163" i="36"/>
  <c r="U164" i="36"/>
  <c r="U165" i="36"/>
  <c r="U166" i="36"/>
  <c r="U167" i="36"/>
  <c r="U168" i="36"/>
  <c r="U169" i="36"/>
  <c r="U170" i="36"/>
  <c r="U171" i="36"/>
  <c r="U172" i="36"/>
  <c r="U173" i="36"/>
  <c r="U174" i="36"/>
  <c r="U175" i="36"/>
  <c r="U176" i="36"/>
  <c r="U177" i="36"/>
  <c r="U178" i="36"/>
  <c r="U179" i="36"/>
  <c r="U180" i="36"/>
  <c r="U181" i="36"/>
  <c r="U182" i="36"/>
  <c r="U183" i="36"/>
  <c r="U184" i="36"/>
  <c r="U185" i="36"/>
  <c r="U186" i="36"/>
  <c r="U98" i="34"/>
  <c r="U99" i="34"/>
  <c r="U100" i="34"/>
  <c r="U101" i="34"/>
  <c r="U102" i="34"/>
  <c r="U103" i="34"/>
  <c r="U104" i="34"/>
  <c r="U105" i="34"/>
  <c r="U106" i="34"/>
  <c r="U107" i="34"/>
  <c r="U108" i="34"/>
  <c r="U109" i="34"/>
  <c r="U110" i="34"/>
  <c r="U111" i="34"/>
  <c r="U112" i="34"/>
  <c r="U113" i="34"/>
  <c r="U114" i="34"/>
  <c r="U115" i="34"/>
  <c r="U116" i="34"/>
  <c r="U117" i="34"/>
  <c r="U118" i="34"/>
  <c r="U119" i="34"/>
  <c r="U120" i="34"/>
  <c r="U121" i="34"/>
  <c r="U122" i="34"/>
  <c r="U123" i="34"/>
  <c r="U124" i="34"/>
  <c r="U125" i="34"/>
  <c r="U126" i="34"/>
  <c r="U127" i="34"/>
  <c r="U128" i="34"/>
  <c r="U129" i="34"/>
  <c r="U130" i="34"/>
  <c r="U131" i="34"/>
  <c r="U132" i="34"/>
  <c r="U133" i="34"/>
  <c r="U134" i="34"/>
  <c r="U135" i="34"/>
  <c r="U136" i="34"/>
  <c r="U137" i="34"/>
  <c r="U138" i="34"/>
  <c r="U139" i="34"/>
  <c r="U140" i="34"/>
  <c r="U141" i="34"/>
  <c r="U142" i="34"/>
  <c r="U143" i="34"/>
  <c r="U144" i="34"/>
  <c r="U145" i="34"/>
  <c r="U146" i="34"/>
  <c r="U147" i="34"/>
  <c r="U148" i="34"/>
  <c r="U149" i="34"/>
  <c r="U150" i="34"/>
  <c r="U151" i="34"/>
  <c r="U152" i="34"/>
  <c r="U153" i="34"/>
  <c r="U154" i="34"/>
  <c r="U155" i="34"/>
  <c r="U156" i="34"/>
  <c r="U157" i="34"/>
  <c r="U158" i="34"/>
  <c r="U159" i="34"/>
  <c r="U160" i="34"/>
  <c r="U161" i="34"/>
  <c r="U162" i="34"/>
  <c r="U163" i="34"/>
  <c r="U164" i="34"/>
  <c r="U165" i="34"/>
  <c r="U166" i="34"/>
  <c r="U167" i="34"/>
  <c r="U168" i="34"/>
  <c r="U169" i="34"/>
  <c r="U170" i="34"/>
  <c r="U171" i="34"/>
  <c r="U172" i="34"/>
  <c r="U173" i="34"/>
  <c r="U174" i="34"/>
  <c r="U175" i="34"/>
  <c r="U176" i="34"/>
  <c r="U177" i="34"/>
  <c r="U178" i="34"/>
  <c r="U179" i="34"/>
  <c r="U180" i="34"/>
  <c r="U181" i="34"/>
  <c r="U182" i="34"/>
  <c r="U183" i="34"/>
  <c r="U184" i="34"/>
  <c r="U185" i="34"/>
  <c r="U186" i="34"/>
  <c r="U97" i="46"/>
  <c r="U96" i="46"/>
  <c r="U95" i="46"/>
  <c r="U94" i="46"/>
  <c r="U93" i="46"/>
  <c r="U92" i="46"/>
  <c r="U91" i="46"/>
  <c r="U90" i="46"/>
  <c r="U89" i="46"/>
  <c r="U88" i="46"/>
  <c r="U87" i="46"/>
  <c r="U86" i="46"/>
  <c r="U85" i="46"/>
  <c r="U84" i="46"/>
  <c r="U83" i="46"/>
  <c r="U82" i="46"/>
  <c r="U81" i="46"/>
  <c r="U80" i="46"/>
  <c r="U79" i="46"/>
  <c r="U78" i="46"/>
  <c r="U77" i="46"/>
  <c r="U76" i="46"/>
  <c r="U75" i="46"/>
  <c r="U74" i="46"/>
  <c r="U73" i="46"/>
  <c r="U72" i="46"/>
  <c r="U71" i="46"/>
  <c r="U70" i="46"/>
  <c r="U69" i="46"/>
  <c r="U68" i="46"/>
  <c r="U67" i="46"/>
  <c r="U66" i="46"/>
  <c r="U65" i="46"/>
  <c r="U64" i="46"/>
  <c r="U63" i="46"/>
  <c r="U62" i="46"/>
  <c r="U61" i="46"/>
  <c r="U60" i="46"/>
  <c r="U59" i="46"/>
  <c r="U58" i="46"/>
  <c r="U57" i="46"/>
  <c r="U56" i="46"/>
  <c r="U55" i="46"/>
  <c r="U54" i="46"/>
  <c r="U53" i="46"/>
  <c r="U52" i="46"/>
  <c r="U51" i="46"/>
  <c r="U50" i="46"/>
  <c r="U49" i="46"/>
  <c r="U48" i="46"/>
  <c r="U47" i="46"/>
  <c r="U46" i="46"/>
  <c r="U45" i="46"/>
  <c r="U44" i="46"/>
  <c r="U43" i="46"/>
  <c r="U42" i="46"/>
  <c r="U41" i="46"/>
  <c r="U40" i="46"/>
  <c r="U39" i="46"/>
  <c r="U38" i="46"/>
  <c r="U37" i="46"/>
  <c r="U36" i="46"/>
  <c r="U35" i="46"/>
  <c r="U34" i="46"/>
  <c r="U33" i="46"/>
  <c r="U32" i="46"/>
  <c r="U31" i="46"/>
  <c r="U30" i="46"/>
  <c r="U29" i="46"/>
  <c r="U28" i="46"/>
  <c r="U27" i="46"/>
  <c r="U26" i="46"/>
  <c r="U25" i="46"/>
  <c r="U24" i="46"/>
  <c r="U23" i="46"/>
  <c r="U22" i="46"/>
  <c r="U21" i="46"/>
  <c r="U20" i="46"/>
  <c r="U19" i="46"/>
  <c r="U18" i="46"/>
  <c r="U17" i="46"/>
  <c r="U16" i="46"/>
  <c r="U15" i="46"/>
  <c r="U14" i="46"/>
  <c r="U13" i="46"/>
  <c r="U12" i="46"/>
  <c r="U11" i="46"/>
  <c r="U10" i="46"/>
  <c r="U9" i="46"/>
  <c r="U8" i="46"/>
  <c r="U7" i="46"/>
  <c r="W7" i="46" s="1"/>
  <c r="Y7" i="46" s="1"/>
  <c r="V8" i="46" s="1"/>
  <c r="U97" i="45"/>
  <c r="U96" i="45"/>
  <c r="U95" i="45"/>
  <c r="U94" i="45"/>
  <c r="U93" i="45"/>
  <c r="U92" i="45"/>
  <c r="U91" i="45"/>
  <c r="U90" i="45"/>
  <c r="U89" i="45"/>
  <c r="U88" i="45"/>
  <c r="U87" i="45"/>
  <c r="U86" i="45"/>
  <c r="U85" i="45"/>
  <c r="U84" i="45"/>
  <c r="U83" i="45"/>
  <c r="U82" i="45"/>
  <c r="U81" i="45"/>
  <c r="U80" i="45"/>
  <c r="U79" i="45"/>
  <c r="U78" i="45"/>
  <c r="U77" i="45"/>
  <c r="U76" i="45"/>
  <c r="U75" i="45"/>
  <c r="U74" i="45"/>
  <c r="U73" i="45"/>
  <c r="U72" i="45"/>
  <c r="U71" i="45"/>
  <c r="U70" i="45"/>
  <c r="U69" i="45"/>
  <c r="U68" i="45"/>
  <c r="U67" i="45"/>
  <c r="U66" i="45"/>
  <c r="U65" i="45"/>
  <c r="U64" i="45"/>
  <c r="U63" i="45"/>
  <c r="U62" i="45"/>
  <c r="U61" i="45"/>
  <c r="U60" i="45"/>
  <c r="U59" i="45"/>
  <c r="U58" i="45"/>
  <c r="U57" i="45"/>
  <c r="U56" i="45"/>
  <c r="U55" i="45"/>
  <c r="U54" i="45"/>
  <c r="U53" i="45"/>
  <c r="U52" i="45"/>
  <c r="U51" i="45"/>
  <c r="U50" i="45"/>
  <c r="U49" i="45"/>
  <c r="U48" i="45"/>
  <c r="U47" i="45"/>
  <c r="U46" i="45"/>
  <c r="U45" i="45"/>
  <c r="U44" i="45"/>
  <c r="U43" i="45"/>
  <c r="U42" i="45"/>
  <c r="U41" i="45"/>
  <c r="U40" i="45"/>
  <c r="U39" i="45"/>
  <c r="U38" i="45"/>
  <c r="U37" i="45"/>
  <c r="U36" i="45"/>
  <c r="U35" i="45"/>
  <c r="U34" i="45"/>
  <c r="U33" i="45"/>
  <c r="U32" i="45"/>
  <c r="U31" i="45"/>
  <c r="U30" i="45"/>
  <c r="U29" i="45"/>
  <c r="U28" i="45"/>
  <c r="U27" i="45"/>
  <c r="U26" i="45"/>
  <c r="U25" i="45"/>
  <c r="U24" i="45"/>
  <c r="U23" i="45"/>
  <c r="U22" i="45"/>
  <c r="U21" i="45"/>
  <c r="U20" i="45"/>
  <c r="U19" i="45"/>
  <c r="U18" i="45"/>
  <c r="U17" i="45"/>
  <c r="U16" i="45"/>
  <c r="U15" i="45"/>
  <c r="U14" i="45"/>
  <c r="U13" i="45"/>
  <c r="U12" i="45"/>
  <c r="U11" i="45"/>
  <c r="U10" i="45"/>
  <c r="U9" i="45"/>
  <c r="U8" i="45"/>
  <c r="U7" i="45"/>
  <c r="W7" i="45" s="1"/>
  <c r="Y7" i="45" s="1"/>
  <c r="V8" i="45" s="1"/>
  <c r="S97" i="44"/>
  <c r="S96" i="44"/>
  <c r="S95" i="44"/>
  <c r="S94" i="44"/>
  <c r="S93" i="44"/>
  <c r="S92" i="44"/>
  <c r="S91" i="44"/>
  <c r="S90" i="44"/>
  <c r="S89" i="44"/>
  <c r="S88" i="44"/>
  <c r="S87" i="44"/>
  <c r="S86" i="44"/>
  <c r="S85" i="44"/>
  <c r="S84" i="44"/>
  <c r="S83" i="44"/>
  <c r="S82" i="44"/>
  <c r="S81" i="44"/>
  <c r="S80" i="44"/>
  <c r="S79" i="44"/>
  <c r="S78" i="44"/>
  <c r="S77" i="44"/>
  <c r="S76" i="44"/>
  <c r="S75" i="44"/>
  <c r="S74" i="44"/>
  <c r="S73" i="44"/>
  <c r="S72" i="44"/>
  <c r="S71" i="44"/>
  <c r="S70" i="44"/>
  <c r="S69" i="44"/>
  <c r="S68" i="44"/>
  <c r="S67" i="44"/>
  <c r="S66" i="44"/>
  <c r="S65" i="44"/>
  <c r="S64" i="44"/>
  <c r="S63" i="44"/>
  <c r="S62" i="44"/>
  <c r="S61" i="44"/>
  <c r="S60" i="44"/>
  <c r="S59" i="44"/>
  <c r="S58" i="44"/>
  <c r="S57" i="44"/>
  <c r="S56" i="44"/>
  <c r="S55" i="44"/>
  <c r="S54" i="44"/>
  <c r="S53" i="44"/>
  <c r="S52" i="44"/>
  <c r="S51" i="44"/>
  <c r="S50" i="44"/>
  <c r="S49" i="44"/>
  <c r="S48" i="44"/>
  <c r="S47" i="44"/>
  <c r="S46" i="44"/>
  <c r="S45" i="44"/>
  <c r="S44" i="44"/>
  <c r="S43" i="44"/>
  <c r="S42" i="44"/>
  <c r="S41" i="44"/>
  <c r="S40" i="44"/>
  <c r="S39" i="44"/>
  <c r="S38" i="44"/>
  <c r="S37" i="44"/>
  <c r="S36" i="44"/>
  <c r="S35" i="44"/>
  <c r="S34" i="44"/>
  <c r="S33" i="44"/>
  <c r="S32" i="44"/>
  <c r="S31" i="44"/>
  <c r="S30" i="44"/>
  <c r="S29" i="44"/>
  <c r="S28" i="44"/>
  <c r="S27" i="44"/>
  <c r="S26" i="44"/>
  <c r="S25" i="44"/>
  <c r="S24" i="44"/>
  <c r="S23" i="44"/>
  <c r="S22" i="44"/>
  <c r="S21" i="44"/>
  <c r="S20" i="44"/>
  <c r="S19" i="44"/>
  <c r="S18" i="44"/>
  <c r="S17" i="44"/>
  <c r="S16" i="44"/>
  <c r="S15" i="44"/>
  <c r="S14" i="44"/>
  <c r="S13" i="44"/>
  <c r="S12" i="44"/>
  <c r="S11" i="44"/>
  <c r="S10" i="44"/>
  <c r="S9" i="44"/>
  <c r="S8" i="44"/>
  <c r="S7" i="44"/>
  <c r="U7" i="44" s="1"/>
  <c r="W7" i="44" s="1"/>
  <c r="T8" i="44" s="1"/>
  <c r="U97" i="43"/>
  <c r="U96" i="43"/>
  <c r="U95" i="43"/>
  <c r="U94" i="43"/>
  <c r="U93" i="43"/>
  <c r="U92" i="43"/>
  <c r="U91" i="43"/>
  <c r="U90" i="43"/>
  <c r="U89" i="43"/>
  <c r="U88" i="43"/>
  <c r="U87" i="43"/>
  <c r="U86" i="43"/>
  <c r="U85" i="43"/>
  <c r="U84" i="43"/>
  <c r="U83" i="43"/>
  <c r="U82" i="43"/>
  <c r="U81" i="43"/>
  <c r="U80" i="43"/>
  <c r="U79" i="43"/>
  <c r="U78" i="43"/>
  <c r="U77" i="43"/>
  <c r="U76" i="43"/>
  <c r="U75" i="43"/>
  <c r="U74" i="43"/>
  <c r="U73" i="43"/>
  <c r="U72" i="43"/>
  <c r="U71" i="43"/>
  <c r="U70" i="43"/>
  <c r="U69" i="43"/>
  <c r="U68" i="43"/>
  <c r="U67" i="43"/>
  <c r="U66" i="43"/>
  <c r="U65" i="43"/>
  <c r="U64" i="43"/>
  <c r="U63" i="43"/>
  <c r="U62" i="43"/>
  <c r="U61" i="43"/>
  <c r="U60" i="43"/>
  <c r="U59" i="43"/>
  <c r="U58" i="43"/>
  <c r="U57" i="43"/>
  <c r="U56" i="43"/>
  <c r="U55" i="43"/>
  <c r="U54" i="43"/>
  <c r="U53" i="43"/>
  <c r="U52" i="43"/>
  <c r="U51" i="43"/>
  <c r="U50" i="43"/>
  <c r="U49" i="43"/>
  <c r="U48" i="43"/>
  <c r="U47" i="43"/>
  <c r="U46" i="43"/>
  <c r="U45" i="43"/>
  <c r="U44" i="43"/>
  <c r="U43" i="43"/>
  <c r="U42" i="43"/>
  <c r="U41" i="43"/>
  <c r="U40" i="43"/>
  <c r="U39" i="43"/>
  <c r="U38" i="43"/>
  <c r="U37" i="43"/>
  <c r="U36" i="43"/>
  <c r="U35" i="43"/>
  <c r="U34" i="43"/>
  <c r="U33" i="43"/>
  <c r="U32" i="43"/>
  <c r="U31" i="43"/>
  <c r="U30" i="43"/>
  <c r="U29" i="43"/>
  <c r="U28" i="43"/>
  <c r="U27" i="43"/>
  <c r="U26" i="43"/>
  <c r="U25" i="43"/>
  <c r="U24" i="43"/>
  <c r="U23" i="43"/>
  <c r="U22" i="43"/>
  <c r="U21" i="43"/>
  <c r="U20" i="43"/>
  <c r="U19" i="43"/>
  <c r="U18" i="43"/>
  <c r="U17" i="43"/>
  <c r="U16" i="43"/>
  <c r="U15" i="43"/>
  <c r="U14" i="43"/>
  <c r="U13" i="43"/>
  <c r="U12" i="43"/>
  <c r="U11" i="43"/>
  <c r="U10" i="43"/>
  <c r="U9" i="43"/>
  <c r="U8" i="43"/>
  <c r="U7" i="43"/>
  <c r="W7" i="43" s="1"/>
  <c r="Y7" i="43" s="1"/>
  <c r="V8" i="43" s="1"/>
  <c r="U97" i="42"/>
  <c r="U96" i="42"/>
  <c r="U95" i="42"/>
  <c r="U94" i="42"/>
  <c r="U93" i="42"/>
  <c r="U92" i="42"/>
  <c r="U91" i="42"/>
  <c r="U90" i="42"/>
  <c r="U89" i="42"/>
  <c r="U88" i="42"/>
  <c r="U87" i="42"/>
  <c r="U86" i="42"/>
  <c r="U85" i="42"/>
  <c r="U84" i="42"/>
  <c r="U83" i="42"/>
  <c r="U82" i="42"/>
  <c r="U81" i="42"/>
  <c r="U80" i="42"/>
  <c r="U79" i="42"/>
  <c r="U78" i="42"/>
  <c r="U77" i="42"/>
  <c r="U76" i="42"/>
  <c r="U75" i="42"/>
  <c r="U74" i="42"/>
  <c r="U73" i="42"/>
  <c r="U72" i="42"/>
  <c r="U71" i="42"/>
  <c r="U70" i="42"/>
  <c r="U69" i="42"/>
  <c r="U68" i="42"/>
  <c r="U67" i="42"/>
  <c r="U66" i="42"/>
  <c r="U65" i="42"/>
  <c r="U64" i="42"/>
  <c r="U63" i="42"/>
  <c r="U62" i="42"/>
  <c r="U61" i="42"/>
  <c r="U60" i="42"/>
  <c r="U59" i="42"/>
  <c r="U58" i="42"/>
  <c r="U57" i="42"/>
  <c r="U56" i="42"/>
  <c r="U55" i="42"/>
  <c r="U54" i="42"/>
  <c r="U53" i="42"/>
  <c r="U52" i="42"/>
  <c r="U51" i="42"/>
  <c r="U50" i="42"/>
  <c r="U49" i="42"/>
  <c r="U48" i="42"/>
  <c r="U47" i="42"/>
  <c r="U46" i="42"/>
  <c r="U45" i="42"/>
  <c r="U44" i="42"/>
  <c r="U43" i="42"/>
  <c r="U42" i="42"/>
  <c r="U41" i="42"/>
  <c r="U40" i="42"/>
  <c r="U39" i="42"/>
  <c r="U38" i="42"/>
  <c r="U37" i="42"/>
  <c r="U36" i="42"/>
  <c r="U35" i="42"/>
  <c r="U34" i="42"/>
  <c r="U33" i="42"/>
  <c r="U32" i="42"/>
  <c r="U31" i="42"/>
  <c r="U30" i="42"/>
  <c r="U29" i="42"/>
  <c r="U28" i="42"/>
  <c r="U27" i="42"/>
  <c r="U26" i="42"/>
  <c r="U25" i="42"/>
  <c r="U24" i="42"/>
  <c r="U23" i="42"/>
  <c r="U22" i="42"/>
  <c r="U21" i="42"/>
  <c r="U20" i="42"/>
  <c r="U19" i="42"/>
  <c r="U18" i="42"/>
  <c r="U17" i="42"/>
  <c r="U16" i="42"/>
  <c r="U15" i="42"/>
  <c r="U14" i="42"/>
  <c r="U13" i="42"/>
  <c r="U12" i="42"/>
  <c r="U11" i="42"/>
  <c r="U10" i="42"/>
  <c r="U9" i="42"/>
  <c r="U8" i="42"/>
  <c r="U7" i="42"/>
  <c r="W7" i="42" s="1"/>
  <c r="Y7" i="42" s="1"/>
  <c r="V8" i="42" s="1"/>
  <c r="U97" i="41"/>
  <c r="U96" i="41"/>
  <c r="U95" i="41"/>
  <c r="U94" i="41"/>
  <c r="U93" i="41"/>
  <c r="U92" i="41"/>
  <c r="U91" i="41"/>
  <c r="U90" i="41"/>
  <c r="U89" i="41"/>
  <c r="U88" i="41"/>
  <c r="U87" i="41"/>
  <c r="U86" i="41"/>
  <c r="U85" i="41"/>
  <c r="U84" i="41"/>
  <c r="U83" i="41"/>
  <c r="U82" i="41"/>
  <c r="U81" i="41"/>
  <c r="U80" i="41"/>
  <c r="U79" i="41"/>
  <c r="U78" i="41"/>
  <c r="U77" i="41"/>
  <c r="U76" i="41"/>
  <c r="U75" i="41"/>
  <c r="U74" i="41"/>
  <c r="U73" i="41"/>
  <c r="U72" i="41"/>
  <c r="U71" i="41"/>
  <c r="U70" i="41"/>
  <c r="U69" i="41"/>
  <c r="U68" i="41"/>
  <c r="U67" i="41"/>
  <c r="U66" i="41"/>
  <c r="U65" i="41"/>
  <c r="U64" i="41"/>
  <c r="U63" i="41"/>
  <c r="U62" i="41"/>
  <c r="U61" i="41"/>
  <c r="U60" i="41"/>
  <c r="U59" i="41"/>
  <c r="U58" i="41"/>
  <c r="U57" i="41"/>
  <c r="U56" i="41"/>
  <c r="U55" i="41"/>
  <c r="U54" i="41"/>
  <c r="U53" i="41"/>
  <c r="U52" i="41"/>
  <c r="U51" i="41"/>
  <c r="U50" i="41"/>
  <c r="U49" i="41"/>
  <c r="U48" i="41"/>
  <c r="U47" i="41"/>
  <c r="U46" i="41"/>
  <c r="U45" i="41"/>
  <c r="U44" i="41"/>
  <c r="U43" i="41"/>
  <c r="U42" i="41"/>
  <c r="U41" i="41"/>
  <c r="U40" i="41"/>
  <c r="U39" i="41"/>
  <c r="U38" i="41"/>
  <c r="U37" i="41"/>
  <c r="U36" i="41"/>
  <c r="U35" i="41"/>
  <c r="U34" i="41"/>
  <c r="U33" i="41"/>
  <c r="U32" i="41"/>
  <c r="U31" i="41"/>
  <c r="U30" i="41"/>
  <c r="U29" i="41"/>
  <c r="U28" i="41"/>
  <c r="U27" i="41"/>
  <c r="U26" i="41"/>
  <c r="U25" i="41"/>
  <c r="U24" i="41"/>
  <c r="U23" i="41"/>
  <c r="U22" i="41"/>
  <c r="U21" i="41"/>
  <c r="U20" i="41"/>
  <c r="U19" i="41"/>
  <c r="U18" i="41"/>
  <c r="U17" i="41"/>
  <c r="U16" i="41"/>
  <c r="U15" i="41"/>
  <c r="U14" i="41"/>
  <c r="U13" i="41"/>
  <c r="U12" i="41"/>
  <c r="U11" i="41"/>
  <c r="U10" i="41"/>
  <c r="U9" i="41"/>
  <c r="U8" i="41"/>
  <c r="U7" i="41"/>
  <c r="W7" i="41" s="1"/>
  <c r="U97" i="40"/>
  <c r="U96" i="40"/>
  <c r="U95" i="40"/>
  <c r="U94" i="40"/>
  <c r="U93" i="40"/>
  <c r="U92" i="40"/>
  <c r="U91" i="40"/>
  <c r="U90" i="40"/>
  <c r="U89" i="40"/>
  <c r="U88" i="40"/>
  <c r="U87" i="40"/>
  <c r="U86" i="40"/>
  <c r="U85" i="40"/>
  <c r="U84" i="40"/>
  <c r="U83" i="40"/>
  <c r="U82" i="40"/>
  <c r="U81" i="40"/>
  <c r="U80" i="40"/>
  <c r="U79" i="40"/>
  <c r="U78" i="40"/>
  <c r="U77" i="40"/>
  <c r="U76" i="40"/>
  <c r="U75" i="40"/>
  <c r="U74" i="40"/>
  <c r="U73" i="40"/>
  <c r="U72" i="40"/>
  <c r="U71" i="40"/>
  <c r="U70" i="40"/>
  <c r="U69" i="40"/>
  <c r="U68" i="40"/>
  <c r="U67" i="40"/>
  <c r="U66" i="40"/>
  <c r="U65" i="40"/>
  <c r="U64" i="40"/>
  <c r="U63" i="40"/>
  <c r="U62" i="40"/>
  <c r="U61" i="40"/>
  <c r="U60" i="40"/>
  <c r="U59" i="40"/>
  <c r="U58" i="40"/>
  <c r="U57" i="40"/>
  <c r="U56" i="40"/>
  <c r="U55" i="40"/>
  <c r="U54" i="40"/>
  <c r="U53" i="40"/>
  <c r="U52" i="40"/>
  <c r="U51" i="40"/>
  <c r="U50" i="40"/>
  <c r="U49" i="40"/>
  <c r="U48" i="40"/>
  <c r="U47" i="40"/>
  <c r="U46" i="40"/>
  <c r="U45" i="40"/>
  <c r="U44" i="40"/>
  <c r="U43" i="40"/>
  <c r="U42" i="40"/>
  <c r="U41" i="40"/>
  <c r="U40" i="40"/>
  <c r="U39" i="40"/>
  <c r="U38" i="40"/>
  <c r="U37" i="40"/>
  <c r="U36" i="40"/>
  <c r="U35" i="40"/>
  <c r="U34" i="40"/>
  <c r="U33" i="40"/>
  <c r="U32" i="40"/>
  <c r="U31" i="40"/>
  <c r="U30" i="40"/>
  <c r="U29" i="40"/>
  <c r="U28" i="40"/>
  <c r="U27" i="40"/>
  <c r="U26" i="40"/>
  <c r="U25" i="40"/>
  <c r="U24" i="40"/>
  <c r="U23" i="40"/>
  <c r="U22" i="40"/>
  <c r="U21" i="40"/>
  <c r="U20" i="40"/>
  <c r="U19" i="40"/>
  <c r="U18" i="40"/>
  <c r="U17" i="40"/>
  <c r="U16" i="40"/>
  <c r="U15" i="40"/>
  <c r="U14" i="40"/>
  <c r="U13" i="40"/>
  <c r="U12" i="40"/>
  <c r="U11" i="40"/>
  <c r="U10" i="40"/>
  <c r="U9" i="40"/>
  <c r="U8" i="40"/>
  <c r="U7" i="40"/>
  <c r="W7" i="40" s="1"/>
  <c r="Y7" i="40" s="1"/>
  <c r="V8" i="40" s="1"/>
  <c r="U97" i="39"/>
  <c r="U96" i="39"/>
  <c r="U95" i="39"/>
  <c r="U94" i="39"/>
  <c r="U93" i="39"/>
  <c r="U92" i="39"/>
  <c r="U91" i="39"/>
  <c r="U90" i="39"/>
  <c r="U89" i="39"/>
  <c r="U88" i="39"/>
  <c r="U87" i="39"/>
  <c r="U86" i="39"/>
  <c r="U85" i="39"/>
  <c r="U84" i="39"/>
  <c r="U83" i="39"/>
  <c r="U82" i="39"/>
  <c r="U81" i="39"/>
  <c r="U80" i="39"/>
  <c r="U79" i="39"/>
  <c r="U78" i="39"/>
  <c r="U77" i="39"/>
  <c r="U76" i="39"/>
  <c r="U75" i="39"/>
  <c r="U74" i="39"/>
  <c r="U73" i="39"/>
  <c r="U72" i="39"/>
  <c r="U71" i="39"/>
  <c r="U70" i="39"/>
  <c r="U69" i="39"/>
  <c r="U68" i="39"/>
  <c r="U67" i="39"/>
  <c r="U66" i="39"/>
  <c r="U65" i="39"/>
  <c r="U64" i="39"/>
  <c r="U63" i="39"/>
  <c r="U62" i="39"/>
  <c r="U61" i="39"/>
  <c r="U60" i="39"/>
  <c r="U59" i="39"/>
  <c r="U58" i="39"/>
  <c r="U57" i="39"/>
  <c r="U56" i="39"/>
  <c r="U55" i="39"/>
  <c r="U54" i="39"/>
  <c r="U53" i="39"/>
  <c r="U52" i="39"/>
  <c r="U51" i="39"/>
  <c r="U50" i="39"/>
  <c r="U49" i="39"/>
  <c r="U48" i="39"/>
  <c r="U47" i="39"/>
  <c r="U46" i="39"/>
  <c r="U45" i="39"/>
  <c r="U44" i="39"/>
  <c r="U43" i="39"/>
  <c r="U42" i="39"/>
  <c r="U41" i="39"/>
  <c r="U40" i="39"/>
  <c r="U39" i="39"/>
  <c r="U38" i="39"/>
  <c r="U37" i="39"/>
  <c r="U36" i="39"/>
  <c r="U35" i="39"/>
  <c r="U34" i="39"/>
  <c r="U33" i="39"/>
  <c r="U32" i="39"/>
  <c r="U31" i="39"/>
  <c r="U30" i="39"/>
  <c r="U29" i="39"/>
  <c r="U28" i="39"/>
  <c r="U27" i="39"/>
  <c r="U26" i="39"/>
  <c r="U25" i="39"/>
  <c r="U24" i="39"/>
  <c r="U23" i="39"/>
  <c r="U22" i="39"/>
  <c r="U21" i="39"/>
  <c r="U20" i="39"/>
  <c r="U19" i="39"/>
  <c r="U18" i="39"/>
  <c r="U17" i="39"/>
  <c r="U16" i="39"/>
  <c r="U15" i="39"/>
  <c r="U14" i="39"/>
  <c r="U13" i="39"/>
  <c r="U12" i="39"/>
  <c r="U11" i="39"/>
  <c r="U10" i="39"/>
  <c r="U9" i="39"/>
  <c r="U8" i="39"/>
  <c r="U7" i="39"/>
  <c r="W7" i="39" s="1"/>
  <c r="Y7" i="39" s="1"/>
  <c r="V8" i="39" s="1"/>
  <c r="U97" i="38"/>
  <c r="U96" i="38"/>
  <c r="U95" i="38"/>
  <c r="U94" i="38"/>
  <c r="U93" i="38"/>
  <c r="U92" i="38"/>
  <c r="U91" i="38"/>
  <c r="U90" i="38"/>
  <c r="U89" i="38"/>
  <c r="U88" i="38"/>
  <c r="U87" i="38"/>
  <c r="U86" i="38"/>
  <c r="U85" i="38"/>
  <c r="U84" i="38"/>
  <c r="U83" i="38"/>
  <c r="U82" i="38"/>
  <c r="U81" i="38"/>
  <c r="U80" i="38"/>
  <c r="U79" i="38"/>
  <c r="U78" i="38"/>
  <c r="U77" i="38"/>
  <c r="U76" i="38"/>
  <c r="U75" i="38"/>
  <c r="U74" i="38"/>
  <c r="U73" i="38"/>
  <c r="U72" i="38"/>
  <c r="U71" i="38"/>
  <c r="U70" i="38"/>
  <c r="U69" i="38"/>
  <c r="U68" i="38"/>
  <c r="U67" i="38"/>
  <c r="U66" i="38"/>
  <c r="U65" i="38"/>
  <c r="U64" i="38"/>
  <c r="U63" i="38"/>
  <c r="U62" i="38"/>
  <c r="U61" i="38"/>
  <c r="U60" i="38"/>
  <c r="U59" i="38"/>
  <c r="U58" i="38"/>
  <c r="U57" i="38"/>
  <c r="U56" i="38"/>
  <c r="U55" i="38"/>
  <c r="U54" i="38"/>
  <c r="U53" i="38"/>
  <c r="U52" i="38"/>
  <c r="U51" i="38"/>
  <c r="U50" i="38"/>
  <c r="U49" i="38"/>
  <c r="U48" i="38"/>
  <c r="U47" i="38"/>
  <c r="U46" i="38"/>
  <c r="U45" i="38"/>
  <c r="U44" i="38"/>
  <c r="U43" i="38"/>
  <c r="U42" i="38"/>
  <c r="U41" i="38"/>
  <c r="U40" i="38"/>
  <c r="U39" i="38"/>
  <c r="U38" i="38"/>
  <c r="U37" i="38"/>
  <c r="U36" i="38"/>
  <c r="U35" i="38"/>
  <c r="U34" i="38"/>
  <c r="U33" i="38"/>
  <c r="U32" i="38"/>
  <c r="U31" i="38"/>
  <c r="U30" i="38"/>
  <c r="U29" i="38"/>
  <c r="U28" i="38"/>
  <c r="U27" i="38"/>
  <c r="U26" i="38"/>
  <c r="U25" i="38"/>
  <c r="U24" i="38"/>
  <c r="U23" i="38"/>
  <c r="U22" i="38"/>
  <c r="U21" i="38"/>
  <c r="U20" i="38"/>
  <c r="U19" i="38"/>
  <c r="U18" i="38"/>
  <c r="U17" i="38"/>
  <c r="U16" i="38"/>
  <c r="U15" i="38"/>
  <c r="U14" i="38"/>
  <c r="U13" i="38"/>
  <c r="U12" i="38"/>
  <c r="U11" i="38"/>
  <c r="U10" i="38"/>
  <c r="U9" i="38"/>
  <c r="U8" i="38"/>
  <c r="U7" i="38"/>
  <c r="W7" i="38" s="1"/>
  <c r="Y7" i="38" s="1"/>
  <c r="V8" i="38" s="1"/>
  <c r="U97" i="37"/>
  <c r="U96" i="37"/>
  <c r="U95" i="37"/>
  <c r="U94" i="37"/>
  <c r="U93" i="37"/>
  <c r="U92" i="37"/>
  <c r="U91" i="37"/>
  <c r="U90" i="37"/>
  <c r="U89" i="37"/>
  <c r="U88" i="37"/>
  <c r="U87" i="37"/>
  <c r="U86" i="37"/>
  <c r="U85" i="37"/>
  <c r="U84" i="37"/>
  <c r="U83" i="37"/>
  <c r="U82" i="37"/>
  <c r="U81" i="37"/>
  <c r="U80" i="37"/>
  <c r="U79" i="37"/>
  <c r="U78" i="37"/>
  <c r="U77" i="37"/>
  <c r="U76" i="37"/>
  <c r="U75" i="37"/>
  <c r="U74" i="37"/>
  <c r="U73" i="37"/>
  <c r="U72" i="37"/>
  <c r="U71" i="37"/>
  <c r="U70" i="37"/>
  <c r="U69" i="37"/>
  <c r="U68" i="37"/>
  <c r="U67" i="37"/>
  <c r="U66" i="37"/>
  <c r="U65" i="37"/>
  <c r="U64" i="37"/>
  <c r="U63" i="37"/>
  <c r="U62" i="37"/>
  <c r="U61" i="37"/>
  <c r="U60" i="37"/>
  <c r="U59" i="37"/>
  <c r="U58" i="37"/>
  <c r="U57" i="37"/>
  <c r="U56" i="37"/>
  <c r="U55" i="37"/>
  <c r="U54" i="37"/>
  <c r="U53" i="37"/>
  <c r="U52" i="37"/>
  <c r="U51" i="37"/>
  <c r="U50" i="37"/>
  <c r="U49" i="37"/>
  <c r="U48" i="37"/>
  <c r="U47" i="37"/>
  <c r="U46" i="37"/>
  <c r="U45" i="37"/>
  <c r="U44" i="37"/>
  <c r="U43" i="37"/>
  <c r="U42" i="37"/>
  <c r="U41" i="37"/>
  <c r="U40" i="37"/>
  <c r="U39" i="37"/>
  <c r="U38" i="37"/>
  <c r="U37" i="37"/>
  <c r="U36" i="37"/>
  <c r="U35" i="37"/>
  <c r="U34" i="37"/>
  <c r="U33" i="37"/>
  <c r="U32" i="37"/>
  <c r="U31" i="37"/>
  <c r="U30" i="37"/>
  <c r="U29" i="37"/>
  <c r="U28" i="37"/>
  <c r="U27" i="37"/>
  <c r="U26" i="37"/>
  <c r="U25" i="37"/>
  <c r="U24" i="37"/>
  <c r="U23" i="37"/>
  <c r="U22" i="37"/>
  <c r="U21" i="37"/>
  <c r="U20" i="37"/>
  <c r="U19" i="37"/>
  <c r="U18" i="37"/>
  <c r="U17" i="37"/>
  <c r="U16" i="37"/>
  <c r="U15" i="37"/>
  <c r="U14" i="37"/>
  <c r="U13" i="37"/>
  <c r="U12" i="37"/>
  <c r="U11" i="37"/>
  <c r="U10" i="37"/>
  <c r="U9" i="37"/>
  <c r="U8" i="37"/>
  <c r="U7" i="37"/>
  <c r="W7" i="37" s="1"/>
  <c r="Y7" i="37" s="1"/>
  <c r="V8" i="37" s="1"/>
  <c r="U97" i="34"/>
  <c r="Y7" i="41" l="1"/>
  <c r="O8" i="32"/>
  <c r="AA74" i="33"/>
  <c r="V75" i="33"/>
  <c r="W75" i="33" s="1"/>
  <c r="Y75" i="33" s="1"/>
  <c r="Y235" i="50"/>
  <c r="V236" i="50" s="1"/>
  <c r="W236" i="50" s="1"/>
  <c r="AA56" i="50"/>
  <c r="V57" i="50"/>
  <c r="W57" i="50" s="1"/>
  <c r="Y57" i="50" s="1"/>
  <c r="V46" i="49"/>
  <c r="W46" i="49" s="1"/>
  <c r="Y46" i="49" s="1"/>
  <c r="AA45" i="49"/>
  <c r="U8" i="44"/>
  <c r="W8" i="44" s="1"/>
  <c r="W8" i="39"/>
  <c r="Y8" i="39" s="1"/>
  <c r="W8" i="38"/>
  <c r="Y8" i="38" s="1"/>
  <c r="U97" i="44"/>
  <c r="W97" i="44" s="1"/>
  <c r="W8" i="46"/>
  <c r="Y8" i="46" s="1"/>
  <c r="W8" i="45"/>
  <c r="Y8" i="45" s="1"/>
  <c r="W8" i="43"/>
  <c r="Y8" i="43" s="1"/>
  <c r="W8" i="42"/>
  <c r="Y8" i="42" s="1"/>
  <c r="W8" i="40"/>
  <c r="Y8" i="40" s="1"/>
  <c r="W8" i="37"/>
  <c r="Y8" i="37" s="1"/>
  <c r="V8" i="41" l="1"/>
  <c r="W8" i="41" s="1"/>
  <c r="Q8" i="32"/>
  <c r="AA75" i="33"/>
  <c r="V76" i="33"/>
  <c r="W76" i="33" s="1"/>
  <c r="Y76" i="33" s="1"/>
  <c r="Y236" i="50"/>
  <c r="V237" i="50" s="1"/>
  <c r="W237" i="50" s="1"/>
  <c r="Y237" i="50" s="1"/>
  <c r="V238" i="50" s="1"/>
  <c r="W238" i="50" s="1"/>
  <c r="AA57" i="50"/>
  <c r="V58" i="50"/>
  <c r="W58" i="50" s="1"/>
  <c r="Y58" i="50" s="1"/>
  <c r="V47" i="49"/>
  <c r="W47" i="49" s="1"/>
  <c r="Y47" i="49" s="1"/>
  <c r="AA46" i="49"/>
  <c r="T9" i="44"/>
  <c r="U9" i="44" s="1"/>
  <c r="W9" i="44" s="1"/>
  <c r="Y8" i="44"/>
  <c r="V9" i="37"/>
  <c r="W9" i="37" s="1"/>
  <c r="Y9" i="37" s="1"/>
  <c r="AA8" i="37"/>
  <c r="V9" i="40"/>
  <c r="W9" i="40" s="1"/>
  <c r="Y9" i="40" s="1"/>
  <c r="AA8" i="40"/>
  <c r="T98" i="44"/>
  <c r="U98" i="44" s="1"/>
  <c r="W98" i="44" s="1"/>
  <c r="Y97" i="44"/>
  <c r="V9" i="39"/>
  <c r="W9" i="39" s="1"/>
  <c r="Y9" i="39" s="1"/>
  <c r="AA8" i="39"/>
  <c r="V9" i="46"/>
  <c r="W9" i="46" s="1"/>
  <c r="Y9" i="46" s="1"/>
  <c r="AA8" i="46"/>
  <c r="V9" i="45"/>
  <c r="W9" i="45" s="1"/>
  <c r="Y9" i="45" s="1"/>
  <c r="AA8" i="45"/>
  <c r="V9" i="42"/>
  <c r="W9" i="42" s="1"/>
  <c r="Y9" i="42" s="1"/>
  <c r="AA8" i="42"/>
  <c r="AA178" i="46"/>
  <c r="V9" i="43"/>
  <c r="W9" i="43" s="1"/>
  <c r="Y9" i="43" s="1"/>
  <c r="AA8" i="43"/>
  <c r="V9" i="38"/>
  <c r="W9" i="38" s="1"/>
  <c r="Y9" i="38" s="1"/>
  <c r="AA8" i="38"/>
  <c r="S96" i="29"/>
  <c r="S97" i="29"/>
  <c r="S98" i="29"/>
  <c r="S99" i="29"/>
  <c r="S100" i="29"/>
  <c r="S101" i="29"/>
  <c r="S102" i="29"/>
  <c r="S103" i="29"/>
  <c r="S104" i="29"/>
  <c r="S105" i="29"/>
  <c r="S106" i="29"/>
  <c r="S107" i="29"/>
  <c r="S108" i="29"/>
  <c r="S109" i="29"/>
  <c r="S110" i="29"/>
  <c r="S111" i="29"/>
  <c r="S112" i="29"/>
  <c r="S113" i="29"/>
  <c r="S114" i="29"/>
  <c r="S115" i="29"/>
  <c r="S116" i="29"/>
  <c r="S117" i="29"/>
  <c r="S118" i="29"/>
  <c r="S119" i="29"/>
  <c r="S120" i="29"/>
  <c r="S121" i="29"/>
  <c r="S122" i="29"/>
  <c r="S123" i="29"/>
  <c r="S124" i="29"/>
  <c r="S125" i="29"/>
  <c r="S126" i="29"/>
  <c r="S127" i="29"/>
  <c r="S128" i="29"/>
  <c r="S129" i="29"/>
  <c r="S130" i="29"/>
  <c r="S131" i="29"/>
  <c r="S132" i="29"/>
  <c r="S133" i="29"/>
  <c r="S134" i="29"/>
  <c r="S135" i="29"/>
  <c r="S136" i="29"/>
  <c r="S137" i="29"/>
  <c r="S138" i="29"/>
  <c r="S139" i="29"/>
  <c r="S140" i="29"/>
  <c r="S141" i="29"/>
  <c r="S142" i="29"/>
  <c r="S143" i="29"/>
  <c r="S144" i="29"/>
  <c r="S145" i="29"/>
  <c r="S146" i="29"/>
  <c r="S147" i="29"/>
  <c r="S148" i="29"/>
  <c r="S149" i="29"/>
  <c r="S150" i="29"/>
  <c r="S151" i="29"/>
  <c r="S152" i="29"/>
  <c r="S153" i="29"/>
  <c r="S154" i="29"/>
  <c r="S155" i="29"/>
  <c r="S156" i="29"/>
  <c r="S157" i="29"/>
  <c r="S158" i="29"/>
  <c r="S159" i="29"/>
  <c r="S160" i="29"/>
  <c r="S161" i="29"/>
  <c r="S162" i="29"/>
  <c r="S163" i="29"/>
  <c r="S164" i="29"/>
  <c r="S165" i="29"/>
  <c r="S166" i="29"/>
  <c r="S167" i="29"/>
  <c r="S168" i="29"/>
  <c r="S169" i="29"/>
  <c r="S170" i="29"/>
  <c r="S171" i="29"/>
  <c r="S172" i="29"/>
  <c r="S173" i="29"/>
  <c r="S174" i="29"/>
  <c r="U96" i="28"/>
  <c r="U97" i="28"/>
  <c r="U98" i="28"/>
  <c r="U99" i="28"/>
  <c r="U100" i="28"/>
  <c r="U101" i="28"/>
  <c r="U102" i="28"/>
  <c r="U103" i="28"/>
  <c r="U104" i="28"/>
  <c r="U105" i="28"/>
  <c r="U106" i="28"/>
  <c r="U107" i="28"/>
  <c r="U108" i="28"/>
  <c r="U109" i="28"/>
  <c r="U110" i="28"/>
  <c r="U111" i="28"/>
  <c r="U112" i="28"/>
  <c r="U113" i="28"/>
  <c r="U114" i="28"/>
  <c r="U115" i="28"/>
  <c r="U116" i="28"/>
  <c r="U117" i="28"/>
  <c r="U118" i="28"/>
  <c r="U119" i="28"/>
  <c r="U120" i="28"/>
  <c r="U121" i="28"/>
  <c r="U122" i="28"/>
  <c r="U123" i="28"/>
  <c r="U124" i="28"/>
  <c r="U125" i="28"/>
  <c r="U126" i="28"/>
  <c r="U127" i="28"/>
  <c r="U128" i="28"/>
  <c r="U129" i="28"/>
  <c r="U130" i="28"/>
  <c r="U131" i="28"/>
  <c r="U132" i="28"/>
  <c r="U133" i="28"/>
  <c r="U134" i="28"/>
  <c r="U135" i="28"/>
  <c r="U136" i="28"/>
  <c r="U137" i="28"/>
  <c r="U138" i="28"/>
  <c r="U139" i="28"/>
  <c r="U140" i="28"/>
  <c r="U141" i="28"/>
  <c r="U142" i="28"/>
  <c r="U143" i="28"/>
  <c r="U144" i="28"/>
  <c r="U145" i="28"/>
  <c r="U146" i="28"/>
  <c r="U147" i="28"/>
  <c r="U148" i="28"/>
  <c r="U149" i="28"/>
  <c r="U150" i="28"/>
  <c r="U151" i="28"/>
  <c r="U152" i="28"/>
  <c r="U153" i="28"/>
  <c r="U154" i="28"/>
  <c r="U155" i="28"/>
  <c r="U156" i="28"/>
  <c r="U157" i="28"/>
  <c r="U158" i="28"/>
  <c r="U159" i="28"/>
  <c r="U160" i="28"/>
  <c r="U161" i="28"/>
  <c r="U162" i="28"/>
  <c r="U163" i="28"/>
  <c r="U164" i="28"/>
  <c r="U165" i="28"/>
  <c r="U166" i="28"/>
  <c r="U167" i="28"/>
  <c r="U168" i="28"/>
  <c r="U169" i="28"/>
  <c r="U170" i="28"/>
  <c r="U171" i="28"/>
  <c r="U172" i="28"/>
  <c r="U173" i="28"/>
  <c r="U174" i="28"/>
  <c r="U175" i="28"/>
  <c r="U176" i="28"/>
  <c r="U177" i="28"/>
  <c r="U178" i="28"/>
  <c r="U179" i="28"/>
  <c r="U180" i="28"/>
  <c r="U181" i="28"/>
  <c r="U182" i="28"/>
  <c r="U183" i="28"/>
  <c r="U184" i="28"/>
  <c r="U185" i="28"/>
  <c r="U186" i="28"/>
  <c r="U96" i="27"/>
  <c r="U97" i="27"/>
  <c r="U98" i="27"/>
  <c r="U99" i="27"/>
  <c r="U100" i="27"/>
  <c r="U101" i="27"/>
  <c r="U102" i="27"/>
  <c r="U103" i="27"/>
  <c r="U104" i="27"/>
  <c r="U105" i="27"/>
  <c r="U106" i="27"/>
  <c r="U107" i="27"/>
  <c r="U108" i="27"/>
  <c r="U109" i="27"/>
  <c r="U110" i="27"/>
  <c r="U111" i="27"/>
  <c r="U112" i="27"/>
  <c r="U113" i="27"/>
  <c r="U114" i="27"/>
  <c r="U115" i="27"/>
  <c r="U116" i="27"/>
  <c r="U117" i="27"/>
  <c r="U118" i="27"/>
  <c r="U119" i="27"/>
  <c r="U120" i="27"/>
  <c r="U121" i="27"/>
  <c r="U122" i="27"/>
  <c r="U123" i="27"/>
  <c r="U124" i="27"/>
  <c r="U125" i="27"/>
  <c r="U126" i="27"/>
  <c r="U127" i="27"/>
  <c r="U128" i="27"/>
  <c r="U129" i="27"/>
  <c r="U130" i="27"/>
  <c r="U131" i="27"/>
  <c r="U132" i="27"/>
  <c r="U133" i="27"/>
  <c r="U134" i="27"/>
  <c r="U135" i="27"/>
  <c r="U136" i="27"/>
  <c r="U137" i="27"/>
  <c r="U138" i="27"/>
  <c r="U139" i="27"/>
  <c r="U140" i="27"/>
  <c r="U141" i="27"/>
  <c r="U142" i="27"/>
  <c r="U143" i="27"/>
  <c r="U144" i="27"/>
  <c r="U145" i="27"/>
  <c r="U146" i="27"/>
  <c r="U147" i="27"/>
  <c r="U148" i="27"/>
  <c r="U149" i="27"/>
  <c r="U150" i="27"/>
  <c r="U151" i="27"/>
  <c r="U152" i="27"/>
  <c r="U153" i="27"/>
  <c r="U154" i="27"/>
  <c r="U155" i="27"/>
  <c r="U156" i="27"/>
  <c r="U157" i="27"/>
  <c r="U158" i="27"/>
  <c r="U159" i="27"/>
  <c r="U160" i="27"/>
  <c r="U161" i="27"/>
  <c r="U162" i="27"/>
  <c r="U163" i="27"/>
  <c r="U164" i="27"/>
  <c r="U165" i="27"/>
  <c r="U166" i="27"/>
  <c r="U167" i="27"/>
  <c r="U168" i="27"/>
  <c r="U169" i="27"/>
  <c r="U170" i="27"/>
  <c r="U171" i="27"/>
  <c r="U172" i="27"/>
  <c r="U173" i="27"/>
  <c r="U174" i="27"/>
  <c r="U175" i="27"/>
  <c r="U176" i="27"/>
  <c r="U177" i="27"/>
  <c r="U178" i="27"/>
  <c r="U179" i="27"/>
  <c r="U180" i="27"/>
  <c r="U181" i="27"/>
  <c r="U182" i="27"/>
  <c r="U183" i="27"/>
  <c r="U184" i="27"/>
  <c r="U185" i="27"/>
  <c r="U186" i="27"/>
  <c r="U96" i="26"/>
  <c r="U97" i="26"/>
  <c r="U98" i="26"/>
  <c r="U99" i="26"/>
  <c r="U100" i="26"/>
  <c r="U101" i="26"/>
  <c r="U102" i="26"/>
  <c r="U103" i="26"/>
  <c r="U104" i="26"/>
  <c r="U105" i="26"/>
  <c r="U106" i="26"/>
  <c r="U107" i="26"/>
  <c r="U108" i="26"/>
  <c r="U109" i="26"/>
  <c r="U110" i="26"/>
  <c r="U111" i="26"/>
  <c r="U112" i="26"/>
  <c r="U113" i="26"/>
  <c r="U114" i="26"/>
  <c r="U115" i="26"/>
  <c r="U116" i="26"/>
  <c r="U117" i="26"/>
  <c r="U118" i="26"/>
  <c r="U119" i="26"/>
  <c r="U120" i="26"/>
  <c r="U121" i="26"/>
  <c r="U122" i="26"/>
  <c r="U123" i="26"/>
  <c r="U124" i="26"/>
  <c r="U125" i="26"/>
  <c r="U126" i="26"/>
  <c r="U127" i="26"/>
  <c r="U128" i="26"/>
  <c r="U129" i="26"/>
  <c r="U130" i="26"/>
  <c r="U131" i="26"/>
  <c r="U132" i="26"/>
  <c r="U133" i="26"/>
  <c r="U134" i="26"/>
  <c r="U135" i="26"/>
  <c r="U136" i="26"/>
  <c r="U137" i="26"/>
  <c r="U138" i="26"/>
  <c r="U139" i="26"/>
  <c r="U140" i="26"/>
  <c r="U141" i="26"/>
  <c r="U142" i="26"/>
  <c r="U143" i="26"/>
  <c r="U144" i="26"/>
  <c r="U145" i="26"/>
  <c r="U146" i="26"/>
  <c r="U147" i="26"/>
  <c r="U148" i="26"/>
  <c r="U149" i="26"/>
  <c r="U150" i="26"/>
  <c r="U151" i="26"/>
  <c r="U152" i="26"/>
  <c r="U153" i="26"/>
  <c r="U154" i="26"/>
  <c r="U155" i="26"/>
  <c r="U156" i="26"/>
  <c r="U157" i="26"/>
  <c r="U158" i="26"/>
  <c r="U159" i="26"/>
  <c r="U160" i="26"/>
  <c r="U161" i="26"/>
  <c r="U162" i="26"/>
  <c r="U163" i="26"/>
  <c r="U164" i="26"/>
  <c r="U165" i="26"/>
  <c r="U166" i="26"/>
  <c r="U167" i="26"/>
  <c r="U168" i="26"/>
  <c r="U169" i="26"/>
  <c r="U170" i="26"/>
  <c r="U171" i="26"/>
  <c r="U172" i="26"/>
  <c r="U173" i="26"/>
  <c r="U174" i="26"/>
  <c r="U175" i="26"/>
  <c r="U176" i="26"/>
  <c r="U177" i="26"/>
  <c r="U178" i="26"/>
  <c r="U179" i="26"/>
  <c r="U180" i="26"/>
  <c r="U181" i="26"/>
  <c r="U182" i="26"/>
  <c r="U183" i="26"/>
  <c r="U184" i="26"/>
  <c r="U185" i="26"/>
  <c r="U186" i="26"/>
  <c r="U96" i="25"/>
  <c r="U97" i="25"/>
  <c r="U98" i="25"/>
  <c r="U99" i="25"/>
  <c r="U100" i="25"/>
  <c r="U101" i="25"/>
  <c r="U102" i="25"/>
  <c r="U103" i="25"/>
  <c r="U104" i="25"/>
  <c r="U105" i="25"/>
  <c r="U106" i="25"/>
  <c r="U107" i="25"/>
  <c r="U108" i="25"/>
  <c r="U109" i="25"/>
  <c r="U110" i="25"/>
  <c r="U111" i="25"/>
  <c r="U112" i="25"/>
  <c r="U113" i="25"/>
  <c r="U114" i="25"/>
  <c r="U115" i="25"/>
  <c r="U116" i="25"/>
  <c r="U117" i="25"/>
  <c r="U118" i="25"/>
  <c r="U119" i="25"/>
  <c r="U120" i="25"/>
  <c r="U121" i="25"/>
  <c r="U122" i="25"/>
  <c r="U123" i="25"/>
  <c r="U124" i="25"/>
  <c r="U125" i="25"/>
  <c r="U126" i="25"/>
  <c r="U127" i="25"/>
  <c r="U128" i="25"/>
  <c r="U129" i="25"/>
  <c r="U130" i="25"/>
  <c r="U131" i="25"/>
  <c r="U132" i="25"/>
  <c r="U133" i="25"/>
  <c r="U134" i="25"/>
  <c r="U135" i="25"/>
  <c r="U136" i="25"/>
  <c r="U137" i="25"/>
  <c r="U138" i="25"/>
  <c r="U139" i="25"/>
  <c r="U140" i="25"/>
  <c r="U141" i="25"/>
  <c r="U142" i="25"/>
  <c r="U143" i="25"/>
  <c r="U144" i="25"/>
  <c r="U145" i="25"/>
  <c r="U146" i="25"/>
  <c r="U147" i="25"/>
  <c r="U148" i="25"/>
  <c r="U149" i="25"/>
  <c r="U150" i="25"/>
  <c r="U151" i="25"/>
  <c r="U152" i="25"/>
  <c r="U153" i="25"/>
  <c r="U154" i="25"/>
  <c r="U155" i="25"/>
  <c r="U156" i="25"/>
  <c r="U157" i="25"/>
  <c r="U158" i="25"/>
  <c r="U159" i="25"/>
  <c r="U160" i="25"/>
  <c r="U161" i="25"/>
  <c r="U162" i="25"/>
  <c r="U163" i="25"/>
  <c r="U164" i="25"/>
  <c r="U165" i="25"/>
  <c r="U166" i="25"/>
  <c r="U167" i="25"/>
  <c r="U168" i="25"/>
  <c r="U169" i="25"/>
  <c r="U170" i="25"/>
  <c r="U171" i="25"/>
  <c r="U172" i="25"/>
  <c r="U173" i="25"/>
  <c r="U174" i="25"/>
  <c r="U175" i="25"/>
  <c r="U176" i="25"/>
  <c r="U177" i="25"/>
  <c r="U178" i="25"/>
  <c r="U179" i="25"/>
  <c r="U180" i="25"/>
  <c r="U181" i="25"/>
  <c r="U182" i="25"/>
  <c r="U183" i="25"/>
  <c r="U184" i="25"/>
  <c r="U185" i="25"/>
  <c r="U186" i="25"/>
  <c r="U96" i="24"/>
  <c r="U97" i="24"/>
  <c r="U98" i="24"/>
  <c r="U99" i="24"/>
  <c r="U100" i="24"/>
  <c r="U101" i="24"/>
  <c r="U102" i="24"/>
  <c r="U103" i="24"/>
  <c r="U104" i="24"/>
  <c r="U105" i="24"/>
  <c r="U106" i="24"/>
  <c r="U107" i="24"/>
  <c r="U108" i="24"/>
  <c r="U109" i="24"/>
  <c r="U110" i="24"/>
  <c r="U111" i="24"/>
  <c r="U112" i="24"/>
  <c r="U113" i="24"/>
  <c r="U114" i="24"/>
  <c r="U115" i="24"/>
  <c r="U116" i="24"/>
  <c r="U117" i="24"/>
  <c r="U118" i="24"/>
  <c r="U119" i="24"/>
  <c r="U120" i="24"/>
  <c r="U121" i="24"/>
  <c r="U122" i="24"/>
  <c r="U123" i="24"/>
  <c r="U124" i="24"/>
  <c r="U125" i="24"/>
  <c r="U126" i="24"/>
  <c r="U127" i="24"/>
  <c r="U128" i="24"/>
  <c r="U129" i="24"/>
  <c r="U130" i="24"/>
  <c r="U131" i="24"/>
  <c r="U132" i="24"/>
  <c r="U133" i="24"/>
  <c r="U134" i="24"/>
  <c r="U135" i="24"/>
  <c r="U136" i="24"/>
  <c r="U137" i="24"/>
  <c r="U138" i="24"/>
  <c r="U139" i="24"/>
  <c r="U140" i="24"/>
  <c r="U141" i="24"/>
  <c r="U142" i="24"/>
  <c r="U143" i="24"/>
  <c r="U144" i="24"/>
  <c r="U145" i="24"/>
  <c r="U146" i="24"/>
  <c r="U147" i="24"/>
  <c r="U148" i="24"/>
  <c r="U149" i="24"/>
  <c r="U150" i="24"/>
  <c r="U151" i="24"/>
  <c r="U152" i="24"/>
  <c r="U153" i="24"/>
  <c r="U154" i="24"/>
  <c r="U155" i="24"/>
  <c r="U156" i="24"/>
  <c r="U157" i="24"/>
  <c r="U158" i="24"/>
  <c r="U159" i="24"/>
  <c r="U160" i="24"/>
  <c r="U161" i="24"/>
  <c r="U162" i="24"/>
  <c r="U163" i="24"/>
  <c r="U164" i="24"/>
  <c r="U165" i="24"/>
  <c r="U166" i="24"/>
  <c r="U167" i="24"/>
  <c r="U168" i="24"/>
  <c r="U169" i="24"/>
  <c r="U170" i="24"/>
  <c r="U171" i="24"/>
  <c r="U172" i="24"/>
  <c r="U173" i="24"/>
  <c r="U174" i="24"/>
  <c r="U175" i="24"/>
  <c r="U176" i="24"/>
  <c r="U177" i="24"/>
  <c r="U178" i="24"/>
  <c r="U179" i="24"/>
  <c r="U180" i="24"/>
  <c r="U181" i="24"/>
  <c r="U182" i="24"/>
  <c r="U183" i="24"/>
  <c r="U184" i="24"/>
  <c r="U185" i="24"/>
  <c r="U186" i="24"/>
  <c r="U96" i="23"/>
  <c r="U97" i="23"/>
  <c r="U98" i="23"/>
  <c r="U99" i="23"/>
  <c r="U100" i="23"/>
  <c r="U101" i="23"/>
  <c r="U102" i="23"/>
  <c r="U103" i="23"/>
  <c r="U104" i="23"/>
  <c r="U105" i="23"/>
  <c r="U106" i="23"/>
  <c r="U107" i="23"/>
  <c r="U108" i="23"/>
  <c r="U109" i="23"/>
  <c r="U110" i="23"/>
  <c r="U111" i="23"/>
  <c r="U112" i="23"/>
  <c r="U113" i="23"/>
  <c r="U114" i="23"/>
  <c r="U115" i="23"/>
  <c r="U116" i="23"/>
  <c r="U117" i="23"/>
  <c r="U118" i="23"/>
  <c r="U119" i="23"/>
  <c r="U120" i="23"/>
  <c r="U121" i="23"/>
  <c r="U122" i="23"/>
  <c r="U123" i="23"/>
  <c r="U124" i="23"/>
  <c r="U125" i="23"/>
  <c r="U126" i="23"/>
  <c r="U127" i="23"/>
  <c r="U128" i="23"/>
  <c r="U129" i="23"/>
  <c r="U130" i="23"/>
  <c r="U131" i="23"/>
  <c r="U132" i="23"/>
  <c r="U133" i="23"/>
  <c r="U134" i="23"/>
  <c r="U135" i="23"/>
  <c r="U136" i="23"/>
  <c r="U137" i="23"/>
  <c r="U138" i="23"/>
  <c r="U139" i="23"/>
  <c r="U140" i="23"/>
  <c r="U141" i="23"/>
  <c r="U142" i="23"/>
  <c r="U143" i="23"/>
  <c r="U144" i="23"/>
  <c r="U145" i="23"/>
  <c r="U146" i="23"/>
  <c r="U147" i="23"/>
  <c r="U148" i="23"/>
  <c r="U149" i="23"/>
  <c r="U150" i="23"/>
  <c r="U151" i="23"/>
  <c r="U152" i="23"/>
  <c r="U153" i="23"/>
  <c r="U154" i="23"/>
  <c r="U155" i="23"/>
  <c r="U156" i="23"/>
  <c r="U157" i="23"/>
  <c r="U158" i="23"/>
  <c r="U159" i="23"/>
  <c r="U160" i="23"/>
  <c r="U161" i="23"/>
  <c r="U162" i="23"/>
  <c r="U163" i="23"/>
  <c r="U164" i="23"/>
  <c r="U165" i="23"/>
  <c r="U166" i="23"/>
  <c r="U167" i="23"/>
  <c r="U168" i="23"/>
  <c r="U169" i="23"/>
  <c r="U170" i="23"/>
  <c r="U171" i="23"/>
  <c r="U172" i="23"/>
  <c r="U173" i="23"/>
  <c r="U174" i="23"/>
  <c r="U175" i="23"/>
  <c r="U176" i="23"/>
  <c r="U177" i="23"/>
  <c r="U178" i="23"/>
  <c r="U179" i="23"/>
  <c r="U180" i="23"/>
  <c r="U181" i="23"/>
  <c r="U182" i="23"/>
  <c r="U183" i="23"/>
  <c r="U184" i="23"/>
  <c r="U185" i="23"/>
  <c r="U186" i="23"/>
  <c r="U96" i="22"/>
  <c r="U97" i="22"/>
  <c r="U98" i="22"/>
  <c r="U99" i="22"/>
  <c r="U100" i="22"/>
  <c r="U101" i="22"/>
  <c r="U102" i="22"/>
  <c r="U103" i="22"/>
  <c r="U104" i="22"/>
  <c r="U105" i="22"/>
  <c r="U106" i="22"/>
  <c r="U107" i="22"/>
  <c r="U108" i="22"/>
  <c r="U109" i="22"/>
  <c r="U110" i="22"/>
  <c r="U111" i="22"/>
  <c r="U112" i="22"/>
  <c r="U113" i="22"/>
  <c r="U114" i="22"/>
  <c r="U115" i="22"/>
  <c r="U116" i="22"/>
  <c r="U117" i="22"/>
  <c r="U118" i="22"/>
  <c r="U119" i="22"/>
  <c r="U120" i="22"/>
  <c r="U121" i="22"/>
  <c r="U122" i="22"/>
  <c r="U123" i="22"/>
  <c r="U124" i="22"/>
  <c r="U125" i="22"/>
  <c r="U126" i="22"/>
  <c r="U127" i="22"/>
  <c r="U128" i="22"/>
  <c r="U129" i="22"/>
  <c r="U130" i="22"/>
  <c r="U131" i="22"/>
  <c r="U132" i="22"/>
  <c r="U133" i="22"/>
  <c r="U134" i="22"/>
  <c r="U135" i="22"/>
  <c r="U136" i="22"/>
  <c r="U137" i="22"/>
  <c r="U138" i="22"/>
  <c r="U139" i="22"/>
  <c r="U140" i="22"/>
  <c r="U141" i="22"/>
  <c r="U142" i="22"/>
  <c r="U143" i="22"/>
  <c r="U144" i="22"/>
  <c r="U145" i="22"/>
  <c r="U146" i="22"/>
  <c r="U147" i="22"/>
  <c r="U148" i="22"/>
  <c r="U149" i="22"/>
  <c r="U150" i="22"/>
  <c r="U151" i="22"/>
  <c r="U152" i="22"/>
  <c r="U153" i="22"/>
  <c r="U154" i="22"/>
  <c r="U155" i="22"/>
  <c r="U156" i="22"/>
  <c r="U157" i="22"/>
  <c r="U158" i="22"/>
  <c r="U159" i="22"/>
  <c r="U160" i="22"/>
  <c r="U161" i="22"/>
  <c r="U162" i="22"/>
  <c r="U163" i="22"/>
  <c r="U164" i="22"/>
  <c r="U165" i="22"/>
  <c r="U166" i="22"/>
  <c r="U167" i="22"/>
  <c r="U168" i="22"/>
  <c r="U169" i="22"/>
  <c r="U170" i="22"/>
  <c r="U171" i="22"/>
  <c r="U172" i="22"/>
  <c r="U173" i="22"/>
  <c r="U174" i="22"/>
  <c r="U175" i="22"/>
  <c r="U176" i="22"/>
  <c r="U177" i="22"/>
  <c r="U178" i="22"/>
  <c r="U179" i="22"/>
  <c r="U180" i="22"/>
  <c r="U181" i="22"/>
  <c r="U182" i="22"/>
  <c r="U183" i="22"/>
  <c r="U184" i="22"/>
  <c r="U185" i="22"/>
  <c r="U186" i="22"/>
  <c r="V97" i="21"/>
  <c r="U97" i="21"/>
  <c r="U98" i="21"/>
  <c r="U99" i="21"/>
  <c r="U100" i="21"/>
  <c r="U101" i="21"/>
  <c r="U102" i="21"/>
  <c r="U103" i="21"/>
  <c r="U104" i="21"/>
  <c r="U105" i="21"/>
  <c r="U106" i="21"/>
  <c r="U107" i="21"/>
  <c r="U108" i="21"/>
  <c r="U109" i="21"/>
  <c r="U110" i="21"/>
  <c r="U111" i="21"/>
  <c r="U112" i="21"/>
  <c r="U113" i="21"/>
  <c r="U114" i="21"/>
  <c r="U115" i="21"/>
  <c r="U116" i="21"/>
  <c r="U117" i="21"/>
  <c r="U118" i="21"/>
  <c r="U119" i="21"/>
  <c r="U120" i="21"/>
  <c r="U121" i="21"/>
  <c r="U122" i="21"/>
  <c r="U123" i="21"/>
  <c r="U124" i="21"/>
  <c r="U125" i="21"/>
  <c r="U126" i="21"/>
  <c r="U127" i="21"/>
  <c r="U128" i="21"/>
  <c r="U129" i="21"/>
  <c r="U130" i="21"/>
  <c r="U131" i="21"/>
  <c r="U132" i="21"/>
  <c r="U133" i="21"/>
  <c r="U134" i="21"/>
  <c r="U135" i="21"/>
  <c r="U136" i="21"/>
  <c r="U137" i="21"/>
  <c r="U138" i="21"/>
  <c r="U139" i="21"/>
  <c r="U140" i="21"/>
  <c r="U141" i="21"/>
  <c r="U142" i="21"/>
  <c r="U143" i="21"/>
  <c r="U144" i="21"/>
  <c r="U145" i="21"/>
  <c r="U146" i="21"/>
  <c r="U147" i="21"/>
  <c r="U148" i="21"/>
  <c r="U149" i="21"/>
  <c r="U150" i="21"/>
  <c r="U151" i="21"/>
  <c r="U152" i="21"/>
  <c r="U153" i="21"/>
  <c r="U154" i="21"/>
  <c r="U155" i="21"/>
  <c r="U156" i="21"/>
  <c r="U157" i="21"/>
  <c r="U158" i="21"/>
  <c r="U159" i="21"/>
  <c r="U160" i="21"/>
  <c r="U161" i="21"/>
  <c r="U162" i="21"/>
  <c r="U163" i="21"/>
  <c r="U164" i="21"/>
  <c r="U165" i="21"/>
  <c r="U166" i="21"/>
  <c r="U167" i="21"/>
  <c r="U168" i="21"/>
  <c r="U169" i="21"/>
  <c r="U170" i="21"/>
  <c r="U171" i="21"/>
  <c r="U172" i="21"/>
  <c r="U173" i="21"/>
  <c r="U174" i="21"/>
  <c r="U175" i="21"/>
  <c r="U176" i="21"/>
  <c r="U177" i="21"/>
  <c r="U178" i="21"/>
  <c r="U179" i="21"/>
  <c r="U180" i="21"/>
  <c r="U181" i="21"/>
  <c r="U182" i="21"/>
  <c r="U183" i="21"/>
  <c r="U184" i="21"/>
  <c r="U185" i="21"/>
  <c r="U186" i="21"/>
  <c r="U97" i="19"/>
  <c r="U98" i="19"/>
  <c r="U99" i="19"/>
  <c r="U100" i="19"/>
  <c r="U101" i="19"/>
  <c r="U102" i="19"/>
  <c r="U103" i="19"/>
  <c r="U104" i="19"/>
  <c r="U105" i="19"/>
  <c r="U106" i="19"/>
  <c r="U107" i="19"/>
  <c r="U108" i="19"/>
  <c r="U109" i="19"/>
  <c r="U110" i="19"/>
  <c r="U111" i="19"/>
  <c r="U112" i="19"/>
  <c r="U113" i="19"/>
  <c r="U114" i="19"/>
  <c r="U115" i="19"/>
  <c r="U116" i="19"/>
  <c r="U117" i="19"/>
  <c r="U118" i="19"/>
  <c r="U119" i="19"/>
  <c r="U120" i="19"/>
  <c r="U121" i="19"/>
  <c r="U122" i="19"/>
  <c r="U123" i="19"/>
  <c r="U124" i="19"/>
  <c r="U125" i="19"/>
  <c r="U126" i="19"/>
  <c r="U127" i="19"/>
  <c r="U128" i="19"/>
  <c r="U129" i="19"/>
  <c r="U130" i="19"/>
  <c r="U131" i="19"/>
  <c r="U132" i="19"/>
  <c r="U133" i="19"/>
  <c r="U134" i="19"/>
  <c r="U135" i="19"/>
  <c r="U136" i="19"/>
  <c r="U137" i="19"/>
  <c r="U138" i="19"/>
  <c r="U139" i="19"/>
  <c r="U140" i="19"/>
  <c r="U141" i="19"/>
  <c r="U142" i="19"/>
  <c r="U143" i="19"/>
  <c r="U144" i="19"/>
  <c r="U145" i="19"/>
  <c r="U146" i="19"/>
  <c r="U147" i="19"/>
  <c r="U148" i="19"/>
  <c r="U149" i="19"/>
  <c r="U150" i="19"/>
  <c r="U151" i="19"/>
  <c r="U152" i="19"/>
  <c r="U153" i="19"/>
  <c r="U154" i="19"/>
  <c r="U155" i="19"/>
  <c r="U156" i="19"/>
  <c r="U157" i="19"/>
  <c r="U158" i="19"/>
  <c r="U159" i="19"/>
  <c r="U160" i="19"/>
  <c r="U161" i="19"/>
  <c r="U162" i="19"/>
  <c r="U163" i="19"/>
  <c r="U164" i="19"/>
  <c r="U165" i="19"/>
  <c r="U166" i="19"/>
  <c r="U167" i="19"/>
  <c r="U168" i="19"/>
  <c r="U169" i="19"/>
  <c r="U170" i="19"/>
  <c r="U171" i="19"/>
  <c r="U172" i="19"/>
  <c r="U173" i="19"/>
  <c r="U174" i="19"/>
  <c r="U175" i="19"/>
  <c r="U176" i="19"/>
  <c r="U177" i="19"/>
  <c r="U178" i="19"/>
  <c r="U179" i="19"/>
  <c r="U180" i="19"/>
  <c r="U181" i="19"/>
  <c r="U182" i="19"/>
  <c r="U183" i="19"/>
  <c r="U184" i="19"/>
  <c r="U185" i="19"/>
  <c r="U186" i="19"/>
  <c r="U97" i="20"/>
  <c r="U98" i="20"/>
  <c r="U99" i="20"/>
  <c r="U100" i="20"/>
  <c r="U101" i="20"/>
  <c r="U102" i="20"/>
  <c r="U103" i="20"/>
  <c r="U104" i="20"/>
  <c r="U105" i="20"/>
  <c r="U106" i="20"/>
  <c r="U107" i="20"/>
  <c r="U108" i="20"/>
  <c r="U109" i="20"/>
  <c r="U110" i="20"/>
  <c r="U111" i="20"/>
  <c r="U112" i="20"/>
  <c r="U113" i="20"/>
  <c r="U114" i="20"/>
  <c r="U115" i="20"/>
  <c r="U116" i="20"/>
  <c r="U117" i="20"/>
  <c r="U118" i="20"/>
  <c r="U119" i="20"/>
  <c r="U120" i="20"/>
  <c r="U121" i="20"/>
  <c r="U122" i="20"/>
  <c r="U123" i="20"/>
  <c r="U124" i="20"/>
  <c r="U125" i="20"/>
  <c r="U126" i="20"/>
  <c r="U127" i="20"/>
  <c r="U128" i="20"/>
  <c r="U129" i="20"/>
  <c r="U130" i="20"/>
  <c r="U131" i="20"/>
  <c r="U132" i="20"/>
  <c r="U133" i="20"/>
  <c r="U134" i="20"/>
  <c r="U135" i="20"/>
  <c r="U136" i="20"/>
  <c r="U137" i="20"/>
  <c r="U138" i="20"/>
  <c r="U139" i="20"/>
  <c r="U140" i="20"/>
  <c r="U141" i="20"/>
  <c r="U142" i="20"/>
  <c r="U143" i="20"/>
  <c r="U144" i="20"/>
  <c r="U145" i="20"/>
  <c r="U146" i="20"/>
  <c r="U147" i="20"/>
  <c r="U148" i="20"/>
  <c r="U149" i="20"/>
  <c r="U150" i="20"/>
  <c r="U151" i="20"/>
  <c r="U152" i="20"/>
  <c r="U153" i="20"/>
  <c r="U154" i="20"/>
  <c r="U155" i="20"/>
  <c r="U156" i="20"/>
  <c r="U157" i="20"/>
  <c r="U158" i="20"/>
  <c r="U159" i="20"/>
  <c r="U160" i="20"/>
  <c r="U161" i="20"/>
  <c r="U162" i="20"/>
  <c r="U163" i="20"/>
  <c r="U164" i="20"/>
  <c r="U165" i="20"/>
  <c r="U166" i="20"/>
  <c r="U167" i="20"/>
  <c r="U168" i="20"/>
  <c r="U169" i="20"/>
  <c r="U170" i="20"/>
  <c r="U171" i="20"/>
  <c r="U172" i="20"/>
  <c r="U173" i="20"/>
  <c r="U174" i="20"/>
  <c r="U175" i="20"/>
  <c r="U176" i="20"/>
  <c r="U177" i="20"/>
  <c r="U178" i="20"/>
  <c r="U179" i="20"/>
  <c r="U180" i="20"/>
  <c r="U181" i="20"/>
  <c r="U182" i="20"/>
  <c r="U183" i="20"/>
  <c r="U97" i="18"/>
  <c r="U98" i="18"/>
  <c r="U99" i="18"/>
  <c r="U100" i="18"/>
  <c r="U101" i="18"/>
  <c r="U102" i="18"/>
  <c r="U103" i="18"/>
  <c r="U104" i="18"/>
  <c r="U105" i="18"/>
  <c r="U106" i="18"/>
  <c r="U107" i="18"/>
  <c r="U108" i="18"/>
  <c r="U109" i="18"/>
  <c r="U110" i="18"/>
  <c r="U111" i="18"/>
  <c r="U112" i="18"/>
  <c r="U113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0" i="18"/>
  <c r="U131" i="18"/>
  <c r="U132" i="18"/>
  <c r="U133" i="18"/>
  <c r="U134" i="18"/>
  <c r="U135" i="18"/>
  <c r="U136" i="18"/>
  <c r="U137" i="18"/>
  <c r="U138" i="18"/>
  <c r="U139" i="18"/>
  <c r="U140" i="18"/>
  <c r="U141" i="18"/>
  <c r="U142" i="18"/>
  <c r="U143" i="18"/>
  <c r="U144" i="18"/>
  <c r="U145" i="18"/>
  <c r="U146" i="18"/>
  <c r="U147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97" i="17"/>
  <c r="U98" i="17"/>
  <c r="U99" i="17"/>
  <c r="U100" i="17"/>
  <c r="U101" i="17"/>
  <c r="U102" i="17"/>
  <c r="U103" i="17"/>
  <c r="U104" i="17"/>
  <c r="U105" i="17"/>
  <c r="U106" i="17"/>
  <c r="U107" i="17"/>
  <c r="U108" i="17"/>
  <c r="U109" i="17"/>
  <c r="U110" i="17"/>
  <c r="U111" i="17"/>
  <c r="U112" i="17"/>
  <c r="U113" i="17"/>
  <c r="U114" i="17"/>
  <c r="U115" i="17"/>
  <c r="U116" i="17"/>
  <c r="U117" i="17"/>
  <c r="U118" i="17"/>
  <c r="U119" i="17"/>
  <c r="U120" i="17"/>
  <c r="U121" i="17"/>
  <c r="U122" i="17"/>
  <c r="U123" i="17"/>
  <c r="U124" i="17"/>
  <c r="U125" i="17"/>
  <c r="U126" i="17"/>
  <c r="U127" i="17"/>
  <c r="U128" i="17"/>
  <c r="U129" i="17"/>
  <c r="U130" i="17"/>
  <c r="U131" i="17"/>
  <c r="U132" i="17"/>
  <c r="U133" i="17"/>
  <c r="U134" i="17"/>
  <c r="U135" i="17"/>
  <c r="U136" i="17"/>
  <c r="U137" i="17"/>
  <c r="U138" i="17"/>
  <c r="U139" i="17"/>
  <c r="U140" i="17"/>
  <c r="U141" i="17"/>
  <c r="U142" i="17"/>
  <c r="U143" i="17"/>
  <c r="U144" i="17"/>
  <c r="U145" i="17"/>
  <c r="U146" i="17"/>
  <c r="U147" i="17"/>
  <c r="U148" i="17"/>
  <c r="U149" i="17"/>
  <c r="U150" i="17"/>
  <c r="U151" i="17"/>
  <c r="U152" i="17"/>
  <c r="U153" i="17"/>
  <c r="U154" i="17"/>
  <c r="U155" i="17"/>
  <c r="U156" i="17"/>
  <c r="U157" i="17"/>
  <c r="U158" i="17"/>
  <c r="U159" i="17"/>
  <c r="U160" i="17"/>
  <c r="U161" i="17"/>
  <c r="U162" i="17"/>
  <c r="U163" i="17"/>
  <c r="U164" i="17"/>
  <c r="U165" i="17"/>
  <c r="U166" i="17"/>
  <c r="U167" i="17"/>
  <c r="U168" i="17"/>
  <c r="U169" i="17"/>
  <c r="U170" i="17"/>
  <c r="U171" i="17"/>
  <c r="U172" i="17"/>
  <c r="U173" i="17"/>
  <c r="U174" i="17"/>
  <c r="U175" i="17"/>
  <c r="U176" i="17"/>
  <c r="U177" i="17"/>
  <c r="U178" i="17"/>
  <c r="U179" i="17"/>
  <c r="U180" i="17"/>
  <c r="U181" i="17"/>
  <c r="U182" i="17"/>
  <c r="U183" i="17"/>
  <c r="U184" i="17"/>
  <c r="U185" i="17"/>
  <c r="U186" i="17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19" i="16"/>
  <c r="U120" i="16"/>
  <c r="U121" i="16"/>
  <c r="U122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39" i="16"/>
  <c r="U140" i="16"/>
  <c r="U141" i="16"/>
  <c r="U142" i="16"/>
  <c r="U143" i="16"/>
  <c r="U144" i="16"/>
  <c r="U145" i="16"/>
  <c r="U146" i="16"/>
  <c r="U147" i="16"/>
  <c r="U148" i="16"/>
  <c r="U149" i="16"/>
  <c r="U150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7" i="16"/>
  <c r="U168" i="16"/>
  <c r="U169" i="16"/>
  <c r="U170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6" i="16"/>
  <c r="U97" i="15"/>
  <c r="U98" i="15"/>
  <c r="U99" i="15"/>
  <c r="U100" i="15"/>
  <c r="U101" i="15"/>
  <c r="U102" i="15"/>
  <c r="U103" i="15"/>
  <c r="U104" i="15"/>
  <c r="U105" i="15"/>
  <c r="U106" i="15"/>
  <c r="U107" i="15"/>
  <c r="U108" i="15"/>
  <c r="U109" i="15"/>
  <c r="U110" i="15"/>
  <c r="U111" i="15"/>
  <c r="U112" i="15"/>
  <c r="U113" i="15"/>
  <c r="U114" i="15"/>
  <c r="U115" i="15"/>
  <c r="U116" i="15"/>
  <c r="U117" i="15"/>
  <c r="U118" i="15"/>
  <c r="U119" i="15"/>
  <c r="U120" i="15"/>
  <c r="U121" i="15"/>
  <c r="U122" i="15"/>
  <c r="U123" i="15"/>
  <c r="U124" i="15"/>
  <c r="U125" i="15"/>
  <c r="U126" i="15"/>
  <c r="U127" i="15"/>
  <c r="U128" i="15"/>
  <c r="U129" i="15"/>
  <c r="U130" i="15"/>
  <c r="U131" i="15"/>
  <c r="U132" i="15"/>
  <c r="U133" i="15"/>
  <c r="U134" i="15"/>
  <c r="U135" i="15"/>
  <c r="U136" i="15"/>
  <c r="U138" i="15"/>
  <c r="U139" i="15"/>
  <c r="U140" i="15"/>
  <c r="U141" i="15"/>
  <c r="U142" i="15"/>
  <c r="U143" i="15"/>
  <c r="U144" i="15"/>
  <c r="U145" i="15"/>
  <c r="U146" i="15"/>
  <c r="U147" i="15"/>
  <c r="U148" i="15"/>
  <c r="U149" i="15"/>
  <c r="U150" i="15"/>
  <c r="U151" i="15"/>
  <c r="U152" i="15"/>
  <c r="U153" i="15"/>
  <c r="U154" i="15"/>
  <c r="U155" i="15"/>
  <c r="U156" i="15"/>
  <c r="U157" i="15"/>
  <c r="U158" i="15"/>
  <c r="U159" i="15"/>
  <c r="U160" i="15"/>
  <c r="U161" i="15"/>
  <c r="U162" i="15"/>
  <c r="U163" i="15"/>
  <c r="U164" i="15"/>
  <c r="U165" i="15"/>
  <c r="U166" i="15"/>
  <c r="U167" i="15"/>
  <c r="U168" i="15"/>
  <c r="U169" i="15"/>
  <c r="U170" i="15"/>
  <c r="U171" i="15"/>
  <c r="U172" i="15"/>
  <c r="U173" i="15"/>
  <c r="U174" i="15"/>
  <c r="U175" i="15"/>
  <c r="U176" i="15"/>
  <c r="U177" i="15"/>
  <c r="U178" i="15"/>
  <c r="U179" i="15"/>
  <c r="U180" i="15"/>
  <c r="U181" i="15"/>
  <c r="U182" i="15"/>
  <c r="U183" i="15"/>
  <c r="U184" i="15"/>
  <c r="U185" i="15"/>
  <c r="U186" i="15"/>
  <c r="U97" i="14"/>
  <c r="U98" i="14"/>
  <c r="U99" i="14"/>
  <c r="U100" i="14"/>
  <c r="U101" i="14"/>
  <c r="U102" i="14"/>
  <c r="U103" i="14"/>
  <c r="U104" i="14"/>
  <c r="U105" i="14"/>
  <c r="U106" i="14"/>
  <c r="U107" i="14"/>
  <c r="U108" i="14"/>
  <c r="U109" i="14"/>
  <c r="U110" i="14"/>
  <c r="U111" i="14"/>
  <c r="U112" i="14"/>
  <c r="U113" i="14"/>
  <c r="U114" i="14"/>
  <c r="U115" i="14"/>
  <c r="U116" i="14"/>
  <c r="U117" i="14"/>
  <c r="U118" i="14"/>
  <c r="U119" i="14"/>
  <c r="U120" i="14"/>
  <c r="U121" i="14"/>
  <c r="U122" i="14"/>
  <c r="U123" i="14"/>
  <c r="U124" i="14"/>
  <c r="U125" i="14"/>
  <c r="U126" i="14"/>
  <c r="U127" i="14"/>
  <c r="U128" i="14"/>
  <c r="U129" i="14"/>
  <c r="U130" i="14"/>
  <c r="U131" i="14"/>
  <c r="U132" i="14"/>
  <c r="U133" i="14"/>
  <c r="U134" i="14"/>
  <c r="U135" i="14"/>
  <c r="U136" i="14"/>
  <c r="U137" i="14"/>
  <c r="U138" i="14"/>
  <c r="U139" i="14"/>
  <c r="U140" i="14"/>
  <c r="U141" i="14"/>
  <c r="U142" i="14"/>
  <c r="U143" i="14"/>
  <c r="U144" i="14"/>
  <c r="U145" i="14"/>
  <c r="U146" i="14"/>
  <c r="U147" i="14"/>
  <c r="U148" i="14"/>
  <c r="U149" i="14"/>
  <c r="U150" i="14"/>
  <c r="U151" i="14"/>
  <c r="U152" i="14"/>
  <c r="U153" i="14"/>
  <c r="U154" i="14"/>
  <c r="U155" i="14"/>
  <c r="U156" i="14"/>
  <c r="U157" i="14"/>
  <c r="U158" i="14"/>
  <c r="U159" i="14"/>
  <c r="U160" i="14"/>
  <c r="U161" i="14"/>
  <c r="U162" i="14"/>
  <c r="U163" i="14"/>
  <c r="U164" i="14"/>
  <c r="U165" i="14"/>
  <c r="U166" i="14"/>
  <c r="U167" i="14"/>
  <c r="U168" i="14"/>
  <c r="U169" i="14"/>
  <c r="U170" i="14"/>
  <c r="U171" i="14"/>
  <c r="U172" i="14"/>
  <c r="U173" i="14"/>
  <c r="U174" i="14"/>
  <c r="U175" i="14"/>
  <c r="U176" i="14"/>
  <c r="U177" i="14"/>
  <c r="U178" i="14"/>
  <c r="U179" i="14"/>
  <c r="U180" i="14"/>
  <c r="U181" i="14"/>
  <c r="U182" i="14"/>
  <c r="U183" i="14"/>
  <c r="U184" i="14"/>
  <c r="U185" i="14"/>
  <c r="U186" i="14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97" i="11"/>
  <c r="U98" i="11"/>
  <c r="U99" i="11"/>
  <c r="U100" i="11"/>
  <c r="U101" i="11"/>
  <c r="U102" i="11"/>
  <c r="U103" i="11"/>
  <c r="U104" i="11"/>
  <c r="U105" i="11"/>
  <c r="U106" i="11"/>
  <c r="U107" i="11"/>
  <c r="U108" i="11"/>
  <c r="U109" i="11"/>
  <c r="U110" i="11"/>
  <c r="U111" i="11"/>
  <c r="U112" i="11"/>
  <c r="U113" i="11"/>
  <c r="U114" i="11"/>
  <c r="U115" i="11"/>
  <c r="U116" i="11"/>
  <c r="U117" i="11"/>
  <c r="U118" i="11"/>
  <c r="U119" i="11"/>
  <c r="U120" i="11"/>
  <c r="U121" i="11"/>
  <c r="U122" i="11"/>
  <c r="U123" i="11"/>
  <c r="U124" i="11"/>
  <c r="U125" i="11"/>
  <c r="U126" i="11"/>
  <c r="U127" i="11"/>
  <c r="U128" i="11"/>
  <c r="U129" i="11"/>
  <c r="U130" i="11"/>
  <c r="U131" i="11"/>
  <c r="U132" i="11"/>
  <c r="U133" i="11"/>
  <c r="U134" i="11"/>
  <c r="U135" i="11"/>
  <c r="U136" i="11"/>
  <c r="U137" i="11"/>
  <c r="U138" i="11"/>
  <c r="U139" i="11"/>
  <c r="U140" i="11"/>
  <c r="U141" i="11"/>
  <c r="U142" i="11"/>
  <c r="U143" i="11"/>
  <c r="U144" i="11"/>
  <c r="U145" i="11"/>
  <c r="U146" i="11"/>
  <c r="U147" i="11"/>
  <c r="U148" i="11"/>
  <c r="U149" i="11"/>
  <c r="U150" i="11"/>
  <c r="U151" i="11"/>
  <c r="U152" i="11"/>
  <c r="U153" i="11"/>
  <c r="U154" i="11"/>
  <c r="U155" i="11"/>
  <c r="U156" i="11"/>
  <c r="U157" i="11"/>
  <c r="U158" i="11"/>
  <c r="U159" i="11"/>
  <c r="U160" i="11"/>
  <c r="U161" i="11"/>
  <c r="U162" i="11"/>
  <c r="U163" i="11"/>
  <c r="U164" i="11"/>
  <c r="U165" i="11"/>
  <c r="U166" i="11"/>
  <c r="U167" i="11"/>
  <c r="U168" i="11"/>
  <c r="U169" i="11"/>
  <c r="U170" i="11"/>
  <c r="U171" i="11"/>
  <c r="U172" i="11"/>
  <c r="U173" i="11"/>
  <c r="U174" i="11"/>
  <c r="U175" i="11"/>
  <c r="U176" i="11"/>
  <c r="U177" i="11"/>
  <c r="U178" i="11"/>
  <c r="U179" i="11"/>
  <c r="U180" i="11"/>
  <c r="U181" i="11"/>
  <c r="U182" i="11"/>
  <c r="U183" i="11"/>
  <c r="U184" i="11"/>
  <c r="U185" i="11"/>
  <c r="U186" i="11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51" i="8"/>
  <c r="U153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2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77" i="2"/>
  <c r="U178" i="2"/>
  <c r="U179" i="2"/>
  <c r="U180" i="2"/>
  <c r="U181" i="2"/>
  <c r="U182" i="2"/>
  <c r="U183" i="2"/>
  <c r="U184" i="2"/>
  <c r="U185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86" i="2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S95" i="29"/>
  <c r="S94" i="29"/>
  <c r="S93" i="29"/>
  <c r="S92" i="29"/>
  <c r="S91" i="29"/>
  <c r="S90" i="29"/>
  <c r="S89" i="29"/>
  <c r="S88" i="29"/>
  <c r="S87" i="29"/>
  <c r="S86" i="29"/>
  <c r="S85" i="29"/>
  <c r="S84" i="29"/>
  <c r="S83" i="29"/>
  <c r="S82" i="29"/>
  <c r="S81" i="29"/>
  <c r="S80" i="29"/>
  <c r="S79" i="29"/>
  <c r="S78" i="29"/>
  <c r="S77" i="29"/>
  <c r="S76" i="29"/>
  <c r="S75" i="29"/>
  <c r="S74" i="29"/>
  <c r="S73" i="29"/>
  <c r="S72" i="29"/>
  <c r="S71" i="29"/>
  <c r="S70" i="29"/>
  <c r="S69" i="29"/>
  <c r="S68" i="29"/>
  <c r="S67" i="29"/>
  <c r="S66" i="29"/>
  <c r="S65" i="29"/>
  <c r="S64" i="29"/>
  <c r="S63" i="29"/>
  <c r="S62" i="29"/>
  <c r="S61" i="29"/>
  <c r="S60" i="29"/>
  <c r="S59" i="29"/>
  <c r="S58" i="29"/>
  <c r="S57" i="29"/>
  <c r="S56" i="29"/>
  <c r="S55" i="29"/>
  <c r="S54" i="29"/>
  <c r="S53" i="29"/>
  <c r="S52" i="29"/>
  <c r="S51" i="29"/>
  <c r="S50" i="29"/>
  <c r="S49" i="29"/>
  <c r="S48" i="29"/>
  <c r="S47" i="29"/>
  <c r="S46" i="29"/>
  <c r="S45" i="29"/>
  <c r="S44" i="29"/>
  <c r="S43" i="29"/>
  <c r="S42" i="29"/>
  <c r="S41" i="29"/>
  <c r="S40" i="29"/>
  <c r="S39" i="29"/>
  <c r="S38" i="29"/>
  <c r="S37" i="29"/>
  <c r="S36" i="29"/>
  <c r="S35" i="29"/>
  <c r="S34" i="29"/>
  <c r="S33" i="29"/>
  <c r="S32" i="29"/>
  <c r="S31" i="29"/>
  <c r="S30" i="29"/>
  <c r="S29" i="29"/>
  <c r="S28" i="29"/>
  <c r="S27" i="29"/>
  <c r="S26" i="29"/>
  <c r="S25" i="29"/>
  <c r="S24" i="29"/>
  <c r="S23" i="29"/>
  <c r="S22" i="29"/>
  <c r="S21" i="29"/>
  <c r="S20" i="29"/>
  <c r="S19" i="29"/>
  <c r="S18" i="29"/>
  <c r="S17" i="29"/>
  <c r="S16" i="29"/>
  <c r="S15" i="29"/>
  <c r="S14" i="29"/>
  <c r="S13" i="29"/>
  <c r="S12" i="29"/>
  <c r="S11" i="29"/>
  <c r="S10" i="29"/>
  <c r="S9" i="29"/>
  <c r="S8" i="29"/>
  <c r="S7" i="29"/>
  <c r="U7" i="29" s="1"/>
  <c r="W7" i="29" s="1"/>
  <c r="T8" i="29" s="1"/>
  <c r="U95" i="28"/>
  <c r="U94" i="28"/>
  <c r="U93" i="28"/>
  <c r="U92" i="28"/>
  <c r="U91" i="28"/>
  <c r="U90" i="28"/>
  <c r="U89" i="28"/>
  <c r="U88" i="28"/>
  <c r="U87" i="28"/>
  <c r="U86" i="28"/>
  <c r="U85" i="28"/>
  <c r="U84" i="28"/>
  <c r="U83" i="28"/>
  <c r="U82" i="28"/>
  <c r="U81" i="28"/>
  <c r="U80" i="28"/>
  <c r="U79" i="28"/>
  <c r="U78" i="28"/>
  <c r="U77" i="28"/>
  <c r="U76" i="28"/>
  <c r="U75" i="28"/>
  <c r="U74" i="28"/>
  <c r="U73" i="28"/>
  <c r="U72" i="28"/>
  <c r="U71" i="28"/>
  <c r="U70" i="28"/>
  <c r="U69" i="28"/>
  <c r="U68" i="28"/>
  <c r="U67" i="28"/>
  <c r="U66" i="28"/>
  <c r="U65" i="28"/>
  <c r="U64" i="28"/>
  <c r="U63" i="28"/>
  <c r="U62" i="28"/>
  <c r="U61" i="28"/>
  <c r="U60" i="28"/>
  <c r="U59" i="28"/>
  <c r="U58" i="28"/>
  <c r="U57" i="28"/>
  <c r="U56" i="28"/>
  <c r="U55" i="28"/>
  <c r="U54" i="28"/>
  <c r="U53" i="28"/>
  <c r="U52" i="28"/>
  <c r="U51" i="28"/>
  <c r="U50" i="28"/>
  <c r="U49" i="28"/>
  <c r="U48" i="28"/>
  <c r="U47" i="28"/>
  <c r="U46" i="28"/>
  <c r="U45" i="28"/>
  <c r="U44" i="28"/>
  <c r="U43" i="28"/>
  <c r="U42" i="28"/>
  <c r="U41" i="28"/>
  <c r="U40" i="28"/>
  <c r="U39" i="28"/>
  <c r="U38" i="28"/>
  <c r="U37" i="28"/>
  <c r="U36" i="28"/>
  <c r="U35" i="28"/>
  <c r="U34" i="28"/>
  <c r="U33" i="28"/>
  <c r="U32" i="28"/>
  <c r="U31" i="28"/>
  <c r="U30" i="28"/>
  <c r="U29" i="28"/>
  <c r="U28" i="28"/>
  <c r="U27" i="28"/>
  <c r="U26" i="28"/>
  <c r="U25" i="28"/>
  <c r="U24" i="28"/>
  <c r="U23" i="28"/>
  <c r="U22" i="28"/>
  <c r="U21" i="28"/>
  <c r="U20" i="28"/>
  <c r="U19" i="28"/>
  <c r="U18" i="28"/>
  <c r="U17" i="28"/>
  <c r="U16" i="28"/>
  <c r="U15" i="28"/>
  <c r="U14" i="28"/>
  <c r="U13" i="28"/>
  <c r="U12" i="28"/>
  <c r="U11" i="28"/>
  <c r="U10" i="28"/>
  <c r="U9" i="28"/>
  <c r="U8" i="28"/>
  <c r="U7" i="28"/>
  <c r="W7" i="28" s="1"/>
  <c r="Y7" i="28" s="1"/>
  <c r="V8" i="28" s="1"/>
  <c r="U95" i="27"/>
  <c r="U94" i="27"/>
  <c r="U93" i="27"/>
  <c r="U92" i="27"/>
  <c r="U91" i="27"/>
  <c r="U90" i="27"/>
  <c r="U89" i="27"/>
  <c r="U88" i="27"/>
  <c r="U87" i="27"/>
  <c r="U86" i="27"/>
  <c r="U85" i="27"/>
  <c r="U84" i="27"/>
  <c r="U83" i="27"/>
  <c r="U82" i="27"/>
  <c r="U81" i="27"/>
  <c r="U80" i="27"/>
  <c r="U79" i="27"/>
  <c r="U78" i="27"/>
  <c r="U77" i="27"/>
  <c r="U76" i="27"/>
  <c r="U75" i="27"/>
  <c r="U74" i="27"/>
  <c r="U73" i="27"/>
  <c r="U72" i="27"/>
  <c r="U71" i="27"/>
  <c r="U70" i="27"/>
  <c r="U69" i="27"/>
  <c r="U68" i="27"/>
  <c r="U67" i="27"/>
  <c r="U66" i="27"/>
  <c r="U65" i="27"/>
  <c r="U64" i="27"/>
  <c r="U63" i="27"/>
  <c r="U62" i="27"/>
  <c r="U61" i="27"/>
  <c r="U60" i="27"/>
  <c r="U59" i="27"/>
  <c r="U58" i="27"/>
  <c r="U57" i="27"/>
  <c r="U56" i="27"/>
  <c r="U55" i="27"/>
  <c r="U54" i="27"/>
  <c r="U53" i="27"/>
  <c r="U52" i="27"/>
  <c r="U51" i="27"/>
  <c r="U50" i="27"/>
  <c r="U49" i="27"/>
  <c r="U48" i="27"/>
  <c r="U47" i="27"/>
  <c r="U46" i="27"/>
  <c r="U45" i="27"/>
  <c r="U44" i="27"/>
  <c r="U43" i="27"/>
  <c r="U42" i="27"/>
  <c r="U41" i="27"/>
  <c r="U40" i="27"/>
  <c r="U39" i="27"/>
  <c r="U38" i="27"/>
  <c r="U37" i="27"/>
  <c r="U36" i="27"/>
  <c r="U35" i="27"/>
  <c r="U34" i="27"/>
  <c r="U33" i="27"/>
  <c r="U32" i="27"/>
  <c r="U31" i="27"/>
  <c r="U30" i="27"/>
  <c r="U29" i="27"/>
  <c r="U28" i="27"/>
  <c r="U27" i="27"/>
  <c r="U26" i="27"/>
  <c r="U25" i="27"/>
  <c r="U24" i="27"/>
  <c r="U23" i="27"/>
  <c r="U22" i="27"/>
  <c r="U21" i="27"/>
  <c r="U20" i="27"/>
  <c r="U19" i="27"/>
  <c r="U18" i="27"/>
  <c r="U17" i="27"/>
  <c r="U16" i="27"/>
  <c r="U15" i="27"/>
  <c r="U14" i="27"/>
  <c r="U13" i="27"/>
  <c r="U12" i="27"/>
  <c r="U11" i="27"/>
  <c r="U10" i="27"/>
  <c r="U9" i="27"/>
  <c r="U8" i="27"/>
  <c r="U7" i="27"/>
  <c r="W7" i="27" s="1"/>
  <c r="Y7" i="27" s="1"/>
  <c r="V8" i="27" s="1"/>
  <c r="U95" i="26"/>
  <c r="U94" i="26"/>
  <c r="U93" i="26"/>
  <c r="U92" i="26"/>
  <c r="U91" i="26"/>
  <c r="U90" i="26"/>
  <c r="U89" i="26"/>
  <c r="U88" i="26"/>
  <c r="U87" i="26"/>
  <c r="U86" i="26"/>
  <c r="U85" i="26"/>
  <c r="U84" i="26"/>
  <c r="U83" i="26"/>
  <c r="U82" i="26"/>
  <c r="U81" i="26"/>
  <c r="U80" i="26"/>
  <c r="U79" i="26"/>
  <c r="U78" i="26"/>
  <c r="U77" i="26"/>
  <c r="U76" i="26"/>
  <c r="U75" i="26"/>
  <c r="U74" i="26"/>
  <c r="U73" i="26"/>
  <c r="U72" i="26"/>
  <c r="U71" i="26"/>
  <c r="U70" i="26"/>
  <c r="U69" i="26"/>
  <c r="U68" i="26"/>
  <c r="U67" i="26"/>
  <c r="U66" i="26"/>
  <c r="U65" i="26"/>
  <c r="U64" i="26"/>
  <c r="U63" i="26"/>
  <c r="U62" i="26"/>
  <c r="U61" i="26"/>
  <c r="U60" i="26"/>
  <c r="U59" i="26"/>
  <c r="U58" i="26"/>
  <c r="U57" i="26"/>
  <c r="U56" i="26"/>
  <c r="U55" i="26"/>
  <c r="U54" i="26"/>
  <c r="U53" i="26"/>
  <c r="U52" i="26"/>
  <c r="U51" i="26"/>
  <c r="U50" i="26"/>
  <c r="U49" i="26"/>
  <c r="U48" i="26"/>
  <c r="U47" i="26"/>
  <c r="U46" i="26"/>
  <c r="U45" i="26"/>
  <c r="U44" i="26"/>
  <c r="U43" i="26"/>
  <c r="U42" i="26"/>
  <c r="U41" i="26"/>
  <c r="U40" i="26"/>
  <c r="U39" i="26"/>
  <c r="U38" i="26"/>
  <c r="U37" i="26"/>
  <c r="U36" i="26"/>
  <c r="U35" i="26"/>
  <c r="U34" i="26"/>
  <c r="U33" i="26"/>
  <c r="U32" i="26"/>
  <c r="U31" i="26"/>
  <c r="U30" i="26"/>
  <c r="U29" i="26"/>
  <c r="U28" i="26"/>
  <c r="U27" i="26"/>
  <c r="U26" i="26"/>
  <c r="U25" i="26"/>
  <c r="U24" i="26"/>
  <c r="U23" i="26"/>
  <c r="U22" i="26"/>
  <c r="U21" i="26"/>
  <c r="U20" i="26"/>
  <c r="U19" i="26"/>
  <c r="U18" i="26"/>
  <c r="U17" i="26"/>
  <c r="U16" i="26"/>
  <c r="U15" i="26"/>
  <c r="U14" i="26"/>
  <c r="U13" i="26"/>
  <c r="U12" i="26"/>
  <c r="U11" i="26"/>
  <c r="U10" i="26"/>
  <c r="U9" i="26"/>
  <c r="U8" i="26"/>
  <c r="U7" i="26"/>
  <c r="W7" i="26" s="1"/>
  <c r="Y7" i="26" s="1"/>
  <c r="V8" i="26" s="1"/>
  <c r="U95" i="25"/>
  <c r="U94" i="25"/>
  <c r="U93" i="25"/>
  <c r="U92" i="25"/>
  <c r="U91" i="25"/>
  <c r="U90" i="25"/>
  <c r="U89" i="25"/>
  <c r="U88" i="25"/>
  <c r="U87" i="25"/>
  <c r="U86" i="25"/>
  <c r="U85" i="25"/>
  <c r="U84" i="25"/>
  <c r="U83" i="25"/>
  <c r="U82" i="25"/>
  <c r="U81" i="25"/>
  <c r="U80" i="25"/>
  <c r="U79" i="25"/>
  <c r="U78" i="25"/>
  <c r="U77" i="25"/>
  <c r="U76" i="25"/>
  <c r="U75" i="25"/>
  <c r="U74" i="25"/>
  <c r="U73" i="25"/>
  <c r="U72" i="25"/>
  <c r="U71" i="25"/>
  <c r="U70" i="25"/>
  <c r="U69" i="25"/>
  <c r="U68" i="25"/>
  <c r="U67" i="25"/>
  <c r="U66" i="25"/>
  <c r="U65" i="25"/>
  <c r="U64" i="25"/>
  <c r="U63" i="25"/>
  <c r="U62" i="25"/>
  <c r="U61" i="25"/>
  <c r="U60" i="25"/>
  <c r="U59" i="25"/>
  <c r="U58" i="25"/>
  <c r="U57" i="25"/>
  <c r="U56" i="25"/>
  <c r="U55" i="25"/>
  <c r="U54" i="25"/>
  <c r="U53" i="25"/>
  <c r="U52" i="25"/>
  <c r="U51" i="25"/>
  <c r="U50" i="25"/>
  <c r="U49" i="25"/>
  <c r="U48" i="25"/>
  <c r="U47" i="25"/>
  <c r="U46" i="25"/>
  <c r="U45" i="25"/>
  <c r="U44" i="25"/>
  <c r="U43" i="25"/>
  <c r="U42" i="25"/>
  <c r="U41" i="25"/>
  <c r="U40" i="25"/>
  <c r="U39" i="25"/>
  <c r="U38" i="25"/>
  <c r="U37" i="25"/>
  <c r="U36" i="25"/>
  <c r="U35" i="25"/>
  <c r="U34" i="25"/>
  <c r="U33" i="25"/>
  <c r="U32" i="25"/>
  <c r="U31" i="25"/>
  <c r="U30" i="25"/>
  <c r="U29" i="25"/>
  <c r="U28" i="25"/>
  <c r="U27" i="25"/>
  <c r="U26" i="25"/>
  <c r="U25" i="25"/>
  <c r="U24" i="25"/>
  <c r="U23" i="25"/>
  <c r="U22" i="25"/>
  <c r="U21" i="25"/>
  <c r="U20" i="25"/>
  <c r="U19" i="25"/>
  <c r="U18" i="25"/>
  <c r="U17" i="25"/>
  <c r="U16" i="25"/>
  <c r="U15" i="25"/>
  <c r="U14" i="25"/>
  <c r="U13" i="25"/>
  <c r="U12" i="25"/>
  <c r="U11" i="25"/>
  <c r="U10" i="25"/>
  <c r="U9" i="25"/>
  <c r="U8" i="25"/>
  <c r="U7" i="25"/>
  <c r="W7" i="25" s="1"/>
  <c r="Y7" i="25" s="1"/>
  <c r="V8" i="25" s="1"/>
  <c r="U95" i="24"/>
  <c r="U94" i="24"/>
  <c r="U93" i="24"/>
  <c r="U92" i="24"/>
  <c r="U91" i="24"/>
  <c r="U90" i="24"/>
  <c r="U89" i="24"/>
  <c r="U88" i="24"/>
  <c r="U87" i="24"/>
  <c r="U86" i="24"/>
  <c r="U85" i="24"/>
  <c r="U84" i="24"/>
  <c r="U83" i="24"/>
  <c r="U82" i="24"/>
  <c r="U81" i="24"/>
  <c r="U80" i="24"/>
  <c r="U79" i="24"/>
  <c r="U78" i="24"/>
  <c r="U77" i="24"/>
  <c r="U76" i="24"/>
  <c r="U75" i="24"/>
  <c r="U74" i="24"/>
  <c r="U73" i="24"/>
  <c r="U72" i="24"/>
  <c r="U71" i="24"/>
  <c r="U70" i="24"/>
  <c r="U69" i="24"/>
  <c r="U68" i="24"/>
  <c r="U67" i="24"/>
  <c r="U66" i="24"/>
  <c r="U65" i="24"/>
  <c r="U64" i="24"/>
  <c r="U63" i="24"/>
  <c r="U62" i="24"/>
  <c r="U61" i="24"/>
  <c r="U60" i="24"/>
  <c r="U59" i="24"/>
  <c r="U58" i="24"/>
  <c r="U57" i="24"/>
  <c r="U56" i="24"/>
  <c r="U55" i="24"/>
  <c r="U54" i="24"/>
  <c r="U53" i="24"/>
  <c r="U52" i="24"/>
  <c r="U51" i="24"/>
  <c r="U50" i="24"/>
  <c r="U49" i="24"/>
  <c r="U48" i="24"/>
  <c r="U47" i="24"/>
  <c r="U46" i="24"/>
  <c r="U45" i="24"/>
  <c r="U44" i="24"/>
  <c r="U43" i="24"/>
  <c r="U42" i="24"/>
  <c r="U41" i="24"/>
  <c r="U40" i="24"/>
  <c r="U39" i="24"/>
  <c r="U38" i="24"/>
  <c r="U37" i="24"/>
  <c r="U36" i="24"/>
  <c r="U35" i="24"/>
  <c r="U34" i="24"/>
  <c r="U33" i="24"/>
  <c r="U32" i="24"/>
  <c r="U31" i="24"/>
  <c r="U30" i="24"/>
  <c r="U29" i="24"/>
  <c r="U28" i="24"/>
  <c r="U27" i="24"/>
  <c r="U26" i="24"/>
  <c r="U25" i="24"/>
  <c r="U24" i="24"/>
  <c r="U23" i="24"/>
  <c r="U22" i="24"/>
  <c r="U21" i="24"/>
  <c r="U20" i="24"/>
  <c r="U19" i="24"/>
  <c r="U18" i="24"/>
  <c r="U17" i="24"/>
  <c r="U16" i="24"/>
  <c r="U15" i="24"/>
  <c r="U14" i="24"/>
  <c r="U13" i="24"/>
  <c r="U12" i="24"/>
  <c r="U11" i="24"/>
  <c r="U10" i="24"/>
  <c r="U9" i="24"/>
  <c r="U8" i="24"/>
  <c r="U7" i="24"/>
  <c r="W7" i="24" s="1"/>
  <c r="Y7" i="24" s="1"/>
  <c r="V8" i="24" s="1"/>
  <c r="U95" i="23"/>
  <c r="U94" i="23"/>
  <c r="U93" i="23"/>
  <c r="U92" i="23"/>
  <c r="U91" i="23"/>
  <c r="U90" i="23"/>
  <c r="U89" i="23"/>
  <c r="U88" i="23"/>
  <c r="U87" i="23"/>
  <c r="U86" i="23"/>
  <c r="U85" i="23"/>
  <c r="U84" i="23"/>
  <c r="U83" i="23"/>
  <c r="U82" i="23"/>
  <c r="U81" i="23"/>
  <c r="U80" i="23"/>
  <c r="U79" i="23"/>
  <c r="U78" i="23"/>
  <c r="U77" i="23"/>
  <c r="U76" i="23"/>
  <c r="U75" i="23"/>
  <c r="U74" i="23"/>
  <c r="U73" i="23"/>
  <c r="U72" i="23"/>
  <c r="U71" i="23"/>
  <c r="U70" i="23"/>
  <c r="U69" i="23"/>
  <c r="U68" i="23"/>
  <c r="U67" i="23"/>
  <c r="U66" i="23"/>
  <c r="U65" i="23"/>
  <c r="U64" i="23"/>
  <c r="U63" i="23"/>
  <c r="U62" i="23"/>
  <c r="U61" i="23"/>
  <c r="U60" i="23"/>
  <c r="U59" i="23"/>
  <c r="U58" i="23"/>
  <c r="U57" i="23"/>
  <c r="U56" i="23"/>
  <c r="U55" i="23"/>
  <c r="U54" i="23"/>
  <c r="U53" i="23"/>
  <c r="U52" i="23"/>
  <c r="U51" i="23"/>
  <c r="U50" i="23"/>
  <c r="U49" i="23"/>
  <c r="U48" i="23"/>
  <c r="U47" i="23"/>
  <c r="U46" i="23"/>
  <c r="U45" i="23"/>
  <c r="U44" i="23"/>
  <c r="U43" i="23"/>
  <c r="U42" i="23"/>
  <c r="U41" i="23"/>
  <c r="U40" i="23"/>
  <c r="U39" i="23"/>
  <c r="U38" i="23"/>
  <c r="U37" i="23"/>
  <c r="U36" i="23"/>
  <c r="U35" i="23"/>
  <c r="U34" i="23"/>
  <c r="U33" i="23"/>
  <c r="U32" i="23"/>
  <c r="U31" i="23"/>
  <c r="U30" i="23"/>
  <c r="U29" i="23"/>
  <c r="U28" i="23"/>
  <c r="U27" i="23"/>
  <c r="U26" i="23"/>
  <c r="U25" i="23"/>
  <c r="U24" i="23"/>
  <c r="U23" i="23"/>
  <c r="U22" i="23"/>
  <c r="U21" i="23"/>
  <c r="U20" i="23"/>
  <c r="U19" i="23"/>
  <c r="U18" i="23"/>
  <c r="U17" i="23"/>
  <c r="U16" i="23"/>
  <c r="U15" i="23"/>
  <c r="U14" i="23"/>
  <c r="U13" i="23"/>
  <c r="U12" i="23"/>
  <c r="U11" i="23"/>
  <c r="U10" i="23"/>
  <c r="U9" i="23"/>
  <c r="U8" i="23"/>
  <c r="U7" i="23"/>
  <c r="W7" i="23" s="1"/>
  <c r="Y7" i="23" s="1"/>
  <c r="V8" i="23" s="1"/>
  <c r="U95" i="22"/>
  <c r="U94" i="22"/>
  <c r="U93" i="22"/>
  <c r="U92" i="22"/>
  <c r="U91" i="22"/>
  <c r="U90" i="22"/>
  <c r="U89" i="22"/>
  <c r="U88" i="22"/>
  <c r="U87" i="22"/>
  <c r="U86" i="22"/>
  <c r="U85" i="22"/>
  <c r="U84" i="22"/>
  <c r="U83" i="22"/>
  <c r="U82" i="22"/>
  <c r="U81" i="22"/>
  <c r="U80" i="22"/>
  <c r="U79" i="22"/>
  <c r="U78" i="22"/>
  <c r="U77" i="22"/>
  <c r="U76" i="22"/>
  <c r="U75" i="22"/>
  <c r="U74" i="22"/>
  <c r="U73" i="22"/>
  <c r="U72" i="22"/>
  <c r="U71" i="22"/>
  <c r="U70" i="22"/>
  <c r="U69" i="22"/>
  <c r="U68" i="22"/>
  <c r="U67" i="22"/>
  <c r="U66" i="22"/>
  <c r="U65" i="22"/>
  <c r="U64" i="22"/>
  <c r="U63" i="22"/>
  <c r="U62" i="22"/>
  <c r="U61" i="22"/>
  <c r="U60" i="22"/>
  <c r="U59" i="22"/>
  <c r="U58" i="22"/>
  <c r="U57" i="22"/>
  <c r="U56" i="22"/>
  <c r="U55" i="22"/>
  <c r="U54" i="22"/>
  <c r="U53" i="22"/>
  <c r="U52" i="22"/>
  <c r="U51" i="22"/>
  <c r="U50" i="22"/>
  <c r="U49" i="22"/>
  <c r="U48" i="22"/>
  <c r="U47" i="22"/>
  <c r="U46" i="22"/>
  <c r="U45" i="22"/>
  <c r="U44" i="22"/>
  <c r="U43" i="22"/>
  <c r="U42" i="22"/>
  <c r="U41" i="22"/>
  <c r="U40" i="22"/>
  <c r="U39" i="22"/>
  <c r="U38" i="22"/>
  <c r="U37" i="22"/>
  <c r="U36" i="22"/>
  <c r="U35" i="22"/>
  <c r="U34" i="22"/>
  <c r="U33" i="22"/>
  <c r="U32" i="22"/>
  <c r="U31" i="22"/>
  <c r="U30" i="22"/>
  <c r="U29" i="22"/>
  <c r="U28" i="22"/>
  <c r="U27" i="22"/>
  <c r="U26" i="22"/>
  <c r="U25" i="22"/>
  <c r="U24" i="22"/>
  <c r="U23" i="22"/>
  <c r="U22" i="22"/>
  <c r="U21" i="22"/>
  <c r="U20" i="22"/>
  <c r="U19" i="22"/>
  <c r="U18" i="22"/>
  <c r="U17" i="22"/>
  <c r="U16" i="22"/>
  <c r="U15" i="22"/>
  <c r="U14" i="22"/>
  <c r="U13" i="22"/>
  <c r="U12" i="22"/>
  <c r="U11" i="22"/>
  <c r="U10" i="22"/>
  <c r="U9" i="22"/>
  <c r="U8" i="22"/>
  <c r="U7" i="22"/>
  <c r="W7" i="22" s="1"/>
  <c r="Y7" i="22" s="1"/>
  <c r="V8" i="22" s="1"/>
  <c r="U95" i="21"/>
  <c r="U94" i="21"/>
  <c r="U93" i="21"/>
  <c r="U92" i="21"/>
  <c r="U91" i="21"/>
  <c r="U90" i="21"/>
  <c r="U89" i="21"/>
  <c r="U88" i="21"/>
  <c r="U87" i="21"/>
  <c r="U86" i="21"/>
  <c r="U85" i="21"/>
  <c r="U84" i="21"/>
  <c r="U83" i="21"/>
  <c r="U82" i="21"/>
  <c r="U81" i="21"/>
  <c r="U80" i="21"/>
  <c r="U79" i="21"/>
  <c r="U78" i="21"/>
  <c r="U77" i="21"/>
  <c r="U76" i="21"/>
  <c r="U75" i="21"/>
  <c r="U74" i="21"/>
  <c r="U73" i="21"/>
  <c r="U72" i="21"/>
  <c r="U71" i="21"/>
  <c r="U70" i="21"/>
  <c r="U69" i="21"/>
  <c r="U68" i="21"/>
  <c r="U67" i="21"/>
  <c r="U66" i="21"/>
  <c r="U65" i="21"/>
  <c r="U64" i="21"/>
  <c r="U63" i="21"/>
  <c r="U62" i="21"/>
  <c r="U61" i="21"/>
  <c r="U60" i="21"/>
  <c r="U59" i="21"/>
  <c r="U58" i="21"/>
  <c r="U57" i="21"/>
  <c r="U56" i="21"/>
  <c r="U55" i="21"/>
  <c r="U54" i="21"/>
  <c r="U53" i="21"/>
  <c r="U52" i="21"/>
  <c r="U51" i="21"/>
  <c r="U50" i="21"/>
  <c r="U49" i="21"/>
  <c r="U48" i="21"/>
  <c r="U47" i="21"/>
  <c r="U46" i="21"/>
  <c r="U45" i="21"/>
  <c r="U44" i="21"/>
  <c r="U43" i="21"/>
  <c r="U42" i="21"/>
  <c r="U41" i="21"/>
  <c r="U40" i="21"/>
  <c r="U39" i="21"/>
  <c r="U38" i="21"/>
  <c r="U37" i="21"/>
  <c r="U36" i="21"/>
  <c r="U35" i="21"/>
  <c r="U34" i="21"/>
  <c r="U33" i="21"/>
  <c r="U32" i="21"/>
  <c r="U31" i="21"/>
  <c r="U30" i="21"/>
  <c r="U29" i="21"/>
  <c r="U28" i="21"/>
  <c r="U27" i="21"/>
  <c r="U26" i="21"/>
  <c r="U25" i="21"/>
  <c r="U24" i="21"/>
  <c r="U23" i="21"/>
  <c r="U22" i="21"/>
  <c r="U21" i="21"/>
  <c r="U20" i="21"/>
  <c r="U19" i="21"/>
  <c r="U18" i="21"/>
  <c r="U17" i="21"/>
  <c r="U16" i="21"/>
  <c r="U15" i="21"/>
  <c r="U14" i="21"/>
  <c r="U13" i="21"/>
  <c r="U12" i="21"/>
  <c r="U11" i="21"/>
  <c r="U10" i="21"/>
  <c r="U9" i="21"/>
  <c r="U8" i="21"/>
  <c r="U7" i="21"/>
  <c r="W7" i="21" s="1"/>
  <c r="Y7" i="21" s="1"/>
  <c r="V8" i="21" s="1"/>
  <c r="U95" i="19"/>
  <c r="U94" i="19"/>
  <c r="U93" i="19"/>
  <c r="U92" i="19"/>
  <c r="U91" i="19"/>
  <c r="U90" i="19"/>
  <c r="U89" i="19"/>
  <c r="U88" i="19"/>
  <c r="U87" i="19"/>
  <c r="U86" i="19"/>
  <c r="U85" i="19"/>
  <c r="U84" i="19"/>
  <c r="U83" i="19"/>
  <c r="U82" i="19"/>
  <c r="U81" i="19"/>
  <c r="U80" i="19"/>
  <c r="U79" i="19"/>
  <c r="U78" i="19"/>
  <c r="U77" i="19"/>
  <c r="U76" i="19"/>
  <c r="U75" i="19"/>
  <c r="U74" i="19"/>
  <c r="U73" i="19"/>
  <c r="U72" i="19"/>
  <c r="U71" i="19"/>
  <c r="U70" i="19"/>
  <c r="U69" i="19"/>
  <c r="U68" i="19"/>
  <c r="U67" i="19"/>
  <c r="U66" i="19"/>
  <c r="U65" i="19"/>
  <c r="U64" i="19"/>
  <c r="U63" i="19"/>
  <c r="U62" i="19"/>
  <c r="U61" i="19"/>
  <c r="U60" i="19"/>
  <c r="U59" i="19"/>
  <c r="U58" i="19"/>
  <c r="U57" i="19"/>
  <c r="U56" i="19"/>
  <c r="U55" i="19"/>
  <c r="U54" i="19"/>
  <c r="U53" i="19"/>
  <c r="U52" i="19"/>
  <c r="U51" i="19"/>
  <c r="U50" i="19"/>
  <c r="U49" i="19"/>
  <c r="U48" i="19"/>
  <c r="U47" i="19"/>
  <c r="U46" i="19"/>
  <c r="U45" i="19"/>
  <c r="U44" i="19"/>
  <c r="U43" i="19"/>
  <c r="U42" i="19"/>
  <c r="U41" i="19"/>
  <c r="U40" i="19"/>
  <c r="U39" i="19"/>
  <c r="U38" i="19"/>
  <c r="U37" i="19"/>
  <c r="U36" i="19"/>
  <c r="U35" i="19"/>
  <c r="U34" i="19"/>
  <c r="U33" i="19"/>
  <c r="U32" i="19"/>
  <c r="U31" i="19"/>
  <c r="U30" i="19"/>
  <c r="U29" i="19"/>
  <c r="U28" i="19"/>
  <c r="U27" i="19"/>
  <c r="U26" i="19"/>
  <c r="U25" i="19"/>
  <c r="U24" i="19"/>
  <c r="U23" i="19"/>
  <c r="U22" i="19"/>
  <c r="U21" i="19"/>
  <c r="U20" i="19"/>
  <c r="U19" i="19"/>
  <c r="U18" i="19"/>
  <c r="U17" i="19"/>
  <c r="U16" i="19"/>
  <c r="U15" i="19"/>
  <c r="U14" i="19"/>
  <c r="U13" i="19"/>
  <c r="U12" i="19"/>
  <c r="U11" i="19"/>
  <c r="U10" i="19"/>
  <c r="U9" i="19"/>
  <c r="U8" i="19"/>
  <c r="U7" i="19"/>
  <c r="W7" i="19" s="1"/>
  <c r="Y7" i="19" s="1"/>
  <c r="V8" i="19" s="1"/>
  <c r="U95" i="20"/>
  <c r="U94" i="20"/>
  <c r="U93" i="20"/>
  <c r="U92" i="20"/>
  <c r="U91" i="20"/>
  <c r="U90" i="20"/>
  <c r="U89" i="20"/>
  <c r="U88" i="20"/>
  <c r="U87" i="20"/>
  <c r="U86" i="20"/>
  <c r="U85" i="20"/>
  <c r="U84" i="20"/>
  <c r="U83" i="20"/>
  <c r="U82" i="20"/>
  <c r="U81" i="20"/>
  <c r="U80" i="20"/>
  <c r="U79" i="20"/>
  <c r="U78" i="20"/>
  <c r="U77" i="20"/>
  <c r="U76" i="20"/>
  <c r="U75" i="20"/>
  <c r="U74" i="20"/>
  <c r="U73" i="20"/>
  <c r="U72" i="20"/>
  <c r="U71" i="20"/>
  <c r="U70" i="20"/>
  <c r="U69" i="20"/>
  <c r="U68" i="20"/>
  <c r="U67" i="20"/>
  <c r="U66" i="20"/>
  <c r="U65" i="20"/>
  <c r="U64" i="20"/>
  <c r="U63" i="20"/>
  <c r="U62" i="20"/>
  <c r="U61" i="20"/>
  <c r="U60" i="20"/>
  <c r="U59" i="20"/>
  <c r="U58" i="20"/>
  <c r="U57" i="20"/>
  <c r="U56" i="20"/>
  <c r="U55" i="20"/>
  <c r="U54" i="20"/>
  <c r="U53" i="20"/>
  <c r="U52" i="20"/>
  <c r="U51" i="20"/>
  <c r="U50" i="20"/>
  <c r="U49" i="20"/>
  <c r="U48" i="20"/>
  <c r="U47" i="20"/>
  <c r="U46" i="20"/>
  <c r="U45" i="20"/>
  <c r="U44" i="20"/>
  <c r="U43" i="20"/>
  <c r="U42" i="20"/>
  <c r="U41" i="20"/>
  <c r="U40" i="20"/>
  <c r="U39" i="20"/>
  <c r="U38" i="20"/>
  <c r="U37" i="20"/>
  <c r="U36" i="20"/>
  <c r="U35" i="20"/>
  <c r="U34" i="20"/>
  <c r="U33" i="20"/>
  <c r="U32" i="20"/>
  <c r="U31" i="20"/>
  <c r="U30" i="20"/>
  <c r="U29" i="20"/>
  <c r="U28" i="20"/>
  <c r="U27" i="20"/>
  <c r="U26" i="20"/>
  <c r="U25" i="20"/>
  <c r="U24" i="20"/>
  <c r="U23" i="20"/>
  <c r="U22" i="20"/>
  <c r="U21" i="20"/>
  <c r="U20" i="20"/>
  <c r="U19" i="20"/>
  <c r="U18" i="20"/>
  <c r="U17" i="20"/>
  <c r="U16" i="20"/>
  <c r="U15" i="20"/>
  <c r="U14" i="20"/>
  <c r="U13" i="20"/>
  <c r="U12" i="20"/>
  <c r="U11" i="20"/>
  <c r="U10" i="20"/>
  <c r="U9" i="20"/>
  <c r="U8" i="20"/>
  <c r="U7" i="20"/>
  <c r="W7" i="20" s="1"/>
  <c r="Y7" i="20" s="1"/>
  <c r="V8" i="20" s="1"/>
  <c r="U95" i="18"/>
  <c r="U94" i="18"/>
  <c r="U93" i="18"/>
  <c r="U92" i="18"/>
  <c r="U91" i="18"/>
  <c r="U90" i="18"/>
  <c r="U89" i="18"/>
  <c r="U88" i="18"/>
  <c r="U87" i="18"/>
  <c r="U86" i="18"/>
  <c r="U85" i="18"/>
  <c r="U84" i="18"/>
  <c r="U83" i="18"/>
  <c r="U82" i="18"/>
  <c r="U81" i="18"/>
  <c r="U80" i="18"/>
  <c r="U79" i="18"/>
  <c r="U78" i="18"/>
  <c r="U77" i="18"/>
  <c r="U76" i="18"/>
  <c r="U75" i="18"/>
  <c r="U74" i="18"/>
  <c r="U73" i="18"/>
  <c r="U72" i="18"/>
  <c r="U71" i="18"/>
  <c r="U70" i="18"/>
  <c r="U69" i="18"/>
  <c r="U68" i="18"/>
  <c r="U67" i="18"/>
  <c r="U66" i="18"/>
  <c r="U65" i="18"/>
  <c r="U64" i="18"/>
  <c r="U63" i="18"/>
  <c r="U62" i="18"/>
  <c r="U61" i="18"/>
  <c r="U60" i="18"/>
  <c r="U59" i="18"/>
  <c r="U58" i="18"/>
  <c r="U57" i="18"/>
  <c r="U56" i="18"/>
  <c r="U55" i="18"/>
  <c r="U54" i="18"/>
  <c r="U53" i="18"/>
  <c r="U52" i="18"/>
  <c r="U51" i="18"/>
  <c r="U50" i="18"/>
  <c r="U49" i="18"/>
  <c r="U48" i="18"/>
  <c r="U47" i="18"/>
  <c r="U46" i="18"/>
  <c r="U45" i="18"/>
  <c r="U44" i="18"/>
  <c r="U43" i="18"/>
  <c r="U42" i="18"/>
  <c r="U41" i="18"/>
  <c r="U40" i="18"/>
  <c r="U39" i="18"/>
  <c r="U38" i="18"/>
  <c r="U37" i="18"/>
  <c r="U36" i="18"/>
  <c r="U35" i="18"/>
  <c r="U34" i="18"/>
  <c r="U33" i="18"/>
  <c r="U32" i="18"/>
  <c r="U31" i="18"/>
  <c r="U30" i="18"/>
  <c r="U29" i="18"/>
  <c r="U28" i="18"/>
  <c r="U27" i="18"/>
  <c r="U26" i="18"/>
  <c r="U25" i="18"/>
  <c r="U24" i="18"/>
  <c r="U23" i="18"/>
  <c r="U22" i="18"/>
  <c r="U21" i="18"/>
  <c r="U20" i="18"/>
  <c r="U19" i="18"/>
  <c r="U18" i="18"/>
  <c r="U17" i="18"/>
  <c r="U16" i="18"/>
  <c r="U15" i="18"/>
  <c r="U14" i="18"/>
  <c r="U13" i="18"/>
  <c r="U12" i="18"/>
  <c r="U11" i="18"/>
  <c r="U10" i="18"/>
  <c r="U9" i="18"/>
  <c r="U8" i="18"/>
  <c r="U7" i="18"/>
  <c r="W7" i="18" s="1"/>
  <c r="Y7" i="18" s="1"/>
  <c r="V8" i="18" s="1"/>
  <c r="U95" i="17"/>
  <c r="U94" i="17"/>
  <c r="U93" i="17"/>
  <c r="U92" i="17"/>
  <c r="U91" i="17"/>
  <c r="U90" i="17"/>
  <c r="U89" i="17"/>
  <c r="U88" i="17"/>
  <c r="U87" i="17"/>
  <c r="U86" i="17"/>
  <c r="U85" i="17"/>
  <c r="U84" i="17"/>
  <c r="U83" i="17"/>
  <c r="U82" i="17"/>
  <c r="U81" i="17"/>
  <c r="U80" i="17"/>
  <c r="U79" i="17"/>
  <c r="U78" i="17"/>
  <c r="U77" i="17"/>
  <c r="U76" i="17"/>
  <c r="U75" i="17"/>
  <c r="U74" i="17"/>
  <c r="U73" i="17"/>
  <c r="U72" i="17"/>
  <c r="U71" i="17"/>
  <c r="U70" i="17"/>
  <c r="U69" i="17"/>
  <c r="U68" i="17"/>
  <c r="U67" i="17"/>
  <c r="U66" i="17"/>
  <c r="U65" i="17"/>
  <c r="U64" i="17"/>
  <c r="U63" i="17"/>
  <c r="U62" i="17"/>
  <c r="U61" i="17"/>
  <c r="U60" i="17"/>
  <c r="U59" i="17"/>
  <c r="U58" i="17"/>
  <c r="U57" i="17"/>
  <c r="U56" i="17"/>
  <c r="U55" i="17"/>
  <c r="U54" i="17"/>
  <c r="U53" i="17"/>
  <c r="U52" i="17"/>
  <c r="U51" i="17"/>
  <c r="U50" i="17"/>
  <c r="U49" i="17"/>
  <c r="U48" i="17"/>
  <c r="U47" i="17"/>
  <c r="U46" i="17"/>
  <c r="U45" i="17"/>
  <c r="U44" i="17"/>
  <c r="U43" i="17"/>
  <c r="U42" i="17"/>
  <c r="U41" i="17"/>
  <c r="U40" i="17"/>
  <c r="U39" i="17"/>
  <c r="U38" i="17"/>
  <c r="U37" i="17"/>
  <c r="U36" i="17"/>
  <c r="U35" i="17"/>
  <c r="U34" i="17"/>
  <c r="U33" i="17"/>
  <c r="U32" i="17"/>
  <c r="U31" i="17"/>
  <c r="U30" i="17"/>
  <c r="U29" i="17"/>
  <c r="U28" i="17"/>
  <c r="U27" i="17"/>
  <c r="U26" i="17"/>
  <c r="U25" i="17"/>
  <c r="U24" i="17"/>
  <c r="U23" i="17"/>
  <c r="U22" i="17"/>
  <c r="U21" i="17"/>
  <c r="U20" i="17"/>
  <c r="U19" i="17"/>
  <c r="U18" i="17"/>
  <c r="U17" i="17"/>
  <c r="U16" i="17"/>
  <c r="U15" i="17"/>
  <c r="U14" i="17"/>
  <c r="U13" i="17"/>
  <c r="U12" i="17"/>
  <c r="U11" i="17"/>
  <c r="U10" i="17"/>
  <c r="U9" i="17"/>
  <c r="U8" i="17"/>
  <c r="U7" i="17"/>
  <c r="W7" i="17" s="1"/>
  <c r="Y7" i="17" s="1"/>
  <c r="V8" i="17" s="1"/>
  <c r="U95" i="16"/>
  <c r="U94" i="16"/>
  <c r="U93" i="16"/>
  <c r="U92" i="16"/>
  <c r="U91" i="16"/>
  <c r="U90" i="16"/>
  <c r="U89" i="16"/>
  <c r="U88" i="16"/>
  <c r="U87" i="16"/>
  <c r="U86" i="16"/>
  <c r="U85" i="16"/>
  <c r="U84" i="16"/>
  <c r="U83" i="16"/>
  <c r="U82" i="16"/>
  <c r="U81" i="16"/>
  <c r="U80" i="16"/>
  <c r="U79" i="16"/>
  <c r="U78" i="16"/>
  <c r="U77" i="16"/>
  <c r="U76" i="16"/>
  <c r="U75" i="16"/>
  <c r="U74" i="16"/>
  <c r="U73" i="16"/>
  <c r="U72" i="16"/>
  <c r="U71" i="16"/>
  <c r="U70" i="16"/>
  <c r="U69" i="16"/>
  <c r="U68" i="16"/>
  <c r="U67" i="16"/>
  <c r="U66" i="16"/>
  <c r="U65" i="16"/>
  <c r="U64" i="16"/>
  <c r="U63" i="16"/>
  <c r="U62" i="16"/>
  <c r="U61" i="16"/>
  <c r="U60" i="16"/>
  <c r="U59" i="16"/>
  <c r="U58" i="16"/>
  <c r="U57" i="16"/>
  <c r="U56" i="16"/>
  <c r="U55" i="16"/>
  <c r="U54" i="16"/>
  <c r="U53" i="16"/>
  <c r="U52" i="16"/>
  <c r="U51" i="16"/>
  <c r="U50" i="16"/>
  <c r="U49" i="16"/>
  <c r="U48" i="16"/>
  <c r="U47" i="16"/>
  <c r="U46" i="16"/>
  <c r="U45" i="16"/>
  <c r="U44" i="16"/>
  <c r="U43" i="16"/>
  <c r="U42" i="16"/>
  <c r="U41" i="16"/>
  <c r="U40" i="16"/>
  <c r="U39" i="16"/>
  <c r="U38" i="16"/>
  <c r="U37" i="16"/>
  <c r="U36" i="16"/>
  <c r="U35" i="16"/>
  <c r="U34" i="16"/>
  <c r="U33" i="16"/>
  <c r="U32" i="16"/>
  <c r="U31" i="16"/>
  <c r="U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U8" i="16"/>
  <c r="U7" i="16"/>
  <c r="W7" i="16" s="1"/>
  <c r="Y7" i="16" s="1"/>
  <c r="V8" i="16" s="1"/>
  <c r="U95" i="15"/>
  <c r="U94" i="15"/>
  <c r="U93" i="15"/>
  <c r="U92" i="15"/>
  <c r="U91" i="15"/>
  <c r="U90" i="15"/>
  <c r="U89" i="15"/>
  <c r="U88" i="15"/>
  <c r="U87" i="15"/>
  <c r="U86" i="15"/>
  <c r="U85" i="15"/>
  <c r="U84" i="15"/>
  <c r="U83" i="15"/>
  <c r="U82" i="15"/>
  <c r="U81" i="15"/>
  <c r="U80" i="15"/>
  <c r="U79" i="15"/>
  <c r="U78" i="15"/>
  <c r="U77" i="15"/>
  <c r="U76" i="15"/>
  <c r="U75" i="15"/>
  <c r="U74" i="15"/>
  <c r="U73" i="15"/>
  <c r="U72" i="15"/>
  <c r="U71" i="15"/>
  <c r="U70" i="15"/>
  <c r="U69" i="15"/>
  <c r="U68" i="15"/>
  <c r="U67" i="15"/>
  <c r="U66" i="15"/>
  <c r="U65" i="15"/>
  <c r="U64" i="15"/>
  <c r="U63" i="15"/>
  <c r="U62" i="15"/>
  <c r="U61" i="15"/>
  <c r="U60" i="15"/>
  <c r="U59" i="15"/>
  <c r="U58" i="15"/>
  <c r="U57" i="15"/>
  <c r="U56" i="15"/>
  <c r="U55" i="15"/>
  <c r="U54" i="15"/>
  <c r="U53" i="15"/>
  <c r="U52" i="15"/>
  <c r="U51" i="15"/>
  <c r="U50" i="15"/>
  <c r="U49" i="15"/>
  <c r="U48" i="15"/>
  <c r="U47" i="15"/>
  <c r="U46" i="15"/>
  <c r="U45" i="15"/>
  <c r="U44" i="15"/>
  <c r="U43" i="15"/>
  <c r="U42" i="15"/>
  <c r="U41" i="15"/>
  <c r="U40" i="15"/>
  <c r="U39" i="15"/>
  <c r="U38" i="15"/>
  <c r="U37" i="15"/>
  <c r="U36" i="15"/>
  <c r="U35" i="15"/>
  <c r="U34" i="15"/>
  <c r="U33" i="15"/>
  <c r="U32" i="15"/>
  <c r="U31" i="15"/>
  <c r="U30" i="15"/>
  <c r="U29" i="15"/>
  <c r="U28" i="15"/>
  <c r="U27" i="15"/>
  <c r="U26" i="15"/>
  <c r="U25" i="15"/>
  <c r="U24" i="15"/>
  <c r="U23" i="15"/>
  <c r="U22" i="15"/>
  <c r="U21" i="15"/>
  <c r="U20" i="15"/>
  <c r="U19" i="15"/>
  <c r="U18" i="15"/>
  <c r="U17" i="15"/>
  <c r="U16" i="15"/>
  <c r="U15" i="15"/>
  <c r="U14" i="15"/>
  <c r="U13" i="15"/>
  <c r="U12" i="15"/>
  <c r="U11" i="15"/>
  <c r="U10" i="15"/>
  <c r="U9" i="15"/>
  <c r="U8" i="15"/>
  <c r="U7" i="15"/>
  <c r="W7" i="15" s="1"/>
  <c r="Y7" i="15" s="1"/>
  <c r="V8" i="15" s="1"/>
  <c r="U95" i="14"/>
  <c r="U94" i="14"/>
  <c r="U93" i="14"/>
  <c r="U92" i="14"/>
  <c r="U91" i="14"/>
  <c r="U90" i="14"/>
  <c r="U89" i="14"/>
  <c r="U88" i="14"/>
  <c r="U87" i="14"/>
  <c r="U86" i="14"/>
  <c r="U85" i="14"/>
  <c r="U84" i="14"/>
  <c r="U83" i="14"/>
  <c r="U82" i="14"/>
  <c r="U81" i="14"/>
  <c r="U80" i="14"/>
  <c r="U79" i="14"/>
  <c r="U78" i="14"/>
  <c r="U77" i="14"/>
  <c r="U76" i="14"/>
  <c r="U75" i="14"/>
  <c r="U74" i="14"/>
  <c r="U73" i="14"/>
  <c r="U72" i="14"/>
  <c r="U71" i="14"/>
  <c r="U70" i="14"/>
  <c r="U69" i="14"/>
  <c r="U68" i="14"/>
  <c r="U67" i="14"/>
  <c r="U66" i="14"/>
  <c r="U65" i="14"/>
  <c r="U64" i="14"/>
  <c r="U63" i="14"/>
  <c r="U62" i="14"/>
  <c r="U61" i="14"/>
  <c r="U60" i="14"/>
  <c r="U59" i="14"/>
  <c r="U58" i="14"/>
  <c r="U57" i="14"/>
  <c r="U56" i="14"/>
  <c r="U55" i="14"/>
  <c r="U54" i="14"/>
  <c r="U53" i="14"/>
  <c r="U52" i="14"/>
  <c r="U51" i="14"/>
  <c r="U50" i="14"/>
  <c r="U49" i="14"/>
  <c r="U48" i="14"/>
  <c r="U47" i="14"/>
  <c r="U46" i="14"/>
  <c r="U45" i="14"/>
  <c r="U44" i="14"/>
  <c r="U43" i="14"/>
  <c r="U42" i="14"/>
  <c r="U41" i="14"/>
  <c r="U40" i="14"/>
  <c r="U39" i="14"/>
  <c r="U38" i="14"/>
  <c r="U37" i="14"/>
  <c r="U36" i="14"/>
  <c r="U35" i="14"/>
  <c r="U34" i="14"/>
  <c r="U33" i="14"/>
  <c r="U32" i="14"/>
  <c r="U31" i="14"/>
  <c r="U30" i="14"/>
  <c r="U29" i="14"/>
  <c r="U28" i="14"/>
  <c r="U27" i="14"/>
  <c r="U26" i="14"/>
  <c r="U25" i="14"/>
  <c r="U24" i="14"/>
  <c r="U23" i="14"/>
  <c r="U22" i="14"/>
  <c r="U21" i="14"/>
  <c r="U20" i="14"/>
  <c r="U19" i="14"/>
  <c r="U18" i="14"/>
  <c r="U17" i="14"/>
  <c r="U16" i="14"/>
  <c r="U15" i="14"/>
  <c r="U14" i="14"/>
  <c r="U13" i="14"/>
  <c r="U12" i="14"/>
  <c r="U11" i="14"/>
  <c r="U10" i="14"/>
  <c r="U9" i="14"/>
  <c r="U8" i="14"/>
  <c r="U7" i="14"/>
  <c r="W7" i="14" s="1"/>
  <c r="Y7" i="14" s="1"/>
  <c r="V8" i="14" s="1"/>
  <c r="U95" i="12"/>
  <c r="U94" i="12"/>
  <c r="U93" i="12"/>
  <c r="U92" i="12"/>
  <c r="U91" i="12"/>
  <c r="U90" i="12"/>
  <c r="U89" i="12"/>
  <c r="U88" i="12"/>
  <c r="U87" i="12"/>
  <c r="U86" i="12"/>
  <c r="U85" i="12"/>
  <c r="U84" i="12"/>
  <c r="U83" i="12"/>
  <c r="U82" i="12"/>
  <c r="U81" i="12"/>
  <c r="U80" i="12"/>
  <c r="U79" i="12"/>
  <c r="U78" i="12"/>
  <c r="U77" i="12"/>
  <c r="U76" i="12"/>
  <c r="U75" i="12"/>
  <c r="U74" i="12"/>
  <c r="U73" i="12"/>
  <c r="U72" i="12"/>
  <c r="U71" i="12"/>
  <c r="U70" i="12"/>
  <c r="U69" i="12"/>
  <c r="U68" i="12"/>
  <c r="U67" i="12"/>
  <c r="U66" i="12"/>
  <c r="U65" i="12"/>
  <c r="U64" i="12"/>
  <c r="U63" i="12"/>
  <c r="U62" i="12"/>
  <c r="U61" i="12"/>
  <c r="U60" i="12"/>
  <c r="U59" i="12"/>
  <c r="U58" i="12"/>
  <c r="U57" i="12"/>
  <c r="U56" i="12"/>
  <c r="U55" i="12"/>
  <c r="U54" i="12"/>
  <c r="U53" i="12"/>
  <c r="U52" i="12"/>
  <c r="U51" i="12"/>
  <c r="U50" i="12"/>
  <c r="U49" i="12"/>
  <c r="U48" i="12"/>
  <c r="U47" i="12"/>
  <c r="U46" i="12"/>
  <c r="U45" i="12"/>
  <c r="U44" i="12"/>
  <c r="U43" i="12"/>
  <c r="U42" i="12"/>
  <c r="U41" i="12"/>
  <c r="U40" i="12"/>
  <c r="U39" i="12"/>
  <c r="U38" i="12"/>
  <c r="U37" i="12"/>
  <c r="U36" i="12"/>
  <c r="U35" i="12"/>
  <c r="U34" i="12"/>
  <c r="U33" i="12"/>
  <c r="U32" i="12"/>
  <c r="U31" i="12"/>
  <c r="U30" i="12"/>
  <c r="U29" i="12"/>
  <c r="U28" i="12"/>
  <c r="U27" i="12"/>
  <c r="U26" i="12"/>
  <c r="U25" i="12"/>
  <c r="U24" i="12"/>
  <c r="U23" i="12"/>
  <c r="U22" i="12"/>
  <c r="U21" i="12"/>
  <c r="U20" i="12"/>
  <c r="U19" i="12"/>
  <c r="U18" i="12"/>
  <c r="U17" i="12"/>
  <c r="U16" i="12"/>
  <c r="U15" i="12"/>
  <c r="U14" i="12"/>
  <c r="U13" i="12"/>
  <c r="U12" i="12"/>
  <c r="U11" i="12"/>
  <c r="U10" i="12"/>
  <c r="U9" i="12"/>
  <c r="U8" i="12"/>
  <c r="U7" i="12"/>
  <c r="W7" i="12" s="1"/>
  <c r="Y7" i="12" s="1"/>
  <c r="V8" i="12" s="1"/>
  <c r="U95" i="11"/>
  <c r="U94" i="11"/>
  <c r="U93" i="11"/>
  <c r="U92" i="11"/>
  <c r="U91" i="11"/>
  <c r="U90" i="11"/>
  <c r="U89" i="11"/>
  <c r="U88" i="11"/>
  <c r="U87" i="11"/>
  <c r="U86" i="11"/>
  <c r="U85" i="11"/>
  <c r="U84" i="11"/>
  <c r="U83" i="11"/>
  <c r="U82" i="11"/>
  <c r="U81" i="11"/>
  <c r="U80" i="11"/>
  <c r="U79" i="11"/>
  <c r="U78" i="11"/>
  <c r="U77" i="11"/>
  <c r="U76" i="11"/>
  <c r="U75" i="11"/>
  <c r="U74" i="11"/>
  <c r="U73" i="11"/>
  <c r="U72" i="11"/>
  <c r="U71" i="11"/>
  <c r="U70" i="11"/>
  <c r="U69" i="11"/>
  <c r="U68" i="11"/>
  <c r="U67" i="11"/>
  <c r="U66" i="11"/>
  <c r="U65" i="11"/>
  <c r="U64" i="11"/>
  <c r="U63" i="11"/>
  <c r="U62" i="11"/>
  <c r="U61" i="11"/>
  <c r="U60" i="11"/>
  <c r="U59" i="11"/>
  <c r="U58" i="11"/>
  <c r="U57" i="11"/>
  <c r="U56" i="11"/>
  <c r="U55" i="11"/>
  <c r="U54" i="11"/>
  <c r="U53" i="11"/>
  <c r="U52" i="11"/>
  <c r="U51" i="11"/>
  <c r="U50" i="11"/>
  <c r="U49" i="11"/>
  <c r="U48" i="11"/>
  <c r="U47" i="11"/>
  <c r="U46" i="11"/>
  <c r="U45" i="11"/>
  <c r="U44" i="11"/>
  <c r="U43" i="11"/>
  <c r="U4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W7" i="11" s="1"/>
  <c r="Y7" i="11" s="1"/>
  <c r="V8" i="11" s="1"/>
  <c r="U95" i="10"/>
  <c r="U94" i="10"/>
  <c r="U93" i="10"/>
  <c r="U92" i="10"/>
  <c r="U91" i="10"/>
  <c r="U90" i="10"/>
  <c r="U89" i="10"/>
  <c r="U88" i="10"/>
  <c r="U87" i="10"/>
  <c r="U86" i="10"/>
  <c r="U85" i="10"/>
  <c r="U84" i="10"/>
  <c r="U83" i="10"/>
  <c r="U82" i="10"/>
  <c r="U81" i="10"/>
  <c r="U80" i="10"/>
  <c r="U79" i="10"/>
  <c r="U78" i="10"/>
  <c r="U77" i="10"/>
  <c r="U76" i="10"/>
  <c r="U75" i="10"/>
  <c r="U74" i="10"/>
  <c r="U73" i="10"/>
  <c r="U72" i="10"/>
  <c r="U71" i="10"/>
  <c r="U70" i="10"/>
  <c r="U69" i="10"/>
  <c r="U68" i="10"/>
  <c r="U67" i="10"/>
  <c r="U66" i="10"/>
  <c r="U65" i="10"/>
  <c r="U64" i="10"/>
  <c r="U63" i="10"/>
  <c r="U62" i="10"/>
  <c r="U61" i="10"/>
  <c r="U60" i="10"/>
  <c r="U59" i="10"/>
  <c r="U58" i="10"/>
  <c r="U57" i="10"/>
  <c r="U56" i="10"/>
  <c r="U55" i="10"/>
  <c r="U54" i="10"/>
  <c r="U53" i="10"/>
  <c r="U52" i="10"/>
  <c r="U51" i="10"/>
  <c r="U50" i="10"/>
  <c r="U49" i="10"/>
  <c r="U48" i="10"/>
  <c r="U47" i="10"/>
  <c r="U46" i="10"/>
  <c r="U45" i="10"/>
  <c r="U44" i="10"/>
  <c r="U43" i="10"/>
  <c r="U42" i="10"/>
  <c r="U41" i="10"/>
  <c r="U40" i="10"/>
  <c r="U39" i="10"/>
  <c r="U38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U9" i="10"/>
  <c r="U8" i="10"/>
  <c r="U7" i="10"/>
  <c r="W7" i="10" s="1"/>
  <c r="Y7" i="10" s="1"/>
  <c r="V8" i="10" s="1"/>
  <c r="U95" i="9"/>
  <c r="U94" i="9"/>
  <c r="U93" i="9"/>
  <c r="U92" i="9"/>
  <c r="U91" i="9"/>
  <c r="U90" i="9"/>
  <c r="U89" i="9"/>
  <c r="U88" i="9"/>
  <c r="U87" i="9"/>
  <c r="U86" i="9"/>
  <c r="U8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7" i="9"/>
  <c r="U6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W7" i="9" s="1"/>
  <c r="Y7" i="9" s="1"/>
  <c r="V8" i="9" s="1"/>
  <c r="U95" i="8"/>
  <c r="U94" i="8"/>
  <c r="U93" i="8"/>
  <c r="U92" i="8"/>
  <c r="U91" i="8"/>
  <c r="U90" i="8"/>
  <c r="U89" i="8"/>
  <c r="U88" i="8"/>
  <c r="U87" i="8"/>
  <c r="U86" i="8"/>
  <c r="U85" i="8"/>
  <c r="U84" i="8"/>
  <c r="U83" i="8"/>
  <c r="U82" i="8"/>
  <c r="U81" i="8"/>
  <c r="U80" i="8"/>
  <c r="U79" i="8"/>
  <c r="U78" i="8"/>
  <c r="U77" i="8"/>
  <c r="U76" i="8"/>
  <c r="U75" i="8"/>
  <c r="U74" i="8"/>
  <c r="U73" i="8"/>
  <c r="U72" i="8"/>
  <c r="U71" i="8"/>
  <c r="U70" i="8"/>
  <c r="U69" i="8"/>
  <c r="U68" i="8"/>
  <c r="U67" i="8"/>
  <c r="U66" i="8"/>
  <c r="U65" i="8"/>
  <c r="U64" i="8"/>
  <c r="U63" i="8"/>
  <c r="U62" i="8"/>
  <c r="U61" i="8"/>
  <c r="U60" i="8"/>
  <c r="U59" i="8"/>
  <c r="U58" i="8"/>
  <c r="U57" i="8"/>
  <c r="U56" i="8"/>
  <c r="U55" i="8"/>
  <c r="U54" i="8"/>
  <c r="U53" i="8"/>
  <c r="U52" i="8"/>
  <c r="U51" i="8"/>
  <c r="U50" i="8"/>
  <c r="U49" i="8"/>
  <c r="U48" i="8"/>
  <c r="U47" i="8"/>
  <c r="U46" i="8"/>
  <c r="U45" i="8"/>
  <c r="U44" i="8"/>
  <c r="U43" i="8"/>
  <c r="U42" i="8"/>
  <c r="U41" i="8"/>
  <c r="U40" i="8"/>
  <c r="U39" i="8"/>
  <c r="U38" i="8"/>
  <c r="U37" i="8"/>
  <c r="U36" i="8"/>
  <c r="U35" i="8"/>
  <c r="U34" i="8"/>
  <c r="U33" i="8"/>
  <c r="U32" i="8"/>
  <c r="U31" i="8"/>
  <c r="U30" i="8"/>
  <c r="U29" i="8"/>
  <c r="U28" i="8"/>
  <c r="U27" i="8"/>
  <c r="U26" i="8"/>
  <c r="U25" i="8"/>
  <c r="U24" i="8"/>
  <c r="U23" i="8"/>
  <c r="U22" i="8"/>
  <c r="U21" i="8"/>
  <c r="U20" i="8"/>
  <c r="U19" i="8"/>
  <c r="U18" i="8"/>
  <c r="U17" i="8"/>
  <c r="U16" i="8"/>
  <c r="U15" i="8"/>
  <c r="U14" i="8"/>
  <c r="U13" i="8"/>
  <c r="U12" i="8"/>
  <c r="U11" i="8"/>
  <c r="U10" i="8"/>
  <c r="U9" i="8"/>
  <c r="U8" i="8"/>
  <c r="U7" i="8"/>
  <c r="W7" i="8" s="1"/>
  <c r="Y7" i="8" s="1"/>
  <c r="V8" i="8" s="1"/>
  <c r="U95" i="7"/>
  <c r="U94" i="7"/>
  <c r="U93" i="7"/>
  <c r="U92" i="7"/>
  <c r="U91" i="7"/>
  <c r="U90" i="7"/>
  <c r="U89" i="7"/>
  <c r="U88" i="7"/>
  <c r="U87" i="7"/>
  <c r="U86" i="7"/>
  <c r="U85" i="7"/>
  <c r="U84" i="7"/>
  <c r="U83" i="7"/>
  <c r="U82" i="7"/>
  <c r="U81" i="7"/>
  <c r="U80" i="7"/>
  <c r="U79" i="7"/>
  <c r="U78" i="7"/>
  <c r="U77" i="7"/>
  <c r="U76" i="7"/>
  <c r="U75" i="7"/>
  <c r="U74" i="7"/>
  <c r="U73" i="7"/>
  <c r="U72" i="7"/>
  <c r="U71" i="7"/>
  <c r="U70" i="7"/>
  <c r="U69" i="7"/>
  <c r="U68" i="7"/>
  <c r="U67" i="7"/>
  <c r="U66" i="7"/>
  <c r="U65" i="7"/>
  <c r="U64" i="7"/>
  <c r="U63" i="7"/>
  <c r="U62" i="7"/>
  <c r="U61" i="7"/>
  <c r="U60" i="7"/>
  <c r="U59" i="7"/>
  <c r="U58" i="7"/>
  <c r="U57" i="7"/>
  <c r="U56" i="7"/>
  <c r="U55" i="7"/>
  <c r="U54" i="7"/>
  <c r="U53" i="7"/>
  <c r="U52" i="7"/>
  <c r="U51" i="7"/>
  <c r="U50" i="7"/>
  <c r="U49" i="7"/>
  <c r="U48" i="7"/>
  <c r="U47" i="7"/>
  <c r="U46" i="7"/>
  <c r="U45" i="7"/>
  <c r="U44" i="7"/>
  <c r="U43" i="7"/>
  <c r="U42" i="7"/>
  <c r="U41" i="7"/>
  <c r="U40" i="7"/>
  <c r="U39" i="7"/>
  <c r="U38" i="7"/>
  <c r="U37" i="7"/>
  <c r="U36" i="7"/>
  <c r="U35" i="7"/>
  <c r="U34" i="7"/>
  <c r="U33" i="7"/>
  <c r="U32" i="7"/>
  <c r="U31" i="7"/>
  <c r="U30" i="7"/>
  <c r="U29" i="7"/>
  <c r="U28" i="7"/>
  <c r="U27" i="7"/>
  <c r="U26" i="7"/>
  <c r="U25" i="7"/>
  <c r="U24" i="7"/>
  <c r="U23" i="7"/>
  <c r="U22" i="7"/>
  <c r="U21" i="7"/>
  <c r="U20" i="7"/>
  <c r="U19" i="7"/>
  <c r="U18" i="7"/>
  <c r="U17" i="7"/>
  <c r="U16" i="7"/>
  <c r="U15" i="7"/>
  <c r="U14" i="7"/>
  <c r="U13" i="7"/>
  <c r="U12" i="7"/>
  <c r="U11" i="7"/>
  <c r="U10" i="7"/>
  <c r="U9" i="7"/>
  <c r="U8" i="7"/>
  <c r="U7" i="7"/>
  <c r="W7" i="7" s="1"/>
  <c r="Y7" i="7" s="1"/>
  <c r="V8" i="7" s="1"/>
  <c r="U95" i="6"/>
  <c r="U94" i="6"/>
  <c r="U93" i="6"/>
  <c r="U92" i="6"/>
  <c r="U91" i="6"/>
  <c r="U90" i="6"/>
  <c r="U89" i="6"/>
  <c r="U88" i="6"/>
  <c r="U87" i="6"/>
  <c r="U86" i="6"/>
  <c r="U85" i="6"/>
  <c r="U84" i="6"/>
  <c r="U83" i="6"/>
  <c r="U82" i="6"/>
  <c r="U81" i="6"/>
  <c r="U80" i="6"/>
  <c r="U79" i="6"/>
  <c r="U78" i="6"/>
  <c r="U77" i="6"/>
  <c r="U76" i="6"/>
  <c r="U75" i="6"/>
  <c r="U74" i="6"/>
  <c r="U73" i="6"/>
  <c r="U72" i="6"/>
  <c r="U71" i="6"/>
  <c r="U70" i="6"/>
  <c r="U69" i="6"/>
  <c r="U68" i="6"/>
  <c r="U67" i="6"/>
  <c r="U66" i="6"/>
  <c r="U65" i="6"/>
  <c r="U64" i="6"/>
  <c r="U63" i="6"/>
  <c r="U62" i="6"/>
  <c r="U61" i="6"/>
  <c r="U60" i="6"/>
  <c r="U59" i="6"/>
  <c r="U58" i="6"/>
  <c r="U57" i="6"/>
  <c r="U56" i="6"/>
  <c r="U55" i="6"/>
  <c r="U54" i="6"/>
  <c r="U53" i="6"/>
  <c r="U52" i="6"/>
  <c r="U51" i="6"/>
  <c r="U50" i="6"/>
  <c r="U49" i="6"/>
  <c r="U48" i="6"/>
  <c r="U47" i="6"/>
  <c r="U46" i="6"/>
  <c r="U45" i="6"/>
  <c r="U44" i="6"/>
  <c r="U43" i="6"/>
  <c r="U42" i="6"/>
  <c r="U41" i="6"/>
  <c r="U40" i="6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U20" i="6"/>
  <c r="U19" i="6"/>
  <c r="U18" i="6"/>
  <c r="U17" i="6"/>
  <c r="U16" i="6"/>
  <c r="U15" i="6"/>
  <c r="U14" i="6"/>
  <c r="U13" i="6"/>
  <c r="U12" i="6"/>
  <c r="U11" i="6"/>
  <c r="U10" i="6"/>
  <c r="U9" i="6"/>
  <c r="U8" i="6"/>
  <c r="U7" i="6"/>
  <c r="W7" i="6" s="1"/>
  <c r="Y7" i="6" s="1"/>
  <c r="V8" i="6" s="1"/>
  <c r="U95" i="5"/>
  <c r="U94" i="5"/>
  <c r="U93" i="5"/>
  <c r="U92" i="5"/>
  <c r="U91" i="5"/>
  <c r="U90" i="5"/>
  <c r="U89" i="5"/>
  <c r="U88" i="5"/>
  <c r="U87" i="5"/>
  <c r="U86" i="5"/>
  <c r="U85" i="5"/>
  <c r="U84" i="5"/>
  <c r="U83" i="5"/>
  <c r="U82" i="5"/>
  <c r="U81" i="5"/>
  <c r="U80" i="5"/>
  <c r="U79" i="5"/>
  <c r="U78" i="5"/>
  <c r="U77" i="5"/>
  <c r="U76" i="5"/>
  <c r="U75" i="5"/>
  <c r="U74" i="5"/>
  <c r="U73" i="5"/>
  <c r="U72" i="5"/>
  <c r="U71" i="5"/>
  <c r="U70" i="5"/>
  <c r="U69" i="5"/>
  <c r="U68" i="5"/>
  <c r="U67" i="5"/>
  <c r="U66" i="5"/>
  <c r="U65" i="5"/>
  <c r="U64" i="5"/>
  <c r="U63" i="5"/>
  <c r="U62" i="5"/>
  <c r="U61" i="5"/>
  <c r="U60" i="5"/>
  <c r="U59" i="5"/>
  <c r="U58" i="5"/>
  <c r="U57" i="5"/>
  <c r="U56" i="5"/>
  <c r="U55" i="5"/>
  <c r="U54" i="5"/>
  <c r="U53" i="5"/>
  <c r="U52" i="5"/>
  <c r="U51" i="5"/>
  <c r="U50" i="5"/>
  <c r="U49" i="5"/>
  <c r="U48" i="5"/>
  <c r="U47" i="5"/>
  <c r="U46" i="5"/>
  <c r="U45" i="5"/>
  <c r="U44" i="5"/>
  <c r="U43" i="5"/>
  <c r="U42" i="5"/>
  <c r="U41" i="5"/>
  <c r="U40" i="5"/>
  <c r="U39" i="5"/>
  <c r="U3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23" i="5"/>
  <c r="U22" i="5"/>
  <c r="U21" i="5"/>
  <c r="U20" i="5"/>
  <c r="U19" i="5"/>
  <c r="U18" i="5"/>
  <c r="U17" i="5"/>
  <c r="U16" i="5"/>
  <c r="U15" i="5"/>
  <c r="U14" i="5"/>
  <c r="U13" i="5"/>
  <c r="U12" i="5"/>
  <c r="U11" i="5"/>
  <c r="U10" i="5"/>
  <c r="U9" i="5"/>
  <c r="U8" i="5"/>
  <c r="U7" i="5"/>
  <c r="W7" i="5" s="1"/>
  <c r="Y7" i="5" s="1"/>
  <c r="V8" i="5" s="1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W7" i="4" s="1"/>
  <c r="Y7" i="4" s="1"/>
  <c r="V8" i="4" s="1"/>
  <c r="U95" i="3"/>
  <c r="U94" i="3"/>
  <c r="U93" i="3"/>
  <c r="U92" i="3"/>
  <c r="U91" i="3"/>
  <c r="U90" i="3"/>
  <c r="U89" i="3"/>
  <c r="U88" i="3"/>
  <c r="U87" i="3"/>
  <c r="U86" i="3"/>
  <c r="U85" i="3"/>
  <c r="U84" i="3"/>
  <c r="U83" i="3"/>
  <c r="U82" i="3"/>
  <c r="U81" i="3"/>
  <c r="U80" i="3"/>
  <c r="U79" i="3"/>
  <c r="U78" i="3"/>
  <c r="U77" i="3"/>
  <c r="U76" i="3"/>
  <c r="U75" i="3"/>
  <c r="U74" i="3"/>
  <c r="U73" i="3"/>
  <c r="U72" i="3"/>
  <c r="U71" i="3"/>
  <c r="U70" i="3"/>
  <c r="U69" i="3"/>
  <c r="U68" i="3"/>
  <c r="U67" i="3"/>
  <c r="U66" i="3"/>
  <c r="U65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W7" i="3" s="1"/>
  <c r="Y7" i="3" s="1"/>
  <c r="V8" i="3" s="1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U47" i="2"/>
  <c r="U46" i="2"/>
  <c r="U45" i="2"/>
  <c r="U44" i="2"/>
  <c r="U43" i="2"/>
  <c r="U42" i="2"/>
  <c r="U41" i="2"/>
  <c r="U40" i="2"/>
  <c r="U39" i="2"/>
  <c r="U38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U12" i="2"/>
  <c r="U11" i="2"/>
  <c r="U10" i="2"/>
  <c r="U9" i="2"/>
  <c r="U8" i="2"/>
  <c r="U7" i="2"/>
  <c r="W7" i="2" s="1"/>
  <c r="Y7" i="2" s="1"/>
  <c r="V8" i="2" s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W7" i="1" s="1"/>
  <c r="Y7" i="1" s="1"/>
  <c r="V8" i="1" s="1"/>
  <c r="Y8" i="41" l="1"/>
  <c r="O9" i="32"/>
  <c r="V77" i="33"/>
  <c r="W77" i="33" s="1"/>
  <c r="Y77" i="33" s="1"/>
  <c r="AA76" i="33"/>
  <c r="Y238" i="50"/>
  <c r="V239" i="50" s="1"/>
  <c r="W239" i="50" s="1"/>
  <c r="Y239" i="50" s="1"/>
  <c r="V240" i="50" s="1"/>
  <c r="W240" i="50" s="1"/>
  <c r="AA58" i="50"/>
  <c r="V59" i="50"/>
  <c r="W59" i="50" s="1"/>
  <c r="Y59" i="50" s="1"/>
  <c r="V48" i="49"/>
  <c r="W48" i="49" s="1"/>
  <c r="Y48" i="49" s="1"/>
  <c r="AA47" i="49"/>
  <c r="W8" i="15"/>
  <c r="Y8" i="15" s="1"/>
  <c r="AA8" i="15" s="1"/>
  <c r="T99" i="44"/>
  <c r="U99" i="44" s="1"/>
  <c r="W99" i="44" s="1"/>
  <c r="Y98" i="44"/>
  <c r="V10" i="40"/>
  <c r="W10" i="40" s="1"/>
  <c r="Y10" i="40" s="1"/>
  <c r="AA9" i="40"/>
  <c r="V10" i="37"/>
  <c r="W10" i="37" s="1"/>
  <c r="Y10" i="37" s="1"/>
  <c r="AA9" i="37"/>
  <c r="T10" i="44"/>
  <c r="U10" i="44" s="1"/>
  <c r="W10" i="44" s="1"/>
  <c r="Y9" i="44"/>
  <c r="V10" i="39"/>
  <c r="W10" i="39" s="1"/>
  <c r="Y10" i="39" s="1"/>
  <c r="AA9" i="39"/>
  <c r="W8" i="27"/>
  <c r="Y8" i="27" s="1"/>
  <c r="W8" i="25"/>
  <c r="Y8" i="25" s="1"/>
  <c r="V10" i="46"/>
  <c r="W10" i="46" s="1"/>
  <c r="Y10" i="46" s="1"/>
  <c r="AA9" i="46"/>
  <c r="W8" i="24"/>
  <c r="Y8" i="24" s="1"/>
  <c r="V9" i="24" s="1"/>
  <c r="W9" i="24" s="1"/>
  <c r="Y9" i="24" s="1"/>
  <c r="W8" i="21"/>
  <c r="Y8" i="21" s="1"/>
  <c r="V10" i="45"/>
  <c r="W10" i="45" s="1"/>
  <c r="Y10" i="45" s="1"/>
  <c r="AA9" i="45"/>
  <c r="W8" i="17"/>
  <c r="Y8" i="17" s="1"/>
  <c r="V10" i="42"/>
  <c r="W10" i="42" s="1"/>
  <c r="Y10" i="42" s="1"/>
  <c r="AA9" i="42"/>
  <c r="V10" i="43"/>
  <c r="W10" i="43" s="1"/>
  <c r="Y10" i="43" s="1"/>
  <c r="AA9" i="43"/>
  <c r="AA182" i="41"/>
  <c r="V10" i="38"/>
  <c r="W10" i="38" s="1"/>
  <c r="Y10" i="38" s="1"/>
  <c r="AA9" i="38"/>
  <c r="W8" i="2"/>
  <c r="Y8" i="2" s="1"/>
  <c r="W8" i="7"/>
  <c r="Y8" i="7" s="1"/>
  <c r="W8" i="11"/>
  <c r="Y8" i="11" s="1"/>
  <c r="W8" i="18"/>
  <c r="Y8" i="18" s="1"/>
  <c r="W8" i="19"/>
  <c r="Y8" i="19" s="1"/>
  <c r="U8" i="29"/>
  <c r="W8" i="29" s="1"/>
  <c r="T9" i="29" s="1"/>
  <c r="U9" i="29" s="1"/>
  <c r="W9" i="29" s="1"/>
  <c r="T10" i="29" s="1"/>
  <c r="U10" i="29" s="1"/>
  <c r="W10" i="29" s="1"/>
  <c r="T11" i="29" s="1"/>
  <c r="U11" i="29" s="1"/>
  <c r="W11" i="29" s="1"/>
  <c r="T12" i="29" s="1"/>
  <c r="U12" i="29" s="1"/>
  <c r="W12" i="29" s="1"/>
  <c r="T13" i="29" s="1"/>
  <c r="U13" i="29" s="1"/>
  <c r="W13" i="29" s="1"/>
  <c r="T14" i="29" s="1"/>
  <c r="U14" i="29" s="1"/>
  <c r="W14" i="29" s="1"/>
  <c r="T15" i="29" s="1"/>
  <c r="U15" i="29" s="1"/>
  <c r="W15" i="29" s="1"/>
  <c r="T16" i="29" s="1"/>
  <c r="U16" i="29" s="1"/>
  <c r="W16" i="29" s="1"/>
  <c r="T17" i="29" s="1"/>
  <c r="U17" i="29" s="1"/>
  <c r="W17" i="29" s="1"/>
  <c r="T18" i="29" s="1"/>
  <c r="U18" i="29" s="1"/>
  <c r="W18" i="29" s="1"/>
  <c r="T19" i="29" s="1"/>
  <c r="U19" i="29" s="1"/>
  <c r="W19" i="29" s="1"/>
  <c r="T20" i="29" s="1"/>
  <c r="U20" i="29" s="1"/>
  <c r="W20" i="29" s="1"/>
  <c r="T21" i="29" s="1"/>
  <c r="U21" i="29" s="1"/>
  <c r="W21" i="29" s="1"/>
  <c r="T22" i="29" s="1"/>
  <c r="U22" i="29" s="1"/>
  <c r="W22" i="29" s="1"/>
  <c r="T23" i="29" s="1"/>
  <c r="U23" i="29" s="1"/>
  <c r="W23" i="29" s="1"/>
  <c r="T24" i="29" s="1"/>
  <c r="U24" i="29" s="1"/>
  <c r="W24" i="29" s="1"/>
  <c r="T25" i="29" s="1"/>
  <c r="U25" i="29" s="1"/>
  <c r="W25" i="29" s="1"/>
  <c r="T26" i="29" s="1"/>
  <c r="U26" i="29" s="1"/>
  <c r="W26" i="29" s="1"/>
  <c r="T27" i="29" s="1"/>
  <c r="U27" i="29" s="1"/>
  <c r="W27" i="29" s="1"/>
  <c r="T28" i="29" s="1"/>
  <c r="U28" i="29" s="1"/>
  <c r="W28" i="29" s="1"/>
  <c r="T29" i="29" s="1"/>
  <c r="U29" i="29" s="1"/>
  <c r="W29" i="29" s="1"/>
  <c r="T30" i="29" s="1"/>
  <c r="U30" i="29" s="1"/>
  <c r="W30" i="29" s="1"/>
  <c r="T31" i="29" s="1"/>
  <c r="U31" i="29" s="1"/>
  <c r="W31" i="29" s="1"/>
  <c r="T32" i="29" s="1"/>
  <c r="U32" i="29" s="1"/>
  <c r="W32" i="29" s="1"/>
  <c r="T33" i="29" s="1"/>
  <c r="U33" i="29" s="1"/>
  <c r="W33" i="29" s="1"/>
  <c r="T34" i="29" s="1"/>
  <c r="U34" i="29" s="1"/>
  <c r="W34" i="29" s="1"/>
  <c r="T35" i="29" s="1"/>
  <c r="U35" i="29" s="1"/>
  <c r="W35" i="29" s="1"/>
  <c r="T36" i="29" s="1"/>
  <c r="U36" i="29" s="1"/>
  <c r="W36" i="29" s="1"/>
  <c r="T37" i="29" s="1"/>
  <c r="U37" i="29" s="1"/>
  <c r="W37" i="29" s="1"/>
  <c r="T38" i="29" s="1"/>
  <c r="U38" i="29" s="1"/>
  <c r="W38" i="29" s="1"/>
  <c r="T39" i="29" s="1"/>
  <c r="U39" i="29" s="1"/>
  <c r="W39" i="29" s="1"/>
  <c r="T40" i="29" s="1"/>
  <c r="U40" i="29" s="1"/>
  <c r="W40" i="29" s="1"/>
  <c r="T41" i="29" s="1"/>
  <c r="U41" i="29" s="1"/>
  <c r="W41" i="29" s="1"/>
  <c r="T42" i="29" s="1"/>
  <c r="U42" i="29" s="1"/>
  <c r="W42" i="29" s="1"/>
  <c r="T43" i="29" s="1"/>
  <c r="U43" i="29" s="1"/>
  <c r="W43" i="29" s="1"/>
  <c r="T44" i="29" s="1"/>
  <c r="U44" i="29" s="1"/>
  <c r="W44" i="29" s="1"/>
  <c r="T45" i="29" s="1"/>
  <c r="U45" i="29" s="1"/>
  <c r="W45" i="29" s="1"/>
  <c r="T46" i="29" s="1"/>
  <c r="U46" i="29" s="1"/>
  <c r="W46" i="29" s="1"/>
  <c r="T47" i="29" s="1"/>
  <c r="U47" i="29" s="1"/>
  <c r="W47" i="29" s="1"/>
  <c r="T48" i="29" s="1"/>
  <c r="U48" i="29" s="1"/>
  <c r="W48" i="29" s="1"/>
  <c r="T49" i="29" s="1"/>
  <c r="U49" i="29" s="1"/>
  <c r="W49" i="29" s="1"/>
  <c r="T50" i="29" s="1"/>
  <c r="U50" i="29" s="1"/>
  <c r="W50" i="29" s="1"/>
  <c r="T51" i="29" s="1"/>
  <c r="U51" i="29" s="1"/>
  <c r="W51" i="29" s="1"/>
  <c r="T52" i="29" s="1"/>
  <c r="U52" i="29" s="1"/>
  <c r="W52" i="29" s="1"/>
  <c r="T53" i="29" s="1"/>
  <c r="U53" i="29" s="1"/>
  <c r="W53" i="29" s="1"/>
  <c r="T54" i="29" s="1"/>
  <c r="U54" i="29" s="1"/>
  <c r="W54" i="29" s="1"/>
  <c r="T55" i="29" s="1"/>
  <c r="U55" i="29" s="1"/>
  <c r="W55" i="29" s="1"/>
  <c r="T56" i="29" s="1"/>
  <c r="U56" i="29" s="1"/>
  <c r="W56" i="29" s="1"/>
  <c r="T57" i="29" s="1"/>
  <c r="U57" i="29" s="1"/>
  <c r="W57" i="29" s="1"/>
  <c r="T58" i="29" s="1"/>
  <c r="U58" i="29" s="1"/>
  <c r="W58" i="29" s="1"/>
  <c r="T59" i="29" s="1"/>
  <c r="U59" i="29" s="1"/>
  <c r="W59" i="29" s="1"/>
  <c r="T60" i="29" s="1"/>
  <c r="U60" i="29" s="1"/>
  <c r="W60" i="29" s="1"/>
  <c r="T61" i="29" s="1"/>
  <c r="U61" i="29" s="1"/>
  <c r="W61" i="29" s="1"/>
  <c r="T62" i="29" s="1"/>
  <c r="U62" i="29" s="1"/>
  <c r="W62" i="29" s="1"/>
  <c r="T63" i="29" s="1"/>
  <c r="U63" i="29" s="1"/>
  <c r="W63" i="29" s="1"/>
  <c r="T64" i="29" s="1"/>
  <c r="U64" i="29" s="1"/>
  <c r="W64" i="29" s="1"/>
  <c r="T65" i="29" s="1"/>
  <c r="U65" i="29" s="1"/>
  <c r="W65" i="29" s="1"/>
  <c r="T66" i="29" s="1"/>
  <c r="U66" i="29" s="1"/>
  <c r="W66" i="29" s="1"/>
  <c r="T67" i="29" s="1"/>
  <c r="U67" i="29" s="1"/>
  <c r="W67" i="29" s="1"/>
  <c r="T68" i="29" s="1"/>
  <c r="U68" i="29" s="1"/>
  <c r="W68" i="29" s="1"/>
  <c r="T69" i="29" s="1"/>
  <c r="U69" i="29" s="1"/>
  <c r="W69" i="29" s="1"/>
  <c r="T70" i="29" s="1"/>
  <c r="U70" i="29" s="1"/>
  <c r="W70" i="29" s="1"/>
  <c r="T71" i="29" s="1"/>
  <c r="U71" i="29" s="1"/>
  <c r="W71" i="29" s="1"/>
  <c r="T72" i="29" s="1"/>
  <c r="U72" i="29" s="1"/>
  <c r="W72" i="29" s="1"/>
  <c r="T73" i="29" s="1"/>
  <c r="U73" i="29" s="1"/>
  <c r="W73" i="29" s="1"/>
  <c r="T74" i="29" s="1"/>
  <c r="U74" i="29" s="1"/>
  <c r="W74" i="29" s="1"/>
  <c r="T75" i="29" s="1"/>
  <c r="U75" i="29" s="1"/>
  <c r="W75" i="29" s="1"/>
  <c r="T76" i="29" s="1"/>
  <c r="U76" i="29" s="1"/>
  <c r="W76" i="29" s="1"/>
  <c r="T77" i="29" s="1"/>
  <c r="U77" i="29" s="1"/>
  <c r="W77" i="29" s="1"/>
  <c r="T78" i="29" s="1"/>
  <c r="U78" i="29" s="1"/>
  <c r="W78" i="29" s="1"/>
  <c r="T79" i="29" s="1"/>
  <c r="U79" i="29" s="1"/>
  <c r="W79" i="29" s="1"/>
  <c r="T80" i="29" s="1"/>
  <c r="U80" i="29" s="1"/>
  <c r="W80" i="29" s="1"/>
  <c r="T81" i="29" s="1"/>
  <c r="U81" i="29" s="1"/>
  <c r="W81" i="29" s="1"/>
  <c r="T82" i="29" s="1"/>
  <c r="U82" i="29" s="1"/>
  <c r="W82" i="29" s="1"/>
  <c r="T83" i="29" s="1"/>
  <c r="U83" i="29" s="1"/>
  <c r="W83" i="29" s="1"/>
  <c r="T84" i="29" s="1"/>
  <c r="U84" i="29" s="1"/>
  <c r="W84" i="29" s="1"/>
  <c r="T85" i="29" s="1"/>
  <c r="U85" i="29" s="1"/>
  <c r="W85" i="29" s="1"/>
  <c r="T86" i="29" s="1"/>
  <c r="U86" i="29" s="1"/>
  <c r="W86" i="29" s="1"/>
  <c r="T87" i="29" s="1"/>
  <c r="U87" i="29" s="1"/>
  <c r="W87" i="29" s="1"/>
  <c r="T88" i="29" s="1"/>
  <c r="U88" i="29" s="1"/>
  <c r="W88" i="29" s="1"/>
  <c r="T89" i="29" s="1"/>
  <c r="U89" i="29" s="1"/>
  <c r="W89" i="29" s="1"/>
  <c r="T90" i="29" s="1"/>
  <c r="U90" i="29" s="1"/>
  <c r="W90" i="29" s="1"/>
  <c r="T91" i="29" s="1"/>
  <c r="U91" i="29" s="1"/>
  <c r="W91" i="29" s="1"/>
  <c r="T92" i="29" s="1"/>
  <c r="U92" i="29" s="1"/>
  <c r="W92" i="29" s="1"/>
  <c r="T93" i="29" s="1"/>
  <c r="U93" i="29" s="1"/>
  <c r="W93" i="29" s="1"/>
  <c r="T94" i="29" s="1"/>
  <c r="U94" i="29" s="1"/>
  <c r="W94" i="29" s="1"/>
  <c r="T95" i="29" s="1"/>
  <c r="U95" i="29" s="1"/>
  <c r="W95" i="29" s="1"/>
  <c r="W8" i="26"/>
  <c r="Y8" i="26" s="1"/>
  <c r="W8" i="16"/>
  <c r="Y8" i="16" s="1"/>
  <c r="W8" i="14"/>
  <c r="Y8" i="14" s="1"/>
  <c r="W8" i="6"/>
  <c r="Y8" i="6" s="1"/>
  <c r="W8" i="1"/>
  <c r="Y8" i="1" s="1"/>
  <c r="W97" i="11"/>
  <c r="Y97" i="11" s="1"/>
  <c r="W98" i="11"/>
  <c r="Y98" i="11" s="1"/>
  <c r="W99" i="11" s="1"/>
  <c r="Y99" i="11" s="1"/>
  <c r="W100" i="11" s="1"/>
  <c r="Y100" i="11" s="1"/>
  <c r="W101" i="11" s="1"/>
  <c r="Y101" i="11" s="1"/>
  <c r="V102" i="11" s="1"/>
  <c r="W102" i="11" s="1"/>
  <c r="Y102" i="11" s="1"/>
  <c r="V103" i="11" s="1"/>
  <c r="W103" i="11" s="1"/>
  <c r="Y103" i="11" s="1"/>
  <c r="V104" i="11" s="1"/>
  <c r="W104" i="11" s="1"/>
  <c r="Y104" i="11" s="1"/>
  <c r="V105" i="11" s="1"/>
  <c r="W105" i="11" s="1"/>
  <c r="Y105" i="11" s="1"/>
  <c r="V106" i="11" s="1"/>
  <c r="W106" i="11" s="1"/>
  <c r="Y106" i="11" s="1"/>
  <c r="V107" i="11" s="1"/>
  <c r="W107" i="11" s="1"/>
  <c r="Y107" i="11" s="1"/>
  <c r="W8" i="28"/>
  <c r="Y8" i="28" s="1"/>
  <c r="W8" i="23"/>
  <c r="Y8" i="23" s="1"/>
  <c r="W8" i="22"/>
  <c r="Y8" i="22" s="1"/>
  <c r="W8" i="20"/>
  <c r="Y8" i="20" s="1"/>
  <c r="W8" i="12"/>
  <c r="Y8" i="12" s="1"/>
  <c r="W8" i="10"/>
  <c r="Y8" i="10" s="1"/>
  <c r="W8" i="9"/>
  <c r="Y8" i="9" s="1"/>
  <c r="W8" i="8"/>
  <c r="Y8" i="8" s="1"/>
  <c r="W8" i="5"/>
  <c r="Y8" i="5" s="1"/>
  <c r="W8" i="4"/>
  <c r="Y8" i="4" s="1"/>
  <c r="W8" i="3"/>
  <c r="Y8" i="3" s="1"/>
  <c r="Q9" i="32" l="1"/>
  <c r="V9" i="41"/>
  <c r="W9" i="41" s="1"/>
  <c r="AA8" i="41"/>
  <c r="AA77" i="33"/>
  <c r="V78" i="33"/>
  <c r="W78" i="33" s="1"/>
  <c r="Y78" i="33" s="1"/>
  <c r="Y240" i="50"/>
  <c r="V241" i="50" s="1"/>
  <c r="W241" i="50" s="1"/>
  <c r="Y241" i="50" s="1"/>
  <c r="V242" i="50" s="1"/>
  <c r="W242" i="50" s="1"/>
  <c r="V9" i="15"/>
  <c r="W9" i="15" s="1"/>
  <c r="Y9" i="15" s="1"/>
  <c r="V10" i="15" s="1"/>
  <c r="W10" i="15" s="1"/>
  <c r="Y10" i="15" s="1"/>
  <c r="AA59" i="50"/>
  <c r="V60" i="50"/>
  <c r="W60" i="50" s="1"/>
  <c r="Y60" i="50" s="1"/>
  <c r="V49" i="49"/>
  <c r="W49" i="49" s="1"/>
  <c r="Y49" i="49" s="1"/>
  <c r="AA48" i="49"/>
  <c r="AA8" i="24"/>
  <c r="V9" i="20"/>
  <c r="W9" i="20" s="1"/>
  <c r="Y9" i="20" s="1"/>
  <c r="AA8" i="20"/>
  <c r="V9" i="8"/>
  <c r="W9" i="8" s="1"/>
  <c r="Y9" i="8" s="1"/>
  <c r="AA8" i="8"/>
  <c r="T11" i="44"/>
  <c r="U11" i="44" s="1"/>
  <c r="W11" i="44" s="1"/>
  <c r="Y10" i="44"/>
  <c r="V11" i="37"/>
  <c r="W11" i="37" s="1"/>
  <c r="Y11" i="37" s="1"/>
  <c r="AA10" i="37"/>
  <c r="V11" i="40"/>
  <c r="W11" i="40" s="1"/>
  <c r="Y11" i="40" s="1"/>
  <c r="AA10" i="40"/>
  <c r="T100" i="44"/>
  <c r="U100" i="44" s="1"/>
  <c r="W100" i="44" s="1"/>
  <c r="Y99" i="44"/>
  <c r="V11" i="39"/>
  <c r="W11" i="39" s="1"/>
  <c r="Y11" i="39" s="1"/>
  <c r="AA10" i="39"/>
  <c r="V9" i="7"/>
  <c r="W9" i="7" s="1"/>
  <c r="Y9" i="7" s="1"/>
  <c r="AA8" i="7"/>
  <c r="V9" i="28"/>
  <c r="W9" i="28" s="1"/>
  <c r="Y9" i="28" s="1"/>
  <c r="AA8" i="28"/>
  <c r="V9" i="27"/>
  <c r="W9" i="27" s="1"/>
  <c r="Y9" i="27" s="1"/>
  <c r="AA8" i="27"/>
  <c r="V9" i="26"/>
  <c r="W9" i="26" s="1"/>
  <c r="Y9" i="26" s="1"/>
  <c r="AA8" i="26"/>
  <c r="V9" i="25"/>
  <c r="W9" i="25" s="1"/>
  <c r="Y9" i="25" s="1"/>
  <c r="AA8" i="25"/>
  <c r="V11" i="46"/>
  <c r="W11" i="46" s="1"/>
  <c r="Y11" i="46" s="1"/>
  <c r="AA10" i="46"/>
  <c r="V10" i="24"/>
  <c r="W10" i="24" s="1"/>
  <c r="Y10" i="24" s="1"/>
  <c r="AA9" i="24"/>
  <c r="V9" i="23"/>
  <c r="W9" i="23" s="1"/>
  <c r="Y9" i="23" s="1"/>
  <c r="AA8" i="23"/>
  <c r="V9" i="22"/>
  <c r="W9" i="22" s="1"/>
  <c r="Y9" i="22" s="1"/>
  <c r="AA8" i="22"/>
  <c r="V9" i="21"/>
  <c r="W9" i="21" s="1"/>
  <c r="Y9" i="21" s="1"/>
  <c r="AA8" i="21"/>
  <c r="V11" i="45"/>
  <c r="W11" i="45" s="1"/>
  <c r="Y11" i="45" s="1"/>
  <c r="AA10" i="45"/>
  <c r="V9" i="19"/>
  <c r="W9" i="19" s="1"/>
  <c r="Y9" i="19" s="1"/>
  <c r="AA8" i="19"/>
  <c r="V9" i="18"/>
  <c r="W9" i="18" s="1"/>
  <c r="Y9" i="18" s="1"/>
  <c r="AA8" i="18"/>
  <c r="V9" i="17"/>
  <c r="W9" i="17" s="1"/>
  <c r="Y9" i="17" s="1"/>
  <c r="AA8" i="17"/>
  <c r="V9" i="16"/>
  <c r="W9" i="16" s="1"/>
  <c r="Y9" i="16" s="1"/>
  <c r="AA8" i="16"/>
  <c r="V11" i="42"/>
  <c r="W11" i="42" s="1"/>
  <c r="Y11" i="42" s="1"/>
  <c r="AA10" i="42"/>
  <c r="V9" i="14"/>
  <c r="W9" i="14" s="1"/>
  <c r="Y9" i="14" s="1"/>
  <c r="AA8" i="14"/>
  <c r="V9" i="12"/>
  <c r="W9" i="12" s="1"/>
  <c r="Y9" i="12" s="1"/>
  <c r="AA8" i="12"/>
  <c r="V9" i="11"/>
  <c r="W9" i="11" s="1"/>
  <c r="Y9" i="11" s="1"/>
  <c r="AA8" i="11"/>
  <c r="V108" i="11"/>
  <c r="W108" i="11" s="1"/>
  <c r="Y108" i="11" s="1"/>
  <c r="V109" i="11" s="1"/>
  <c r="W109" i="11" s="1"/>
  <c r="Y109" i="11" s="1"/>
  <c r="V110" i="11" s="1"/>
  <c r="W110" i="11" s="1"/>
  <c r="Y110" i="11" s="1"/>
  <c r="V111" i="11" s="1"/>
  <c r="W111" i="11" s="1"/>
  <c r="Y111" i="11" s="1"/>
  <c r="V112" i="11" s="1"/>
  <c r="W112" i="11" s="1"/>
  <c r="Y112" i="11" s="1"/>
  <c r="V113" i="11" s="1"/>
  <c r="W113" i="11" s="1"/>
  <c r="Y113" i="11" s="1"/>
  <c r="V114" i="11" s="1"/>
  <c r="W114" i="11" s="1"/>
  <c r="Y114" i="11" s="1"/>
  <c r="V115" i="11" s="1"/>
  <c r="W115" i="11" s="1"/>
  <c r="Y115" i="11" s="1"/>
  <c r="V116" i="11" s="1"/>
  <c r="W116" i="11" s="1"/>
  <c r="Y116" i="11" s="1"/>
  <c r="V117" i="11" s="1"/>
  <c r="W117" i="11" s="1"/>
  <c r="Y117" i="11" s="1"/>
  <c r="V118" i="11" s="1"/>
  <c r="W118" i="11" s="1"/>
  <c r="Y118" i="11" s="1"/>
  <c r="V119" i="11" s="1"/>
  <c r="W119" i="11" s="1"/>
  <c r="Y119" i="11" s="1"/>
  <c r="V120" i="11" s="1"/>
  <c r="W120" i="11" s="1"/>
  <c r="Y120" i="11" s="1"/>
  <c r="V121" i="11" s="1"/>
  <c r="W121" i="11" s="1"/>
  <c r="Y121" i="11" s="1"/>
  <c r="V122" i="11" s="1"/>
  <c r="W122" i="11" s="1"/>
  <c r="Y122" i="11" s="1"/>
  <c r="V123" i="11" s="1"/>
  <c r="W123" i="11" s="1"/>
  <c r="Y123" i="11" s="1"/>
  <c r="V124" i="11" s="1"/>
  <c r="W124" i="11" s="1"/>
  <c r="Y124" i="11" s="1"/>
  <c r="V125" i="11" s="1"/>
  <c r="W125" i="11" s="1"/>
  <c r="Y125" i="11" s="1"/>
  <c r="V126" i="11" s="1"/>
  <c r="W126" i="11" s="1"/>
  <c r="Y126" i="11" s="1"/>
  <c r="V127" i="11" s="1"/>
  <c r="W127" i="11" s="1"/>
  <c r="Y127" i="11" s="1"/>
  <c r="V128" i="11" s="1"/>
  <c r="W128" i="11" s="1"/>
  <c r="Y128" i="11" s="1"/>
  <c r="V129" i="11" s="1"/>
  <c r="W129" i="11" s="1"/>
  <c r="Y129" i="11" s="1"/>
  <c r="V130" i="11" s="1"/>
  <c r="W130" i="11" s="1"/>
  <c r="Y130" i="11" s="1"/>
  <c r="AA107" i="11"/>
  <c r="V9" i="10"/>
  <c r="W9" i="10" s="1"/>
  <c r="Y9" i="10" s="1"/>
  <c r="AA8" i="10"/>
  <c r="V9" i="6"/>
  <c r="W9" i="6" s="1"/>
  <c r="Y9" i="6" s="1"/>
  <c r="AA8" i="6"/>
  <c r="V9" i="5"/>
  <c r="W9" i="5" s="1"/>
  <c r="Y9" i="5" s="1"/>
  <c r="AA8" i="5"/>
  <c r="V9" i="4"/>
  <c r="W9" i="4" s="1"/>
  <c r="Y9" i="4" s="1"/>
  <c r="AA8" i="4"/>
  <c r="V9" i="3"/>
  <c r="W9" i="3" s="1"/>
  <c r="Y9" i="3" s="1"/>
  <c r="AA8" i="3"/>
  <c r="V9" i="2"/>
  <c r="W9" i="2" s="1"/>
  <c r="Y9" i="2" s="1"/>
  <c r="AA8" i="2"/>
  <c r="V9" i="1"/>
  <c r="W9" i="1" s="1"/>
  <c r="Y9" i="1" s="1"/>
  <c r="AA8" i="1"/>
  <c r="V11" i="43"/>
  <c r="W11" i="43" s="1"/>
  <c r="Y11" i="43" s="1"/>
  <c r="AA10" i="43"/>
  <c r="V9" i="9"/>
  <c r="W9" i="9" s="1"/>
  <c r="Y9" i="9" s="1"/>
  <c r="AA8" i="9"/>
  <c r="V11" i="38"/>
  <c r="W11" i="38" s="1"/>
  <c r="Y11" i="38" s="1"/>
  <c r="AA10" i="38"/>
  <c r="W97" i="21"/>
  <c r="Y97" i="21" s="1"/>
  <c r="AA97" i="21" s="1"/>
  <c r="W97" i="16"/>
  <c r="Y97" i="16" s="1"/>
  <c r="W97" i="14"/>
  <c r="Y97" i="14" s="1"/>
  <c r="Y9" i="41" l="1"/>
  <c r="O10" i="32"/>
  <c r="AA9" i="15"/>
  <c r="Y242" i="50"/>
  <c r="V243" i="50" s="1"/>
  <c r="W243" i="50" s="1"/>
  <c r="AA78" i="33"/>
  <c r="V79" i="33"/>
  <c r="W79" i="33" s="1"/>
  <c r="Y79" i="33" s="1"/>
  <c r="AA60" i="50"/>
  <c r="V61" i="50"/>
  <c r="W61" i="50" s="1"/>
  <c r="Y61" i="50" s="1"/>
  <c r="V50" i="49"/>
  <c r="W50" i="49" s="1"/>
  <c r="Y50" i="49" s="1"/>
  <c r="AA49" i="49"/>
  <c r="T101" i="44"/>
  <c r="U101" i="44" s="1"/>
  <c r="W101" i="44" s="1"/>
  <c r="Y100" i="44"/>
  <c r="V12" i="40"/>
  <c r="W12" i="40" s="1"/>
  <c r="Y12" i="40" s="1"/>
  <c r="AA11" i="40"/>
  <c r="V12" i="37"/>
  <c r="W12" i="37" s="1"/>
  <c r="Y12" i="37" s="1"/>
  <c r="AA11" i="37"/>
  <c r="T12" i="44"/>
  <c r="U12" i="44" s="1"/>
  <c r="W12" i="44" s="1"/>
  <c r="Y11" i="44"/>
  <c r="V10" i="8"/>
  <c r="W10" i="8" s="1"/>
  <c r="Y10" i="8" s="1"/>
  <c r="AA9" i="8"/>
  <c r="V10" i="20"/>
  <c r="W10" i="20" s="1"/>
  <c r="Y10" i="20" s="1"/>
  <c r="AA9" i="20"/>
  <c r="V12" i="39"/>
  <c r="W12" i="39" s="1"/>
  <c r="Y12" i="39" s="1"/>
  <c r="AA11" i="39"/>
  <c r="V10" i="7"/>
  <c r="W10" i="7" s="1"/>
  <c r="Y10" i="7" s="1"/>
  <c r="AA9" i="7"/>
  <c r="V10" i="28"/>
  <c r="W10" i="28" s="1"/>
  <c r="Y10" i="28" s="1"/>
  <c r="AA9" i="28"/>
  <c r="V10" i="27"/>
  <c r="W10" i="27" s="1"/>
  <c r="Y10" i="27" s="1"/>
  <c r="AA9" i="27"/>
  <c r="V10" i="26"/>
  <c r="W10" i="26" s="1"/>
  <c r="Y10" i="26" s="1"/>
  <c r="AA9" i="26"/>
  <c r="V10" i="25"/>
  <c r="W10" i="25" s="1"/>
  <c r="Y10" i="25" s="1"/>
  <c r="AA9" i="25"/>
  <c r="V12" i="46"/>
  <c r="W12" i="46" s="1"/>
  <c r="Y12" i="46" s="1"/>
  <c r="AA11" i="46"/>
  <c r="V11" i="24"/>
  <c r="W11" i="24" s="1"/>
  <c r="Y11" i="24" s="1"/>
  <c r="AA10" i="24"/>
  <c r="V10" i="23"/>
  <c r="W10" i="23" s="1"/>
  <c r="Y10" i="23" s="1"/>
  <c r="AA9" i="23"/>
  <c r="V10" i="22"/>
  <c r="W10" i="22" s="1"/>
  <c r="Y10" i="22" s="1"/>
  <c r="AA9" i="22"/>
  <c r="V10" i="21"/>
  <c r="W10" i="21" s="1"/>
  <c r="Y10" i="21" s="1"/>
  <c r="AA9" i="21"/>
  <c r="V12" i="45"/>
  <c r="W12" i="45" s="1"/>
  <c r="Y12" i="45" s="1"/>
  <c r="AA11" i="45"/>
  <c r="V10" i="19"/>
  <c r="W10" i="19" s="1"/>
  <c r="Y10" i="19" s="1"/>
  <c r="AA9" i="19"/>
  <c r="V10" i="18"/>
  <c r="W10" i="18" s="1"/>
  <c r="Y10" i="18" s="1"/>
  <c r="AA9" i="18"/>
  <c r="V10" i="17"/>
  <c r="W10" i="17" s="1"/>
  <c r="Y10" i="17" s="1"/>
  <c r="AA9" i="17"/>
  <c r="W98" i="16"/>
  <c r="Y98" i="16" s="1"/>
  <c r="AA97" i="16"/>
  <c r="V10" i="16"/>
  <c r="W10" i="16" s="1"/>
  <c r="Y10" i="16" s="1"/>
  <c r="AA9" i="16"/>
  <c r="V12" i="42"/>
  <c r="W12" i="42" s="1"/>
  <c r="Y12" i="42" s="1"/>
  <c r="AA11" i="42"/>
  <c r="V11" i="15"/>
  <c r="W11" i="15" s="1"/>
  <c r="Y11" i="15" s="1"/>
  <c r="AA10" i="15"/>
  <c r="W98" i="14"/>
  <c r="Y98" i="14" s="1"/>
  <c r="AA97" i="14"/>
  <c r="V10" i="14"/>
  <c r="W10" i="14" s="1"/>
  <c r="Y10" i="14" s="1"/>
  <c r="AA9" i="14"/>
  <c r="V10" i="12"/>
  <c r="W10" i="12" s="1"/>
  <c r="Y10" i="12" s="1"/>
  <c r="AA9" i="12"/>
  <c r="V131" i="11"/>
  <c r="W131" i="11" s="1"/>
  <c r="Y131" i="11" s="1"/>
  <c r="V132" i="11" s="1"/>
  <c r="W132" i="11" s="1"/>
  <c r="Y132" i="11" s="1"/>
  <c r="V133" i="11" s="1"/>
  <c r="W133" i="11" s="1"/>
  <c r="Y133" i="11" s="1"/>
  <c r="V134" i="11" s="1"/>
  <c r="W134" i="11" s="1"/>
  <c r="Y134" i="11" s="1"/>
  <c r="V135" i="11" s="1"/>
  <c r="W135" i="11" s="1"/>
  <c r="Y135" i="11" s="1"/>
  <c r="V136" i="11" s="1"/>
  <c r="W136" i="11" s="1"/>
  <c r="Y136" i="11" s="1"/>
  <c r="V137" i="11" s="1"/>
  <c r="W137" i="11" s="1"/>
  <c r="Y137" i="11" s="1"/>
  <c r="V138" i="11" s="1"/>
  <c r="W138" i="11" s="1"/>
  <c r="Y138" i="11" s="1"/>
  <c r="V139" i="11" s="1"/>
  <c r="W139" i="11" s="1"/>
  <c r="Y139" i="11" s="1"/>
  <c r="V140" i="11" s="1"/>
  <c r="W140" i="11" s="1"/>
  <c r="Y140" i="11" s="1"/>
  <c r="V141" i="11" s="1"/>
  <c r="W141" i="11" s="1"/>
  <c r="Y141" i="11" s="1"/>
  <c r="V142" i="11" s="1"/>
  <c r="W142" i="11" s="1"/>
  <c r="Y142" i="11" s="1"/>
  <c r="V143" i="11" s="1"/>
  <c r="W143" i="11" s="1"/>
  <c r="Y143" i="11" s="1"/>
  <c r="V144" i="11" s="1"/>
  <c r="W144" i="11" s="1"/>
  <c r="Y144" i="11" s="1"/>
  <c r="V145" i="11" s="1"/>
  <c r="W145" i="11" s="1"/>
  <c r="Y145" i="11" s="1"/>
  <c r="V146" i="11" s="1"/>
  <c r="W146" i="11" s="1"/>
  <c r="Y146" i="11" s="1"/>
  <c r="V147" i="11" s="1"/>
  <c r="W147" i="11" s="1"/>
  <c r="Y147" i="11" s="1"/>
  <c r="V148" i="11" s="1"/>
  <c r="W148" i="11" s="1"/>
  <c r="Y148" i="11" s="1"/>
  <c r="V149" i="11" s="1"/>
  <c r="W149" i="11" s="1"/>
  <c r="Y149" i="11" s="1"/>
  <c r="V150" i="11" s="1"/>
  <c r="W150" i="11" s="1"/>
  <c r="Y150" i="11" s="1"/>
  <c r="V151" i="11" s="1"/>
  <c r="W151" i="11" s="1"/>
  <c r="Y151" i="11" s="1"/>
  <c r="V152" i="11" s="1"/>
  <c r="W152" i="11" s="1"/>
  <c r="Y152" i="11" s="1"/>
  <c r="V153" i="11" s="1"/>
  <c r="W153" i="11" s="1"/>
  <c r="Y153" i="11" s="1"/>
  <c r="V154" i="11" s="1"/>
  <c r="W154" i="11" s="1"/>
  <c r="Y154" i="11" s="1"/>
  <c r="V155" i="11" s="1"/>
  <c r="W155" i="11" s="1"/>
  <c r="Y155" i="11" s="1"/>
  <c r="V156" i="11" s="1"/>
  <c r="W156" i="11" s="1"/>
  <c r="Y156" i="11" s="1"/>
  <c r="V157" i="11" s="1"/>
  <c r="W157" i="11" s="1"/>
  <c r="Y157" i="11" s="1"/>
  <c r="V158" i="11" s="1"/>
  <c r="W158" i="11" s="1"/>
  <c r="Y158" i="11" s="1"/>
  <c r="V159" i="11" s="1"/>
  <c r="W159" i="11" s="1"/>
  <c r="Y159" i="11" s="1"/>
  <c r="V160" i="11" s="1"/>
  <c r="W160" i="11" s="1"/>
  <c r="Y160" i="11" s="1"/>
  <c r="V161" i="11" s="1"/>
  <c r="W161" i="11" s="1"/>
  <c r="Y161" i="11" s="1"/>
  <c r="V162" i="11" s="1"/>
  <c r="W162" i="11" s="1"/>
  <c r="Y162" i="11" s="1"/>
  <c r="AA130" i="11"/>
  <c r="V10" i="11"/>
  <c r="W10" i="11" s="1"/>
  <c r="Y10" i="11" s="1"/>
  <c r="AA9" i="11"/>
  <c r="V10" i="10"/>
  <c r="W10" i="10" s="1"/>
  <c r="Y10" i="10" s="1"/>
  <c r="AA9" i="10"/>
  <c r="V10" i="6"/>
  <c r="W10" i="6" s="1"/>
  <c r="Y10" i="6" s="1"/>
  <c r="AA9" i="6"/>
  <c r="V10" i="5"/>
  <c r="W10" i="5" s="1"/>
  <c r="Y10" i="5" s="1"/>
  <c r="AA9" i="5"/>
  <c r="V10" i="4"/>
  <c r="W10" i="4" s="1"/>
  <c r="Y10" i="4" s="1"/>
  <c r="AA9" i="4"/>
  <c r="V10" i="3"/>
  <c r="W10" i="3" s="1"/>
  <c r="Y10" i="3" s="1"/>
  <c r="AA9" i="3"/>
  <c r="V10" i="2"/>
  <c r="W10" i="2" s="1"/>
  <c r="Y10" i="2" s="1"/>
  <c r="AA9" i="2"/>
  <c r="V10" i="1"/>
  <c r="W10" i="1" s="1"/>
  <c r="Y10" i="1" s="1"/>
  <c r="AA9" i="1"/>
  <c r="V12" i="43"/>
  <c r="W12" i="43" s="1"/>
  <c r="Y12" i="43" s="1"/>
  <c r="AA11" i="43"/>
  <c r="V10" i="9"/>
  <c r="W10" i="9" s="1"/>
  <c r="Y10" i="9" s="1"/>
  <c r="AA9" i="9"/>
  <c r="V12" i="38"/>
  <c r="W12" i="38" s="1"/>
  <c r="Y12" i="38" s="1"/>
  <c r="AA11" i="38"/>
  <c r="V98" i="21"/>
  <c r="W98" i="21" s="1"/>
  <c r="Y98" i="21" s="1"/>
  <c r="AA98" i="21" s="1"/>
  <c r="W97" i="19"/>
  <c r="Y97" i="19" s="1"/>
  <c r="AA97" i="19" s="1"/>
  <c r="W97" i="8"/>
  <c r="Y97" i="8" s="1"/>
  <c r="W98" i="8" s="1"/>
  <c r="Y98" i="8" s="1"/>
  <c r="W99" i="8" s="1"/>
  <c r="Y99" i="8" s="1"/>
  <c r="W100" i="8" s="1"/>
  <c r="Y100" i="8" s="1"/>
  <c r="W101" i="8" s="1"/>
  <c r="Y101" i="8" s="1"/>
  <c r="V102" i="8" s="1"/>
  <c r="W102" i="8" s="1"/>
  <c r="Y102" i="8" s="1"/>
  <c r="V103" i="8" s="1"/>
  <c r="W103" i="8" s="1"/>
  <c r="Y103" i="8" s="1"/>
  <c r="V104" i="8" s="1"/>
  <c r="W104" i="8" s="1"/>
  <c r="Y104" i="8" s="1"/>
  <c r="V105" i="8" s="1"/>
  <c r="W105" i="8" s="1"/>
  <c r="Y105" i="8" s="1"/>
  <c r="V106" i="8" s="1"/>
  <c r="W106" i="8" s="1"/>
  <c r="Y106" i="8" s="1"/>
  <c r="V107" i="8" s="1"/>
  <c r="W107" i="8" s="1"/>
  <c r="Y107" i="8" s="1"/>
  <c r="V108" i="8" s="1"/>
  <c r="W108" i="8" s="1"/>
  <c r="Y108" i="8" s="1"/>
  <c r="V109" i="8" s="1"/>
  <c r="W109" i="8" s="1"/>
  <c r="Y109" i="8" s="1"/>
  <c r="V110" i="8" s="1"/>
  <c r="W110" i="8" s="1"/>
  <c r="Y110" i="8" s="1"/>
  <c r="V111" i="8" s="1"/>
  <c r="W111" i="8" s="1"/>
  <c r="Y111" i="8" s="1"/>
  <c r="V112" i="8" s="1"/>
  <c r="W112" i="8" s="1"/>
  <c r="Y112" i="8" s="1"/>
  <c r="V113" i="8" s="1"/>
  <c r="W113" i="8" s="1"/>
  <c r="Y113" i="8" s="1"/>
  <c r="V114" i="8" s="1"/>
  <c r="W114" i="8" s="1"/>
  <c r="Y114" i="8" s="1"/>
  <c r="V115" i="8" s="1"/>
  <c r="W115" i="8" s="1"/>
  <c r="Y115" i="8" s="1"/>
  <c r="V116" i="8" s="1"/>
  <c r="W116" i="8" s="1"/>
  <c r="Y116" i="8" s="1"/>
  <c r="V117" i="8" s="1"/>
  <c r="W117" i="8" s="1"/>
  <c r="Y117" i="8" s="1"/>
  <c r="V118" i="8" s="1"/>
  <c r="W118" i="8" s="1"/>
  <c r="Y118" i="8" s="1"/>
  <c r="V119" i="8" s="1"/>
  <c r="W119" i="8" s="1"/>
  <c r="Y119" i="8" s="1"/>
  <c r="V120" i="8" s="1"/>
  <c r="W120" i="8" s="1"/>
  <c r="Y120" i="8" s="1"/>
  <c r="V121" i="8" s="1"/>
  <c r="W121" i="8" s="1"/>
  <c r="Y121" i="8" s="1"/>
  <c r="V122" i="8" s="1"/>
  <c r="W122" i="8" s="1"/>
  <c r="Y122" i="8" s="1"/>
  <c r="V123" i="8" s="1"/>
  <c r="W123" i="8" s="1"/>
  <c r="Y123" i="8" s="1"/>
  <c r="V124" i="8" s="1"/>
  <c r="W124" i="8" s="1"/>
  <c r="Y124" i="8" s="1"/>
  <c r="V125" i="8" s="1"/>
  <c r="W125" i="8" s="1"/>
  <c r="Y125" i="8" s="1"/>
  <c r="V126" i="8" s="1"/>
  <c r="W126" i="8" s="1"/>
  <c r="Y126" i="8" s="1"/>
  <c r="V127" i="8" s="1"/>
  <c r="W127" i="8" s="1"/>
  <c r="Y127" i="8" s="1"/>
  <c r="V128" i="8" s="1"/>
  <c r="W128" i="8" s="1"/>
  <c r="Y128" i="8" s="1"/>
  <c r="V129" i="8" s="1"/>
  <c r="W129" i="8" s="1"/>
  <c r="Y129" i="8" s="1"/>
  <c r="V130" i="8" s="1"/>
  <c r="W130" i="8" s="1"/>
  <c r="Y130" i="8" s="1"/>
  <c r="V131" i="8" s="1"/>
  <c r="W131" i="8" s="1"/>
  <c r="Y131" i="8" s="1"/>
  <c r="V132" i="8" s="1"/>
  <c r="W132" i="8" s="1"/>
  <c r="Y132" i="8" s="1"/>
  <c r="V133" i="8" s="1"/>
  <c r="W133" i="8" s="1"/>
  <c r="Y133" i="8" s="1"/>
  <c r="V134" i="8" s="1"/>
  <c r="W134" i="8" s="1"/>
  <c r="Y134" i="8" s="1"/>
  <c r="V135" i="8" s="1"/>
  <c r="W135" i="8" s="1"/>
  <c r="Y135" i="8" s="1"/>
  <c r="V136" i="8" s="1"/>
  <c r="W136" i="8" s="1"/>
  <c r="Y136" i="8" s="1"/>
  <c r="V137" i="8" s="1"/>
  <c r="W137" i="8" s="1"/>
  <c r="Y137" i="8" s="1"/>
  <c r="V138" i="8" s="1"/>
  <c r="W138" i="8" s="1"/>
  <c r="Y138" i="8" s="1"/>
  <c r="V139" i="8" s="1"/>
  <c r="W139" i="8" s="1"/>
  <c r="Y139" i="8" s="1"/>
  <c r="V140" i="8" s="1"/>
  <c r="W140" i="8" s="1"/>
  <c r="Y140" i="8" s="1"/>
  <c r="V141" i="8" s="1"/>
  <c r="W141" i="8" s="1"/>
  <c r="Y141" i="8" s="1"/>
  <c r="V142" i="8" s="1"/>
  <c r="W142" i="8" s="1"/>
  <c r="Y142" i="8" s="1"/>
  <c r="V143" i="8" s="1"/>
  <c r="W143" i="8" s="1"/>
  <c r="Y143" i="8" s="1"/>
  <c r="V144" i="8" s="1"/>
  <c r="W144" i="8" s="1"/>
  <c r="Y144" i="8" s="1"/>
  <c r="V145" i="8" s="1"/>
  <c r="W145" i="8" s="1"/>
  <c r="Y145" i="8" s="1"/>
  <c r="V146" i="8" s="1"/>
  <c r="W146" i="8" s="1"/>
  <c r="Y146" i="8" s="1"/>
  <c r="V147" i="8" s="1"/>
  <c r="W147" i="8" s="1"/>
  <c r="Y147" i="8" s="1"/>
  <c r="V148" i="8" s="1"/>
  <c r="W148" i="8" s="1"/>
  <c r="Y148" i="8" s="1"/>
  <c r="V149" i="8" s="1"/>
  <c r="W149" i="8" s="1"/>
  <c r="Y149" i="8" s="1"/>
  <c r="V150" i="8" s="1"/>
  <c r="W150" i="8" s="1"/>
  <c r="Y150" i="8" s="1"/>
  <c r="V151" i="8" s="1"/>
  <c r="W151" i="8" s="1"/>
  <c r="Y151" i="8" s="1"/>
  <c r="V152" i="8" s="1"/>
  <c r="W152" i="8" s="1"/>
  <c r="Y152" i="8" s="1"/>
  <c r="V153" i="8" s="1"/>
  <c r="W153" i="8" s="1"/>
  <c r="Y153" i="8" s="1"/>
  <c r="V154" i="8" s="1"/>
  <c r="W154" i="8" s="1"/>
  <c r="Y154" i="8" s="1"/>
  <c r="V155" i="8" s="1"/>
  <c r="W155" i="8" s="1"/>
  <c r="Y155" i="8" s="1"/>
  <c r="V156" i="8" s="1"/>
  <c r="W156" i="8" s="1"/>
  <c r="Y156" i="8" s="1"/>
  <c r="V157" i="8" s="1"/>
  <c r="W157" i="8" s="1"/>
  <c r="Y157" i="8" s="1"/>
  <c r="V158" i="8" s="1"/>
  <c r="W158" i="8" s="1"/>
  <c r="Y158" i="8" s="1"/>
  <c r="V159" i="8" s="1"/>
  <c r="W159" i="8" s="1"/>
  <c r="Y159" i="8" s="1"/>
  <c r="V160" i="8" s="1"/>
  <c r="W160" i="8" s="1"/>
  <c r="Y160" i="8" s="1"/>
  <c r="V161" i="8" s="1"/>
  <c r="W161" i="8" s="1"/>
  <c r="Y161" i="8" s="1"/>
  <c r="V162" i="8" s="1"/>
  <c r="W162" i="8" s="1"/>
  <c r="Y162" i="8" s="1"/>
  <c r="V163" i="8" s="1"/>
  <c r="W163" i="8" s="1"/>
  <c r="Y163" i="8" s="1"/>
  <c r="V164" i="8" s="1"/>
  <c r="W164" i="8" s="1"/>
  <c r="Y164" i="8" s="1"/>
  <c r="V165" i="8" s="1"/>
  <c r="W165" i="8" s="1"/>
  <c r="Y165" i="8" s="1"/>
  <c r="V166" i="8" s="1"/>
  <c r="W166" i="8" s="1"/>
  <c r="Y166" i="8" s="1"/>
  <c r="V167" i="8" s="1"/>
  <c r="W167" i="8" s="1"/>
  <c r="Y167" i="8" s="1"/>
  <c r="V168" i="8" s="1"/>
  <c r="W168" i="8" s="1"/>
  <c r="Y168" i="8" s="1"/>
  <c r="V169" i="8" s="1"/>
  <c r="W169" i="8" s="1"/>
  <c r="Y169" i="8" s="1"/>
  <c r="V170" i="8" s="1"/>
  <c r="W170" i="8" s="1"/>
  <c r="Y170" i="8" s="1"/>
  <c r="V171" i="8" s="1"/>
  <c r="W171" i="8" s="1"/>
  <c r="Y171" i="8" s="1"/>
  <c r="V172" i="8" s="1"/>
  <c r="W172" i="8" s="1"/>
  <c r="Y172" i="8" s="1"/>
  <c r="V173" i="8" s="1"/>
  <c r="W173" i="8" s="1"/>
  <c r="Y173" i="8" s="1"/>
  <c r="V174" i="8" s="1"/>
  <c r="W174" i="8" s="1"/>
  <c r="Y174" i="8" s="1"/>
  <c r="V175" i="8" s="1"/>
  <c r="W175" i="8" s="1"/>
  <c r="Y175" i="8" s="1"/>
  <c r="V176" i="8" s="1"/>
  <c r="W176" i="8" s="1"/>
  <c r="Y176" i="8" s="1"/>
  <c r="V177" i="8" s="1"/>
  <c r="W177" i="8" s="1"/>
  <c r="Y177" i="8" s="1"/>
  <c r="V178" i="8" s="1"/>
  <c r="W178" i="8" s="1"/>
  <c r="Y178" i="8" s="1"/>
  <c r="V179" i="8" s="1"/>
  <c r="W179" i="8" s="1"/>
  <c r="Y179" i="8" s="1"/>
  <c r="V180" i="8" s="1"/>
  <c r="W180" i="8" s="1"/>
  <c r="Y180" i="8" s="1"/>
  <c r="V181" i="8" s="1"/>
  <c r="W181" i="8" s="1"/>
  <c r="Y181" i="8" s="1"/>
  <c r="V182" i="8" s="1"/>
  <c r="W182" i="8" s="1"/>
  <c r="Y182" i="8" s="1"/>
  <c r="Q10" i="32" l="1"/>
  <c r="AA9" i="41"/>
  <c r="V10" i="41"/>
  <c r="W10" i="41" s="1"/>
  <c r="Y243" i="50"/>
  <c r="V244" i="50" s="1"/>
  <c r="W244" i="50" s="1"/>
  <c r="Y244" i="50" s="1"/>
  <c r="V245" i="50" s="1"/>
  <c r="W245" i="50" s="1"/>
  <c r="Y245" i="50" s="1"/>
  <c r="V246" i="50" s="1"/>
  <c r="W246" i="50" s="1"/>
  <c r="Y246" i="50" s="1"/>
  <c r="V247" i="50" s="1"/>
  <c r="W247" i="50" s="1"/>
  <c r="AA79" i="33"/>
  <c r="V80" i="33"/>
  <c r="W80" i="33" s="1"/>
  <c r="Y80" i="33" s="1"/>
  <c r="AA61" i="50"/>
  <c r="V62" i="50"/>
  <c r="W62" i="50" s="1"/>
  <c r="Y62" i="50" s="1"/>
  <c r="V51" i="49"/>
  <c r="W51" i="49" s="1"/>
  <c r="Y51" i="49" s="1"/>
  <c r="AA50" i="49"/>
  <c r="V11" i="20"/>
  <c r="W11" i="20" s="1"/>
  <c r="Y11" i="20" s="1"/>
  <c r="AA10" i="20"/>
  <c r="V11" i="8"/>
  <c r="W11" i="8" s="1"/>
  <c r="Y11" i="8" s="1"/>
  <c r="AA10" i="8"/>
  <c r="T13" i="44"/>
  <c r="U13" i="44" s="1"/>
  <c r="W13" i="44" s="1"/>
  <c r="Y12" i="44"/>
  <c r="V13" i="37"/>
  <c r="W13" i="37" s="1"/>
  <c r="Y13" i="37" s="1"/>
  <c r="AA12" i="37"/>
  <c r="V13" i="40"/>
  <c r="W13" i="40" s="1"/>
  <c r="Y13" i="40" s="1"/>
  <c r="AA12" i="40"/>
  <c r="T102" i="44"/>
  <c r="U102" i="44" s="1"/>
  <c r="W102" i="44" s="1"/>
  <c r="Y101" i="44"/>
  <c r="V13" i="39"/>
  <c r="W13" i="39" s="1"/>
  <c r="Y13" i="39" s="1"/>
  <c r="AA12" i="39"/>
  <c r="V11" i="7"/>
  <c r="W11" i="7" s="1"/>
  <c r="Y11" i="7" s="1"/>
  <c r="AA10" i="7"/>
  <c r="V11" i="28"/>
  <c r="W11" i="28" s="1"/>
  <c r="Y11" i="28" s="1"/>
  <c r="AA10" i="28"/>
  <c r="V11" i="27"/>
  <c r="W11" i="27" s="1"/>
  <c r="Y11" i="27" s="1"/>
  <c r="AA10" i="27"/>
  <c r="V11" i="26"/>
  <c r="W11" i="26" s="1"/>
  <c r="Y11" i="26" s="1"/>
  <c r="AA10" i="26"/>
  <c r="V11" i="25"/>
  <c r="W11" i="25" s="1"/>
  <c r="Y11" i="25" s="1"/>
  <c r="AA10" i="25"/>
  <c r="V13" i="46"/>
  <c r="W13" i="46" s="1"/>
  <c r="Y13" i="46" s="1"/>
  <c r="AA12" i="46"/>
  <c r="V12" i="24"/>
  <c r="W12" i="24" s="1"/>
  <c r="Y12" i="24" s="1"/>
  <c r="AA11" i="24"/>
  <c r="V11" i="23"/>
  <c r="W11" i="23" s="1"/>
  <c r="Y11" i="23" s="1"/>
  <c r="AA10" i="23"/>
  <c r="V11" i="22"/>
  <c r="W11" i="22" s="1"/>
  <c r="Y11" i="22" s="1"/>
  <c r="AA10" i="22"/>
  <c r="V11" i="21"/>
  <c r="W11" i="21" s="1"/>
  <c r="Y11" i="21" s="1"/>
  <c r="AA10" i="21"/>
  <c r="V13" i="45"/>
  <c r="W13" i="45" s="1"/>
  <c r="Y13" i="45" s="1"/>
  <c r="AA12" i="45"/>
  <c r="V11" i="19"/>
  <c r="W11" i="19" s="1"/>
  <c r="Y11" i="19" s="1"/>
  <c r="AA10" i="19"/>
  <c r="V11" i="18"/>
  <c r="W11" i="18" s="1"/>
  <c r="Y11" i="18" s="1"/>
  <c r="AA10" i="18"/>
  <c r="V11" i="17"/>
  <c r="W11" i="17" s="1"/>
  <c r="Y11" i="17" s="1"/>
  <c r="AA10" i="17"/>
  <c r="V11" i="16"/>
  <c r="W11" i="16" s="1"/>
  <c r="Y11" i="16" s="1"/>
  <c r="AA10" i="16"/>
  <c r="W99" i="16"/>
  <c r="Y99" i="16" s="1"/>
  <c r="AA98" i="16"/>
  <c r="V13" i="42"/>
  <c r="W13" i="42" s="1"/>
  <c r="Y13" i="42" s="1"/>
  <c r="AA12" i="42"/>
  <c r="V12" i="15"/>
  <c r="W12" i="15" s="1"/>
  <c r="Y12" i="15" s="1"/>
  <c r="AA11" i="15"/>
  <c r="V11" i="14"/>
  <c r="W11" i="14" s="1"/>
  <c r="Y11" i="14" s="1"/>
  <c r="AA10" i="14"/>
  <c r="W99" i="14"/>
  <c r="Y99" i="14" s="1"/>
  <c r="AA98" i="14"/>
  <c r="V11" i="12"/>
  <c r="W11" i="12" s="1"/>
  <c r="Y11" i="12" s="1"/>
  <c r="AA10" i="12"/>
  <c r="V11" i="11"/>
  <c r="W11" i="11" s="1"/>
  <c r="Y11" i="11" s="1"/>
  <c r="AA10" i="11"/>
  <c r="V163" i="11"/>
  <c r="W163" i="11" s="1"/>
  <c r="Y163" i="11" s="1"/>
  <c r="V164" i="11" s="1"/>
  <c r="W164" i="11" s="1"/>
  <c r="Y164" i="11" s="1"/>
  <c r="V165" i="11" s="1"/>
  <c r="W165" i="11" s="1"/>
  <c r="Y165" i="11" s="1"/>
  <c r="V166" i="11" s="1"/>
  <c r="W166" i="11" s="1"/>
  <c r="Y166" i="11" s="1"/>
  <c r="V167" i="11" s="1"/>
  <c r="W167" i="11" s="1"/>
  <c r="Y167" i="11" s="1"/>
  <c r="V168" i="11" s="1"/>
  <c r="W168" i="11" s="1"/>
  <c r="Y168" i="11" s="1"/>
  <c r="V169" i="11" s="1"/>
  <c r="W169" i="11" s="1"/>
  <c r="Y169" i="11" s="1"/>
  <c r="V170" i="11" s="1"/>
  <c r="W170" i="11" s="1"/>
  <c r="Y170" i="11" s="1"/>
  <c r="V171" i="11" s="1"/>
  <c r="W171" i="11" s="1"/>
  <c r="Y171" i="11" s="1"/>
  <c r="V172" i="11" s="1"/>
  <c r="W172" i="11" s="1"/>
  <c r="Y172" i="11" s="1"/>
  <c r="V173" i="11" s="1"/>
  <c r="W173" i="11" s="1"/>
  <c r="Y173" i="11" s="1"/>
  <c r="V174" i="11" s="1"/>
  <c r="W174" i="11" s="1"/>
  <c r="Y174" i="11" s="1"/>
  <c r="V175" i="11" s="1"/>
  <c r="W175" i="11" s="1"/>
  <c r="Y175" i="11" s="1"/>
  <c r="V176" i="11" s="1"/>
  <c r="W176" i="11" s="1"/>
  <c r="Y176" i="11" s="1"/>
  <c r="V177" i="11" s="1"/>
  <c r="W177" i="11" s="1"/>
  <c r="Y177" i="11" s="1"/>
  <c r="V178" i="11" s="1"/>
  <c r="W178" i="11" s="1"/>
  <c r="Y178" i="11" s="1"/>
  <c r="V179" i="11" s="1"/>
  <c r="W179" i="11" s="1"/>
  <c r="Y179" i="11" s="1"/>
  <c r="V180" i="11" s="1"/>
  <c r="W180" i="11" s="1"/>
  <c r="Y180" i="11" s="1"/>
  <c r="V181" i="11" s="1"/>
  <c r="W181" i="11" s="1"/>
  <c r="Y181" i="11" s="1"/>
  <c r="AA162" i="11"/>
  <c r="V11" i="10"/>
  <c r="W11" i="10" s="1"/>
  <c r="Y11" i="10" s="1"/>
  <c r="AA10" i="10"/>
  <c r="V11" i="6"/>
  <c r="W11" i="6" s="1"/>
  <c r="Y11" i="6" s="1"/>
  <c r="AA10" i="6"/>
  <c r="V11" i="5"/>
  <c r="W11" i="5" s="1"/>
  <c r="Y11" i="5" s="1"/>
  <c r="AA10" i="5"/>
  <c r="V11" i="4"/>
  <c r="W11" i="4" s="1"/>
  <c r="Y11" i="4" s="1"/>
  <c r="AA10" i="4"/>
  <c r="V11" i="3"/>
  <c r="W11" i="3" s="1"/>
  <c r="Y11" i="3" s="1"/>
  <c r="AA10" i="3"/>
  <c r="V11" i="2"/>
  <c r="W11" i="2" s="1"/>
  <c r="Y11" i="2" s="1"/>
  <c r="AA10" i="2"/>
  <c r="V11" i="1"/>
  <c r="W11" i="1" s="1"/>
  <c r="Y11" i="1" s="1"/>
  <c r="AA10" i="1"/>
  <c r="V13" i="43"/>
  <c r="W13" i="43" s="1"/>
  <c r="Y13" i="43" s="1"/>
  <c r="AA12" i="43"/>
  <c r="V11" i="9"/>
  <c r="W11" i="9" s="1"/>
  <c r="Y11" i="9" s="1"/>
  <c r="AA10" i="9"/>
  <c r="V13" i="38"/>
  <c r="W13" i="38" s="1"/>
  <c r="Y13" i="38" s="1"/>
  <c r="AA12" i="38"/>
  <c r="V183" i="8"/>
  <c r="W183" i="8" s="1"/>
  <c r="Y183" i="8" s="1"/>
  <c r="V184" i="8" s="1"/>
  <c r="W184" i="8" s="1"/>
  <c r="Y184" i="8" s="1"/>
  <c r="V185" i="8" s="1"/>
  <c r="W185" i="8" s="1"/>
  <c r="Y185" i="8" s="1"/>
  <c r="V186" i="8" s="1"/>
  <c r="W186" i="8" s="1"/>
  <c r="Y186" i="8" s="1"/>
  <c r="V187" i="8" s="1"/>
  <c r="W187" i="8" s="1"/>
  <c r="Y187" i="8" s="1"/>
  <c r="V188" i="8" s="1"/>
  <c r="W188" i="8" s="1"/>
  <c r="Y188" i="8" s="1"/>
  <c r="V189" i="8" s="1"/>
  <c r="W189" i="8" s="1"/>
  <c r="Y189" i="8" s="1"/>
  <c r="V190" i="8" s="1"/>
  <c r="W190" i="8" s="1"/>
  <c r="Y190" i="8" s="1"/>
  <c r="V191" i="8" s="1"/>
  <c r="W191" i="8" s="1"/>
  <c r="Y191" i="8" s="1"/>
  <c r="V192" i="8" s="1"/>
  <c r="W192" i="8" s="1"/>
  <c r="Y192" i="8" s="1"/>
  <c r="V193" i="8" s="1"/>
  <c r="W193" i="8" s="1"/>
  <c r="Y193" i="8" s="1"/>
  <c r="V194" i="8" s="1"/>
  <c r="W194" i="8" s="1"/>
  <c r="Y194" i="8" s="1"/>
  <c r="V195" i="8" s="1"/>
  <c r="W195" i="8" s="1"/>
  <c r="Y195" i="8" s="1"/>
  <c r="V196" i="8" s="1"/>
  <c r="W196" i="8" s="1"/>
  <c r="Y196" i="8" s="1"/>
  <c r="V197" i="8" s="1"/>
  <c r="W197" i="8" s="1"/>
  <c r="Y197" i="8" s="1"/>
  <c r="V198" i="8" s="1"/>
  <c r="W198" i="8" s="1"/>
  <c r="Y198" i="8" s="1"/>
  <c r="V199" i="8" s="1"/>
  <c r="W199" i="8" s="1"/>
  <c r="Y199" i="8" s="1"/>
  <c r="V200" i="8" s="1"/>
  <c r="W200" i="8" s="1"/>
  <c r="Y200" i="8" s="1"/>
  <c r="V201" i="8" s="1"/>
  <c r="W201" i="8" s="1"/>
  <c r="Y201" i="8" s="1"/>
  <c r="V202" i="8" s="1"/>
  <c r="W202" i="8" s="1"/>
  <c r="Y202" i="8" s="1"/>
  <c r="V203" i="8" s="1"/>
  <c r="W203" i="8" s="1"/>
  <c r="Y203" i="8" s="1"/>
  <c r="V204" i="8" s="1"/>
  <c r="W204" i="8" s="1"/>
  <c r="Y204" i="8" s="1"/>
  <c r="V205" i="8" s="1"/>
  <c r="W205" i="8" s="1"/>
  <c r="Y205" i="8" s="1"/>
  <c r="V206" i="8" s="1"/>
  <c r="W206" i="8" s="1"/>
  <c r="Y206" i="8" s="1"/>
  <c r="V207" i="8" s="1"/>
  <c r="W207" i="8" s="1"/>
  <c r="Y207" i="8" s="1"/>
  <c r="V208" i="8" s="1"/>
  <c r="W208" i="8" s="1"/>
  <c r="Y208" i="8" s="1"/>
  <c r="V209" i="8" s="1"/>
  <c r="W209" i="8" s="1"/>
  <c r="Y209" i="8" s="1"/>
  <c r="V210" i="8" s="1"/>
  <c r="W210" i="8" s="1"/>
  <c r="Y210" i="8" s="1"/>
  <c r="V211" i="8" s="1"/>
  <c r="W211" i="8" s="1"/>
  <c r="Y211" i="8" s="1"/>
  <c r="V212" i="8" s="1"/>
  <c r="W212" i="8" s="1"/>
  <c r="Y212" i="8" s="1"/>
  <c r="V213" i="8" s="1"/>
  <c r="W213" i="8" s="1"/>
  <c r="Y213" i="8" s="1"/>
  <c r="V214" i="8" s="1"/>
  <c r="W214" i="8" s="1"/>
  <c r="Y214" i="8" s="1"/>
  <c r="V215" i="8" s="1"/>
  <c r="W215" i="8" s="1"/>
  <c r="Y215" i="8" s="1"/>
  <c r="V216" i="8" s="1"/>
  <c r="W216" i="8" s="1"/>
  <c r="Y216" i="8" s="1"/>
  <c r="V217" i="8" s="1"/>
  <c r="W217" i="8" s="1"/>
  <c r="Y217" i="8" s="1"/>
  <c r="V218" i="8" s="1"/>
  <c r="W218" i="8" s="1"/>
  <c r="Y218" i="8" s="1"/>
  <c r="V219" i="8" s="1"/>
  <c r="W219" i="8" s="1"/>
  <c r="Y219" i="8" s="1"/>
  <c r="V220" i="8" s="1"/>
  <c r="W220" i="8" s="1"/>
  <c r="Y220" i="8" s="1"/>
  <c r="V221" i="8" s="1"/>
  <c r="W221" i="8" s="1"/>
  <c r="Y221" i="8" s="1"/>
  <c r="V222" i="8" s="1"/>
  <c r="W222" i="8" s="1"/>
  <c r="Y222" i="8" s="1"/>
  <c r="V223" i="8" s="1"/>
  <c r="W223" i="8" s="1"/>
  <c r="V98" i="19"/>
  <c r="W98" i="19" s="1"/>
  <c r="Y98" i="19" s="1"/>
  <c r="V99" i="21"/>
  <c r="W99" i="21" s="1"/>
  <c r="Y99" i="21" s="1"/>
  <c r="W97" i="17"/>
  <c r="Y97" i="17" s="1"/>
  <c r="W98" i="17" s="1"/>
  <c r="Y98" i="17" s="1"/>
  <c r="W99" i="17" s="1"/>
  <c r="Y99" i="17" s="1"/>
  <c r="W100" i="17" s="1"/>
  <c r="Y100" i="17" s="1"/>
  <c r="W101" i="17" s="1"/>
  <c r="Y101" i="17" s="1"/>
  <c r="V102" i="17" s="1"/>
  <c r="W102" i="17" s="1"/>
  <c r="Y102" i="17" s="1"/>
  <c r="V103" i="17" s="1"/>
  <c r="W103" i="17" s="1"/>
  <c r="Y103" i="17" s="1"/>
  <c r="V104" i="17" s="1"/>
  <c r="W104" i="17" s="1"/>
  <c r="Y104" i="17" s="1"/>
  <c r="V105" i="17" s="1"/>
  <c r="W105" i="17" s="1"/>
  <c r="Y105" i="17" s="1"/>
  <c r="V106" i="17" s="1"/>
  <c r="W106" i="17" s="1"/>
  <c r="Y106" i="17" s="1"/>
  <c r="V107" i="17" s="1"/>
  <c r="W107" i="17" s="1"/>
  <c r="Y107" i="17" s="1"/>
  <c r="V108" i="17" s="1"/>
  <c r="W108" i="17" s="1"/>
  <c r="Y108" i="17" s="1"/>
  <c r="V109" i="17" s="1"/>
  <c r="W109" i="17" s="1"/>
  <c r="Y109" i="17" s="1"/>
  <c r="V110" i="17" s="1"/>
  <c r="W110" i="17" s="1"/>
  <c r="Y110" i="17" s="1"/>
  <c r="V111" i="17" s="1"/>
  <c r="W111" i="17" s="1"/>
  <c r="Y111" i="17" s="1"/>
  <c r="V112" i="17" s="1"/>
  <c r="W112" i="17" s="1"/>
  <c r="Y112" i="17" s="1"/>
  <c r="V113" i="17" s="1"/>
  <c r="W113" i="17" s="1"/>
  <c r="Y113" i="17" s="1"/>
  <c r="V114" i="17" s="1"/>
  <c r="W114" i="17" s="1"/>
  <c r="Y114" i="17" s="1"/>
  <c r="V115" i="17" s="1"/>
  <c r="W115" i="17" s="1"/>
  <c r="Y115" i="17" s="1"/>
  <c r="V116" i="17" s="1"/>
  <c r="W116" i="17" s="1"/>
  <c r="Y116" i="17" s="1"/>
  <c r="V117" i="17" s="1"/>
  <c r="W117" i="17" s="1"/>
  <c r="Y117" i="17" s="1"/>
  <c r="V118" i="17" s="1"/>
  <c r="W118" i="17" s="1"/>
  <c r="Y118" i="17" s="1"/>
  <c r="V119" i="17" s="1"/>
  <c r="W119" i="17" s="1"/>
  <c r="Y119" i="17" s="1"/>
  <c r="V120" i="17" s="1"/>
  <c r="W120" i="17" s="1"/>
  <c r="Y120" i="17" s="1"/>
  <c r="V121" i="17" s="1"/>
  <c r="W121" i="17" s="1"/>
  <c r="Y121" i="17" s="1"/>
  <c r="V122" i="17" s="1"/>
  <c r="W122" i="17" s="1"/>
  <c r="Y122" i="17" s="1"/>
  <c r="V123" i="17" s="1"/>
  <c r="W123" i="17" s="1"/>
  <c r="Y123" i="17" s="1"/>
  <c r="V124" i="17" s="1"/>
  <c r="W124" i="17" s="1"/>
  <c r="Y124" i="17" s="1"/>
  <c r="W97" i="4"/>
  <c r="Y97" i="4" s="1"/>
  <c r="Y10" i="41" l="1"/>
  <c r="O11" i="32"/>
  <c r="Y247" i="50"/>
  <c r="V248" i="50" s="1"/>
  <c r="W248" i="50" s="1"/>
  <c r="V81" i="33"/>
  <c r="W81" i="33" s="1"/>
  <c r="Y81" i="33" s="1"/>
  <c r="AA80" i="33"/>
  <c r="Y223" i="8"/>
  <c r="V224" i="8" s="1"/>
  <c r="W224" i="8" s="1"/>
  <c r="AA62" i="50"/>
  <c r="V63" i="50"/>
  <c r="W63" i="50" s="1"/>
  <c r="Y63" i="50" s="1"/>
  <c r="V52" i="49"/>
  <c r="W52" i="49" s="1"/>
  <c r="Y52" i="49" s="1"/>
  <c r="AA51" i="49"/>
  <c r="T103" i="44"/>
  <c r="U103" i="44" s="1"/>
  <c r="W103" i="44" s="1"/>
  <c r="Y102" i="44"/>
  <c r="V14" i="40"/>
  <c r="W14" i="40" s="1"/>
  <c r="Y14" i="40" s="1"/>
  <c r="AA13" i="40"/>
  <c r="V14" i="37"/>
  <c r="W14" i="37" s="1"/>
  <c r="Y14" i="37" s="1"/>
  <c r="AA13" i="37"/>
  <c r="T14" i="44"/>
  <c r="U14" i="44" s="1"/>
  <c r="W14" i="44" s="1"/>
  <c r="Y13" i="44"/>
  <c r="V12" i="8"/>
  <c r="W12" i="8" s="1"/>
  <c r="Y12" i="8" s="1"/>
  <c r="AA11" i="8"/>
  <c r="V12" i="20"/>
  <c r="W12" i="20" s="1"/>
  <c r="Y12" i="20" s="1"/>
  <c r="AA11" i="20"/>
  <c r="V14" i="39"/>
  <c r="W14" i="39" s="1"/>
  <c r="Y14" i="39" s="1"/>
  <c r="AA13" i="39"/>
  <c r="V12" i="7"/>
  <c r="W12" i="7" s="1"/>
  <c r="Y12" i="7" s="1"/>
  <c r="AA11" i="7"/>
  <c r="V12" i="28"/>
  <c r="W12" i="28" s="1"/>
  <c r="Y12" i="28" s="1"/>
  <c r="AA11" i="28"/>
  <c r="V12" i="27"/>
  <c r="W12" i="27" s="1"/>
  <c r="Y12" i="27" s="1"/>
  <c r="AA11" i="27"/>
  <c r="V12" i="26"/>
  <c r="W12" i="26" s="1"/>
  <c r="Y12" i="26" s="1"/>
  <c r="AA11" i="26"/>
  <c r="V12" i="25"/>
  <c r="W12" i="25" s="1"/>
  <c r="Y12" i="25" s="1"/>
  <c r="AA11" i="25"/>
  <c r="V14" i="46"/>
  <c r="W14" i="46" s="1"/>
  <c r="Y14" i="46" s="1"/>
  <c r="AA13" i="46"/>
  <c r="V13" i="24"/>
  <c r="W13" i="24" s="1"/>
  <c r="Y13" i="24" s="1"/>
  <c r="AA12" i="24"/>
  <c r="V12" i="23"/>
  <c r="W12" i="23" s="1"/>
  <c r="Y12" i="23" s="1"/>
  <c r="AA11" i="23"/>
  <c r="V12" i="22"/>
  <c r="W12" i="22" s="1"/>
  <c r="Y12" i="22" s="1"/>
  <c r="AA11" i="22"/>
  <c r="V12" i="21"/>
  <c r="W12" i="21" s="1"/>
  <c r="Y12" i="21" s="1"/>
  <c r="AA11" i="21"/>
  <c r="V14" i="45"/>
  <c r="W14" i="45" s="1"/>
  <c r="Y14" i="45" s="1"/>
  <c r="AA13" i="45"/>
  <c r="V99" i="19"/>
  <c r="W99" i="19" s="1"/>
  <c r="Y99" i="19" s="1"/>
  <c r="V100" i="19" s="1"/>
  <c r="W100" i="19" s="1"/>
  <c r="Y100" i="19" s="1"/>
  <c r="AA98" i="19"/>
  <c r="V12" i="19"/>
  <c r="W12" i="19" s="1"/>
  <c r="Y12" i="19" s="1"/>
  <c r="AA11" i="19"/>
  <c r="V12" i="18"/>
  <c r="W12" i="18" s="1"/>
  <c r="Y12" i="18" s="1"/>
  <c r="AA11" i="18"/>
  <c r="V125" i="17"/>
  <c r="W125" i="17" s="1"/>
  <c r="Y125" i="17" s="1"/>
  <c r="V126" i="17" s="1"/>
  <c r="W126" i="17" s="1"/>
  <c r="Y126" i="17" s="1"/>
  <c r="V127" i="17" s="1"/>
  <c r="W127" i="17" s="1"/>
  <c r="Y127" i="17" s="1"/>
  <c r="V128" i="17" s="1"/>
  <c r="W128" i="17" s="1"/>
  <c r="Y128" i="17" s="1"/>
  <c r="V129" i="17" s="1"/>
  <c r="W129" i="17" s="1"/>
  <c r="Y129" i="17" s="1"/>
  <c r="V130" i="17" s="1"/>
  <c r="W130" i="17" s="1"/>
  <c r="Y130" i="17" s="1"/>
  <c r="V131" i="17" s="1"/>
  <c r="W131" i="17" s="1"/>
  <c r="Y131" i="17" s="1"/>
  <c r="V132" i="17" s="1"/>
  <c r="W132" i="17" s="1"/>
  <c r="Y132" i="17" s="1"/>
  <c r="V133" i="17" s="1"/>
  <c r="W133" i="17" s="1"/>
  <c r="Y133" i="17" s="1"/>
  <c r="V134" i="17" s="1"/>
  <c r="W134" i="17" s="1"/>
  <c r="Y134" i="17" s="1"/>
  <c r="V135" i="17" s="1"/>
  <c r="W135" i="17" s="1"/>
  <c r="Y135" i="17" s="1"/>
  <c r="V136" i="17" s="1"/>
  <c r="W136" i="17" s="1"/>
  <c r="Y136" i="17" s="1"/>
  <c r="V137" i="17" s="1"/>
  <c r="W137" i="17" s="1"/>
  <c r="Y137" i="17" s="1"/>
  <c r="V138" i="17" s="1"/>
  <c r="W138" i="17" s="1"/>
  <c r="Y138" i="17" s="1"/>
  <c r="V139" i="17" s="1"/>
  <c r="W139" i="17" s="1"/>
  <c r="Y139" i="17" s="1"/>
  <c r="V140" i="17" s="1"/>
  <c r="W140" i="17" s="1"/>
  <c r="Y140" i="17" s="1"/>
  <c r="V141" i="17" s="1"/>
  <c r="W141" i="17" s="1"/>
  <c r="Y141" i="17" s="1"/>
  <c r="V142" i="17" s="1"/>
  <c r="W142" i="17" s="1"/>
  <c r="Y142" i="17" s="1"/>
  <c r="V143" i="17" s="1"/>
  <c r="W143" i="17" s="1"/>
  <c r="Y143" i="17" s="1"/>
  <c r="V144" i="17" s="1"/>
  <c r="W144" i="17" s="1"/>
  <c r="Y144" i="17" s="1"/>
  <c r="V145" i="17" s="1"/>
  <c r="W145" i="17" s="1"/>
  <c r="Y145" i="17" s="1"/>
  <c r="V146" i="17" s="1"/>
  <c r="W146" i="17" s="1"/>
  <c r="Y146" i="17" s="1"/>
  <c r="V147" i="17" s="1"/>
  <c r="W147" i="17" s="1"/>
  <c r="Y147" i="17" s="1"/>
  <c r="V148" i="17" s="1"/>
  <c r="W148" i="17" s="1"/>
  <c r="Y148" i="17" s="1"/>
  <c r="V149" i="17" s="1"/>
  <c r="W149" i="17" s="1"/>
  <c r="Y149" i="17" s="1"/>
  <c r="V150" i="17" s="1"/>
  <c r="W150" i="17" s="1"/>
  <c r="Y150" i="17" s="1"/>
  <c r="V151" i="17" s="1"/>
  <c r="W151" i="17" s="1"/>
  <c r="Y151" i="17" s="1"/>
  <c r="V152" i="17" s="1"/>
  <c r="W152" i="17" s="1"/>
  <c r="Y152" i="17" s="1"/>
  <c r="V153" i="17" s="1"/>
  <c r="W153" i="17" s="1"/>
  <c r="Y153" i="17" s="1"/>
  <c r="V154" i="17" s="1"/>
  <c r="W154" i="17" s="1"/>
  <c r="Y154" i="17" s="1"/>
  <c r="V155" i="17" s="1"/>
  <c r="W155" i="17" s="1"/>
  <c r="Y155" i="17" s="1"/>
  <c r="V156" i="17" s="1"/>
  <c r="W156" i="17" s="1"/>
  <c r="Y156" i="17" s="1"/>
  <c r="V157" i="17" s="1"/>
  <c r="W157" i="17" s="1"/>
  <c r="Y157" i="17" s="1"/>
  <c r="V158" i="17" s="1"/>
  <c r="W158" i="17" s="1"/>
  <c r="Y158" i="17" s="1"/>
  <c r="V159" i="17" s="1"/>
  <c r="W159" i="17" s="1"/>
  <c r="Y159" i="17" s="1"/>
  <c r="V160" i="17" s="1"/>
  <c r="W160" i="17" s="1"/>
  <c r="Y160" i="17" s="1"/>
  <c r="V161" i="17" s="1"/>
  <c r="W161" i="17" s="1"/>
  <c r="Y161" i="17" s="1"/>
  <c r="V162" i="17" s="1"/>
  <c r="W162" i="17" s="1"/>
  <c r="Y162" i="17" s="1"/>
  <c r="V163" i="17" s="1"/>
  <c r="W163" i="17" s="1"/>
  <c r="Y163" i="17" s="1"/>
  <c r="V164" i="17" s="1"/>
  <c r="W164" i="17" s="1"/>
  <c r="Y164" i="17" s="1"/>
  <c r="V165" i="17" s="1"/>
  <c r="W165" i="17" s="1"/>
  <c r="Y165" i="17" s="1"/>
  <c r="V166" i="17" s="1"/>
  <c r="W166" i="17" s="1"/>
  <c r="Y166" i="17" s="1"/>
  <c r="V167" i="17" s="1"/>
  <c r="W167" i="17" s="1"/>
  <c r="Y167" i="17" s="1"/>
  <c r="V168" i="17" s="1"/>
  <c r="W168" i="17" s="1"/>
  <c r="Y168" i="17" s="1"/>
  <c r="V169" i="17" s="1"/>
  <c r="W169" i="17" s="1"/>
  <c r="Y169" i="17" s="1"/>
  <c r="V170" i="17" s="1"/>
  <c r="W170" i="17" s="1"/>
  <c r="Y170" i="17" s="1"/>
  <c r="V171" i="17" s="1"/>
  <c r="W171" i="17" s="1"/>
  <c r="Y171" i="17" s="1"/>
  <c r="V172" i="17" s="1"/>
  <c r="W172" i="17" s="1"/>
  <c r="Y172" i="17" s="1"/>
  <c r="V173" i="17" s="1"/>
  <c r="W173" i="17" s="1"/>
  <c r="Y173" i="17" s="1"/>
  <c r="V174" i="17" s="1"/>
  <c r="W174" i="17" s="1"/>
  <c r="Y174" i="17" s="1"/>
  <c r="V175" i="17" s="1"/>
  <c r="W175" i="17" s="1"/>
  <c r="Y175" i="17" s="1"/>
  <c r="V176" i="17" s="1"/>
  <c r="W176" i="17" s="1"/>
  <c r="Y176" i="17" s="1"/>
  <c r="V177" i="17" s="1"/>
  <c r="W177" i="17" s="1"/>
  <c r="Y177" i="17" s="1"/>
  <c r="V178" i="17" s="1"/>
  <c r="W178" i="17" s="1"/>
  <c r="Y178" i="17" s="1"/>
  <c r="V179" i="17" s="1"/>
  <c r="W179" i="17" s="1"/>
  <c r="Y179" i="17" s="1"/>
  <c r="V180" i="17" s="1"/>
  <c r="W180" i="17" s="1"/>
  <c r="Y180" i="17" s="1"/>
  <c r="V181" i="17" s="1"/>
  <c r="W181" i="17" s="1"/>
  <c r="Y181" i="17" s="1"/>
  <c r="V182" i="17" s="1"/>
  <c r="W182" i="17" s="1"/>
  <c r="Y182" i="17" s="1"/>
  <c r="AA182" i="17" s="1"/>
  <c r="AA124" i="17"/>
  <c r="V12" i="17"/>
  <c r="W12" i="17" s="1"/>
  <c r="Y12" i="17" s="1"/>
  <c r="AA11" i="17"/>
  <c r="W100" i="16"/>
  <c r="Y100" i="16" s="1"/>
  <c r="AA99" i="16"/>
  <c r="V12" i="16"/>
  <c r="W12" i="16" s="1"/>
  <c r="Y12" i="16" s="1"/>
  <c r="AA11" i="16"/>
  <c r="V14" i="42"/>
  <c r="W14" i="42" s="1"/>
  <c r="Y14" i="42" s="1"/>
  <c r="AA13" i="42"/>
  <c r="V13" i="15"/>
  <c r="W13" i="15" s="1"/>
  <c r="Y13" i="15" s="1"/>
  <c r="AA12" i="15"/>
  <c r="W100" i="14"/>
  <c r="Y100" i="14" s="1"/>
  <c r="AA99" i="14"/>
  <c r="V12" i="14"/>
  <c r="W12" i="14" s="1"/>
  <c r="Y12" i="14" s="1"/>
  <c r="AA11" i="14"/>
  <c r="V12" i="12"/>
  <c r="W12" i="12" s="1"/>
  <c r="Y12" i="12" s="1"/>
  <c r="AA11" i="12"/>
  <c r="V182" i="11"/>
  <c r="W182" i="11" s="1"/>
  <c r="Y182" i="11" s="1"/>
  <c r="V183" i="11" s="1"/>
  <c r="W183" i="11" s="1"/>
  <c r="Y183" i="11" s="1"/>
  <c r="V184" i="11" s="1"/>
  <c r="W184" i="11" s="1"/>
  <c r="Y184" i="11" s="1"/>
  <c r="V185" i="11" s="1"/>
  <c r="W185" i="11" s="1"/>
  <c r="Y185" i="11" s="1"/>
  <c r="V186" i="11" s="1"/>
  <c r="W186" i="11" s="1"/>
  <c r="Y186" i="11" s="1"/>
  <c r="V187" i="11" s="1"/>
  <c r="W187" i="11" s="1"/>
  <c r="Y187" i="11" s="1"/>
  <c r="V188" i="11" s="1"/>
  <c r="W188" i="11" s="1"/>
  <c r="Y188" i="11" s="1"/>
  <c r="V189" i="11" s="1"/>
  <c r="W189" i="11" s="1"/>
  <c r="Y189" i="11" s="1"/>
  <c r="V190" i="11" s="1"/>
  <c r="W190" i="11" s="1"/>
  <c r="Y190" i="11" s="1"/>
  <c r="V191" i="11" s="1"/>
  <c r="W191" i="11" s="1"/>
  <c r="Y191" i="11" s="1"/>
  <c r="V192" i="11" s="1"/>
  <c r="W192" i="11" s="1"/>
  <c r="Y192" i="11" s="1"/>
  <c r="V193" i="11" s="1"/>
  <c r="W193" i="11" s="1"/>
  <c r="Y193" i="11" s="1"/>
  <c r="V194" i="11" s="1"/>
  <c r="W194" i="11" s="1"/>
  <c r="Y194" i="11" s="1"/>
  <c r="V195" i="11" s="1"/>
  <c r="W195" i="11" s="1"/>
  <c r="Y195" i="11" s="1"/>
  <c r="V196" i="11" s="1"/>
  <c r="W196" i="11" s="1"/>
  <c r="Y196" i="11" s="1"/>
  <c r="V197" i="11" s="1"/>
  <c r="W197" i="11" s="1"/>
  <c r="Y197" i="11" s="1"/>
  <c r="V198" i="11" s="1"/>
  <c r="W198" i="11" s="1"/>
  <c r="Y198" i="11" s="1"/>
  <c r="V199" i="11" s="1"/>
  <c r="W199" i="11" s="1"/>
  <c r="Y199" i="11" s="1"/>
  <c r="AA181" i="11"/>
  <c r="V12" i="11"/>
  <c r="W12" i="11" s="1"/>
  <c r="Y12" i="11" s="1"/>
  <c r="AA11" i="11"/>
  <c r="V12" i="10"/>
  <c r="W12" i="10" s="1"/>
  <c r="Y12" i="10" s="1"/>
  <c r="AA11" i="10"/>
  <c r="V12" i="6"/>
  <c r="W12" i="6" s="1"/>
  <c r="Y12" i="6" s="1"/>
  <c r="AA11" i="6"/>
  <c r="V12" i="5"/>
  <c r="W12" i="5" s="1"/>
  <c r="Y12" i="5" s="1"/>
  <c r="AA11" i="5"/>
  <c r="W98" i="4"/>
  <c r="Y98" i="4" s="1"/>
  <c r="AA97" i="4"/>
  <c r="V12" i="4"/>
  <c r="W12" i="4" s="1"/>
  <c r="Y12" i="4" s="1"/>
  <c r="AA11" i="4"/>
  <c r="V12" i="3"/>
  <c r="W12" i="3" s="1"/>
  <c r="Y12" i="3" s="1"/>
  <c r="AA11" i="3"/>
  <c r="V12" i="2"/>
  <c r="W12" i="2" s="1"/>
  <c r="Y12" i="2" s="1"/>
  <c r="AA11" i="2"/>
  <c r="V12" i="1"/>
  <c r="W12" i="1" s="1"/>
  <c r="Y12" i="1" s="1"/>
  <c r="AA11" i="1"/>
  <c r="V14" i="43"/>
  <c r="W14" i="43" s="1"/>
  <c r="Y14" i="43" s="1"/>
  <c r="AA13" i="43"/>
  <c r="V12" i="9"/>
  <c r="W12" i="9" s="1"/>
  <c r="Y12" i="9" s="1"/>
  <c r="AA11" i="9"/>
  <c r="V14" i="38"/>
  <c r="W14" i="38" s="1"/>
  <c r="Y14" i="38" s="1"/>
  <c r="AA13" i="38"/>
  <c r="V100" i="21"/>
  <c r="W100" i="21" s="1"/>
  <c r="Y100" i="21" s="1"/>
  <c r="W97" i="18"/>
  <c r="Y97" i="18" s="1"/>
  <c r="W98" i="18" s="1"/>
  <c r="Y98" i="18" s="1"/>
  <c r="W99" i="18" s="1"/>
  <c r="Y99" i="18" s="1"/>
  <c r="W100" i="18" s="1"/>
  <c r="Y100" i="18" s="1"/>
  <c r="W101" i="18" s="1"/>
  <c r="Y101" i="18" s="1"/>
  <c r="V102" i="18" s="1"/>
  <c r="W102" i="18" s="1"/>
  <c r="Y102" i="18" s="1"/>
  <c r="V103" i="18" s="1"/>
  <c r="W103" i="18" s="1"/>
  <c r="Y103" i="18" s="1"/>
  <c r="V104" i="18" s="1"/>
  <c r="W104" i="18" s="1"/>
  <c r="Y104" i="18" s="1"/>
  <c r="V105" i="18" s="1"/>
  <c r="W105" i="18" s="1"/>
  <c r="Y105" i="18" s="1"/>
  <c r="V106" i="18" s="1"/>
  <c r="W106" i="18" s="1"/>
  <c r="Y106" i="18" s="1"/>
  <c r="V107" i="18" s="1"/>
  <c r="W107" i="18" s="1"/>
  <c r="Y107" i="18" s="1"/>
  <c r="V108" i="18" s="1"/>
  <c r="W108" i="18" s="1"/>
  <c r="Y108" i="18" s="1"/>
  <c r="V109" i="18" s="1"/>
  <c r="W109" i="18" s="1"/>
  <c r="Y109" i="18" s="1"/>
  <c r="V110" i="18" s="1"/>
  <c r="W110" i="18" s="1"/>
  <c r="Y110" i="18" s="1"/>
  <c r="V111" i="18" s="1"/>
  <c r="W111" i="18" s="1"/>
  <c r="Y111" i="18" s="1"/>
  <c r="V112" i="18" s="1"/>
  <c r="W112" i="18" s="1"/>
  <c r="Y112" i="18" s="1"/>
  <c r="W97" i="10"/>
  <c r="Y97" i="10" s="1"/>
  <c r="W97" i="2"/>
  <c r="Y97" i="2" s="1"/>
  <c r="W98" i="2" s="1"/>
  <c r="Y98" i="2" s="1"/>
  <c r="W99" i="2" s="1"/>
  <c r="Y99" i="2" s="1"/>
  <c r="W100" i="2" s="1"/>
  <c r="Y100" i="2" s="1"/>
  <c r="W101" i="2" s="1"/>
  <c r="Y101" i="2" s="1"/>
  <c r="V102" i="2" s="1"/>
  <c r="W102" i="2" s="1"/>
  <c r="Y102" i="2" s="1"/>
  <c r="V103" i="2" s="1"/>
  <c r="W103" i="2" s="1"/>
  <c r="Y103" i="2" s="1"/>
  <c r="V104" i="2" s="1"/>
  <c r="W104" i="2" s="1"/>
  <c r="Y104" i="2" s="1"/>
  <c r="V105" i="2" s="1"/>
  <c r="W105" i="2" s="1"/>
  <c r="Y105" i="2" s="1"/>
  <c r="V106" i="2" s="1"/>
  <c r="W106" i="2" s="1"/>
  <c r="Y106" i="2" s="1"/>
  <c r="V107" i="2" s="1"/>
  <c r="W107" i="2" s="1"/>
  <c r="Y107" i="2" s="1"/>
  <c r="V108" i="2" s="1"/>
  <c r="W108" i="2" s="1"/>
  <c r="Y108" i="2" s="1"/>
  <c r="V109" i="2" s="1"/>
  <c r="W109" i="2" s="1"/>
  <c r="Y109" i="2" s="1"/>
  <c r="V110" i="2" s="1"/>
  <c r="W110" i="2" s="1"/>
  <c r="Y110" i="2" s="1"/>
  <c r="V111" i="2" s="1"/>
  <c r="W111" i="2" s="1"/>
  <c r="Y111" i="2" s="1"/>
  <c r="V112" i="2" s="1"/>
  <c r="W112" i="2" s="1"/>
  <c r="Y112" i="2" s="1"/>
  <c r="V113" i="2" s="1"/>
  <c r="W113" i="2" s="1"/>
  <c r="Y113" i="2" s="1"/>
  <c r="V114" i="2" s="1"/>
  <c r="W114" i="2" s="1"/>
  <c r="Y114" i="2" s="1"/>
  <c r="V115" i="2" s="1"/>
  <c r="W115" i="2" s="1"/>
  <c r="Y115" i="2" s="1"/>
  <c r="V116" i="2" s="1"/>
  <c r="W116" i="2" s="1"/>
  <c r="Y116" i="2" s="1"/>
  <c r="Q11" i="32" l="1"/>
  <c r="V11" i="41"/>
  <c r="W11" i="41" s="1"/>
  <c r="AA10" i="41"/>
  <c r="Y248" i="50"/>
  <c r="V249" i="50" s="1"/>
  <c r="W249" i="50" s="1"/>
  <c r="V200" i="11"/>
  <c r="W200" i="11" s="1"/>
  <c r="Y200" i="11" s="1"/>
  <c r="AA81" i="33"/>
  <c r="V82" i="33"/>
  <c r="W82" i="33" s="1"/>
  <c r="Y82" i="33" s="1"/>
  <c r="Y224" i="8"/>
  <c r="V225" i="8" s="1"/>
  <c r="W225" i="8" s="1"/>
  <c r="Y225" i="8" s="1"/>
  <c r="V226" i="8" s="1"/>
  <c r="W226" i="8" s="1"/>
  <c r="Y226" i="8" s="1"/>
  <c r="V227" i="8" s="1"/>
  <c r="W227" i="8" s="1"/>
  <c r="Y227" i="8" s="1"/>
  <c r="V228" i="8" s="1"/>
  <c r="W228" i="8" s="1"/>
  <c r="Y228" i="8" s="1"/>
  <c r="V229" i="8" s="1"/>
  <c r="W229" i="8" s="1"/>
  <c r="AA63" i="50"/>
  <c r="V64" i="50"/>
  <c r="W64" i="50" s="1"/>
  <c r="Y64" i="50" s="1"/>
  <c r="V53" i="49"/>
  <c r="W53" i="49" s="1"/>
  <c r="Y53" i="49" s="1"/>
  <c r="AA52" i="49"/>
  <c r="V13" i="20"/>
  <c r="W13" i="20" s="1"/>
  <c r="Y13" i="20" s="1"/>
  <c r="AA12" i="20"/>
  <c r="V13" i="8"/>
  <c r="W13" i="8" s="1"/>
  <c r="Y13" i="8" s="1"/>
  <c r="AA12" i="8"/>
  <c r="T15" i="44"/>
  <c r="U15" i="44" s="1"/>
  <c r="W15" i="44" s="1"/>
  <c r="Y14" i="44"/>
  <c r="V15" i="37"/>
  <c r="W15" i="37" s="1"/>
  <c r="Y15" i="37" s="1"/>
  <c r="AA14" i="37"/>
  <c r="V15" i="40"/>
  <c r="W15" i="40" s="1"/>
  <c r="Y15" i="40" s="1"/>
  <c r="AA14" i="40"/>
  <c r="T104" i="44"/>
  <c r="U104" i="44" s="1"/>
  <c r="W104" i="44" s="1"/>
  <c r="Y103" i="44"/>
  <c r="V15" i="39"/>
  <c r="W15" i="39" s="1"/>
  <c r="Y15" i="39" s="1"/>
  <c r="AA14" i="39"/>
  <c r="V13" i="7"/>
  <c r="W13" i="7" s="1"/>
  <c r="Y13" i="7" s="1"/>
  <c r="AA12" i="7"/>
  <c r="V13" i="28"/>
  <c r="W13" i="28" s="1"/>
  <c r="Y13" i="28" s="1"/>
  <c r="AA12" i="28"/>
  <c r="V13" i="27"/>
  <c r="W13" i="27" s="1"/>
  <c r="Y13" i="27" s="1"/>
  <c r="AA12" i="27"/>
  <c r="V13" i="26"/>
  <c r="W13" i="26" s="1"/>
  <c r="Y13" i="26" s="1"/>
  <c r="AA12" i="26"/>
  <c r="V13" i="25"/>
  <c r="W13" i="25" s="1"/>
  <c r="Y13" i="25" s="1"/>
  <c r="AA12" i="25"/>
  <c r="V15" i="46"/>
  <c r="W15" i="46" s="1"/>
  <c r="Y15" i="46" s="1"/>
  <c r="AA14" i="46"/>
  <c r="V14" i="24"/>
  <c r="W14" i="24" s="1"/>
  <c r="Y14" i="24" s="1"/>
  <c r="AA13" i="24"/>
  <c r="V13" i="23"/>
  <c r="W13" i="23" s="1"/>
  <c r="Y13" i="23" s="1"/>
  <c r="AA12" i="23"/>
  <c r="V13" i="22"/>
  <c r="W13" i="22" s="1"/>
  <c r="Y13" i="22" s="1"/>
  <c r="AA12" i="22"/>
  <c r="V13" i="21"/>
  <c r="W13" i="21" s="1"/>
  <c r="Y13" i="21" s="1"/>
  <c r="AA12" i="21"/>
  <c r="V15" i="45"/>
  <c r="W15" i="45" s="1"/>
  <c r="Y15" i="45" s="1"/>
  <c r="AA14" i="45"/>
  <c r="V13" i="19"/>
  <c r="W13" i="19" s="1"/>
  <c r="Y13" i="19" s="1"/>
  <c r="AA12" i="19"/>
  <c r="V113" i="18"/>
  <c r="W113" i="18" s="1"/>
  <c r="Y113" i="18" s="1"/>
  <c r="V114" i="18" s="1"/>
  <c r="W114" i="18" s="1"/>
  <c r="Y114" i="18" s="1"/>
  <c r="V115" i="18" s="1"/>
  <c r="W115" i="18" s="1"/>
  <c r="Y115" i="18" s="1"/>
  <c r="V116" i="18" s="1"/>
  <c r="W116" i="18" s="1"/>
  <c r="Y116" i="18" s="1"/>
  <c r="V117" i="18" s="1"/>
  <c r="W117" i="18" s="1"/>
  <c r="Y117" i="18" s="1"/>
  <c r="V118" i="18" s="1"/>
  <c r="W118" i="18" s="1"/>
  <c r="Y118" i="18" s="1"/>
  <c r="V119" i="18" s="1"/>
  <c r="W119" i="18" s="1"/>
  <c r="Y119" i="18" s="1"/>
  <c r="V120" i="18" s="1"/>
  <c r="W120" i="18" s="1"/>
  <c r="Y120" i="18" s="1"/>
  <c r="V121" i="18" s="1"/>
  <c r="W121" i="18" s="1"/>
  <c r="Y121" i="18" s="1"/>
  <c r="V122" i="18" s="1"/>
  <c r="W122" i="18" s="1"/>
  <c r="Y122" i="18" s="1"/>
  <c r="V123" i="18" s="1"/>
  <c r="W123" i="18" s="1"/>
  <c r="Y123" i="18" s="1"/>
  <c r="V124" i="18" s="1"/>
  <c r="W124" i="18" s="1"/>
  <c r="Y124" i="18" s="1"/>
  <c r="V125" i="18" s="1"/>
  <c r="W125" i="18" s="1"/>
  <c r="Y125" i="18" s="1"/>
  <c r="AA112" i="18"/>
  <c r="V13" i="18"/>
  <c r="W13" i="18" s="1"/>
  <c r="Y13" i="18" s="1"/>
  <c r="AA12" i="18"/>
  <c r="V183" i="17"/>
  <c r="W183" i="17" s="1"/>
  <c r="Y183" i="17" s="1"/>
  <c r="V184" i="17" s="1"/>
  <c r="W184" i="17" s="1"/>
  <c r="Y184" i="17" s="1"/>
  <c r="V185" i="17" s="1"/>
  <c r="W185" i="17" s="1"/>
  <c r="Y185" i="17" s="1"/>
  <c r="V186" i="17" s="1"/>
  <c r="W186" i="17" s="1"/>
  <c r="Y186" i="17" s="1"/>
  <c r="V187" i="17" s="1"/>
  <c r="W187" i="17" s="1"/>
  <c r="Y187" i="17" s="1"/>
  <c r="V188" i="17" s="1"/>
  <c r="W188" i="17" s="1"/>
  <c r="Y188" i="17" s="1"/>
  <c r="V189" i="17" s="1"/>
  <c r="W189" i="17" s="1"/>
  <c r="Y189" i="17" s="1"/>
  <c r="V190" i="17" s="1"/>
  <c r="W190" i="17" s="1"/>
  <c r="Y190" i="17" s="1"/>
  <c r="V191" i="17" s="1"/>
  <c r="W191" i="17" s="1"/>
  <c r="Y191" i="17" s="1"/>
  <c r="V192" i="17" s="1"/>
  <c r="W192" i="17" s="1"/>
  <c r="Y192" i="17" s="1"/>
  <c r="V193" i="17" s="1"/>
  <c r="W193" i="17" s="1"/>
  <c r="Y193" i="17" s="1"/>
  <c r="V194" i="17" s="1"/>
  <c r="W194" i="17" s="1"/>
  <c r="Y194" i="17" s="1"/>
  <c r="V195" i="17" s="1"/>
  <c r="W195" i="17" s="1"/>
  <c r="Y195" i="17" s="1"/>
  <c r="V196" i="17" s="1"/>
  <c r="W196" i="17" s="1"/>
  <c r="Y196" i="17" s="1"/>
  <c r="V197" i="17" s="1"/>
  <c r="W197" i="17" s="1"/>
  <c r="Y197" i="17" s="1"/>
  <c r="V198" i="17" s="1"/>
  <c r="W198" i="17" s="1"/>
  <c r="Y198" i="17" s="1"/>
  <c r="V199" i="17" s="1"/>
  <c r="W199" i="17" s="1"/>
  <c r="Y199" i="17" s="1"/>
  <c r="V200" i="17" s="1"/>
  <c r="W200" i="17" s="1"/>
  <c r="Y200" i="17" s="1"/>
  <c r="V201" i="17" s="1"/>
  <c r="W201" i="17" s="1"/>
  <c r="Y201" i="17" s="1"/>
  <c r="V202" i="17" s="1"/>
  <c r="W202" i="17" s="1"/>
  <c r="Y202" i="17" s="1"/>
  <c r="V203" i="17" s="1"/>
  <c r="W203" i="17" s="1"/>
  <c r="Y203" i="17" s="1"/>
  <c r="V204" i="17" s="1"/>
  <c r="W204" i="17" s="1"/>
  <c r="Y204" i="17" s="1"/>
  <c r="V13" i="17"/>
  <c r="W13" i="17" s="1"/>
  <c r="Y13" i="17" s="1"/>
  <c r="AA12" i="17"/>
  <c r="V13" i="16"/>
  <c r="W13" i="16" s="1"/>
  <c r="Y13" i="16" s="1"/>
  <c r="AA12" i="16"/>
  <c r="W101" i="16"/>
  <c r="Y101" i="16" s="1"/>
  <c r="AA100" i="16"/>
  <c r="V15" i="42"/>
  <c r="W15" i="42" s="1"/>
  <c r="Y15" i="42" s="1"/>
  <c r="AA14" i="42"/>
  <c r="V14" i="15"/>
  <c r="W14" i="15" s="1"/>
  <c r="Y14" i="15" s="1"/>
  <c r="AA13" i="15"/>
  <c r="V13" i="14"/>
  <c r="W13" i="14" s="1"/>
  <c r="Y13" i="14" s="1"/>
  <c r="AA12" i="14"/>
  <c r="W101" i="14"/>
  <c r="Y101" i="14" s="1"/>
  <c r="AA100" i="14"/>
  <c r="V13" i="12"/>
  <c r="W13" i="12" s="1"/>
  <c r="Y13" i="12" s="1"/>
  <c r="AA12" i="12"/>
  <c r="V13" i="11"/>
  <c r="W13" i="11" s="1"/>
  <c r="Y13" i="11" s="1"/>
  <c r="AA12" i="11"/>
  <c r="W98" i="10"/>
  <c r="Y98" i="10" s="1"/>
  <c r="AA97" i="10"/>
  <c r="V13" i="10"/>
  <c r="W13" i="10" s="1"/>
  <c r="Y13" i="10" s="1"/>
  <c r="AA12" i="10"/>
  <c r="V13" i="6"/>
  <c r="W13" i="6" s="1"/>
  <c r="Y13" i="6" s="1"/>
  <c r="AA12" i="6"/>
  <c r="V13" i="5"/>
  <c r="W13" i="5" s="1"/>
  <c r="Y13" i="5" s="1"/>
  <c r="AA12" i="5"/>
  <c r="V13" i="4"/>
  <c r="W13" i="4" s="1"/>
  <c r="Y13" i="4" s="1"/>
  <c r="AA12" i="4"/>
  <c r="W99" i="4"/>
  <c r="Y99" i="4" s="1"/>
  <c r="AA98" i="4"/>
  <c r="V13" i="3"/>
  <c r="W13" i="3" s="1"/>
  <c r="Y13" i="3" s="1"/>
  <c r="AA12" i="3"/>
  <c r="V117" i="2"/>
  <c r="W117" i="2" s="1"/>
  <c r="Y117" i="2" s="1"/>
  <c r="AA116" i="2"/>
  <c r="V13" i="2"/>
  <c r="W13" i="2" s="1"/>
  <c r="Y13" i="2" s="1"/>
  <c r="AA12" i="2"/>
  <c r="V13" i="1"/>
  <c r="W13" i="1" s="1"/>
  <c r="Y13" i="1" s="1"/>
  <c r="AA12" i="1"/>
  <c r="V15" i="43"/>
  <c r="W15" i="43" s="1"/>
  <c r="Y15" i="43" s="1"/>
  <c r="AA14" i="43"/>
  <c r="V13" i="9"/>
  <c r="W13" i="9" s="1"/>
  <c r="Y13" i="9" s="1"/>
  <c r="AA12" i="9"/>
  <c r="V15" i="38"/>
  <c r="W15" i="38" s="1"/>
  <c r="Y15" i="38" s="1"/>
  <c r="AA14" i="38"/>
  <c r="V101" i="21"/>
  <c r="W101" i="21" s="1"/>
  <c r="Y101" i="21" s="1"/>
  <c r="V101" i="19"/>
  <c r="W101" i="19" s="1"/>
  <c r="Y101" i="19" s="1"/>
  <c r="AA101" i="19" s="1"/>
  <c r="W97" i="6"/>
  <c r="Y97" i="6" s="1"/>
  <c r="W97" i="5"/>
  <c r="Y97" i="5" s="1"/>
  <c r="W97" i="3"/>
  <c r="Y97" i="3" s="1"/>
  <c r="Y11" i="41" l="1"/>
  <c r="O12" i="32"/>
  <c r="Y249" i="50"/>
  <c r="V250" i="50" s="1"/>
  <c r="W250" i="50" s="1"/>
  <c r="V201" i="11"/>
  <c r="W201" i="11" s="1"/>
  <c r="Y201" i="11" s="1"/>
  <c r="AA82" i="33"/>
  <c r="V83" i="33"/>
  <c r="W83" i="33" s="1"/>
  <c r="Y83" i="33" s="1"/>
  <c r="Y229" i="8"/>
  <c r="V230" i="8" s="1"/>
  <c r="W230" i="8" s="1"/>
  <c r="Y230" i="8" s="1"/>
  <c r="V231" i="8" s="1"/>
  <c r="W231" i="8" s="1"/>
  <c r="AA64" i="50"/>
  <c r="V65" i="50"/>
  <c r="W65" i="50" s="1"/>
  <c r="Y65" i="50" s="1"/>
  <c r="V54" i="49"/>
  <c r="W54" i="49" s="1"/>
  <c r="Y54" i="49" s="1"/>
  <c r="AA53" i="49"/>
  <c r="V205" i="17"/>
  <c r="W205" i="17" s="1"/>
  <c r="Y205" i="17" s="1"/>
  <c r="V206" i="17" s="1"/>
  <c r="W206" i="17" s="1"/>
  <c r="Y206" i="17" s="1"/>
  <c r="V207" i="17" s="1"/>
  <c r="W207" i="17" s="1"/>
  <c r="Y207" i="17" s="1"/>
  <c r="V208" i="17" s="1"/>
  <c r="W208" i="17" s="1"/>
  <c r="Y208" i="17" s="1"/>
  <c r="V209" i="17" s="1"/>
  <c r="W209" i="17" s="1"/>
  <c r="Y209" i="17" s="1"/>
  <c r="V210" i="17" s="1"/>
  <c r="W210" i="17" s="1"/>
  <c r="Y210" i="17" s="1"/>
  <c r="V211" i="17" s="1"/>
  <c r="W211" i="17" s="1"/>
  <c r="Y211" i="17" s="1"/>
  <c r="V212" i="17" s="1"/>
  <c r="W212" i="17" s="1"/>
  <c r="Y212" i="17" s="1"/>
  <c r="V213" i="17" s="1"/>
  <c r="W213" i="17" s="1"/>
  <c r="Y213" i="17" s="1"/>
  <c r="V214" i="17" s="1"/>
  <c r="W214" i="17" s="1"/>
  <c r="Y214" i="17" s="1"/>
  <c r="V215" i="17" s="1"/>
  <c r="W215" i="17" s="1"/>
  <c r="Y215" i="17" s="1"/>
  <c r="V216" i="17" s="1"/>
  <c r="W216" i="17" s="1"/>
  <c r="Y216" i="17" s="1"/>
  <c r="V217" i="17" s="1"/>
  <c r="W217" i="17" s="1"/>
  <c r="Y217" i="17" s="1"/>
  <c r="V218" i="17" s="1"/>
  <c r="W218" i="17" s="1"/>
  <c r="Y218" i="17" s="1"/>
  <c r="V219" i="17" s="1"/>
  <c r="W219" i="17" s="1"/>
  <c r="Y219" i="17" s="1"/>
  <c r="V220" i="17" s="1"/>
  <c r="W220" i="17" s="1"/>
  <c r="Y220" i="17" s="1"/>
  <c r="V221" i="17" s="1"/>
  <c r="W221" i="17" s="1"/>
  <c r="Y221" i="17" s="1"/>
  <c r="V222" i="17" s="1"/>
  <c r="W222" i="17" s="1"/>
  <c r="Y222" i="17" s="1"/>
  <c r="V223" i="17" s="1"/>
  <c r="W223" i="17" s="1"/>
  <c r="T105" i="44"/>
  <c r="U105" i="44" s="1"/>
  <c r="W105" i="44" s="1"/>
  <c r="Y104" i="44"/>
  <c r="V16" i="40"/>
  <c r="W16" i="40" s="1"/>
  <c r="Y16" i="40" s="1"/>
  <c r="AA15" i="40"/>
  <c r="V16" i="37"/>
  <c r="W16" i="37" s="1"/>
  <c r="Y16" i="37" s="1"/>
  <c r="AA15" i="37"/>
  <c r="T16" i="44"/>
  <c r="U16" i="44" s="1"/>
  <c r="W16" i="44" s="1"/>
  <c r="Y15" i="44"/>
  <c r="V14" i="8"/>
  <c r="W14" i="8" s="1"/>
  <c r="Y14" i="8" s="1"/>
  <c r="AA13" i="8"/>
  <c r="V14" i="20"/>
  <c r="W14" i="20" s="1"/>
  <c r="Y14" i="20" s="1"/>
  <c r="AA13" i="20"/>
  <c r="V16" i="39"/>
  <c r="W16" i="39" s="1"/>
  <c r="Y16" i="39" s="1"/>
  <c r="AA15" i="39"/>
  <c r="V14" i="7"/>
  <c r="W14" i="7" s="1"/>
  <c r="Y14" i="7" s="1"/>
  <c r="AA13" i="7"/>
  <c r="V14" i="28"/>
  <c r="W14" i="28" s="1"/>
  <c r="Y14" i="28" s="1"/>
  <c r="AA13" i="28"/>
  <c r="V14" i="27"/>
  <c r="W14" i="27" s="1"/>
  <c r="Y14" i="27" s="1"/>
  <c r="AA13" i="27"/>
  <c r="V14" i="26"/>
  <c r="W14" i="26" s="1"/>
  <c r="Y14" i="26" s="1"/>
  <c r="AA13" i="26"/>
  <c r="V14" i="25"/>
  <c r="W14" i="25" s="1"/>
  <c r="Y14" i="25" s="1"/>
  <c r="AA13" i="25"/>
  <c r="V16" i="46"/>
  <c r="W16" i="46" s="1"/>
  <c r="Y16" i="46" s="1"/>
  <c r="AA15" i="46"/>
  <c r="V15" i="24"/>
  <c r="W15" i="24" s="1"/>
  <c r="Y15" i="24" s="1"/>
  <c r="AA14" i="24"/>
  <c r="V14" i="23"/>
  <c r="W14" i="23" s="1"/>
  <c r="Y14" i="23" s="1"/>
  <c r="AA13" i="23"/>
  <c r="V14" i="22"/>
  <c r="W14" i="22" s="1"/>
  <c r="Y14" i="22" s="1"/>
  <c r="AA13" i="22"/>
  <c r="V14" i="21"/>
  <c r="W14" i="21" s="1"/>
  <c r="Y14" i="21" s="1"/>
  <c r="AA13" i="21"/>
  <c r="V16" i="45"/>
  <c r="W16" i="45" s="1"/>
  <c r="Y16" i="45" s="1"/>
  <c r="AA15" i="45"/>
  <c r="V14" i="19"/>
  <c r="W14" i="19" s="1"/>
  <c r="Y14" i="19" s="1"/>
  <c r="AA13" i="19"/>
  <c r="V14" i="18"/>
  <c r="W14" i="18" s="1"/>
  <c r="Y14" i="18" s="1"/>
  <c r="AA13" i="18"/>
  <c r="V126" i="18"/>
  <c r="W126" i="18" s="1"/>
  <c r="Y126" i="18" s="1"/>
  <c r="V127" i="18" s="1"/>
  <c r="W127" i="18" s="1"/>
  <c r="Y127" i="18" s="1"/>
  <c r="V128" i="18" s="1"/>
  <c r="W128" i="18" s="1"/>
  <c r="Y128" i="18" s="1"/>
  <c r="V129" i="18" s="1"/>
  <c r="W129" i="18" s="1"/>
  <c r="Y129" i="18" s="1"/>
  <c r="V130" i="18" s="1"/>
  <c r="W130" i="18" s="1"/>
  <c r="Y130" i="18" s="1"/>
  <c r="V131" i="18" s="1"/>
  <c r="W131" i="18" s="1"/>
  <c r="Y131" i="18" s="1"/>
  <c r="V132" i="18" s="1"/>
  <c r="W132" i="18" s="1"/>
  <c r="Y132" i="18" s="1"/>
  <c r="V133" i="18" s="1"/>
  <c r="W133" i="18" s="1"/>
  <c r="Y133" i="18" s="1"/>
  <c r="V134" i="18" s="1"/>
  <c r="W134" i="18" s="1"/>
  <c r="Y134" i="18" s="1"/>
  <c r="V135" i="18" s="1"/>
  <c r="W135" i="18" s="1"/>
  <c r="Y135" i="18" s="1"/>
  <c r="V136" i="18" s="1"/>
  <c r="W136" i="18" s="1"/>
  <c r="Y136" i="18" s="1"/>
  <c r="V137" i="18" s="1"/>
  <c r="W137" i="18" s="1"/>
  <c r="Y137" i="18" s="1"/>
  <c r="V138" i="18" s="1"/>
  <c r="W138" i="18" s="1"/>
  <c r="Y138" i="18" s="1"/>
  <c r="V139" i="18" s="1"/>
  <c r="W139" i="18" s="1"/>
  <c r="Y139" i="18" s="1"/>
  <c r="V140" i="18" s="1"/>
  <c r="W140" i="18" s="1"/>
  <c r="Y140" i="18" s="1"/>
  <c r="V141" i="18" s="1"/>
  <c r="W141" i="18" s="1"/>
  <c r="Y141" i="18" s="1"/>
  <c r="V142" i="18" s="1"/>
  <c r="W142" i="18" s="1"/>
  <c r="Y142" i="18" s="1"/>
  <c r="V143" i="18" s="1"/>
  <c r="W143" i="18" s="1"/>
  <c r="Y143" i="18" s="1"/>
  <c r="V144" i="18" s="1"/>
  <c r="W144" i="18" s="1"/>
  <c r="Y144" i="18" s="1"/>
  <c r="V145" i="18" s="1"/>
  <c r="W145" i="18" s="1"/>
  <c r="Y145" i="18" s="1"/>
  <c r="V146" i="18" s="1"/>
  <c r="W146" i="18" s="1"/>
  <c r="Y146" i="18" s="1"/>
  <c r="V147" i="18" s="1"/>
  <c r="W147" i="18" s="1"/>
  <c r="Y147" i="18" s="1"/>
  <c r="V148" i="18" s="1"/>
  <c r="W148" i="18" s="1"/>
  <c r="Y148" i="18" s="1"/>
  <c r="V149" i="18" s="1"/>
  <c r="W149" i="18" s="1"/>
  <c r="Y149" i="18" s="1"/>
  <c r="V150" i="18" s="1"/>
  <c r="W150" i="18" s="1"/>
  <c r="Y150" i="18" s="1"/>
  <c r="V151" i="18" s="1"/>
  <c r="W151" i="18" s="1"/>
  <c r="Y151" i="18" s="1"/>
  <c r="V152" i="18" s="1"/>
  <c r="W152" i="18" s="1"/>
  <c r="Y152" i="18" s="1"/>
  <c r="V153" i="18" s="1"/>
  <c r="W153" i="18" s="1"/>
  <c r="Y153" i="18" s="1"/>
  <c r="V154" i="18" s="1"/>
  <c r="W154" i="18" s="1"/>
  <c r="Y154" i="18" s="1"/>
  <c r="V155" i="18" s="1"/>
  <c r="W155" i="18" s="1"/>
  <c r="Y155" i="18" s="1"/>
  <c r="V156" i="18" s="1"/>
  <c r="W156" i="18" s="1"/>
  <c r="Y156" i="18" s="1"/>
  <c r="V157" i="18" s="1"/>
  <c r="W157" i="18" s="1"/>
  <c r="Y157" i="18" s="1"/>
  <c r="V158" i="18" s="1"/>
  <c r="W158" i="18" s="1"/>
  <c r="Y158" i="18" s="1"/>
  <c r="V159" i="18" s="1"/>
  <c r="W159" i="18" s="1"/>
  <c r="Y159" i="18" s="1"/>
  <c r="V160" i="18" s="1"/>
  <c r="W160" i="18" s="1"/>
  <c r="Y160" i="18" s="1"/>
  <c r="V161" i="18" s="1"/>
  <c r="W161" i="18" s="1"/>
  <c r="Y161" i="18" s="1"/>
  <c r="V162" i="18" s="1"/>
  <c r="W162" i="18" s="1"/>
  <c r="Y162" i="18" s="1"/>
  <c r="V163" i="18" s="1"/>
  <c r="W163" i="18" s="1"/>
  <c r="Y163" i="18" s="1"/>
  <c r="V164" i="18" s="1"/>
  <c r="W164" i="18" s="1"/>
  <c r="Y164" i="18" s="1"/>
  <c r="V165" i="18" s="1"/>
  <c r="W165" i="18" s="1"/>
  <c r="Y165" i="18" s="1"/>
  <c r="V166" i="18" s="1"/>
  <c r="W166" i="18" s="1"/>
  <c r="Y166" i="18" s="1"/>
  <c r="V167" i="18" s="1"/>
  <c r="W167" i="18" s="1"/>
  <c r="Y167" i="18" s="1"/>
  <c r="V168" i="18" s="1"/>
  <c r="W168" i="18" s="1"/>
  <c r="Y168" i="18" s="1"/>
  <c r="V169" i="18" s="1"/>
  <c r="W169" i="18" s="1"/>
  <c r="Y169" i="18" s="1"/>
  <c r="V170" i="18" s="1"/>
  <c r="W170" i="18" s="1"/>
  <c r="Y170" i="18" s="1"/>
  <c r="V171" i="18" s="1"/>
  <c r="W171" i="18" s="1"/>
  <c r="Y171" i="18" s="1"/>
  <c r="V172" i="18" s="1"/>
  <c r="W172" i="18" s="1"/>
  <c r="Y172" i="18" s="1"/>
  <c r="V173" i="18" s="1"/>
  <c r="W173" i="18" s="1"/>
  <c r="Y173" i="18" s="1"/>
  <c r="V174" i="18" s="1"/>
  <c r="W174" i="18" s="1"/>
  <c r="Y174" i="18" s="1"/>
  <c r="V175" i="18" s="1"/>
  <c r="W175" i="18" s="1"/>
  <c r="Y175" i="18" s="1"/>
  <c r="V176" i="18" s="1"/>
  <c r="W176" i="18" s="1"/>
  <c r="Y176" i="18" s="1"/>
  <c r="AA125" i="18"/>
  <c r="V14" i="17"/>
  <c r="W14" i="17" s="1"/>
  <c r="Y14" i="17" s="1"/>
  <c r="AA13" i="17"/>
  <c r="V102" i="16"/>
  <c r="W102" i="16" s="1"/>
  <c r="Y102" i="16" s="1"/>
  <c r="AA101" i="16"/>
  <c r="V14" i="16"/>
  <c r="W14" i="16" s="1"/>
  <c r="Y14" i="16" s="1"/>
  <c r="AA13" i="16"/>
  <c r="V16" i="42"/>
  <c r="W16" i="42" s="1"/>
  <c r="Y16" i="42" s="1"/>
  <c r="AA15" i="42"/>
  <c r="V15" i="15"/>
  <c r="W15" i="15" s="1"/>
  <c r="Y15" i="15" s="1"/>
  <c r="AA14" i="15"/>
  <c r="V102" i="14"/>
  <c r="W102" i="14" s="1"/>
  <c r="Y102" i="14" s="1"/>
  <c r="AA101" i="14"/>
  <c r="V14" i="14"/>
  <c r="W14" i="14" s="1"/>
  <c r="Y14" i="14" s="1"/>
  <c r="AA13" i="14"/>
  <c r="V14" i="12"/>
  <c r="W14" i="12" s="1"/>
  <c r="Y14" i="12" s="1"/>
  <c r="AA13" i="12"/>
  <c r="V14" i="11"/>
  <c r="W14" i="11" s="1"/>
  <c r="Y14" i="11" s="1"/>
  <c r="AA13" i="11"/>
  <c r="V14" i="10"/>
  <c r="W14" i="10" s="1"/>
  <c r="Y14" i="10" s="1"/>
  <c r="AA13" i="10"/>
  <c r="W99" i="10"/>
  <c r="Y99" i="10" s="1"/>
  <c r="AA98" i="10"/>
  <c r="W98" i="6"/>
  <c r="Y98" i="6" s="1"/>
  <c r="AA97" i="6"/>
  <c r="V14" i="6"/>
  <c r="W14" i="6" s="1"/>
  <c r="Y14" i="6" s="1"/>
  <c r="AA13" i="6"/>
  <c r="W98" i="5"/>
  <c r="Y98" i="5" s="1"/>
  <c r="AA97" i="5"/>
  <c r="V14" i="5"/>
  <c r="W14" i="5" s="1"/>
  <c r="Y14" i="5" s="1"/>
  <c r="AA13" i="5"/>
  <c r="W100" i="4"/>
  <c r="Y100" i="4" s="1"/>
  <c r="AA99" i="4"/>
  <c r="V14" i="4"/>
  <c r="W14" i="4" s="1"/>
  <c r="Y14" i="4" s="1"/>
  <c r="AA13" i="4"/>
  <c r="V14" i="3"/>
  <c r="W14" i="3" s="1"/>
  <c r="Y14" i="3" s="1"/>
  <c r="AA13" i="3"/>
  <c r="W98" i="3"/>
  <c r="Y98" i="3" s="1"/>
  <c r="AA97" i="3"/>
  <c r="V14" i="2"/>
  <c r="W14" i="2" s="1"/>
  <c r="Y14" i="2" s="1"/>
  <c r="AA13" i="2"/>
  <c r="V118" i="2"/>
  <c r="W118" i="2" s="1"/>
  <c r="Y118" i="2" s="1"/>
  <c r="V119" i="2" s="1"/>
  <c r="W119" i="2" s="1"/>
  <c r="Y119" i="2" s="1"/>
  <c r="V120" i="2" s="1"/>
  <c r="W120" i="2" s="1"/>
  <c r="Y120" i="2" s="1"/>
  <c r="V121" i="2" s="1"/>
  <c r="W121" i="2" s="1"/>
  <c r="Y121" i="2" s="1"/>
  <c r="V122" i="2" s="1"/>
  <c r="W122" i="2" s="1"/>
  <c r="Y122" i="2" s="1"/>
  <c r="V123" i="2" s="1"/>
  <c r="W123" i="2" s="1"/>
  <c r="Y123" i="2" s="1"/>
  <c r="V124" i="2" s="1"/>
  <c r="W124" i="2" s="1"/>
  <c r="Y124" i="2" s="1"/>
  <c r="V125" i="2" s="1"/>
  <c r="W125" i="2" s="1"/>
  <c r="Y125" i="2" s="1"/>
  <c r="V126" i="2" s="1"/>
  <c r="W126" i="2" s="1"/>
  <c r="Y126" i="2" s="1"/>
  <c r="V127" i="2" s="1"/>
  <c r="W127" i="2" s="1"/>
  <c r="Y127" i="2" s="1"/>
  <c r="V128" i="2" s="1"/>
  <c r="W128" i="2" s="1"/>
  <c r="Y128" i="2" s="1"/>
  <c r="V129" i="2" s="1"/>
  <c r="W129" i="2" s="1"/>
  <c r="Y129" i="2" s="1"/>
  <c r="V130" i="2" s="1"/>
  <c r="W130" i="2" s="1"/>
  <c r="Y130" i="2" s="1"/>
  <c r="V131" i="2" s="1"/>
  <c r="W131" i="2" s="1"/>
  <c r="Y131" i="2" s="1"/>
  <c r="V132" i="2" s="1"/>
  <c r="W132" i="2" s="1"/>
  <c r="Y132" i="2" s="1"/>
  <c r="V133" i="2" s="1"/>
  <c r="W133" i="2" s="1"/>
  <c r="Y133" i="2" s="1"/>
  <c r="V134" i="2" s="1"/>
  <c r="W134" i="2" s="1"/>
  <c r="Y134" i="2" s="1"/>
  <c r="V135" i="2" s="1"/>
  <c r="W135" i="2" s="1"/>
  <c r="Y135" i="2" s="1"/>
  <c r="V136" i="2" s="1"/>
  <c r="W136" i="2" s="1"/>
  <c r="Y136" i="2" s="1"/>
  <c r="V137" i="2" s="1"/>
  <c r="W137" i="2" s="1"/>
  <c r="Y137" i="2" s="1"/>
  <c r="V138" i="2" s="1"/>
  <c r="W138" i="2" s="1"/>
  <c r="Y138" i="2" s="1"/>
  <c r="V139" i="2" s="1"/>
  <c r="W139" i="2" s="1"/>
  <c r="Y139" i="2" s="1"/>
  <c r="V140" i="2" s="1"/>
  <c r="W140" i="2" s="1"/>
  <c r="Y140" i="2" s="1"/>
  <c r="V141" i="2" s="1"/>
  <c r="W141" i="2" s="1"/>
  <c r="Y141" i="2" s="1"/>
  <c r="V142" i="2" s="1"/>
  <c r="W142" i="2" s="1"/>
  <c r="Y142" i="2" s="1"/>
  <c r="V143" i="2" s="1"/>
  <c r="W143" i="2" s="1"/>
  <c r="Y143" i="2" s="1"/>
  <c r="V144" i="2" s="1"/>
  <c r="W144" i="2" s="1"/>
  <c r="Y144" i="2" s="1"/>
  <c r="V145" i="2" s="1"/>
  <c r="W145" i="2" s="1"/>
  <c r="Y145" i="2" s="1"/>
  <c r="V146" i="2" s="1"/>
  <c r="W146" i="2" s="1"/>
  <c r="Y146" i="2" s="1"/>
  <c r="V147" i="2" s="1"/>
  <c r="W147" i="2" s="1"/>
  <c r="Y147" i="2" s="1"/>
  <c r="V148" i="2" s="1"/>
  <c r="W148" i="2" s="1"/>
  <c r="Y148" i="2" s="1"/>
  <c r="AA117" i="2"/>
  <c r="V14" i="1"/>
  <c r="W14" i="1" s="1"/>
  <c r="Y14" i="1" s="1"/>
  <c r="AA13" i="1"/>
  <c r="V16" i="43"/>
  <c r="W16" i="43" s="1"/>
  <c r="Y16" i="43" s="1"/>
  <c r="AA15" i="43"/>
  <c r="V14" i="9"/>
  <c r="W14" i="9" s="1"/>
  <c r="Y14" i="9" s="1"/>
  <c r="AA13" i="9"/>
  <c r="V16" i="38"/>
  <c r="W16" i="38" s="1"/>
  <c r="Y16" i="38" s="1"/>
  <c r="AA15" i="38"/>
  <c r="V102" i="21"/>
  <c r="W102" i="21" s="1"/>
  <c r="Y102" i="21" s="1"/>
  <c r="V102" i="19"/>
  <c r="W102" i="19" s="1"/>
  <c r="Y102" i="19" s="1"/>
  <c r="AA102" i="19" s="1"/>
  <c r="W97" i="20"/>
  <c r="Y97" i="20" s="1"/>
  <c r="W97" i="7"/>
  <c r="W98" i="7" s="1"/>
  <c r="W99" i="7" s="1"/>
  <c r="Y99" i="7" s="1"/>
  <c r="W100" i="7" s="1"/>
  <c r="Y100" i="7" s="1"/>
  <c r="W97" i="1"/>
  <c r="Y97" i="1" s="1"/>
  <c r="W98" i="1" s="1"/>
  <c r="Y98" i="1" s="1"/>
  <c r="W99" i="1" s="1"/>
  <c r="Y99" i="1" s="1"/>
  <c r="W100" i="1" s="1"/>
  <c r="Y100" i="1" s="1"/>
  <c r="W101" i="1" s="1"/>
  <c r="Y101" i="1" s="1"/>
  <c r="V102" i="1" s="1"/>
  <c r="W102" i="1" s="1"/>
  <c r="Y102" i="1" s="1"/>
  <c r="V103" i="1" s="1"/>
  <c r="W103" i="1" s="1"/>
  <c r="Y103" i="1" s="1"/>
  <c r="V104" i="1" s="1"/>
  <c r="W104" i="1" s="1"/>
  <c r="Y104" i="1" s="1"/>
  <c r="V105" i="1" s="1"/>
  <c r="W105" i="1" s="1"/>
  <c r="Y105" i="1" s="1"/>
  <c r="V106" i="1" s="1"/>
  <c r="W106" i="1" s="1"/>
  <c r="Y106" i="1" s="1"/>
  <c r="V107" i="1" s="1"/>
  <c r="W107" i="1" s="1"/>
  <c r="Y107" i="1" s="1"/>
  <c r="V108" i="1" s="1"/>
  <c r="W108" i="1" s="1"/>
  <c r="Y108" i="1" s="1"/>
  <c r="Q12" i="32" l="1"/>
  <c r="AA11" i="41"/>
  <c r="V12" i="41"/>
  <c r="W12" i="41" s="1"/>
  <c r="Y250" i="50"/>
  <c r="V251" i="50" s="1"/>
  <c r="W251" i="50" s="1"/>
  <c r="V202" i="11"/>
  <c r="W202" i="11" s="1"/>
  <c r="Y202" i="11" s="1"/>
  <c r="AA83" i="33"/>
  <c r="V84" i="33"/>
  <c r="W84" i="33" s="1"/>
  <c r="Y84" i="33" s="1"/>
  <c r="Y231" i="8"/>
  <c r="V232" i="8" s="1"/>
  <c r="W232" i="8" s="1"/>
  <c r="Y223" i="17"/>
  <c r="V224" i="17" s="1"/>
  <c r="W224" i="17" s="1"/>
  <c r="AA65" i="50"/>
  <c r="V66" i="50"/>
  <c r="W66" i="50" s="1"/>
  <c r="Y66" i="50" s="1"/>
  <c r="V55" i="49"/>
  <c r="W55" i="49" s="1"/>
  <c r="Y55" i="49" s="1"/>
  <c r="AA54" i="49"/>
  <c r="AA118" i="2"/>
  <c r="AA119" i="2" s="1"/>
  <c r="AA120" i="2" s="1"/>
  <c r="AA121" i="2" s="1"/>
  <c r="AA122" i="2" s="1"/>
  <c r="AA123" i="2" s="1"/>
  <c r="AA124" i="2" s="1"/>
  <c r="AA125" i="2" s="1"/>
  <c r="AA126" i="2" s="1"/>
  <c r="AA127" i="2" s="1"/>
  <c r="AA128" i="2" s="1"/>
  <c r="AA129" i="2" s="1"/>
  <c r="AA130" i="2" s="1"/>
  <c r="AA131" i="2" s="1"/>
  <c r="AA132" i="2" s="1"/>
  <c r="AA133" i="2" s="1"/>
  <c r="AA134" i="2" s="1"/>
  <c r="AA135" i="2" s="1"/>
  <c r="AA136" i="2" s="1"/>
  <c r="AA137" i="2" s="1"/>
  <c r="AA138" i="2" s="1"/>
  <c r="AA139" i="2" s="1"/>
  <c r="AA140" i="2" s="1"/>
  <c r="AA141" i="2" s="1"/>
  <c r="AA142" i="2" s="1"/>
  <c r="AA143" i="2" s="1"/>
  <c r="AA144" i="2" s="1"/>
  <c r="AA145" i="2" s="1"/>
  <c r="W98" i="20"/>
  <c r="Y98" i="20" s="1"/>
  <c r="AA97" i="20"/>
  <c r="V15" i="20"/>
  <c r="W15" i="20" s="1"/>
  <c r="Y15" i="20" s="1"/>
  <c r="AA14" i="20"/>
  <c r="V15" i="8"/>
  <c r="W15" i="8" s="1"/>
  <c r="Y15" i="8" s="1"/>
  <c r="AA14" i="8"/>
  <c r="T17" i="44"/>
  <c r="U17" i="44" s="1"/>
  <c r="W17" i="44" s="1"/>
  <c r="Y16" i="44"/>
  <c r="V17" i="37"/>
  <c r="W17" i="37" s="1"/>
  <c r="Y17" i="37" s="1"/>
  <c r="AA16" i="37"/>
  <c r="V17" i="40"/>
  <c r="W17" i="40" s="1"/>
  <c r="Y17" i="40" s="1"/>
  <c r="AA16" i="40"/>
  <c r="T106" i="44"/>
  <c r="U106" i="44" s="1"/>
  <c r="W106" i="44" s="1"/>
  <c r="Y105" i="44"/>
  <c r="V17" i="39"/>
  <c r="W17" i="39" s="1"/>
  <c r="Y17" i="39" s="1"/>
  <c r="AA16" i="39"/>
  <c r="V15" i="7"/>
  <c r="W15" i="7" s="1"/>
  <c r="Y15" i="7" s="1"/>
  <c r="AA14" i="7"/>
  <c r="V15" i="28"/>
  <c r="W15" i="28" s="1"/>
  <c r="Y15" i="28" s="1"/>
  <c r="AA14" i="28"/>
  <c r="V15" i="27"/>
  <c r="W15" i="27" s="1"/>
  <c r="Y15" i="27" s="1"/>
  <c r="AA14" i="27"/>
  <c r="V15" i="26"/>
  <c r="W15" i="26" s="1"/>
  <c r="Y15" i="26" s="1"/>
  <c r="AA14" i="26"/>
  <c r="V15" i="25"/>
  <c r="W15" i="25" s="1"/>
  <c r="Y15" i="25" s="1"/>
  <c r="AA14" i="25"/>
  <c r="V17" i="46"/>
  <c r="W17" i="46" s="1"/>
  <c r="Y17" i="46" s="1"/>
  <c r="AA16" i="46"/>
  <c r="V16" i="24"/>
  <c r="W16" i="24" s="1"/>
  <c r="Y16" i="24" s="1"/>
  <c r="AA15" i="24"/>
  <c r="V15" i="23"/>
  <c r="W15" i="23" s="1"/>
  <c r="Y15" i="23" s="1"/>
  <c r="AA14" i="23"/>
  <c r="V15" i="22"/>
  <c r="W15" i="22" s="1"/>
  <c r="Y15" i="22" s="1"/>
  <c r="AA14" i="22"/>
  <c r="V15" i="21"/>
  <c r="W15" i="21" s="1"/>
  <c r="Y15" i="21" s="1"/>
  <c r="AA14" i="21"/>
  <c r="V17" i="45"/>
  <c r="W17" i="45" s="1"/>
  <c r="Y17" i="45" s="1"/>
  <c r="AA16" i="45"/>
  <c r="V15" i="19"/>
  <c r="W15" i="19" s="1"/>
  <c r="Y15" i="19" s="1"/>
  <c r="AA14" i="19"/>
  <c r="V177" i="18"/>
  <c r="W177" i="18" s="1"/>
  <c r="Y177" i="18" s="1"/>
  <c r="V178" i="18" s="1"/>
  <c r="W178" i="18" s="1"/>
  <c r="Y178" i="18" s="1"/>
  <c r="V179" i="18" s="1"/>
  <c r="W179" i="18" s="1"/>
  <c r="Y179" i="18" s="1"/>
  <c r="V180" i="18" s="1"/>
  <c r="W180" i="18" s="1"/>
  <c r="Y180" i="18" s="1"/>
  <c r="V181" i="18" s="1"/>
  <c r="W181" i="18" s="1"/>
  <c r="Y181" i="18" s="1"/>
  <c r="V182" i="18" s="1"/>
  <c r="W182" i="18" s="1"/>
  <c r="Y182" i="18" s="1"/>
  <c r="V183" i="18" s="1"/>
  <c r="W183" i="18" s="1"/>
  <c r="Y183" i="18" s="1"/>
  <c r="V184" i="18" s="1"/>
  <c r="W184" i="18" s="1"/>
  <c r="Y184" i="18" s="1"/>
  <c r="V185" i="18" s="1"/>
  <c r="W185" i="18" s="1"/>
  <c r="Y185" i="18" s="1"/>
  <c r="V186" i="18" s="1"/>
  <c r="W186" i="18" s="1"/>
  <c r="Y186" i="18" s="1"/>
  <c r="V187" i="18" s="1"/>
  <c r="W187" i="18" s="1"/>
  <c r="Y187" i="18" s="1"/>
  <c r="AA176" i="18"/>
  <c r="V15" i="18"/>
  <c r="W15" i="18" s="1"/>
  <c r="Y15" i="18" s="1"/>
  <c r="AA14" i="18"/>
  <c r="V15" i="17"/>
  <c r="W15" i="17" s="1"/>
  <c r="Y15" i="17" s="1"/>
  <c r="AA14" i="17"/>
  <c r="V15" i="16"/>
  <c r="W15" i="16" s="1"/>
  <c r="Y15" i="16" s="1"/>
  <c r="AA14" i="16"/>
  <c r="V103" i="16"/>
  <c r="W103" i="16" s="1"/>
  <c r="Y103" i="16" s="1"/>
  <c r="AA102" i="16"/>
  <c r="V17" i="42"/>
  <c r="W17" i="42" s="1"/>
  <c r="Y17" i="42" s="1"/>
  <c r="AA16" i="42"/>
  <c r="V16" i="15"/>
  <c r="W16" i="15" s="1"/>
  <c r="Y16" i="15" s="1"/>
  <c r="AA15" i="15"/>
  <c r="V15" i="14"/>
  <c r="W15" i="14" s="1"/>
  <c r="Y15" i="14" s="1"/>
  <c r="AA14" i="14"/>
  <c r="V103" i="14"/>
  <c r="W103" i="14" s="1"/>
  <c r="Y103" i="14" s="1"/>
  <c r="AA102" i="14"/>
  <c r="V15" i="12"/>
  <c r="W15" i="12" s="1"/>
  <c r="Y15" i="12" s="1"/>
  <c r="AA14" i="12"/>
  <c r="V15" i="11"/>
  <c r="W15" i="11" s="1"/>
  <c r="Y15" i="11" s="1"/>
  <c r="AA14" i="11"/>
  <c r="W100" i="10"/>
  <c r="Y100" i="10" s="1"/>
  <c r="AA99" i="10"/>
  <c r="V15" i="10"/>
  <c r="W15" i="10" s="1"/>
  <c r="Y15" i="10" s="1"/>
  <c r="AA14" i="10"/>
  <c r="V15" i="6"/>
  <c r="W15" i="6" s="1"/>
  <c r="Y15" i="6" s="1"/>
  <c r="AA14" i="6"/>
  <c r="W99" i="6"/>
  <c r="Y99" i="6" s="1"/>
  <c r="AA98" i="6"/>
  <c r="V15" i="5"/>
  <c r="W15" i="5" s="1"/>
  <c r="Y15" i="5" s="1"/>
  <c r="AA14" i="5"/>
  <c r="W99" i="5"/>
  <c r="Y99" i="5" s="1"/>
  <c r="AA98" i="5"/>
  <c r="V15" i="4"/>
  <c r="W15" i="4" s="1"/>
  <c r="Y15" i="4" s="1"/>
  <c r="AA14" i="4"/>
  <c r="W101" i="4"/>
  <c r="Y101" i="4" s="1"/>
  <c r="AA100" i="4"/>
  <c r="W99" i="3"/>
  <c r="Y99" i="3" s="1"/>
  <c r="AA98" i="3"/>
  <c r="V15" i="3"/>
  <c r="W15" i="3" s="1"/>
  <c r="Y15" i="3" s="1"/>
  <c r="AA14" i="3"/>
  <c r="V149" i="2"/>
  <c r="W149" i="2" s="1"/>
  <c r="Y149" i="2" s="1"/>
  <c r="V150" i="2" s="1"/>
  <c r="W150" i="2" s="1"/>
  <c r="Y150" i="2" s="1"/>
  <c r="V151" i="2" s="1"/>
  <c r="W151" i="2" s="1"/>
  <c r="Y151" i="2" s="1"/>
  <c r="AA148" i="2"/>
  <c r="V15" i="2"/>
  <c r="W15" i="2" s="1"/>
  <c r="Y15" i="2" s="1"/>
  <c r="AA14" i="2"/>
  <c r="V109" i="1"/>
  <c r="W109" i="1" s="1"/>
  <c r="Y109" i="1" s="1"/>
  <c r="V110" i="1" s="1"/>
  <c r="W110" i="1" s="1"/>
  <c r="Y110" i="1" s="1"/>
  <c r="V111" i="1" s="1"/>
  <c r="W111" i="1" s="1"/>
  <c r="Y111" i="1" s="1"/>
  <c r="V112" i="1" s="1"/>
  <c r="W112" i="1" s="1"/>
  <c r="Y112" i="1" s="1"/>
  <c r="V113" i="1" s="1"/>
  <c r="W113" i="1" s="1"/>
  <c r="Y113" i="1" s="1"/>
  <c r="V114" i="1" s="1"/>
  <c r="W114" i="1" s="1"/>
  <c r="Y114" i="1" s="1"/>
  <c r="V115" i="1" s="1"/>
  <c r="W115" i="1" s="1"/>
  <c r="Y115" i="1" s="1"/>
  <c r="V116" i="1" s="1"/>
  <c r="W116" i="1" s="1"/>
  <c r="Y116" i="1" s="1"/>
  <c r="V117" i="1" s="1"/>
  <c r="W117" i="1" s="1"/>
  <c r="Y117" i="1" s="1"/>
  <c r="V118" i="1" s="1"/>
  <c r="W118" i="1" s="1"/>
  <c r="Y118" i="1" s="1"/>
  <c r="V119" i="1" s="1"/>
  <c r="W119" i="1" s="1"/>
  <c r="Y119" i="1" s="1"/>
  <c r="V120" i="1" s="1"/>
  <c r="W120" i="1" s="1"/>
  <c r="Y120" i="1" s="1"/>
  <c r="V121" i="1" s="1"/>
  <c r="W121" i="1" s="1"/>
  <c r="Y121" i="1" s="1"/>
  <c r="V122" i="1" s="1"/>
  <c r="W122" i="1" s="1"/>
  <c r="Y122" i="1" s="1"/>
  <c r="AA108" i="1"/>
  <c r="V15" i="1"/>
  <c r="W15" i="1" s="1"/>
  <c r="Y15" i="1" s="1"/>
  <c r="AA14" i="1"/>
  <c r="V17" i="43"/>
  <c r="W17" i="43" s="1"/>
  <c r="Y17" i="43" s="1"/>
  <c r="AA16" i="43"/>
  <c r="V15" i="9"/>
  <c r="W15" i="9" s="1"/>
  <c r="Y15" i="9" s="1"/>
  <c r="AA14" i="9"/>
  <c r="V17" i="38"/>
  <c r="W17" i="38" s="1"/>
  <c r="Y17" i="38" s="1"/>
  <c r="AA16" i="38"/>
  <c r="V103" i="21"/>
  <c r="W103" i="21" s="1"/>
  <c r="Y103" i="21" s="1"/>
  <c r="V103" i="19"/>
  <c r="W103" i="19" s="1"/>
  <c r="Y103" i="19" s="1"/>
  <c r="V104" i="19" s="1"/>
  <c r="W104" i="19" s="1"/>
  <c r="Y104" i="19" s="1"/>
  <c r="V105" i="19" s="1"/>
  <c r="W105" i="19" s="1"/>
  <c r="Y105" i="19" s="1"/>
  <c r="V106" i="19" s="1"/>
  <c r="W106" i="19" s="1"/>
  <c r="Y106" i="19" s="1"/>
  <c r="V107" i="19" s="1"/>
  <c r="W107" i="19" s="1"/>
  <c r="Y107" i="19" s="1"/>
  <c r="V108" i="19" s="1"/>
  <c r="W108" i="19" s="1"/>
  <c r="Y108" i="19" s="1"/>
  <c r="W97" i="15"/>
  <c r="Y97" i="15" s="1"/>
  <c r="W97" i="12"/>
  <c r="Y97" i="12" s="1"/>
  <c r="W97" i="9"/>
  <c r="Y97" i="9" s="1"/>
  <c r="W101" i="7"/>
  <c r="Y101" i="7" s="1"/>
  <c r="V102" i="7" s="1"/>
  <c r="W102" i="7" s="1"/>
  <c r="Y102" i="7" s="1"/>
  <c r="V103" i="7" s="1"/>
  <c r="W103" i="7" s="1"/>
  <c r="Y103" i="7" s="1"/>
  <c r="V104" i="7" s="1"/>
  <c r="W104" i="7" s="1"/>
  <c r="Y104" i="7" s="1"/>
  <c r="V105" i="7" s="1"/>
  <c r="W105" i="7" s="1"/>
  <c r="Y105" i="7" s="1"/>
  <c r="V106" i="7" s="1"/>
  <c r="W106" i="7" s="1"/>
  <c r="Y106" i="7" s="1"/>
  <c r="V107" i="7" s="1"/>
  <c r="W107" i="7" s="1"/>
  <c r="Y107" i="7" s="1"/>
  <c r="V108" i="7" s="1"/>
  <c r="W108" i="7" s="1"/>
  <c r="Y108" i="7" s="1"/>
  <c r="V109" i="7" s="1"/>
  <c r="W109" i="7" s="1"/>
  <c r="Y109" i="7" s="1"/>
  <c r="V110" i="7" s="1"/>
  <c r="W110" i="7" s="1"/>
  <c r="Y110" i="7" s="1"/>
  <c r="V111" i="7" s="1"/>
  <c r="W111" i="7" s="1"/>
  <c r="Y111" i="7" s="1"/>
  <c r="V112" i="7" s="1"/>
  <c r="W112" i="7" s="1"/>
  <c r="Y112" i="7" s="1"/>
  <c r="V113" i="7" s="1"/>
  <c r="W113" i="7" s="1"/>
  <c r="Y113" i="7" s="1"/>
  <c r="V114" i="7" s="1"/>
  <c r="W114" i="7" s="1"/>
  <c r="Y114" i="7" s="1"/>
  <c r="V115" i="7" s="1"/>
  <c r="W115" i="7" s="1"/>
  <c r="Y115" i="7" s="1"/>
  <c r="Y12" i="41" l="1"/>
  <c r="O13" i="32"/>
  <c r="Y251" i="50"/>
  <c r="V252" i="50" s="1"/>
  <c r="W252" i="50" s="1"/>
  <c r="V203" i="11"/>
  <c r="W203" i="11" s="1"/>
  <c r="Y203" i="11" s="1"/>
  <c r="V85" i="33"/>
  <c r="W85" i="33" s="1"/>
  <c r="Y85" i="33" s="1"/>
  <c r="AA84" i="33"/>
  <c r="Y232" i="8"/>
  <c r="V233" i="8" s="1"/>
  <c r="W233" i="8" s="1"/>
  <c r="Y224" i="17"/>
  <c r="V225" i="17" s="1"/>
  <c r="W225" i="17" s="1"/>
  <c r="Y225" i="17" s="1"/>
  <c r="V226" i="17" s="1"/>
  <c r="W226" i="17" s="1"/>
  <c r="AA66" i="50"/>
  <c r="V67" i="50"/>
  <c r="W67" i="50" s="1"/>
  <c r="Y67" i="50" s="1"/>
  <c r="V56" i="49"/>
  <c r="W56" i="49" s="1"/>
  <c r="Y56" i="49" s="1"/>
  <c r="AA55" i="49"/>
  <c r="T107" i="44"/>
  <c r="U107" i="44" s="1"/>
  <c r="W107" i="44" s="1"/>
  <c r="Y106" i="44"/>
  <c r="V18" i="40"/>
  <c r="W18" i="40" s="1"/>
  <c r="Y18" i="40" s="1"/>
  <c r="AA17" i="40"/>
  <c r="V18" i="37"/>
  <c r="W18" i="37" s="1"/>
  <c r="Y18" i="37" s="1"/>
  <c r="AA17" i="37"/>
  <c r="T18" i="44"/>
  <c r="U18" i="44" s="1"/>
  <c r="W18" i="44" s="1"/>
  <c r="Y17" i="44"/>
  <c r="V16" i="8"/>
  <c r="W16" i="8" s="1"/>
  <c r="Y16" i="8" s="1"/>
  <c r="AA15" i="8"/>
  <c r="V16" i="20"/>
  <c r="W16" i="20" s="1"/>
  <c r="Y16" i="20" s="1"/>
  <c r="AA15" i="20"/>
  <c r="W99" i="20"/>
  <c r="Y99" i="20" s="1"/>
  <c r="AA98" i="20"/>
  <c r="V18" i="39"/>
  <c r="W18" i="39" s="1"/>
  <c r="Y18" i="39" s="1"/>
  <c r="AA17" i="39"/>
  <c r="V188" i="18"/>
  <c r="W188" i="18" s="1"/>
  <c r="Y188" i="18" s="1"/>
  <c r="V116" i="7"/>
  <c r="W116" i="7" s="1"/>
  <c r="Y116" i="7" s="1"/>
  <c r="V117" i="7" s="1"/>
  <c r="W117" i="7" s="1"/>
  <c r="Y117" i="7" s="1"/>
  <c r="V118" i="7" s="1"/>
  <c r="W118" i="7" s="1"/>
  <c r="Y118" i="7" s="1"/>
  <c r="V119" i="7" s="1"/>
  <c r="W119" i="7" s="1"/>
  <c r="Y119" i="7" s="1"/>
  <c r="V120" i="7" s="1"/>
  <c r="W120" i="7" s="1"/>
  <c r="Y120" i="7" s="1"/>
  <c r="V121" i="7" s="1"/>
  <c r="W121" i="7" s="1"/>
  <c r="Y121" i="7" s="1"/>
  <c r="V122" i="7" s="1"/>
  <c r="W122" i="7" s="1"/>
  <c r="Y122" i="7" s="1"/>
  <c r="V123" i="7" s="1"/>
  <c r="W123" i="7" s="1"/>
  <c r="Y123" i="7" s="1"/>
  <c r="V124" i="7" s="1"/>
  <c r="W124" i="7" s="1"/>
  <c r="Y124" i="7" s="1"/>
  <c r="V125" i="7" s="1"/>
  <c r="W125" i="7" s="1"/>
  <c r="Y125" i="7" s="1"/>
  <c r="V126" i="7" s="1"/>
  <c r="W126" i="7" s="1"/>
  <c r="Y126" i="7" s="1"/>
  <c r="V127" i="7" s="1"/>
  <c r="W127" i="7" s="1"/>
  <c r="Y127" i="7" s="1"/>
  <c r="V128" i="7" s="1"/>
  <c r="W128" i="7" s="1"/>
  <c r="Y128" i="7" s="1"/>
  <c r="V129" i="7" s="1"/>
  <c r="W129" i="7" s="1"/>
  <c r="Y129" i="7" s="1"/>
  <c r="AA115" i="7"/>
  <c r="V16" i="7"/>
  <c r="W16" i="7" s="1"/>
  <c r="Y16" i="7" s="1"/>
  <c r="AA15" i="7"/>
  <c r="V16" i="28"/>
  <c r="W16" i="28" s="1"/>
  <c r="Y16" i="28" s="1"/>
  <c r="AA15" i="28"/>
  <c r="V16" i="27"/>
  <c r="W16" i="27" s="1"/>
  <c r="Y16" i="27" s="1"/>
  <c r="AA15" i="27"/>
  <c r="V16" i="26"/>
  <c r="W16" i="26" s="1"/>
  <c r="Y16" i="26" s="1"/>
  <c r="AA15" i="26"/>
  <c r="V16" i="25"/>
  <c r="W16" i="25" s="1"/>
  <c r="Y16" i="25" s="1"/>
  <c r="AA15" i="25"/>
  <c r="V18" i="46"/>
  <c r="W18" i="46" s="1"/>
  <c r="Y18" i="46" s="1"/>
  <c r="AA17" i="46"/>
  <c r="V17" i="24"/>
  <c r="W17" i="24" s="1"/>
  <c r="Y17" i="24" s="1"/>
  <c r="AA16" i="24"/>
  <c r="V16" i="23"/>
  <c r="W16" i="23" s="1"/>
  <c r="Y16" i="23" s="1"/>
  <c r="AA15" i="23"/>
  <c r="V16" i="22"/>
  <c r="W16" i="22" s="1"/>
  <c r="Y16" i="22" s="1"/>
  <c r="AA15" i="22"/>
  <c r="V16" i="21"/>
  <c r="W16" i="21" s="1"/>
  <c r="Y16" i="21" s="1"/>
  <c r="AA15" i="21"/>
  <c r="V18" i="45"/>
  <c r="W18" i="45" s="1"/>
  <c r="Y18" i="45" s="1"/>
  <c r="AA17" i="45"/>
  <c r="V16" i="19"/>
  <c r="W16" i="19" s="1"/>
  <c r="Y16" i="19" s="1"/>
  <c r="AA15" i="19"/>
  <c r="V109" i="19"/>
  <c r="W109" i="19" s="1"/>
  <c r="Y109" i="19" s="1"/>
  <c r="V110" i="19" s="1"/>
  <c r="W110" i="19" s="1"/>
  <c r="Y110" i="19" s="1"/>
  <c r="V111" i="19" s="1"/>
  <c r="W111" i="19" s="1"/>
  <c r="Y111" i="19" s="1"/>
  <c r="V112" i="19" s="1"/>
  <c r="W112" i="19" s="1"/>
  <c r="Y112" i="19" s="1"/>
  <c r="V113" i="19" s="1"/>
  <c r="W113" i="19" s="1"/>
  <c r="Y113" i="19" s="1"/>
  <c r="AA108" i="19"/>
  <c r="AA103" i="19"/>
  <c r="AA104" i="19" s="1"/>
  <c r="AA105" i="19" s="1"/>
  <c r="AA106" i="19" s="1"/>
  <c r="V16" i="18"/>
  <c r="W16" i="18" s="1"/>
  <c r="Y16" i="18" s="1"/>
  <c r="AA15" i="18"/>
  <c r="V16" i="17"/>
  <c r="W16" i="17" s="1"/>
  <c r="Y16" i="17" s="1"/>
  <c r="AA15" i="17"/>
  <c r="V104" i="16"/>
  <c r="W104" i="16" s="1"/>
  <c r="Y104" i="16" s="1"/>
  <c r="AA103" i="16"/>
  <c r="V16" i="16"/>
  <c r="W16" i="16" s="1"/>
  <c r="Y16" i="16" s="1"/>
  <c r="AA15" i="16"/>
  <c r="V18" i="42"/>
  <c r="W18" i="42" s="1"/>
  <c r="Y18" i="42" s="1"/>
  <c r="AA17" i="42"/>
  <c r="W98" i="15"/>
  <c r="Y98" i="15" s="1"/>
  <c r="AA97" i="15"/>
  <c r="V17" i="15"/>
  <c r="W17" i="15" s="1"/>
  <c r="Y17" i="15" s="1"/>
  <c r="AA16" i="15"/>
  <c r="V104" i="14"/>
  <c r="W104" i="14" s="1"/>
  <c r="Y104" i="14" s="1"/>
  <c r="AA103" i="14"/>
  <c r="V16" i="14"/>
  <c r="W16" i="14" s="1"/>
  <c r="Y16" i="14" s="1"/>
  <c r="AA15" i="14"/>
  <c r="W98" i="12"/>
  <c r="Y98" i="12" s="1"/>
  <c r="AA97" i="12"/>
  <c r="V16" i="12"/>
  <c r="W16" i="12" s="1"/>
  <c r="Y16" i="12" s="1"/>
  <c r="AA15" i="12"/>
  <c r="V16" i="11"/>
  <c r="W16" i="11" s="1"/>
  <c r="Y16" i="11" s="1"/>
  <c r="AA15" i="11"/>
  <c r="V16" i="10"/>
  <c r="W16" i="10" s="1"/>
  <c r="Y16" i="10" s="1"/>
  <c r="AA15" i="10"/>
  <c r="W101" i="10"/>
  <c r="Y101" i="10" s="1"/>
  <c r="AA100" i="10"/>
  <c r="W100" i="6"/>
  <c r="Y100" i="6" s="1"/>
  <c r="W101" i="6" s="1"/>
  <c r="Y101" i="6" s="1"/>
  <c r="V102" i="6" s="1"/>
  <c r="W102" i="6" s="1"/>
  <c r="Y102" i="6" s="1"/>
  <c r="V103" i="6" s="1"/>
  <c r="W103" i="6" s="1"/>
  <c r="Y103" i="6" s="1"/>
  <c r="V104" i="6" s="1"/>
  <c r="W104" i="6" s="1"/>
  <c r="Y104" i="6" s="1"/>
  <c r="V105" i="6" s="1"/>
  <c r="W105" i="6" s="1"/>
  <c r="Y105" i="6" s="1"/>
  <c r="V106" i="6" s="1"/>
  <c r="W106" i="6" s="1"/>
  <c r="Y106" i="6" s="1"/>
  <c r="V107" i="6" s="1"/>
  <c r="W107" i="6" s="1"/>
  <c r="Y107" i="6" s="1"/>
  <c r="V108" i="6" s="1"/>
  <c r="W108" i="6" s="1"/>
  <c r="Y108" i="6" s="1"/>
  <c r="V109" i="6" s="1"/>
  <c r="W109" i="6" s="1"/>
  <c r="Y109" i="6" s="1"/>
  <c r="V110" i="6" s="1"/>
  <c r="W110" i="6" s="1"/>
  <c r="Y110" i="6" s="1"/>
  <c r="V111" i="6" s="1"/>
  <c r="W111" i="6" s="1"/>
  <c r="Y111" i="6" s="1"/>
  <c r="V112" i="6" s="1"/>
  <c r="W112" i="6" s="1"/>
  <c r="Y112" i="6" s="1"/>
  <c r="V113" i="6" s="1"/>
  <c r="W113" i="6" s="1"/>
  <c r="Y113" i="6" s="1"/>
  <c r="V114" i="6" s="1"/>
  <c r="W114" i="6" s="1"/>
  <c r="Y114" i="6" s="1"/>
  <c r="V115" i="6" s="1"/>
  <c r="W115" i="6" s="1"/>
  <c r="Y115" i="6" s="1"/>
  <c r="V116" i="6" s="1"/>
  <c r="W116" i="6" s="1"/>
  <c r="Y116" i="6" s="1"/>
  <c r="V117" i="6" s="1"/>
  <c r="W117" i="6" s="1"/>
  <c r="Y117" i="6" s="1"/>
  <c r="V118" i="6" s="1"/>
  <c r="W118" i="6" s="1"/>
  <c r="Y118" i="6" s="1"/>
  <c r="V119" i="6" s="1"/>
  <c r="W119" i="6" s="1"/>
  <c r="Y119" i="6" s="1"/>
  <c r="V120" i="6" s="1"/>
  <c r="W120" i="6" s="1"/>
  <c r="Y120" i="6" s="1"/>
  <c r="V121" i="6" s="1"/>
  <c r="W121" i="6" s="1"/>
  <c r="Y121" i="6" s="1"/>
  <c r="V122" i="6" s="1"/>
  <c r="W122" i="6" s="1"/>
  <c r="Y122" i="6" s="1"/>
  <c r="V123" i="6" s="1"/>
  <c r="W123" i="6" s="1"/>
  <c r="Y123" i="6" s="1"/>
  <c r="V124" i="6" s="1"/>
  <c r="W124" i="6" s="1"/>
  <c r="Y124" i="6" s="1"/>
  <c r="V125" i="6" s="1"/>
  <c r="W125" i="6" s="1"/>
  <c r="Y125" i="6" s="1"/>
  <c r="V126" i="6" s="1"/>
  <c r="W126" i="6" s="1"/>
  <c r="Y126" i="6" s="1"/>
  <c r="V127" i="6" s="1"/>
  <c r="W127" i="6" s="1"/>
  <c r="Y127" i="6" s="1"/>
  <c r="V128" i="6" s="1"/>
  <c r="W128" i="6" s="1"/>
  <c r="Y128" i="6" s="1"/>
  <c r="V129" i="6" s="1"/>
  <c r="W129" i="6" s="1"/>
  <c r="Y129" i="6" s="1"/>
  <c r="V130" i="6" s="1"/>
  <c r="W130" i="6" s="1"/>
  <c r="Y130" i="6" s="1"/>
  <c r="V131" i="6" s="1"/>
  <c r="W131" i="6" s="1"/>
  <c r="Y131" i="6" s="1"/>
  <c r="V132" i="6" s="1"/>
  <c r="W132" i="6" s="1"/>
  <c r="Y132" i="6" s="1"/>
  <c r="V133" i="6" s="1"/>
  <c r="W133" i="6" s="1"/>
  <c r="Y133" i="6" s="1"/>
  <c r="V134" i="6" s="1"/>
  <c r="W134" i="6" s="1"/>
  <c r="Y134" i="6" s="1"/>
  <c r="V135" i="6" s="1"/>
  <c r="W135" i="6" s="1"/>
  <c r="Y135" i="6" s="1"/>
  <c r="V136" i="6" s="1"/>
  <c r="W136" i="6" s="1"/>
  <c r="Y136" i="6" s="1"/>
  <c r="V137" i="6" s="1"/>
  <c r="W137" i="6" s="1"/>
  <c r="Y137" i="6" s="1"/>
  <c r="V138" i="6" s="1"/>
  <c r="W138" i="6" s="1"/>
  <c r="Y138" i="6" s="1"/>
  <c r="V139" i="6" s="1"/>
  <c r="W139" i="6" s="1"/>
  <c r="Y139" i="6" s="1"/>
  <c r="V140" i="6" s="1"/>
  <c r="W140" i="6" s="1"/>
  <c r="Y140" i="6" s="1"/>
  <c r="V141" i="6" s="1"/>
  <c r="W141" i="6" s="1"/>
  <c r="Y141" i="6" s="1"/>
  <c r="V142" i="6" s="1"/>
  <c r="W142" i="6" s="1"/>
  <c r="Y142" i="6" s="1"/>
  <c r="V143" i="6" s="1"/>
  <c r="W143" i="6" s="1"/>
  <c r="Y143" i="6" s="1"/>
  <c r="V144" i="6" s="1"/>
  <c r="W144" i="6" s="1"/>
  <c r="Y144" i="6" s="1"/>
  <c r="V145" i="6" s="1"/>
  <c r="W145" i="6" s="1"/>
  <c r="Y145" i="6" s="1"/>
  <c r="V146" i="6" s="1"/>
  <c r="W146" i="6" s="1"/>
  <c r="Y146" i="6" s="1"/>
  <c r="V147" i="6" s="1"/>
  <c r="W147" i="6" s="1"/>
  <c r="Y147" i="6" s="1"/>
  <c r="V148" i="6" s="1"/>
  <c r="W148" i="6" s="1"/>
  <c r="Y148" i="6" s="1"/>
  <c r="V149" i="6" s="1"/>
  <c r="W149" i="6" s="1"/>
  <c r="Y149" i="6" s="1"/>
  <c r="V150" i="6" s="1"/>
  <c r="W150" i="6" s="1"/>
  <c r="Y150" i="6" s="1"/>
  <c r="V151" i="6" s="1"/>
  <c r="W151" i="6" s="1"/>
  <c r="Y151" i="6" s="1"/>
  <c r="V152" i="6" s="1"/>
  <c r="W152" i="6" s="1"/>
  <c r="Y152" i="6" s="1"/>
  <c r="V153" i="6" s="1"/>
  <c r="W153" i="6" s="1"/>
  <c r="Y153" i="6" s="1"/>
  <c r="V154" i="6" s="1"/>
  <c r="W154" i="6" s="1"/>
  <c r="Y154" i="6" s="1"/>
  <c r="V155" i="6" s="1"/>
  <c r="W155" i="6" s="1"/>
  <c r="Y155" i="6" s="1"/>
  <c r="V156" i="6" s="1"/>
  <c r="W156" i="6" s="1"/>
  <c r="Y156" i="6" s="1"/>
  <c r="V157" i="6" s="1"/>
  <c r="W157" i="6" s="1"/>
  <c r="Y157" i="6" s="1"/>
  <c r="V158" i="6" s="1"/>
  <c r="W158" i="6" s="1"/>
  <c r="Y158" i="6" s="1"/>
  <c r="V159" i="6" s="1"/>
  <c r="W159" i="6" s="1"/>
  <c r="Y159" i="6" s="1"/>
  <c r="V160" i="6" s="1"/>
  <c r="W160" i="6" s="1"/>
  <c r="Y160" i="6" s="1"/>
  <c r="V161" i="6" s="1"/>
  <c r="W161" i="6" s="1"/>
  <c r="Y161" i="6" s="1"/>
  <c r="AA99" i="6"/>
  <c r="V16" i="6"/>
  <c r="W16" i="6" s="1"/>
  <c r="Y16" i="6" s="1"/>
  <c r="AA15" i="6"/>
  <c r="W100" i="5"/>
  <c r="Y100" i="5" s="1"/>
  <c r="AA99" i="5"/>
  <c r="V16" i="5"/>
  <c r="W16" i="5" s="1"/>
  <c r="Y16" i="5" s="1"/>
  <c r="AA15" i="5"/>
  <c r="V102" i="4"/>
  <c r="W102" i="4" s="1"/>
  <c r="Y102" i="4" s="1"/>
  <c r="V103" i="4" s="1"/>
  <c r="W103" i="4" s="1"/>
  <c r="Y103" i="4" s="1"/>
  <c r="V104" i="4" s="1"/>
  <c r="W104" i="4" s="1"/>
  <c r="Y104" i="4" s="1"/>
  <c r="V105" i="4" s="1"/>
  <c r="W105" i="4" s="1"/>
  <c r="Y105" i="4" s="1"/>
  <c r="V106" i="4" s="1"/>
  <c r="W106" i="4" s="1"/>
  <c r="Y106" i="4" s="1"/>
  <c r="V107" i="4" s="1"/>
  <c r="W107" i="4" s="1"/>
  <c r="Y107" i="4" s="1"/>
  <c r="V108" i="4" s="1"/>
  <c r="W108" i="4" s="1"/>
  <c r="Y108" i="4" s="1"/>
  <c r="V109" i="4" s="1"/>
  <c r="W109" i="4" s="1"/>
  <c r="Y109" i="4" s="1"/>
  <c r="V110" i="4" s="1"/>
  <c r="W110" i="4" s="1"/>
  <c r="Y110" i="4" s="1"/>
  <c r="V111" i="4" s="1"/>
  <c r="W111" i="4" s="1"/>
  <c r="Y111" i="4" s="1"/>
  <c r="V112" i="4" s="1"/>
  <c r="W112" i="4" s="1"/>
  <c r="Y112" i="4" s="1"/>
  <c r="V113" i="4" s="1"/>
  <c r="W113" i="4" s="1"/>
  <c r="Y113" i="4" s="1"/>
  <c r="V114" i="4" s="1"/>
  <c r="W114" i="4" s="1"/>
  <c r="Y114" i="4" s="1"/>
  <c r="V115" i="4" s="1"/>
  <c r="W115" i="4" s="1"/>
  <c r="Y115" i="4" s="1"/>
  <c r="V116" i="4" s="1"/>
  <c r="W116" i="4" s="1"/>
  <c r="Y116" i="4" s="1"/>
  <c r="V117" i="4" s="1"/>
  <c r="W117" i="4" s="1"/>
  <c r="Y117" i="4" s="1"/>
  <c r="V118" i="4" s="1"/>
  <c r="W118" i="4" s="1"/>
  <c r="Y118" i="4" s="1"/>
  <c r="V119" i="4" s="1"/>
  <c r="W119" i="4" s="1"/>
  <c r="Y119" i="4" s="1"/>
  <c r="V120" i="4" s="1"/>
  <c r="W120" i="4" s="1"/>
  <c r="Y120" i="4" s="1"/>
  <c r="V121" i="4" s="1"/>
  <c r="W121" i="4" s="1"/>
  <c r="Y121" i="4" s="1"/>
  <c r="V122" i="4" s="1"/>
  <c r="W122" i="4" s="1"/>
  <c r="Y122" i="4" s="1"/>
  <c r="V123" i="4" s="1"/>
  <c r="W123" i="4" s="1"/>
  <c r="Y123" i="4" s="1"/>
  <c r="V124" i="4" s="1"/>
  <c r="W124" i="4" s="1"/>
  <c r="Y124" i="4" s="1"/>
  <c r="V125" i="4" s="1"/>
  <c r="W125" i="4" s="1"/>
  <c r="Y125" i="4" s="1"/>
  <c r="V126" i="4" s="1"/>
  <c r="W126" i="4" s="1"/>
  <c r="Y126" i="4" s="1"/>
  <c r="V127" i="4" s="1"/>
  <c r="W127" i="4" s="1"/>
  <c r="Y127" i="4" s="1"/>
  <c r="V128" i="4" s="1"/>
  <c r="W128" i="4" s="1"/>
  <c r="Y128" i="4" s="1"/>
  <c r="V129" i="4" s="1"/>
  <c r="W129" i="4" s="1"/>
  <c r="Y129" i="4" s="1"/>
  <c r="V130" i="4" s="1"/>
  <c r="W130" i="4" s="1"/>
  <c r="Y130" i="4" s="1"/>
  <c r="V131" i="4" s="1"/>
  <c r="W131" i="4" s="1"/>
  <c r="Y131" i="4" s="1"/>
  <c r="V132" i="4" s="1"/>
  <c r="W132" i="4" s="1"/>
  <c r="Y132" i="4" s="1"/>
  <c r="V133" i="4" s="1"/>
  <c r="W133" i="4" s="1"/>
  <c r="Y133" i="4" s="1"/>
  <c r="V134" i="4" s="1"/>
  <c r="W134" i="4" s="1"/>
  <c r="Y134" i="4" s="1"/>
  <c r="V135" i="4" s="1"/>
  <c r="W135" i="4" s="1"/>
  <c r="Y135" i="4" s="1"/>
  <c r="V136" i="4" s="1"/>
  <c r="W136" i="4" s="1"/>
  <c r="Y136" i="4" s="1"/>
  <c r="V137" i="4" s="1"/>
  <c r="W137" i="4" s="1"/>
  <c r="Y137" i="4" s="1"/>
  <c r="V138" i="4" s="1"/>
  <c r="W138" i="4" s="1"/>
  <c r="Y138" i="4" s="1"/>
  <c r="V139" i="4" s="1"/>
  <c r="W139" i="4" s="1"/>
  <c r="Y139" i="4" s="1"/>
  <c r="V140" i="4" s="1"/>
  <c r="W140" i="4" s="1"/>
  <c r="Y140" i="4" s="1"/>
  <c r="AA101" i="4"/>
  <c r="V16" i="4"/>
  <c r="W16" i="4" s="1"/>
  <c r="Y16" i="4" s="1"/>
  <c r="AA15" i="4"/>
  <c r="V16" i="3"/>
  <c r="W16" i="3" s="1"/>
  <c r="Y16" i="3" s="1"/>
  <c r="AA15" i="3"/>
  <c r="W100" i="3"/>
  <c r="Y100" i="3" s="1"/>
  <c r="AA99" i="3"/>
  <c r="V16" i="2"/>
  <c r="W16" i="2" s="1"/>
  <c r="Y16" i="2" s="1"/>
  <c r="AA15" i="2"/>
  <c r="V152" i="2"/>
  <c r="W152" i="2" s="1"/>
  <c r="Y152" i="2" s="1"/>
  <c r="AA151" i="2"/>
  <c r="V16" i="1"/>
  <c r="W16" i="1" s="1"/>
  <c r="Y16" i="1" s="1"/>
  <c r="AA15" i="1"/>
  <c r="V123" i="1"/>
  <c r="W123" i="1" s="1"/>
  <c r="Y123" i="1" s="1"/>
  <c r="V124" i="1" s="1"/>
  <c r="W124" i="1" s="1"/>
  <c r="Y124" i="1" s="1"/>
  <c r="V125" i="1" s="1"/>
  <c r="W125" i="1" s="1"/>
  <c r="Y125" i="1" s="1"/>
  <c r="V126" i="1" s="1"/>
  <c r="W126" i="1" s="1"/>
  <c r="Y126" i="1" s="1"/>
  <c r="V127" i="1" s="1"/>
  <c r="W127" i="1" s="1"/>
  <c r="Y127" i="1" s="1"/>
  <c r="V128" i="1" s="1"/>
  <c r="W128" i="1" s="1"/>
  <c r="Y128" i="1" s="1"/>
  <c r="V129" i="1" s="1"/>
  <c r="W129" i="1" s="1"/>
  <c r="Y129" i="1" s="1"/>
  <c r="V130" i="1" s="1"/>
  <c r="W130" i="1" s="1"/>
  <c r="Y130" i="1" s="1"/>
  <c r="V131" i="1" s="1"/>
  <c r="W131" i="1" s="1"/>
  <c r="Y131" i="1" s="1"/>
  <c r="V132" i="1" s="1"/>
  <c r="W132" i="1" s="1"/>
  <c r="Y132" i="1" s="1"/>
  <c r="V133" i="1" s="1"/>
  <c r="W133" i="1" s="1"/>
  <c r="Y133" i="1" s="1"/>
  <c r="V134" i="1" s="1"/>
  <c r="W134" i="1" s="1"/>
  <c r="Y134" i="1" s="1"/>
  <c r="V135" i="1" s="1"/>
  <c r="W135" i="1" s="1"/>
  <c r="Y135" i="1" s="1"/>
  <c r="V136" i="1" s="1"/>
  <c r="W136" i="1" s="1"/>
  <c r="Y136" i="1" s="1"/>
  <c r="V137" i="1" s="1"/>
  <c r="W137" i="1" s="1"/>
  <c r="Y137" i="1" s="1"/>
  <c r="V138" i="1" s="1"/>
  <c r="W138" i="1" s="1"/>
  <c r="Y138" i="1" s="1"/>
  <c r="V139" i="1" s="1"/>
  <c r="W139" i="1" s="1"/>
  <c r="Y139" i="1" s="1"/>
  <c r="V140" i="1" s="1"/>
  <c r="W140" i="1" s="1"/>
  <c r="Y140" i="1" s="1"/>
  <c r="V141" i="1" s="1"/>
  <c r="W141" i="1" s="1"/>
  <c r="Y141" i="1" s="1"/>
  <c r="V142" i="1" s="1"/>
  <c r="W142" i="1" s="1"/>
  <c r="Y142" i="1" s="1"/>
  <c r="V143" i="1" s="1"/>
  <c r="W143" i="1" s="1"/>
  <c r="Y143" i="1" s="1"/>
  <c r="V144" i="1" s="1"/>
  <c r="W144" i="1" s="1"/>
  <c r="Y144" i="1" s="1"/>
  <c r="V145" i="1" s="1"/>
  <c r="W145" i="1" s="1"/>
  <c r="Y145" i="1" s="1"/>
  <c r="AA122" i="1"/>
  <c r="V18" i="43"/>
  <c r="W18" i="43" s="1"/>
  <c r="Y18" i="43" s="1"/>
  <c r="AA17" i="43"/>
  <c r="W98" i="9"/>
  <c r="Y98" i="9" s="1"/>
  <c r="AA97" i="9"/>
  <c r="V16" i="9"/>
  <c r="W16" i="9" s="1"/>
  <c r="Y16" i="9" s="1"/>
  <c r="AA15" i="9"/>
  <c r="V18" i="38"/>
  <c r="W18" i="38" s="1"/>
  <c r="Y18" i="38" s="1"/>
  <c r="AA17" i="38"/>
  <c r="V104" i="21"/>
  <c r="W104" i="21" s="1"/>
  <c r="Y104" i="21" s="1"/>
  <c r="V105" i="21" s="1"/>
  <c r="W105" i="21" s="1"/>
  <c r="Y105" i="21" s="1"/>
  <c r="V106" i="21" s="1"/>
  <c r="W106" i="21" s="1"/>
  <c r="Y106" i="21" s="1"/>
  <c r="V107" i="21" s="1"/>
  <c r="W107" i="21" s="1"/>
  <c r="Y107" i="21" s="1"/>
  <c r="V108" i="21" s="1"/>
  <c r="W108" i="21" s="1"/>
  <c r="Y108" i="21" s="1"/>
  <c r="V109" i="21" s="1"/>
  <c r="W109" i="21" s="1"/>
  <c r="Y109" i="21" s="1"/>
  <c r="V110" i="21" s="1"/>
  <c r="W110" i="21" s="1"/>
  <c r="Y110" i="21" s="1"/>
  <c r="V111" i="21" s="1"/>
  <c r="W111" i="21" s="1"/>
  <c r="Y111" i="21" s="1"/>
  <c r="V112" i="21" s="1"/>
  <c r="W112" i="21" s="1"/>
  <c r="Y112" i="21" s="1"/>
  <c r="V113" i="21" s="1"/>
  <c r="W113" i="21" s="1"/>
  <c r="Y113" i="21" s="1"/>
  <c r="V114" i="21" s="1"/>
  <c r="W114" i="21" s="1"/>
  <c r="Y114" i="21" s="1"/>
  <c r="V115" i="21" s="1"/>
  <c r="W115" i="21" s="1"/>
  <c r="Y115" i="21" s="1"/>
  <c r="V116" i="21" s="1"/>
  <c r="W116" i="21" s="1"/>
  <c r="Y116" i="21" s="1"/>
  <c r="V117" i="21" s="1"/>
  <c r="W117" i="21" s="1"/>
  <c r="Y117" i="21" s="1"/>
  <c r="V118" i="21" s="1"/>
  <c r="W118" i="21" s="1"/>
  <c r="Y118" i="21" s="1"/>
  <c r="V119" i="21" s="1"/>
  <c r="W119" i="21" s="1"/>
  <c r="Y119" i="21" s="1"/>
  <c r="V120" i="21" s="1"/>
  <c r="W120" i="21" s="1"/>
  <c r="Y120" i="21" s="1"/>
  <c r="V121" i="21" s="1"/>
  <c r="W121" i="21" s="1"/>
  <c r="Y121" i="21" s="1"/>
  <c r="V122" i="21" s="1"/>
  <c r="W122" i="21" s="1"/>
  <c r="Y122" i="21" s="1"/>
  <c r="V123" i="21" s="1"/>
  <c r="W123" i="21" s="1"/>
  <c r="Y123" i="21" s="1"/>
  <c r="V124" i="21" s="1"/>
  <c r="W124" i="21" s="1"/>
  <c r="Y124" i="21" s="1"/>
  <c r="V125" i="21" s="1"/>
  <c r="W125" i="21" s="1"/>
  <c r="Y125" i="21" s="1"/>
  <c r="V126" i="21" s="1"/>
  <c r="W126" i="21" s="1"/>
  <c r="Y126" i="21" s="1"/>
  <c r="V127" i="21" s="1"/>
  <c r="W127" i="21" s="1"/>
  <c r="Y127" i="21" s="1"/>
  <c r="V128" i="21" s="1"/>
  <c r="W128" i="21" s="1"/>
  <c r="Y128" i="21" s="1"/>
  <c r="V129" i="21" s="1"/>
  <c r="W129" i="21" s="1"/>
  <c r="Y129" i="21" s="1"/>
  <c r="V130" i="21" s="1"/>
  <c r="W130" i="21" s="1"/>
  <c r="Y130" i="21" s="1"/>
  <c r="V131" i="21" s="1"/>
  <c r="W131" i="21" s="1"/>
  <c r="Y131" i="21" s="1"/>
  <c r="V132" i="21" s="1"/>
  <c r="W132" i="21" s="1"/>
  <c r="Y132" i="21" s="1"/>
  <c r="V133" i="21" s="1"/>
  <c r="W133" i="21" s="1"/>
  <c r="Y133" i="21" s="1"/>
  <c r="V134" i="21" s="1"/>
  <c r="W134" i="21" s="1"/>
  <c r="Y134" i="21" s="1"/>
  <c r="V135" i="21" s="1"/>
  <c r="W135" i="21" s="1"/>
  <c r="Y135" i="21" s="1"/>
  <c r="V136" i="21" s="1"/>
  <c r="W136" i="21" s="1"/>
  <c r="Y136" i="21" s="1"/>
  <c r="V137" i="21" s="1"/>
  <c r="W137" i="21" s="1"/>
  <c r="Y137" i="21" s="1"/>
  <c r="V138" i="21" s="1"/>
  <c r="W138" i="21" s="1"/>
  <c r="Y138" i="21" s="1"/>
  <c r="V139" i="21" s="1"/>
  <c r="W139" i="21" s="1"/>
  <c r="Y139" i="21" s="1"/>
  <c r="V140" i="21" s="1"/>
  <c r="W140" i="21" s="1"/>
  <c r="Y140" i="21" s="1"/>
  <c r="Q13" i="32" l="1"/>
  <c r="V13" i="41"/>
  <c r="W13" i="41" s="1"/>
  <c r="AA12" i="41"/>
  <c r="Y252" i="50"/>
  <c r="V253" i="50" s="1"/>
  <c r="W253" i="50" s="1"/>
  <c r="V204" i="11"/>
  <c r="W204" i="11" s="1"/>
  <c r="Y204" i="11" s="1"/>
  <c r="AA85" i="33"/>
  <c r="V86" i="33"/>
  <c r="W86" i="33" s="1"/>
  <c r="Y86" i="33" s="1"/>
  <c r="Y233" i="8"/>
  <c r="V234" i="8" s="1"/>
  <c r="W234" i="8" s="1"/>
  <c r="Y226" i="17"/>
  <c r="V227" i="17" s="1"/>
  <c r="W227" i="17" s="1"/>
  <c r="Y227" i="17" s="1"/>
  <c r="V228" i="17" s="1"/>
  <c r="W228" i="17" s="1"/>
  <c r="AA67" i="50"/>
  <c r="V68" i="50"/>
  <c r="W68" i="50" s="1"/>
  <c r="Y68" i="50" s="1"/>
  <c r="V57" i="49"/>
  <c r="W57" i="49" s="1"/>
  <c r="Y57" i="49" s="1"/>
  <c r="AA56" i="49"/>
  <c r="W100" i="20"/>
  <c r="Y100" i="20" s="1"/>
  <c r="AA99" i="20"/>
  <c r="V17" i="20"/>
  <c r="W17" i="20" s="1"/>
  <c r="Y17" i="20" s="1"/>
  <c r="AA16" i="20"/>
  <c r="V17" i="8"/>
  <c r="W17" i="8" s="1"/>
  <c r="Y17" i="8" s="1"/>
  <c r="AA16" i="8"/>
  <c r="T19" i="44"/>
  <c r="U19" i="44" s="1"/>
  <c r="W19" i="44" s="1"/>
  <c r="Y18" i="44"/>
  <c r="V19" i="37"/>
  <c r="W19" i="37" s="1"/>
  <c r="Y19" i="37" s="1"/>
  <c r="AA18" i="37"/>
  <c r="V19" i="40"/>
  <c r="W19" i="40" s="1"/>
  <c r="Y19" i="40" s="1"/>
  <c r="AA18" i="40"/>
  <c r="T108" i="44"/>
  <c r="U108" i="44" s="1"/>
  <c r="W108" i="44" s="1"/>
  <c r="Y107" i="44"/>
  <c r="V19" i="39"/>
  <c r="W19" i="39" s="1"/>
  <c r="Y19" i="39" s="1"/>
  <c r="AA18" i="39"/>
  <c r="V189" i="18"/>
  <c r="W189" i="18" s="1"/>
  <c r="Y189" i="18" s="1"/>
  <c r="V190" i="18" s="1"/>
  <c r="W190" i="18" s="1"/>
  <c r="Y190" i="18" s="1"/>
  <c r="V191" i="18" s="1"/>
  <c r="W191" i="18" s="1"/>
  <c r="Y191" i="18" s="1"/>
  <c r="V192" i="18" s="1"/>
  <c r="W192" i="18" s="1"/>
  <c r="Y192" i="18" s="1"/>
  <c r="V193" i="18" s="1"/>
  <c r="W193" i="18" s="1"/>
  <c r="Y193" i="18" s="1"/>
  <c r="V194" i="18" s="1"/>
  <c r="W194" i="18" s="1"/>
  <c r="Y194" i="18" s="1"/>
  <c r="V195" i="18" s="1"/>
  <c r="W195" i="18" s="1"/>
  <c r="Y195" i="18" s="1"/>
  <c r="V196" i="18" s="1"/>
  <c r="W196" i="18" s="1"/>
  <c r="Y196" i="18" s="1"/>
  <c r="V197" i="18" s="1"/>
  <c r="W197" i="18" s="1"/>
  <c r="Y197" i="18" s="1"/>
  <c r="V198" i="18" s="1"/>
  <c r="W198" i="18" s="1"/>
  <c r="Y198" i="18" s="1"/>
  <c r="V199" i="18" s="1"/>
  <c r="W199" i="18" s="1"/>
  <c r="Y199" i="18" s="1"/>
  <c r="V200" i="18" s="1"/>
  <c r="W200" i="18" s="1"/>
  <c r="Y200" i="18" s="1"/>
  <c r="V201" i="18" s="1"/>
  <c r="W201" i="18" s="1"/>
  <c r="Y201" i="18" s="1"/>
  <c r="V202" i="18" s="1"/>
  <c r="W202" i="18" s="1"/>
  <c r="Y202" i="18" s="1"/>
  <c r="V203" i="18" s="1"/>
  <c r="W203" i="18" s="1"/>
  <c r="Y203" i="18" s="1"/>
  <c r="V204" i="18" s="1"/>
  <c r="W204" i="18" s="1"/>
  <c r="Y204" i="18" s="1"/>
  <c r="V205" i="18" s="1"/>
  <c r="W205" i="18" s="1"/>
  <c r="Y205" i="18" s="1"/>
  <c r="V206" i="18" s="1"/>
  <c r="W206" i="18" s="1"/>
  <c r="Y206" i="18" s="1"/>
  <c r="V207" i="18" s="1"/>
  <c r="W207" i="18" s="1"/>
  <c r="Y207" i="18" s="1"/>
  <c r="V208" i="18" s="1"/>
  <c r="W208" i="18" s="1"/>
  <c r="Y208" i="18" s="1"/>
  <c r="V209" i="18" s="1"/>
  <c r="W209" i="18" s="1"/>
  <c r="Y209" i="18" s="1"/>
  <c r="V210" i="18" s="1"/>
  <c r="W210" i="18" s="1"/>
  <c r="Y210" i="18" s="1"/>
  <c r="V211" i="18" s="1"/>
  <c r="W211" i="18" s="1"/>
  <c r="Y211" i="18" s="1"/>
  <c r="V212" i="18" s="1"/>
  <c r="W212" i="18" s="1"/>
  <c r="Y212" i="18" s="1"/>
  <c r="V213" i="18" s="1"/>
  <c r="W213" i="18" s="1"/>
  <c r="Y213" i="18" s="1"/>
  <c r="V214" i="18" s="1"/>
  <c r="W214" i="18" s="1"/>
  <c r="Y214" i="18" s="1"/>
  <c r="V215" i="18" s="1"/>
  <c r="W215" i="18" s="1"/>
  <c r="Y215" i="18" s="1"/>
  <c r="V216" i="18" s="1"/>
  <c r="W216" i="18" s="1"/>
  <c r="Y216" i="18" s="1"/>
  <c r="V217" i="18" s="1"/>
  <c r="W217" i="18" s="1"/>
  <c r="Y217" i="18" s="1"/>
  <c r="V218" i="18" s="1"/>
  <c r="W218" i="18" s="1"/>
  <c r="Y218" i="18" s="1"/>
  <c r="V219" i="18" s="1"/>
  <c r="W219" i="18" s="1"/>
  <c r="Y219" i="18" s="1"/>
  <c r="V220" i="18" s="1"/>
  <c r="W220" i="18" s="1"/>
  <c r="Y220" i="18" s="1"/>
  <c r="V221" i="18" s="1"/>
  <c r="W221" i="18" s="1"/>
  <c r="Y221" i="18" s="1"/>
  <c r="V222" i="18" s="1"/>
  <c r="W222" i="18" s="1"/>
  <c r="Y222" i="18" s="1"/>
  <c r="V223" i="18" s="1"/>
  <c r="W223" i="18" s="1"/>
  <c r="V17" i="7"/>
  <c r="W17" i="7" s="1"/>
  <c r="Y17" i="7" s="1"/>
  <c r="AA16" i="7"/>
  <c r="V130" i="7"/>
  <c r="W130" i="7" s="1"/>
  <c r="Y130" i="7" s="1"/>
  <c r="V131" i="7" s="1"/>
  <c r="W131" i="7" s="1"/>
  <c r="Y131" i="7" s="1"/>
  <c r="V132" i="7" s="1"/>
  <c r="W132" i="7" s="1"/>
  <c r="Y132" i="7" s="1"/>
  <c r="AA129" i="7"/>
  <c r="V17" i="28"/>
  <c r="W17" i="28" s="1"/>
  <c r="Y17" i="28" s="1"/>
  <c r="AA16" i="28"/>
  <c r="V17" i="27"/>
  <c r="W17" i="27" s="1"/>
  <c r="Y17" i="27" s="1"/>
  <c r="AA16" i="27"/>
  <c r="V17" i="26"/>
  <c r="W17" i="26" s="1"/>
  <c r="Y17" i="26" s="1"/>
  <c r="AA16" i="26"/>
  <c r="V17" i="25"/>
  <c r="W17" i="25" s="1"/>
  <c r="Y17" i="25" s="1"/>
  <c r="AA16" i="25"/>
  <c r="V19" i="46"/>
  <c r="W19" i="46" s="1"/>
  <c r="Y19" i="46" s="1"/>
  <c r="AA18" i="46"/>
  <c r="V18" i="24"/>
  <c r="W18" i="24" s="1"/>
  <c r="Y18" i="24" s="1"/>
  <c r="AA17" i="24"/>
  <c r="V17" i="23"/>
  <c r="W17" i="23" s="1"/>
  <c r="Y17" i="23" s="1"/>
  <c r="AA16" i="23"/>
  <c r="V17" i="22"/>
  <c r="W17" i="22" s="1"/>
  <c r="Y17" i="22" s="1"/>
  <c r="AA16" i="22"/>
  <c r="V141" i="21"/>
  <c r="W141" i="21" s="1"/>
  <c r="Y141" i="21" s="1"/>
  <c r="V142" i="21" s="1"/>
  <c r="W142" i="21" s="1"/>
  <c r="Y142" i="21" s="1"/>
  <c r="V143" i="21" s="1"/>
  <c r="W143" i="21" s="1"/>
  <c r="Y143" i="21" s="1"/>
  <c r="V144" i="21" s="1"/>
  <c r="W144" i="21" s="1"/>
  <c r="Y144" i="21" s="1"/>
  <c r="V145" i="21" s="1"/>
  <c r="W145" i="21" s="1"/>
  <c r="Y145" i="21" s="1"/>
  <c r="V146" i="21" s="1"/>
  <c r="W146" i="21" s="1"/>
  <c r="Y146" i="21" s="1"/>
  <c r="V147" i="21" s="1"/>
  <c r="W147" i="21" s="1"/>
  <c r="Y147" i="21" s="1"/>
  <c r="AA140" i="21"/>
  <c r="V17" i="21"/>
  <c r="W17" i="21" s="1"/>
  <c r="Y17" i="21" s="1"/>
  <c r="AA16" i="21"/>
  <c r="V19" i="45"/>
  <c r="W19" i="45" s="1"/>
  <c r="Y19" i="45" s="1"/>
  <c r="AA18" i="45"/>
  <c r="AA109" i="19"/>
  <c r="AA110" i="19" s="1"/>
  <c r="AA111" i="19" s="1"/>
  <c r="V114" i="19"/>
  <c r="W114" i="19" s="1"/>
  <c r="Y114" i="19" s="1"/>
  <c r="AA113" i="19"/>
  <c r="V17" i="19"/>
  <c r="W17" i="19" s="1"/>
  <c r="Y17" i="19" s="1"/>
  <c r="AA16" i="19"/>
  <c r="V17" i="18"/>
  <c r="W17" i="18" s="1"/>
  <c r="Y17" i="18" s="1"/>
  <c r="AA16" i="18"/>
  <c r="V17" i="17"/>
  <c r="W17" i="17" s="1"/>
  <c r="Y17" i="17" s="1"/>
  <c r="AA16" i="17"/>
  <c r="V17" i="16"/>
  <c r="W17" i="16" s="1"/>
  <c r="Y17" i="16" s="1"/>
  <c r="AA16" i="16"/>
  <c r="V105" i="16"/>
  <c r="W105" i="16" s="1"/>
  <c r="Y105" i="16" s="1"/>
  <c r="AA104" i="16"/>
  <c r="V19" i="42"/>
  <c r="W19" i="42" s="1"/>
  <c r="Y19" i="42" s="1"/>
  <c r="AA18" i="42"/>
  <c r="V18" i="15"/>
  <c r="W18" i="15" s="1"/>
  <c r="Y18" i="15" s="1"/>
  <c r="AA17" i="15"/>
  <c r="W99" i="15"/>
  <c r="Y99" i="15" s="1"/>
  <c r="AA98" i="15"/>
  <c r="V17" i="14"/>
  <c r="W17" i="14" s="1"/>
  <c r="Y17" i="14" s="1"/>
  <c r="AA16" i="14"/>
  <c r="V105" i="14"/>
  <c r="W105" i="14" s="1"/>
  <c r="Y105" i="14" s="1"/>
  <c r="AA104" i="14"/>
  <c r="V17" i="12"/>
  <c r="W17" i="12" s="1"/>
  <c r="Y17" i="12" s="1"/>
  <c r="AA16" i="12"/>
  <c r="W99" i="12"/>
  <c r="Y99" i="12" s="1"/>
  <c r="AA98" i="12"/>
  <c r="V17" i="11"/>
  <c r="W17" i="11" s="1"/>
  <c r="Y17" i="11" s="1"/>
  <c r="AA16" i="11"/>
  <c r="V102" i="10"/>
  <c r="W102" i="10" s="1"/>
  <c r="Y102" i="10" s="1"/>
  <c r="AA101" i="10"/>
  <c r="V17" i="10"/>
  <c r="W17" i="10" s="1"/>
  <c r="Y17" i="10" s="1"/>
  <c r="AA16" i="10"/>
  <c r="V17" i="6"/>
  <c r="W17" i="6" s="1"/>
  <c r="Y17" i="6" s="1"/>
  <c r="AA16" i="6"/>
  <c r="V162" i="6"/>
  <c r="W162" i="6" s="1"/>
  <c r="Y162" i="6" s="1"/>
  <c r="V163" i="6" s="1"/>
  <c r="W163" i="6" s="1"/>
  <c r="Y163" i="6" s="1"/>
  <c r="V164" i="6" s="1"/>
  <c r="W164" i="6" s="1"/>
  <c r="Y164" i="6" s="1"/>
  <c r="V165" i="6" s="1"/>
  <c r="W165" i="6" s="1"/>
  <c r="Y165" i="6" s="1"/>
  <c r="V166" i="6" s="1"/>
  <c r="W166" i="6" s="1"/>
  <c r="Y166" i="6" s="1"/>
  <c r="V167" i="6" s="1"/>
  <c r="W167" i="6" s="1"/>
  <c r="Y167" i="6" s="1"/>
  <c r="V168" i="6" s="1"/>
  <c r="W168" i="6" s="1"/>
  <c r="Y168" i="6" s="1"/>
  <c r="V169" i="6" s="1"/>
  <c r="W169" i="6" s="1"/>
  <c r="Y169" i="6" s="1"/>
  <c r="V170" i="6" s="1"/>
  <c r="W170" i="6" s="1"/>
  <c r="Y170" i="6" s="1"/>
  <c r="V171" i="6" s="1"/>
  <c r="W171" i="6" s="1"/>
  <c r="Y171" i="6" s="1"/>
  <c r="V172" i="6" s="1"/>
  <c r="W172" i="6" s="1"/>
  <c r="Y172" i="6" s="1"/>
  <c r="V173" i="6" s="1"/>
  <c r="W173" i="6" s="1"/>
  <c r="Y173" i="6" s="1"/>
  <c r="V174" i="6" s="1"/>
  <c r="W174" i="6" s="1"/>
  <c r="Y174" i="6" s="1"/>
  <c r="V175" i="6" s="1"/>
  <c r="W175" i="6" s="1"/>
  <c r="Y175" i="6" s="1"/>
  <c r="V176" i="6" s="1"/>
  <c r="W176" i="6" s="1"/>
  <c r="Y176" i="6" s="1"/>
  <c r="V177" i="6" s="1"/>
  <c r="W177" i="6" s="1"/>
  <c r="Y177" i="6" s="1"/>
  <c r="V178" i="6" s="1"/>
  <c r="W178" i="6" s="1"/>
  <c r="Y178" i="6" s="1"/>
  <c r="V179" i="6" s="1"/>
  <c r="W179" i="6" s="1"/>
  <c r="Y179" i="6" s="1"/>
  <c r="V180" i="6" s="1"/>
  <c r="W180" i="6" s="1"/>
  <c r="Y180" i="6" s="1"/>
  <c r="V181" i="6" s="1"/>
  <c r="W181" i="6" s="1"/>
  <c r="Y181" i="6" s="1"/>
  <c r="V182" i="6" s="1"/>
  <c r="W182" i="6" s="1"/>
  <c r="Y182" i="6" s="1"/>
  <c r="V183" i="6" s="1"/>
  <c r="W183" i="6" s="1"/>
  <c r="Y183" i="6" s="1"/>
  <c r="V184" i="6" s="1"/>
  <c r="W184" i="6" s="1"/>
  <c r="Y184" i="6" s="1"/>
  <c r="V185" i="6" s="1"/>
  <c r="W185" i="6" s="1"/>
  <c r="Y185" i="6" s="1"/>
  <c r="V186" i="6" s="1"/>
  <c r="W186" i="6" s="1"/>
  <c r="Y186" i="6" s="1"/>
  <c r="V187" i="6" s="1"/>
  <c r="W187" i="6" s="1"/>
  <c r="Y187" i="6" s="1"/>
  <c r="V188" i="6" s="1"/>
  <c r="W188" i="6" s="1"/>
  <c r="Y188" i="6" s="1"/>
  <c r="V189" i="6" s="1"/>
  <c r="W189" i="6" s="1"/>
  <c r="Y189" i="6" s="1"/>
  <c r="V190" i="6" s="1"/>
  <c r="W190" i="6" s="1"/>
  <c r="Y190" i="6" s="1"/>
  <c r="V191" i="6" s="1"/>
  <c r="W191" i="6" s="1"/>
  <c r="Y191" i="6" s="1"/>
  <c r="V192" i="6" s="1"/>
  <c r="W192" i="6" s="1"/>
  <c r="Y192" i="6" s="1"/>
  <c r="V193" i="6" s="1"/>
  <c r="W193" i="6" s="1"/>
  <c r="Y193" i="6" s="1"/>
  <c r="V194" i="6" s="1"/>
  <c r="W194" i="6" s="1"/>
  <c r="Y194" i="6" s="1"/>
  <c r="V195" i="6" s="1"/>
  <c r="W195" i="6" s="1"/>
  <c r="Y195" i="6" s="1"/>
  <c r="V196" i="6" s="1"/>
  <c r="W196" i="6" s="1"/>
  <c r="Y196" i="6" s="1"/>
  <c r="V197" i="6" s="1"/>
  <c r="W197" i="6" s="1"/>
  <c r="Y197" i="6" s="1"/>
  <c r="V198" i="6" s="1"/>
  <c r="W198" i="6" s="1"/>
  <c r="Y198" i="6" s="1"/>
  <c r="V199" i="6" s="1"/>
  <c r="W199" i="6" s="1"/>
  <c r="Y199" i="6" s="1"/>
  <c r="V200" i="6" s="1"/>
  <c r="W200" i="6" s="1"/>
  <c r="Y200" i="6" s="1"/>
  <c r="V201" i="6" s="1"/>
  <c r="W201" i="6" s="1"/>
  <c r="Y201" i="6" s="1"/>
  <c r="V202" i="6" s="1"/>
  <c r="W202" i="6" s="1"/>
  <c r="Y202" i="6" s="1"/>
  <c r="V203" i="6" s="1"/>
  <c r="W203" i="6" s="1"/>
  <c r="Y203" i="6" s="1"/>
  <c r="V204" i="6" s="1"/>
  <c r="W204" i="6" s="1"/>
  <c r="Y204" i="6" s="1"/>
  <c r="V205" i="6" s="1"/>
  <c r="W205" i="6" s="1"/>
  <c r="Y205" i="6" s="1"/>
  <c r="V206" i="6" s="1"/>
  <c r="W206" i="6" s="1"/>
  <c r="Y206" i="6" s="1"/>
  <c r="V207" i="6" s="1"/>
  <c r="W207" i="6" s="1"/>
  <c r="Y207" i="6" s="1"/>
  <c r="V208" i="6" s="1"/>
  <c r="W208" i="6" s="1"/>
  <c r="Y208" i="6" s="1"/>
  <c r="V209" i="6" s="1"/>
  <c r="W209" i="6" s="1"/>
  <c r="Y209" i="6" s="1"/>
  <c r="V210" i="6" s="1"/>
  <c r="W210" i="6" s="1"/>
  <c r="Y210" i="6" s="1"/>
  <c r="V211" i="6" s="1"/>
  <c r="W211" i="6" s="1"/>
  <c r="Y211" i="6" s="1"/>
  <c r="V212" i="6" s="1"/>
  <c r="W212" i="6" s="1"/>
  <c r="Y212" i="6" s="1"/>
  <c r="V213" i="6" s="1"/>
  <c r="W213" i="6" s="1"/>
  <c r="Y213" i="6" s="1"/>
  <c r="V214" i="6" s="1"/>
  <c r="W214" i="6" s="1"/>
  <c r="Y214" i="6" s="1"/>
  <c r="V215" i="6" s="1"/>
  <c r="W215" i="6" s="1"/>
  <c r="Y215" i="6" s="1"/>
  <c r="V216" i="6" s="1"/>
  <c r="W216" i="6" s="1"/>
  <c r="Y216" i="6" s="1"/>
  <c r="V217" i="6" s="1"/>
  <c r="W217" i="6" s="1"/>
  <c r="Y217" i="6" s="1"/>
  <c r="V218" i="6" s="1"/>
  <c r="W218" i="6" s="1"/>
  <c r="Y218" i="6" s="1"/>
  <c r="V219" i="6" s="1"/>
  <c r="W219" i="6" s="1"/>
  <c r="Y219" i="6" s="1"/>
  <c r="V220" i="6" s="1"/>
  <c r="W220" i="6" s="1"/>
  <c r="Y220" i="6" s="1"/>
  <c r="V221" i="6" s="1"/>
  <c r="W221" i="6" s="1"/>
  <c r="Y221" i="6" s="1"/>
  <c r="V222" i="6" s="1"/>
  <c r="W222" i="6" s="1"/>
  <c r="Y222" i="6" s="1"/>
  <c r="V223" i="6" s="1"/>
  <c r="W223" i="6" s="1"/>
  <c r="Y223" i="6" s="1"/>
  <c r="V224" i="6" s="1"/>
  <c r="W224" i="6" s="1"/>
  <c r="Y224" i="6" s="1"/>
  <c r="V225" i="6" s="1"/>
  <c r="W225" i="6" s="1"/>
  <c r="Y225" i="6" s="1"/>
  <c r="V226" i="6" s="1"/>
  <c r="W226" i="6" s="1"/>
  <c r="Y226" i="6" s="1"/>
  <c r="V227" i="6" s="1"/>
  <c r="W227" i="6" s="1"/>
  <c r="Y227" i="6" s="1"/>
  <c r="V228" i="6" s="1"/>
  <c r="W228" i="6" s="1"/>
  <c r="Y228" i="6" s="1"/>
  <c r="V229" i="6" s="1"/>
  <c r="W229" i="6" s="1"/>
  <c r="Y229" i="6" s="1"/>
  <c r="V230" i="6" s="1"/>
  <c r="W230" i="6" s="1"/>
  <c r="AA161" i="6"/>
  <c r="V17" i="5"/>
  <c r="W17" i="5" s="1"/>
  <c r="Y17" i="5" s="1"/>
  <c r="AA16" i="5"/>
  <c r="W101" i="5"/>
  <c r="Y101" i="5" s="1"/>
  <c r="AA100" i="5"/>
  <c r="V17" i="4"/>
  <c r="W17" i="4" s="1"/>
  <c r="Y17" i="4" s="1"/>
  <c r="AA16" i="4"/>
  <c r="V141" i="4"/>
  <c r="W141" i="4" s="1"/>
  <c r="Y141" i="4" s="1"/>
  <c r="V142" i="4" s="1"/>
  <c r="W142" i="4" s="1"/>
  <c r="Y142" i="4" s="1"/>
  <c r="V143" i="4" s="1"/>
  <c r="W143" i="4" s="1"/>
  <c r="Y143" i="4" s="1"/>
  <c r="V144" i="4" s="1"/>
  <c r="W144" i="4" s="1"/>
  <c r="Y144" i="4" s="1"/>
  <c r="V145" i="4" s="1"/>
  <c r="W145" i="4" s="1"/>
  <c r="Y145" i="4" s="1"/>
  <c r="V146" i="4" s="1"/>
  <c r="W146" i="4" s="1"/>
  <c r="Y146" i="4" s="1"/>
  <c r="V147" i="4" s="1"/>
  <c r="W147" i="4" s="1"/>
  <c r="Y147" i="4" s="1"/>
  <c r="V148" i="4" s="1"/>
  <c r="W148" i="4" s="1"/>
  <c r="Y148" i="4" s="1"/>
  <c r="V149" i="4" s="1"/>
  <c r="W149" i="4" s="1"/>
  <c r="Y149" i="4" s="1"/>
  <c r="V150" i="4" s="1"/>
  <c r="W150" i="4" s="1"/>
  <c r="Y150" i="4" s="1"/>
  <c r="V151" i="4" s="1"/>
  <c r="W151" i="4" s="1"/>
  <c r="Y151" i="4" s="1"/>
  <c r="V152" i="4" s="1"/>
  <c r="W152" i="4" s="1"/>
  <c r="Y152" i="4" s="1"/>
  <c r="V153" i="4" s="1"/>
  <c r="W153" i="4" s="1"/>
  <c r="Y153" i="4" s="1"/>
  <c r="V154" i="4" s="1"/>
  <c r="W154" i="4" s="1"/>
  <c r="Y154" i="4" s="1"/>
  <c r="V155" i="4" s="1"/>
  <c r="W155" i="4" s="1"/>
  <c r="Y155" i="4" s="1"/>
  <c r="V156" i="4" s="1"/>
  <c r="W156" i="4" s="1"/>
  <c r="Y156" i="4" s="1"/>
  <c r="V157" i="4" s="1"/>
  <c r="W157" i="4" s="1"/>
  <c r="Y157" i="4" s="1"/>
  <c r="V158" i="4" s="1"/>
  <c r="W158" i="4" s="1"/>
  <c r="Y158" i="4" s="1"/>
  <c r="V159" i="4" s="1"/>
  <c r="W159" i="4" s="1"/>
  <c r="Y159" i="4" s="1"/>
  <c r="V160" i="4" s="1"/>
  <c r="W160" i="4" s="1"/>
  <c r="Y160" i="4" s="1"/>
  <c r="V161" i="4" s="1"/>
  <c r="W161" i="4" s="1"/>
  <c r="Y161" i="4" s="1"/>
  <c r="V162" i="4" s="1"/>
  <c r="W162" i="4" s="1"/>
  <c r="Y162" i="4" s="1"/>
  <c r="V163" i="4" s="1"/>
  <c r="W163" i="4" s="1"/>
  <c r="Y163" i="4" s="1"/>
  <c r="V164" i="4" s="1"/>
  <c r="W164" i="4" s="1"/>
  <c r="Y164" i="4" s="1"/>
  <c r="V165" i="4" s="1"/>
  <c r="W165" i="4" s="1"/>
  <c r="Y165" i="4" s="1"/>
  <c r="V166" i="4" s="1"/>
  <c r="W166" i="4" s="1"/>
  <c r="Y166" i="4" s="1"/>
  <c r="V167" i="4" s="1"/>
  <c r="W167" i="4" s="1"/>
  <c r="Y167" i="4" s="1"/>
  <c r="V168" i="4" s="1"/>
  <c r="W168" i="4" s="1"/>
  <c r="Y168" i="4" s="1"/>
  <c r="AA140" i="4"/>
  <c r="W101" i="3"/>
  <c r="Y101" i="3" s="1"/>
  <c r="AA100" i="3"/>
  <c r="V17" i="3"/>
  <c r="W17" i="3" s="1"/>
  <c r="Y17" i="3" s="1"/>
  <c r="AA16" i="3"/>
  <c r="V153" i="2"/>
  <c r="W153" i="2" s="1"/>
  <c r="Y153" i="2" s="1"/>
  <c r="AA152" i="2"/>
  <c r="V17" i="2"/>
  <c r="W17" i="2" s="1"/>
  <c r="Y17" i="2" s="1"/>
  <c r="AA16" i="2"/>
  <c r="V146" i="1"/>
  <c r="W146" i="1" s="1"/>
  <c r="Y146" i="1" s="1"/>
  <c r="V147" i="1" s="1"/>
  <c r="W147" i="1" s="1"/>
  <c r="Y147" i="1" s="1"/>
  <c r="V148" i="1" s="1"/>
  <c r="W148" i="1" s="1"/>
  <c r="Y148" i="1" s="1"/>
  <c r="V149" i="1" s="1"/>
  <c r="W149" i="1" s="1"/>
  <c r="Y149" i="1" s="1"/>
  <c r="V150" i="1" s="1"/>
  <c r="W150" i="1" s="1"/>
  <c r="Y150" i="1" s="1"/>
  <c r="V151" i="1" s="1"/>
  <c r="W151" i="1" s="1"/>
  <c r="Y151" i="1" s="1"/>
  <c r="AA145" i="1"/>
  <c r="V17" i="1"/>
  <c r="W17" i="1" s="1"/>
  <c r="Y17" i="1" s="1"/>
  <c r="AA16" i="1"/>
  <c r="V19" i="43"/>
  <c r="W19" i="43" s="1"/>
  <c r="Y19" i="43" s="1"/>
  <c r="AA18" i="43"/>
  <c r="V17" i="9"/>
  <c r="W17" i="9" s="1"/>
  <c r="Y17" i="9" s="1"/>
  <c r="AA16" i="9"/>
  <c r="W99" i="9"/>
  <c r="Y99" i="9" s="1"/>
  <c r="AA98" i="9"/>
  <c r="V19" i="38"/>
  <c r="W19" i="38" s="1"/>
  <c r="Y19" i="38" s="1"/>
  <c r="AA18" i="38"/>
  <c r="U97" i="29"/>
  <c r="W97" i="29" s="1"/>
  <c r="U98" i="29" s="1"/>
  <c r="W98" i="29" s="1"/>
  <c r="U99" i="29" s="1"/>
  <c r="W99" i="29" s="1"/>
  <c r="U100" i="29" s="1"/>
  <c r="W100" i="29" s="1"/>
  <c r="U101" i="29" s="1"/>
  <c r="W101" i="29" s="1"/>
  <c r="T102" i="29" s="1"/>
  <c r="U102" i="29" s="1"/>
  <c r="W102" i="29" s="1"/>
  <c r="T103" i="29" s="1"/>
  <c r="U103" i="29" s="1"/>
  <c r="W103" i="29" s="1"/>
  <c r="T104" i="29" s="1"/>
  <c r="U104" i="29" s="1"/>
  <c r="W104" i="29" s="1"/>
  <c r="T105" i="29" s="1"/>
  <c r="U105" i="29" s="1"/>
  <c r="W105" i="29" s="1"/>
  <c r="T106" i="29" s="1"/>
  <c r="U106" i="29" s="1"/>
  <c r="W106" i="29" s="1"/>
  <c r="T107" i="29" s="1"/>
  <c r="U107" i="29" s="1"/>
  <c r="W107" i="29" s="1"/>
  <c r="T108" i="29" s="1"/>
  <c r="U108" i="29" s="1"/>
  <c r="W108" i="29" s="1"/>
  <c r="T109" i="29" s="1"/>
  <c r="U109" i="29" s="1"/>
  <c r="W109" i="29" s="1"/>
  <c r="T110" i="29" s="1"/>
  <c r="U110" i="29" s="1"/>
  <c r="W110" i="29" s="1"/>
  <c r="T111" i="29" s="1"/>
  <c r="U111" i="29" s="1"/>
  <c r="W111" i="29" s="1"/>
  <c r="T112" i="29" s="1"/>
  <c r="U112" i="29" s="1"/>
  <c r="W112" i="29" s="1"/>
  <c r="T113" i="29" s="1"/>
  <c r="U113" i="29" s="1"/>
  <c r="W113" i="29" s="1"/>
  <c r="T114" i="29" s="1"/>
  <c r="U114" i="29" s="1"/>
  <c r="W114" i="29" s="1"/>
  <c r="T115" i="29" s="1"/>
  <c r="U115" i="29" s="1"/>
  <c r="W115" i="29" s="1"/>
  <c r="T116" i="29" s="1"/>
  <c r="U116" i="29" s="1"/>
  <c r="W116" i="29" s="1"/>
  <c r="T117" i="29" s="1"/>
  <c r="U117" i="29" s="1"/>
  <c r="W117" i="29" s="1"/>
  <c r="T118" i="29" s="1"/>
  <c r="U118" i="29" s="1"/>
  <c r="W118" i="29" s="1"/>
  <c r="T119" i="29" s="1"/>
  <c r="U119" i="29" s="1"/>
  <c r="W119" i="29" s="1"/>
  <c r="T120" i="29" s="1"/>
  <c r="U120" i="29" s="1"/>
  <c r="W120" i="29" s="1"/>
  <c r="T121" i="29" s="1"/>
  <c r="U121" i="29" s="1"/>
  <c r="W121" i="29" s="1"/>
  <c r="T122" i="29" s="1"/>
  <c r="U122" i="29" s="1"/>
  <c r="W122" i="29" s="1"/>
  <c r="T123" i="29" s="1"/>
  <c r="U123" i="29" s="1"/>
  <c r="W123" i="29" s="1"/>
  <c r="T124" i="29" s="1"/>
  <c r="U124" i="29" s="1"/>
  <c r="W124" i="29" s="1"/>
  <c r="T125" i="29" s="1"/>
  <c r="U125" i="29" s="1"/>
  <c r="W125" i="29" s="1"/>
  <c r="T126" i="29" s="1"/>
  <c r="U126" i="29" s="1"/>
  <c r="W126" i="29" s="1"/>
  <c r="T127" i="29" s="1"/>
  <c r="U127" i="29" s="1"/>
  <c r="W127" i="29" s="1"/>
  <c r="T128" i="29" s="1"/>
  <c r="U128" i="29" s="1"/>
  <c r="W128" i="29" s="1"/>
  <c r="T129" i="29" s="1"/>
  <c r="U129" i="29" s="1"/>
  <c r="W129" i="29" s="1"/>
  <c r="T130" i="29" s="1"/>
  <c r="U130" i="29" s="1"/>
  <c r="W130" i="29" s="1"/>
  <c r="T131" i="29" s="1"/>
  <c r="U131" i="29" s="1"/>
  <c r="W131" i="29" s="1"/>
  <c r="T132" i="29" s="1"/>
  <c r="U132" i="29" s="1"/>
  <c r="W132" i="29" s="1"/>
  <c r="T133" i="29" s="1"/>
  <c r="U133" i="29" s="1"/>
  <c r="W133" i="29" s="1"/>
  <c r="T134" i="29" s="1"/>
  <c r="U134" i="29" s="1"/>
  <c r="W134" i="29" s="1"/>
  <c r="T135" i="29" s="1"/>
  <c r="U135" i="29" s="1"/>
  <c r="W135" i="29" s="1"/>
  <c r="T136" i="29" s="1"/>
  <c r="U136" i="29" s="1"/>
  <c r="W136" i="29" s="1"/>
  <c r="T137" i="29" s="1"/>
  <c r="U137" i="29" s="1"/>
  <c r="W137" i="29" s="1"/>
  <c r="T138" i="29" s="1"/>
  <c r="U138" i="29" s="1"/>
  <c r="W138" i="29" s="1"/>
  <c r="T139" i="29" s="1"/>
  <c r="U139" i="29" s="1"/>
  <c r="W139" i="29" s="1"/>
  <c r="T140" i="29" s="1"/>
  <c r="U140" i="29" s="1"/>
  <c r="W140" i="29" s="1"/>
  <c r="T141" i="29" s="1"/>
  <c r="U141" i="29" s="1"/>
  <c r="W141" i="29" s="1"/>
  <c r="T142" i="29" s="1"/>
  <c r="U142" i="29" s="1"/>
  <c r="W142" i="29" s="1"/>
  <c r="T143" i="29" s="1"/>
  <c r="U143" i="29" s="1"/>
  <c r="W143" i="29" s="1"/>
  <c r="T144" i="29" s="1"/>
  <c r="U144" i="29" s="1"/>
  <c r="W144" i="29" s="1"/>
  <c r="T145" i="29" s="1"/>
  <c r="U145" i="29" s="1"/>
  <c r="W145" i="29" s="1"/>
  <c r="T146" i="29" s="1"/>
  <c r="U146" i="29" s="1"/>
  <c r="W146" i="29" s="1"/>
  <c r="T147" i="29" s="1"/>
  <c r="U147" i="29" s="1"/>
  <c r="W147" i="29" s="1"/>
  <c r="T148" i="29" s="1"/>
  <c r="U148" i="29" s="1"/>
  <c r="W148" i="29" s="1"/>
  <c r="T149" i="29" s="1"/>
  <c r="U149" i="29" s="1"/>
  <c r="W149" i="29" s="1"/>
  <c r="T150" i="29" s="1"/>
  <c r="U150" i="29" s="1"/>
  <c r="W150" i="29" s="1"/>
  <c r="T151" i="29" s="1"/>
  <c r="U151" i="29" s="1"/>
  <c r="W151" i="29" s="1"/>
  <c r="T152" i="29" s="1"/>
  <c r="U152" i="29" s="1"/>
  <c r="W152" i="29" s="1"/>
  <c r="T153" i="29" s="1"/>
  <c r="U153" i="29" s="1"/>
  <c r="W153" i="29" s="1"/>
  <c r="T154" i="29" s="1"/>
  <c r="U154" i="29" s="1"/>
  <c r="W154" i="29" s="1"/>
  <c r="T155" i="29" s="1"/>
  <c r="U155" i="29" s="1"/>
  <c r="W155" i="29" s="1"/>
  <c r="T156" i="29" s="1"/>
  <c r="U156" i="29" s="1"/>
  <c r="W156" i="29" s="1"/>
  <c r="T157" i="29" s="1"/>
  <c r="U157" i="29" s="1"/>
  <c r="W157" i="29" s="1"/>
  <c r="T158" i="29" s="1"/>
  <c r="U158" i="29" s="1"/>
  <c r="W158" i="29" s="1"/>
  <c r="T159" i="29" s="1"/>
  <c r="U159" i="29" s="1"/>
  <c r="W159" i="29" s="1"/>
  <c r="T160" i="29" s="1"/>
  <c r="U160" i="29" s="1"/>
  <c r="W160" i="29" s="1"/>
  <c r="T161" i="29" s="1"/>
  <c r="U161" i="29" s="1"/>
  <c r="W161" i="29" s="1"/>
  <c r="T162" i="29" s="1"/>
  <c r="U162" i="29" s="1"/>
  <c r="W162" i="29" s="1"/>
  <c r="T163" i="29" s="1"/>
  <c r="U163" i="29" s="1"/>
  <c r="W163" i="29" s="1"/>
  <c r="T164" i="29" s="1"/>
  <c r="U164" i="29" s="1"/>
  <c r="W164" i="29" s="1"/>
  <c r="T165" i="29" s="1"/>
  <c r="U165" i="29" s="1"/>
  <c r="W165" i="29" s="1"/>
  <c r="T166" i="29" s="1"/>
  <c r="U166" i="29" s="1"/>
  <c r="W166" i="29" s="1"/>
  <c r="T167" i="29" s="1"/>
  <c r="U167" i="29" s="1"/>
  <c r="W167" i="29" s="1"/>
  <c r="T168" i="29" s="1"/>
  <c r="U168" i="29" s="1"/>
  <c r="W168" i="29" s="1"/>
  <c r="T169" i="29" s="1"/>
  <c r="U169" i="29" s="1"/>
  <c r="W169" i="29" s="1"/>
  <c r="T170" i="29" s="1"/>
  <c r="U170" i="29" s="1"/>
  <c r="W170" i="29" s="1"/>
  <c r="T171" i="29" s="1"/>
  <c r="U171" i="29" s="1"/>
  <c r="W171" i="29" s="1"/>
  <c r="T172" i="29" s="1"/>
  <c r="U172" i="29" s="1"/>
  <c r="W172" i="29" s="1"/>
  <c r="T173" i="29" s="1"/>
  <c r="U173" i="29" s="1"/>
  <c r="W173" i="29" s="1"/>
  <c r="T174" i="29" s="1"/>
  <c r="U174" i="29" s="1"/>
  <c r="W174" i="29" s="1"/>
  <c r="Y13" i="41" l="1"/>
  <c r="O14" i="32"/>
  <c r="Y253" i="50"/>
  <c r="V254" i="50" s="1"/>
  <c r="W254" i="50" s="1"/>
  <c r="V205" i="11"/>
  <c r="W205" i="11" s="1"/>
  <c r="Y205" i="11" s="1"/>
  <c r="AA86" i="33"/>
  <c r="V87" i="33"/>
  <c r="W87" i="33" s="1"/>
  <c r="Y87" i="33" s="1"/>
  <c r="Y234" i="8"/>
  <c r="V235" i="8" s="1"/>
  <c r="W235" i="8" s="1"/>
  <c r="Y235" i="8" s="1"/>
  <c r="Y230" i="6"/>
  <c r="V231" i="6" s="1"/>
  <c r="W231" i="6" s="1"/>
  <c r="Y231" i="6" s="1"/>
  <c r="V232" i="6" s="1"/>
  <c r="W232" i="6" s="1"/>
  <c r="Y232" i="6" s="1"/>
  <c r="V233" i="6" s="1"/>
  <c r="W233" i="6" s="1"/>
  <c r="Y233" i="6" s="1"/>
  <c r="V234" i="6" s="1"/>
  <c r="W234" i="6" s="1"/>
  <c r="Y228" i="17"/>
  <c r="V229" i="17" s="1"/>
  <c r="W229" i="17" s="1"/>
  <c r="Y223" i="18"/>
  <c r="V224" i="18" s="1"/>
  <c r="W224" i="18" s="1"/>
  <c r="AA68" i="50"/>
  <c r="V69" i="50"/>
  <c r="W69" i="50" s="1"/>
  <c r="Y69" i="50" s="1"/>
  <c r="V58" i="49"/>
  <c r="W58" i="49" s="1"/>
  <c r="Y58" i="49" s="1"/>
  <c r="AA57" i="49"/>
  <c r="T109" i="44"/>
  <c r="U109" i="44" s="1"/>
  <c r="W109" i="44" s="1"/>
  <c r="Y108" i="44"/>
  <c r="V20" i="40"/>
  <c r="W20" i="40" s="1"/>
  <c r="Y20" i="40" s="1"/>
  <c r="AA19" i="40"/>
  <c r="V20" i="37"/>
  <c r="W20" i="37" s="1"/>
  <c r="Y20" i="37" s="1"/>
  <c r="AA19" i="37"/>
  <c r="T20" i="44"/>
  <c r="U20" i="44" s="1"/>
  <c r="W20" i="44" s="1"/>
  <c r="Y19" i="44"/>
  <c r="V18" i="8"/>
  <c r="W18" i="8" s="1"/>
  <c r="Y18" i="8" s="1"/>
  <c r="AA17" i="8"/>
  <c r="V18" i="20"/>
  <c r="W18" i="20" s="1"/>
  <c r="Y18" i="20" s="1"/>
  <c r="AA17" i="20"/>
  <c r="W101" i="20"/>
  <c r="Y101" i="20" s="1"/>
  <c r="AA100" i="20"/>
  <c r="V20" i="39"/>
  <c r="W20" i="39" s="1"/>
  <c r="Y20" i="39" s="1"/>
  <c r="AA19" i="39"/>
  <c r="V133" i="7"/>
  <c r="W133" i="7" s="1"/>
  <c r="Y133" i="7" s="1"/>
  <c r="V134" i="7" s="1"/>
  <c r="W134" i="7" s="1"/>
  <c r="Y134" i="7" s="1"/>
  <c r="V135" i="7" s="1"/>
  <c r="W135" i="7" s="1"/>
  <c r="Y135" i="7" s="1"/>
  <c r="V136" i="7" s="1"/>
  <c r="W136" i="7" s="1"/>
  <c r="Y136" i="7" s="1"/>
  <c r="V137" i="7" s="1"/>
  <c r="W137" i="7" s="1"/>
  <c r="Y137" i="7" s="1"/>
  <c r="V138" i="7" s="1"/>
  <c r="W138" i="7" s="1"/>
  <c r="Y138" i="7" s="1"/>
  <c r="V139" i="7" s="1"/>
  <c r="W139" i="7" s="1"/>
  <c r="Y139" i="7" s="1"/>
  <c r="V140" i="7" s="1"/>
  <c r="W140" i="7" s="1"/>
  <c r="Y140" i="7" s="1"/>
  <c r="V141" i="7" s="1"/>
  <c r="W141" i="7" s="1"/>
  <c r="Y141" i="7" s="1"/>
  <c r="V142" i="7" s="1"/>
  <c r="W142" i="7" s="1"/>
  <c r="Y142" i="7" s="1"/>
  <c r="V143" i="7" s="1"/>
  <c r="W143" i="7" s="1"/>
  <c r="Y143" i="7" s="1"/>
  <c r="V144" i="7" s="1"/>
  <c r="W144" i="7" s="1"/>
  <c r="Y144" i="7" s="1"/>
  <c r="V145" i="7" s="1"/>
  <c r="W145" i="7" s="1"/>
  <c r="Y145" i="7" s="1"/>
  <c r="V146" i="7" s="1"/>
  <c r="W146" i="7" s="1"/>
  <c r="Y146" i="7" s="1"/>
  <c r="V147" i="7" s="1"/>
  <c r="W147" i="7" s="1"/>
  <c r="Y147" i="7" s="1"/>
  <c r="V148" i="7" s="1"/>
  <c r="W148" i="7" s="1"/>
  <c r="Y148" i="7" s="1"/>
  <c r="V149" i="7" s="1"/>
  <c r="W149" i="7" s="1"/>
  <c r="Y149" i="7" s="1"/>
  <c r="V150" i="7" s="1"/>
  <c r="W150" i="7" s="1"/>
  <c r="Y150" i="7" s="1"/>
  <c r="V151" i="7" s="1"/>
  <c r="W151" i="7" s="1"/>
  <c r="Y151" i="7" s="1"/>
  <c r="V152" i="7" s="1"/>
  <c r="W152" i="7" s="1"/>
  <c r="Y152" i="7" s="1"/>
  <c r="V153" i="7" s="1"/>
  <c r="W153" i="7" s="1"/>
  <c r="Y153" i="7" s="1"/>
  <c r="V154" i="7" s="1"/>
  <c r="W154" i="7" s="1"/>
  <c r="Y154" i="7" s="1"/>
  <c r="V155" i="7" s="1"/>
  <c r="W155" i="7" s="1"/>
  <c r="Y155" i="7" s="1"/>
  <c r="V156" i="7" s="1"/>
  <c r="W156" i="7" s="1"/>
  <c r="Y156" i="7" s="1"/>
  <c r="V157" i="7" s="1"/>
  <c r="W157" i="7" s="1"/>
  <c r="Y157" i="7" s="1"/>
  <c r="AA132" i="7"/>
  <c r="V18" i="7"/>
  <c r="W18" i="7" s="1"/>
  <c r="Y18" i="7" s="1"/>
  <c r="AA17" i="7"/>
  <c r="V18" i="28"/>
  <c r="W18" i="28" s="1"/>
  <c r="Y18" i="28" s="1"/>
  <c r="AA17" i="28"/>
  <c r="V18" i="27"/>
  <c r="W18" i="27" s="1"/>
  <c r="Y18" i="27" s="1"/>
  <c r="AA17" i="27"/>
  <c r="V18" i="26"/>
  <c r="W18" i="26" s="1"/>
  <c r="Y18" i="26" s="1"/>
  <c r="AA17" i="26"/>
  <c r="V18" i="25"/>
  <c r="W18" i="25" s="1"/>
  <c r="Y18" i="25" s="1"/>
  <c r="AA17" i="25"/>
  <c r="V20" i="46"/>
  <c r="W20" i="46" s="1"/>
  <c r="Y20" i="46" s="1"/>
  <c r="AA19" i="46"/>
  <c r="V19" i="24"/>
  <c r="W19" i="24" s="1"/>
  <c r="Y19" i="24" s="1"/>
  <c r="AA18" i="24"/>
  <c r="V18" i="23"/>
  <c r="W18" i="23" s="1"/>
  <c r="Y18" i="23" s="1"/>
  <c r="AA17" i="23"/>
  <c r="V18" i="22"/>
  <c r="W18" i="22" s="1"/>
  <c r="Y18" i="22" s="1"/>
  <c r="AA17" i="22"/>
  <c r="V18" i="21"/>
  <c r="W18" i="21" s="1"/>
  <c r="Y18" i="21" s="1"/>
  <c r="AA17" i="21"/>
  <c r="V148" i="21"/>
  <c r="W148" i="21" s="1"/>
  <c r="Y148" i="21" s="1"/>
  <c r="V149" i="21" s="1"/>
  <c r="W149" i="21" s="1"/>
  <c r="Y149" i="21" s="1"/>
  <c r="V150" i="21" s="1"/>
  <c r="W150" i="21" s="1"/>
  <c r="Y150" i="21" s="1"/>
  <c r="V151" i="21" s="1"/>
  <c r="W151" i="21" s="1"/>
  <c r="Y151" i="21" s="1"/>
  <c r="V152" i="21" s="1"/>
  <c r="W152" i="21" s="1"/>
  <c r="Y152" i="21" s="1"/>
  <c r="V153" i="21" s="1"/>
  <c r="W153" i="21" s="1"/>
  <c r="Y153" i="21" s="1"/>
  <c r="V154" i="21" s="1"/>
  <c r="W154" i="21" s="1"/>
  <c r="Y154" i="21" s="1"/>
  <c r="V155" i="21" s="1"/>
  <c r="W155" i="21" s="1"/>
  <c r="Y155" i="21" s="1"/>
  <c r="V156" i="21" s="1"/>
  <c r="W156" i="21" s="1"/>
  <c r="Y156" i="21" s="1"/>
  <c r="V157" i="21" s="1"/>
  <c r="W157" i="21" s="1"/>
  <c r="Y157" i="21" s="1"/>
  <c r="V158" i="21" s="1"/>
  <c r="W158" i="21" s="1"/>
  <c r="Y158" i="21" s="1"/>
  <c r="V159" i="21" s="1"/>
  <c r="W159" i="21" s="1"/>
  <c r="Y159" i="21" s="1"/>
  <c r="V160" i="21" s="1"/>
  <c r="W160" i="21" s="1"/>
  <c r="Y160" i="21" s="1"/>
  <c r="V161" i="21" s="1"/>
  <c r="W161" i="21" s="1"/>
  <c r="Y161" i="21" s="1"/>
  <c r="V162" i="21" s="1"/>
  <c r="W162" i="21" s="1"/>
  <c r="Y162" i="21" s="1"/>
  <c r="V163" i="21" s="1"/>
  <c r="W163" i="21" s="1"/>
  <c r="Y163" i="21" s="1"/>
  <c r="V164" i="21" s="1"/>
  <c r="W164" i="21" s="1"/>
  <c r="Y164" i="21" s="1"/>
  <c r="V165" i="21" s="1"/>
  <c r="W165" i="21" s="1"/>
  <c r="Y165" i="21" s="1"/>
  <c r="V166" i="21" s="1"/>
  <c r="W166" i="21" s="1"/>
  <c r="Y166" i="21" s="1"/>
  <c r="V167" i="21" s="1"/>
  <c r="W167" i="21" s="1"/>
  <c r="Y167" i="21" s="1"/>
  <c r="V168" i="21" s="1"/>
  <c r="W168" i="21" s="1"/>
  <c r="Y168" i="21" s="1"/>
  <c r="V169" i="21" s="1"/>
  <c r="W169" i="21" s="1"/>
  <c r="Y169" i="21" s="1"/>
  <c r="V170" i="21" s="1"/>
  <c r="W170" i="21" s="1"/>
  <c r="Y170" i="21" s="1"/>
  <c r="V171" i="21" s="1"/>
  <c r="W171" i="21" s="1"/>
  <c r="Y171" i="21" s="1"/>
  <c r="V172" i="21" s="1"/>
  <c r="W172" i="21" s="1"/>
  <c r="Y172" i="21" s="1"/>
  <c r="V173" i="21" s="1"/>
  <c r="W173" i="21" s="1"/>
  <c r="Y173" i="21" s="1"/>
  <c r="V174" i="21" s="1"/>
  <c r="W174" i="21" s="1"/>
  <c r="Y174" i="21" s="1"/>
  <c r="V175" i="21" s="1"/>
  <c r="W175" i="21" s="1"/>
  <c r="Y175" i="21" s="1"/>
  <c r="V176" i="21" s="1"/>
  <c r="W176" i="21" s="1"/>
  <c r="Y176" i="21" s="1"/>
  <c r="V177" i="21" s="1"/>
  <c r="W177" i="21" s="1"/>
  <c r="Y177" i="21" s="1"/>
  <c r="AA147" i="21"/>
  <c r="V20" i="45"/>
  <c r="W20" i="45" s="1"/>
  <c r="Y20" i="45" s="1"/>
  <c r="AA19" i="45"/>
  <c r="V18" i="19"/>
  <c r="W18" i="19" s="1"/>
  <c r="Y18" i="19" s="1"/>
  <c r="AA17" i="19"/>
  <c r="V115" i="19"/>
  <c r="W115" i="19" s="1"/>
  <c r="Y115" i="19" s="1"/>
  <c r="AA114" i="19"/>
  <c r="V18" i="18"/>
  <c r="W18" i="18" s="1"/>
  <c r="Y18" i="18" s="1"/>
  <c r="AA17" i="18"/>
  <c r="V18" i="17"/>
  <c r="W18" i="17" s="1"/>
  <c r="Y18" i="17" s="1"/>
  <c r="AA17" i="17"/>
  <c r="V106" i="16"/>
  <c r="W106" i="16" s="1"/>
  <c r="Y106" i="16" s="1"/>
  <c r="AA105" i="16"/>
  <c r="V18" i="16"/>
  <c r="W18" i="16" s="1"/>
  <c r="Y18" i="16" s="1"/>
  <c r="AA17" i="16"/>
  <c r="V20" i="42"/>
  <c r="W20" i="42" s="1"/>
  <c r="Y20" i="42" s="1"/>
  <c r="AA19" i="42"/>
  <c r="W100" i="15"/>
  <c r="Y100" i="15" s="1"/>
  <c r="AA99" i="15"/>
  <c r="V19" i="15"/>
  <c r="W19" i="15" s="1"/>
  <c r="Y19" i="15" s="1"/>
  <c r="AA18" i="15"/>
  <c r="V106" i="14"/>
  <c r="W106" i="14" s="1"/>
  <c r="Y106" i="14" s="1"/>
  <c r="AA105" i="14"/>
  <c r="V18" i="14"/>
  <c r="W18" i="14" s="1"/>
  <c r="Y18" i="14" s="1"/>
  <c r="AA17" i="14"/>
  <c r="W100" i="12"/>
  <c r="Y100" i="12" s="1"/>
  <c r="AA99" i="12"/>
  <c r="V18" i="12"/>
  <c r="W18" i="12" s="1"/>
  <c r="Y18" i="12" s="1"/>
  <c r="AA17" i="12"/>
  <c r="V18" i="11"/>
  <c r="W18" i="11" s="1"/>
  <c r="Y18" i="11" s="1"/>
  <c r="AA17" i="11"/>
  <c r="V18" i="10"/>
  <c r="W18" i="10" s="1"/>
  <c r="Y18" i="10" s="1"/>
  <c r="AA17" i="10"/>
  <c r="V103" i="10"/>
  <c r="W103" i="10" s="1"/>
  <c r="Y103" i="10" s="1"/>
  <c r="AA102" i="10"/>
  <c r="V18" i="6"/>
  <c r="W18" i="6" s="1"/>
  <c r="Y18" i="6" s="1"/>
  <c r="AA17" i="6"/>
  <c r="V102" i="5"/>
  <c r="W102" i="5" s="1"/>
  <c r="Y102" i="5" s="1"/>
  <c r="AA101" i="5"/>
  <c r="V18" i="5"/>
  <c r="W18" i="5" s="1"/>
  <c r="Y18" i="5" s="1"/>
  <c r="AA17" i="5"/>
  <c r="V169" i="4"/>
  <c r="W169" i="4" s="1"/>
  <c r="Y169" i="4" s="1"/>
  <c r="V170" i="4" s="1"/>
  <c r="W170" i="4" s="1"/>
  <c r="Y170" i="4" s="1"/>
  <c r="V171" i="4" s="1"/>
  <c r="W171" i="4" s="1"/>
  <c r="Y171" i="4" s="1"/>
  <c r="V172" i="4" s="1"/>
  <c r="W172" i="4" s="1"/>
  <c r="Y172" i="4" s="1"/>
  <c r="AA168" i="4"/>
  <c r="V18" i="4"/>
  <c r="W18" i="4" s="1"/>
  <c r="Y18" i="4" s="1"/>
  <c r="AA17" i="4"/>
  <c r="V18" i="3"/>
  <c r="W18" i="3" s="1"/>
  <c r="Y18" i="3" s="1"/>
  <c r="AA17" i="3"/>
  <c r="V102" i="3"/>
  <c r="W102" i="3" s="1"/>
  <c r="Y102" i="3" s="1"/>
  <c r="AA101" i="3"/>
  <c r="V18" i="2"/>
  <c r="W18" i="2" s="1"/>
  <c r="Y18" i="2" s="1"/>
  <c r="AA17" i="2"/>
  <c r="V154" i="2"/>
  <c r="W154" i="2" s="1"/>
  <c r="Y154" i="2" s="1"/>
  <c r="V155" i="2" s="1"/>
  <c r="W155" i="2" s="1"/>
  <c r="Y155" i="2" s="1"/>
  <c r="AA153" i="2"/>
  <c r="V18" i="1"/>
  <c r="W18" i="1" s="1"/>
  <c r="Y18" i="1" s="1"/>
  <c r="AA17" i="1"/>
  <c r="V152" i="1"/>
  <c r="W152" i="1" s="1"/>
  <c r="Y152" i="1" s="1"/>
  <c r="V153" i="1" s="1"/>
  <c r="W153" i="1" s="1"/>
  <c r="Y153" i="1" s="1"/>
  <c r="V154" i="1" s="1"/>
  <c r="W154" i="1" s="1"/>
  <c r="Y154" i="1" s="1"/>
  <c r="V155" i="1" s="1"/>
  <c r="W155" i="1" s="1"/>
  <c r="Y155" i="1" s="1"/>
  <c r="V156" i="1" s="1"/>
  <c r="W156" i="1" s="1"/>
  <c r="Y156" i="1" s="1"/>
  <c r="V157" i="1" s="1"/>
  <c r="W157" i="1" s="1"/>
  <c r="Y157" i="1" s="1"/>
  <c r="V158" i="1" s="1"/>
  <c r="W158" i="1" s="1"/>
  <c r="Y158" i="1" s="1"/>
  <c r="V159" i="1" s="1"/>
  <c r="W159" i="1" s="1"/>
  <c r="Y159" i="1" s="1"/>
  <c r="AA151" i="1"/>
  <c r="V20" i="43"/>
  <c r="W20" i="43" s="1"/>
  <c r="Y20" i="43" s="1"/>
  <c r="AA19" i="43"/>
  <c r="W100" i="9"/>
  <c r="Y100" i="9" s="1"/>
  <c r="AA99" i="9"/>
  <c r="V18" i="9"/>
  <c r="W18" i="9" s="1"/>
  <c r="Y18" i="9" s="1"/>
  <c r="AA17" i="9"/>
  <c r="V20" i="38"/>
  <c r="W20" i="38" s="1"/>
  <c r="Y20" i="38" s="1"/>
  <c r="AA19" i="38"/>
  <c r="Q14" i="32" l="1"/>
  <c r="AA13" i="41"/>
  <c r="V14" i="41"/>
  <c r="W14" i="41" s="1"/>
  <c r="Y254" i="50"/>
  <c r="V255" i="50" s="1"/>
  <c r="W255" i="50" s="1"/>
  <c r="V206" i="11"/>
  <c r="W206" i="11" s="1"/>
  <c r="Y206" i="11" s="1"/>
  <c r="AA87" i="33"/>
  <c r="V88" i="33"/>
  <c r="W88" i="33" s="1"/>
  <c r="Y88" i="33" s="1"/>
  <c r="V236" i="8"/>
  <c r="W236" i="8" s="1"/>
  <c r="Y236" i="8" s="1"/>
  <c r="Y234" i="6"/>
  <c r="V235" i="6" s="1"/>
  <c r="W235" i="6" s="1"/>
  <c r="Y229" i="17"/>
  <c r="V230" i="17" s="1"/>
  <c r="W230" i="17" s="1"/>
  <c r="Y224" i="18"/>
  <c r="V225" i="18" s="1"/>
  <c r="W225" i="18" s="1"/>
  <c r="AA69" i="50"/>
  <c r="V70" i="50"/>
  <c r="W70" i="50" s="1"/>
  <c r="Y70" i="50" s="1"/>
  <c r="V59" i="49"/>
  <c r="W59" i="49" s="1"/>
  <c r="Y59" i="49" s="1"/>
  <c r="AA58" i="49"/>
  <c r="V102" i="20"/>
  <c r="W102" i="20" s="1"/>
  <c r="Y102" i="20" s="1"/>
  <c r="AA101" i="20"/>
  <c r="V19" i="20"/>
  <c r="W19" i="20" s="1"/>
  <c r="Y19" i="20" s="1"/>
  <c r="AA18" i="20"/>
  <c r="V19" i="8"/>
  <c r="W19" i="8" s="1"/>
  <c r="Y19" i="8" s="1"/>
  <c r="AA18" i="8"/>
  <c r="T21" i="44"/>
  <c r="U21" i="44" s="1"/>
  <c r="W21" i="44" s="1"/>
  <c r="Y20" i="44"/>
  <c r="V21" i="37"/>
  <c r="W21" i="37" s="1"/>
  <c r="Y21" i="37" s="1"/>
  <c r="AA20" i="37"/>
  <c r="V21" i="40"/>
  <c r="W21" i="40" s="1"/>
  <c r="Y21" i="40" s="1"/>
  <c r="AA20" i="40"/>
  <c r="T110" i="44"/>
  <c r="U110" i="44" s="1"/>
  <c r="W110" i="44" s="1"/>
  <c r="Y109" i="44"/>
  <c r="V21" i="39"/>
  <c r="W21" i="39" s="1"/>
  <c r="Y21" i="39" s="1"/>
  <c r="AA20" i="39"/>
  <c r="V19" i="7"/>
  <c r="W19" i="7" s="1"/>
  <c r="Y19" i="7" s="1"/>
  <c r="AA18" i="7"/>
  <c r="V158" i="7"/>
  <c r="W158" i="7" s="1"/>
  <c r="Y158" i="7" s="1"/>
  <c r="V159" i="7" s="1"/>
  <c r="W159" i="7" s="1"/>
  <c r="Y159" i="7" s="1"/>
  <c r="V160" i="7" s="1"/>
  <c r="W160" i="7" s="1"/>
  <c r="Y160" i="7" s="1"/>
  <c r="V161" i="7" s="1"/>
  <c r="W161" i="7" s="1"/>
  <c r="Y161" i="7" s="1"/>
  <c r="V162" i="7" s="1"/>
  <c r="W162" i="7" s="1"/>
  <c r="Y162" i="7" s="1"/>
  <c r="V163" i="7" s="1"/>
  <c r="W163" i="7" s="1"/>
  <c r="Y163" i="7" s="1"/>
  <c r="V164" i="7" s="1"/>
  <c r="W164" i="7" s="1"/>
  <c r="Y164" i="7" s="1"/>
  <c r="V165" i="7" s="1"/>
  <c r="W165" i="7" s="1"/>
  <c r="Y165" i="7" s="1"/>
  <c r="V166" i="7" s="1"/>
  <c r="W166" i="7" s="1"/>
  <c r="Y166" i="7" s="1"/>
  <c r="V167" i="7" s="1"/>
  <c r="W167" i="7" s="1"/>
  <c r="Y167" i="7" s="1"/>
  <c r="V168" i="7" s="1"/>
  <c r="W168" i="7" s="1"/>
  <c r="Y168" i="7" s="1"/>
  <c r="V169" i="7" s="1"/>
  <c r="W169" i="7" s="1"/>
  <c r="Y169" i="7" s="1"/>
  <c r="V170" i="7" s="1"/>
  <c r="W170" i="7" s="1"/>
  <c r="Y170" i="7" s="1"/>
  <c r="V171" i="7" s="1"/>
  <c r="W171" i="7" s="1"/>
  <c r="Y171" i="7" s="1"/>
  <c r="V172" i="7" s="1"/>
  <c r="W172" i="7" s="1"/>
  <c r="Y172" i="7" s="1"/>
  <c r="V173" i="7" s="1"/>
  <c r="W173" i="7" s="1"/>
  <c r="Y173" i="7" s="1"/>
  <c r="V174" i="7" s="1"/>
  <c r="W174" i="7" s="1"/>
  <c r="Y174" i="7" s="1"/>
  <c r="V175" i="7" s="1"/>
  <c r="W175" i="7" s="1"/>
  <c r="Y175" i="7" s="1"/>
  <c r="AA157" i="7"/>
  <c r="V19" i="28"/>
  <c r="W19" i="28" s="1"/>
  <c r="Y19" i="28" s="1"/>
  <c r="AA18" i="28"/>
  <c r="V19" i="27"/>
  <c r="W19" i="27" s="1"/>
  <c r="Y19" i="27" s="1"/>
  <c r="AA18" i="27"/>
  <c r="V19" i="26"/>
  <c r="W19" i="26" s="1"/>
  <c r="Y19" i="26" s="1"/>
  <c r="AA18" i="26"/>
  <c r="V19" i="25"/>
  <c r="W19" i="25" s="1"/>
  <c r="Y19" i="25" s="1"/>
  <c r="AA18" i="25"/>
  <c r="V21" i="46"/>
  <c r="W21" i="46" s="1"/>
  <c r="Y21" i="46" s="1"/>
  <c r="AA20" i="46"/>
  <c r="V20" i="24"/>
  <c r="W20" i="24" s="1"/>
  <c r="Y20" i="24" s="1"/>
  <c r="AA19" i="24"/>
  <c r="V19" i="23"/>
  <c r="W19" i="23" s="1"/>
  <c r="Y19" i="23" s="1"/>
  <c r="AA18" i="23"/>
  <c r="V19" i="22"/>
  <c r="W19" i="22" s="1"/>
  <c r="Y19" i="22" s="1"/>
  <c r="AA18" i="22"/>
  <c r="V19" i="21"/>
  <c r="W19" i="21" s="1"/>
  <c r="Y19" i="21" s="1"/>
  <c r="AA18" i="21"/>
  <c r="V21" i="45"/>
  <c r="W21" i="45" s="1"/>
  <c r="Y21" i="45" s="1"/>
  <c r="AA20" i="45"/>
  <c r="V116" i="19"/>
  <c r="W116" i="19" s="1"/>
  <c r="Y116" i="19" s="1"/>
  <c r="V117" i="19" s="1"/>
  <c r="W117" i="19" s="1"/>
  <c r="Y117" i="19" s="1"/>
  <c r="V118" i="19" s="1"/>
  <c r="W118" i="19" s="1"/>
  <c r="Y118" i="19" s="1"/>
  <c r="AA115" i="19"/>
  <c r="V19" i="19"/>
  <c r="W19" i="19" s="1"/>
  <c r="Y19" i="19" s="1"/>
  <c r="AA18" i="19"/>
  <c r="V19" i="18"/>
  <c r="W19" i="18" s="1"/>
  <c r="Y19" i="18" s="1"/>
  <c r="AA18" i="18"/>
  <c r="V19" i="17"/>
  <c r="W19" i="17" s="1"/>
  <c r="Y19" i="17" s="1"/>
  <c r="AA18" i="17"/>
  <c r="V19" i="16"/>
  <c r="W19" i="16" s="1"/>
  <c r="Y19" i="16" s="1"/>
  <c r="AA18" i="16"/>
  <c r="V107" i="16"/>
  <c r="W107" i="16" s="1"/>
  <c r="Y107" i="16" s="1"/>
  <c r="AA106" i="16"/>
  <c r="V21" i="42"/>
  <c r="W21" i="42" s="1"/>
  <c r="Y21" i="42" s="1"/>
  <c r="AA20" i="42"/>
  <c r="V20" i="15"/>
  <c r="W20" i="15" s="1"/>
  <c r="Y20" i="15" s="1"/>
  <c r="AA19" i="15"/>
  <c r="W101" i="15"/>
  <c r="Y101" i="15" s="1"/>
  <c r="AA100" i="15"/>
  <c r="V19" i="14"/>
  <c r="W19" i="14" s="1"/>
  <c r="Y19" i="14" s="1"/>
  <c r="AA18" i="14"/>
  <c r="V107" i="14"/>
  <c r="W107" i="14" s="1"/>
  <c r="Y107" i="14" s="1"/>
  <c r="AA106" i="14"/>
  <c r="V19" i="12"/>
  <c r="W19" i="12" s="1"/>
  <c r="Y19" i="12" s="1"/>
  <c r="AA18" i="12"/>
  <c r="W101" i="12"/>
  <c r="Y101" i="12" s="1"/>
  <c r="AA100" i="12"/>
  <c r="V19" i="11"/>
  <c r="W19" i="11" s="1"/>
  <c r="Y19" i="11" s="1"/>
  <c r="AA18" i="11"/>
  <c r="V104" i="10"/>
  <c r="W104" i="10" s="1"/>
  <c r="Y104" i="10" s="1"/>
  <c r="AA103" i="10"/>
  <c r="V19" i="10"/>
  <c r="W19" i="10" s="1"/>
  <c r="Y19" i="10" s="1"/>
  <c r="AA18" i="10"/>
  <c r="V19" i="6"/>
  <c r="W19" i="6" s="1"/>
  <c r="Y19" i="6" s="1"/>
  <c r="AA18" i="6"/>
  <c r="V19" i="5"/>
  <c r="W19" i="5" s="1"/>
  <c r="Y19" i="5" s="1"/>
  <c r="AA18" i="5"/>
  <c r="V103" i="5"/>
  <c r="W103" i="5" s="1"/>
  <c r="Y103" i="5" s="1"/>
  <c r="AA102" i="5"/>
  <c r="V19" i="4"/>
  <c r="W19" i="4" s="1"/>
  <c r="Y19" i="4" s="1"/>
  <c r="AA18" i="4"/>
  <c r="V173" i="4"/>
  <c r="W173" i="4" s="1"/>
  <c r="Y173" i="4" s="1"/>
  <c r="V174" i="4" s="1"/>
  <c r="W174" i="4" s="1"/>
  <c r="Y174" i="4" s="1"/>
  <c r="V175" i="4" s="1"/>
  <c r="W175" i="4" s="1"/>
  <c r="Y175" i="4" s="1"/>
  <c r="V176" i="4" s="1"/>
  <c r="W176" i="4" s="1"/>
  <c r="Y176" i="4" s="1"/>
  <c r="V177" i="4" s="1"/>
  <c r="W177" i="4" s="1"/>
  <c r="Y177" i="4" s="1"/>
  <c r="V178" i="4" s="1"/>
  <c r="W178" i="4" s="1"/>
  <c r="Y178" i="4" s="1"/>
  <c r="V179" i="4" s="1"/>
  <c r="W179" i="4" s="1"/>
  <c r="Y179" i="4" s="1"/>
  <c r="V180" i="4" s="1"/>
  <c r="W180" i="4" s="1"/>
  <c r="Y180" i="4" s="1"/>
  <c r="V181" i="4" s="1"/>
  <c r="W181" i="4" s="1"/>
  <c r="Y181" i="4" s="1"/>
  <c r="V182" i="4" s="1"/>
  <c r="W182" i="4" s="1"/>
  <c r="Y182" i="4" s="1"/>
  <c r="V183" i="4" s="1"/>
  <c r="W183" i="4" s="1"/>
  <c r="Y183" i="4" s="1"/>
  <c r="V184" i="4" s="1"/>
  <c r="W184" i="4" s="1"/>
  <c r="Y184" i="4" s="1"/>
  <c r="V185" i="4" s="1"/>
  <c r="W185" i="4" s="1"/>
  <c r="Y185" i="4" s="1"/>
  <c r="V186" i="4" s="1"/>
  <c r="W186" i="4" s="1"/>
  <c r="Y186" i="4" s="1"/>
  <c r="V187" i="4" s="1"/>
  <c r="W187" i="4" s="1"/>
  <c r="Y187" i="4" s="1"/>
  <c r="AA172" i="4"/>
  <c r="V103" i="3"/>
  <c r="W103" i="3" s="1"/>
  <c r="Y103" i="3" s="1"/>
  <c r="AA102" i="3"/>
  <c r="V19" i="3"/>
  <c r="W19" i="3" s="1"/>
  <c r="Y19" i="3" s="1"/>
  <c r="AA18" i="3"/>
  <c r="V156" i="2"/>
  <c r="W156" i="2" s="1"/>
  <c r="Y156" i="2" s="1"/>
  <c r="V157" i="2" s="1"/>
  <c r="W157" i="2" s="1"/>
  <c r="Y157" i="2" s="1"/>
  <c r="AA155" i="2"/>
  <c r="V19" i="2"/>
  <c r="W19" i="2" s="1"/>
  <c r="Y19" i="2" s="1"/>
  <c r="AA18" i="2"/>
  <c r="V160" i="1"/>
  <c r="W160" i="1" s="1"/>
  <c r="Y160" i="1" s="1"/>
  <c r="V161" i="1" s="1"/>
  <c r="W161" i="1" s="1"/>
  <c r="Y161" i="1" s="1"/>
  <c r="V162" i="1" s="1"/>
  <c r="W162" i="1" s="1"/>
  <c r="Y162" i="1" s="1"/>
  <c r="V163" i="1" s="1"/>
  <c r="W163" i="1" s="1"/>
  <c r="Y163" i="1" s="1"/>
  <c r="V164" i="1" s="1"/>
  <c r="W164" i="1" s="1"/>
  <c r="Y164" i="1" s="1"/>
  <c r="V165" i="1" s="1"/>
  <c r="W165" i="1" s="1"/>
  <c r="Y165" i="1" s="1"/>
  <c r="AA159" i="1"/>
  <c r="V19" i="1"/>
  <c r="W19" i="1" s="1"/>
  <c r="Y19" i="1" s="1"/>
  <c r="AA18" i="1"/>
  <c r="V21" i="43"/>
  <c r="W21" i="43" s="1"/>
  <c r="Y21" i="43" s="1"/>
  <c r="AA20" i="43"/>
  <c r="V19" i="9"/>
  <c r="W19" i="9" s="1"/>
  <c r="Y19" i="9" s="1"/>
  <c r="AA18" i="9"/>
  <c r="W101" i="9"/>
  <c r="Y101" i="9" s="1"/>
  <c r="AA100" i="9"/>
  <c r="V21" i="38"/>
  <c r="W21" i="38" s="1"/>
  <c r="Y21" i="38" s="1"/>
  <c r="AA20" i="38"/>
  <c r="V178" i="21"/>
  <c r="W178" i="21" s="1"/>
  <c r="Y178" i="21" s="1"/>
  <c r="Y14" i="41" l="1"/>
  <c r="O15" i="32"/>
  <c r="Y255" i="50"/>
  <c r="V256" i="50" s="1"/>
  <c r="W256" i="50" s="1"/>
  <c r="V207" i="11"/>
  <c r="W207" i="11" s="1"/>
  <c r="Y207" i="11" s="1"/>
  <c r="V89" i="33"/>
  <c r="W89" i="33" s="1"/>
  <c r="Y89" i="33" s="1"/>
  <c r="AA88" i="33"/>
  <c r="V237" i="8"/>
  <c r="W237" i="8" s="1"/>
  <c r="Y237" i="8" s="1"/>
  <c r="Y235" i="6"/>
  <c r="V236" i="6" s="1"/>
  <c r="W236" i="6" s="1"/>
  <c r="Y230" i="17"/>
  <c r="V231" i="17" s="1"/>
  <c r="W231" i="17" s="1"/>
  <c r="Y225" i="18"/>
  <c r="V226" i="18" s="1"/>
  <c r="W226" i="18" s="1"/>
  <c r="AA70" i="50"/>
  <c r="V71" i="50"/>
  <c r="W71" i="50" s="1"/>
  <c r="Y71" i="50" s="1"/>
  <c r="V60" i="49"/>
  <c r="W60" i="49" s="1"/>
  <c r="Y60" i="49" s="1"/>
  <c r="AA59" i="49"/>
  <c r="T111" i="44"/>
  <c r="U111" i="44" s="1"/>
  <c r="W111" i="44" s="1"/>
  <c r="Y110" i="44"/>
  <c r="V22" i="40"/>
  <c r="W22" i="40" s="1"/>
  <c r="Y22" i="40" s="1"/>
  <c r="AA21" i="40"/>
  <c r="V22" i="37"/>
  <c r="W22" i="37" s="1"/>
  <c r="Y22" i="37" s="1"/>
  <c r="AA21" i="37"/>
  <c r="T22" i="44"/>
  <c r="U22" i="44" s="1"/>
  <c r="W22" i="44" s="1"/>
  <c r="Y21" i="44"/>
  <c r="V20" i="8"/>
  <c r="W20" i="8" s="1"/>
  <c r="Y20" i="8" s="1"/>
  <c r="AA19" i="8"/>
  <c r="V20" i="20"/>
  <c r="W20" i="20" s="1"/>
  <c r="Y20" i="20" s="1"/>
  <c r="AA19" i="20"/>
  <c r="V103" i="20"/>
  <c r="W103" i="20" s="1"/>
  <c r="Y103" i="20" s="1"/>
  <c r="AA102" i="20"/>
  <c r="V22" i="39"/>
  <c r="W22" i="39" s="1"/>
  <c r="Y22" i="39" s="1"/>
  <c r="AA21" i="39"/>
  <c r="V188" i="4"/>
  <c r="W188" i="4" s="1"/>
  <c r="Y188" i="4" s="1"/>
  <c r="V176" i="7"/>
  <c r="W176" i="7" s="1"/>
  <c r="Y176" i="7" s="1"/>
  <c r="V177" i="7" s="1"/>
  <c r="W177" i="7" s="1"/>
  <c r="Y177" i="7" s="1"/>
  <c r="V178" i="7" s="1"/>
  <c r="W178" i="7" s="1"/>
  <c r="Y178" i="7" s="1"/>
  <c r="V179" i="7" s="1"/>
  <c r="W179" i="7" s="1"/>
  <c r="Y179" i="7" s="1"/>
  <c r="AA175" i="7"/>
  <c r="V20" i="7"/>
  <c r="W20" i="7" s="1"/>
  <c r="Y20" i="7" s="1"/>
  <c r="AA19" i="7"/>
  <c r="V20" i="28"/>
  <c r="W20" i="28" s="1"/>
  <c r="Y20" i="28" s="1"/>
  <c r="AA19" i="28"/>
  <c r="V20" i="27"/>
  <c r="W20" i="27" s="1"/>
  <c r="Y20" i="27" s="1"/>
  <c r="AA19" i="27"/>
  <c r="V20" i="26"/>
  <c r="W20" i="26" s="1"/>
  <c r="Y20" i="26" s="1"/>
  <c r="AA19" i="26"/>
  <c r="V20" i="25"/>
  <c r="W20" i="25" s="1"/>
  <c r="Y20" i="25" s="1"/>
  <c r="AA19" i="25"/>
  <c r="V22" i="46"/>
  <c r="W22" i="46" s="1"/>
  <c r="Y22" i="46" s="1"/>
  <c r="AA21" i="46"/>
  <c r="V21" i="24"/>
  <c r="W21" i="24" s="1"/>
  <c r="Y21" i="24" s="1"/>
  <c r="AA20" i="24"/>
  <c r="V20" i="23"/>
  <c r="W20" i="23" s="1"/>
  <c r="Y20" i="23" s="1"/>
  <c r="AA19" i="23"/>
  <c r="V20" i="22"/>
  <c r="W20" i="22" s="1"/>
  <c r="Y20" i="22" s="1"/>
  <c r="AA19" i="22"/>
  <c r="V20" i="21"/>
  <c r="W20" i="21" s="1"/>
  <c r="Y20" i="21" s="1"/>
  <c r="AA19" i="21"/>
  <c r="V22" i="45"/>
  <c r="W22" i="45" s="1"/>
  <c r="Y22" i="45" s="1"/>
  <c r="AA21" i="45"/>
  <c r="V20" i="19"/>
  <c r="W20" i="19" s="1"/>
  <c r="Y20" i="19" s="1"/>
  <c r="AA19" i="19"/>
  <c r="AA116" i="19"/>
  <c r="V119" i="19"/>
  <c r="W119" i="19" s="1"/>
  <c r="Y119" i="19" s="1"/>
  <c r="AA118" i="19"/>
  <c r="V20" i="18"/>
  <c r="W20" i="18" s="1"/>
  <c r="Y20" i="18" s="1"/>
  <c r="AA19" i="18"/>
  <c r="V20" i="17"/>
  <c r="W20" i="17" s="1"/>
  <c r="Y20" i="17" s="1"/>
  <c r="AA19" i="17"/>
  <c r="V108" i="16"/>
  <c r="W108" i="16" s="1"/>
  <c r="Y108" i="16" s="1"/>
  <c r="AA107" i="16"/>
  <c r="V20" i="16"/>
  <c r="W20" i="16" s="1"/>
  <c r="Y20" i="16" s="1"/>
  <c r="AA19" i="16"/>
  <c r="V22" i="42"/>
  <c r="W22" i="42" s="1"/>
  <c r="Y22" i="42" s="1"/>
  <c r="AA21" i="42"/>
  <c r="V102" i="15"/>
  <c r="W102" i="15" s="1"/>
  <c r="Y102" i="15" s="1"/>
  <c r="AA101" i="15"/>
  <c r="V21" i="15"/>
  <c r="W21" i="15" s="1"/>
  <c r="Y21" i="15" s="1"/>
  <c r="AA20" i="15"/>
  <c r="V108" i="14"/>
  <c r="W108" i="14" s="1"/>
  <c r="Y108" i="14" s="1"/>
  <c r="AA107" i="14"/>
  <c r="V20" i="14"/>
  <c r="W20" i="14" s="1"/>
  <c r="Y20" i="14" s="1"/>
  <c r="AA19" i="14"/>
  <c r="V102" i="12"/>
  <c r="W102" i="12" s="1"/>
  <c r="Y102" i="12" s="1"/>
  <c r="V103" i="12" s="1"/>
  <c r="W103" i="12" s="1"/>
  <c r="Y103" i="12" s="1"/>
  <c r="V104" i="12" s="1"/>
  <c r="W104" i="12" s="1"/>
  <c r="Y104" i="12" s="1"/>
  <c r="V105" i="12" s="1"/>
  <c r="W105" i="12" s="1"/>
  <c r="Y105" i="12" s="1"/>
  <c r="V106" i="12" s="1"/>
  <c r="W106" i="12" s="1"/>
  <c r="Y106" i="12" s="1"/>
  <c r="AA101" i="12"/>
  <c r="V20" i="12"/>
  <c r="W20" i="12" s="1"/>
  <c r="Y20" i="12" s="1"/>
  <c r="AA19" i="12"/>
  <c r="V20" i="11"/>
  <c r="W20" i="11" s="1"/>
  <c r="Y20" i="11" s="1"/>
  <c r="AA19" i="11"/>
  <c r="V20" i="10"/>
  <c r="W20" i="10" s="1"/>
  <c r="Y20" i="10" s="1"/>
  <c r="AA19" i="10"/>
  <c r="V105" i="10"/>
  <c r="W105" i="10" s="1"/>
  <c r="Y105" i="10" s="1"/>
  <c r="AA104" i="10"/>
  <c r="V20" i="6"/>
  <c r="W20" i="6" s="1"/>
  <c r="Y20" i="6" s="1"/>
  <c r="AA19" i="6"/>
  <c r="V104" i="5"/>
  <c r="W104" i="5" s="1"/>
  <c r="Y104" i="5" s="1"/>
  <c r="AA103" i="5"/>
  <c r="V20" i="5"/>
  <c r="W20" i="5" s="1"/>
  <c r="Y20" i="5" s="1"/>
  <c r="AA19" i="5"/>
  <c r="V20" i="4"/>
  <c r="W20" i="4" s="1"/>
  <c r="Y20" i="4" s="1"/>
  <c r="AA19" i="4"/>
  <c r="V20" i="3"/>
  <c r="W20" i="3" s="1"/>
  <c r="Y20" i="3" s="1"/>
  <c r="AA19" i="3"/>
  <c r="V104" i="3"/>
  <c r="W104" i="3" s="1"/>
  <c r="Y104" i="3" s="1"/>
  <c r="AA103" i="3"/>
  <c r="V20" i="2"/>
  <c r="W20" i="2" s="1"/>
  <c r="Y20" i="2" s="1"/>
  <c r="AA19" i="2"/>
  <c r="V158" i="2"/>
  <c r="W158" i="2" s="1"/>
  <c r="Y158" i="2" s="1"/>
  <c r="V159" i="2" s="1"/>
  <c r="W159" i="2" s="1"/>
  <c r="Y159" i="2" s="1"/>
  <c r="V160" i="2" s="1"/>
  <c r="W160" i="2" s="1"/>
  <c r="Y160" i="2" s="1"/>
  <c r="V161" i="2" s="1"/>
  <c r="W161" i="2" s="1"/>
  <c r="Y161" i="2" s="1"/>
  <c r="AA157" i="2"/>
  <c r="V20" i="1"/>
  <c r="W20" i="1" s="1"/>
  <c r="Y20" i="1" s="1"/>
  <c r="AA19" i="1"/>
  <c r="V166" i="1"/>
  <c r="W166" i="1" s="1"/>
  <c r="Y166" i="1" s="1"/>
  <c r="V167" i="1" s="1"/>
  <c r="W167" i="1" s="1"/>
  <c r="Y167" i="1" s="1"/>
  <c r="AA165" i="1"/>
  <c r="V22" i="43"/>
  <c r="W22" i="43" s="1"/>
  <c r="Y22" i="43" s="1"/>
  <c r="AA21" i="43"/>
  <c r="V102" i="9"/>
  <c r="W102" i="9" s="1"/>
  <c r="Y102" i="9" s="1"/>
  <c r="AA101" i="9"/>
  <c r="V20" i="9"/>
  <c r="W20" i="9" s="1"/>
  <c r="Y20" i="9" s="1"/>
  <c r="AA19" i="9"/>
  <c r="V22" i="38"/>
  <c r="W22" i="38" s="1"/>
  <c r="Y22" i="38" s="1"/>
  <c r="AA21" i="38"/>
  <c r="V179" i="21"/>
  <c r="W179" i="21" s="1"/>
  <c r="Y179" i="21" s="1"/>
  <c r="Q15" i="32" l="1"/>
  <c r="AA14" i="41"/>
  <c r="V15" i="41"/>
  <c r="W15" i="41" s="1"/>
  <c r="Y256" i="50"/>
  <c r="V257" i="50" s="1"/>
  <c r="W257" i="50" s="1"/>
  <c r="V208" i="11"/>
  <c r="W208" i="11" s="1"/>
  <c r="Y208" i="11" s="1"/>
  <c r="AA89" i="33"/>
  <c r="V90" i="33"/>
  <c r="W90" i="33" s="1"/>
  <c r="Y90" i="33" s="1"/>
  <c r="V238" i="8"/>
  <c r="W238" i="8" s="1"/>
  <c r="Y238" i="8" s="1"/>
  <c r="Y236" i="6"/>
  <c r="V237" i="6" s="1"/>
  <c r="W237" i="6" s="1"/>
  <c r="Y237" i="6" s="1"/>
  <c r="V238" i="6" s="1"/>
  <c r="W238" i="6" s="1"/>
  <c r="Y238" i="6" s="1"/>
  <c r="V239" i="6" s="1"/>
  <c r="W239" i="6" s="1"/>
  <c r="Y231" i="17"/>
  <c r="V232" i="17" s="1"/>
  <c r="W232" i="17" s="1"/>
  <c r="Y226" i="18"/>
  <c r="V227" i="18" s="1"/>
  <c r="W227" i="18" s="1"/>
  <c r="AA71" i="50"/>
  <c r="V72" i="50"/>
  <c r="W72" i="50" s="1"/>
  <c r="Y72" i="50" s="1"/>
  <c r="V61" i="49"/>
  <c r="W61" i="49" s="1"/>
  <c r="Y61" i="49" s="1"/>
  <c r="AA60" i="49"/>
  <c r="AA158" i="2"/>
  <c r="AA102" i="12"/>
  <c r="V104" i="20"/>
  <c r="W104" i="20" s="1"/>
  <c r="Y104" i="20" s="1"/>
  <c r="AA103" i="20"/>
  <c r="V21" i="20"/>
  <c r="W21" i="20" s="1"/>
  <c r="Y21" i="20" s="1"/>
  <c r="AA20" i="20"/>
  <c r="V21" i="8"/>
  <c r="W21" i="8" s="1"/>
  <c r="Y21" i="8" s="1"/>
  <c r="AA20" i="8"/>
  <c r="T23" i="44"/>
  <c r="U23" i="44" s="1"/>
  <c r="W23" i="44" s="1"/>
  <c r="Y22" i="44"/>
  <c r="V23" i="37"/>
  <c r="W23" i="37" s="1"/>
  <c r="Y23" i="37" s="1"/>
  <c r="AA22" i="37"/>
  <c r="V23" i="40"/>
  <c r="W23" i="40" s="1"/>
  <c r="Y23" i="40" s="1"/>
  <c r="AA22" i="40"/>
  <c r="T112" i="44"/>
  <c r="U112" i="44" s="1"/>
  <c r="W112" i="44" s="1"/>
  <c r="Y111" i="44"/>
  <c r="V23" i="39"/>
  <c r="W23" i="39" s="1"/>
  <c r="Y23" i="39" s="1"/>
  <c r="AA22" i="39"/>
  <c r="V189" i="4"/>
  <c r="W189" i="4" s="1"/>
  <c r="Y189" i="4" s="1"/>
  <c r="V190" i="4" s="1"/>
  <c r="W190" i="4" s="1"/>
  <c r="Y190" i="4" s="1"/>
  <c r="V191" i="4" s="1"/>
  <c r="W191" i="4" s="1"/>
  <c r="Y191" i="4" s="1"/>
  <c r="V192" i="4" s="1"/>
  <c r="W192" i="4" s="1"/>
  <c r="Y192" i="4" s="1"/>
  <c r="V193" i="4" s="1"/>
  <c r="W193" i="4" s="1"/>
  <c r="Y193" i="4" s="1"/>
  <c r="V194" i="4" s="1"/>
  <c r="W194" i="4" s="1"/>
  <c r="Y194" i="4" s="1"/>
  <c r="V195" i="4" s="1"/>
  <c r="W195" i="4" s="1"/>
  <c r="Y195" i="4" s="1"/>
  <c r="V196" i="4" s="1"/>
  <c r="W196" i="4" s="1"/>
  <c r="Y196" i="4" s="1"/>
  <c r="V197" i="4" s="1"/>
  <c r="W197" i="4" s="1"/>
  <c r="Y197" i="4" s="1"/>
  <c r="V198" i="4" s="1"/>
  <c r="W198" i="4" s="1"/>
  <c r="Y198" i="4" s="1"/>
  <c r="V199" i="4" s="1"/>
  <c r="W199" i="4" s="1"/>
  <c r="Y199" i="4" s="1"/>
  <c r="V200" i="4" s="1"/>
  <c r="W200" i="4" s="1"/>
  <c r="Y200" i="4" s="1"/>
  <c r="V201" i="4" s="1"/>
  <c r="W201" i="4" s="1"/>
  <c r="Y201" i="4" s="1"/>
  <c r="V202" i="4" s="1"/>
  <c r="W202" i="4" s="1"/>
  <c r="Y202" i="4" s="1"/>
  <c r="V203" i="4" s="1"/>
  <c r="W203" i="4" s="1"/>
  <c r="Y203" i="4" s="1"/>
  <c r="V204" i="4" s="1"/>
  <c r="W204" i="4" s="1"/>
  <c r="Y204" i="4" s="1"/>
  <c r="V205" i="4" s="1"/>
  <c r="W205" i="4" s="1"/>
  <c r="Y205" i="4" s="1"/>
  <c r="V206" i="4" s="1"/>
  <c r="W206" i="4" s="1"/>
  <c r="Y206" i="4" s="1"/>
  <c r="V207" i="4" s="1"/>
  <c r="W207" i="4" s="1"/>
  <c r="Y207" i="4" s="1"/>
  <c r="V208" i="4" s="1"/>
  <c r="W208" i="4" s="1"/>
  <c r="Y208" i="4" s="1"/>
  <c r="V209" i="4" s="1"/>
  <c r="W209" i="4" s="1"/>
  <c r="Y209" i="4" s="1"/>
  <c r="V210" i="4" s="1"/>
  <c r="W210" i="4" s="1"/>
  <c r="Y210" i="4" s="1"/>
  <c r="V211" i="4" s="1"/>
  <c r="W211" i="4" s="1"/>
  <c r="Y211" i="4" s="1"/>
  <c r="V212" i="4" s="1"/>
  <c r="W212" i="4" s="1"/>
  <c r="Y212" i="4" s="1"/>
  <c r="V213" i="4" s="1"/>
  <c r="W213" i="4" s="1"/>
  <c r="Y213" i="4" s="1"/>
  <c r="V214" i="4" s="1"/>
  <c r="W214" i="4" s="1"/>
  <c r="Y214" i="4" s="1"/>
  <c r="V215" i="4" s="1"/>
  <c r="W215" i="4" s="1"/>
  <c r="Y215" i="4" s="1"/>
  <c r="V216" i="4" s="1"/>
  <c r="W216" i="4" s="1"/>
  <c r="Y216" i="4" s="1"/>
  <c r="V217" i="4" s="1"/>
  <c r="W217" i="4" s="1"/>
  <c r="Y217" i="4" s="1"/>
  <c r="V218" i="4" s="1"/>
  <c r="W218" i="4" s="1"/>
  <c r="Y218" i="4" s="1"/>
  <c r="V219" i="4" s="1"/>
  <c r="W219" i="4" s="1"/>
  <c r="Y219" i="4" s="1"/>
  <c r="V220" i="4" s="1"/>
  <c r="W220" i="4" s="1"/>
  <c r="Y220" i="4" s="1"/>
  <c r="V221" i="4" s="1"/>
  <c r="W221" i="4" s="1"/>
  <c r="Y221" i="4" s="1"/>
  <c r="V222" i="4" s="1"/>
  <c r="W222" i="4" s="1"/>
  <c r="Y222" i="4" s="1"/>
  <c r="V223" i="4" s="1"/>
  <c r="W223" i="4" s="1"/>
  <c r="Y223" i="4" s="1"/>
  <c r="V21" i="7"/>
  <c r="W21" i="7" s="1"/>
  <c r="Y21" i="7" s="1"/>
  <c r="AA20" i="7"/>
  <c r="V180" i="7"/>
  <c r="W180" i="7" s="1"/>
  <c r="Y180" i="7" s="1"/>
  <c r="V181" i="7" s="1"/>
  <c r="W181" i="7" s="1"/>
  <c r="Y181" i="7" s="1"/>
  <c r="V182" i="7" s="1"/>
  <c r="W182" i="7" s="1"/>
  <c r="Y182" i="7" s="1"/>
  <c r="V183" i="7" s="1"/>
  <c r="W183" i="7" s="1"/>
  <c r="Y183" i="7" s="1"/>
  <c r="V184" i="7" s="1"/>
  <c r="W184" i="7" s="1"/>
  <c r="Y184" i="7" s="1"/>
  <c r="V185" i="7" s="1"/>
  <c r="W185" i="7" s="1"/>
  <c r="Y185" i="7" s="1"/>
  <c r="V186" i="7" s="1"/>
  <c r="W186" i="7" s="1"/>
  <c r="Y186" i="7" s="1"/>
  <c r="V187" i="7" s="1"/>
  <c r="W187" i="7" s="1"/>
  <c r="Y187" i="7" s="1"/>
  <c r="V188" i="7" s="1"/>
  <c r="W188" i="7" s="1"/>
  <c r="Y188" i="7" s="1"/>
  <c r="V189" i="7" s="1"/>
  <c r="W189" i="7" s="1"/>
  <c r="Y189" i="7" s="1"/>
  <c r="V190" i="7" s="1"/>
  <c r="W190" i="7" s="1"/>
  <c r="Y190" i="7" s="1"/>
  <c r="V191" i="7" s="1"/>
  <c r="W191" i="7" s="1"/>
  <c r="Y191" i="7" s="1"/>
  <c r="V192" i="7" s="1"/>
  <c r="W192" i="7" s="1"/>
  <c r="Y192" i="7" s="1"/>
  <c r="V193" i="7" s="1"/>
  <c r="W193" i="7" s="1"/>
  <c r="Y193" i="7" s="1"/>
  <c r="V194" i="7" s="1"/>
  <c r="W194" i="7" s="1"/>
  <c r="Y194" i="7" s="1"/>
  <c r="V195" i="7" s="1"/>
  <c r="W195" i="7" s="1"/>
  <c r="Y195" i="7" s="1"/>
  <c r="V196" i="7" s="1"/>
  <c r="W196" i="7" s="1"/>
  <c r="Y196" i="7" s="1"/>
  <c r="V197" i="7" s="1"/>
  <c r="W197" i="7" s="1"/>
  <c r="Y197" i="7" s="1"/>
  <c r="V198" i="7" s="1"/>
  <c r="W198" i="7" s="1"/>
  <c r="Y198" i="7" s="1"/>
  <c r="V199" i="7" s="1"/>
  <c r="W199" i="7" s="1"/>
  <c r="Y199" i="7" s="1"/>
  <c r="V200" i="7" s="1"/>
  <c r="W200" i="7" s="1"/>
  <c r="Y200" i="7" s="1"/>
  <c r="V201" i="7" s="1"/>
  <c r="W201" i="7" s="1"/>
  <c r="Y201" i="7" s="1"/>
  <c r="V202" i="7" s="1"/>
  <c r="W202" i="7" s="1"/>
  <c r="Y202" i="7" s="1"/>
  <c r="V203" i="7" s="1"/>
  <c r="W203" i="7" s="1"/>
  <c r="Y203" i="7" s="1"/>
  <c r="V204" i="7" s="1"/>
  <c r="W204" i="7" s="1"/>
  <c r="Y204" i="7" s="1"/>
  <c r="V205" i="7" s="1"/>
  <c r="W205" i="7" s="1"/>
  <c r="Y205" i="7" s="1"/>
  <c r="V206" i="7" s="1"/>
  <c r="W206" i="7" s="1"/>
  <c r="Y206" i="7" s="1"/>
  <c r="V207" i="7" s="1"/>
  <c r="W207" i="7" s="1"/>
  <c r="Y207" i="7" s="1"/>
  <c r="V208" i="7" s="1"/>
  <c r="W208" i="7" s="1"/>
  <c r="Y208" i="7" s="1"/>
  <c r="V209" i="7" s="1"/>
  <c r="W209" i="7" s="1"/>
  <c r="Y209" i="7" s="1"/>
  <c r="V210" i="7" s="1"/>
  <c r="W210" i="7" s="1"/>
  <c r="Y210" i="7" s="1"/>
  <c r="V211" i="7" s="1"/>
  <c r="W211" i="7" s="1"/>
  <c r="Y211" i="7" s="1"/>
  <c r="V212" i="7" s="1"/>
  <c r="W212" i="7" s="1"/>
  <c r="Y212" i="7" s="1"/>
  <c r="V213" i="7" s="1"/>
  <c r="W213" i="7" s="1"/>
  <c r="Y213" i="7" s="1"/>
  <c r="V214" i="7" s="1"/>
  <c r="W214" i="7" s="1"/>
  <c r="Y214" i="7" s="1"/>
  <c r="V215" i="7" s="1"/>
  <c r="W215" i="7" s="1"/>
  <c r="Y215" i="7" s="1"/>
  <c r="V216" i="7" s="1"/>
  <c r="W216" i="7" s="1"/>
  <c r="Y216" i="7" s="1"/>
  <c r="V217" i="7" s="1"/>
  <c r="W217" i="7" s="1"/>
  <c r="Y217" i="7" s="1"/>
  <c r="V218" i="7" s="1"/>
  <c r="W218" i="7" s="1"/>
  <c r="Y218" i="7" s="1"/>
  <c r="V219" i="7" s="1"/>
  <c r="W219" i="7" s="1"/>
  <c r="Y219" i="7" s="1"/>
  <c r="V220" i="7" s="1"/>
  <c r="W220" i="7" s="1"/>
  <c r="Y220" i="7" s="1"/>
  <c r="V221" i="7" s="1"/>
  <c r="W221" i="7" s="1"/>
  <c r="Y221" i="7" s="1"/>
  <c r="V222" i="7" s="1"/>
  <c r="W222" i="7" s="1"/>
  <c r="Y222" i="7" s="1"/>
  <c r="V223" i="7" s="1"/>
  <c r="W223" i="7" s="1"/>
  <c r="AA179" i="7"/>
  <c r="V21" i="28"/>
  <c r="W21" i="28" s="1"/>
  <c r="Y21" i="28" s="1"/>
  <c r="AA20" i="28"/>
  <c r="V21" i="27"/>
  <c r="W21" i="27" s="1"/>
  <c r="Y21" i="27" s="1"/>
  <c r="AA20" i="27"/>
  <c r="V21" i="26"/>
  <c r="W21" i="26" s="1"/>
  <c r="Y21" i="26" s="1"/>
  <c r="AA20" i="26"/>
  <c r="V21" i="25"/>
  <c r="W21" i="25" s="1"/>
  <c r="Y21" i="25" s="1"/>
  <c r="AA20" i="25"/>
  <c r="V23" i="46"/>
  <c r="W23" i="46" s="1"/>
  <c r="Y23" i="46" s="1"/>
  <c r="AA22" i="46"/>
  <c r="V22" i="24"/>
  <c r="W22" i="24" s="1"/>
  <c r="Y22" i="24" s="1"/>
  <c r="AA21" i="24"/>
  <c r="V21" i="23"/>
  <c r="W21" i="23" s="1"/>
  <c r="Y21" i="23" s="1"/>
  <c r="AA20" i="23"/>
  <c r="V21" i="22"/>
  <c r="W21" i="22" s="1"/>
  <c r="Y21" i="22" s="1"/>
  <c r="AA20" i="22"/>
  <c r="V21" i="21"/>
  <c r="W21" i="21" s="1"/>
  <c r="Y21" i="21" s="1"/>
  <c r="AA20" i="21"/>
  <c r="V23" i="45"/>
  <c r="W23" i="45" s="1"/>
  <c r="Y23" i="45" s="1"/>
  <c r="AA22" i="45"/>
  <c r="V120" i="19"/>
  <c r="W120" i="19" s="1"/>
  <c r="Y120" i="19" s="1"/>
  <c r="V121" i="19" s="1"/>
  <c r="W121" i="19" s="1"/>
  <c r="Y121" i="19" s="1"/>
  <c r="V122" i="19" s="1"/>
  <c r="W122" i="19" s="1"/>
  <c r="Y122" i="19" s="1"/>
  <c r="AA119" i="19"/>
  <c r="V21" i="19"/>
  <c r="W21" i="19" s="1"/>
  <c r="Y21" i="19" s="1"/>
  <c r="AA20" i="19"/>
  <c r="V21" i="18"/>
  <c r="W21" i="18" s="1"/>
  <c r="Y21" i="18" s="1"/>
  <c r="AA20" i="18"/>
  <c r="V21" i="17"/>
  <c r="W21" i="17" s="1"/>
  <c r="Y21" i="17" s="1"/>
  <c r="AA20" i="17"/>
  <c r="V21" i="16"/>
  <c r="W21" i="16" s="1"/>
  <c r="Y21" i="16" s="1"/>
  <c r="AA20" i="16"/>
  <c r="V109" i="16"/>
  <c r="W109" i="16" s="1"/>
  <c r="Y109" i="16" s="1"/>
  <c r="AA108" i="16"/>
  <c r="V23" i="42"/>
  <c r="W23" i="42" s="1"/>
  <c r="Y23" i="42" s="1"/>
  <c r="AA22" i="42"/>
  <c r="V22" i="15"/>
  <c r="W22" i="15" s="1"/>
  <c r="Y22" i="15" s="1"/>
  <c r="AA21" i="15"/>
  <c r="V103" i="15"/>
  <c r="W103" i="15" s="1"/>
  <c r="Y103" i="15" s="1"/>
  <c r="AA102" i="15"/>
  <c r="V21" i="14"/>
  <c r="W21" i="14" s="1"/>
  <c r="Y21" i="14" s="1"/>
  <c r="AA20" i="14"/>
  <c r="V109" i="14"/>
  <c r="W109" i="14" s="1"/>
  <c r="Y109" i="14" s="1"/>
  <c r="AA108" i="14"/>
  <c r="V21" i="12"/>
  <c r="W21" i="12" s="1"/>
  <c r="Y21" i="12" s="1"/>
  <c r="AA20" i="12"/>
  <c r="V107" i="12"/>
  <c r="W107" i="12" s="1"/>
  <c r="Y107" i="12" s="1"/>
  <c r="AA106" i="12"/>
  <c r="V21" i="11"/>
  <c r="W21" i="11" s="1"/>
  <c r="Y21" i="11" s="1"/>
  <c r="AA20" i="11"/>
  <c r="V106" i="10"/>
  <c r="W106" i="10" s="1"/>
  <c r="Y106" i="10" s="1"/>
  <c r="AA105" i="10"/>
  <c r="V21" i="10"/>
  <c r="W21" i="10" s="1"/>
  <c r="Y21" i="10" s="1"/>
  <c r="AA20" i="10"/>
  <c r="V21" i="6"/>
  <c r="W21" i="6" s="1"/>
  <c r="Y21" i="6" s="1"/>
  <c r="AA20" i="6"/>
  <c r="V21" i="5"/>
  <c r="W21" i="5" s="1"/>
  <c r="Y21" i="5" s="1"/>
  <c r="AA20" i="5"/>
  <c r="V105" i="5"/>
  <c r="W105" i="5" s="1"/>
  <c r="Y105" i="5" s="1"/>
  <c r="AA104" i="5"/>
  <c r="V21" i="4"/>
  <c r="W21" i="4" s="1"/>
  <c r="Y21" i="4" s="1"/>
  <c r="AA20" i="4"/>
  <c r="V105" i="3"/>
  <c r="W105" i="3" s="1"/>
  <c r="Y105" i="3" s="1"/>
  <c r="AA104" i="3"/>
  <c r="V21" i="3"/>
  <c r="W21" i="3" s="1"/>
  <c r="Y21" i="3" s="1"/>
  <c r="AA20" i="3"/>
  <c r="V162" i="2"/>
  <c r="W162" i="2" s="1"/>
  <c r="Y162" i="2" s="1"/>
  <c r="V163" i="2" s="1"/>
  <c r="W163" i="2" s="1"/>
  <c r="Y163" i="2" s="1"/>
  <c r="V164" i="2" s="1"/>
  <c r="W164" i="2" s="1"/>
  <c r="Y164" i="2" s="1"/>
  <c r="V165" i="2" s="1"/>
  <c r="W165" i="2" s="1"/>
  <c r="Y165" i="2" s="1"/>
  <c r="V166" i="2" s="1"/>
  <c r="W166" i="2" s="1"/>
  <c r="Y166" i="2" s="1"/>
  <c r="V167" i="2" s="1"/>
  <c r="W167" i="2" s="1"/>
  <c r="Y167" i="2" s="1"/>
  <c r="V168" i="2" s="1"/>
  <c r="W168" i="2" s="1"/>
  <c r="Y168" i="2" s="1"/>
  <c r="V169" i="2" s="1"/>
  <c r="W169" i="2" s="1"/>
  <c r="Y169" i="2" s="1"/>
  <c r="V170" i="2" s="1"/>
  <c r="W170" i="2" s="1"/>
  <c r="Y170" i="2" s="1"/>
  <c r="V171" i="2" s="1"/>
  <c r="W171" i="2" s="1"/>
  <c r="Y171" i="2" s="1"/>
  <c r="V172" i="2" s="1"/>
  <c r="W172" i="2" s="1"/>
  <c r="Y172" i="2" s="1"/>
  <c r="V173" i="2" s="1"/>
  <c r="W173" i="2" s="1"/>
  <c r="Y173" i="2" s="1"/>
  <c r="V174" i="2" s="1"/>
  <c r="W174" i="2" s="1"/>
  <c r="Y174" i="2" s="1"/>
  <c r="V175" i="2" s="1"/>
  <c r="W175" i="2" s="1"/>
  <c r="Y175" i="2" s="1"/>
  <c r="V176" i="2" s="1"/>
  <c r="W176" i="2" s="1"/>
  <c r="Y176" i="2" s="1"/>
  <c r="V177" i="2" s="1"/>
  <c r="W177" i="2" s="1"/>
  <c r="Y177" i="2" s="1"/>
  <c r="V178" i="2" s="1"/>
  <c r="W178" i="2" s="1"/>
  <c r="Y178" i="2" s="1"/>
  <c r="AA161" i="2"/>
  <c r="V21" i="2"/>
  <c r="W21" i="2" s="1"/>
  <c r="Y21" i="2" s="1"/>
  <c r="AA20" i="2"/>
  <c r="V168" i="1"/>
  <c r="W168" i="1" s="1"/>
  <c r="Y168" i="1" s="1"/>
  <c r="V169" i="1" s="1"/>
  <c r="W169" i="1" s="1"/>
  <c r="Y169" i="1" s="1"/>
  <c r="V170" i="1" s="1"/>
  <c r="W170" i="1" s="1"/>
  <c r="Y170" i="1" s="1"/>
  <c r="AA167" i="1"/>
  <c r="V21" i="1"/>
  <c r="W21" i="1" s="1"/>
  <c r="Y21" i="1" s="1"/>
  <c r="AA20" i="1"/>
  <c r="V23" i="43"/>
  <c r="W23" i="43" s="1"/>
  <c r="Y23" i="43" s="1"/>
  <c r="AA22" i="43"/>
  <c r="V21" i="9"/>
  <c r="W21" i="9" s="1"/>
  <c r="Y21" i="9" s="1"/>
  <c r="AA20" i="9"/>
  <c r="V103" i="9"/>
  <c r="W103" i="9" s="1"/>
  <c r="Y103" i="9" s="1"/>
  <c r="AA102" i="9"/>
  <c r="V23" i="38"/>
  <c r="W23" i="38" s="1"/>
  <c r="Y23" i="38" s="1"/>
  <c r="AA22" i="38"/>
  <c r="V180" i="21"/>
  <c r="W180" i="21" s="1"/>
  <c r="Y180" i="21" s="1"/>
  <c r="Y15" i="41" l="1"/>
  <c r="O16" i="32"/>
  <c r="Y257" i="50"/>
  <c r="V258" i="50" s="1"/>
  <c r="W258" i="50" s="1"/>
  <c r="Y258" i="50" s="1"/>
  <c r="V259" i="50" s="1"/>
  <c r="W259" i="50" s="1"/>
  <c r="Y259" i="50" s="1"/>
  <c r="V260" i="50" s="1"/>
  <c r="W260" i="50" s="1"/>
  <c r="Y260" i="50" s="1"/>
  <c r="V261" i="50" s="1"/>
  <c r="W261" i="50" s="1"/>
  <c r="Y261" i="50" s="1"/>
  <c r="V262" i="50" s="1"/>
  <c r="W262" i="50" s="1"/>
  <c r="Y262" i="50" s="1"/>
  <c r="V263" i="50" s="1"/>
  <c r="W263" i="50" s="1"/>
  <c r="Y263" i="50" s="1"/>
  <c r="V264" i="50" s="1"/>
  <c r="W264" i="50" s="1"/>
  <c r="Y264" i="50" s="1"/>
  <c r="V265" i="50" s="1"/>
  <c r="W265" i="50" s="1"/>
  <c r="Y265" i="50" s="1"/>
  <c r="V266" i="50" s="1"/>
  <c r="W266" i="50" s="1"/>
  <c r="Y266" i="50" s="1"/>
  <c r="V267" i="50" s="1"/>
  <c r="W267" i="50" s="1"/>
  <c r="Y267" i="50" s="1"/>
  <c r="V268" i="50" s="1"/>
  <c r="W268" i="50" s="1"/>
  <c r="Y268" i="50" s="1"/>
  <c r="V269" i="50" s="1"/>
  <c r="W269" i="50" s="1"/>
  <c r="Y269" i="50" s="1"/>
  <c r="V270" i="50" s="1"/>
  <c r="W270" i="50" s="1"/>
  <c r="Y270" i="50" s="1"/>
  <c r="V209" i="11"/>
  <c r="W209" i="11" s="1"/>
  <c r="Y209" i="11" s="1"/>
  <c r="AA90" i="33"/>
  <c r="V91" i="33"/>
  <c r="W91" i="33" s="1"/>
  <c r="Y91" i="33" s="1"/>
  <c r="Y239" i="6"/>
  <c r="V240" i="6" s="1"/>
  <c r="W240" i="6" s="1"/>
  <c r="V239" i="8"/>
  <c r="W239" i="8" s="1"/>
  <c r="Y239" i="8" s="1"/>
  <c r="Y232" i="17"/>
  <c r="V233" i="17" s="1"/>
  <c r="W233" i="17" s="1"/>
  <c r="Y227" i="18"/>
  <c r="V228" i="18" s="1"/>
  <c r="W228" i="18" s="1"/>
  <c r="Y223" i="7"/>
  <c r="V224" i="7" s="1"/>
  <c r="W224" i="7" s="1"/>
  <c r="V224" i="4"/>
  <c r="W224" i="4" s="1"/>
  <c r="Y224" i="4" s="1"/>
  <c r="AA72" i="50"/>
  <c r="V73" i="50"/>
  <c r="W73" i="50" s="1"/>
  <c r="Y73" i="50" s="1"/>
  <c r="V62" i="49"/>
  <c r="W62" i="49" s="1"/>
  <c r="Y62" i="49" s="1"/>
  <c r="AA61" i="49"/>
  <c r="AA162" i="2"/>
  <c r="AA163" i="2" s="1"/>
  <c r="AA164" i="2" s="1"/>
  <c r="AA165" i="2" s="1"/>
  <c r="AA166" i="2" s="1"/>
  <c r="AA120" i="19"/>
  <c r="T113" i="44"/>
  <c r="U113" i="44" s="1"/>
  <c r="W113" i="44" s="1"/>
  <c r="Y112" i="44"/>
  <c r="V24" i="40"/>
  <c r="W24" i="40" s="1"/>
  <c r="Y24" i="40" s="1"/>
  <c r="AA23" i="40"/>
  <c r="V24" i="37"/>
  <c r="W24" i="37" s="1"/>
  <c r="Y24" i="37" s="1"/>
  <c r="AA23" i="37"/>
  <c r="T24" i="44"/>
  <c r="U24" i="44" s="1"/>
  <c r="W24" i="44" s="1"/>
  <c r="Y23" i="44"/>
  <c r="V22" i="8"/>
  <c r="W22" i="8" s="1"/>
  <c r="Y22" i="8" s="1"/>
  <c r="AA21" i="8"/>
  <c r="V22" i="20"/>
  <c r="W22" i="20" s="1"/>
  <c r="Y22" i="20" s="1"/>
  <c r="AA21" i="20"/>
  <c r="V105" i="20"/>
  <c r="W105" i="20" s="1"/>
  <c r="Y105" i="20" s="1"/>
  <c r="AA104" i="20"/>
  <c r="V24" i="39"/>
  <c r="W24" i="39" s="1"/>
  <c r="Y24" i="39" s="1"/>
  <c r="AA23" i="39"/>
  <c r="V22" i="7"/>
  <c r="W22" i="7" s="1"/>
  <c r="Y22" i="7" s="1"/>
  <c r="AA21" i="7"/>
  <c r="V22" i="28"/>
  <c r="W22" i="28" s="1"/>
  <c r="Y22" i="28" s="1"/>
  <c r="AA21" i="28"/>
  <c r="V22" i="27"/>
  <c r="W22" i="27" s="1"/>
  <c r="Y22" i="27" s="1"/>
  <c r="AA21" i="27"/>
  <c r="V22" i="26"/>
  <c r="W22" i="26" s="1"/>
  <c r="Y22" i="26" s="1"/>
  <c r="AA21" i="26"/>
  <c r="V22" i="25"/>
  <c r="W22" i="25" s="1"/>
  <c r="Y22" i="25" s="1"/>
  <c r="AA21" i="25"/>
  <c r="V24" i="46"/>
  <c r="W24" i="46" s="1"/>
  <c r="Y24" i="46" s="1"/>
  <c r="AA23" i="46"/>
  <c r="V23" i="24"/>
  <c r="W23" i="24" s="1"/>
  <c r="Y23" i="24" s="1"/>
  <c r="AA22" i="24"/>
  <c r="V22" i="23"/>
  <c r="W22" i="23" s="1"/>
  <c r="Y22" i="23" s="1"/>
  <c r="AA21" i="23"/>
  <c r="V22" i="22"/>
  <c r="W22" i="22" s="1"/>
  <c r="Y22" i="22" s="1"/>
  <c r="AA21" i="22"/>
  <c r="V22" i="21"/>
  <c r="W22" i="21" s="1"/>
  <c r="Y22" i="21" s="1"/>
  <c r="AA21" i="21"/>
  <c r="V24" i="45"/>
  <c r="W24" i="45" s="1"/>
  <c r="Y24" i="45" s="1"/>
  <c r="AA23" i="45"/>
  <c r="V22" i="19"/>
  <c r="W22" i="19" s="1"/>
  <c r="Y22" i="19" s="1"/>
  <c r="AA21" i="19"/>
  <c r="V123" i="19"/>
  <c r="W123" i="19" s="1"/>
  <c r="Y123" i="19" s="1"/>
  <c r="AA122" i="19"/>
  <c r="V22" i="18"/>
  <c r="W22" i="18" s="1"/>
  <c r="Y22" i="18" s="1"/>
  <c r="AA21" i="18"/>
  <c r="V22" i="17"/>
  <c r="W22" i="17" s="1"/>
  <c r="Y22" i="17" s="1"/>
  <c r="AA21" i="17"/>
  <c r="V110" i="16"/>
  <c r="W110" i="16" s="1"/>
  <c r="Y110" i="16" s="1"/>
  <c r="V111" i="16" s="1"/>
  <c r="W111" i="16" s="1"/>
  <c r="Y111" i="16" s="1"/>
  <c r="V112" i="16" s="1"/>
  <c r="W112" i="16" s="1"/>
  <c r="Y112" i="16" s="1"/>
  <c r="V113" i="16" s="1"/>
  <c r="W113" i="16" s="1"/>
  <c r="Y113" i="16" s="1"/>
  <c r="V114" i="16" s="1"/>
  <c r="W114" i="16" s="1"/>
  <c r="Y114" i="16" s="1"/>
  <c r="V115" i="16" s="1"/>
  <c r="W115" i="16" s="1"/>
  <c r="Y115" i="16" s="1"/>
  <c r="AA109" i="16"/>
  <c r="V22" i="16"/>
  <c r="W22" i="16" s="1"/>
  <c r="Y22" i="16" s="1"/>
  <c r="AA21" i="16"/>
  <c r="V24" i="42"/>
  <c r="W24" i="42" s="1"/>
  <c r="Y24" i="42" s="1"/>
  <c r="AA23" i="42"/>
  <c r="V104" i="15"/>
  <c r="W104" i="15" s="1"/>
  <c r="Y104" i="15" s="1"/>
  <c r="AA103" i="15"/>
  <c r="V23" i="15"/>
  <c r="W23" i="15" s="1"/>
  <c r="Y23" i="15" s="1"/>
  <c r="AA22" i="15"/>
  <c r="V110" i="14"/>
  <c r="W110" i="14" s="1"/>
  <c r="Y110" i="14" s="1"/>
  <c r="AA109" i="14"/>
  <c r="V22" i="14"/>
  <c r="W22" i="14" s="1"/>
  <c r="Y22" i="14" s="1"/>
  <c r="AA21" i="14"/>
  <c r="V108" i="12"/>
  <c r="W108" i="12" s="1"/>
  <c r="Y108" i="12" s="1"/>
  <c r="V109" i="12" s="1"/>
  <c r="W109" i="12" s="1"/>
  <c r="Y109" i="12" s="1"/>
  <c r="V110" i="12" s="1"/>
  <c r="W110" i="12" s="1"/>
  <c r="Y110" i="12" s="1"/>
  <c r="V111" i="12" s="1"/>
  <c r="W111" i="12" s="1"/>
  <c r="Y111" i="12" s="1"/>
  <c r="V112" i="12" s="1"/>
  <c r="W112" i="12" s="1"/>
  <c r="Y112" i="12" s="1"/>
  <c r="V113" i="12" s="1"/>
  <c r="W113" i="12" s="1"/>
  <c r="Y113" i="12" s="1"/>
  <c r="V114" i="12" s="1"/>
  <c r="W114" i="12" s="1"/>
  <c r="Y114" i="12" s="1"/>
  <c r="AA107" i="12"/>
  <c r="V22" i="12"/>
  <c r="W22" i="12" s="1"/>
  <c r="Y22" i="12" s="1"/>
  <c r="AA21" i="12"/>
  <c r="V22" i="11"/>
  <c r="W22" i="11" s="1"/>
  <c r="Y22" i="11" s="1"/>
  <c r="AA21" i="11"/>
  <c r="V22" i="10"/>
  <c r="W22" i="10" s="1"/>
  <c r="Y22" i="10" s="1"/>
  <c r="AA21" i="10"/>
  <c r="V107" i="10"/>
  <c r="W107" i="10" s="1"/>
  <c r="Y107" i="10" s="1"/>
  <c r="AA106" i="10"/>
  <c r="V22" i="6"/>
  <c r="W22" i="6" s="1"/>
  <c r="Y22" i="6" s="1"/>
  <c r="AA21" i="6"/>
  <c r="V106" i="5"/>
  <c r="W106" i="5" s="1"/>
  <c r="Y106" i="5" s="1"/>
  <c r="V107" i="5" s="1"/>
  <c r="W107" i="5" s="1"/>
  <c r="Y107" i="5" s="1"/>
  <c r="V108" i="5" s="1"/>
  <c r="W108" i="5" s="1"/>
  <c r="Y108" i="5" s="1"/>
  <c r="V109" i="5" s="1"/>
  <c r="W109" i="5" s="1"/>
  <c r="Y109" i="5" s="1"/>
  <c r="V110" i="5" s="1"/>
  <c r="W110" i="5" s="1"/>
  <c r="Y110" i="5" s="1"/>
  <c r="V111" i="5" s="1"/>
  <c r="W111" i="5" s="1"/>
  <c r="Y111" i="5" s="1"/>
  <c r="V112" i="5" s="1"/>
  <c r="W112" i="5" s="1"/>
  <c r="Y112" i="5" s="1"/>
  <c r="V113" i="5" s="1"/>
  <c r="W113" i="5" s="1"/>
  <c r="Y113" i="5" s="1"/>
  <c r="V114" i="5" s="1"/>
  <c r="W114" i="5" s="1"/>
  <c r="Y114" i="5" s="1"/>
  <c r="V115" i="5" s="1"/>
  <c r="W115" i="5" s="1"/>
  <c r="Y115" i="5" s="1"/>
  <c r="V116" i="5" s="1"/>
  <c r="W116" i="5" s="1"/>
  <c r="Y116" i="5" s="1"/>
  <c r="V117" i="5" s="1"/>
  <c r="W117" i="5" s="1"/>
  <c r="Y117" i="5" s="1"/>
  <c r="V118" i="5" s="1"/>
  <c r="W118" i="5" s="1"/>
  <c r="Y118" i="5" s="1"/>
  <c r="V119" i="5" s="1"/>
  <c r="W119" i="5" s="1"/>
  <c r="Y119" i="5" s="1"/>
  <c r="V120" i="5" s="1"/>
  <c r="W120" i="5" s="1"/>
  <c r="Y120" i="5" s="1"/>
  <c r="V121" i="5" s="1"/>
  <c r="W121" i="5" s="1"/>
  <c r="Y121" i="5" s="1"/>
  <c r="V122" i="5" s="1"/>
  <c r="W122" i="5" s="1"/>
  <c r="Y122" i="5" s="1"/>
  <c r="V123" i="5" s="1"/>
  <c r="W123" i="5" s="1"/>
  <c r="Y123" i="5" s="1"/>
  <c r="V124" i="5" s="1"/>
  <c r="W124" i="5" s="1"/>
  <c r="Y124" i="5" s="1"/>
  <c r="V125" i="5" s="1"/>
  <c r="W125" i="5" s="1"/>
  <c r="Y125" i="5" s="1"/>
  <c r="V126" i="5" s="1"/>
  <c r="W126" i="5" s="1"/>
  <c r="Y126" i="5" s="1"/>
  <c r="V127" i="5" s="1"/>
  <c r="W127" i="5" s="1"/>
  <c r="Y127" i="5" s="1"/>
  <c r="V128" i="5" s="1"/>
  <c r="W128" i="5" s="1"/>
  <c r="Y128" i="5" s="1"/>
  <c r="V129" i="5" s="1"/>
  <c r="W129" i="5" s="1"/>
  <c r="Y129" i="5" s="1"/>
  <c r="V130" i="5" s="1"/>
  <c r="W130" i="5" s="1"/>
  <c r="Y130" i="5" s="1"/>
  <c r="V131" i="5" s="1"/>
  <c r="W131" i="5" s="1"/>
  <c r="Y131" i="5" s="1"/>
  <c r="V132" i="5" s="1"/>
  <c r="W132" i="5" s="1"/>
  <c r="Y132" i="5" s="1"/>
  <c r="V133" i="5" s="1"/>
  <c r="W133" i="5" s="1"/>
  <c r="Y133" i="5" s="1"/>
  <c r="V134" i="5" s="1"/>
  <c r="W134" i="5" s="1"/>
  <c r="Y134" i="5" s="1"/>
  <c r="V135" i="5" s="1"/>
  <c r="W135" i="5" s="1"/>
  <c r="Y135" i="5" s="1"/>
  <c r="V136" i="5" s="1"/>
  <c r="W136" i="5" s="1"/>
  <c r="Y136" i="5" s="1"/>
  <c r="V137" i="5" s="1"/>
  <c r="W137" i="5" s="1"/>
  <c r="Y137" i="5" s="1"/>
  <c r="V138" i="5" s="1"/>
  <c r="W138" i="5" s="1"/>
  <c r="Y138" i="5" s="1"/>
  <c r="V139" i="5" s="1"/>
  <c r="W139" i="5" s="1"/>
  <c r="Y139" i="5" s="1"/>
  <c r="V140" i="5" s="1"/>
  <c r="W140" i="5" s="1"/>
  <c r="Y140" i="5" s="1"/>
  <c r="V141" i="5" s="1"/>
  <c r="W141" i="5" s="1"/>
  <c r="Y141" i="5" s="1"/>
  <c r="V142" i="5" s="1"/>
  <c r="W142" i="5" s="1"/>
  <c r="Y142" i="5" s="1"/>
  <c r="V143" i="5" s="1"/>
  <c r="W143" i="5" s="1"/>
  <c r="Y143" i="5" s="1"/>
  <c r="V144" i="5" s="1"/>
  <c r="W144" i="5" s="1"/>
  <c r="Y144" i="5" s="1"/>
  <c r="V145" i="5" s="1"/>
  <c r="W145" i="5" s="1"/>
  <c r="Y145" i="5" s="1"/>
  <c r="V146" i="5" s="1"/>
  <c r="W146" i="5" s="1"/>
  <c r="Y146" i="5" s="1"/>
  <c r="V147" i="5" s="1"/>
  <c r="W147" i="5" s="1"/>
  <c r="Y147" i="5" s="1"/>
  <c r="V148" i="5" s="1"/>
  <c r="W148" i="5" s="1"/>
  <c r="Y148" i="5" s="1"/>
  <c r="V149" i="5" s="1"/>
  <c r="W149" i="5" s="1"/>
  <c r="Y149" i="5" s="1"/>
  <c r="V150" i="5" s="1"/>
  <c r="W150" i="5" s="1"/>
  <c r="Y150" i="5" s="1"/>
  <c r="V151" i="5" s="1"/>
  <c r="W151" i="5" s="1"/>
  <c r="Y151" i="5" s="1"/>
  <c r="V152" i="5" s="1"/>
  <c r="W152" i="5" s="1"/>
  <c r="Y152" i="5" s="1"/>
  <c r="V153" i="5" s="1"/>
  <c r="W153" i="5" s="1"/>
  <c r="Y153" i="5" s="1"/>
  <c r="V154" i="5" s="1"/>
  <c r="W154" i="5" s="1"/>
  <c r="Y154" i="5" s="1"/>
  <c r="V155" i="5" s="1"/>
  <c r="W155" i="5" s="1"/>
  <c r="Y155" i="5" s="1"/>
  <c r="V156" i="5" s="1"/>
  <c r="W156" i="5" s="1"/>
  <c r="Y156" i="5" s="1"/>
  <c r="V157" i="5" s="1"/>
  <c r="W157" i="5" s="1"/>
  <c r="Y157" i="5" s="1"/>
  <c r="V158" i="5" s="1"/>
  <c r="W158" i="5" s="1"/>
  <c r="Y158" i="5" s="1"/>
  <c r="V159" i="5" s="1"/>
  <c r="W159" i="5" s="1"/>
  <c r="Y159" i="5" s="1"/>
  <c r="V160" i="5" s="1"/>
  <c r="W160" i="5" s="1"/>
  <c r="Y160" i="5" s="1"/>
  <c r="V161" i="5" s="1"/>
  <c r="W161" i="5" s="1"/>
  <c r="Y161" i="5" s="1"/>
  <c r="V162" i="5" s="1"/>
  <c r="W162" i="5" s="1"/>
  <c r="Y162" i="5" s="1"/>
  <c r="V163" i="5" s="1"/>
  <c r="W163" i="5" s="1"/>
  <c r="Y163" i="5" s="1"/>
  <c r="V164" i="5" s="1"/>
  <c r="W164" i="5" s="1"/>
  <c r="Y164" i="5" s="1"/>
  <c r="V165" i="5" s="1"/>
  <c r="W165" i="5" s="1"/>
  <c r="Y165" i="5" s="1"/>
  <c r="V166" i="5" s="1"/>
  <c r="W166" i="5" s="1"/>
  <c r="Y166" i="5" s="1"/>
  <c r="V167" i="5" s="1"/>
  <c r="W167" i="5" s="1"/>
  <c r="Y167" i="5" s="1"/>
  <c r="V168" i="5" s="1"/>
  <c r="W168" i="5" s="1"/>
  <c r="Y168" i="5" s="1"/>
  <c r="V169" i="5" s="1"/>
  <c r="W169" i="5" s="1"/>
  <c r="Y169" i="5" s="1"/>
  <c r="V170" i="5" s="1"/>
  <c r="W170" i="5" s="1"/>
  <c r="Y170" i="5" s="1"/>
  <c r="V171" i="5" s="1"/>
  <c r="W171" i="5" s="1"/>
  <c r="Y171" i="5" s="1"/>
  <c r="V172" i="5" s="1"/>
  <c r="W172" i="5" s="1"/>
  <c r="Y172" i="5" s="1"/>
  <c r="V173" i="5" s="1"/>
  <c r="W173" i="5" s="1"/>
  <c r="Y173" i="5" s="1"/>
  <c r="V174" i="5" s="1"/>
  <c r="W174" i="5" s="1"/>
  <c r="Y174" i="5" s="1"/>
  <c r="V175" i="5" s="1"/>
  <c r="W175" i="5" s="1"/>
  <c r="Y175" i="5" s="1"/>
  <c r="V176" i="5" s="1"/>
  <c r="W176" i="5" s="1"/>
  <c r="Y176" i="5" s="1"/>
  <c r="V177" i="5" s="1"/>
  <c r="W177" i="5" s="1"/>
  <c r="Y177" i="5" s="1"/>
  <c r="V178" i="5" s="1"/>
  <c r="W178" i="5" s="1"/>
  <c r="Y178" i="5" s="1"/>
  <c r="V179" i="5" s="1"/>
  <c r="W179" i="5" s="1"/>
  <c r="Y179" i="5" s="1"/>
  <c r="V180" i="5" s="1"/>
  <c r="W180" i="5" s="1"/>
  <c r="Y180" i="5" s="1"/>
  <c r="V181" i="5" s="1"/>
  <c r="W181" i="5" s="1"/>
  <c r="Y181" i="5" s="1"/>
  <c r="V182" i="5" s="1"/>
  <c r="W182" i="5" s="1"/>
  <c r="Y182" i="5" s="1"/>
  <c r="V183" i="5" s="1"/>
  <c r="W183" i="5" s="1"/>
  <c r="Y183" i="5" s="1"/>
  <c r="V184" i="5" s="1"/>
  <c r="W184" i="5" s="1"/>
  <c r="Y184" i="5" s="1"/>
  <c r="V185" i="5" s="1"/>
  <c r="W185" i="5" s="1"/>
  <c r="Y185" i="5" s="1"/>
  <c r="V186" i="5" s="1"/>
  <c r="W186" i="5" s="1"/>
  <c r="Y186" i="5" s="1"/>
  <c r="V187" i="5" s="1"/>
  <c r="W187" i="5" s="1"/>
  <c r="Y187" i="5" s="1"/>
  <c r="V188" i="5" s="1"/>
  <c r="W188" i="5" s="1"/>
  <c r="Y188" i="5" s="1"/>
  <c r="V189" i="5" s="1"/>
  <c r="W189" i="5" s="1"/>
  <c r="Y189" i="5" s="1"/>
  <c r="V190" i="5" s="1"/>
  <c r="W190" i="5" s="1"/>
  <c r="Y190" i="5" s="1"/>
  <c r="V191" i="5" s="1"/>
  <c r="W191" i="5" s="1"/>
  <c r="Y191" i="5" s="1"/>
  <c r="V192" i="5" s="1"/>
  <c r="W192" i="5" s="1"/>
  <c r="Y192" i="5" s="1"/>
  <c r="V193" i="5" s="1"/>
  <c r="W193" i="5" s="1"/>
  <c r="Y193" i="5" s="1"/>
  <c r="V194" i="5" s="1"/>
  <c r="W194" i="5" s="1"/>
  <c r="Y194" i="5" s="1"/>
  <c r="V195" i="5" s="1"/>
  <c r="W195" i="5" s="1"/>
  <c r="Y195" i="5" s="1"/>
  <c r="V196" i="5" s="1"/>
  <c r="W196" i="5" s="1"/>
  <c r="Y196" i="5" s="1"/>
  <c r="V197" i="5" s="1"/>
  <c r="W197" i="5" s="1"/>
  <c r="Y197" i="5" s="1"/>
  <c r="V198" i="5" s="1"/>
  <c r="W198" i="5" s="1"/>
  <c r="Y198" i="5" s="1"/>
  <c r="V199" i="5" s="1"/>
  <c r="W199" i="5" s="1"/>
  <c r="Y199" i="5" s="1"/>
  <c r="V200" i="5" s="1"/>
  <c r="W200" i="5" s="1"/>
  <c r="Y200" i="5" s="1"/>
  <c r="V201" i="5" s="1"/>
  <c r="W201" i="5" s="1"/>
  <c r="Y201" i="5" s="1"/>
  <c r="V202" i="5" s="1"/>
  <c r="W202" i="5" s="1"/>
  <c r="Y202" i="5" s="1"/>
  <c r="V203" i="5" s="1"/>
  <c r="W203" i="5" s="1"/>
  <c r="Y203" i="5" s="1"/>
  <c r="V204" i="5" s="1"/>
  <c r="W204" i="5" s="1"/>
  <c r="Y204" i="5" s="1"/>
  <c r="V205" i="5" s="1"/>
  <c r="W205" i="5" s="1"/>
  <c r="Y205" i="5" s="1"/>
  <c r="V206" i="5" s="1"/>
  <c r="W206" i="5" s="1"/>
  <c r="Y206" i="5" s="1"/>
  <c r="V207" i="5" s="1"/>
  <c r="W207" i="5" s="1"/>
  <c r="Y207" i="5" s="1"/>
  <c r="V208" i="5" s="1"/>
  <c r="W208" i="5" s="1"/>
  <c r="Y208" i="5" s="1"/>
  <c r="V209" i="5" s="1"/>
  <c r="W209" i="5" s="1"/>
  <c r="Y209" i="5" s="1"/>
  <c r="V210" i="5" s="1"/>
  <c r="W210" i="5" s="1"/>
  <c r="Y210" i="5" s="1"/>
  <c r="V211" i="5" s="1"/>
  <c r="W211" i="5" s="1"/>
  <c r="Y211" i="5" s="1"/>
  <c r="V212" i="5" s="1"/>
  <c r="W212" i="5" s="1"/>
  <c r="Y212" i="5" s="1"/>
  <c r="V213" i="5" s="1"/>
  <c r="W213" i="5" s="1"/>
  <c r="Y213" i="5" s="1"/>
  <c r="V214" i="5" s="1"/>
  <c r="W214" i="5" s="1"/>
  <c r="Y214" i="5" s="1"/>
  <c r="V215" i="5" s="1"/>
  <c r="W215" i="5" s="1"/>
  <c r="Y215" i="5" s="1"/>
  <c r="V216" i="5" s="1"/>
  <c r="W216" i="5" s="1"/>
  <c r="Y216" i="5" s="1"/>
  <c r="V217" i="5" s="1"/>
  <c r="W217" i="5" s="1"/>
  <c r="Y217" i="5" s="1"/>
  <c r="V218" i="5" s="1"/>
  <c r="W218" i="5" s="1"/>
  <c r="Y218" i="5" s="1"/>
  <c r="V219" i="5" s="1"/>
  <c r="W219" i="5" s="1"/>
  <c r="Y219" i="5" s="1"/>
  <c r="V220" i="5" s="1"/>
  <c r="W220" i="5" s="1"/>
  <c r="Y220" i="5" s="1"/>
  <c r="V221" i="5" s="1"/>
  <c r="W221" i="5" s="1"/>
  <c r="Y221" i="5" s="1"/>
  <c r="V222" i="5" s="1"/>
  <c r="W222" i="5" s="1"/>
  <c r="Y222" i="5" s="1"/>
  <c r="V223" i="5" s="1"/>
  <c r="W223" i="5" s="1"/>
  <c r="AA105" i="5"/>
  <c r="V22" i="5"/>
  <c r="W22" i="5" s="1"/>
  <c r="Y22" i="5" s="1"/>
  <c r="AA21" i="5"/>
  <c r="V22" i="4"/>
  <c r="W22" i="4" s="1"/>
  <c r="Y22" i="4" s="1"/>
  <c r="AA21" i="4"/>
  <c r="V22" i="3"/>
  <c r="W22" i="3" s="1"/>
  <c r="Y22" i="3" s="1"/>
  <c r="AA21" i="3"/>
  <c r="V106" i="3"/>
  <c r="W106" i="3" s="1"/>
  <c r="Y106" i="3" s="1"/>
  <c r="AA105" i="3"/>
  <c r="V22" i="2"/>
  <c r="W22" i="2" s="1"/>
  <c r="Y22" i="2" s="1"/>
  <c r="AA21" i="2"/>
  <c r="V179" i="2"/>
  <c r="W179" i="2" s="1"/>
  <c r="Y179" i="2" s="1"/>
  <c r="V180" i="2" s="1"/>
  <c r="W180" i="2" s="1"/>
  <c r="Y180" i="2" s="1"/>
  <c r="V181" i="2" s="1"/>
  <c r="W181" i="2" s="1"/>
  <c r="Y181" i="2" s="1"/>
  <c r="V182" i="2" s="1"/>
  <c r="W182" i="2" s="1"/>
  <c r="Y182" i="2" s="1"/>
  <c r="AA178" i="2"/>
  <c r="V22" i="1"/>
  <c r="W22" i="1" s="1"/>
  <c r="Y22" i="1" s="1"/>
  <c r="AA21" i="1"/>
  <c r="V171" i="1"/>
  <c r="W171" i="1" s="1"/>
  <c r="Y171" i="1" s="1"/>
  <c r="V172" i="1" s="1"/>
  <c r="W172" i="1" s="1"/>
  <c r="Y172" i="1" s="1"/>
  <c r="AA170" i="1"/>
  <c r="V24" i="43"/>
  <c r="W24" i="43" s="1"/>
  <c r="Y24" i="43" s="1"/>
  <c r="AA23" i="43"/>
  <c r="V104" i="9"/>
  <c r="W104" i="9" s="1"/>
  <c r="Y104" i="9" s="1"/>
  <c r="AA103" i="9"/>
  <c r="V22" i="9"/>
  <c r="W22" i="9" s="1"/>
  <c r="Y22" i="9" s="1"/>
  <c r="AA21" i="9"/>
  <c r="V24" i="38"/>
  <c r="W24" i="38" s="1"/>
  <c r="Y24" i="38" s="1"/>
  <c r="AA23" i="38"/>
  <c r="V181" i="21"/>
  <c r="W181" i="21" s="1"/>
  <c r="Y181" i="21" s="1"/>
  <c r="Q16" i="32" l="1"/>
  <c r="V16" i="41"/>
  <c r="W16" i="41" s="1"/>
  <c r="AA15" i="41"/>
  <c r="V210" i="11"/>
  <c r="W210" i="11" s="1"/>
  <c r="Y210" i="11" s="1"/>
  <c r="AA91" i="33"/>
  <c r="V92" i="33"/>
  <c r="W92" i="33" s="1"/>
  <c r="Y92" i="33" s="1"/>
  <c r="Y240" i="6"/>
  <c r="V241" i="6" s="1"/>
  <c r="W241" i="6" s="1"/>
  <c r="Y241" i="6" s="1"/>
  <c r="V242" i="6" s="1"/>
  <c r="W242" i="6" s="1"/>
  <c r="Y242" i="6" s="1"/>
  <c r="V243" i="6" s="1"/>
  <c r="W243" i="6" s="1"/>
  <c r="Y243" i="6" s="1"/>
  <c r="V244" i="6" s="1"/>
  <c r="W244" i="6" s="1"/>
  <c r="V240" i="8"/>
  <c r="W240" i="8" s="1"/>
  <c r="Y240" i="8" s="1"/>
  <c r="Y233" i="17"/>
  <c r="V234" i="17" s="1"/>
  <c r="W234" i="17" s="1"/>
  <c r="Y234" i="17" s="1"/>
  <c r="V235" i="17" s="1"/>
  <c r="W235" i="17" s="1"/>
  <c r="Y235" i="17" s="1"/>
  <c r="Y228" i="18"/>
  <c r="V229" i="18" s="1"/>
  <c r="W229" i="18" s="1"/>
  <c r="Y224" i="7"/>
  <c r="V225" i="7" s="1"/>
  <c r="W225" i="7" s="1"/>
  <c r="Y225" i="7" s="1"/>
  <c r="V226" i="7" s="1"/>
  <c r="W226" i="7" s="1"/>
  <c r="Y226" i="7" s="1"/>
  <c r="V227" i="7" s="1"/>
  <c r="W227" i="7" s="1"/>
  <c r="Y223" i="5"/>
  <c r="V224" i="5" s="1"/>
  <c r="W224" i="5" s="1"/>
  <c r="V225" i="4"/>
  <c r="W225" i="4" s="1"/>
  <c r="Y225" i="4" s="1"/>
  <c r="AA73" i="50"/>
  <c r="V74" i="50"/>
  <c r="W74" i="50" s="1"/>
  <c r="Y74" i="50" s="1"/>
  <c r="V63" i="49"/>
  <c r="W63" i="49" s="1"/>
  <c r="Y63" i="49" s="1"/>
  <c r="AA62" i="49"/>
  <c r="V106" i="20"/>
  <c r="W106" i="20" s="1"/>
  <c r="Y106" i="20" s="1"/>
  <c r="AA105" i="20"/>
  <c r="V23" i="20"/>
  <c r="W23" i="20" s="1"/>
  <c r="Y23" i="20" s="1"/>
  <c r="AA22" i="20"/>
  <c r="V23" i="8"/>
  <c r="W23" i="8" s="1"/>
  <c r="Y23" i="8" s="1"/>
  <c r="AA22" i="8"/>
  <c r="T25" i="44"/>
  <c r="U25" i="44" s="1"/>
  <c r="W25" i="44" s="1"/>
  <c r="Y24" i="44"/>
  <c r="V25" i="37"/>
  <c r="W25" i="37" s="1"/>
  <c r="Y25" i="37" s="1"/>
  <c r="AA24" i="37"/>
  <c r="V25" i="40"/>
  <c r="W25" i="40" s="1"/>
  <c r="Y25" i="40" s="1"/>
  <c r="AA24" i="40"/>
  <c r="T114" i="44"/>
  <c r="U114" i="44" s="1"/>
  <c r="W114" i="44" s="1"/>
  <c r="Y113" i="44"/>
  <c r="V25" i="39"/>
  <c r="W25" i="39" s="1"/>
  <c r="Y25" i="39" s="1"/>
  <c r="AA24" i="39"/>
  <c r="V23" i="7"/>
  <c r="W23" i="7" s="1"/>
  <c r="Y23" i="7" s="1"/>
  <c r="AA22" i="7"/>
  <c r="V23" i="28"/>
  <c r="W23" i="28" s="1"/>
  <c r="Y23" i="28" s="1"/>
  <c r="AA22" i="28"/>
  <c r="V23" i="27"/>
  <c r="W23" i="27" s="1"/>
  <c r="Y23" i="27" s="1"/>
  <c r="AA22" i="27"/>
  <c r="V23" i="26"/>
  <c r="W23" i="26" s="1"/>
  <c r="Y23" i="26" s="1"/>
  <c r="AA22" i="26"/>
  <c r="V23" i="25"/>
  <c r="W23" i="25" s="1"/>
  <c r="Y23" i="25" s="1"/>
  <c r="AA22" i="25"/>
  <c r="V25" i="46"/>
  <c r="W25" i="46" s="1"/>
  <c r="Y25" i="46" s="1"/>
  <c r="AA24" i="46"/>
  <c r="V24" i="24"/>
  <c r="W24" i="24" s="1"/>
  <c r="Y24" i="24" s="1"/>
  <c r="AA23" i="24"/>
  <c r="V23" i="23"/>
  <c r="W23" i="23" s="1"/>
  <c r="Y23" i="23" s="1"/>
  <c r="AA22" i="23"/>
  <c r="V23" i="22"/>
  <c r="W23" i="22" s="1"/>
  <c r="Y23" i="22" s="1"/>
  <c r="AA22" i="22"/>
  <c r="V23" i="21"/>
  <c r="W23" i="21" s="1"/>
  <c r="Y23" i="21" s="1"/>
  <c r="AA22" i="21"/>
  <c r="V25" i="45"/>
  <c r="W25" i="45" s="1"/>
  <c r="Y25" i="45" s="1"/>
  <c r="AA24" i="45"/>
  <c r="V124" i="19"/>
  <c r="W124" i="19" s="1"/>
  <c r="Y124" i="19" s="1"/>
  <c r="V125" i="19" s="1"/>
  <c r="W125" i="19" s="1"/>
  <c r="Y125" i="19" s="1"/>
  <c r="V126" i="19" s="1"/>
  <c r="W126" i="19" s="1"/>
  <c r="Y126" i="19" s="1"/>
  <c r="AA123" i="19"/>
  <c r="V23" i="19"/>
  <c r="W23" i="19" s="1"/>
  <c r="Y23" i="19" s="1"/>
  <c r="AA22" i="19"/>
  <c r="V23" i="18"/>
  <c r="W23" i="18" s="1"/>
  <c r="Y23" i="18" s="1"/>
  <c r="AA22" i="18"/>
  <c r="V23" i="17"/>
  <c r="W23" i="17" s="1"/>
  <c r="Y23" i="17" s="1"/>
  <c r="AA22" i="17"/>
  <c r="V23" i="16"/>
  <c r="W23" i="16" s="1"/>
  <c r="Y23" i="16" s="1"/>
  <c r="AA22" i="16"/>
  <c r="AA110" i="16"/>
  <c r="AA111" i="16" s="1"/>
  <c r="AA112" i="16" s="1"/>
  <c r="AA113" i="16" s="1"/>
  <c r="V116" i="16"/>
  <c r="W116" i="16" s="1"/>
  <c r="Y116" i="16" s="1"/>
  <c r="V117" i="16" s="1"/>
  <c r="W117" i="16" s="1"/>
  <c r="Y117" i="16" s="1"/>
  <c r="V118" i="16" s="1"/>
  <c r="W118" i="16" s="1"/>
  <c r="Y118" i="16" s="1"/>
  <c r="V119" i="16" s="1"/>
  <c r="W119" i="16" s="1"/>
  <c r="Y119" i="16" s="1"/>
  <c r="V120" i="16" s="1"/>
  <c r="W120" i="16" s="1"/>
  <c r="Y120" i="16" s="1"/>
  <c r="V121" i="16" s="1"/>
  <c r="W121" i="16" s="1"/>
  <c r="Y121" i="16" s="1"/>
  <c r="V122" i="16" s="1"/>
  <c r="W122" i="16" s="1"/>
  <c r="Y122" i="16" s="1"/>
  <c r="V123" i="16" s="1"/>
  <c r="W123" i="16" s="1"/>
  <c r="Y123" i="16" s="1"/>
  <c r="V124" i="16" s="1"/>
  <c r="W124" i="16" s="1"/>
  <c r="Y124" i="16" s="1"/>
  <c r="V125" i="16" s="1"/>
  <c r="W125" i="16" s="1"/>
  <c r="Y125" i="16" s="1"/>
  <c r="V126" i="16" s="1"/>
  <c r="W126" i="16" s="1"/>
  <c r="Y126" i="16" s="1"/>
  <c r="V127" i="16" s="1"/>
  <c r="W127" i="16" s="1"/>
  <c r="Y127" i="16" s="1"/>
  <c r="V128" i="16" s="1"/>
  <c r="W128" i="16" s="1"/>
  <c r="Y128" i="16" s="1"/>
  <c r="V129" i="16" s="1"/>
  <c r="W129" i="16" s="1"/>
  <c r="Y129" i="16" s="1"/>
  <c r="V130" i="16" s="1"/>
  <c r="W130" i="16" s="1"/>
  <c r="Y130" i="16" s="1"/>
  <c r="V131" i="16" s="1"/>
  <c r="W131" i="16" s="1"/>
  <c r="Y131" i="16" s="1"/>
  <c r="V132" i="16" s="1"/>
  <c r="W132" i="16" s="1"/>
  <c r="Y132" i="16" s="1"/>
  <c r="V133" i="16" s="1"/>
  <c r="W133" i="16" s="1"/>
  <c r="Y133" i="16" s="1"/>
  <c r="V134" i="16" s="1"/>
  <c r="W134" i="16" s="1"/>
  <c r="Y134" i="16" s="1"/>
  <c r="V135" i="16" s="1"/>
  <c r="W135" i="16" s="1"/>
  <c r="Y135" i="16" s="1"/>
  <c r="V136" i="16" s="1"/>
  <c r="W136" i="16" s="1"/>
  <c r="Y136" i="16" s="1"/>
  <c r="V137" i="16" s="1"/>
  <c r="W137" i="16" s="1"/>
  <c r="Y137" i="16" s="1"/>
  <c r="V138" i="16" s="1"/>
  <c r="W138" i="16" s="1"/>
  <c r="Y138" i="16" s="1"/>
  <c r="V139" i="16" s="1"/>
  <c r="W139" i="16" s="1"/>
  <c r="Y139" i="16" s="1"/>
  <c r="V140" i="16" s="1"/>
  <c r="W140" i="16" s="1"/>
  <c r="Y140" i="16" s="1"/>
  <c r="V141" i="16" s="1"/>
  <c r="W141" i="16" s="1"/>
  <c r="Y141" i="16" s="1"/>
  <c r="V142" i="16" s="1"/>
  <c r="W142" i="16" s="1"/>
  <c r="Y142" i="16" s="1"/>
  <c r="V143" i="16" s="1"/>
  <c r="W143" i="16" s="1"/>
  <c r="Y143" i="16" s="1"/>
  <c r="V144" i="16" s="1"/>
  <c r="W144" i="16" s="1"/>
  <c r="Y144" i="16" s="1"/>
  <c r="V145" i="16" s="1"/>
  <c r="W145" i="16" s="1"/>
  <c r="Y145" i="16" s="1"/>
  <c r="V146" i="16" s="1"/>
  <c r="W146" i="16" s="1"/>
  <c r="Y146" i="16" s="1"/>
  <c r="V147" i="16" s="1"/>
  <c r="W147" i="16" s="1"/>
  <c r="Y147" i="16" s="1"/>
  <c r="V148" i="16" s="1"/>
  <c r="W148" i="16" s="1"/>
  <c r="Y148" i="16" s="1"/>
  <c r="V149" i="16" s="1"/>
  <c r="W149" i="16" s="1"/>
  <c r="Y149" i="16" s="1"/>
  <c r="V150" i="16" s="1"/>
  <c r="W150" i="16" s="1"/>
  <c r="Y150" i="16" s="1"/>
  <c r="V151" i="16" s="1"/>
  <c r="W151" i="16" s="1"/>
  <c r="Y151" i="16" s="1"/>
  <c r="V152" i="16" s="1"/>
  <c r="W152" i="16" s="1"/>
  <c r="Y152" i="16" s="1"/>
  <c r="V153" i="16" s="1"/>
  <c r="W153" i="16" s="1"/>
  <c r="Y153" i="16" s="1"/>
  <c r="V154" i="16" s="1"/>
  <c r="W154" i="16" s="1"/>
  <c r="Y154" i="16" s="1"/>
  <c r="V155" i="16" s="1"/>
  <c r="W155" i="16" s="1"/>
  <c r="Y155" i="16" s="1"/>
  <c r="V156" i="16" s="1"/>
  <c r="W156" i="16" s="1"/>
  <c r="Y156" i="16" s="1"/>
  <c r="V157" i="16" s="1"/>
  <c r="W157" i="16" s="1"/>
  <c r="Y157" i="16" s="1"/>
  <c r="V158" i="16" s="1"/>
  <c r="W158" i="16" s="1"/>
  <c r="Y158" i="16" s="1"/>
  <c r="V159" i="16" s="1"/>
  <c r="W159" i="16" s="1"/>
  <c r="Y159" i="16" s="1"/>
  <c r="AA115" i="16"/>
  <c r="V25" i="42"/>
  <c r="W25" i="42" s="1"/>
  <c r="Y25" i="42" s="1"/>
  <c r="AA24" i="42"/>
  <c r="V24" i="15"/>
  <c r="W24" i="15" s="1"/>
  <c r="Y24" i="15" s="1"/>
  <c r="AA23" i="15"/>
  <c r="V105" i="15"/>
  <c r="W105" i="15" s="1"/>
  <c r="Y105" i="15" s="1"/>
  <c r="AA104" i="15"/>
  <c r="V23" i="14"/>
  <c r="W23" i="14" s="1"/>
  <c r="Y23" i="14" s="1"/>
  <c r="AA22" i="14"/>
  <c r="V111" i="14"/>
  <c r="W111" i="14" s="1"/>
  <c r="Y111" i="14" s="1"/>
  <c r="AA110" i="14"/>
  <c r="V23" i="12"/>
  <c r="W23" i="12" s="1"/>
  <c r="Y23" i="12" s="1"/>
  <c r="AA22" i="12"/>
  <c r="V115" i="12"/>
  <c r="W115" i="12" s="1"/>
  <c r="Y115" i="12" s="1"/>
  <c r="V116" i="12" s="1"/>
  <c r="W116" i="12" s="1"/>
  <c r="Y116" i="12" s="1"/>
  <c r="V117" i="12" s="1"/>
  <c r="Y117" i="12" s="1"/>
  <c r="V118" i="12" s="1"/>
  <c r="Y118" i="12" s="1"/>
  <c r="V119" i="12" s="1"/>
  <c r="Y119" i="12" s="1"/>
  <c r="V120" i="12" s="1"/>
  <c r="W120" i="12" s="1"/>
  <c r="Y120" i="12" s="1"/>
  <c r="V121" i="12" s="1"/>
  <c r="W121" i="12" s="1"/>
  <c r="Y121" i="12" s="1"/>
  <c r="V122" i="12" s="1"/>
  <c r="W122" i="12" s="1"/>
  <c r="Y122" i="12" s="1"/>
  <c r="V123" i="12" s="1"/>
  <c r="W123" i="12" s="1"/>
  <c r="Y123" i="12" s="1"/>
  <c r="V124" i="12" s="1"/>
  <c r="W124" i="12" s="1"/>
  <c r="Y124" i="12" s="1"/>
  <c r="V125" i="12" s="1"/>
  <c r="W125" i="12" s="1"/>
  <c r="Y125" i="12" s="1"/>
  <c r="V126" i="12" s="1"/>
  <c r="W126" i="12" s="1"/>
  <c r="Y126" i="12" s="1"/>
  <c r="V127" i="12" s="1"/>
  <c r="W127" i="12" s="1"/>
  <c r="Y127" i="12" s="1"/>
  <c r="V128" i="12" s="1"/>
  <c r="W128" i="12" s="1"/>
  <c r="Y128" i="12" s="1"/>
  <c r="V129" i="12" s="1"/>
  <c r="W129" i="12" s="1"/>
  <c r="Y129" i="12" s="1"/>
  <c r="V130" i="12" s="1"/>
  <c r="W130" i="12" s="1"/>
  <c r="Y130" i="12" s="1"/>
  <c r="V131" i="12" s="1"/>
  <c r="W131" i="12" s="1"/>
  <c r="Y131" i="12" s="1"/>
  <c r="AA114" i="12"/>
  <c r="V23" i="11"/>
  <c r="W23" i="11" s="1"/>
  <c r="Y23" i="11" s="1"/>
  <c r="AA22" i="11"/>
  <c r="V108" i="10"/>
  <c r="W108" i="10" s="1"/>
  <c r="Y108" i="10" s="1"/>
  <c r="AA107" i="10"/>
  <c r="V23" i="10"/>
  <c r="W23" i="10" s="1"/>
  <c r="Y23" i="10" s="1"/>
  <c r="AA22" i="10"/>
  <c r="V23" i="6"/>
  <c r="W23" i="6" s="1"/>
  <c r="Y23" i="6" s="1"/>
  <c r="AA22" i="6"/>
  <c r="V23" i="5"/>
  <c r="W23" i="5" s="1"/>
  <c r="Y23" i="5" s="1"/>
  <c r="AA22" i="5"/>
  <c r="V23" i="4"/>
  <c r="W23" i="4" s="1"/>
  <c r="Y23" i="4" s="1"/>
  <c r="AA22" i="4"/>
  <c r="V107" i="3"/>
  <c r="W107" i="3" s="1"/>
  <c r="Y107" i="3" s="1"/>
  <c r="AA106" i="3"/>
  <c r="V23" i="3"/>
  <c r="W23" i="3" s="1"/>
  <c r="Y23" i="3" s="1"/>
  <c r="AA22" i="3"/>
  <c r="AA182" i="2"/>
  <c r="V183" i="2"/>
  <c r="W183" i="2" s="1"/>
  <c r="Y183" i="2" s="1"/>
  <c r="V184" i="2" s="1"/>
  <c r="W184" i="2" s="1"/>
  <c r="Y184" i="2" s="1"/>
  <c r="V185" i="2" s="1"/>
  <c r="W185" i="2" s="1"/>
  <c r="Y185" i="2" s="1"/>
  <c r="V186" i="2" s="1"/>
  <c r="W186" i="2" s="1"/>
  <c r="Y186" i="2" s="1"/>
  <c r="V187" i="2" s="1"/>
  <c r="W187" i="2" s="1"/>
  <c r="Y187" i="2" s="1"/>
  <c r="V188" i="2" s="1"/>
  <c r="W188" i="2" s="1"/>
  <c r="Y188" i="2" s="1"/>
  <c r="V189" i="2" s="1"/>
  <c r="W189" i="2" s="1"/>
  <c r="Y189" i="2" s="1"/>
  <c r="V190" i="2" s="1"/>
  <c r="W190" i="2" s="1"/>
  <c r="Y190" i="2" s="1"/>
  <c r="V191" i="2" s="1"/>
  <c r="W191" i="2" s="1"/>
  <c r="Y191" i="2" s="1"/>
  <c r="V192" i="2" s="1"/>
  <c r="W192" i="2" s="1"/>
  <c r="Y192" i="2" s="1"/>
  <c r="V193" i="2" s="1"/>
  <c r="W193" i="2" s="1"/>
  <c r="Y193" i="2" s="1"/>
  <c r="V194" i="2" s="1"/>
  <c r="W194" i="2" s="1"/>
  <c r="Y194" i="2" s="1"/>
  <c r="V195" i="2" s="1"/>
  <c r="W195" i="2" s="1"/>
  <c r="Y195" i="2" s="1"/>
  <c r="V196" i="2" s="1"/>
  <c r="W196" i="2" s="1"/>
  <c r="Y196" i="2" s="1"/>
  <c r="V197" i="2" s="1"/>
  <c r="W197" i="2" s="1"/>
  <c r="Y197" i="2" s="1"/>
  <c r="V198" i="2" s="1"/>
  <c r="W198" i="2" s="1"/>
  <c r="Y198" i="2" s="1"/>
  <c r="V199" i="2" s="1"/>
  <c r="W199" i="2" s="1"/>
  <c r="Y199" i="2" s="1"/>
  <c r="V200" i="2" s="1"/>
  <c r="W200" i="2" s="1"/>
  <c r="Y200" i="2" s="1"/>
  <c r="V201" i="2" s="1"/>
  <c r="W201" i="2" s="1"/>
  <c r="Y201" i="2" s="1"/>
  <c r="V202" i="2" s="1"/>
  <c r="W202" i="2" s="1"/>
  <c r="Y202" i="2" s="1"/>
  <c r="V203" i="2" s="1"/>
  <c r="W203" i="2" s="1"/>
  <c r="Y203" i="2" s="1"/>
  <c r="V204" i="2" s="1"/>
  <c r="W204" i="2" s="1"/>
  <c r="Y204" i="2" s="1"/>
  <c r="V205" i="2" s="1"/>
  <c r="W205" i="2" s="1"/>
  <c r="Y205" i="2" s="1"/>
  <c r="V206" i="2" s="1"/>
  <c r="W206" i="2" s="1"/>
  <c r="Y206" i="2" s="1"/>
  <c r="V207" i="2" s="1"/>
  <c r="W207" i="2" s="1"/>
  <c r="Y207" i="2" s="1"/>
  <c r="V208" i="2" s="1"/>
  <c r="W208" i="2" s="1"/>
  <c r="Y208" i="2" s="1"/>
  <c r="V209" i="2" s="1"/>
  <c r="W209" i="2" s="1"/>
  <c r="Y209" i="2" s="1"/>
  <c r="V210" i="2" s="1"/>
  <c r="W210" i="2" s="1"/>
  <c r="Y210" i="2" s="1"/>
  <c r="V211" i="2" s="1"/>
  <c r="W211" i="2" s="1"/>
  <c r="Y211" i="2" s="1"/>
  <c r="V212" i="2" s="1"/>
  <c r="W212" i="2" s="1"/>
  <c r="Y212" i="2" s="1"/>
  <c r="V213" i="2" s="1"/>
  <c r="W213" i="2" s="1"/>
  <c r="Y213" i="2" s="1"/>
  <c r="V214" i="2" s="1"/>
  <c r="W214" i="2" s="1"/>
  <c r="Y214" i="2" s="1"/>
  <c r="V215" i="2" s="1"/>
  <c r="W215" i="2" s="1"/>
  <c r="Y215" i="2" s="1"/>
  <c r="V216" i="2" s="1"/>
  <c r="W216" i="2" s="1"/>
  <c r="Y216" i="2" s="1"/>
  <c r="V217" i="2" s="1"/>
  <c r="W217" i="2" s="1"/>
  <c r="Y217" i="2" s="1"/>
  <c r="V218" i="2" s="1"/>
  <c r="W218" i="2" s="1"/>
  <c r="Y218" i="2" s="1"/>
  <c r="V219" i="2" s="1"/>
  <c r="W219" i="2" s="1"/>
  <c r="Y219" i="2" s="1"/>
  <c r="V220" i="2" s="1"/>
  <c r="W220" i="2" s="1"/>
  <c r="Y220" i="2" s="1"/>
  <c r="V221" i="2" s="1"/>
  <c r="W221" i="2" s="1"/>
  <c r="Y221" i="2" s="1"/>
  <c r="V222" i="2" s="1"/>
  <c r="W222" i="2" s="1"/>
  <c r="Y222" i="2" s="1"/>
  <c r="V223" i="2" s="1"/>
  <c r="W223" i="2" s="1"/>
  <c r="V23" i="2"/>
  <c r="W23" i="2" s="1"/>
  <c r="Y23" i="2" s="1"/>
  <c r="AA22" i="2"/>
  <c r="V173" i="1"/>
  <c r="W173" i="1" s="1"/>
  <c r="Y173" i="1" s="1"/>
  <c r="V174" i="1" s="1"/>
  <c r="W174" i="1" s="1"/>
  <c r="Y174" i="1" s="1"/>
  <c r="V175" i="1" s="1"/>
  <c r="W175" i="1" s="1"/>
  <c r="AA172" i="1"/>
  <c r="V23" i="1"/>
  <c r="W23" i="1" s="1"/>
  <c r="Y23" i="1" s="1"/>
  <c r="AA22" i="1"/>
  <c r="V25" i="43"/>
  <c r="W25" i="43" s="1"/>
  <c r="Y25" i="43" s="1"/>
  <c r="AA24" i="43"/>
  <c r="V23" i="9"/>
  <c r="W23" i="9" s="1"/>
  <c r="Y23" i="9" s="1"/>
  <c r="AA22" i="9"/>
  <c r="V105" i="9"/>
  <c r="W105" i="9" s="1"/>
  <c r="Y105" i="9" s="1"/>
  <c r="AA104" i="9"/>
  <c r="V25" i="38"/>
  <c r="W25" i="38" s="1"/>
  <c r="Y25" i="38" s="1"/>
  <c r="AA24" i="38"/>
  <c r="V182" i="21"/>
  <c r="W182" i="21" s="1"/>
  <c r="Y182" i="21" s="1"/>
  <c r="Y16" i="41" l="1"/>
  <c r="O17" i="32"/>
  <c r="Y175" i="1"/>
  <c r="V176" i="1" s="1"/>
  <c r="W176" i="1" s="1"/>
  <c r="Y244" i="6"/>
  <c r="V245" i="6" s="1"/>
  <c r="W245" i="6" s="1"/>
  <c r="Y245" i="6" s="1"/>
  <c r="V246" i="6" s="1"/>
  <c r="W246" i="6" s="1"/>
  <c r="Y246" i="6" s="1"/>
  <c r="V247" i="6" s="1"/>
  <c r="W247" i="6" s="1"/>
  <c r="Y247" i="6" s="1"/>
  <c r="V248" i="6" s="1"/>
  <c r="W248" i="6" s="1"/>
  <c r="Y248" i="6" s="1"/>
  <c r="V249" i="6" s="1"/>
  <c r="W249" i="6" s="1"/>
  <c r="V211" i="11"/>
  <c r="W211" i="11" s="1"/>
  <c r="Y211" i="11" s="1"/>
  <c r="V93" i="33"/>
  <c r="W93" i="33" s="1"/>
  <c r="Y93" i="33" s="1"/>
  <c r="AA92" i="33"/>
  <c r="V241" i="8"/>
  <c r="W241" i="8" s="1"/>
  <c r="Y241" i="8" s="1"/>
  <c r="V236" i="17"/>
  <c r="W236" i="17" s="1"/>
  <c r="Y236" i="17" s="1"/>
  <c r="Y229" i="18"/>
  <c r="V230" i="18" s="1"/>
  <c r="W230" i="18" s="1"/>
  <c r="Y227" i="7"/>
  <c r="V228" i="7" s="1"/>
  <c r="W228" i="7" s="1"/>
  <c r="Y224" i="5"/>
  <c r="V225" i="5" s="1"/>
  <c r="W225" i="5" s="1"/>
  <c r="Y223" i="2"/>
  <c r="V224" i="2" s="1"/>
  <c r="W224" i="2" s="1"/>
  <c r="Y224" i="2" s="1"/>
  <c r="V225" i="2" s="1"/>
  <c r="W225" i="2" s="1"/>
  <c r="Y225" i="2" s="1"/>
  <c r="V226" i="2" s="1"/>
  <c r="W226" i="2" s="1"/>
  <c r="Y226" i="2" s="1"/>
  <c r="V227" i="2" s="1"/>
  <c r="W227" i="2" s="1"/>
  <c r="Y227" i="2" s="1"/>
  <c r="V228" i="2" s="1"/>
  <c r="W228" i="2" s="1"/>
  <c r="V226" i="4"/>
  <c r="W226" i="4" s="1"/>
  <c r="Y226" i="4" s="1"/>
  <c r="AA74" i="50"/>
  <c r="V75" i="50"/>
  <c r="W75" i="50" s="1"/>
  <c r="Y75" i="50" s="1"/>
  <c r="V64" i="49"/>
  <c r="W64" i="49" s="1"/>
  <c r="Y64" i="49" s="1"/>
  <c r="AA63" i="49"/>
  <c r="AA116" i="16"/>
  <c r="AA117" i="16" s="1"/>
  <c r="AA118" i="16" s="1"/>
  <c r="AA119" i="16" s="1"/>
  <c r="AA120" i="16" s="1"/>
  <c r="AA121" i="16" s="1"/>
  <c r="AA122" i="16" s="1"/>
  <c r="AA123" i="16" s="1"/>
  <c r="AA124" i="16" s="1"/>
  <c r="AA125" i="16" s="1"/>
  <c r="AA126" i="16" s="1"/>
  <c r="AA127" i="16" s="1"/>
  <c r="AA128" i="16" s="1"/>
  <c r="AA129" i="16" s="1"/>
  <c r="AA130" i="16" s="1"/>
  <c r="AA131" i="16" s="1"/>
  <c r="AA132" i="16" s="1"/>
  <c r="T115" i="44"/>
  <c r="U115" i="44" s="1"/>
  <c r="W115" i="44" s="1"/>
  <c r="Y114" i="44"/>
  <c r="V26" i="40"/>
  <c r="W26" i="40" s="1"/>
  <c r="Y26" i="40" s="1"/>
  <c r="AA25" i="40"/>
  <c r="V26" i="37"/>
  <c r="W26" i="37" s="1"/>
  <c r="Y26" i="37" s="1"/>
  <c r="AA25" i="37"/>
  <c r="T26" i="44"/>
  <c r="U26" i="44" s="1"/>
  <c r="W26" i="44" s="1"/>
  <c r="Y25" i="44"/>
  <c r="V24" i="8"/>
  <c r="W24" i="8" s="1"/>
  <c r="Y24" i="8" s="1"/>
  <c r="AA23" i="8"/>
  <c r="V24" i="20"/>
  <c r="W24" i="20" s="1"/>
  <c r="Y24" i="20" s="1"/>
  <c r="AA23" i="20"/>
  <c r="V107" i="20"/>
  <c r="W107" i="20" s="1"/>
  <c r="Y107" i="20" s="1"/>
  <c r="AA106" i="20"/>
  <c r="AA124" i="19"/>
  <c r="V26" i="39"/>
  <c r="W26" i="39" s="1"/>
  <c r="Y26" i="39" s="1"/>
  <c r="AA25" i="39"/>
  <c r="V24" i="7"/>
  <c r="W24" i="7" s="1"/>
  <c r="Y24" i="7" s="1"/>
  <c r="AA23" i="7"/>
  <c r="V24" i="28"/>
  <c r="W24" i="28" s="1"/>
  <c r="Y24" i="28" s="1"/>
  <c r="AA23" i="28"/>
  <c r="V24" i="27"/>
  <c r="W24" i="27" s="1"/>
  <c r="Y24" i="27" s="1"/>
  <c r="AA23" i="27"/>
  <c r="V24" i="26"/>
  <c r="W24" i="26" s="1"/>
  <c r="Y24" i="26" s="1"/>
  <c r="AA23" i="26"/>
  <c r="V24" i="25"/>
  <c r="W24" i="25" s="1"/>
  <c r="Y24" i="25" s="1"/>
  <c r="AA23" i="25"/>
  <c r="V26" i="46"/>
  <c r="W26" i="46" s="1"/>
  <c r="Y26" i="46" s="1"/>
  <c r="AA25" i="46"/>
  <c r="V25" i="24"/>
  <c r="W25" i="24" s="1"/>
  <c r="Y25" i="24" s="1"/>
  <c r="AA24" i="24"/>
  <c r="V24" i="23"/>
  <c r="W24" i="23" s="1"/>
  <c r="Y24" i="23" s="1"/>
  <c r="AA23" i="23"/>
  <c r="V24" i="22"/>
  <c r="W24" i="22" s="1"/>
  <c r="Y24" i="22" s="1"/>
  <c r="AA23" i="22"/>
  <c r="V24" i="21"/>
  <c r="W24" i="21" s="1"/>
  <c r="Y24" i="21" s="1"/>
  <c r="AA23" i="21"/>
  <c r="V26" i="45"/>
  <c r="W26" i="45" s="1"/>
  <c r="Y26" i="45" s="1"/>
  <c r="AA25" i="45"/>
  <c r="V24" i="19"/>
  <c r="W24" i="19" s="1"/>
  <c r="Y24" i="19" s="1"/>
  <c r="AA23" i="19"/>
  <c r="V127" i="19"/>
  <c r="W127" i="19" s="1"/>
  <c r="Y127" i="19" s="1"/>
  <c r="V128" i="19" s="1"/>
  <c r="W128" i="19" s="1"/>
  <c r="Y128" i="19" s="1"/>
  <c r="V129" i="19" s="1"/>
  <c r="W129" i="19" s="1"/>
  <c r="Y129" i="19" s="1"/>
  <c r="AA126" i="19"/>
  <c r="V24" i="18"/>
  <c r="W24" i="18" s="1"/>
  <c r="Y24" i="18" s="1"/>
  <c r="AA23" i="18"/>
  <c r="V24" i="17"/>
  <c r="W24" i="17" s="1"/>
  <c r="Y24" i="17" s="1"/>
  <c r="AA23" i="17"/>
  <c r="V160" i="16"/>
  <c r="W160" i="16" s="1"/>
  <c r="Y160" i="16" s="1"/>
  <c r="V161" i="16" s="1"/>
  <c r="W161" i="16" s="1"/>
  <c r="Y161" i="16" s="1"/>
  <c r="V162" i="16" s="1"/>
  <c r="W162" i="16" s="1"/>
  <c r="Y162" i="16" s="1"/>
  <c r="V163" i="16" s="1"/>
  <c r="W163" i="16" s="1"/>
  <c r="Y163" i="16" s="1"/>
  <c r="V164" i="16" s="1"/>
  <c r="W164" i="16" s="1"/>
  <c r="Y164" i="16" s="1"/>
  <c r="V165" i="16" s="1"/>
  <c r="W165" i="16" s="1"/>
  <c r="Y165" i="16" s="1"/>
  <c r="V166" i="16" s="1"/>
  <c r="W166" i="16" s="1"/>
  <c r="Y166" i="16" s="1"/>
  <c r="V167" i="16" s="1"/>
  <c r="W167" i="16" s="1"/>
  <c r="Y167" i="16" s="1"/>
  <c r="V168" i="16" s="1"/>
  <c r="W168" i="16" s="1"/>
  <c r="Y168" i="16" s="1"/>
  <c r="V169" i="16" s="1"/>
  <c r="W169" i="16" s="1"/>
  <c r="Y169" i="16" s="1"/>
  <c r="V170" i="16" s="1"/>
  <c r="W170" i="16" s="1"/>
  <c r="Y170" i="16" s="1"/>
  <c r="V171" i="16" s="1"/>
  <c r="W171" i="16" s="1"/>
  <c r="Y171" i="16" s="1"/>
  <c r="V172" i="16" s="1"/>
  <c r="W172" i="16" s="1"/>
  <c r="Y172" i="16" s="1"/>
  <c r="V173" i="16" s="1"/>
  <c r="W173" i="16" s="1"/>
  <c r="Y173" i="16" s="1"/>
  <c r="V174" i="16" s="1"/>
  <c r="W174" i="16" s="1"/>
  <c r="Y174" i="16" s="1"/>
  <c r="V175" i="16" s="1"/>
  <c r="W175" i="16" s="1"/>
  <c r="Y175" i="16" s="1"/>
  <c r="V176" i="16" s="1"/>
  <c r="W176" i="16" s="1"/>
  <c r="Y176" i="16" s="1"/>
  <c r="V177" i="16" s="1"/>
  <c r="W177" i="16" s="1"/>
  <c r="Y177" i="16" s="1"/>
  <c r="V178" i="16" s="1"/>
  <c r="W178" i="16" s="1"/>
  <c r="Y178" i="16" s="1"/>
  <c r="V179" i="16" s="1"/>
  <c r="W179" i="16" s="1"/>
  <c r="Y179" i="16" s="1"/>
  <c r="V180" i="16" s="1"/>
  <c r="W180" i="16" s="1"/>
  <c r="Y180" i="16" s="1"/>
  <c r="V181" i="16" s="1"/>
  <c r="W181" i="16" s="1"/>
  <c r="Y181" i="16" s="1"/>
  <c r="V182" i="16" s="1"/>
  <c r="W182" i="16" s="1"/>
  <c r="Y182" i="16" s="1"/>
  <c r="V183" i="16" s="1"/>
  <c r="W183" i="16" s="1"/>
  <c r="Y183" i="16" s="1"/>
  <c r="V184" i="16" s="1"/>
  <c r="W184" i="16" s="1"/>
  <c r="Y184" i="16" s="1"/>
  <c r="V185" i="16" s="1"/>
  <c r="W185" i="16" s="1"/>
  <c r="Y185" i="16" s="1"/>
  <c r="V186" i="16" s="1"/>
  <c r="W186" i="16" s="1"/>
  <c r="Y186" i="16" s="1"/>
  <c r="V187" i="16" s="1"/>
  <c r="W187" i="16" s="1"/>
  <c r="Y187" i="16" s="1"/>
  <c r="V188" i="16" s="1"/>
  <c r="W188" i="16" s="1"/>
  <c r="Y188" i="16" s="1"/>
  <c r="V189" i="16" s="1"/>
  <c r="W189" i="16" s="1"/>
  <c r="Y189" i="16" s="1"/>
  <c r="V190" i="16" s="1"/>
  <c r="W190" i="16" s="1"/>
  <c r="Y190" i="16" s="1"/>
  <c r="V191" i="16" s="1"/>
  <c r="W191" i="16" s="1"/>
  <c r="Y191" i="16" s="1"/>
  <c r="V192" i="16" s="1"/>
  <c r="W192" i="16" s="1"/>
  <c r="Y192" i="16" s="1"/>
  <c r="V193" i="16" s="1"/>
  <c r="W193" i="16" s="1"/>
  <c r="Y193" i="16" s="1"/>
  <c r="V194" i="16" s="1"/>
  <c r="W194" i="16" s="1"/>
  <c r="Y194" i="16" s="1"/>
  <c r="V195" i="16" s="1"/>
  <c r="W195" i="16" s="1"/>
  <c r="Y195" i="16" s="1"/>
  <c r="V196" i="16" s="1"/>
  <c r="W196" i="16" s="1"/>
  <c r="Y196" i="16" s="1"/>
  <c r="V197" i="16" s="1"/>
  <c r="W197" i="16" s="1"/>
  <c r="Y197" i="16" s="1"/>
  <c r="V198" i="16" s="1"/>
  <c r="W198" i="16" s="1"/>
  <c r="Y198" i="16" s="1"/>
  <c r="V199" i="16" s="1"/>
  <c r="W199" i="16" s="1"/>
  <c r="Y199" i="16" s="1"/>
  <c r="V200" i="16" s="1"/>
  <c r="W200" i="16" s="1"/>
  <c r="Y200" i="16" s="1"/>
  <c r="V201" i="16" s="1"/>
  <c r="W201" i="16" s="1"/>
  <c r="Y201" i="16" s="1"/>
  <c r="V202" i="16" s="1"/>
  <c r="W202" i="16" s="1"/>
  <c r="Y202" i="16" s="1"/>
  <c r="V203" i="16" s="1"/>
  <c r="W203" i="16" s="1"/>
  <c r="Y203" i="16" s="1"/>
  <c r="V204" i="16" s="1"/>
  <c r="W204" i="16" s="1"/>
  <c r="Y204" i="16" s="1"/>
  <c r="V205" i="16" s="1"/>
  <c r="W205" i="16" s="1"/>
  <c r="Y205" i="16" s="1"/>
  <c r="V206" i="16" s="1"/>
  <c r="W206" i="16" s="1"/>
  <c r="Y206" i="16" s="1"/>
  <c r="V207" i="16" s="1"/>
  <c r="W207" i="16" s="1"/>
  <c r="Y207" i="16" s="1"/>
  <c r="V208" i="16" s="1"/>
  <c r="W208" i="16" s="1"/>
  <c r="Y208" i="16" s="1"/>
  <c r="V209" i="16" s="1"/>
  <c r="W209" i="16" s="1"/>
  <c r="Y209" i="16" s="1"/>
  <c r="V210" i="16" s="1"/>
  <c r="W210" i="16" s="1"/>
  <c r="Y210" i="16" s="1"/>
  <c r="V211" i="16" s="1"/>
  <c r="W211" i="16" s="1"/>
  <c r="Y211" i="16" s="1"/>
  <c r="V212" i="16" s="1"/>
  <c r="W212" i="16" s="1"/>
  <c r="Y212" i="16" s="1"/>
  <c r="V213" i="16" s="1"/>
  <c r="W213" i="16" s="1"/>
  <c r="Y213" i="16" s="1"/>
  <c r="V214" i="16" s="1"/>
  <c r="W214" i="16" s="1"/>
  <c r="Y214" i="16" s="1"/>
  <c r="V215" i="16" s="1"/>
  <c r="W215" i="16" s="1"/>
  <c r="Y215" i="16" s="1"/>
  <c r="V216" i="16" s="1"/>
  <c r="W216" i="16" s="1"/>
  <c r="Y216" i="16" s="1"/>
  <c r="V217" i="16" s="1"/>
  <c r="W217" i="16" s="1"/>
  <c r="Y217" i="16" s="1"/>
  <c r="V218" i="16" s="1"/>
  <c r="W218" i="16" s="1"/>
  <c r="Y218" i="16" s="1"/>
  <c r="V219" i="16" s="1"/>
  <c r="W219" i="16" s="1"/>
  <c r="Y219" i="16" s="1"/>
  <c r="V220" i="16" s="1"/>
  <c r="W220" i="16" s="1"/>
  <c r="Y220" i="16" s="1"/>
  <c r="V221" i="16" s="1"/>
  <c r="W221" i="16" s="1"/>
  <c r="Y221" i="16" s="1"/>
  <c r="V222" i="16" s="1"/>
  <c r="W222" i="16" s="1"/>
  <c r="Y222" i="16" s="1"/>
  <c r="V223" i="16" s="1"/>
  <c r="W223" i="16" s="1"/>
  <c r="Y223" i="16" s="1"/>
  <c r="V224" i="16" s="1"/>
  <c r="W224" i="16" s="1"/>
  <c r="AA159" i="16"/>
  <c r="V24" i="16"/>
  <c r="W24" i="16" s="1"/>
  <c r="Y24" i="16" s="1"/>
  <c r="AA23" i="16"/>
  <c r="V26" i="42"/>
  <c r="W26" i="42" s="1"/>
  <c r="Y26" i="42" s="1"/>
  <c r="AA25" i="42"/>
  <c r="V106" i="15"/>
  <c r="W106" i="15" s="1"/>
  <c r="Y106" i="15" s="1"/>
  <c r="AA105" i="15"/>
  <c r="V25" i="15"/>
  <c r="W25" i="15" s="1"/>
  <c r="Y25" i="15" s="1"/>
  <c r="AA24" i="15"/>
  <c r="V112" i="14"/>
  <c r="W112" i="14" s="1"/>
  <c r="Y112" i="14" s="1"/>
  <c r="AA111" i="14"/>
  <c r="V24" i="14"/>
  <c r="W24" i="14" s="1"/>
  <c r="Y24" i="14" s="1"/>
  <c r="AA23" i="14"/>
  <c r="V132" i="12"/>
  <c r="W132" i="12" s="1"/>
  <c r="Y132" i="12" s="1"/>
  <c r="V133" i="12" s="1"/>
  <c r="W133" i="12" s="1"/>
  <c r="Y133" i="12" s="1"/>
  <c r="V134" i="12" s="1"/>
  <c r="W134" i="12" s="1"/>
  <c r="Y134" i="12" s="1"/>
  <c r="AA131" i="12"/>
  <c r="V24" i="12"/>
  <c r="W24" i="12" s="1"/>
  <c r="Y24" i="12" s="1"/>
  <c r="AA23" i="12"/>
  <c r="V24" i="11"/>
  <c r="W24" i="11" s="1"/>
  <c r="Y24" i="11" s="1"/>
  <c r="AA23" i="11"/>
  <c r="V24" i="10"/>
  <c r="W24" i="10" s="1"/>
  <c r="Y24" i="10" s="1"/>
  <c r="AA23" i="10"/>
  <c r="V109" i="10"/>
  <c r="W109" i="10" s="1"/>
  <c r="Y109" i="10" s="1"/>
  <c r="AA108" i="10"/>
  <c r="V24" i="6"/>
  <c r="W24" i="6" s="1"/>
  <c r="Y24" i="6" s="1"/>
  <c r="AA23" i="6"/>
  <c r="V24" i="5"/>
  <c r="W24" i="5" s="1"/>
  <c r="Y24" i="5" s="1"/>
  <c r="AA23" i="5"/>
  <c r="V24" i="4"/>
  <c r="W24" i="4" s="1"/>
  <c r="Y24" i="4" s="1"/>
  <c r="AA23" i="4"/>
  <c r="V24" i="3"/>
  <c r="W24" i="3" s="1"/>
  <c r="Y24" i="3" s="1"/>
  <c r="AA23" i="3"/>
  <c r="V108" i="3"/>
  <c r="W108" i="3" s="1"/>
  <c r="Y108" i="3" s="1"/>
  <c r="AA107" i="3"/>
  <c r="V24" i="2"/>
  <c r="W24" i="2" s="1"/>
  <c r="Y24" i="2" s="1"/>
  <c r="AA23" i="2"/>
  <c r="V24" i="1"/>
  <c r="W24" i="1" s="1"/>
  <c r="Y24" i="1" s="1"/>
  <c r="AA23" i="1"/>
  <c r="V26" i="43"/>
  <c r="W26" i="43" s="1"/>
  <c r="Y26" i="43" s="1"/>
  <c r="AA25" i="43"/>
  <c r="V106" i="9"/>
  <c r="W106" i="9" s="1"/>
  <c r="Y106" i="9" s="1"/>
  <c r="AA105" i="9"/>
  <c r="V24" i="9"/>
  <c r="W24" i="9" s="1"/>
  <c r="Y24" i="9" s="1"/>
  <c r="AA23" i="9"/>
  <c r="V26" i="38"/>
  <c r="W26" i="38" s="1"/>
  <c r="Y26" i="38" s="1"/>
  <c r="AA25" i="38"/>
  <c r="V183" i="21"/>
  <c r="W183" i="21" s="1"/>
  <c r="Y183" i="21" s="1"/>
  <c r="V184" i="21" s="1"/>
  <c r="W184" i="21" s="1"/>
  <c r="Y184" i="21" s="1"/>
  <c r="V185" i="21" s="1"/>
  <c r="W185" i="21" s="1"/>
  <c r="Y185" i="21" s="1"/>
  <c r="V186" i="21" s="1"/>
  <c r="W186" i="21" s="1"/>
  <c r="Y186" i="21" s="1"/>
  <c r="V187" i="21" s="1"/>
  <c r="W187" i="21" s="1"/>
  <c r="Y187" i="21" s="1"/>
  <c r="V188" i="21" s="1"/>
  <c r="W188" i="21" s="1"/>
  <c r="Y188" i="21" s="1"/>
  <c r="V189" i="21" s="1"/>
  <c r="W189" i="21" s="1"/>
  <c r="Y189" i="21" s="1"/>
  <c r="V190" i="21" s="1"/>
  <c r="W190" i="21" s="1"/>
  <c r="Y190" i="21" s="1"/>
  <c r="V191" i="21" s="1"/>
  <c r="W191" i="21" s="1"/>
  <c r="Y191" i="21" s="1"/>
  <c r="V192" i="21" s="1"/>
  <c r="W192" i="21" s="1"/>
  <c r="Y192" i="21" s="1"/>
  <c r="V193" i="21" s="1"/>
  <c r="W193" i="21" s="1"/>
  <c r="Y193" i="21" s="1"/>
  <c r="V194" i="21" s="1"/>
  <c r="W194" i="21" s="1"/>
  <c r="Y194" i="21" s="1"/>
  <c r="V195" i="21" s="1"/>
  <c r="W195" i="21" s="1"/>
  <c r="Y195" i="21" s="1"/>
  <c r="V196" i="21" s="1"/>
  <c r="W196" i="21" s="1"/>
  <c r="Y196" i="21" s="1"/>
  <c r="V197" i="21" s="1"/>
  <c r="W197" i="21" s="1"/>
  <c r="Y197" i="21" s="1"/>
  <c r="V198" i="21" s="1"/>
  <c r="W198" i="21" s="1"/>
  <c r="Y198" i="21" s="1"/>
  <c r="V199" i="21" s="1"/>
  <c r="W199" i="21" s="1"/>
  <c r="Y199" i="21" s="1"/>
  <c r="V200" i="21" s="1"/>
  <c r="W200" i="21" s="1"/>
  <c r="Y200" i="21" s="1"/>
  <c r="V201" i="21" s="1"/>
  <c r="W201" i="21" s="1"/>
  <c r="Y201" i="21" s="1"/>
  <c r="V202" i="21" s="1"/>
  <c r="W202" i="21" s="1"/>
  <c r="Y202" i="21" s="1"/>
  <c r="V203" i="21" s="1"/>
  <c r="W203" i="21" s="1"/>
  <c r="Y203" i="21" s="1"/>
  <c r="V204" i="21" s="1"/>
  <c r="W204" i="21" s="1"/>
  <c r="Y204" i="21" s="1"/>
  <c r="V205" i="21" s="1"/>
  <c r="W205" i="21" s="1"/>
  <c r="Y205" i="21" s="1"/>
  <c r="V206" i="21" s="1"/>
  <c r="W206" i="21" s="1"/>
  <c r="Y206" i="21" s="1"/>
  <c r="V207" i="21" s="1"/>
  <c r="W207" i="21" s="1"/>
  <c r="Y207" i="21" s="1"/>
  <c r="V208" i="21" s="1"/>
  <c r="W208" i="21" s="1"/>
  <c r="Y208" i="21" s="1"/>
  <c r="V209" i="21" s="1"/>
  <c r="W209" i="21" s="1"/>
  <c r="Y209" i="21" s="1"/>
  <c r="V210" i="21" s="1"/>
  <c r="W210" i="21" s="1"/>
  <c r="Y210" i="21" s="1"/>
  <c r="V211" i="21" s="1"/>
  <c r="W211" i="21" s="1"/>
  <c r="Y211" i="21" s="1"/>
  <c r="V212" i="21" s="1"/>
  <c r="W212" i="21" s="1"/>
  <c r="Y212" i="21" s="1"/>
  <c r="V213" i="21" s="1"/>
  <c r="W213" i="21" s="1"/>
  <c r="Y213" i="21" s="1"/>
  <c r="V214" i="21" s="1"/>
  <c r="W214" i="21" s="1"/>
  <c r="Y214" i="21" s="1"/>
  <c r="V215" i="21" s="1"/>
  <c r="W215" i="21" s="1"/>
  <c r="Y215" i="21" s="1"/>
  <c r="V216" i="21" s="1"/>
  <c r="W216" i="21" s="1"/>
  <c r="Y216" i="21" s="1"/>
  <c r="V217" i="21" s="1"/>
  <c r="W217" i="21" s="1"/>
  <c r="Y217" i="21" s="1"/>
  <c r="V218" i="21" s="1"/>
  <c r="W218" i="21" s="1"/>
  <c r="Y218" i="21" s="1"/>
  <c r="V219" i="21" s="1"/>
  <c r="W219" i="21" s="1"/>
  <c r="Y219" i="21" s="1"/>
  <c r="V220" i="21" s="1"/>
  <c r="W220" i="21" s="1"/>
  <c r="Y220" i="21" s="1"/>
  <c r="V221" i="21" s="1"/>
  <c r="W221" i="21" s="1"/>
  <c r="Y221" i="21" s="1"/>
  <c r="V222" i="21" s="1"/>
  <c r="W222" i="21" s="1"/>
  <c r="Y222" i="21" s="1"/>
  <c r="V223" i="21" s="1"/>
  <c r="W223" i="21" s="1"/>
  <c r="Q17" i="32" l="1"/>
  <c r="V17" i="41"/>
  <c r="W17" i="41" s="1"/>
  <c r="AA16" i="41"/>
  <c r="Y176" i="1"/>
  <c r="Y249" i="6"/>
  <c r="V250" i="6" s="1"/>
  <c r="W250" i="6" s="1"/>
  <c r="Y250" i="6" s="1"/>
  <c r="V251" i="6" s="1"/>
  <c r="W251" i="6" s="1"/>
  <c r="V212" i="11"/>
  <c r="W212" i="11" s="1"/>
  <c r="Y212" i="11" s="1"/>
  <c r="AA93" i="33"/>
  <c r="V94" i="33"/>
  <c r="W94" i="33" s="1"/>
  <c r="Y94" i="33" s="1"/>
  <c r="V242" i="8"/>
  <c r="W242" i="8" s="1"/>
  <c r="Y242" i="8" s="1"/>
  <c r="V237" i="17"/>
  <c r="W237" i="17" s="1"/>
  <c r="Y237" i="17" s="1"/>
  <c r="Y230" i="18"/>
  <c r="V231" i="18" s="1"/>
  <c r="W231" i="18" s="1"/>
  <c r="Y228" i="7"/>
  <c r="V229" i="7" s="1"/>
  <c r="W229" i="7" s="1"/>
  <c r="Y228" i="2"/>
  <c r="V229" i="2" s="1"/>
  <c r="W229" i="2" s="1"/>
  <c r="Y229" i="2" s="1"/>
  <c r="V230" i="2" s="1"/>
  <c r="W230" i="2" s="1"/>
  <c r="Y230" i="2" s="1"/>
  <c r="V231" i="2" s="1"/>
  <c r="W231" i="2" s="1"/>
  <c r="Y224" i="16"/>
  <c r="V225" i="16" s="1"/>
  <c r="W225" i="16" s="1"/>
  <c r="Y225" i="16" s="1"/>
  <c r="V226" i="16" s="1"/>
  <c r="W226" i="16" s="1"/>
  <c r="Y226" i="16" s="1"/>
  <c r="V227" i="16" s="1"/>
  <c r="W227" i="16" s="1"/>
  <c r="Y227" i="16" s="1"/>
  <c r="V228" i="16" s="1"/>
  <c r="W228" i="16" s="1"/>
  <c r="Y228" i="16" s="1"/>
  <c r="V229" i="16" s="1"/>
  <c r="W229" i="16" s="1"/>
  <c r="Y229" i="16" s="1"/>
  <c r="V230" i="16" s="1"/>
  <c r="W230" i="16" s="1"/>
  <c r="Y225" i="5"/>
  <c r="V226" i="5" s="1"/>
  <c r="W226" i="5" s="1"/>
  <c r="Y223" i="21"/>
  <c r="V224" i="21" s="1"/>
  <c r="W224" i="21" s="1"/>
  <c r="V227" i="4"/>
  <c r="W227" i="4" s="1"/>
  <c r="Y227" i="4" s="1"/>
  <c r="AA75" i="50"/>
  <c r="V76" i="50"/>
  <c r="W76" i="50" s="1"/>
  <c r="Y76" i="50" s="1"/>
  <c r="V65" i="49"/>
  <c r="W65" i="49" s="1"/>
  <c r="Y65" i="49" s="1"/>
  <c r="AA64" i="49"/>
  <c r="V108" i="20"/>
  <c r="W108" i="20" s="1"/>
  <c r="Y108" i="20" s="1"/>
  <c r="AA107" i="20"/>
  <c r="V25" i="20"/>
  <c r="W25" i="20" s="1"/>
  <c r="Y25" i="20" s="1"/>
  <c r="AA24" i="20"/>
  <c r="V25" i="8"/>
  <c r="W25" i="8" s="1"/>
  <c r="Y25" i="8" s="1"/>
  <c r="AA24" i="8"/>
  <c r="T27" i="44"/>
  <c r="U27" i="44" s="1"/>
  <c r="W27" i="44" s="1"/>
  <c r="Y26" i="44"/>
  <c r="V27" i="37"/>
  <c r="W27" i="37" s="1"/>
  <c r="Y27" i="37" s="1"/>
  <c r="AA26" i="37"/>
  <c r="V27" i="40"/>
  <c r="W27" i="40" s="1"/>
  <c r="Y27" i="40" s="1"/>
  <c r="AA26" i="40"/>
  <c r="T116" i="44"/>
  <c r="U116" i="44" s="1"/>
  <c r="W116" i="44" s="1"/>
  <c r="Y115" i="44"/>
  <c r="V27" i="39"/>
  <c r="W27" i="39" s="1"/>
  <c r="Y27" i="39" s="1"/>
  <c r="AA26" i="39"/>
  <c r="V25" i="7"/>
  <c r="W25" i="7" s="1"/>
  <c r="Y25" i="7" s="1"/>
  <c r="AA24" i="7"/>
  <c r="V25" i="28"/>
  <c r="W25" i="28" s="1"/>
  <c r="Y25" i="28" s="1"/>
  <c r="AA24" i="28"/>
  <c r="V25" i="27"/>
  <c r="W25" i="27" s="1"/>
  <c r="Y25" i="27" s="1"/>
  <c r="AA24" i="27"/>
  <c r="V25" i="26"/>
  <c r="W25" i="26" s="1"/>
  <c r="Y25" i="26" s="1"/>
  <c r="AA24" i="26"/>
  <c r="V25" i="25"/>
  <c r="W25" i="25" s="1"/>
  <c r="Y25" i="25" s="1"/>
  <c r="AA24" i="25"/>
  <c r="V27" i="46"/>
  <c r="W27" i="46" s="1"/>
  <c r="Y27" i="46" s="1"/>
  <c r="AA26" i="46"/>
  <c r="V26" i="24"/>
  <c r="W26" i="24" s="1"/>
  <c r="Y26" i="24" s="1"/>
  <c r="AA25" i="24"/>
  <c r="V25" i="23"/>
  <c r="W25" i="23" s="1"/>
  <c r="Y25" i="23" s="1"/>
  <c r="AA24" i="23"/>
  <c r="V25" i="22"/>
  <c r="W25" i="22" s="1"/>
  <c r="Y25" i="22" s="1"/>
  <c r="AA24" i="22"/>
  <c r="V25" i="21"/>
  <c r="W25" i="21" s="1"/>
  <c r="Y25" i="21" s="1"/>
  <c r="AA24" i="21"/>
  <c r="V27" i="45"/>
  <c r="W27" i="45" s="1"/>
  <c r="Y27" i="45" s="1"/>
  <c r="AA26" i="45"/>
  <c r="V130" i="19"/>
  <c r="W130" i="19" s="1"/>
  <c r="Y130" i="19" s="1"/>
  <c r="V131" i="19" s="1"/>
  <c r="W131" i="19" s="1"/>
  <c r="Y131" i="19" s="1"/>
  <c r="V132" i="19" s="1"/>
  <c r="W132" i="19" s="1"/>
  <c r="Y132" i="19" s="1"/>
  <c r="V133" i="19" s="1"/>
  <c r="W133" i="19" s="1"/>
  <c r="Y133" i="19" s="1"/>
  <c r="V134" i="19" s="1"/>
  <c r="W134" i="19" s="1"/>
  <c r="Y134" i="19" s="1"/>
  <c r="V135" i="19" s="1"/>
  <c r="W135" i="19" s="1"/>
  <c r="Y135" i="19" s="1"/>
  <c r="AA129" i="19"/>
  <c r="V25" i="19"/>
  <c r="W25" i="19" s="1"/>
  <c r="Y25" i="19" s="1"/>
  <c r="AA24" i="19"/>
  <c r="V25" i="18"/>
  <c r="W25" i="18" s="1"/>
  <c r="Y25" i="18" s="1"/>
  <c r="AA24" i="18"/>
  <c r="V25" i="17"/>
  <c r="W25" i="17" s="1"/>
  <c r="Y25" i="17" s="1"/>
  <c r="AA24" i="17"/>
  <c r="V25" i="16"/>
  <c r="W25" i="16" s="1"/>
  <c r="Y25" i="16" s="1"/>
  <c r="AA24" i="16"/>
  <c r="V27" i="42"/>
  <c r="W27" i="42" s="1"/>
  <c r="Y27" i="42" s="1"/>
  <c r="AA26" i="42"/>
  <c r="V26" i="15"/>
  <c r="W26" i="15" s="1"/>
  <c r="Y26" i="15" s="1"/>
  <c r="AA25" i="15"/>
  <c r="V107" i="15"/>
  <c r="W107" i="15" s="1"/>
  <c r="Y107" i="15" s="1"/>
  <c r="AA106" i="15"/>
  <c r="V25" i="14"/>
  <c r="W25" i="14" s="1"/>
  <c r="Y25" i="14" s="1"/>
  <c r="AA24" i="14"/>
  <c r="V113" i="14"/>
  <c r="W113" i="14" s="1"/>
  <c r="Y113" i="14" s="1"/>
  <c r="AA112" i="14"/>
  <c r="V25" i="12"/>
  <c r="W25" i="12" s="1"/>
  <c r="Y25" i="12" s="1"/>
  <c r="AA24" i="12"/>
  <c r="V135" i="12"/>
  <c r="W135" i="12" s="1"/>
  <c r="Y135" i="12" s="1"/>
  <c r="V136" i="12" s="1"/>
  <c r="W136" i="12" s="1"/>
  <c r="Y136" i="12" s="1"/>
  <c r="AA134" i="12"/>
  <c r="V25" i="11"/>
  <c r="W25" i="11" s="1"/>
  <c r="Y25" i="11" s="1"/>
  <c r="AA24" i="11"/>
  <c r="V110" i="10"/>
  <c r="W110" i="10" s="1"/>
  <c r="Y110" i="10" s="1"/>
  <c r="V111" i="10" s="1"/>
  <c r="W111" i="10" s="1"/>
  <c r="Y111" i="10" s="1"/>
  <c r="V112" i="10" s="1"/>
  <c r="W112" i="10" s="1"/>
  <c r="Y112" i="10" s="1"/>
  <c r="V113" i="10" s="1"/>
  <c r="W113" i="10" s="1"/>
  <c r="Y113" i="10" s="1"/>
  <c r="AA109" i="10"/>
  <c r="V25" i="10"/>
  <c r="W25" i="10" s="1"/>
  <c r="Y25" i="10" s="1"/>
  <c r="AA24" i="10"/>
  <c r="V25" i="6"/>
  <c r="W25" i="6" s="1"/>
  <c r="Y25" i="6" s="1"/>
  <c r="AA24" i="6"/>
  <c r="V25" i="5"/>
  <c r="W25" i="5" s="1"/>
  <c r="Y25" i="5" s="1"/>
  <c r="AA24" i="5"/>
  <c r="V25" i="4"/>
  <c r="W25" i="4" s="1"/>
  <c r="Y25" i="4" s="1"/>
  <c r="AA24" i="4"/>
  <c r="V109" i="3"/>
  <c r="W109" i="3" s="1"/>
  <c r="Y109" i="3" s="1"/>
  <c r="AA108" i="3"/>
  <c r="V25" i="3"/>
  <c r="W25" i="3" s="1"/>
  <c r="Y25" i="3" s="1"/>
  <c r="AA24" i="3"/>
  <c r="V25" i="2"/>
  <c r="W25" i="2" s="1"/>
  <c r="Y25" i="2" s="1"/>
  <c r="AA24" i="2"/>
  <c r="V25" i="1"/>
  <c r="W25" i="1" s="1"/>
  <c r="Y25" i="1" s="1"/>
  <c r="AA24" i="1"/>
  <c r="V27" i="43"/>
  <c r="W27" i="43" s="1"/>
  <c r="Y27" i="43" s="1"/>
  <c r="AA26" i="43"/>
  <c r="V25" i="9"/>
  <c r="W25" i="9" s="1"/>
  <c r="Y25" i="9" s="1"/>
  <c r="AA24" i="9"/>
  <c r="V107" i="9"/>
  <c r="W107" i="9" s="1"/>
  <c r="Y107" i="9" s="1"/>
  <c r="AA106" i="9"/>
  <c r="V27" i="38"/>
  <c r="W27" i="38" s="1"/>
  <c r="Y27" i="38" s="1"/>
  <c r="AA26" i="38"/>
  <c r="Y17" i="41" l="1"/>
  <c r="O18" i="32"/>
  <c r="V177" i="1"/>
  <c r="W177" i="1" s="1"/>
  <c r="AA176" i="1"/>
  <c r="Y251" i="6"/>
  <c r="V252" i="6" s="1"/>
  <c r="W252" i="6" s="1"/>
  <c r="V213" i="11"/>
  <c r="W213" i="11" s="1"/>
  <c r="Y213" i="11" s="1"/>
  <c r="AA94" i="33"/>
  <c r="V95" i="33"/>
  <c r="W95" i="33" s="1"/>
  <c r="Y95" i="33" s="1"/>
  <c r="V243" i="8"/>
  <c r="W243" i="8" s="1"/>
  <c r="V238" i="17"/>
  <c r="W238" i="17" s="1"/>
  <c r="Y238" i="17" s="1"/>
  <c r="Y231" i="2"/>
  <c r="V232" i="2" s="1"/>
  <c r="W232" i="2" s="1"/>
  <c r="Y232" i="2" s="1"/>
  <c r="V233" i="2" s="1"/>
  <c r="W233" i="2" s="1"/>
  <c r="Y231" i="18"/>
  <c r="V232" i="18" s="1"/>
  <c r="W232" i="18" s="1"/>
  <c r="Y229" i="7"/>
  <c r="V230" i="7" s="1"/>
  <c r="W230" i="7" s="1"/>
  <c r="Y230" i="16"/>
  <c r="V231" i="16" s="1"/>
  <c r="W231" i="16" s="1"/>
  <c r="Y231" i="16" s="1"/>
  <c r="V232" i="16" s="1"/>
  <c r="W232" i="16" s="1"/>
  <c r="Y232" i="16" s="1"/>
  <c r="V233" i="16" s="1"/>
  <c r="W233" i="16" s="1"/>
  <c r="Y233" i="16" s="1"/>
  <c r="V234" i="16" s="1"/>
  <c r="W234" i="16" s="1"/>
  <c r="Y234" i="16" s="1"/>
  <c r="V235" i="16" s="1"/>
  <c r="W235" i="16" s="1"/>
  <c r="Y235" i="16" s="1"/>
  <c r="V236" i="16" s="1"/>
  <c r="W236" i="16" s="1"/>
  <c r="Y236" i="16" s="1"/>
  <c r="V237" i="16" s="1"/>
  <c r="W237" i="16" s="1"/>
  <c r="Y237" i="16" s="1"/>
  <c r="V238" i="16" s="1"/>
  <c r="W238" i="16" s="1"/>
  <c r="Y238" i="16" s="1"/>
  <c r="V239" i="16" s="1"/>
  <c r="W239" i="16" s="1"/>
  <c r="Y239" i="16" s="1"/>
  <c r="V240" i="16" s="1"/>
  <c r="W240" i="16" s="1"/>
  <c r="Y240" i="16" s="1"/>
  <c r="V241" i="16" s="1"/>
  <c r="W241" i="16" s="1"/>
  <c r="Y241" i="16" s="1"/>
  <c r="V242" i="16" s="1"/>
  <c r="W242" i="16" s="1"/>
  <c r="Y242" i="16" s="1"/>
  <c r="V243" i="16" s="1"/>
  <c r="W243" i="16" s="1"/>
  <c r="Y243" i="16" s="1"/>
  <c r="V244" i="16" s="1"/>
  <c r="W244" i="16" s="1"/>
  <c r="Y244" i="16" s="1"/>
  <c r="V245" i="16" s="1"/>
  <c r="W245" i="16" s="1"/>
  <c r="Y245" i="16" s="1"/>
  <c r="V246" i="16" s="1"/>
  <c r="W246" i="16" s="1"/>
  <c r="Y246" i="16" s="1"/>
  <c r="V247" i="16" s="1"/>
  <c r="W247" i="16" s="1"/>
  <c r="Y226" i="5"/>
  <c r="V227" i="5" s="1"/>
  <c r="W227" i="5" s="1"/>
  <c r="Y224" i="21"/>
  <c r="V225" i="21" s="1"/>
  <c r="W225" i="21" s="1"/>
  <c r="V228" i="4"/>
  <c r="W228" i="4" s="1"/>
  <c r="Y228" i="4" s="1"/>
  <c r="AA76" i="50"/>
  <c r="V77" i="50"/>
  <c r="W77" i="50" s="1"/>
  <c r="Y77" i="50" s="1"/>
  <c r="V66" i="49"/>
  <c r="W66" i="49" s="1"/>
  <c r="Y66" i="49" s="1"/>
  <c r="AA65" i="49"/>
  <c r="AA130" i="19"/>
  <c r="T117" i="44"/>
  <c r="U117" i="44" s="1"/>
  <c r="W117" i="44" s="1"/>
  <c r="Y116" i="44"/>
  <c r="V28" i="40"/>
  <c r="W28" i="40" s="1"/>
  <c r="Y28" i="40" s="1"/>
  <c r="AA27" i="40"/>
  <c r="V28" i="37"/>
  <c r="W28" i="37" s="1"/>
  <c r="Y28" i="37" s="1"/>
  <c r="AA27" i="37"/>
  <c r="T28" i="44"/>
  <c r="U28" i="44" s="1"/>
  <c r="W28" i="44" s="1"/>
  <c r="Y27" i="44"/>
  <c r="V26" i="8"/>
  <c r="W26" i="8" s="1"/>
  <c r="Y26" i="8" s="1"/>
  <c r="AA25" i="8"/>
  <c r="V26" i="20"/>
  <c r="W26" i="20" s="1"/>
  <c r="Y26" i="20" s="1"/>
  <c r="AA25" i="20"/>
  <c r="V109" i="20"/>
  <c r="W109" i="20" s="1"/>
  <c r="Y109" i="20" s="1"/>
  <c r="AA108" i="20"/>
  <c r="V28" i="39"/>
  <c r="W28" i="39" s="1"/>
  <c r="Y28" i="39" s="1"/>
  <c r="AA27" i="39"/>
  <c r="V26" i="7"/>
  <c r="W26" i="7" s="1"/>
  <c r="Y26" i="7" s="1"/>
  <c r="AA25" i="7"/>
  <c r="V26" i="28"/>
  <c r="W26" i="28" s="1"/>
  <c r="Y26" i="28" s="1"/>
  <c r="AA25" i="28"/>
  <c r="V26" i="27"/>
  <c r="W26" i="27" s="1"/>
  <c r="Y26" i="27" s="1"/>
  <c r="AA25" i="27"/>
  <c r="V26" i="26"/>
  <c r="W26" i="26" s="1"/>
  <c r="Y26" i="26" s="1"/>
  <c r="AA25" i="26"/>
  <c r="V26" i="25"/>
  <c r="W26" i="25" s="1"/>
  <c r="Y26" i="25" s="1"/>
  <c r="AA25" i="25"/>
  <c r="V28" i="46"/>
  <c r="W28" i="46" s="1"/>
  <c r="Y28" i="46" s="1"/>
  <c r="AA27" i="46"/>
  <c r="V27" i="24"/>
  <c r="W27" i="24" s="1"/>
  <c r="Y27" i="24" s="1"/>
  <c r="AA26" i="24"/>
  <c r="V26" i="23"/>
  <c r="W26" i="23" s="1"/>
  <c r="Y26" i="23" s="1"/>
  <c r="AA25" i="23"/>
  <c r="V26" i="22"/>
  <c r="W26" i="22" s="1"/>
  <c r="Y26" i="22" s="1"/>
  <c r="AA25" i="22"/>
  <c r="V26" i="21"/>
  <c r="W26" i="21" s="1"/>
  <c r="Y26" i="21" s="1"/>
  <c r="AA25" i="21"/>
  <c r="V28" i="45"/>
  <c r="W28" i="45" s="1"/>
  <c r="Y28" i="45" s="1"/>
  <c r="AA27" i="45"/>
  <c r="V26" i="19"/>
  <c r="W26" i="19" s="1"/>
  <c r="Y26" i="19" s="1"/>
  <c r="AA25" i="19"/>
  <c r="V136" i="19"/>
  <c r="W136" i="19" s="1"/>
  <c r="Y136" i="19" s="1"/>
  <c r="V137" i="19" s="1"/>
  <c r="W137" i="19" s="1"/>
  <c r="Y137" i="19" s="1"/>
  <c r="V138" i="19" s="1"/>
  <c r="W138" i="19" s="1"/>
  <c r="Y138" i="19" s="1"/>
  <c r="V139" i="19" s="1"/>
  <c r="W139" i="19" s="1"/>
  <c r="Y139" i="19" s="1"/>
  <c r="V140" i="19" s="1"/>
  <c r="W140" i="19" s="1"/>
  <c r="Y140" i="19" s="1"/>
  <c r="AA135" i="19"/>
  <c r="V26" i="18"/>
  <c r="W26" i="18" s="1"/>
  <c r="Y26" i="18" s="1"/>
  <c r="AA25" i="18"/>
  <c r="V26" i="17"/>
  <c r="W26" i="17" s="1"/>
  <c r="Y26" i="17" s="1"/>
  <c r="AA25" i="17"/>
  <c r="V26" i="16"/>
  <c r="W26" i="16" s="1"/>
  <c r="Y26" i="16" s="1"/>
  <c r="AA25" i="16"/>
  <c r="V28" i="42"/>
  <c r="W28" i="42" s="1"/>
  <c r="Y28" i="42" s="1"/>
  <c r="AA27" i="42"/>
  <c r="V108" i="15"/>
  <c r="W108" i="15" s="1"/>
  <c r="Y108" i="15" s="1"/>
  <c r="AA107" i="15"/>
  <c r="V27" i="15"/>
  <c r="W27" i="15" s="1"/>
  <c r="Y27" i="15" s="1"/>
  <c r="AA26" i="15"/>
  <c r="V114" i="14"/>
  <c r="W114" i="14" s="1"/>
  <c r="Y114" i="14" s="1"/>
  <c r="AA113" i="14"/>
  <c r="V26" i="14"/>
  <c r="W26" i="14" s="1"/>
  <c r="Y26" i="14" s="1"/>
  <c r="AA25" i="14"/>
  <c r="V137" i="12"/>
  <c r="W137" i="12" s="1"/>
  <c r="Y137" i="12" s="1"/>
  <c r="V138" i="12" s="1"/>
  <c r="W138" i="12" s="1"/>
  <c r="Y138" i="12" s="1"/>
  <c r="V139" i="12" s="1"/>
  <c r="W139" i="12" s="1"/>
  <c r="Y139" i="12" s="1"/>
  <c r="V140" i="12" s="1"/>
  <c r="W140" i="12" s="1"/>
  <c r="Y140" i="12" s="1"/>
  <c r="AA136" i="12"/>
  <c r="V26" i="12"/>
  <c r="W26" i="12" s="1"/>
  <c r="Y26" i="12" s="1"/>
  <c r="AA25" i="12"/>
  <c r="V26" i="11"/>
  <c r="W26" i="11" s="1"/>
  <c r="Y26" i="11" s="1"/>
  <c r="AA25" i="11"/>
  <c r="V26" i="10"/>
  <c r="W26" i="10" s="1"/>
  <c r="Y26" i="10" s="1"/>
  <c r="AA25" i="10"/>
  <c r="V114" i="10"/>
  <c r="W114" i="10" s="1"/>
  <c r="Y114" i="10" s="1"/>
  <c r="V115" i="10" s="1"/>
  <c r="W115" i="10" s="1"/>
  <c r="Y115" i="10" s="1"/>
  <c r="V116" i="10" s="1"/>
  <c r="W116" i="10" s="1"/>
  <c r="Y116" i="10" s="1"/>
  <c r="V117" i="10" s="1"/>
  <c r="W117" i="10" s="1"/>
  <c r="Y117" i="10" s="1"/>
  <c r="V118" i="10" s="1"/>
  <c r="W118" i="10" s="1"/>
  <c r="Y118" i="10" s="1"/>
  <c r="V119" i="10" s="1"/>
  <c r="W119" i="10" s="1"/>
  <c r="Y119" i="10" s="1"/>
  <c r="V120" i="10" s="1"/>
  <c r="W120" i="10" s="1"/>
  <c r="Y120" i="10" s="1"/>
  <c r="V121" i="10" s="1"/>
  <c r="W121" i="10" s="1"/>
  <c r="Y121" i="10" s="1"/>
  <c r="V122" i="10" s="1"/>
  <c r="W122" i="10" s="1"/>
  <c r="Y122" i="10" s="1"/>
  <c r="V123" i="10" s="1"/>
  <c r="W123" i="10" s="1"/>
  <c r="Y123" i="10" s="1"/>
  <c r="V124" i="10" s="1"/>
  <c r="W124" i="10" s="1"/>
  <c r="Y124" i="10" s="1"/>
  <c r="V125" i="10" s="1"/>
  <c r="W125" i="10" s="1"/>
  <c r="Y125" i="10" s="1"/>
  <c r="V126" i="10" s="1"/>
  <c r="W126" i="10" s="1"/>
  <c r="Y126" i="10" s="1"/>
  <c r="V127" i="10" s="1"/>
  <c r="W127" i="10" s="1"/>
  <c r="Y127" i="10" s="1"/>
  <c r="AA113" i="10"/>
  <c r="V26" i="6"/>
  <c r="W26" i="6" s="1"/>
  <c r="Y26" i="6" s="1"/>
  <c r="AA25" i="6"/>
  <c r="V26" i="5"/>
  <c r="W26" i="5" s="1"/>
  <c r="Y26" i="5" s="1"/>
  <c r="AA25" i="5"/>
  <c r="V26" i="4"/>
  <c r="W26" i="4" s="1"/>
  <c r="Y26" i="4" s="1"/>
  <c r="AA25" i="4"/>
  <c r="V26" i="3"/>
  <c r="W26" i="3" s="1"/>
  <c r="Y26" i="3" s="1"/>
  <c r="AA25" i="3"/>
  <c r="V110" i="3"/>
  <c r="W110" i="3" s="1"/>
  <c r="Y110" i="3" s="1"/>
  <c r="AA109" i="3"/>
  <c r="V26" i="2"/>
  <c r="W26" i="2" s="1"/>
  <c r="Y26" i="2" s="1"/>
  <c r="AA25" i="2"/>
  <c r="V26" i="1"/>
  <c r="W26" i="1" s="1"/>
  <c r="Y26" i="1" s="1"/>
  <c r="AA25" i="1"/>
  <c r="V28" i="43"/>
  <c r="W28" i="43" s="1"/>
  <c r="Y28" i="43" s="1"/>
  <c r="AA27" i="43"/>
  <c r="V108" i="9"/>
  <c r="W108" i="9" s="1"/>
  <c r="Y108" i="9" s="1"/>
  <c r="AA107" i="9"/>
  <c r="V26" i="9"/>
  <c r="W26" i="9" s="1"/>
  <c r="Y26" i="9" s="1"/>
  <c r="AA25" i="9"/>
  <c r="V28" i="38"/>
  <c r="W28" i="38" s="1"/>
  <c r="Y28" i="38" s="1"/>
  <c r="AA27" i="38"/>
  <c r="Q18" i="32" l="1"/>
  <c r="AA17" i="41"/>
  <c r="V18" i="41"/>
  <c r="W18" i="41" s="1"/>
  <c r="Y177" i="1"/>
  <c r="V178" i="1" s="1"/>
  <c r="W178" i="1" s="1"/>
  <c r="Y252" i="6"/>
  <c r="V253" i="6" s="1"/>
  <c r="W253" i="6" s="1"/>
  <c r="Y253" i="6" s="1"/>
  <c r="V254" i="6" s="1"/>
  <c r="W254" i="6" s="1"/>
  <c r="Y254" i="6" s="1"/>
  <c r="V255" i="6" s="1"/>
  <c r="W255" i="6" s="1"/>
  <c r="Y247" i="16"/>
  <c r="V248" i="16" s="1"/>
  <c r="W248" i="16" s="1"/>
  <c r="Y248" i="16" s="1"/>
  <c r="V249" i="16" s="1"/>
  <c r="W249" i="16" s="1"/>
  <c r="Y249" i="16" s="1"/>
  <c r="V250" i="16" s="1"/>
  <c r="W250" i="16" s="1"/>
  <c r="Y250" i="16" s="1"/>
  <c r="V251" i="16" s="1"/>
  <c r="W251" i="16" s="1"/>
  <c r="Y251" i="16" s="1"/>
  <c r="V252" i="16" s="1"/>
  <c r="W252" i="16" s="1"/>
  <c r="Y252" i="16" s="1"/>
  <c r="V253" i="16" s="1"/>
  <c r="W253" i="16" s="1"/>
  <c r="Y243" i="8"/>
  <c r="V244" i="8" s="1"/>
  <c r="W244" i="8" s="1"/>
  <c r="Y244" i="8" s="1"/>
  <c r="V245" i="8" s="1"/>
  <c r="W245" i="8" s="1"/>
  <c r="Y245" i="8" s="1"/>
  <c r="V214" i="11"/>
  <c r="W214" i="11" s="1"/>
  <c r="Y214" i="11" s="1"/>
  <c r="AA95" i="33"/>
  <c r="V96" i="33"/>
  <c r="W96" i="33" s="1"/>
  <c r="Y96" i="33" s="1"/>
  <c r="AA96" i="33" s="1"/>
  <c r="AA97" i="33" s="1"/>
  <c r="AA98" i="33" s="1"/>
  <c r="V239" i="17"/>
  <c r="W239" i="17" s="1"/>
  <c r="Y239" i="17" s="1"/>
  <c r="Y232" i="18"/>
  <c r="V233" i="18" s="1"/>
  <c r="W233" i="18" s="1"/>
  <c r="Y233" i="2"/>
  <c r="V234" i="2" s="1"/>
  <c r="W234" i="2" s="1"/>
  <c r="Y234" i="2" s="1"/>
  <c r="V235" i="2" s="1"/>
  <c r="W235" i="2" s="1"/>
  <c r="Y235" i="2" s="1"/>
  <c r="Y230" i="7"/>
  <c r="V231" i="7" s="1"/>
  <c r="W231" i="7" s="1"/>
  <c r="Y231" i="7" s="1"/>
  <c r="V232" i="7" s="1"/>
  <c r="W232" i="7" s="1"/>
  <c r="Y232" i="7" s="1"/>
  <c r="V233" i="7" s="1"/>
  <c r="W233" i="7" s="1"/>
  <c r="Y233" i="7" s="1"/>
  <c r="V234" i="7" s="1"/>
  <c r="W234" i="7" s="1"/>
  <c r="Y227" i="5"/>
  <c r="V228" i="5" s="1"/>
  <c r="W228" i="5" s="1"/>
  <c r="Y225" i="21"/>
  <c r="V226" i="21" s="1"/>
  <c r="W226" i="21" s="1"/>
  <c r="V229" i="4"/>
  <c r="W229" i="4" s="1"/>
  <c r="Y229" i="4" s="1"/>
  <c r="AA77" i="50"/>
  <c r="V78" i="50"/>
  <c r="W78" i="50" s="1"/>
  <c r="Y78" i="50" s="1"/>
  <c r="V67" i="49"/>
  <c r="W67" i="49" s="1"/>
  <c r="Y67" i="49" s="1"/>
  <c r="AA66" i="49"/>
  <c r="V110" i="20"/>
  <c r="W110" i="20" s="1"/>
  <c r="Y110" i="20" s="1"/>
  <c r="AA109" i="20"/>
  <c r="V27" i="20"/>
  <c r="W27" i="20" s="1"/>
  <c r="Y27" i="20" s="1"/>
  <c r="AA26" i="20"/>
  <c r="V27" i="8"/>
  <c r="W27" i="8" s="1"/>
  <c r="Y27" i="8" s="1"/>
  <c r="AA26" i="8"/>
  <c r="T29" i="44"/>
  <c r="U29" i="44" s="1"/>
  <c r="W29" i="44" s="1"/>
  <c r="Y28" i="44"/>
  <c r="V29" i="37"/>
  <c r="W29" i="37" s="1"/>
  <c r="Y29" i="37" s="1"/>
  <c r="AA28" i="37"/>
  <c r="V29" i="40"/>
  <c r="W29" i="40" s="1"/>
  <c r="Y29" i="40" s="1"/>
  <c r="AA28" i="40"/>
  <c r="T118" i="44"/>
  <c r="U118" i="44" s="1"/>
  <c r="W118" i="44" s="1"/>
  <c r="Y117" i="44"/>
  <c r="V29" i="39"/>
  <c r="W29" i="39" s="1"/>
  <c r="Y29" i="39" s="1"/>
  <c r="AA28" i="39"/>
  <c r="V27" i="7"/>
  <c r="W27" i="7" s="1"/>
  <c r="Y27" i="7" s="1"/>
  <c r="AA26" i="7"/>
  <c r="V27" i="28"/>
  <c r="W27" i="28" s="1"/>
  <c r="Y27" i="28" s="1"/>
  <c r="AA26" i="28"/>
  <c r="V27" i="27"/>
  <c r="W27" i="27" s="1"/>
  <c r="Y27" i="27" s="1"/>
  <c r="AA26" i="27"/>
  <c r="V27" i="26"/>
  <c r="W27" i="26" s="1"/>
  <c r="Y27" i="26" s="1"/>
  <c r="AA26" i="26"/>
  <c r="V27" i="25"/>
  <c r="W27" i="25" s="1"/>
  <c r="Y27" i="25" s="1"/>
  <c r="AA26" i="25"/>
  <c r="V29" i="46"/>
  <c r="W29" i="46" s="1"/>
  <c r="Y29" i="46" s="1"/>
  <c r="AA28" i="46"/>
  <c r="V28" i="24"/>
  <c r="W28" i="24" s="1"/>
  <c r="Y28" i="24" s="1"/>
  <c r="AA27" i="24"/>
  <c r="V27" i="23"/>
  <c r="W27" i="23" s="1"/>
  <c r="Y27" i="23" s="1"/>
  <c r="AA26" i="23"/>
  <c r="V27" i="22"/>
  <c r="W27" i="22" s="1"/>
  <c r="Y27" i="22" s="1"/>
  <c r="AA26" i="22"/>
  <c r="V27" i="21"/>
  <c r="W27" i="21" s="1"/>
  <c r="Y27" i="21" s="1"/>
  <c r="AA26" i="21"/>
  <c r="V29" i="45"/>
  <c r="W29" i="45" s="1"/>
  <c r="Y29" i="45" s="1"/>
  <c r="AA28" i="45"/>
  <c r="AA136" i="19"/>
  <c r="V141" i="19"/>
  <c r="W141" i="19" s="1"/>
  <c r="Y141" i="19" s="1"/>
  <c r="V142" i="19" s="1"/>
  <c r="W142" i="19" s="1"/>
  <c r="Y142" i="19" s="1"/>
  <c r="AA140" i="19"/>
  <c r="V27" i="19"/>
  <c r="W27" i="19" s="1"/>
  <c r="Y27" i="19" s="1"/>
  <c r="AA26" i="19"/>
  <c r="V27" i="18"/>
  <c r="W27" i="18" s="1"/>
  <c r="Y27" i="18" s="1"/>
  <c r="AA26" i="18"/>
  <c r="V27" i="17"/>
  <c r="W27" i="17" s="1"/>
  <c r="Y27" i="17" s="1"/>
  <c r="AA26" i="17"/>
  <c r="V27" i="16"/>
  <c r="W27" i="16" s="1"/>
  <c r="Y27" i="16" s="1"/>
  <c r="AA26" i="16"/>
  <c r="V29" i="42"/>
  <c r="W29" i="42" s="1"/>
  <c r="Y29" i="42" s="1"/>
  <c r="AA28" i="42"/>
  <c r="V28" i="15"/>
  <c r="W28" i="15" s="1"/>
  <c r="Y28" i="15" s="1"/>
  <c r="AA27" i="15"/>
  <c r="V109" i="15"/>
  <c r="W109" i="15" s="1"/>
  <c r="Y109" i="15" s="1"/>
  <c r="AA108" i="15"/>
  <c r="V27" i="14"/>
  <c r="W27" i="14" s="1"/>
  <c r="Y27" i="14" s="1"/>
  <c r="AA26" i="14"/>
  <c r="V115" i="14"/>
  <c r="W115" i="14" s="1"/>
  <c r="Y115" i="14" s="1"/>
  <c r="V116" i="14" s="1"/>
  <c r="W116" i="14" s="1"/>
  <c r="Y116" i="14" s="1"/>
  <c r="V117" i="14" s="1"/>
  <c r="W117" i="14" s="1"/>
  <c r="Y117" i="14" s="1"/>
  <c r="V118" i="14" s="1"/>
  <c r="W118" i="14" s="1"/>
  <c r="Y118" i="14" s="1"/>
  <c r="V119" i="14" s="1"/>
  <c r="W119" i="14" s="1"/>
  <c r="Y119" i="14" s="1"/>
  <c r="V120" i="14" s="1"/>
  <c r="W120" i="14" s="1"/>
  <c r="Y120" i="14" s="1"/>
  <c r="V121" i="14" s="1"/>
  <c r="W121" i="14" s="1"/>
  <c r="Y121" i="14" s="1"/>
  <c r="V122" i="14" s="1"/>
  <c r="W122" i="14" s="1"/>
  <c r="Y122" i="14" s="1"/>
  <c r="V123" i="14" s="1"/>
  <c r="W123" i="14" s="1"/>
  <c r="Y123" i="14" s="1"/>
  <c r="V124" i="14" s="1"/>
  <c r="W124" i="14" s="1"/>
  <c r="Y124" i="14" s="1"/>
  <c r="V125" i="14" s="1"/>
  <c r="W125" i="14" s="1"/>
  <c r="Y125" i="14" s="1"/>
  <c r="V126" i="14" s="1"/>
  <c r="W126" i="14" s="1"/>
  <c r="Y126" i="14" s="1"/>
  <c r="V127" i="14" s="1"/>
  <c r="W127" i="14" s="1"/>
  <c r="Y127" i="14" s="1"/>
  <c r="V128" i="14" s="1"/>
  <c r="W128" i="14" s="1"/>
  <c r="Y128" i="14" s="1"/>
  <c r="V129" i="14" s="1"/>
  <c r="W129" i="14" s="1"/>
  <c r="Y129" i="14" s="1"/>
  <c r="V130" i="14" s="1"/>
  <c r="W130" i="14" s="1"/>
  <c r="Y130" i="14" s="1"/>
  <c r="V131" i="14" s="1"/>
  <c r="W131" i="14" s="1"/>
  <c r="Y131" i="14" s="1"/>
  <c r="V132" i="14" s="1"/>
  <c r="W132" i="14" s="1"/>
  <c r="Y132" i="14" s="1"/>
  <c r="V133" i="14" s="1"/>
  <c r="W133" i="14" s="1"/>
  <c r="Y133" i="14" s="1"/>
  <c r="V134" i="14" s="1"/>
  <c r="W134" i="14" s="1"/>
  <c r="Y134" i="14" s="1"/>
  <c r="V135" i="14" s="1"/>
  <c r="W135" i="14" s="1"/>
  <c r="Y135" i="14" s="1"/>
  <c r="V136" i="14" s="1"/>
  <c r="W136" i="14" s="1"/>
  <c r="Y136" i="14" s="1"/>
  <c r="V137" i="14" s="1"/>
  <c r="W137" i="14" s="1"/>
  <c r="Y137" i="14" s="1"/>
  <c r="V138" i="14" s="1"/>
  <c r="W138" i="14" s="1"/>
  <c r="Y138" i="14" s="1"/>
  <c r="V139" i="14" s="1"/>
  <c r="W139" i="14" s="1"/>
  <c r="Y139" i="14" s="1"/>
  <c r="V140" i="14" s="1"/>
  <c r="W140" i="14" s="1"/>
  <c r="Y140" i="14" s="1"/>
  <c r="V141" i="14" s="1"/>
  <c r="W141" i="14" s="1"/>
  <c r="Y141" i="14" s="1"/>
  <c r="V142" i="14" s="1"/>
  <c r="W142" i="14" s="1"/>
  <c r="Y142" i="14" s="1"/>
  <c r="V143" i="14" s="1"/>
  <c r="W143" i="14" s="1"/>
  <c r="Y143" i="14" s="1"/>
  <c r="V144" i="14" s="1"/>
  <c r="W144" i="14" s="1"/>
  <c r="Y144" i="14" s="1"/>
  <c r="V145" i="14" s="1"/>
  <c r="W145" i="14" s="1"/>
  <c r="Y145" i="14" s="1"/>
  <c r="V146" i="14" s="1"/>
  <c r="W146" i="14" s="1"/>
  <c r="Y146" i="14" s="1"/>
  <c r="V147" i="14" s="1"/>
  <c r="W147" i="14" s="1"/>
  <c r="Y147" i="14" s="1"/>
  <c r="V148" i="14" s="1"/>
  <c r="W148" i="14" s="1"/>
  <c r="Y148" i="14" s="1"/>
  <c r="V149" i="14" s="1"/>
  <c r="W149" i="14" s="1"/>
  <c r="Y149" i="14" s="1"/>
  <c r="V150" i="14" s="1"/>
  <c r="W150" i="14" s="1"/>
  <c r="Y150" i="14" s="1"/>
  <c r="V151" i="14" s="1"/>
  <c r="W151" i="14" s="1"/>
  <c r="Y151" i="14" s="1"/>
  <c r="V152" i="14" s="1"/>
  <c r="W152" i="14" s="1"/>
  <c r="Y152" i="14" s="1"/>
  <c r="V153" i="14" s="1"/>
  <c r="W153" i="14" s="1"/>
  <c r="Y153" i="14" s="1"/>
  <c r="V154" i="14" s="1"/>
  <c r="W154" i="14" s="1"/>
  <c r="Y154" i="14" s="1"/>
  <c r="V155" i="14" s="1"/>
  <c r="W155" i="14" s="1"/>
  <c r="Y155" i="14" s="1"/>
  <c r="V156" i="14" s="1"/>
  <c r="W156" i="14" s="1"/>
  <c r="Y156" i="14" s="1"/>
  <c r="V157" i="14" s="1"/>
  <c r="W157" i="14" s="1"/>
  <c r="Y157" i="14" s="1"/>
  <c r="V158" i="14" s="1"/>
  <c r="W158" i="14" s="1"/>
  <c r="Y158" i="14" s="1"/>
  <c r="V159" i="14" s="1"/>
  <c r="W159" i="14" s="1"/>
  <c r="Y159" i="14" s="1"/>
  <c r="V160" i="14" s="1"/>
  <c r="W160" i="14" s="1"/>
  <c r="Y160" i="14" s="1"/>
  <c r="V161" i="14" s="1"/>
  <c r="W161" i="14" s="1"/>
  <c r="Y161" i="14" s="1"/>
  <c r="V162" i="14" s="1"/>
  <c r="W162" i="14" s="1"/>
  <c r="Y162" i="14" s="1"/>
  <c r="V163" i="14" s="1"/>
  <c r="W163" i="14" s="1"/>
  <c r="Y163" i="14" s="1"/>
  <c r="V164" i="14" s="1"/>
  <c r="W164" i="14" s="1"/>
  <c r="Y164" i="14" s="1"/>
  <c r="V165" i="14" s="1"/>
  <c r="W165" i="14" s="1"/>
  <c r="Y165" i="14" s="1"/>
  <c r="V166" i="14" s="1"/>
  <c r="W166" i="14" s="1"/>
  <c r="Y166" i="14" s="1"/>
  <c r="V167" i="14" s="1"/>
  <c r="W167" i="14" s="1"/>
  <c r="Y167" i="14" s="1"/>
  <c r="V168" i="14" s="1"/>
  <c r="W168" i="14" s="1"/>
  <c r="Y168" i="14" s="1"/>
  <c r="V169" i="14" s="1"/>
  <c r="W169" i="14" s="1"/>
  <c r="Y169" i="14" s="1"/>
  <c r="V170" i="14" s="1"/>
  <c r="W170" i="14" s="1"/>
  <c r="Y170" i="14" s="1"/>
  <c r="V171" i="14" s="1"/>
  <c r="W171" i="14" s="1"/>
  <c r="Y171" i="14" s="1"/>
  <c r="V172" i="14" s="1"/>
  <c r="W172" i="14" s="1"/>
  <c r="Y172" i="14" s="1"/>
  <c r="V173" i="14" s="1"/>
  <c r="W173" i="14" s="1"/>
  <c r="Y173" i="14" s="1"/>
  <c r="V174" i="14" s="1"/>
  <c r="W174" i="14" s="1"/>
  <c r="Y174" i="14" s="1"/>
  <c r="V175" i="14" s="1"/>
  <c r="W175" i="14" s="1"/>
  <c r="Y175" i="14" s="1"/>
  <c r="V176" i="14" s="1"/>
  <c r="W176" i="14" s="1"/>
  <c r="Y176" i="14" s="1"/>
  <c r="V177" i="14" s="1"/>
  <c r="W177" i="14" s="1"/>
  <c r="Y177" i="14" s="1"/>
  <c r="V178" i="14" s="1"/>
  <c r="W178" i="14" s="1"/>
  <c r="Y178" i="14" s="1"/>
  <c r="V179" i="14" s="1"/>
  <c r="W179" i="14" s="1"/>
  <c r="Y179" i="14" s="1"/>
  <c r="V180" i="14" s="1"/>
  <c r="W180" i="14" s="1"/>
  <c r="Y180" i="14" s="1"/>
  <c r="V181" i="14" s="1"/>
  <c r="W181" i="14" s="1"/>
  <c r="Y181" i="14" s="1"/>
  <c r="V182" i="14" s="1"/>
  <c r="W182" i="14" s="1"/>
  <c r="Y182" i="14" s="1"/>
  <c r="V183" i="14" s="1"/>
  <c r="W183" i="14" s="1"/>
  <c r="Y183" i="14" s="1"/>
  <c r="V184" i="14" s="1"/>
  <c r="W184" i="14" s="1"/>
  <c r="Y184" i="14" s="1"/>
  <c r="V185" i="14" s="1"/>
  <c r="W185" i="14" s="1"/>
  <c r="Y185" i="14" s="1"/>
  <c r="V186" i="14" s="1"/>
  <c r="W186" i="14" s="1"/>
  <c r="Y186" i="14" s="1"/>
  <c r="V187" i="14" s="1"/>
  <c r="W187" i="14" s="1"/>
  <c r="Y187" i="14" s="1"/>
  <c r="V188" i="14" s="1"/>
  <c r="W188" i="14" s="1"/>
  <c r="Y188" i="14" s="1"/>
  <c r="V189" i="14" s="1"/>
  <c r="W189" i="14" s="1"/>
  <c r="Y189" i="14" s="1"/>
  <c r="V190" i="14" s="1"/>
  <c r="W190" i="14" s="1"/>
  <c r="Y190" i="14" s="1"/>
  <c r="V191" i="14" s="1"/>
  <c r="W191" i="14" s="1"/>
  <c r="Y191" i="14" s="1"/>
  <c r="V192" i="14" s="1"/>
  <c r="W192" i="14" s="1"/>
  <c r="Y192" i="14" s="1"/>
  <c r="V193" i="14" s="1"/>
  <c r="W193" i="14" s="1"/>
  <c r="Y193" i="14" s="1"/>
  <c r="V194" i="14" s="1"/>
  <c r="W194" i="14" s="1"/>
  <c r="Y194" i="14" s="1"/>
  <c r="V195" i="14" s="1"/>
  <c r="W195" i="14" s="1"/>
  <c r="Y195" i="14" s="1"/>
  <c r="V196" i="14" s="1"/>
  <c r="W196" i="14" s="1"/>
  <c r="Y196" i="14" s="1"/>
  <c r="V197" i="14" s="1"/>
  <c r="W197" i="14" s="1"/>
  <c r="Y197" i="14" s="1"/>
  <c r="V198" i="14" s="1"/>
  <c r="W198" i="14" s="1"/>
  <c r="Y198" i="14" s="1"/>
  <c r="V199" i="14" s="1"/>
  <c r="W199" i="14" s="1"/>
  <c r="Y199" i="14" s="1"/>
  <c r="V200" i="14" s="1"/>
  <c r="W200" i="14" s="1"/>
  <c r="Y200" i="14" s="1"/>
  <c r="V201" i="14" s="1"/>
  <c r="W201" i="14" s="1"/>
  <c r="Y201" i="14" s="1"/>
  <c r="V202" i="14" s="1"/>
  <c r="W202" i="14" s="1"/>
  <c r="Y202" i="14" s="1"/>
  <c r="V203" i="14" s="1"/>
  <c r="W203" i="14" s="1"/>
  <c r="Y203" i="14" s="1"/>
  <c r="V204" i="14" s="1"/>
  <c r="W204" i="14" s="1"/>
  <c r="Y204" i="14" s="1"/>
  <c r="V205" i="14" s="1"/>
  <c r="W205" i="14" s="1"/>
  <c r="Y205" i="14" s="1"/>
  <c r="V206" i="14" s="1"/>
  <c r="W206" i="14" s="1"/>
  <c r="Y206" i="14" s="1"/>
  <c r="V207" i="14" s="1"/>
  <c r="W207" i="14" s="1"/>
  <c r="Y207" i="14" s="1"/>
  <c r="V208" i="14" s="1"/>
  <c r="W208" i="14" s="1"/>
  <c r="Y208" i="14" s="1"/>
  <c r="V209" i="14" s="1"/>
  <c r="W209" i="14" s="1"/>
  <c r="Y209" i="14" s="1"/>
  <c r="V210" i="14" s="1"/>
  <c r="W210" i="14" s="1"/>
  <c r="Y210" i="14" s="1"/>
  <c r="V211" i="14" s="1"/>
  <c r="W211" i="14" s="1"/>
  <c r="Y211" i="14" s="1"/>
  <c r="V212" i="14" s="1"/>
  <c r="W212" i="14" s="1"/>
  <c r="Y212" i="14" s="1"/>
  <c r="V213" i="14" s="1"/>
  <c r="W213" i="14" s="1"/>
  <c r="Y213" i="14" s="1"/>
  <c r="V214" i="14" s="1"/>
  <c r="W214" i="14" s="1"/>
  <c r="Y214" i="14" s="1"/>
  <c r="V215" i="14" s="1"/>
  <c r="W215" i="14" s="1"/>
  <c r="Y215" i="14" s="1"/>
  <c r="V216" i="14" s="1"/>
  <c r="W216" i="14" s="1"/>
  <c r="Y216" i="14" s="1"/>
  <c r="V217" i="14" s="1"/>
  <c r="W217" i="14" s="1"/>
  <c r="Y217" i="14" s="1"/>
  <c r="V218" i="14" s="1"/>
  <c r="W218" i="14" s="1"/>
  <c r="Y218" i="14" s="1"/>
  <c r="V219" i="14" s="1"/>
  <c r="W219" i="14" s="1"/>
  <c r="Y219" i="14" s="1"/>
  <c r="V220" i="14" s="1"/>
  <c r="W220" i="14" s="1"/>
  <c r="Y220" i="14" s="1"/>
  <c r="V221" i="14" s="1"/>
  <c r="W221" i="14" s="1"/>
  <c r="Y221" i="14" s="1"/>
  <c r="V222" i="14" s="1"/>
  <c r="W222" i="14" s="1"/>
  <c r="Y222" i="14" s="1"/>
  <c r="V223" i="14" s="1"/>
  <c r="W223" i="14" s="1"/>
  <c r="Y223" i="14" s="1"/>
  <c r="V224" i="14" s="1"/>
  <c r="W224" i="14" s="1"/>
  <c r="Y224" i="14" s="1"/>
  <c r="V225" i="14" s="1"/>
  <c r="W225" i="14" s="1"/>
  <c r="Y225" i="14" s="1"/>
  <c r="V226" i="14" s="1"/>
  <c r="W226" i="14" s="1"/>
  <c r="Y226" i="14" s="1"/>
  <c r="V227" i="14" s="1"/>
  <c r="W227" i="14" s="1"/>
  <c r="Y227" i="14" s="1"/>
  <c r="V228" i="14" s="1"/>
  <c r="W228" i="14" s="1"/>
  <c r="Y228" i="14" s="1"/>
  <c r="V229" i="14" s="1"/>
  <c r="W229" i="14" s="1"/>
  <c r="Y229" i="14" s="1"/>
  <c r="V230" i="14" s="1"/>
  <c r="W230" i="14" s="1"/>
  <c r="Y230" i="14" s="1"/>
  <c r="V231" i="14" s="1"/>
  <c r="W231" i="14" s="1"/>
  <c r="Y231" i="14" s="1"/>
  <c r="V232" i="14" s="1"/>
  <c r="W232" i="14" s="1"/>
  <c r="Y232" i="14" s="1"/>
  <c r="V233" i="14" s="1"/>
  <c r="W233" i="14" s="1"/>
  <c r="Y233" i="14" s="1"/>
  <c r="V234" i="14" s="1"/>
  <c r="W234" i="14" s="1"/>
  <c r="Y234" i="14" s="1"/>
  <c r="W235" i="14" s="1"/>
  <c r="AA114" i="14"/>
  <c r="V27" i="12"/>
  <c r="W27" i="12" s="1"/>
  <c r="Y27" i="12" s="1"/>
  <c r="AA26" i="12"/>
  <c r="V141" i="12"/>
  <c r="W141" i="12" s="1"/>
  <c r="Y141" i="12" s="1"/>
  <c r="V142" i="12" s="1"/>
  <c r="W142" i="12" s="1"/>
  <c r="Y142" i="12" s="1"/>
  <c r="V143" i="12" s="1"/>
  <c r="W143" i="12" s="1"/>
  <c r="Y143" i="12" s="1"/>
  <c r="V144" i="12" s="1"/>
  <c r="W144" i="12" s="1"/>
  <c r="Y144" i="12" s="1"/>
  <c r="V145" i="12" s="1"/>
  <c r="W145" i="12" s="1"/>
  <c r="Y145" i="12" s="1"/>
  <c r="V146" i="12" s="1"/>
  <c r="W146" i="12" s="1"/>
  <c r="Y146" i="12" s="1"/>
  <c r="V147" i="12" s="1"/>
  <c r="W147" i="12" s="1"/>
  <c r="Y147" i="12" s="1"/>
  <c r="AA140" i="12"/>
  <c r="V27" i="11"/>
  <c r="W27" i="11" s="1"/>
  <c r="Y27" i="11" s="1"/>
  <c r="AA26" i="11"/>
  <c r="V128" i="10"/>
  <c r="W128" i="10" s="1"/>
  <c r="Y128" i="10" s="1"/>
  <c r="V129" i="10" s="1"/>
  <c r="W129" i="10" s="1"/>
  <c r="Y129" i="10" s="1"/>
  <c r="V130" i="10" s="1"/>
  <c r="W130" i="10" s="1"/>
  <c r="Y130" i="10" s="1"/>
  <c r="V131" i="10" s="1"/>
  <c r="W131" i="10" s="1"/>
  <c r="Y131" i="10" s="1"/>
  <c r="V132" i="10" s="1"/>
  <c r="W132" i="10" s="1"/>
  <c r="Y132" i="10" s="1"/>
  <c r="V133" i="10" s="1"/>
  <c r="W133" i="10" s="1"/>
  <c r="Y133" i="10" s="1"/>
  <c r="V134" i="10" s="1"/>
  <c r="W134" i="10" s="1"/>
  <c r="Y134" i="10" s="1"/>
  <c r="V135" i="10" s="1"/>
  <c r="W135" i="10" s="1"/>
  <c r="Y135" i="10" s="1"/>
  <c r="V136" i="10" s="1"/>
  <c r="W136" i="10" s="1"/>
  <c r="Y136" i="10" s="1"/>
  <c r="AA127" i="10"/>
  <c r="V27" i="10"/>
  <c r="W27" i="10" s="1"/>
  <c r="Y27" i="10" s="1"/>
  <c r="AA26" i="10"/>
  <c r="V27" i="6"/>
  <c r="W27" i="6" s="1"/>
  <c r="Y27" i="6" s="1"/>
  <c r="AA26" i="6"/>
  <c r="V27" i="5"/>
  <c r="W27" i="5" s="1"/>
  <c r="Y27" i="5" s="1"/>
  <c r="AA26" i="5"/>
  <c r="V27" i="4"/>
  <c r="W27" i="4" s="1"/>
  <c r="Y27" i="4" s="1"/>
  <c r="AA26" i="4"/>
  <c r="V111" i="3"/>
  <c r="W111" i="3" s="1"/>
  <c r="Y111" i="3" s="1"/>
  <c r="AA110" i="3"/>
  <c r="V27" i="3"/>
  <c r="W27" i="3" s="1"/>
  <c r="Y27" i="3" s="1"/>
  <c r="AA26" i="3"/>
  <c r="V27" i="2"/>
  <c r="W27" i="2" s="1"/>
  <c r="Y27" i="2" s="1"/>
  <c r="AA26" i="2"/>
  <c r="V27" i="1"/>
  <c r="W27" i="1" s="1"/>
  <c r="Y27" i="1" s="1"/>
  <c r="AA26" i="1"/>
  <c r="V29" i="43"/>
  <c r="W29" i="43" s="1"/>
  <c r="Y29" i="43" s="1"/>
  <c r="AA28" i="43"/>
  <c r="V27" i="9"/>
  <c r="W27" i="9" s="1"/>
  <c r="Y27" i="9" s="1"/>
  <c r="AA26" i="9"/>
  <c r="V109" i="9"/>
  <c r="W109" i="9" s="1"/>
  <c r="Y109" i="9" s="1"/>
  <c r="AA108" i="9"/>
  <c r="V29" i="38"/>
  <c r="W29" i="38" s="1"/>
  <c r="Y29" i="38" s="1"/>
  <c r="AA28" i="38"/>
  <c r="Y18" i="41" l="1"/>
  <c r="O19" i="32"/>
  <c r="Y178" i="1"/>
  <c r="Y255" i="6"/>
  <c r="V256" i="6" s="1"/>
  <c r="W256" i="6" s="1"/>
  <c r="Y256" i="6" s="1"/>
  <c r="V257" i="6" s="1"/>
  <c r="W257" i="6" s="1"/>
  <c r="Y257" i="6" s="1"/>
  <c r="V258" i="6" s="1"/>
  <c r="W258" i="6" s="1"/>
  <c r="Y258" i="6" s="1"/>
  <c r="V259" i="6" s="1"/>
  <c r="W259" i="6" s="1"/>
  <c r="Y259" i="6" s="1"/>
  <c r="V260" i="6" s="1"/>
  <c r="W260" i="6" s="1"/>
  <c r="Y260" i="6" s="1"/>
  <c r="V261" i="6" s="1"/>
  <c r="W261" i="6" s="1"/>
  <c r="Y261" i="6" s="1"/>
  <c r="V262" i="6" s="1"/>
  <c r="W262" i="6" s="1"/>
  <c r="Y262" i="6" s="1"/>
  <c r="V263" i="6" s="1"/>
  <c r="W263" i="6" s="1"/>
  <c r="Y263" i="6" s="1"/>
  <c r="V264" i="6" s="1"/>
  <c r="W264" i="6" s="1"/>
  <c r="Y264" i="6" s="1"/>
  <c r="V265" i="6" s="1"/>
  <c r="W265" i="6" s="1"/>
  <c r="Y265" i="6" s="1"/>
  <c r="V266" i="6" s="1"/>
  <c r="W266" i="6" s="1"/>
  <c r="Y266" i="6" s="1"/>
  <c r="V267" i="6" s="1"/>
  <c r="W267" i="6" s="1"/>
  <c r="Y267" i="6" s="1"/>
  <c r="V268" i="6" s="1"/>
  <c r="W268" i="6" s="1"/>
  <c r="Y268" i="6" s="1"/>
  <c r="V269" i="6" s="1"/>
  <c r="W269" i="6" s="1"/>
  <c r="Y269" i="6" s="1"/>
  <c r="V270" i="6" s="1"/>
  <c r="W270" i="6" s="1"/>
  <c r="Y270" i="6" s="1"/>
  <c r="Y253" i="16"/>
  <c r="V254" i="16" s="1"/>
  <c r="W254" i="16" s="1"/>
  <c r="Y254" i="16" s="1"/>
  <c r="V255" i="16" s="1"/>
  <c r="W255" i="16" s="1"/>
  <c r="Y255" i="16" s="1"/>
  <c r="V256" i="16" s="1"/>
  <c r="W256" i="16" s="1"/>
  <c r="Y256" i="16" s="1"/>
  <c r="V257" i="16" s="1"/>
  <c r="W257" i="16" s="1"/>
  <c r="Y257" i="16" s="1"/>
  <c r="V258" i="16" s="1"/>
  <c r="W258" i="16" s="1"/>
  <c r="Y258" i="16" s="1"/>
  <c r="V259" i="16" s="1"/>
  <c r="W259" i="16" s="1"/>
  <c r="Y259" i="16" s="1"/>
  <c r="V260" i="16" s="1"/>
  <c r="W260" i="16" s="1"/>
  <c r="Y260" i="16" s="1"/>
  <c r="V261" i="16" s="1"/>
  <c r="W261" i="16" s="1"/>
  <c r="Y261" i="16" s="1"/>
  <c r="V262" i="16" s="1"/>
  <c r="W262" i="16" s="1"/>
  <c r="Y262" i="16" s="1"/>
  <c r="V263" i="16" s="1"/>
  <c r="W263" i="16" s="1"/>
  <c r="Y263" i="16" s="1"/>
  <c r="V264" i="16" s="1"/>
  <c r="W264" i="16" s="1"/>
  <c r="Y264" i="16" s="1"/>
  <c r="V265" i="16" s="1"/>
  <c r="W265" i="16" s="1"/>
  <c r="Y265" i="16" s="1"/>
  <c r="V266" i="16" s="1"/>
  <c r="W266" i="16" s="1"/>
  <c r="Y266" i="16" s="1"/>
  <c r="V267" i="16" s="1"/>
  <c r="W267" i="16" s="1"/>
  <c r="Y267" i="16" s="1"/>
  <c r="V268" i="16" s="1"/>
  <c r="W268" i="16" s="1"/>
  <c r="Y268" i="16" s="1"/>
  <c r="V269" i="16" s="1"/>
  <c r="W269" i="16" s="1"/>
  <c r="Y269" i="16" s="1"/>
  <c r="V270" i="16" s="1"/>
  <c r="W270" i="16" s="1"/>
  <c r="Y270" i="16" s="1"/>
  <c r="V215" i="11"/>
  <c r="W215" i="11" s="1"/>
  <c r="Y215" i="11" s="1"/>
  <c r="V246" i="8"/>
  <c r="W246" i="8" s="1"/>
  <c r="Y246" i="8" s="1"/>
  <c r="V247" i="8" s="1"/>
  <c r="W247" i="8" s="1"/>
  <c r="Y247" i="8" s="1"/>
  <c r="V248" i="8" s="1"/>
  <c r="W248" i="8" s="1"/>
  <c r="V240" i="17"/>
  <c r="W240" i="17" s="1"/>
  <c r="Y240" i="17" s="1"/>
  <c r="Y235" i="14"/>
  <c r="V236" i="14" s="1"/>
  <c r="W236" i="14" s="1"/>
  <c r="Y236" i="14" s="1"/>
  <c r="V237" i="14" s="1"/>
  <c r="W237" i="14" s="1"/>
  <c r="Y237" i="14" s="1"/>
  <c r="V238" i="14" s="1"/>
  <c r="W238" i="14" s="1"/>
  <c r="Y234" i="7"/>
  <c r="V235" i="7" s="1"/>
  <c r="W235" i="7" s="1"/>
  <c r="Y235" i="7" s="1"/>
  <c r="V236" i="2"/>
  <c r="W236" i="2" s="1"/>
  <c r="Y236" i="2" s="1"/>
  <c r="Y233" i="18"/>
  <c r="V234" i="18" s="1"/>
  <c r="W234" i="18" s="1"/>
  <c r="Y234" i="18" s="1"/>
  <c r="V235" i="18" s="1"/>
  <c r="W235" i="18" s="1"/>
  <c r="Y235" i="18" s="1"/>
  <c r="Y228" i="5"/>
  <c r="V229" i="5" s="1"/>
  <c r="W229" i="5" s="1"/>
  <c r="Y226" i="21"/>
  <c r="V227" i="21" s="1"/>
  <c r="W227" i="21" s="1"/>
  <c r="V230" i="4"/>
  <c r="W230" i="4" s="1"/>
  <c r="Y230" i="4" s="1"/>
  <c r="AA78" i="50"/>
  <c r="V79" i="50"/>
  <c r="W79" i="50" s="1"/>
  <c r="Y79" i="50" s="1"/>
  <c r="V68" i="49"/>
  <c r="W68" i="49" s="1"/>
  <c r="Y68" i="49" s="1"/>
  <c r="AA67" i="49"/>
  <c r="T119" i="44"/>
  <c r="U119" i="44" s="1"/>
  <c r="W119" i="44" s="1"/>
  <c r="Y118" i="44"/>
  <c r="V30" i="40"/>
  <c r="W30" i="40" s="1"/>
  <c r="Y30" i="40" s="1"/>
  <c r="AA29" i="40"/>
  <c r="V30" i="37"/>
  <c r="W30" i="37" s="1"/>
  <c r="Y30" i="37" s="1"/>
  <c r="AA29" i="37"/>
  <c r="T30" i="44"/>
  <c r="U30" i="44" s="1"/>
  <c r="W30" i="44" s="1"/>
  <c r="Y29" i="44"/>
  <c r="V28" i="8"/>
  <c r="W28" i="8" s="1"/>
  <c r="Y28" i="8" s="1"/>
  <c r="AA27" i="8"/>
  <c r="V28" i="20"/>
  <c r="W28" i="20" s="1"/>
  <c r="Y28" i="20" s="1"/>
  <c r="AA27" i="20"/>
  <c r="V111" i="20"/>
  <c r="W111" i="20" s="1"/>
  <c r="Y111" i="20" s="1"/>
  <c r="AA110" i="20"/>
  <c r="V30" i="39"/>
  <c r="W30" i="39" s="1"/>
  <c r="Y30" i="39" s="1"/>
  <c r="AA29" i="39"/>
  <c r="V28" i="7"/>
  <c r="W28" i="7" s="1"/>
  <c r="Y28" i="7" s="1"/>
  <c r="AA27" i="7"/>
  <c r="V28" i="28"/>
  <c r="W28" i="28" s="1"/>
  <c r="Y28" i="28" s="1"/>
  <c r="AA27" i="28"/>
  <c r="V28" i="27"/>
  <c r="W28" i="27" s="1"/>
  <c r="Y28" i="27" s="1"/>
  <c r="AA27" i="27"/>
  <c r="V28" i="26"/>
  <c r="W28" i="26" s="1"/>
  <c r="Y28" i="26" s="1"/>
  <c r="AA27" i="26"/>
  <c r="V28" i="25"/>
  <c r="W28" i="25" s="1"/>
  <c r="Y28" i="25" s="1"/>
  <c r="AA27" i="25"/>
  <c r="V30" i="46"/>
  <c r="W30" i="46" s="1"/>
  <c r="Y30" i="46" s="1"/>
  <c r="AA29" i="46"/>
  <c r="V29" i="24"/>
  <c r="W29" i="24" s="1"/>
  <c r="Y29" i="24" s="1"/>
  <c r="AA28" i="24"/>
  <c r="V28" i="23"/>
  <c r="W28" i="23" s="1"/>
  <c r="Y28" i="23" s="1"/>
  <c r="AA27" i="23"/>
  <c r="V28" i="22"/>
  <c r="W28" i="22" s="1"/>
  <c r="Y28" i="22" s="1"/>
  <c r="AA27" i="22"/>
  <c r="V28" i="21"/>
  <c r="W28" i="21" s="1"/>
  <c r="Y28" i="21" s="1"/>
  <c r="AA27" i="21"/>
  <c r="V30" i="45"/>
  <c r="W30" i="45" s="1"/>
  <c r="Y30" i="45" s="1"/>
  <c r="AA29" i="45"/>
  <c r="V28" i="19"/>
  <c r="W28" i="19" s="1"/>
  <c r="Y28" i="19" s="1"/>
  <c r="AA27" i="19"/>
  <c r="V143" i="19"/>
  <c r="W143" i="19" s="1"/>
  <c r="Y143" i="19" s="1"/>
  <c r="V144" i="19" s="1"/>
  <c r="W144" i="19" s="1"/>
  <c r="Y144" i="19" s="1"/>
  <c r="V145" i="19" s="1"/>
  <c r="W145" i="19" s="1"/>
  <c r="Y145" i="19" s="1"/>
  <c r="V146" i="19" s="1"/>
  <c r="W146" i="19" s="1"/>
  <c r="Y146" i="19" s="1"/>
  <c r="V147" i="19" s="1"/>
  <c r="W147" i="19" s="1"/>
  <c r="Y147" i="19" s="1"/>
  <c r="V148" i="19" s="1"/>
  <c r="W148" i="19" s="1"/>
  <c r="Y148" i="19" s="1"/>
  <c r="V149" i="19" s="1"/>
  <c r="W149" i="19" s="1"/>
  <c r="Y149" i="19" s="1"/>
  <c r="AA142" i="19"/>
  <c r="V28" i="18"/>
  <c r="W28" i="18" s="1"/>
  <c r="Y28" i="18" s="1"/>
  <c r="AA27" i="18"/>
  <c r="V28" i="17"/>
  <c r="W28" i="17" s="1"/>
  <c r="Y28" i="17" s="1"/>
  <c r="AA27" i="17"/>
  <c r="V28" i="16"/>
  <c r="W28" i="16" s="1"/>
  <c r="Y28" i="16" s="1"/>
  <c r="AA27" i="16"/>
  <c r="V30" i="42"/>
  <c r="W30" i="42" s="1"/>
  <c r="Y30" i="42" s="1"/>
  <c r="AA29" i="42"/>
  <c r="V110" i="15"/>
  <c r="W110" i="15" s="1"/>
  <c r="Y110" i="15" s="1"/>
  <c r="AA109" i="15"/>
  <c r="V29" i="15"/>
  <c r="W29" i="15" s="1"/>
  <c r="Y29" i="15" s="1"/>
  <c r="AA28" i="15"/>
  <c r="V28" i="14"/>
  <c r="W28" i="14" s="1"/>
  <c r="Y28" i="14" s="1"/>
  <c r="AA27" i="14"/>
  <c r="AA141" i="12"/>
  <c r="V148" i="12"/>
  <c r="W148" i="12" s="1"/>
  <c r="Y148" i="12" s="1"/>
  <c r="V149" i="12" s="1"/>
  <c r="W149" i="12" s="1"/>
  <c r="Y149" i="12" s="1"/>
  <c r="AA147" i="12"/>
  <c r="V28" i="12"/>
  <c r="W28" i="12" s="1"/>
  <c r="Y28" i="12" s="1"/>
  <c r="AA27" i="12"/>
  <c r="V28" i="11"/>
  <c r="W28" i="11" s="1"/>
  <c r="Y28" i="11" s="1"/>
  <c r="AA27" i="11"/>
  <c r="V28" i="10"/>
  <c r="W28" i="10" s="1"/>
  <c r="Y28" i="10" s="1"/>
  <c r="AA27" i="10"/>
  <c r="V137" i="10"/>
  <c r="W137" i="10" s="1"/>
  <c r="Y137" i="10" s="1"/>
  <c r="V138" i="10" s="1"/>
  <c r="W138" i="10" s="1"/>
  <c r="Y138" i="10" s="1"/>
  <c r="AA136" i="10"/>
  <c r="V28" i="6"/>
  <c r="W28" i="6" s="1"/>
  <c r="Y28" i="6" s="1"/>
  <c r="AA27" i="6"/>
  <c r="V28" i="5"/>
  <c r="W28" i="5" s="1"/>
  <c r="Y28" i="5" s="1"/>
  <c r="AA27" i="5"/>
  <c r="V28" i="4"/>
  <c r="W28" i="4" s="1"/>
  <c r="Y28" i="4" s="1"/>
  <c r="AA27" i="4"/>
  <c r="V28" i="3"/>
  <c r="W28" i="3" s="1"/>
  <c r="Y28" i="3" s="1"/>
  <c r="AA27" i="3"/>
  <c r="V112" i="3"/>
  <c r="W112" i="3" s="1"/>
  <c r="Y112" i="3" s="1"/>
  <c r="V113" i="3" s="1"/>
  <c r="W113" i="3" s="1"/>
  <c r="Y113" i="3" s="1"/>
  <c r="V114" i="3" s="1"/>
  <c r="W114" i="3" s="1"/>
  <c r="Y114" i="3" s="1"/>
  <c r="V115" i="3" s="1"/>
  <c r="W115" i="3" s="1"/>
  <c r="Y115" i="3" s="1"/>
  <c r="V116" i="3" s="1"/>
  <c r="W116" i="3" s="1"/>
  <c r="Y116" i="3" s="1"/>
  <c r="V117" i="3" s="1"/>
  <c r="W117" i="3" s="1"/>
  <c r="Y117" i="3" s="1"/>
  <c r="V118" i="3" s="1"/>
  <c r="W118" i="3" s="1"/>
  <c r="Y118" i="3" s="1"/>
  <c r="V119" i="3" s="1"/>
  <c r="W119" i="3" s="1"/>
  <c r="Y119" i="3" s="1"/>
  <c r="V120" i="3" s="1"/>
  <c r="W120" i="3" s="1"/>
  <c r="Y120" i="3" s="1"/>
  <c r="V121" i="3" s="1"/>
  <c r="W121" i="3" s="1"/>
  <c r="Y121" i="3" s="1"/>
  <c r="AA111" i="3"/>
  <c r="V28" i="2"/>
  <c r="W28" i="2" s="1"/>
  <c r="Y28" i="2" s="1"/>
  <c r="AA27" i="2"/>
  <c r="V28" i="1"/>
  <c r="W28" i="1" s="1"/>
  <c r="Y28" i="1" s="1"/>
  <c r="AA27" i="1"/>
  <c r="V30" i="43"/>
  <c r="W30" i="43" s="1"/>
  <c r="Y30" i="43" s="1"/>
  <c r="AA29" i="43"/>
  <c r="V110" i="9"/>
  <c r="W110" i="9" s="1"/>
  <c r="Y110" i="9" s="1"/>
  <c r="AA109" i="9"/>
  <c r="V28" i="9"/>
  <c r="W28" i="9" s="1"/>
  <c r="Y28" i="9" s="1"/>
  <c r="AA27" i="9"/>
  <c r="V30" i="38"/>
  <c r="W30" i="38" s="1"/>
  <c r="Y30" i="38" s="1"/>
  <c r="AA29" i="38"/>
  <c r="Q19" i="32" l="1"/>
  <c r="AA18" i="41"/>
  <c r="V19" i="41"/>
  <c r="W19" i="41" s="1"/>
  <c r="AA178" i="1"/>
  <c r="V179" i="1"/>
  <c r="W179" i="1" s="1"/>
  <c r="Y248" i="8"/>
  <c r="V249" i="8" s="1"/>
  <c r="W249" i="8" s="1"/>
  <c r="V216" i="11"/>
  <c r="W216" i="11" s="1"/>
  <c r="Y216" i="11" s="1"/>
  <c r="V241" i="17"/>
  <c r="W241" i="17" s="1"/>
  <c r="Y241" i="17" s="1"/>
  <c r="Y238" i="14"/>
  <c r="V239" i="14" s="1"/>
  <c r="W239" i="14" s="1"/>
  <c r="Y239" i="14" s="1"/>
  <c r="V240" i="14" s="1"/>
  <c r="W240" i="14" s="1"/>
  <c r="Y240" i="14" s="1"/>
  <c r="V241" i="14" s="1"/>
  <c r="W241" i="14" s="1"/>
  <c r="Y241" i="14" s="1"/>
  <c r="V242" i="14" s="1"/>
  <c r="W242" i="14" s="1"/>
  <c r="V236" i="18"/>
  <c r="W236" i="18" s="1"/>
  <c r="Y236" i="18" s="1"/>
  <c r="V236" i="7"/>
  <c r="W236" i="7" s="1"/>
  <c r="Y236" i="7" s="1"/>
  <c r="V237" i="2"/>
  <c r="W237" i="2" s="1"/>
  <c r="Y237" i="2" s="1"/>
  <c r="Y229" i="5"/>
  <c r="V230" i="5" s="1"/>
  <c r="W230" i="5" s="1"/>
  <c r="Y227" i="21"/>
  <c r="V228" i="21" s="1"/>
  <c r="W228" i="21" s="1"/>
  <c r="V231" i="4"/>
  <c r="W231" i="4" s="1"/>
  <c r="Y231" i="4" s="1"/>
  <c r="AA79" i="50"/>
  <c r="V80" i="50"/>
  <c r="W80" i="50" s="1"/>
  <c r="Y80" i="50" s="1"/>
  <c r="V69" i="49"/>
  <c r="W69" i="49" s="1"/>
  <c r="Y69" i="49" s="1"/>
  <c r="AA68" i="49"/>
  <c r="V112" i="20"/>
  <c r="W112" i="20" s="1"/>
  <c r="Y112" i="20" s="1"/>
  <c r="AA111" i="20"/>
  <c r="V29" i="20"/>
  <c r="W29" i="20" s="1"/>
  <c r="Y29" i="20" s="1"/>
  <c r="AA28" i="20"/>
  <c r="V29" i="8"/>
  <c r="W29" i="8" s="1"/>
  <c r="Y29" i="8" s="1"/>
  <c r="AA28" i="8"/>
  <c r="T31" i="44"/>
  <c r="U31" i="44" s="1"/>
  <c r="W31" i="44" s="1"/>
  <c r="Y30" i="44"/>
  <c r="V31" i="37"/>
  <c r="W31" i="37" s="1"/>
  <c r="Y31" i="37" s="1"/>
  <c r="AA30" i="37"/>
  <c r="V31" i="40"/>
  <c r="W31" i="40" s="1"/>
  <c r="Y31" i="40" s="1"/>
  <c r="AA30" i="40"/>
  <c r="T120" i="44"/>
  <c r="U120" i="44" s="1"/>
  <c r="W120" i="44" s="1"/>
  <c r="Y119" i="44"/>
  <c r="V31" i="39"/>
  <c r="W31" i="39" s="1"/>
  <c r="Y31" i="39" s="1"/>
  <c r="AA30" i="39"/>
  <c r="V29" i="7"/>
  <c r="W29" i="7" s="1"/>
  <c r="Y29" i="7" s="1"/>
  <c r="AA28" i="7"/>
  <c r="V29" i="28"/>
  <c r="W29" i="28" s="1"/>
  <c r="Y29" i="28" s="1"/>
  <c r="AA28" i="28"/>
  <c r="V29" i="27"/>
  <c r="W29" i="27" s="1"/>
  <c r="Y29" i="27" s="1"/>
  <c r="AA28" i="27"/>
  <c r="V29" i="26"/>
  <c r="W29" i="26" s="1"/>
  <c r="Y29" i="26" s="1"/>
  <c r="AA28" i="26"/>
  <c r="V29" i="25"/>
  <c r="W29" i="25" s="1"/>
  <c r="Y29" i="25" s="1"/>
  <c r="AA28" i="25"/>
  <c r="V31" i="46"/>
  <c r="W31" i="46" s="1"/>
  <c r="Y31" i="46" s="1"/>
  <c r="AA30" i="46"/>
  <c r="V30" i="24"/>
  <c r="W30" i="24" s="1"/>
  <c r="Y30" i="24" s="1"/>
  <c r="AA29" i="24"/>
  <c r="V29" i="23"/>
  <c r="W29" i="23" s="1"/>
  <c r="Y29" i="23" s="1"/>
  <c r="AA28" i="23"/>
  <c r="V29" i="22"/>
  <c r="W29" i="22" s="1"/>
  <c r="Y29" i="22" s="1"/>
  <c r="AA28" i="22"/>
  <c r="V29" i="21"/>
  <c r="W29" i="21" s="1"/>
  <c r="Y29" i="21" s="1"/>
  <c r="AA28" i="21"/>
  <c r="V31" i="45"/>
  <c r="W31" i="45" s="1"/>
  <c r="Y31" i="45" s="1"/>
  <c r="AA30" i="45"/>
  <c r="V150" i="19"/>
  <c r="W150" i="19" s="1"/>
  <c r="Y150" i="19" s="1"/>
  <c r="V151" i="19" s="1"/>
  <c r="W151" i="19" s="1"/>
  <c r="Y151" i="19" s="1"/>
  <c r="V152" i="19" s="1"/>
  <c r="W152" i="19" s="1"/>
  <c r="Y152" i="19" s="1"/>
  <c r="V153" i="19" s="1"/>
  <c r="W153" i="19" s="1"/>
  <c r="Y153" i="19" s="1"/>
  <c r="V154" i="19" s="1"/>
  <c r="W154" i="19" s="1"/>
  <c r="Y154" i="19" s="1"/>
  <c r="V155" i="19" s="1"/>
  <c r="W155" i="19" s="1"/>
  <c r="Y155" i="19" s="1"/>
  <c r="V156" i="19" s="1"/>
  <c r="W156" i="19" s="1"/>
  <c r="Y156" i="19" s="1"/>
  <c r="V157" i="19" s="1"/>
  <c r="W157" i="19" s="1"/>
  <c r="Y157" i="19" s="1"/>
  <c r="V158" i="19" s="1"/>
  <c r="W158" i="19" s="1"/>
  <c r="Y158" i="19" s="1"/>
  <c r="V159" i="19" s="1"/>
  <c r="W159" i="19" s="1"/>
  <c r="Y159" i="19" s="1"/>
  <c r="V160" i="19" s="1"/>
  <c r="W160" i="19" s="1"/>
  <c r="Y160" i="19" s="1"/>
  <c r="V161" i="19" s="1"/>
  <c r="W161" i="19" s="1"/>
  <c r="Y161" i="19" s="1"/>
  <c r="V162" i="19" s="1"/>
  <c r="W162" i="19" s="1"/>
  <c r="Y162" i="19" s="1"/>
  <c r="AA149" i="19"/>
  <c r="V29" i="19"/>
  <c r="W29" i="19" s="1"/>
  <c r="Y29" i="19" s="1"/>
  <c r="AA28" i="19"/>
  <c r="V29" i="18"/>
  <c r="W29" i="18" s="1"/>
  <c r="Y29" i="18" s="1"/>
  <c r="AA28" i="18"/>
  <c r="V29" i="17"/>
  <c r="W29" i="17" s="1"/>
  <c r="Y29" i="17" s="1"/>
  <c r="AA28" i="17"/>
  <c r="V29" i="16"/>
  <c r="W29" i="16" s="1"/>
  <c r="Y29" i="16" s="1"/>
  <c r="AA28" i="16"/>
  <c r="V31" i="42"/>
  <c r="W31" i="42" s="1"/>
  <c r="Y31" i="42" s="1"/>
  <c r="AA30" i="42"/>
  <c r="V30" i="15"/>
  <c r="W30" i="15" s="1"/>
  <c r="Y30" i="15" s="1"/>
  <c r="AA29" i="15"/>
  <c r="V111" i="15"/>
  <c r="W111" i="15" s="1"/>
  <c r="Y111" i="15" s="1"/>
  <c r="AA110" i="15"/>
  <c r="V29" i="14"/>
  <c r="W29" i="14" s="1"/>
  <c r="Y29" i="14" s="1"/>
  <c r="AA28" i="14"/>
  <c r="V29" i="12"/>
  <c r="W29" i="12" s="1"/>
  <c r="Y29" i="12" s="1"/>
  <c r="AA28" i="12"/>
  <c r="V150" i="12"/>
  <c r="W150" i="12" s="1"/>
  <c r="Y150" i="12" s="1"/>
  <c r="V151" i="12" s="1"/>
  <c r="W151" i="12" s="1"/>
  <c r="Y151" i="12" s="1"/>
  <c r="V152" i="12" s="1"/>
  <c r="W152" i="12" s="1"/>
  <c r="Y152" i="12" s="1"/>
  <c r="AA149" i="12"/>
  <c r="V29" i="11"/>
  <c r="W29" i="11" s="1"/>
  <c r="Y29" i="11" s="1"/>
  <c r="AA28" i="11"/>
  <c r="V139" i="10"/>
  <c r="W139" i="10" s="1"/>
  <c r="Y139" i="10" s="1"/>
  <c r="V140" i="10" s="1"/>
  <c r="W140" i="10" s="1"/>
  <c r="Y140" i="10" s="1"/>
  <c r="V141" i="10" s="1"/>
  <c r="W141" i="10" s="1"/>
  <c r="Y141" i="10" s="1"/>
  <c r="V142" i="10" s="1"/>
  <c r="W142" i="10" s="1"/>
  <c r="Y142" i="10" s="1"/>
  <c r="AA138" i="10"/>
  <c r="V29" i="10"/>
  <c r="W29" i="10" s="1"/>
  <c r="Y29" i="10" s="1"/>
  <c r="AA28" i="10"/>
  <c r="V29" i="6"/>
  <c r="W29" i="6" s="1"/>
  <c r="Y29" i="6" s="1"/>
  <c r="AA28" i="6"/>
  <c r="V29" i="5"/>
  <c r="W29" i="5" s="1"/>
  <c r="Y29" i="5" s="1"/>
  <c r="AA28" i="5"/>
  <c r="V29" i="4"/>
  <c r="W29" i="4" s="1"/>
  <c r="Y29" i="4" s="1"/>
  <c r="AA28" i="4"/>
  <c r="V122" i="3"/>
  <c r="W122" i="3" s="1"/>
  <c r="Y122" i="3" s="1"/>
  <c r="V123" i="3" s="1"/>
  <c r="W123" i="3" s="1"/>
  <c r="Y123" i="3" s="1"/>
  <c r="V124" i="3" s="1"/>
  <c r="W124" i="3" s="1"/>
  <c r="Y124" i="3" s="1"/>
  <c r="V125" i="3" s="1"/>
  <c r="W125" i="3" s="1"/>
  <c r="Y125" i="3" s="1"/>
  <c r="AA121" i="3"/>
  <c r="V29" i="3"/>
  <c r="W29" i="3" s="1"/>
  <c r="Y29" i="3" s="1"/>
  <c r="AA28" i="3"/>
  <c r="V29" i="2"/>
  <c r="W29" i="2" s="1"/>
  <c r="Y29" i="2" s="1"/>
  <c r="AA28" i="2"/>
  <c r="V29" i="1"/>
  <c r="W29" i="1" s="1"/>
  <c r="Y29" i="1" s="1"/>
  <c r="AA28" i="1"/>
  <c r="V31" i="43"/>
  <c r="W31" i="43" s="1"/>
  <c r="Y31" i="43" s="1"/>
  <c r="AA30" i="43"/>
  <c r="V29" i="9"/>
  <c r="W29" i="9" s="1"/>
  <c r="Y29" i="9" s="1"/>
  <c r="AA28" i="9"/>
  <c r="V111" i="9"/>
  <c r="W111" i="9" s="1"/>
  <c r="Y111" i="9" s="1"/>
  <c r="AA110" i="9"/>
  <c r="V31" i="38"/>
  <c r="W31" i="38" s="1"/>
  <c r="Y31" i="38" s="1"/>
  <c r="AA30" i="38"/>
  <c r="Y19" i="41" l="1"/>
  <c r="O20" i="32"/>
  <c r="Y179" i="1"/>
  <c r="V180" i="1" s="1"/>
  <c r="W180" i="1" s="1"/>
  <c r="Y249" i="8"/>
  <c r="V250" i="8" s="1"/>
  <c r="W250" i="8" s="1"/>
  <c r="Y242" i="14"/>
  <c r="V243" i="14" s="1"/>
  <c r="W243" i="14" s="1"/>
  <c r="Y243" i="14" s="1"/>
  <c r="V244" i="14" s="1"/>
  <c r="W244" i="14" s="1"/>
  <c r="Y244" i="14" s="1"/>
  <c r="V245" i="14" s="1"/>
  <c r="W245" i="14" s="1"/>
  <c r="Y245" i="14" s="1"/>
  <c r="V246" i="14" s="1"/>
  <c r="W246" i="14" s="1"/>
  <c r="Y246" i="14" s="1"/>
  <c r="V247" i="14" s="1"/>
  <c r="W247" i="14" s="1"/>
  <c r="Y247" i="14" s="1"/>
  <c r="V248" i="14" s="1"/>
  <c r="W248" i="14" s="1"/>
  <c r="V217" i="11"/>
  <c r="W217" i="11" s="1"/>
  <c r="Y217" i="11" s="1"/>
  <c r="V242" i="17"/>
  <c r="W242" i="17" s="1"/>
  <c r="Y242" i="17" s="1"/>
  <c r="V237" i="7"/>
  <c r="W237" i="7" s="1"/>
  <c r="Y237" i="7" s="1"/>
  <c r="V237" i="18"/>
  <c r="W237" i="18" s="1"/>
  <c r="Y237" i="18" s="1"/>
  <c r="V238" i="2"/>
  <c r="W238" i="2" s="1"/>
  <c r="Y238" i="2" s="1"/>
  <c r="Y230" i="5"/>
  <c r="V231" i="5" s="1"/>
  <c r="W231" i="5" s="1"/>
  <c r="Y228" i="21"/>
  <c r="V229" i="21" s="1"/>
  <c r="W229" i="21" s="1"/>
  <c r="V232" i="4"/>
  <c r="W232" i="4" s="1"/>
  <c r="Y232" i="4" s="1"/>
  <c r="AA80" i="50"/>
  <c r="V81" i="50"/>
  <c r="W81" i="50" s="1"/>
  <c r="Y81" i="50" s="1"/>
  <c r="V70" i="49"/>
  <c r="W70" i="49" s="1"/>
  <c r="Y70" i="49" s="1"/>
  <c r="AA69" i="49"/>
  <c r="T121" i="44"/>
  <c r="U121" i="44" s="1"/>
  <c r="W121" i="44" s="1"/>
  <c r="Y120" i="44"/>
  <c r="V32" i="40"/>
  <c r="W32" i="40" s="1"/>
  <c r="Y32" i="40" s="1"/>
  <c r="AA31" i="40"/>
  <c r="V32" i="37"/>
  <c r="W32" i="37" s="1"/>
  <c r="Y32" i="37" s="1"/>
  <c r="AA31" i="37"/>
  <c r="T32" i="44"/>
  <c r="U32" i="44" s="1"/>
  <c r="W32" i="44" s="1"/>
  <c r="Y31" i="44"/>
  <c r="V30" i="8"/>
  <c r="W30" i="8" s="1"/>
  <c r="Y30" i="8" s="1"/>
  <c r="AA29" i="8"/>
  <c r="V30" i="20"/>
  <c r="W30" i="20" s="1"/>
  <c r="Y30" i="20" s="1"/>
  <c r="AA29" i="20"/>
  <c r="V113" i="20"/>
  <c r="W113" i="20" s="1"/>
  <c r="Y113" i="20" s="1"/>
  <c r="AA112" i="20"/>
  <c r="V32" i="39"/>
  <c r="W32" i="39" s="1"/>
  <c r="Y32" i="39" s="1"/>
  <c r="AA31" i="39"/>
  <c r="V30" i="7"/>
  <c r="W30" i="7" s="1"/>
  <c r="Y30" i="7" s="1"/>
  <c r="AA29" i="7"/>
  <c r="V30" i="28"/>
  <c r="W30" i="28" s="1"/>
  <c r="Y30" i="28" s="1"/>
  <c r="AA29" i="28"/>
  <c r="V30" i="27"/>
  <c r="W30" i="27" s="1"/>
  <c r="Y30" i="27" s="1"/>
  <c r="AA29" i="27"/>
  <c r="V30" i="26"/>
  <c r="W30" i="26" s="1"/>
  <c r="Y30" i="26" s="1"/>
  <c r="AA29" i="26"/>
  <c r="V30" i="25"/>
  <c r="W30" i="25" s="1"/>
  <c r="Y30" i="25" s="1"/>
  <c r="AA29" i="25"/>
  <c r="V32" i="46"/>
  <c r="W32" i="46" s="1"/>
  <c r="Y32" i="46" s="1"/>
  <c r="AA31" i="46"/>
  <c r="V31" i="24"/>
  <c r="W31" i="24" s="1"/>
  <c r="Y31" i="24" s="1"/>
  <c r="AA30" i="24"/>
  <c r="V30" i="23"/>
  <c r="W30" i="23" s="1"/>
  <c r="Y30" i="23" s="1"/>
  <c r="AA29" i="23"/>
  <c r="V30" i="22"/>
  <c r="W30" i="22" s="1"/>
  <c r="Y30" i="22" s="1"/>
  <c r="AA29" i="22"/>
  <c r="V30" i="21"/>
  <c r="W30" i="21" s="1"/>
  <c r="Y30" i="21" s="1"/>
  <c r="AA29" i="21"/>
  <c r="V32" i="45"/>
  <c r="W32" i="45" s="1"/>
  <c r="Y32" i="45" s="1"/>
  <c r="AA31" i="45"/>
  <c r="V30" i="19"/>
  <c r="W30" i="19" s="1"/>
  <c r="Y30" i="19" s="1"/>
  <c r="AA29" i="19"/>
  <c r="V163" i="19"/>
  <c r="W163" i="19" s="1"/>
  <c r="Y163" i="19" s="1"/>
  <c r="V164" i="19" s="1"/>
  <c r="W164" i="19" s="1"/>
  <c r="Y164" i="19" s="1"/>
  <c r="V165" i="19" s="1"/>
  <c r="W165" i="19" s="1"/>
  <c r="Y165" i="19" s="1"/>
  <c r="V166" i="19" s="1"/>
  <c r="W166" i="19" s="1"/>
  <c r="Y166" i="19" s="1"/>
  <c r="AA162" i="19"/>
  <c r="V30" i="18"/>
  <c r="W30" i="18" s="1"/>
  <c r="Y30" i="18" s="1"/>
  <c r="AA29" i="18"/>
  <c r="V30" i="17"/>
  <c r="W30" i="17" s="1"/>
  <c r="Y30" i="17" s="1"/>
  <c r="AA29" i="17"/>
  <c r="V30" i="16"/>
  <c r="W30" i="16" s="1"/>
  <c r="Y30" i="16" s="1"/>
  <c r="AA29" i="16"/>
  <c r="V32" i="42"/>
  <c r="W32" i="42" s="1"/>
  <c r="Y32" i="42" s="1"/>
  <c r="AA31" i="42"/>
  <c r="V112" i="15"/>
  <c r="W112" i="15" s="1"/>
  <c r="Y112" i="15" s="1"/>
  <c r="AA111" i="15"/>
  <c r="V31" i="15"/>
  <c r="W31" i="15" s="1"/>
  <c r="Y31" i="15" s="1"/>
  <c r="AA30" i="15"/>
  <c r="V30" i="14"/>
  <c r="W30" i="14" s="1"/>
  <c r="Y30" i="14" s="1"/>
  <c r="AA29" i="14"/>
  <c r="V153" i="12"/>
  <c r="W153" i="12" s="1"/>
  <c r="Y153" i="12" s="1"/>
  <c r="V154" i="12" s="1"/>
  <c r="W154" i="12" s="1"/>
  <c r="Y154" i="12" s="1"/>
  <c r="V155" i="12" s="1"/>
  <c r="W155" i="12" s="1"/>
  <c r="Y155" i="12" s="1"/>
  <c r="AA152" i="12"/>
  <c r="V30" i="12"/>
  <c r="W30" i="12" s="1"/>
  <c r="Y30" i="12" s="1"/>
  <c r="AA29" i="12"/>
  <c r="V30" i="11"/>
  <c r="W30" i="11" s="1"/>
  <c r="Y30" i="11" s="1"/>
  <c r="AA29" i="11"/>
  <c r="V30" i="10"/>
  <c r="W30" i="10" s="1"/>
  <c r="Y30" i="10" s="1"/>
  <c r="AA29" i="10"/>
  <c r="V143" i="10"/>
  <c r="W143" i="10" s="1"/>
  <c r="Y143" i="10" s="1"/>
  <c r="V144" i="10" s="1"/>
  <c r="W144" i="10" s="1"/>
  <c r="Y144" i="10" s="1"/>
  <c r="V145" i="10" s="1"/>
  <c r="W145" i="10" s="1"/>
  <c r="Y145" i="10" s="1"/>
  <c r="V146" i="10" s="1"/>
  <c r="W146" i="10" s="1"/>
  <c r="Y146" i="10" s="1"/>
  <c r="V147" i="10" s="1"/>
  <c r="W147" i="10" s="1"/>
  <c r="Y147" i="10" s="1"/>
  <c r="V148" i="10" s="1"/>
  <c r="W148" i="10" s="1"/>
  <c r="Y148" i="10" s="1"/>
  <c r="V149" i="10" s="1"/>
  <c r="W149" i="10" s="1"/>
  <c r="Y149" i="10" s="1"/>
  <c r="V150" i="10" s="1"/>
  <c r="W150" i="10" s="1"/>
  <c r="Y150" i="10" s="1"/>
  <c r="V151" i="10" s="1"/>
  <c r="W151" i="10" s="1"/>
  <c r="Y151" i="10" s="1"/>
  <c r="AA142" i="10"/>
  <c r="V30" i="6"/>
  <c r="W30" i="6" s="1"/>
  <c r="Y30" i="6" s="1"/>
  <c r="AA29" i="6"/>
  <c r="V30" i="5"/>
  <c r="W30" i="5" s="1"/>
  <c r="Y30" i="5" s="1"/>
  <c r="AA29" i="5"/>
  <c r="V30" i="4"/>
  <c r="W30" i="4" s="1"/>
  <c r="Y30" i="4" s="1"/>
  <c r="AA29" i="4"/>
  <c r="V30" i="3"/>
  <c r="W30" i="3" s="1"/>
  <c r="Y30" i="3" s="1"/>
  <c r="AA29" i="3"/>
  <c r="V126" i="3"/>
  <c r="W126" i="3" s="1"/>
  <c r="Y126" i="3" s="1"/>
  <c r="V127" i="3" s="1"/>
  <c r="W127" i="3" s="1"/>
  <c r="Y127" i="3" s="1"/>
  <c r="AA125" i="3"/>
  <c r="V30" i="2"/>
  <c r="W30" i="2" s="1"/>
  <c r="Y30" i="2" s="1"/>
  <c r="AA29" i="2"/>
  <c r="V30" i="1"/>
  <c r="W30" i="1" s="1"/>
  <c r="Y30" i="1" s="1"/>
  <c r="AA29" i="1"/>
  <c r="V32" i="43"/>
  <c r="W32" i="43" s="1"/>
  <c r="Y32" i="43" s="1"/>
  <c r="AA31" i="43"/>
  <c r="V112" i="9"/>
  <c r="W112" i="9" s="1"/>
  <c r="Y112" i="9" s="1"/>
  <c r="V113" i="9" s="1"/>
  <c r="W113" i="9" s="1"/>
  <c r="Y113" i="9" s="1"/>
  <c r="V114" i="9" s="1"/>
  <c r="W114" i="9" s="1"/>
  <c r="Y114" i="9" s="1"/>
  <c r="AA111" i="9"/>
  <c r="V30" i="9"/>
  <c r="W30" i="9" s="1"/>
  <c r="Y30" i="9" s="1"/>
  <c r="AA29" i="9"/>
  <c r="V32" i="38"/>
  <c r="W32" i="38" s="1"/>
  <c r="Y32" i="38" s="1"/>
  <c r="AA31" i="38"/>
  <c r="Q20" i="32" l="1"/>
  <c r="AA19" i="41"/>
  <c r="V20" i="41"/>
  <c r="W20" i="41" s="1"/>
  <c r="Y180" i="1"/>
  <c r="Y250" i="8"/>
  <c r="V251" i="8" s="1"/>
  <c r="W251" i="8" s="1"/>
  <c r="Y251" i="8" s="1"/>
  <c r="V252" i="8" s="1"/>
  <c r="W252" i="8" s="1"/>
  <c r="Y248" i="14"/>
  <c r="V249" i="14" s="1"/>
  <c r="W249" i="14" s="1"/>
  <c r="Y249" i="14" s="1"/>
  <c r="V250" i="14" s="1"/>
  <c r="W250" i="14" s="1"/>
  <c r="Y250" i="14" s="1"/>
  <c r="V251" i="14" s="1"/>
  <c r="W251" i="14" s="1"/>
  <c r="Y251" i="14" s="1"/>
  <c r="V252" i="14" s="1"/>
  <c r="W252" i="14" s="1"/>
  <c r="Y252" i="14" s="1"/>
  <c r="V253" i="14" s="1"/>
  <c r="W253" i="14" s="1"/>
  <c r="Y253" i="14" s="1"/>
  <c r="V254" i="14" s="1"/>
  <c r="W254" i="14" s="1"/>
  <c r="Y254" i="14" s="1"/>
  <c r="V255" i="14" s="1"/>
  <c r="W255" i="14" s="1"/>
  <c r="Y255" i="14" s="1"/>
  <c r="V256" i="14" s="1"/>
  <c r="W256" i="14" s="1"/>
  <c r="Y256" i="14" s="1"/>
  <c r="V257" i="14" s="1"/>
  <c r="W257" i="14" s="1"/>
  <c r="Y257" i="14" s="1"/>
  <c r="V258" i="14" s="1"/>
  <c r="W258" i="14" s="1"/>
  <c r="Y258" i="14" s="1"/>
  <c r="V259" i="14" s="1"/>
  <c r="W259" i="14" s="1"/>
  <c r="Y259" i="14" s="1"/>
  <c r="V260" i="14" s="1"/>
  <c r="W260" i="14" s="1"/>
  <c r="Y260" i="14" s="1"/>
  <c r="V261" i="14" s="1"/>
  <c r="W261" i="14" s="1"/>
  <c r="Y261" i="14" s="1"/>
  <c r="V262" i="14" s="1"/>
  <c r="W262" i="14" s="1"/>
  <c r="Y262" i="14" s="1"/>
  <c r="V263" i="14" s="1"/>
  <c r="W263" i="14" s="1"/>
  <c r="Y263" i="14" s="1"/>
  <c r="V264" i="14" s="1"/>
  <c r="W264" i="14" s="1"/>
  <c r="Y264" i="14" s="1"/>
  <c r="V265" i="14" s="1"/>
  <c r="W265" i="14" s="1"/>
  <c r="Y265" i="14" s="1"/>
  <c r="V266" i="14" s="1"/>
  <c r="W266" i="14" s="1"/>
  <c r="Y266" i="14" s="1"/>
  <c r="V267" i="14" s="1"/>
  <c r="W267" i="14" s="1"/>
  <c r="Y267" i="14" s="1"/>
  <c r="V268" i="14" s="1"/>
  <c r="W268" i="14" s="1"/>
  <c r="Y268" i="14" s="1"/>
  <c r="V269" i="14" s="1"/>
  <c r="W269" i="14" s="1"/>
  <c r="Y269" i="14" s="1"/>
  <c r="V270" i="14" s="1"/>
  <c r="W270" i="14" s="1"/>
  <c r="Y270" i="14" s="1"/>
  <c r="V218" i="11"/>
  <c r="W218" i="11" s="1"/>
  <c r="Y218" i="11" s="1"/>
  <c r="V243" i="17"/>
  <c r="W243" i="17" s="1"/>
  <c r="V238" i="18"/>
  <c r="W238" i="18" s="1"/>
  <c r="Y238" i="18" s="1"/>
  <c r="V238" i="7"/>
  <c r="W238" i="7" s="1"/>
  <c r="Y238" i="7" s="1"/>
  <c r="V239" i="2"/>
  <c r="W239" i="2" s="1"/>
  <c r="Y239" i="2" s="1"/>
  <c r="Y231" i="5"/>
  <c r="V232" i="5" s="1"/>
  <c r="W232" i="5" s="1"/>
  <c r="Y229" i="21"/>
  <c r="V230" i="21" s="1"/>
  <c r="W230" i="21" s="1"/>
  <c r="V233" i="4"/>
  <c r="W233" i="4" s="1"/>
  <c r="Y233" i="4" s="1"/>
  <c r="AA81" i="50"/>
  <c r="V82" i="50"/>
  <c r="W82" i="50" s="1"/>
  <c r="Y82" i="50" s="1"/>
  <c r="V71" i="49"/>
  <c r="W71" i="49" s="1"/>
  <c r="Y71" i="49" s="1"/>
  <c r="AA70" i="49"/>
  <c r="V114" i="20"/>
  <c r="W114" i="20" s="1"/>
  <c r="Y114" i="20" s="1"/>
  <c r="AA113" i="20"/>
  <c r="V31" i="20"/>
  <c r="W31" i="20" s="1"/>
  <c r="Y31" i="20" s="1"/>
  <c r="AA30" i="20"/>
  <c r="V31" i="8"/>
  <c r="W31" i="8" s="1"/>
  <c r="Y31" i="8" s="1"/>
  <c r="AA30" i="8"/>
  <c r="T33" i="44"/>
  <c r="U33" i="44" s="1"/>
  <c r="W33" i="44" s="1"/>
  <c r="Y32" i="44"/>
  <c r="V33" i="37"/>
  <c r="W33" i="37" s="1"/>
  <c r="Y33" i="37" s="1"/>
  <c r="AA32" i="37"/>
  <c r="V33" i="40"/>
  <c r="W33" i="40" s="1"/>
  <c r="Y33" i="40" s="1"/>
  <c r="AA32" i="40"/>
  <c r="T122" i="44"/>
  <c r="U122" i="44" s="1"/>
  <c r="W122" i="44" s="1"/>
  <c r="Y121" i="44"/>
  <c r="V33" i="39"/>
  <c r="W33" i="39" s="1"/>
  <c r="Y33" i="39" s="1"/>
  <c r="AA32" i="39"/>
  <c r="V31" i="7"/>
  <c r="W31" i="7" s="1"/>
  <c r="Y31" i="7" s="1"/>
  <c r="AA30" i="7"/>
  <c r="V31" i="28"/>
  <c r="W31" i="28" s="1"/>
  <c r="Y31" i="28" s="1"/>
  <c r="AA30" i="28"/>
  <c r="V31" i="27"/>
  <c r="W31" i="27" s="1"/>
  <c r="Y31" i="27" s="1"/>
  <c r="AA30" i="27"/>
  <c r="V31" i="26"/>
  <c r="W31" i="26" s="1"/>
  <c r="Y31" i="26" s="1"/>
  <c r="AA30" i="26"/>
  <c r="V31" i="25"/>
  <c r="W31" i="25" s="1"/>
  <c r="Y31" i="25" s="1"/>
  <c r="AA30" i="25"/>
  <c r="V33" i="46"/>
  <c r="W33" i="46" s="1"/>
  <c r="Y33" i="46" s="1"/>
  <c r="AA32" i="46"/>
  <c r="V32" i="24"/>
  <c r="W32" i="24" s="1"/>
  <c r="Y32" i="24" s="1"/>
  <c r="AA31" i="24"/>
  <c r="V31" i="23"/>
  <c r="W31" i="23" s="1"/>
  <c r="Y31" i="23" s="1"/>
  <c r="AA30" i="23"/>
  <c r="V31" i="22"/>
  <c r="W31" i="22" s="1"/>
  <c r="Y31" i="22" s="1"/>
  <c r="AA30" i="22"/>
  <c r="V31" i="21"/>
  <c r="W31" i="21" s="1"/>
  <c r="Y31" i="21" s="1"/>
  <c r="AA30" i="21"/>
  <c r="V33" i="45"/>
  <c r="W33" i="45" s="1"/>
  <c r="Y33" i="45" s="1"/>
  <c r="AA32" i="45"/>
  <c r="V167" i="19"/>
  <c r="W167" i="19" s="1"/>
  <c r="Y167" i="19" s="1"/>
  <c r="AA166" i="19"/>
  <c r="V31" i="19"/>
  <c r="W31" i="19" s="1"/>
  <c r="Y31" i="19" s="1"/>
  <c r="AA30" i="19"/>
  <c r="V31" i="18"/>
  <c r="W31" i="18" s="1"/>
  <c r="Y31" i="18" s="1"/>
  <c r="AA30" i="18"/>
  <c r="V31" i="17"/>
  <c r="W31" i="17" s="1"/>
  <c r="Y31" i="17" s="1"/>
  <c r="AA30" i="17"/>
  <c r="V31" i="16"/>
  <c r="W31" i="16" s="1"/>
  <c r="Y31" i="16" s="1"/>
  <c r="AA30" i="16"/>
  <c r="V33" i="42"/>
  <c r="W33" i="42" s="1"/>
  <c r="Y33" i="42" s="1"/>
  <c r="AA32" i="42"/>
  <c r="V32" i="15"/>
  <c r="W32" i="15" s="1"/>
  <c r="Y32" i="15" s="1"/>
  <c r="AA31" i="15"/>
  <c r="V113" i="15"/>
  <c r="W113" i="15" s="1"/>
  <c r="Y113" i="15" s="1"/>
  <c r="AA112" i="15"/>
  <c r="V31" i="14"/>
  <c r="W31" i="14" s="1"/>
  <c r="Y31" i="14" s="1"/>
  <c r="AA30" i="14"/>
  <c r="V31" i="12"/>
  <c r="W31" i="12" s="1"/>
  <c r="Y31" i="12" s="1"/>
  <c r="AA30" i="12"/>
  <c r="V156" i="12"/>
  <c r="W156" i="12" s="1"/>
  <c r="Y156" i="12" s="1"/>
  <c r="V157" i="12" s="1"/>
  <c r="W157" i="12" s="1"/>
  <c r="Y157" i="12" s="1"/>
  <c r="AA155" i="12"/>
  <c r="V31" i="11"/>
  <c r="W31" i="11" s="1"/>
  <c r="Y31" i="11" s="1"/>
  <c r="AA30" i="11"/>
  <c r="V152" i="10"/>
  <c r="W152" i="10" s="1"/>
  <c r="Y152" i="10" s="1"/>
  <c r="V153" i="10" s="1"/>
  <c r="W153" i="10" s="1"/>
  <c r="Y153" i="10" s="1"/>
  <c r="V154" i="10" s="1"/>
  <c r="W154" i="10" s="1"/>
  <c r="Y154" i="10" s="1"/>
  <c r="V155" i="10" s="1"/>
  <c r="W155" i="10" s="1"/>
  <c r="Y155" i="10" s="1"/>
  <c r="V156" i="10" s="1"/>
  <c r="W156" i="10" s="1"/>
  <c r="Y156" i="10" s="1"/>
  <c r="V157" i="10" s="1"/>
  <c r="W157" i="10" s="1"/>
  <c r="Y157" i="10" s="1"/>
  <c r="V158" i="10" s="1"/>
  <c r="W158" i="10" s="1"/>
  <c r="Y158" i="10" s="1"/>
  <c r="V159" i="10" s="1"/>
  <c r="W159" i="10" s="1"/>
  <c r="Y159" i="10" s="1"/>
  <c r="V160" i="10" s="1"/>
  <c r="W160" i="10" s="1"/>
  <c r="Y160" i="10" s="1"/>
  <c r="V161" i="10" s="1"/>
  <c r="W161" i="10" s="1"/>
  <c r="Y161" i="10" s="1"/>
  <c r="V162" i="10" s="1"/>
  <c r="W162" i="10" s="1"/>
  <c r="Y162" i="10" s="1"/>
  <c r="V163" i="10" s="1"/>
  <c r="W163" i="10" s="1"/>
  <c r="Y163" i="10" s="1"/>
  <c r="V164" i="10" s="1"/>
  <c r="W164" i="10" s="1"/>
  <c r="Y164" i="10" s="1"/>
  <c r="V165" i="10" s="1"/>
  <c r="W165" i="10" s="1"/>
  <c r="Y165" i="10" s="1"/>
  <c r="V166" i="10" s="1"/>
  <c r="W166" i="10" s="1"/>
  <c r="Y166" i="10" s="1"/>
  <c r="V167" i="10" s="1"/>
  <c r="W167" i="10" s="1"/>
  <c r="Y167" i="10" s="1"/>
  <c r="V168" i="10" s="1"/>
  <c r="W168" i="10" s="1"/>
  <c r="Y168" i="10" s="1"/>
  <c r="V169" i="10" s="1"/>
  <c r="W169" i="10" s="1"/>
  <c r="Y169" i="10" s="1"/>
  <c r="AA151" i="10"/>
  <c r="V31" i="10"/>
  <c r="W31" i="10" s="1"/>
  <c r="Y31" i="10" s="1"/>
  <c r="AA30" i="10"/>
  <c r="V31" i="6"/>
  <c r="W31" i="6" s="1"/>
  <c r="Y31" i="6" s="1"/>
  <c r="AA30" i="6"/>
  <c r="V31" i="5"/>
  <c r="W31" i="5" s="1"/>
  <c r="Y31" i="5" s="1"/>
  <c r="AA30" i="5"/>
  <c r="V31" i="4"/>
  <c r="W31" i="4" s="1"/>
  <c r="Y31" i="4" s="1"/>
  <c r="AA30" i="4"/>
  <c r="V128" i="3"/>
  <c r="W128" i="3" s="1"/>
  <c r="Y128" i="3" s="1"/>
  <c r="V129" i="3" s="1"/>
  <c r="W129" i="3" s="1"/>
  <c r="Y129" i="3" s="1"/>
  <c r="AA127" i="3"/>
  <c r="V31" i="3"/>
  <c r="W31" i="3" s="1"/>
  <c r="Y31" i="3" s="1"/>
  <c r="AA30" i="3"/>
  <c r="V31" i="2"/>
  <c r="W31" i="2" s="1"/>
  <c r="Y31" i="2" s="1"/>
  <c r="AA30" i="2"/>
  <c r="V31" i="1"/>
  <c r="W31" i="1" s="1"/>
  <c r="Y31" i="1" s="1"/>
  <c r="AA30" i="1"/>
  <c r="V33" i="43"/>
  <c r="W33" i="43" s="1"/>
  <c r="Y33" i="43" s="1"/>
  <c r="AA32" i="43"/>
  <c r="V31" i="9"/>
  <c r="W31" i="9" s="1"/>
  <c r="Y31" i="9" s="1"/>
  <c r="AA30" i="9"/>
  <c r="V115" i="9"/>
  <c r="W115" i="9" s="1"/>
  <c r="Y115" i="9" s="1"/>
  <c r="V116" i="9" s="1"/>
  <c r="W116" i="9" s="1"/>
  <c r="Y116" i="9" s="1"/>
  <c r="AA114" i="9"/>
  <c r="V33" i="38"/>
  <c r="W33" i="38" s="1"/>
  <c r="Y33" i="38" s="1"/>
  <c r="AA32" i="38"/>
  <c r="Y20" i="41" l="1"/>
  <c r="O21" i="32"/>
  <c r="V181" i="1"/>
  <c r="W181" i="1" s="1"/>
  <c r="AA180" i="1"/>
  <c r="Y252" i="8"/>
  <c r="V253" i="8" s="1"/>
  <c r="W253" i="8" s="1"/>
  <c r="Y253" i="8" s="1"/>
  <c r="V254" i="8" s="1"/>
  <c r="W254" i="8" s="1"/>
  <c r="Y254" i="8" s="1"/>
  <c r="V255" i="8" s="1"/>
  <c r="W255" i="8" s="1"/>
  <c r="Y243" i="17"/>
  <c r="V244" i="17" s="1"/>
  <c r="W244" i="17" s="1"/>
  <c r="Y244" i="17" s="1"/>
  <c r="V245" i="17" s="1"/>
  <c r="W245" i="17" s="1"/>
  <c r="V219" i="11"/>
  <c r="W219" i="11" s="1"/>
  <c r="Y219" i="11" s="1"/>
  <c r="V239" i="18"/>
  <c r="W239" i="18" s="1"/>
  <c r="Y239" i="18" s="1"/>
  <c r="V239" i="7"/>
  <c r="W239" i="7" s="1"/>
  <c r="Y239" i="7" s="1"/>
  <c r="V240" i="2"/>
  <c r="W240" i="2" s="1"/>
  <c r="Y240" i="2" s="1"/>
  <c r="Y232" i="5"/>
  <c r="V233" i="5" s="1"/>
  <c r="W233" i="5" s="1"/>
  <c r="Y230" i="21"/>
  <c r="V231" i="21" s="1"/>
  <c r="W231" i="21" s="1"/>
  <c r="V234" i="4"/>
  <c r="W234" i="4" s="1"/>
  <c r="Y234" i="4" s="1"/>
  <c r="V235" i="4" s="1"/>
  <c r="AA82" i="50"/>
  <c r="V83" i="50"/>
  <c r="W83" i="50" s="1"/>
  <c r="Y83" i="50" s="1"/>
  <c r="V72" i="49"/>
  <c r="W72" i="49" s="1"/>
  <c r="Y72" i="49" s="1"/>
  <c r="AA71" i="49"/>
  <c r="T123" i="44"/>
  <c r="U123" i="44" s="1"/>
  <c r="W123" i="44" s="1"/>
  <c r="Y122" i="44"/>
  <c r="V34" i="40"/>
  <c r="W34" i="40" s="1"/>
  <c r="Y34" i="40" s="1"/>
  <c r="AA33" i="40"/>
  <c r="V34" i="37"/>
  <c r="W34" i="37" s="1"/>
  <c r="Y34" i="37" s="1"/>
  <c r="AA33" i="37"/>
  <c r="T34" i="44"/>
  <c r="U34" i="44" s="1"/>
  <c r="W34" i="44" s="1"/>
  <c r="Y33" i="44"/>
  <c r="V32" i="8"/>
  <c r="W32" i="8" s="1"/>
  <c r="Y32" i="8" s="1"/>
  <c r="AA31" i="8"/>
  <c r="V32" i="20"/>
  <c r="W32" i="20" s="1"/>
  <c r="Y32" i="20" s="1"/>
  <c r="AA31" i="20"/>
  <c r="V115" i="20"/>
  <c r="W115" i="20" s="1"/>
  <c r="Y115" i="20" s="1"/>
  <c r="AA114" i="20"/>
  <c r="V34" i="39"/>
  <c r="W34" i="39" s="1"/>
  <c r="Y34" i="39" s="1"/>
  <c r="AA33" i="39"/>
  <c r="V32" i="7"/>
  <c r="W32" i="7" s="1"/>
  <c r="Y32" i="7" s="1"/>
  <c r="AA31" i="7"/>
  <c r="V32" i="28"/>
  <c r="W32" i="28" s="1"/>
  <c r="Y32" i="28" s="1"/>
  <c r="AA31" i="28"/>
  <c r="V32" i="27"/>
  <c r="W32" i="27" s="1"/>
  <c r="Y32" i="27" s="1"/>
  <c r="AA31" i="27"/>
  <c r="V32" i="26"/>
  <c r="W32" i="26" s="1"/>
  <c r="Y32" i="26" s="1"/>
  <c r="AA31" i="26"/>
  <c r="V32" i="25"/>
  <c r="W32" i="25" s="1"/>
  <c r="Y32" i="25" s="1"/>
  <c r="AA31" i="25"/>
  <c r="V34" i="46"/>
  <c r="W34" i="46" s="1"/>
  <c r="Y34" i="46" s="1"/>
  <c r="AA33" i="46"/>
  <c r="V33" i="24"/>
  <c r="W33" i="24" s="1"/>
  <c r="Y33" i="24" s="1"/>
  <c r="AA32" i="24"/>
  <c r="V32" i="23"/>
  <c r="W32" i="23" s="1"/>
  <c r="Y32" i="23" s="1"/>
  <c r="AA31" i="23"/>
  <c r="V32" i="22"/>
  <c r="W32" i="22" s="1"/>
  <c r="Y32" i="22" s="1"/>
  <c r="AA31" i="22"/>
  <c r="V32" i="21"/>
  <c r="W32" i="21" s="1"/>
  <c r="Y32" i="21" s="1"/>
  <c r="AA31" i="21"/>
  <c r="V34" i="45"/>
  <c r="W34" i="45" s="1"/>
  <c r="Y34" i="45" s="1"/>
  <c r="AA33" i="45"/>
  <c r="V32" i="19"/>
  <c r="W32" i="19" s="1"/>
  <c r="Y32" i="19" s="1"/>
  <c r="AA31" i="19"/>
  <c r="V168" i="19"/>
  <c r="W168" i="19" s="1"/>
  <c r="Y168" i="19" s="1"/>
  <c r="V169" i="19" s="1"/>
  <c r="W169" i="19" s="1"/>
  <c r="Y169" i="19" s="1"/>
  <c r="V170" i="19" s="1"/>
  <c r="W170" i="19" s="1"/>
  <c r="Y170" i="19" s="1"/>
  <c r="AA167" i="19"/>
  <c r="V32" i="18"/>
  <c r="W32" i="18" s="1"/>
  <c r="Y32" i="18" s="1"/>
  <c r="AA31" i="18"/>
  <c r="V32" i="17"/>
  <c r="W32" i="17" s="1"/>
  <c r="Y32" i="17" s="1"/>
  <c r="AA31" i="17"/>
  <c r="V32" i="16"/>
  <c r="W32" i="16" s="1"/>
  <c r="Y32" i="16" s="1"/>
  <c r="AA31" i="16"/>
  <c r="V34" i="42"/>
  <c r="W34" i="42" s="1"/>
  <c r="Y34" i="42" s="1"/>
  <c r="AA33" i="42"/>
  <c r="V114" i="15"/>
  <c r="W114" i="15" s="1"/>
  <c r="Y114" i="15" s="1"/>
  <c r="AA113" i="15"/>
  <c r="V33" i="15"/>
  <c r="W33" i="15" s="1"/>
  <c r="Y33" i="15" s="1"/>
  <c r="AA32" i="15"/>
  <c r="V32" i="14"/>
  <c r="W32" i="14" s="1"/>
  <c r="Y32" i="14" s="1"/>
  <c r="AA31" i="14"/>
  <c r="V158" i="12"/>
  <c r="W158" i="12" s="1"/>
  <c r="Y158" i="12" s="1"/>
  <c r="V159" i="12" s="1"/>
  <c r="W159" i="12" s="1"/>
  <c r="Y159" i="12" s="1"/>
  <c r="AA157" i="12"/>
  <c r="V32" i="12"/>
  <c r="W32" i="12" s="1"/>
  <c r="Y32" i="12" s="1"/>
  <c r="AA31" i="12"/>
  <c r="V32" i="11"/>
  <c r="W32" i="11" s="1"/>
  <c r="Y32" i="11" s="1"/>
  <c r="AA31" i="11"/>
  <c r="V32" i="10"/>
  <c r="W32" i="10" s="1"/>
  <c r="Y32" i="10" s="1"/>
  <c r="AA31" i="10"/>
  <c r="V170" i="10"/>
  <c r="W170" i="10" s="1"/>
  <c r="Y170" i="10" s="1"/>
  <c r="V171" i="10" s="1"/>
  <c r="W171" i="10" s="1"/>
  <c r="Y171" i="10" s="1"/>
  <c r="AA169" i="10"/>
  <c r="V32" i="6"/>
  <c r="W32" i="6" s="1"/>
  <c r="Y32" i="6" s="1"/>
  <c r="AA31" i="6"/>
  <c r="V32" i="5"/>
  <c r="W32" i="5" s="1"/>
  <c r="Y32" i="5" s="1"/>
  <c r="AA31" i="5"/>
  <c r="V32" i="4"/>
  <c r="W32" i="4" s="1"/>
  <c r="Y32" i="4" s="1"/>
  <c r="AA31" i="4"/>
  <c r="V32" i="3"/>
  <c r="W32" i="3" s="1"/>
  <c r="Y32" i="3" s="1"/>
  <c r="AA31" i="3"/>
  <c r="V130" i="3"/>
  <c r="W130" i="3" s="1"/>
  <c r="Y130" i="3" s="1"/>
  <c r="V131" i="3" s="1"/>
  <c r="W131" i="3" s="1"/>
  <c r="Y131" i="3" s="1"/>
  <c r="V132" i="3" s="1"/>
  <c r="W132" i="3" s="1"/>
  <c r="Y132" i="3" s="1"/>
  <c r="V133" i="3" s="1"/>
  <c r="W133" i="3" s="1"/>
  <c r="Y133" i="3" s="1"/>
  <c r="V134" i="3" s="1"/>
  <c r="W134" i="3" s="1"/>
  <c r="Y134" i="3" s="1"/>
  <c r="V135" i="3" s="1"/>
  <c r="W135" i="3" s="1"/>
  <c r="Y135" i="3" s="1"/>
  <c r="AA129" i="3"/>
  <c r="V32" i="2"/>
  <c r="W32" i="2" s="1"/>
  <c r="Y32" i="2" s="1"/>
  <c r="AA31" i="2"/>
  <c r="V32" i="1"/>
  <c r="W32" i="1" s="1"/>
  <c r="Y32" i="1" s="1"/>
  <c r="AA31" i="1"/>
  <c r="V34" i="43"/>
  <c r="W34" i="43" s="1"/>
  <c r="Y34" i="43" s="1"/>
  <c r="AA33" i="43"/>
  <c r="V117" i="9"/>
  <c r="W117" i="9" s="1"/>
  <c r="Y117" i="9" s="1"/>
  <c r="V118" i="9" s="1"/>
  <c r="W118" i="9" s="1"/>
  <c r="Y118" i="9" s="1"/>
  <c r="AA116" i="9"/>
  <c r="V32" i="9"/>
  <c r="W32" i="9" s="1"/>
  <c r="Y32" i="9" s="1"/>
  <c r="AA31" i="9"/>
  <c r="V34" i="38"/>
  <c r="W34" i="38" s="1"/>
  <c r="Y34" i="38" s="1"/>
  <c r="AA33" i="38"/>
  <c r="Q21" i="32" l="1"/>
  <c r="V21" i="41"/>
  <c r="W21" i="41" s="1"/>
  <c r="AA20" i="41"/>
  <c r="Y181" i="1"/>
  <c r="V182" i="1" s="1"/>
  <c r="W182" i="1" s="1"/>
  <c r="Y255" i="8"/>
  <c r="V256" i="8" s="1"/>
  <c r="W256" i="8" s="1"/>
  <c r="Y245" i="17"/>
  <c r="V246" i="17" s="1"/>
  <c r="W246" i="17" s="1"/>
  <c r="Y246" i="17" s="1"/>
  <c r="V247" i="17" s="1"/>
  <c r="W247" i="17" s="1"/>
  <c r="V220" i="11"/>
  <c r="W220" i="11" s="1"/>
  <c r="Y220" i="11" s="1"/>
  <c r="V240" i="18"/>
  <c r="W240" i="18" s="1"/>
  <c r="Y240" i="18" s="1"/>
  <c r="V240" i="7"/>
  <c r="W240" i="7" s="1"/>
  <c r="Y240" i="7" s="1"/>
  <c r="W235" i="4"/>
  <c r="X235" i="4" s="1"/>
  <c r="V241" i="2"/>
  <c r="W241" i="2" s="1"/>
  <c r="Y241" i="2" s="1"/>
  <c r="Y233" i="5"/>
  <c r="V234" i="5" s="1"/>
  <c r="W234" i="5" s="1"/>
  <c r="Y231" i="21"/>
  <c r="V232" i="21" s="1"/>
  <c r="W232" i="21" s="1"/>
  <c r="AA83" i="50"/>
  <c r="V84" i="50"/>
  <c r="W84" i="50" s="1"/>
  <c r="Y84" i="50" s="1"/>
  <c r="V73" i="49"/>
  <c r="W73" i="49" s="1"/>
  <c r="Y73" i="49" s="1"/>
  <c r="AA72" i="49"/>
  <c r="AA130" i="3"/>
  <c r="AA131" i="3" s="1"/>
  <c r="AA132" i="3" s="1"/>
  <c r="V116" i="20"/>
  <c r="W116" i="20" s="1"/>
  <c r="Y116" i="20" s="1"/>
  <c r="AA115" i="20"/>
  <c r="V33" i="20"/>
  <c r="W33" i="20" s="1"/>
  <c r="Y33" i="20" s="1"/>
  <c r="AA32" i="20"/>
  <c r="V33" i="8"/>
  <c r="W33" i="8" s="1"/>
  <c r="Y33" i="8" s="1"/>
  <c r="AA32" i="8"/>
  <c r="T35" i="44"/>
  <c r="U35" i="44" s="1"/>
  <c r="W35" i="44" s="1"/>
  <c r="Y34" i="44"/>
  <c r="V35" i="37"/>
  <c r="W35" i="37" s="1"/>
  <c r="Y35" i="37" s="1"/>
  <c r="AA34" i="37"/>
  <c r="V35" i="40"/>
  <c r="W35" i="40" s="1"/>
  <c r="Y35" i="40" s="1"/>
  <c r="AA34" i="40"/>
  <c r="T124" i="44"/>
  <c r="U124" i="44" s="1"/>
  <c r="W124" i="44" s="1"/>
  <c r="Y123" i="44"/>
  <c r="V35" i="39"/>
  <c r="W35" i="39" s="1"/>
  <c r="Y35" i="39" s="1"/>
  <c r="AA34" i="39"/>
  <c r="V33" i="7"/>
  <c r="W33" i="7" s="1"/>
  <c r="Y33" i="7" s="1"/>
  <c r="AA32" i="7"/>
  <c r="V33" i="28"/>
  <c r="W33" i="28" s="1"/>
  <c r="Y33" i="28" s="1"/>
  <c r="AA32" i="28"/>
  <c r="V33" i="27"/>
  <c r="W33" i="27" s="1"/>
  <c r="Y33" i="27" s="1"/>
  <c r="AA32" i="27"/>
  <c r="V33" i="26"/>
  <c r="W33" i="26" s="1"/>
  <c r="Y33" i="26" s="1"/>
  <c r="AA32" i="26"/>
  <c r="V33" i="25"/>
  <c r="W33" i="25" s="1"/>
  <c r="Y33" i="25" s="1"/>
  <c r="AA32" i="25"/>
  <c r="V35" i="46"/>
  <c r="W35" i="46" s="1"/>
  <c r="Y35" i="46" s="1"/>
  <c r="AA34" i="46"/>
  <c r="V34" i="24"/>
  <c r="W34" i="24" s="1"/>
  <c r="Y34" i="24" s="1"/>
  <c r="AA33" i="24"/>
  <c r="V33" i="23"/>
  <c r="W33" i="23" s="1"/>
  <c r="Y33" i="23" s="1"/>
  <c r="AA32" i="23"/>
  <c r="V33" i="22"/>
  <c r="W33" i="22" s="1"/>
  <c r="Y33" i="22" s="1"/>
  <c r="AA32" i="22"/>
  <c r="V33" i="21"/>
  <c r="W33" i="21" s="1"/>
  <c r="Y33" i="21" s="1"/>
  <c r="AA32" i="21"/>
  <c r="V35" i="45"/>
  <c r="W35" i="45" s="1"/>
  <c r="Y35" i="45" s="1"/>
  <c r="AA34" i="45"/>
  <c r="AA168" i="19"/>
  <c r="V171" i="19"/>
  <c r="W171" i="19" s="1"/>
  <c r="Y171" i="19" s="1"/>
  <c r="V172" i="19" s="1"/>
  <c r="W172" i="19" s="1"/>
  <c r="Y172" i="19" s="1"/>
  <c r="V173" i="19" s="1"/>
  <c r="W173" i="19" s="1"/>
  <c r="Y173" i="19" s="1"/>
  <c r="V174" i="19" s="1"/>
  <c r="W174" i="19" s="1"/>
  <c r="Y174" i="19" s="1"/>
  <c r="V175" i="19" s="1"/>
  <c r="W175" i="19" s="1"/>
  <c r="Y175" i="19" s="1"/>
  <c r="AA170" i="19"/>
  <c r="V33" i="19"/>
  <c r="W33" i="19" s="1"/>
  <c r="Y33" i="19" s="1"/>
  <c r="AA32" i="19"/>
  <c r="V33" i="18"/>
  <c r="W33" i="18" s="1"/>
  <c r="Y33" i="18" s="1"/>
  <c r="AA32" i="18"/>
  <c r="V33" i="17"/>
  <c r="W33" i="17" s="1"/>
  <c r="Y33" i="17" s="1"/>
  <c r="AA32" i="17"/>
  <c r="V33" i="16"/>
  <c r="W33" i="16" s="1"/>
  <c r="Y33" i="16" s="1"/>
  <c r="AA32" i="16"/>
  <c r="V35" i="42"/>
  <c r="W35" i="42" s="1"/>
  <c r="Y35" i="42" s="1"/>
  <c r="AA34" i="42"/>
  <c r="V34" i="15"/>
  <c r="W34" i="15" s="1"/>
  <c r="Y34" i="15" s="1"/>
  <c r="AA33" i="15"/>
  <c r="V115" i="15"/>
  <c r="W115" i="15" s="1"/>
  <c r="Y115" i="15" s="1"/>
  <c r="AA114" i="15"/>
  <c r="V33" i="14"/>
  <c r="W33" i="14" s="1"/>
  <c r="Y33" i="14" s="1"/>
  <c r="AA32" i="14"/>
  <c r="V33" i="12"/>
  <c r="W33" i="12" s="1"/>
  <c r="Y33" i="12" s="1"/>
  <c r="AA32" i="12"/>
  <c r="V160" i="12"/>
  <c r="W160" i="12" s="1"/>
  <c r="Y160" i="12" s="1"/>
  <c r="V161" i="12" s="1"/>
  <c r="W161" i="12" s="1"/>
  <c r="Y161" i="12" s="1"/>
  <c r="AA159" i="12"/>
  <c r="V33" i="11"/>
  <c r="W33" i="11" s="1"/>
  <c r="Y33" i="11" s="1"/>
  <c r="AA32" i="11"/>
  <c r="V172" i="10"/>
  <c r="W172" i="10" s="1"/>
  <c r="Y172" i="10" s="1"/>
  <c r="V173" i="10" s="1"/>
  <c r="W173" i="10" s="1"/>
  <c r="Y173" i="10" s="1"/>
  <c r="AA171" i="10"/>
  <c r="V33" i="10"/>
  <c r="W33" i="10" s="1"/>
  <c r="Y33" i="10" s="1"/>
  <c r="AA32" i="10"/>
  <c r="V33" i="6"/>
  <c r="W33" i="6" s="1"/>
  <c r="Y33" i="6" s="1"/>
  <c r="AA32" i="6"/>
  <c r="V33" i="5"/>
  <c r="W33" i="5" s="1"/>
  <c r="Y33" i="5" s="1"/>
  <c r="AA32" i="5"/>
  <c r="V33" i="4"/>
  <c r="W33" i="4" s="1"/>
  <c r="Y33" i="4" s="1"/>
  <c r="AA32" i="4"/>
  <c r="V136" i="3"/>
  <c r="W136" i="3" s="1"/>
  <c r="Y136" i="3" s="1"/>
  <c r="V137" i="3" s="1"/>
  <c r="W137" i="3" s="1"/>
  <c r="Y137" i="3" s="1"/>
  <c r="AA135" i="3"/>
  <c r="V33" i="3"/>
  <c r="W33" i="3" s="1"/>
  <c r="Y33" i="3" s="1"/>
  <c r="AA32" i="3"/>
  <c r="V33" i="2"/>
  <c r="W33" i="2" s="1"/>
  <c r="Y33" i="2" s="1"/>
  <c r="AA32" i="2"/>
  <c r="V33" i="1"/>
  <c r="W33" i="1" s="1"/>
  <c r="Y33" i="1" s="1"/>
  <c r="AA32" i="1"/>
  <c r="V35" i="43"/>
  <c r="W35" i="43" s="1"/>
  <c r="Y35" i="43" s="1"/>
  <c r="AA34" i="43"/>
  <c r="V33" i="9"/>
  <c r="W33" i="9" s="1"/>
  <c r="Y33" i="9" s="1"/>
  <c r="AA32" i="9"/>
  <c r="V119" i="9"/>
  <c r="W119" i="9" s="1"/>
  <c r="Y119" i="9" s="1"/>
  <c r="V120" i="9" s="1"/>
  <c r="W120" i="9" s="1"/>
  <c r="Y120" i="9" s="1"/>
  <c r="V121" i="9" s="1"/>
  <c r="W121" i="9" s="1"/>
  <c r="Y121" i="9" s="1"/>
  <c r="AA118" i="9"/>
  <c r="V35" i="38"/>
  <c r="W35" i="38" s="1"/>
  <c r="Y35" i="38" s="1"/>
  <c r="AA34" i="38"/>
  <c r="Y21" i="41" l="1"/>
  <c r="O22" i="32"/>
  <c r="Y256" i="8"/>
  <c r="V257" i="8" s="1"/>
  <c r="W257" i="8" s="1"/>
  <c r="Y257" i="8" s="1"/>
  <c r="V258" i="8" s="1"/>
  <c r="W258" i="8" s="1"/>
  <c r="Y258" i="8" s="1"/>
  <c r="V259" i="8" s="1"/>
  <c r="W259" i="8" s="1"/>
  <c r="Y259" i="8" s="1"/>
  <c r="V260" i="8" s="1"/>
  <c r="W260" i="8" s="1"/>
  <c r="Y260" i="8" s="1"/>
  <c r="V261" i="8" s="1"/>
  <c r="W261" i="8" s="1"/>
  <c r="Y261" i="8" s="1"/>
  <c r="V262" i="8" s="1"/>
  <c r="W262" i="8" s="1"/>
  <c r="Y262" i="8" s="1"/>
  <c r="V263" i="8" s="1"/>
  <c r="W263" i="8" s="1"/>
  <c r="Y263" i="8" s="1"/>
  <c r="V264" i="8" s="1"/>
  <c r="W264" i="8" s="1"/>
  <c r="Y264" i="8" s="1"/>
  <c r="V265" i="8" s="1"/>
  <c r="W265" i="8" s="1"/>
  <c r="Y265" i="8" s="1"/>
  <c r="V266" i="8" s="1"/>
  <c r="W266" i="8" s="1"/>
  <c r="Y266" i="8" s="1"/>
  <c r="V267" i="8" s="1"/>
  <c r="W267" i="8" s="1"/>
  <c r="Y267" i="8" s="1"/>
  <c r="V268" i="8" s="1"/>
  <c r="W268" i="8" s="1"/>
  <c r="Y268" i="8" s="1"/>
  <c r="V269" i="8" s="1"/>
  <c r="W269" i="8" s="1"/>
  <c r="Y269" i="8" s="1"/>
  <c r="V270" i="8" s="1"/>
  <c r="W270" i="8" s="1"/>
  <c r="Y270" i="8" s="1"/>
  <c r="Y182" i="1"/>
  <c r="Y247" i="17"/>
  <c r="V248" i="17" s="1"/>
  <c r="W248" i="17" s="1"/>
  <c r="V221" i="11"/>
  <c r="W221" i="11" s="1"/>
  <c r="Y221" i="11" s="1"/>
  <c r="V241" i="7"/>
  <c r="W241" i="7" s="1"/>
  <c r="Y241" i="7" s="1"/>
  <c r="V241" i="18"/>
  <c r="W241" i="18" s="1"/>
  <c r="Y241" i="18" s="1"/>
  <c r="Y235" i="4"/>
  <c r="V236" i="4" s="1"/>
  <c r="W236" i="4" s="1"/>
  <c r="Y234" i="5"/>
  <c r="V235" i="5" s="1"/>
  <c r="V242" i="2"/>
  <c r="W242" i="2" s="1"/>
  <c r="Y242" i="2" s="1"/>
  <c r="Y232" i="21"/>
  <c r="V233" i="21" s="1"/>
  <c r="W233" i="21" s="1"/>
  <c r="AA84" i="50"/>
  <c r="V85" i="50"/>
  <c r="W85" i="50" s="1"/>
  <c r="Y85" i="50" s="1"/>
  <c r="V74" i="49"/>
  <c r="W74" i="49" s="1"/>
  <c r="Y74" i="49" s="1"/>
  <c r="AA73" i="49"/>
  <c r="T125" i="44"/>
  <c r="U125" i="44" s="1"/>
  <c r="W125" i="44" s="1"/>
  <c r="Y124" i="44"/>
  <c r="V36" i="40"/>
  <c r="W36" i="40" s="1"/>
  <c r="Y36" i="40" s="1"/>
  <c r="AA35" i="40"/>
  <c r="V36" i="37"/>
  <c r="W36" i="37" s="1"/>
  <c r="Y36" i="37" s="1"/>
  <c r="AA35" i="37"/>
  <c r="T36" i="44"/>
  <c r="U36" i="44" s="1"/>
  <c r="W36" i="44" s="1"/>
  <c r="Y35" i="44"/>
  <c r="V34" i="8"/>
  <c r="W34" i="8" s="1"/>
  <c r="Y34" i="8" s="1"/>
  <c r="AA33" i="8"/>
  <c r="V34" i="20"/>
  <c r="W34" i="20" s="1"/>
  <c r="Y34" i="20" s="1"/>
  <c r="AA33" i="20"/>
  <c r="V117" i="20"/>
  <c r="W117" i="20" s="1"/>
  <c r="Y117" i="20" s="1"/>
  <c r="AA116" i="20"/>
  <c r="V36" i="39"/>
  <c r="W36" i="39" s="1"/>
  <c r="Y36" i="39" s="1"/>
  <c r="AA35" i="39"/>
  <c r="V34" i="7"/>
  <c r="W34" i="7" s="1"/>
  <c r="Y34" i="7" s="1"/>
  <c r="AA33" i="7"/>
  <c r="V34" i="28"/>
  <c r="W34" i="28" s="1"/>
  <c r="Y34" i="28" s="1"/>
  <c r="AA33" i="28"/>
  <c r="V34" i="27"/>
  <c r="W34" i="27" s="1"/>
  <c r="Y34" i="27" s="1"/>
  <c r="AA33" i="27"/>
  <c r="V34" i="26"/>
  <c r="W34" i="26" s="1"/>
  <c r="Y34" i="26" s="1"/>
  <c r="AA33" i="26"/>
  <c r="V34" i="25"/>
  <c r="W34" i="25" s="1"/>
  <c r="Y34" i="25" s="1"/>
  <c r="AA33" i="25"/>
  <c r="V36" i="46"/>
  <c r="W36" i="46" s="1"/>
  <c r="Y36" i="46" s="1"/>
  <c r="AA35" i="46"/>
  <c r="V35" i="24"/>
  <c r="W35" i="24" s="1"/>
  <c r="Y35" i="24" s="1"/>
  <c r="AA34" i="24"/>
  <c r="V34" i="23"/>
  <c r="W34" i="23" s="1"/>
  <c r="Y34" i="23" s="1"/>
  <c r="AA33" i="23"/>
  <c r="V34" i="22"/>
  <c r="W34" i="22" s="1"/>
  <c r="Y34" i="22" s="1"/>
  <c r="AA33" i="22"/>
  <c r="V34" i="21"/>
  <c r="W34" i="21" s="1"/>
  <c r="Y34" i="21" s="1"/>
  <c r="AA33" i="21"/>
  <c r="V36" i="45"/>
  <c r="W36" i="45" s="1"/>
  <c r="Y36" i="45" s="1"/>
  <c r="AA35" i="45"/>
  <c r="V34" i="19"/>
  <c r="W34" i="19" s="1"/>
  <c r="Y34" i="19" s="1"/>
  <c r="AA33" i="19"/>
  <c r="V176" i="19"/>
  <c r="W176" i="19" s="1"/>
  <c r="Y176" i="19" s="1"/>
  <c r="V177" i="19" s="1"/>
  <c r="W177" i="19" s="1"/>
  <c r="Y177" i="19" s="1"/>
  <c r="V178" i="19" s="1"/>
  <c r="W178" i="19" s="1"/>
  <c r="Y178" i="19" s="1"/>
  <c r="V179" i="19" s="1"/>
  <c r="W179" i="19" s="1"/>
  <c r="Y179" i="19" s="1"/>
  <c r="V180" i="19" s="1"/>
  <c r="W180" i="19" s="1"/>
  <c r="Y180" i="19" s="1"/>
  <c r="AA175" i="19"/>
  <c r="V34" i="18"/>
  <c r="W34" i="18" s="1"/>
  <c r="Y34" i="18" s="1"/>
  <c r="AA33" i="18"/>
  <c r="V34" i="17"/>
  <c r="W34" i="17" s="1"/>
  <c r="Y34" i="17" s="1"/>
  <c r="AA33" i="17"/>
  <c r="V34" i="16"/>
  <c r="W34" i="16" s="1"/>
  <c r="Y34" i="16" s="1"/>
  <c r="AA33" i="16"/>
  <c r="V36" i="42"/>
  <c r="W36" i="42" s="1"/>
  <c r="Y36" i="42" s="1"/>
  <c r="AA35" i="42"/>
  <c r="V116" i="15"/>
  <c r="W116" i="15" s="1"/>
  <c r="Y116" i="15" s="1"/>
  <c r="AA115" i="15"/>
  <c r="V35" i="15"/>
  <c r="W35" i="15" s="1"/>
  <c r="Y35" i="15" s="1"/>
  <c r="AA34" i="15"/>
  <c r="V34" i="14"/>
  <c r="W34" i="14" s="1"/>
  <c r="Y34" i="14" s="1"/>
  <c r="AA33" i="14"/>
  <c r="V162" i="12"/>
  <c r="W162" i="12" s="1"/>
  <c r="Y162" i="12" s="1"/>
  <c r="V163" i="12" s="1"/>
  <c r="W163" i="12" s="1"/>
  <c r="Y163" i="12" s="1"/>
  <c r="AA161" i="12"/>
  <c r="V34" i="12"/>
  <c r="W34" i="12" s="1"/>
  <c r="Y34" i="12" s="1"/>
  <c r="AA33" i="12"/>
  <c r="V34" i="11"/>
  <c r="W34" i="11" s="1"/>
  <c r="Y34" i="11" s="1"/>
  <c r="AA33" i="11"/>
  <c r="V34" i="10"/>
  <c r="W34" i="10" s="1"/>
  <c r="Y34" i="10" s="1"/>
  <c r="AA33" i="10"/>
  <c r="V174" i="10"/>
  <c r="W174" i="10" s="1"/>
  <c r="Y174" i="10" s="1"/>
  <c r="V175" i="10" s="1"/>
  <c r="W175" i="10" s="1"/>
  <c r="Y175" i="10" s="1"/>
  <c r="AA173" i="10"/>
  <c r="V34" i="6"/>
  <c r="W34" i="6" s="1"/>
  <c r="Y34" i="6" s="1"/>
  <c r="AA33" i="6"/>
  <c r="V34" i="5"/>
  <c r="W34" i="5" s="1"/>
  <c r="Y34" i="5" s="1"/>
  <c r="AA33" i="5"/>
  <c r="V34" i="4"/>
  <c r="W34" i="4" s="1"/>
  <c r="Y34" i="4" s="1"/>
  <c r="AA33" i="4"/>
  <c r="V34" i="3"/>
  <c r="W34" i="3" s="1"/>
  <c r="Y34" i="3" s="1"/>
  <c r="AA33" i="3"/>
  <c r="V138" i="3"/>
  <c r="W138" i="3" s="1"/>
  <c r="Y138" i="3" s="1"/>
  <c r="V139" i="3" s="1"/>
  <c r="W139" i="3" s="1"/>
  <c r="Y139" i="3" s="1"/>
  <c r="AA137" i="3"/>
  <c r="V34" i="2"/>
  <c r="W34" i="2" s="1"/>
  <c r="Y34" i="2" s="1"/>
  <c r="AA33" i="2"/>
  <c r="V34" i="1"/>
  <c r="W34" i="1" s="1"/>
  <c r="Y34" i="1" s="1"/>
  <c r="AA33" i="1"/>
  <c r="V36" i="43"/>
  <c r="W36" i="43" s="1"/>
  <c r="Y36" i="43" s="1"/>
  <c r="AA35" i="43"/>
  <c r="V122" i="9"/>
  <c r="W122" i="9" s="1"/>
  <c r="Y122" i="9" s="1"/>
  <c r="V123" i="9" s="1"/>
  <c r="W123" i="9" s="1"/>
  <c r="Y123" i="9" s="1"/>
  <c r="AA121" i="9"/>
  <c r="V34" i="9"/>
  <c r="W34" i="9" s="1"/>
  <c r="Y34" i="9" s="1"/>
  <c r="AA33" i="9"/>
  <c r="V36" i="38"/>
  <c r="W36" i="38" s="1"/>
  <c r="Y36" i="38" s="1"/>
  <c r="AA35" i="38"/>
  <c r="Q22" i="32" l="1"/>
  <c r="V22" i="41"/>
  <c r="W22" i="41" s="1"/>
  <c r="AA21" i="41"/>
  <c r="AA182" i="1"/>
  <c r="V183" i="1"/>
  <c r="W183" i="1" s="1"/>
  <c r="Y248" i="17"/>
  <c r="V249" i="17" s="1"/>
  <c r="W249" i="17" s="1"/>
  <c r="V222" i="11"/>
  <c r="W222" i="11" s="1"/>
  <c r="Y222" i="11" s="1"/>
  <c r="V242" i="18"/>
  <c r="W242" i="18" s="1"/>
  <c r="Y242" i="18" s="1"/>
  <c r="V242" i="7"/>
  <c r="W242" i="7" s="1"/>
  <c r="Y242" i="7" s="1"/>
  <c r="Y236" i="4"/>
  <c r="V237" i="4" s="1"/>
  <c r="W237" i="4" s="1"/>
  <c r="W235" i="5"/>
  <c r="V243" i="2"/>
  <c r="W243" i="2" s="1"/>
  <c r="Y243" i="2" s="1"/>
  <c r="Y233" i="21"/>
  <c r="V234" i="21" s="1"/>
  <c r="W234" i="21" s="1"/>
  <c r="AA85" i="50"/>
  <c r="V86" i="50"/>
  <c r="W86" i="50" s="1"/>
  <c r="Y86" i="50" s="1"/>
  <c r="V75" i="49"/>
  <c r="W75" i="49" s="1"/>
  <c r="Y75" i="49" s="1"/>
  <c r="AA74" i="49"/>
  <c r="V118" i="20"/>
  <c r="W118" i="20" s="1"/>
  <c r="Y118" i="20" s="1"/>
  <c r="AA117" i="20"/>
  <c r="V35" i="20"/>
  <c r="W35" i="20" s="1"/>
  <c r="Y35" i="20" s="1"/>
  <c r="AA34" i="20"/>
  <c r="V35" i="8"/>
  <c r="W35" i="8" s="1"/>
  <c r="Y35" i="8" s="1"/>
  <c r="AA34" i="8"/>
  <c r="T37" i="44"/>
  <c r="U37" i="44" s="1"/>
  <c r="W37" i="44" s="1"/>
  <c r="Y36" i="44"/>
  <c r="V37" i="37"/>
  <c r="W37" i="37" s="1"/>
  <c r="Y37" i="37" s="1"/>
  <c r="AA36" i="37"/>
  <c r="V37" i="40"/>
  <c r="W37" i="40" s="1"/>
  <c r="Y37" i="40" s="1"/>
  <c r="AA36" i="40"/>
  <c r="T126" i="44"/>
  <c r="U126" i="44" s="1"/>
  <c r="W126" i="44" s="1"/>
  <c r="Y125" i="44"/>
  <c r="V37" i="39"/>
  <c r="W37" i="39" s="1"/>
  <c r="Y37" i="39" s="1"/>
  <c r="AA36" i="39"/>
  <c r="V35" i="7"/>
  <c r="W35" i="7" s="1"/>
  <c r="Y35" i="7" s="1"/>
  <c r="AA34" i="7"/>
  <c r="V35" i="28"/>
  <c r="W35" i="28" s="1"/>
  <c r="Y35" i="28" s="1"/>
  <c r="AA34" i="28"/>
  <c r="V35" i="27"/>
  <c r="W35" i="27" s="1"/>
  <c r="Y35" i="27" s="1"/>
  <c r="AA34" i="27"/>
  <c r="V35" i="26"/>
  <c r="W35" i="26" s="1"/>
  <c r="Y35" i="26" s="1"/>
  <c r="AA34" i="26"/>
  <c r="V35" i="25"/>
  <c r="W35" i="25" s="1"/>
  <c r="Y35" i="25" s="1"/>
  <c r="AA34" i="25"/>
  <c r="V37" i="46"/>
  <c r="W37" i="46" s="1"/>
  <c r="Y37" i="46" s="1"/>
  <c r="AA36" i="46"/>
  <c r="V36" i="24"/>
  <c r="W36" i="24" s="1"/>
  <c r="Y36" i="24" s="1"/>
  <c r="AA35" i="24"/>
  <c r="V35" i="23"/>
  <c r="W35" i="23" s="1"/>
  <c r="Y35" i="23" s="1"/>
  <c r="AA34" i="23"/>
  <c r="V35" i="22"/>
  <c r="W35" i="22" s="1"/>
  <c r="Y35" i="22" s="1"/>
  <c r="AA34" i="22"/>
  <c r="V35" i="21"/>
  <c r="W35" i="21" s="1"/>
  <c r="Y35" i="21" s="1"/>
  <c r="AA34" i="21"/>
  <c r="V37" i="45"/>
  <c r="W37" i="45" s="1"/>
  <c r="Y37" i="45" s="1"/>
  <c r="AA36" i="45"/>
  <c r="V181" i="19"/>
  <c r="W181" i="19" s="1"/>
  <c r="Y181" i="19" s="1"/>
  <c r="V182" i="19" s="1"/>
  <c r="W182" i="19" s="1"/>
  <c r="Y182" i="19" s="1"/>
  <c r="AA180" i="19"/>
  <c r="V35" i="19"/>
  <c r="W35" i="19" s="1"/>
  <c r="Y35" i="19" s="1"/>
  <c r="AA34" i="19"/>
  <c r="V35" i="18"/>
  <c r="W35" i="18" s="1"/>
  <c r="Y35" i="18" s="1"/>
  <c r="AA34" i="18"/>
  <c r="V35" i="17"/>
  <c r="W35" i="17" s="1"/>
  <c r="Y35" i="17" s="1"/>
  <c r="AA34" i="17"/>
  <c r="V35" i="16"/>
  <c r="W35" i="16" s="1"/>
  <c r="Y35" i="16" s="1"/>
  <c r="AA34" i="16"/>
  <c r="V37" i="42"/>
  <c r="W37" i="42" s="1"/>
  <c r="Y37" i="42" s="1"/>
  <c r="AA36" i="42"/>
  <c r="V36" i="15"/>
  <c r="W36" i="15" s="1"/>
  <c r="Y36" i="15" s="1"/>
  <c r="AA35" i="15"/>
  <c r="V117" i="15"/>
  <c r="W117" i="15" s="1"/>
  <c r="Y117" i="15" s="1"/>
  <c r="AA116" i="15"/>
  <c r="V35" i="14"/>
  <c r="W35" i="14" s="1"/>
  <c r="Y35" i="14" s="1"/>
  <c r="AA34" i="14"/>
  <c r="V35" i="12"/>
  <c r="W35" i="12" s="1"/>
  <c r="Y35" i="12" s="1"/>
  <c r="AA34" i="12"/>
  <c r="V164" i="12"/>
  <c r="W164" i="12" s="1"/>
  <c r="Y164" i="12" s="1"/>
  <c r="V165" i="12" s="1"/>
  <c r="W165" i="12" s="1"/>
  <c r="Y165" i="12" s="1"/>
  <c r="AA163" i="12"/>
  <c r="V35" i="11"/>
  <c r="W35" i="11" s="1"/>
  <c r="Y35" i="11" s="1"/>
  <c r="AA34" i="11"/>
  <c r="V176" i="10"/>
  <c r="W176" i="10" s="1"/>
  <c r="Y176" i="10" s="1"/>
  <c r="V177" i="10" s="1"/>
  <c r="W177" i="10" s="1"/>
  <c r="Y177" i="10" s="1"/>
  <c r="V178" i="10" s="1"/>
  <c r="W178" i="10" s="1"/>
  <c r="Y178" i="10" s="1"/>
  <c r="V179" i="10" s="1"/>
  <c r="W179" i="10" s="1"/>
  <c r="Y179" i="10" s="1"/>
  <c r="V180" i="10" s="1"/>
  <c r="W180" i="10" s="1"/>
  <c r="Y180" i="10" s="1"/>
  <c r="V181" i="10" s="1"/>
  <c r="W181" i="10" s="1"/>
  <c r="Y181" i="10" s="1"/>
  <c r="AA175" i="10"/>
  <c r="V35" i="10"/>
  <c r="W35" i="10" s="1"/>
  <c r="Y35" i="10" s="1"/>
  <c r="AA34" i="10"/>
  <c r="V35" i="6"/>
  <c r="W35" i="6" s="1"/>
  <c r="Y35" i="6" s="1"/>
  <c r="AA34" i="6"/>
  <c r="V35" i="5"/>
  <c r="W35" i="5" s="1"/>
  <c r="Y35" i="5" s="1"/>
  <c r="AA34" i="5"/>
  <c r="V35" i="4"/>
  <c r="W35" i="4" s="1"/>
  <c r="Y35" i="4" s="1"/>
  <c r="AA34" i="4"/>
  <c r="V140" i="3"/>
  <c r="W140" i="3" s="1"/>
  <c r="Y140" i="3" s="1"/>
  <c r="V141" i="3" s="1"/>
  <c r="W141" i="3" s="1"/>
  <c r="Y141" i="3" s="1"/>
  <c r="AA139" i="3"/>
  <c r="V35" i="3"/>
  <c r="W35" i="3" s="1"/>
  <c r="Y35" i="3" s="1"/>
  <c r="AA34" i="3"/>
  <c r="V35" i="2"/>
  <c r="W35" i="2" s="1"/>
  <c r="Y35" i="2" s="1"/>
  <c r="AA34" i="2"/>
  <c r="V35" i="1"/>
  <c r="W35" i="1" s="1"/>
  <c r="Y35" i="1" s="1"/>
  <c r="AA34" i="1"/>
  <c r="V37" i="43"/>
  <c r="W37" i="43" s="1"/>
  <c r="Y37" i="43" s="1"/>
  <c r="AA36" i="43"/>
  <c r="V35" i="9"/>
  <c r="W35" i="9" s="1"/>
  <c r="Y35" i="9" s="1"/>
  <c r="AA34" i="9"/>
  <c r="V124" i="9"/>
  <c r="W124" i="9" s="1"/>
  <c r="Y124" i="9" s="1"/>
  <c r="V125" i="9" s="1"/>
  <c r="W125" i="9" s="1"/>
  <c r="Y125" i="9" s="1"/>
  <c r="AA123" i="9"/>
  <c r="V37" i="38"/>
  <c r="W37" i="38" s="1"/>
  <c r="Y37" i="38" s="1"/>
  <c r="AA36" i="38"/>
  <c r="Y22" i="41" l="1"/>
  <c r="O23" i="32"/>
  <c r="Y183" i="1"/>
  <c r="V184" i="1" s="1"/>
  <c r="W184" i="1" s="1"/>
  <c r="Y249" i="17"/>
  <c r="V250" i="17" s="1"/>
  <c r="W250" i="17" s="1"/>
  <c r="X235" i="5"/>
  <c r="V223" i="11"/>
  <c r="W223" i="11" s="1"/>
  <c r="Y223" i="11" s="1"/>
  <c r="V243" i="18"/>
  <c r="W243" i="18" s="1"/>
  <c r="V243" i="7"/>
  <c r="W243" i="7" s="1"/>
  <c r="Y237" i="4"/>
  <c r="V238" i="4" s="1"/>
  <c r="W238" i="4" s="1"/>
  <c r="Y234" i="21"/>
  <c r="V235" i="21" s="1"/>
  <c r="W235" i="21" s="1"/>
  <c r="Y235" i="21" s="1"/>
  <c r="V244" i="2"/>
  <c r="W244" i="2" s="1"/>
  <c r="Y244" i="2" s="1"/>
  <c r="AA86" i="50"/>
  <c r="V87" i="50"/>
  <c r="W87" i="50" s="1"/>
  <c r="Y87" i="50" s="1"/>
  <c r="V76" i="49"/>
  <c r="W76" i="49" s="1"/>
  <c r="Y76" i="49" s="1"/>
  <c r="AA75" i="49"/>
  <c r="T127" i="44"/>
  <c r="U127" i="44" s="1"/>
  <c r="W127" i="44" s="1"/>
  <c r="Y126" i="44"/>
  <c r="V38" i="40"/>
  <c r="W38" i="40" s="1"/>
  <c r="Y38" i="40" s="1"/>
  <c r="AA37" i="40"/>
  <c r="V38" i="37"/>
  <c r="W38" i="37" s="1"/>
  <c r="Y38" i="37" s="1"/>
  <c r="AA37" i="37"/>
  <c r="T38" i="44"/>
  <c r="U38" i="44" s="1"/>
  <c r="W38" i="44" s="1"/>
  <c r="Y37" i="44"/>
  <c r="V36" i="8"/>
  <c r="W36" i="8" s="1"/>
  <c r="Y36" i="8" s="1"/>
  <c r="AA35" i="8"/>
  <c r="V36" i="20"/>
  <c r="W36" i="20" s="1"/>
  <c r="Y36" i="20" s="1"/>
  <c r="AA35" i="20"/>
  <c r="V119" i="20"/>
  <c r="W119" i="20" s="1"/>
  <c r="Y119" i="20" s="1"/>
  <c r="AA118" i="20"/>
  <c r="V38" i="39"/>
  <c r="W38" i="39" s="1"/>
  <c r="Y38" i="39" s="1"/>
  <c r="AA37" i="39"/>
  <c r="V36" i="7"/>
  <c r="W36" i="7" s="1"/>
  <c r="Y36" i="7" s="1"/>
  <c r="AA35" i="7"/>
  <c r="V36" i="28"/>
  <c r="W36" i="28" s="1"/>
  <c r="Y36" i="28" s="1"/>
  <c r="AA35" i="28"/>
  <c r="V36" i="27"/>
  <c r="W36" i="27" s="1"/>
  <c r="Y36" i="27" s="1"/>
  <c r="AA35" i="27"/>
  <c r="V36" i="26"/>
  <c r="W36" i="26" s="1"/>
  <c r="Y36" i="26" s="1"/>
  <c r="AA35" i="26"/>
  <c r="V36" i="25"/>
  <c r="W36" i="25" s="1"/>
  <c r="Y36" i="25" s="1"/>
  <c r="AA35" i="25"/>
  <c r="V38" i="46"/>
  <c r="W38" i="46" s="1"/>
  <c r="Y38" i="46" s="1"/>
  <c r="AA37" i="46"/>
  <c r="V37" i="24"/>
  <c r="W37" i="24" s="1"/>
  <c r="Y37" i="24" s="1"/>
  <c r="AA36" i="24"/>
  <c r="V36" i="23"/>
  <c r="W36" i="23" s="1"/>
  <c r="Y36" i="23" s="1"/>
  <c r="AA35" i="23"/>
  <c r="V36" i="22"/>
  <c r="W36" i="22" s="1"/>
  <c r="Y36" i="22" s="1"/>
  <c r="AA35" i="22"/>
  <c r="V36" i="21"/>
  <c r="W36" i="21" s="1"/>
  <c r="Y36" i="21" s="1"/>
  <c r="AA35" i="21"/>
  <c r="V38" i="45"/>
  <c r="W38" i="45" s="1"/>
  <c r="Y38" i="45" s="1"/>
  <c r="AA37" i="45"/>
  <c r="V36" i="19"/>
  <c r="W36" i="19" s="1"/>
  <c r="Y36" i="19" s="1"/>
  <c r="AA35" i="19"/>
  <c r="AA182" i="19"/>
  <c r="V183" i="19"/>
  <c r="W183" i="19" s="1"/>
  <c r="Y183" i="19" s="1"/>
  <c r="V184" i="19" s="1"/>
  <c r="W184" i="19" s="1"/>
  <c r="Y184" i="19" s="1"/>
  <c r="V185" i="19" s="1"/>
  <c r="W185" i="19" s="1"/>
  <c r="Y185" i="19" s="1"/>
  <c r="V186" i="19" s="1"/>
  <c r="W186" i="19" s="1"/>
  <c r="Y186" i="19" s="1"/>
  <c r="V187" i="19" s="1"/>
  <c r="W187" i="19" s="1"/>
  <c r="Y187" i="19" s="1"/>
  <c r="V188" i="19" s="1"/>
  <c r="W188" i="19" s="1"/>
  <c r="Y188" i="19" s="1"/>
  <c r="V189" i="19" s="1"/>
  <c r="W189" i="19" s="1"/>
  <c r="Y189" i="19" s="1"/>
  <c r="V190" i="19" s="1"/>
  <c r="W190" i="19" s="1"/>
  <c r="Y190" i="19" s="1"/>
  <c r="V191" i="19" s="1"/>
  <c r="W191" i="19" s="1"/>
  <c r="Y191" i="19" s="1"/>
  <c r="V192" i="19" s="1"/>
  <c r="W192" i="19" s="1"/>
  <c r="Y192" i="19" s="1"/>
  <c r="V193" i="19" s="1"/>
  <c r="W193" i="19" s="1"/>
  <c r="Y193" i="19" s="1"/>
  <c r="V194" i="19" s="1"/>
  <c r="W194" i="19" s="1"/>
  <c r="Y194" i="19" s="1"/>
  <c r="V195" i="19" s="1"/>
  <c r="W195" i="19" s="1"/>
  <c r="Y195" i="19" s="1"/>
  <c r="V196" i="19" s="1"/>
  <c r="W196" i="19" s="1"/>
  <c r="Y196" i="19" s="1"/>
  <c r="V197" i="19" s="1"/>
  <c r="W197" i="19" s="1"/>
  <c r="Y197" i="19" s="1"/>
  <c r="V198" i="19" s="1"/>
  <c r="W198" i="19" s="1"/>
  <c r="Y198" i="19" s="1"/>
  <c r="V199" i="19" s="1"/>
  <c r="W199" i="19" s="1"/>
  <c r="Y199" i="19" s="1"/>
  <c r="V200" i="19" s="1"/>
  <c r="W200" i="19" s="1"/>
  <c r="Y200" i="19" s="1"/>
  <c r="V201" i="19" s="1"/>
  <c r="W201" i="19" s="1"/>
  <c r="Y201" i="19" s="1"/>
  <c r="V202" i="19" s="1"/>
  <c r="W202" i="19" s="1"/>
  <c r="Y202" i="19" s="1"/>
  <c r="V203" i="19" s="1"/>
  <c r="W203" i="19" s="1"/>
  <c r="Y203" i="19" s="1"/>
  <c r="V204" i="19" s="1"/>
  <c r="W204" i="19" s="1"/>
  <c r="Y204" i="19" s="1"/>
  <c r="V205" i="19" s="1"/>
  <c r="W205" i="19" s="1"/>
  <c r="Y205" i="19" s="1"/>
  <c r="V206" i="19" s="1"/>
  <c r="W206" i="19" s="1"/>
  <c r="Y206" i="19" s="1"/>
  <c r="V207" i="19" s="1"/>
  <c r="W207" i="19" s="1"/>
  <c r="Y207" i="19" s="1"/>
  <c r="V208" i="19" s="1"/>
  <c r="W208" i="19" s="1"/>
  <c r="Y208" i="19" s="1"/>
  <c r="V209" i="19" s="1"/>
  <c r="W209" i="19" s="1"/>
  <c r="Y209" i="19" s="1"/>
  <c r="V210" i="19" s="1"/>
  <c r="W210" i="19" s="1"/>
  <c r="Y210" i="19" s="1"/>
  <c r="V211" i="19" s="1"/>
  <c r="W211" i="19" s="1"/>
  <c r="Y211" i="19" s="1"/>
  <c r="V212" i="19" s="1"/>
  <c r="W212" i="19" s="1"/>
  <c r="Y212" i="19" s="1"/>
  <c r="V213" i="19" s="1"/>
  <c r="W213" i="19" s="1"/>
  <c r="Y213" i="19" s="1"/>
  <c r="V214" i="19" s="1"/>
  <c r="W214" i="19" s="1"/>
  <c r="Y214" i="19" s="1"/>
  <c r="V215" i="19" s="1"/>
  <c r="W215" i="19" s="1"/>
  <c r="Y215" i="19" s="1"/>
  <c r="V216" i="19" s="1"/>
  <c r="W216" i="19" s="1"/>
  <c r="Y216" i="19" s="1"/>
  <c r="V217" i="19" s="1"/>
  <c r="W217" i="19" s="1"/>
  <c r="Y217" i="19" s="1"/>
  <c r="V218" i="19" s="1"/>
  <c r="W218" i="19" s="1"/>
  <c r="Y218" i="19" s="1"/>
  <c r="V219" i="19" s="1"/>
  <c r="W219" i="19" s="1"/>
  <c r="Y219" i="19" s="1"/>
  <c r="V220" i="19" s="1"/>
  <c r="W220" i="19" s="1"/>
  <c r="Y220" i="19" s="1"/>
  <c r="V221" i="19" s="1"/>
  <c r="W221" i="19" s="1"/>
  <c r="Y221" i="19" s="1"/>
  <c r="V222" i="19" s="1"/>
  <c r="W222" i="19" s="1"/>
  <c r="Y222" i="19" s="1"/>
  <c r="V223" i="19" s="1"/>
  <c r="W223" i="19" s="1"/>
  <c r="Y223" i="19" s="1"/>
  <c r="V224" i="19" s="1"/>
  <c r="W224" i="19" s="1"/>
  <c r="Y224" i="19" s="1"/>
  <c r="V225" i="19" s="1"/>
  <c r="W225" i="19" s="1"/>
  <c r="Y225" i="19" s="1"/>
  <c r="V226" i="19" s="1"/>
  <c r="W226" i="19" s="1"/>
  <c r="Y226" i="19" s="1"/>
  <c r="V227" i="19" s="1"/>
  <c r="W227" i="19" s="1"/>
  <c r="Y227" i="19" s="1"/>
  <c r="V228" i="19" s="1"/>
  <c r="W228" i="19" s="1"/>
  <c r="V36" i="18"/>
  <c r="W36" i="18" s="1"/>
  <c r="Y36" i="18" s="1"/>
  <c r="AA35" i="18"/>
  <c r="V36" i="17"/>
  <c r="W36" i="17" s="1"/>
  <c r="Y36" i="17" s="1"/>
  <c r="AA35" i="17"/>
  <c r="V36" i="16"/>
  <c r="W36" i="16" s="1"/>
  <c r="Y36" i="16" s="1"/>
  <c r="AA35" i="16"/>
  <c r="V38" i="42"/>
  <c r="W38" i="42" s="1"/>
  <c r="Y38" i="42" s="1"/>
  <c r="AA37" i="42"/>
  <c r="V118" i="15"/>
  <c r="W118" i="15" s="1"/>
  <c r="Y118" i="15" s="1"/>
  <c r="AA117" i="15"/>
  <c r="V37" i="15"/>
  <c r="W37" i="15" s="1"/>
  <c r="Y37" i="15" s="1"/>
  <c r="AA36" i="15"/>
  <c r="V36" i="14"/>
  <c r="W36" i="14" s="1"/>
  <c r="Y36" i="14" s="1"/>
  <c r="AA35" i="14"/>
  <c r="V166" i="12"/>
  <c r="W166" i="12" s="1"/>
  <c r="Y166" i="12" s="1"/>
  <c r="V167" i="12" s="1"/>
  <c r="W167" i="12" s="1"/>
  <c r="Y167" i="12" s="1"/>
  <c r="V168" i="12" s="1"/>
  <c r="W168" i="12" s="1"/>
  <c r="Y168" i="12" s="1"/>
  <c r="AA165" i="12"/>
  <c r="V36" i="12"/>
  <c r="W36" i="12" s="1"/>
  <c r="Y36" i="12" s="1"/>
  <c r="AA35" i="12"/>
  <c r="V36" i="11"/>
  <c r="W36" i="11" s="1"/>
  <c r="Y36" i="11" s="1"/>
  <c r="AA35" i="11"/>
  <c r="V36" i="10"/>
  <c r="W36" i="10" s="1"/>
  <c r="Y36" i="10" s="1"/>
  <c r="AA35" i="10"/>
  <c r="V182" i="10"/>
  <c r="W182" i="10" s="1"/>
  <c r="Y182" i="10" s="1"/>
  <c r="V183" i="10" s="1"/>
  <c r="W183" i="10" s="1"/>
  <c r="Y183" i="10" s="1"/>
  <c r="V184" i="10" s="1"/>
  <c r="W184" i="10" s="1"/>
  <c r="Y184" i="10" s="1"/>
  <c r="V185" i="10" s="1"/>
  <c r="W185" i="10" s="1"/>
  <c r="Y185" i="10" s="1"/>
  <c r="V186" i="10" s="1"/>
  <c r="W186" i="10" s="1"/>
  <c r="Y186" i="10" s="1"/>
  <c r="V187" i="10" s="1"/>
  <c r="W187" i="10" s="1"/>
  <c r="Y187" i="10" s="1"/>
  <c r="V188" i="10" s="1"/>
  <c r="W188" i="10" s="1"/>
  <c r="Y188" i="10" s="1"/>
  <c r="V189" i="10" s="1"/>
  <c r="W189" i="10" s="1"/>
  <c r="Y189" i="10" s="1"/>
  <c r="V190" i="10" s="1"/>
  <c r="W190" i="10" s="1"/>
  <c r="Y190" i="10" s="1"/>
  <c r="V191" i="10" s="1"/>
  <c r="W191" i="10" s="1"/>
  <c r="Y191" i="10" s="1"/>
  <c r="V192" i="10" s="1"/>
  <c r="W192" i="10" s="1"/>
  <c r="Y192" i="10" s="1"/>
  <c r="V193" i="10" s="1"/>
  <c r="W193" i="10" s="1"/>
  <c r="Y193" i="10" s="1"/>
  <c r="V194" i="10" s="1"/>
  <c r="W194" i="10" s="1"/>
  <c r="Y194" i="10" s="1"/>
  <c r="V195" i="10" s="1"/>
  <c r="W195" i="10" s="1"/>
  <c r="Y195" i="10" s="1"/>
  <c r="V196" i="10" s="1"/>
  <c r="W196" i="10" s="1"/>
  <c r="Y196" i="10" s="1"/>
  <c r="V197" i="10" s="1"/>
  <c r="W197" i="10" s="1"/>
  <c r="Y197" i="10" s="1"/>
  <c r="V198" i="10" s="1"/>
  <c r="W198" i="10" s="1"/>
  <c r="Y198" i="10" s="1"/>
  <c r="V199" i="10" s="1"/>
  <c r="W199" i="10" s="1"/>
  <c r="Y199" i="10" s="1"/>
  <c r="V200" i="10" s="1"/>
  <c r="W200" i="10" s="1"/>
  <c r="Y200" i="10" s="1"/>
  <c r="V201" i="10" s="1"/>
  <c r="W201" i="10" s="1"/>
  <c r="Y201" i="10" s="1"/>
  <c r="V202" i="10" s="1"/>
  <c r="W202" i="10" s="1"/>
  <c r="Y202" i="10" s="1"/>
  <c r="V203" i="10" s="1"/>
  <c r="W203" i="10" s="1"/>
  <c r="Y203" i="10" s="1"/>
  <c r="V204" i="10" s="1"/>
  <c r="W204" i="10" s="1"/>
  <c r="Y204" i="10" s="1"/>
  <c r="V205" i="10" s="1"/>
  <c r="W205" i="10" s="1"/>
  <c r="Y205" i="10" s="1"/>
  <c r="V206" i="10" s="1"/>
  <c r="W206" i="10" s="1"/>
  <c r="Y206" i="10" s="1"/>
  <c r="V207" i="10" s="1"/>
  <c r="W207" i="10" s="1"/>
  <c r="Y207" i="10" s="1"/>
  <c r="V208" i="10" s="1"/>
  <c r="W208" i="10" s="1"/>
  <c r="Y208" i="10" s="1"/>
  <c r="V209" i="10" s="1"/>
  <c r="W209" i="10" s="1"/>
  <c r="Y209" i="10" s="1"/>
  <c r="V210" i="10" s="1"/>
  <c r="W210" i="10" s="1"/>
  <c r="Y210" i="10" s="1"/>
  <c r="V211" i="10" s="1"/>
  <c r="W211" i="10" s="1"/>
  <c r="Y211" i="10" s="1"/>
  <c r="V212" i="10" s="1"/>
  <c r="W212" i="10" s="1"/>
  <c r="Y212" i="10" s="1"/>
  <c r="V213" i="10" s="1"/>
  <c r="W213" i="10" s="1"/>
  <c r="Y213" i="10" s="1"/>
  <c r="V214" i="10" s="1"/>
  <c r="W214" i="10" s="1"/>
  <c r="Y214" i="10" s="1"/>
  <c r="V215" i="10" s="1"/>
  <c r="W215" i="10" s="1"/>
  <c r="Y215" i="10" s="1"/>
  <c r="V216" i="10" s="1"/>
  <c r="W216" i="10" s="1"/>
  <c r="Y216" i="10" s="1"/>
  <c r="V217" i="10" s="1"/>
  <c r="W217" i="10" s="1"/>
  <c r="Y217" i="10" s="1"/>
  <c r="V218" i="10" s="1"/>
  <c r="W218" i="10" s="1"/>
  <c r="Y218" i="10" s="1"/>
  <c r="V219" i="10" s="1"/>
  <c r="W219" i="10" s="1"/>
  <c r="Y219" i="10" s="1"/>
  <c r="V220" i="10" s="1"/>
  <c r="W220" i="10" s="1"/>
  <c r="Y220" i="10" s="1"/>
  <c r="V221" i="10" s="1"/>
  <c r="W221" i="10" s="1"/>
  <c r="Y221" i="10" s="1"/>
  <c r="V222" i="10" s="1"/>
  <c r="W222" i="10" s="1"/>
  <c r="Y222" i="10" s="1"/>
  <c r="V223" i="10" s="1"/>
  <c r="W223" i="10" s="1"/>
  <c r="Y223" i="10" s="1"/>
  <c r="V224" i="10" s="1"/>
  <c r="W224" i="10" s="1"/>
  <c r="Y224" i="10" s="1"/>
  <c r="V225" i="10" s="1"/>
  <c r="W225" i="10" s="1"/>
  <c r="Y225" i="10" s="1"/>
  <c r="V226" i="10" s="1"/>
  <c r="W226" i="10" s="1"/>
  <c r="Y226" i="10" s="1"/>
  <c r="V227" i="10" s="1"/>
  <c r="W227" i="10" s="1"/>
  <c r="Y227" i="10" s="1"/>
  <c r="V228" i="10" s="1"/>
  <c r="W228" i="10" s="1"/>
  <c r="Y228" i="10" s="1"/>
  <c r="V229" i="10" s="1"/>
  <c r="W229" i="10" s="1"/>
  <c r="Y229" i="10" s="1"/>
  <c r="V230" i="10" s="1"/>
  <c r="W230" i="10" s="1"/>
  <c r="Y230" i="10" s="1"/>
  <c r="V231" i="10" s="1"/>
  <c r="W231" i="10" s="1"/>
  <c r="Y231" i="10" s="1"/>
  <c r="V232" i="10" s="1"/>
  <c r="W232" i="10" s="1"/>
  <c r="Y232" i="10" s="1"/>
  <c r="V233" i="10" s="1"/>
  <c r="W233" i="10" s="1"/>
  <c r="Y233" i="10" s="1"/>
  <c r="V234" i="10" s="1"/>
  <c r="W234" i="10" s="1"/>
  <c r="Y234" i="10" s="1"/>
  <c r="V235" i="10" s="1"/>
  <c r="W235" i="10" s="1"/>
  <c r="AA181" i="10"/>
  <c r="V36" i="6"/>
  <c r="W36" i="6" s="1"/>
  <c r="Y36" i="6" s="1"/>
  <c r="AA35" i="6"/>
  <c r="V36" i="5"/>
  <c r="W36" i="5" s="1"/>
  <c r="Y36" i="5" s="1"/>
  <c r="AA35" i="5"/>
  <c r="V36" i="4"/>
  <c r="W36" i="4" s="1"/>
  <c r="Y36" i="4" s="1"/>
  <c r="AA35" i="4"/>
  <c r="V36" i="3"/>
  <c r="W36" i="3" s="1"/>
  <c r="Y36" i="3" s="1"/>
  <c r="AA35" i="3"/>
  <c r="V142" i="3"/>
  <c r="W142" i="3" s="1"/>
  <c r="Y142" i="3" s="1"/>
  <c r="V143" i="3" s="1"/>
  <c r="W143" i="3" s="1"/>
  <c r="Y143" i="3" s="1"/>
  <c r="V144" i="3" s="1"/>
  <c r="W144" i="3" s="1"/>
  <c r="Y144" i="3" s="1"/>
  <c r="V145" i="3" s="1"/>
  <c r="W145" i="3" s="1"/>
  <c r="Y145" i="3" s="1"/>
  <c r="AA141" i="3"/>
  <c r="V36" i="2"/>
  <c r="W36" i="2" s="1"/>
  <c r="Y36" i="2" s="1"/>
  <c r="AA35" i="2"/>
  <c r="V36" i="1"/>
  <c r="W36" i="1" s="1"/>
  <c r="Y36" i="1" s="1"/>
  <c r="AA35" i="1"/>
  <c r="V38" i="43"/>
  <c r="W38" i="43" s="1"/>
  <c r="Y38" i="43" s="1"/>
  <c r="AA37" i="43"/>
  <c r="V126" i="9"/>
  <c r="W126" i="9" s="1"/>
  <c r="Y126" i="9" s="1"/>
  <c r="V127" i="9" s="1"/>
  <c r="W127" i="9" s="1"/>
  <c r="Y127" i="9" s="1"/>
  <c r="AA125" i="9"/>
  <c r="V36" i="9"/>
  <c r="W36" i="9" s="1"/>
  <c r="Y36" i="9" s="1"/>
  <c r="AA35" i="9"/>
  <c r="V38" i="38"/>
  <c r="W38" i="38" s="1"/>
  <c r="Y38" i="38" s="1"/>
  <c r="AA37" i="38"/>
  <c r="Q23" i="32" l="1"/>
  <c r="V23" i="41"/>
  <c r="W23" i="41" s="1"/>
  <c r="AA22" i="41"/>
  <c r="Y184" i="1"/>
  <c r="V185" i="1" s="1"/>
  <c r="W185" i="1" s="1"/>
  <c r="Y250" i="17"/>
  <c r="V251" i="17" s="1"/>
  <c r="W251" i="17" s="1"/>
  <c r="Y235" i="5"/>
  <c r="V236" i="5" s="1"/>
  <c r="W236" i="5" s="1"/>
  <c r="Y236" i="5" s="1"/>
  <c r="V237" i="5" s="1"/>
  <c r="W237" i="5" s="1"/>
  <c r="Y237" i="5" s="1"/>
  <c r="Y243" i="18"/>
  <c r="V244" i="18" s="1"/>
  <c r="W244" i="18" s="1"/>
  <c r="Y244" i="18" s="1"/>
  <c r="V245" i="18" s="1"/>
  <c r="W245" i="18" s="1"/>
  <c r="Y245" i="18" s="1"/>
  <c r="Y235" i="10"/>
  <c r="V236" i="10" s="1"/>
  <c r="W236" i="10" s="1"/>
  <c r="Y236" i="10" s="1"/>
  <c r="V237" i="10" s="1"/>
  <c r="W237" i="10" s="1"/>
  <c r="Y237" i="10" s="1"/>
  <c r="Y243" i="7"/>
  <c r="V244" i="7" s="1"/>
  <c r="W244" i="7" s="1"/>
  <c r="Y244" i="7" s="1"/>
  <c r="V245" i="7" s="1"/>
  <c r="W245" i="7" s="1"/>
  <c r="Y245" i="7" s="1"/>
  <c r="V224" i="11"/>
  <c r="W224" i="11" s="1"/>
  <c r="Y224" i="11" s="1"/>
  <c r="Y238" i="4"/>
  <c r="V239" i="4" s="1"/>
  <c r="W239" i="4" s="1"/>
  <c r="V236" i="21"/>
  <c r="W236" i="21" s="1"/>
  <c r="Y236" i="21" s="1"/>
  <c r="V245" i="2"/>
  <c r="W245" i="2" s="1"/>
  <c r="Y245" i="2" s="1"/>
  <c r="Y228" i="19"/>
  <c r="V229" i="19" s="1"/>
  <c r="W229" i="19" s="1"/>
  <c r="Y229" i="19" s="1"/>
  <c r="V230" i="19" s="1"/>
  <c r="W230" i="19" s="1"/>
  <c r="Y230" i="19" s="1"/>
  <c r="V231" i="19" s="1"/>
  <c r="W231" i="19" s="1"/>
  <c r="Y231" i="19" s="1"/>
  <c r="V232" i="19" s="1"/>
  <c r="W232" i="19" s="1"/>
  <c r="Y232" i="19" s="1"/>
  <c r="V233" i="19" s="1"/>
  <c r="W233" i="19" s="1"/>
  <c r="Y233" i="19" s="1"/>
  <c r="V234" i="19" s="1"/>
  <c r="W234" i="19" s="1"/>
  <c r="Y234" i="19" s="1"/>
  <c r="V235" i="19" s="1"/>
  <c r="W235" i="19" s="1"/>
  <c r="Y235" i="19" s="1"/>
  <c r="AA87" i="50"/>
  <c r="V88" i="50"/>
  <c r="W88" i="50" s="1"/>
  <c r="Y88" i="50" s="1"/>
  <c r="V77" i="49"/>
  <c r="W77" i="49" s="1"/>
  <c r="Y77" i="49" s="1"/>
  <c r="AA76" i="49"/>
  <c r="AA142" i="3"/>
  <c r="V120" i="20"/>
  <c r="W120" i="20" s="1"/>
  <c r="Y120" i="20" s="1"/>
  <c r="AA119" i="20"/>
  <c r="V37" i="20"/>
  <c r="W37" i="20" s="1"/>
  <c r="Y37" i="20" s="1"/>
  <c r="AA36" i="20"/>
  <c r="V37" i="8"/>
  <c r="W37" i="8" s="1"/>
  <c r="Y37" i="8" s="1"/>
  <c r="AA36" i="8"/>
  <c r="T39" i="44"/>
  <c r="U39" i="44" s="1"/>
  <c r="W39" i="44" s="1"/>
  <c r="Y38" i="44"/>
  <c r="V39" i="37"/>
  <c r="W39" i="37" s="1"/>
  <c r="Y39" i="37" s="1"/>
  <c r="AA38" i="37"/>
  <c r="V39" i="40"/>
  <c r="W39" i="40" s="1"/>
  <c r="Y39" i="40" s="1"/>
  <c r="AA38" i="40"/>
  <c r="T128" i="44"/>
  <c r="U128" i="44" s="1"/>
  <c r="W128" i="44" s="1"/>
  <c r="Y127" i="44"/>
  <c r="V39" i="39"/>
  <c r="W39" i="39" s="1"/>
  <c r="Y39" i="39" s="1"/>
  <c r="AA38" i="39"/>
  <c r="V37" i="7"/>
  <c r="W37" i="7" s="1"/>
  <c r="Y37" i="7" s="1"/>
  <c r="AA36" i="7"/>
  <c r="V37" i="28"/>
  <c r="W37" i="28" s="1"/>
  <c r="Y37" i="28" s="1"/>
  <c r="AA36" i="28"/>
  <c r="V37" i="27"/>
  <c r="W37" i="27" s="1"/>
  <c r="Y37" i="27" s="1"/>
  <c r="AA36" i="27"/>
  <c r="V37" i="26"/>
  <c r="W37" i="26" s="1"/>
  <c r="Y37" i="26" s="1"/>
  <c r="AA36" i="26"/>
  <c r="V37" i="25"/>
  <c r="W37" i="25" s="1"/>
  <c r="Y37" i="25" s="1"/>
  <c r="AA36" i="25"/>
  <c r="V39" i="46"/>
  <c r="W39" i="46" s="1"/>
  <c r="Y39" i="46" s="1"/>
  <c r="AA38" i="46"/>
  <c r="V38" i="24"/>
  <c r="W38" i="24" s="1"/>
  <c r="Y38" i="24" s="1"/>
  <c r="AA37" i="24"/>
  <c r="V37" i="23"/>
  <c r="W37" i="23" s="1"/>
  <c r="Y37" i="23" s="1"/>
  <c r="AA36" i="23"/>
  <c r="V37" i="22"/>
  <c r="W37" i="22" s="1"/>
  <c r="Y37" i="22" s="1"/>
  <c r="AA36" i="22"/>
  <c r="V37" i="21"/>
  <c r="W37" i="21" s="1"/>
  <c r="Y37" i="21" s="1"/>
  <c r="AA36" i="21"/>
  <c r="V39" i="45"/>
  <c r="W39" i="45" s="1"/>
  <c r="Y39" i="45" s="1"/>
  <c r="AA38" i="45"/>
  <c r="V37" i="19"/>
  <c r="W37" i="19" s="1"/>
  <c r="Y37" i="19" s="1"/>
  <c r="AA36" i="19"/>
  <c r="V37" i="18"/>
  <c r="W37" i="18" s="1"/>
  <c r="Y37" i="18" s="1"/>
  <c r="AA36" i="18"/>
  <c r="V37" i="17"/>
  <c r="W37" i="17" s="1"/>
  <c r="Y37" i="17" s="1"/>
  <c r="AA36" i="17"/>
  <c r="V37" i="16"/>
  <c r="W37" i="16" s="1"/>
  <c r="Y37" i="16" s="1"/>
  <c r="AA36" i="16"/>
  <c r="V39" i="42"/>
  <c r="W39" i="42" s="1"/>
  <c r="Y39" i="42" s="1"/>
  <c r="AA38" i="42"/>
  <c r="V38" i="15"/>
  <c r="W38" i="15" s="1"/>
  <c r="Y38" i="15" s="1"/>
  <c r="AA37" i="15"/>
  <c r="V119" i="15"/>
  <c r="W119" i="15" s="1"/>
  <c r="Y119" i="15" s="1"/>
  <c r="AA118" i="15"/>
  <c r="V37" i="14"/>
  <c r="W37" i="14" s="1"/>
  <c r="Y37" i="14" s="1"/>
  <c r="AA36" i="14"/>
  <c r="V37" i="12"/>
  <c r="W37" i="12" s="1"/>
  <c r="Y37" i="12" s="1"/>
  <c r="AA36" i="12"/>
  <c r="V169" i="12"/>
  <c r="W169" i="12" s="1"/>
  <c r="Y169" i="12" s="1"/>
  <c r="V170" i="12" s="1"/>
  <c r="W170" i="12" s="1"/>
  <c r="Y170" i="12" s="1"/>
  <c r="AA168" i="12"/>
  <c r="V37" i="11"/>
  <c r="W37" i="11" s="1"/>
  <c r="Y37" i="11" s="1"/>
  <c r="AA36" i="11"/>
  <c r="V37" i="10"/>
  <c r="W37" i="10" s="1"/>
  <c r="Y37" i="10" s="1"/>
  <c r="AA36" i="10"/>
  <c r="V37" i="6"/>
  <c r="W37" i="6" s="1"/>
  <c r="Y37" i="6" s="1"/>
  <c r="AA36" i="6"/>
  <c r="V37" i="5"/>
  <c r="W37" i="5" s="1"/>
  <c r="Y37" i="5" s="1"/>
  <c r="AA36" i="5"/>
  <c r="V37" i="4"/>
  <c r="W37" i="4" s="1"/>
  <c r="Y37" i="4" s="1"/>
  <c r="AA36" i="4"/>
  <c r="V146" i="3"/>
  <c r="W146" i="3" s="1"/>
  <c r="Y146" i="3" s="1"/>
  <c r="V147" i="3" s="1"/>
  <c r="W147" i="3" s="1"/>
  <c r="Y147" i="3" s="1"/>
  <c r="V148" i="3" s="1"/>
  <c r="W148" i="3" s="1"/>
  <c r="Y148" i="3" s="1"/>
  <c r="V149" i="3" s="1"/>
  <c r="W149" i="3" s="1"/>
  <c r="Y149" i="3" s="1"/>
  <c r="V150" i="3" s="1"/>
  <c r="W150" i="3" s="1"/>
  <c r="Y150" i="3" s="1"/>
  <c r="V151" i="3" s="1"/>
  <c r="W151" i="3" s="1"/>
  <c r="Y151" i="3" s="1"/>
  <c r="V152" i="3" s="1"/>
  <c r="W152" i="3" s="1"/>
  <c r="Y152" i="3" s="1"/>
  <c r="V153" i="3" s="1"/>
  <c r="W153" i="3" s="1"/>
  <c r="Y153" i="3" s="1"/>
  <c r="V154" i="3" s="1"/>
  <c r="W154" i="3" s="1"/>
  <c r="Y154" i="3" s="1"/>
  <c r="V155" i="3" s="1"/>
  <c r="W155" i="3" s="1"/>
  <c r="Y155" i="3" s="1"/>
  <c r="V156" i="3" s="1"/>
  <c r="W156" i="3" s="1"/>
  <c r="Y156" i="3" s="1"/>
  <c r="V157" i="3" s="1"/>
  <c r="W157" i="3" s="1"/>
  <c r="Y157" i="3" s="1"/>
  <c r="V158" i="3" s="1"/>
  <c r="W158" i="3" s="1"/>
  <c r="Y158" i="3" s="1"/>
  <c r="V159" i="3" s="1"/>
  <c r="W159" i="3" s="1"/>
  <c r="Y159" i="3" s="1"/>
  <c r="V160" i="3" s="1"/>
  <c r="W160" i="3" s="1"/>
  <c r="Y160" i="3" s="1"/>
  <c r="V161" i="3" s="1"/>
  <c r="W161" i="3" s="1"/>
  <c r="Y161" i="3" s="1"/>
  <c r="V162" i="3" s="1"/>
  <c r="W162" i="3" s="1"/>
  <c r="Y162" i="3" s="1"/>
  <c r="AA145" i="3"/>
  <c r="V37" i="3"/>
  <c r="W37" i="3" s="1"/>
  <c r="Y37" i="3" s="1"/>
  <c r="AA36" i="3"/>
  <c r="V37" i="2"/>
  <c r="W37" i="2" s="1"/>
  <c r="Y37" i="2" s="1"/>
  <c r="AA36" i="2"/>
  <c r="V37" i="1"/>
  <c r="W37" i="1" s="1"/>
  <c r="Y37" i="1" s="1"/>
  <c r="AA36" i="1"/>
  <c r="V39" i="43"/>
  <c r="W39" i="43" s="1"/>
  <c r="Y39" i="43" s="1"/>
  <c r="AA38" i="43"/>
  <c r="V37" i="9"/>
  <c r="W37" i="9" s="1"/>
  <c r="Y37" i="9" s="1"/>
  <c r="AA36" i="9"/>
  <c r="V128" i="9"/>
  <c r="W128" i="9" s="1"/>
  <c r="Y128" i="9" s="1"/>
  <c r="V129" i="9" s="1"/>
  <c r="W129" i="9" s="1"/>
  <c r="Y129" i="9" s="1"/>
  <c r="AA127" i="9"/>
  <c r="V39" i="38"/>
  <c r="W39" i="38" s="1"/>
  <c r="Y39" i="38" s="1"/>
  <c r="AA38" i="38"/>
  <c r="Y23" i="41" l="1"/>
  <c r="O24" i="32"/>
  <c r="Y251" i="17"/>
  <c r="V252" i="17" s="1"/>
  <c r="W252" i="17" s="1"/>
  <c r="Y252" i="17" s="1"/>
  <c r="V253" i="17" s="1"/>
  <c r="W253" i="17" s="1"/>
  <c r="Y253" i="17" s="1"/>
  <c r="Y185" i="1"/>
  <c r="V186" i="1" s="1"/>
  <c r="W186" i="1" s="1"/>
  <c r="V225" i="11"/>
  <c r="W225" i="11" s="1"/>
  <c r="Y225" i="11" s="1"/>
  <c r="V246" i="18"/>
  <c r="W246" i="18" s="1"/>
  <c r="Y246" i="18" s="1"/>
  <c r="V247" i="18" s="1"/>
  <c r="W247" i="18" s="1"/>
  <c r="V246" i="7"/>
  <c r="W246" i="7" s="1"/>
  <c r="Y246" i="7" s="1"/>
  <c r="V247" i="7" s="1"/>
  <c r="W247" i="7" s="1"/>
  <c r="Y247" i="7" s="1"/>
  <c r="V248" i="7" s="1"/>
  <c r="W248" i="7" s="1"/>
  <c r="Y239" i="4"/>
  <c r="V240" i="4" s="1"/>
  <c r="W240" i="4" s="1"/>
  <c r="V238" i="5"/>
  <c r="W238" i="5" s="1"/>
  <c r="Y238" i="5" s="1"/>
  <c r="V237" i="21"/>
  <c r="W237" i="21" s="1"/>
  <c r="Y237" i="21" s="1"/>
  <c r="V238" i="10"/>
  <c r="W238" i="10" s="1"/>
  <c r="Y238" i="10" s="1"/>
  <c r="V236" i="19"/>
  <c r="W236" i="19" s="1"/>
  <c r="Y236" i="19" s="1"/>
  <c r="V246" i="2"/>
  <c r="W246" i="2" s="1"/>
  <c r="Y246" i="2" s="1"/>
  <c r="V247" i="2" s="1"/>
  <c r="W247" i="2" s="1"/>
  <c r="Y247" i="2" s="1"/>
  <c r="V248" i="2" s="1"/>
  <c r="W248" i="2" s="1"/>
  <c r="Y248" i="2" s="1"/>
  <c r="V249" i="2" s="1"/>
  <c r="W249" i="2" s="1"/>
  <c r="AA88" i="50"/>
  <c r="V89" i="50"/>
  <c r="W89" i="50" s="1"/>
  <c r="Y89" i="50" s="1"/>
  <c r="V78" i="49"/>
  <c r="W78" i="49" s="1"/>
  <c r="Y78" i="49" s="1"/>
  <c r="AA77" i="49"/>
  <c r="T129" i="44"/>
  <c r="U129" i="44" s="1"/>
  <c r="W129" i="44" s="1"/>
  <c r="Y128" i="44"/>
  <c r="V40" i="40"/>
  <c r="W40" i="40" s="1"/>
  <c r="Y40" i="40" s="1"/>
  <c r="AA39" i="40"/>
  <c r="V40" i="37"/>
  <c r="W40" i="37" s="1"/>
  <c r="Y40" i="37" s="1"/>
  <c r="AA39" i="37"/>
  <c r="T40" i="44"/>
  <c r="U40" i="44" s="1"/>
  <c r="W40" i="44" s="1"/>
  <c r="Y39" i="44"/>
  <c r="V38" i="8"/>
  <c r="W38" i="8" s="1"/>
  <c r="Y38" i="8" s="1"/>
  <c r="AA37" i="8"/>
  <c r="V38" i="20"/>
  <c r="W38" i="20" s="1"/>
  <c r="Y38" i="20" s="1"/>
  <c r="AA37" i="20"/>
  <c r="V121" i="20"/>
  <c r="W121" i="20" s="1"/>
  <c r="Y121" i="20" s="1"/>
  <c r="AA120" i="20"/>
  <c r="V40" i="39"/>
  <c r="W40" i="39" s="1"/>
  <c r="Y40" i="39" s="1"/>
  <c r="AA39" i="39"/>
  <c r="V38" i="7"/>
  <c r="W38" i="7" s="1"/>
  <c r="Y38" i="7" s="1"/>
  <c r="AA37" i="7"/>
  <c r="V38" i="28"/>
  <c r="W38" i="28" s="1"/>
  <c r="Y38" i="28" s="1"/>
  <c r="AA37" i="28"/>
  <c r="V38" i="27"/>
  <c r="W38" i="27" s="1"/>
  <c r="Y38" i="27" s="1"/>
  <c r="AA37" i="27"/>
  <c r="V38" i="26"/>
  <c r="W38" i="26" s="1"/>
  <c r="Y38" i="26" s="1"/>
  <c r="AA37" i="26"/>
  <c r="V38" i="25"/>
  <c r="W38" i="25" s="1"/>
  <c r="Y38" i="25" s="1"/>
  <c r="AA37" i="25"/>
  <c r="V40" i="46"/>
  <c r="W40" i="46" s="1"/>
  <c r="Y40" i="46" s="1"/>
  <c r="AA39" i="46"/>
  <c r="V39" i="24"/>
  <c r="W39" i="24" s="1"/>
  <c r="Y39" i="24" s="1"/>
  <c r="AA38" i="24"/>
  <c r="V38" i="23"/>
  <c r="W38" i="23" s="1"/>
  <c r="Y38" i="23" s="1"/>
  <c r="AA37" i="23"/>
  <c r="V38" i="22"/>
  <c r="W38" i="22" s="1"/>
  <c r="Y38" i="22" s="1"/>
  <c r="AA37" i="22"/>
  <c r="V38" i="21"/>
  <c r="W38" i="21" s="1"/>
  <c r="Y38" i="21" s="1"/>
  <c r="AA37" i="21"/>
  <c r="V40" i="45"/>
  <c r="W40" i="45" s="1"/>
  <c r="Y40" i="45" s="1"/>
  <c r="AA39" i="45"/>
  <c r="V38" i="19"/>
  <c r="W38" i="19" s="1"/>
  <c r="Y38" i="19" s="1"/>
  <c r="AA37" i="19"/>
  <c r="V38" i="18"/>
  <c r="W38" i="18" s="1"/>
  <c r="Y38" i="18" s="1"/>
  <c r="AA37" i="18"/>
  <c r="V38" i="17"/>
  <c r="W38" i="17" s="1"/>
  <c r="Y38" i="17" s="1"/>
  <c r="AA37" i="17"/>
  <c r="V38" i="16"/>
  <c r="W38" i="16" s="1"/>
  <c r="Y38" i="16" s="1"/>
  <c r="AA37" i="16"/>
  <c r="V40" i="42"/>
  <c r="W40" i="42" s="1"/>
  <c r="Y40" i="42" s="1"/>
  <c r="AA39" i="42"/>
  <c r="V39" i="15"/>
  <c r="W39" i="15" s="1"/>
  <c r="Y39" i="15" s="1"/>
  <c r="AA38" i="15"/>
  <c r="V120" i="15"/>
  <c r="W120" i="15" s="1"/>
  <c r="Y120" i="15" s="1"/>
  <c r="AA119" i="15"/>
  <c r="V38" i="14"/>
  <c r="W38" i="14" s="1"/>
  <c r="Y38" i="14" s="1"/>
  <c r="AA37" i="14"/>
  <c r="V171" i="12"/>
  <c r="W171" i="12" s="1"/>
  <c r="Y171" i="12" s="1"/>
  <c r="V172" i="12" s="1"/>
  <c r="W172" i="12" s="1"/>
  <c r="Y172" i="12" s="1"/>
  <c r="V173" i="12" s="1"/>
  <c r="W173" i="12" s="1"/>
  <c r="Y173" i="12" s="1"/>
  <c r="AA170" i="12"/>
  <c r="V38" i="12"/>
  <c r="W38" i="12" s="1"/>
  <c r="Y38" i="12" s="1"/>
  <c r="AA37" i="12"/>
  <c r="V38" i="11"/>
  <c r="W38" i="11" s="1"/>
  <c r="Y38" i="11" s="1"/>
  <c r="AA37" i="11"/>
  <c r="V38" i="10"/>
  <c r="W38" i="10" s="1"/>
  <c r="Y38" i="10" s="1"/>
  <c r="AA37" i="10"/>
  <c r="V38" i="6"/>
  <c r="W38" i="6" s="1"/>
  <c r="Y38" i="6" s="1"/>
  <c r="AA37" i="6"/>
  <c r="V38" i="5"/>
  <c r="W38" i="5" s="1"/>
  <c r="Y38" i="5" s="1"/>
  <c r="AA37" i="5"/>
  <c r="V38" i="4"/>
  <c r="W38" i="4" s="1"/>
  <c r="Y38" i="4" s="1"/>
  <c r="AA37" i="4"/>
  <c r="V38" i="3"/>
  <c r="W38" i="3" s="1"/>
  <c r="Y38" i="3" s="1"/>
  <c r="AA37" i="3"/>
  <c r="V163" i="3"/>
  <c r="W163" i="3" s="1"/>
  <c r="Y163" i="3" s="1"/>
  <c r="V164" i="3" s="1"/>
  <c r="W164" i="3" s="1"/>
  <c r="Y164" i="3" s="1"/>
  <c r="V165" i="3" s="1"/>
  <c r="W165" i="3" s="1"/>
  <c r="Y165" i="3" s="1"/>
  <c r="V166" i="3" s="1"/>
  <c r="W166" i="3" s="1"/>
  <c r="Y166" i="3" s="1"/>
  <c r="V167" i="3" s="1"/>
  <c r="W167" i="3" s="1"/>
  <c r="Y167" i="3" s="1"/>
  <c r="V168" i="3" s="1"/>
  <c r="W168" i="3" s="1"/>
  <c r="Y168" i="3" s="1"/>
  <c r="V169" i="3" s="1"/>
  <c r="W169" i="3" s="1"/>
  <c r="Y169" i="3" s="1"/>
  <c r="V170" i="3" s="1"/>
  <c r="W170" i="3" s="1"/>
  <c r="Y170" i="3" s="1"/>
  <c r="V171" i="3" s="1"/>
  <c r="W171" i="3" s="1"/>
  <c r="Y171" i="3" s="1"/>
  <c r="V172" i="3" s="1"/>
  <c r="W172" i="3" s="1"/>
  <c r="Y172" i="3" s="1"/>
  <c r="V173" i="3" s="1"/>
  <c r="W173" i="3" s="1"/>
  <c r="Y173" i="3" s="1"/>
  <c r="V174" i="3" s="1"/>
  <c r="W174" i="3" s="1"/>
  <c r="Y174" i="3" s="1"/>
  <c r="V175" i="3" s="1"/>
  <c r="W175" i="3" s="1"/>
  <c r="Y175" i="3" s="1"/>
  <c r="V176" i="3" s="1"/>
  <c r="W176" i="3" s="1"/>
  <c r="Y176" i="3" s="1"/>
  <c r="V177" i="3" s="1"/>
  <c r="W177" i="3" s="1"/>
  <c r="Y177" i="3" s="1"/>
  <c r="V178" i="3" s="1"/>
  <c r="W178" i="3" s="1"/>
  <c r="Y178" i="3" s="1"/>
  <c r="V179" i="3" s="1"/>
  <c r="W179" i="3" s="1"/>
  <c r="Y179" i="3" s="1"/>
  <c r="V180" i="3" s="1"/>
  <c r="W180" i="3" s="1"/>
  <c r="Y180" i="3" s="1"/>
  <c r="V181" i="3" s="1"/>
  <c r="W181" i="3" s="1"/>
  <c r="Y181" i="3" s="1"/>
  <c r="AA162" i="3"/>
  <c r="V38" i="2"/>
  <c r="W38" i="2" s="1"/>
  <c r="Y38" i="2" s="1"/>
  <c r="AA37" i="2"/>
  <c r="V38" i="1"/>
  <c r="W38" i="1" s="1"/>
  <c r="Y38" i="1" s="1"/>
  <c r="AA37" i="1"/>
  <c r="V40" i="43"/>
  <c r="W40" i="43" s="1"/>
  <c r="Y40" i="43" s="1"/>
  <c r="AA39" i="43"/>
  <c r="V130" i="9"/>
  <c r="W130" i="9" s="1"/>
  <c r="Y130" i="9" s="1"/>
  <c r="V131" i="9" s="1"/>
  <c r="W131" i="9" s="1"/>
  <c r="Y131" i="9" s="1"/>
  <c r="AA129" i="9"/>
  <c r="V38" i="9"/>
  <c r="W38" i="9" s="1"/>
  <c r="Y38" i="9" s="1"/>
  <c r="AA37" i="9"/>
  <c r="V40" i="38"/>
  <c r="W40" i="38" s="1"/>
  <c r="Y40" i="38" s="1"/>
  <c r="AA39" i="38"/>
  <c r="Q24" i="32" l="1"/>
  <c r="AA23" i="41"/>
  <c r="V24" i="41"/>
  <c r="W24" i="41" s="1"/>
  <c r="Y186" i="1"/>
  <c r="V187" i="1" s="1"/>
  <c r="W187" i="1" s="1"/>
  <c r="V254" i="17"/>
  <c r="W254" i="17" s="1"/>
  <c r="Y254" i="17" s="1"/>
  <c r="Y249" i="2"/>
  <c r="V250" i="2" s="1"/>
  <c r="W250" i="2" s="1"/>
  <c r="Y250" i="2" s="1"/>
  <c r="V251" i="2" s="1"/>
  <c r="W251" i="2" s="1"/>
  <c r="Y248" i="7"/>
  <c r="V249" i="7" s="1"/>
  <c r="W249" i="7" s="1"/>
  <c r="Y247" i="18"/>
  <c r="V248" i="18" s="1"/>
  <c r="W248" i="18" s="1"/>
  <c r="V226" i="11"/>
  <c r="W226" i="11" s="1"/>
  <c r="Y226" i="11" s="1"/>
  <c r="Y240" i="4"/>
  <c r="V241" i="4" s="1"/>
  <c r="W241" i="4" s="1"/>
  <c r="V239" i="5"/>
  <c r="W239" i="5" s="1"/>
  <c r="Y239" i="5" s="1"/>
  <c r="V238" i="21"/>
  <c r="W238" i="21" s="1"/>
  <c r="Y238" i="21" s="1"/>
  <c r="V239" i="10"/>
  <c r="W239" i="10" s="1"/>
  <c r="Y239" i="10" s="1"/>
  <c r="V237" i="19"/>
  <c r="W237" i="19" s="1"/>
  <c r="Y237" i="19" s="1"/>
  <c r="AA89" i="50"/>
  <c r="V90" i="50"/>
  <c r="W90" i="50" s="1"/>
  <c r="Y90" i="50" s="1"/>
  <c r="V79" i="49"/>
  <c r="W79" i="49" s="1"/>
  <c r="Y79" i="49" s="1"/>
  <c r="AA78" i="49"/>
  <c r="V122" i="20"/>
  <c r="W122" i="20" s="1"/>
  <c r="Y122" i="20" s="1"/>
  <c r="AA121" i="20"/>
  <c r="V39" i="20"/>
  <c r="W39" i="20" s="1"/>
  <c r="Y39" i="20" s="1"/>
  <c r="AA38" i="20"/>
  <c r="V39" i="8"/>
  <c r="W39" i="8" s="1"/>
  <c r="Y39" i="8" s="1"/>
  <c r="AA38" i="8"/>
  <c r="T41" i="44"/>
  <c r="U41" i="44" s="1"/>
  <c r="W41" i="44" s="1"/>
  <c r="Y40" i="44"/>
  <c r="V41" i="37"/>
  <c r="W41" i="37" s="1"/>
  <c r="Y41" i="37" s="1"/>
  <c r="AA40" i="37"/>
  <c r="V41" i="40"/>
  <c r="W41" i="40" s="1"/>
  <c r="Y41" i="40" s="1"/>
  <c r="AA40" i="40"/>
  <c r="T130" i="44"/>
  <c r="U130" i="44" s="1"/>
  <c r="W130" i="44" s="1"/>
  <c r="Y129" i="44"/>
  <c r="V41" i="39"/>
  <c r="W41" i="39" s="1"/>
  <c r="Y41" i="39" s="1"/>
  <c r="AA40" i="39"/>
  <c r="V39" i="7"/>
  <c r="W39" i="7" s="1"/>
  <c r="Y39" i="7" s="1"/>
  <c r="AA38" i="7"/>
  <c r="V39" i="28"/>
  <c r="W39" i="28" s="1"/>
  <c r="Y39" i="28" s="1"/>
  <c r="AA38" i="28"/>
  <c r="V39" i="27"/>
  <c r="W39" i="27" s="1"/>
  <c r="Y39" i="27" s="1"/>
  <c r="AA38" i="27"/>
  <c r="V39" i="26"/>
  <c r="W39" i="26" s="1"/>
  <c r="Y39" i="26" s="1"/>
  <c r="AA38" i="26"/>
  <c r="V39" i="25"/>
  <c r="W39" i="25" s="1"/>
  <c r="Y39" i="25" s="1"/>
  <c r="AA38" i="25"/>
  <c r="V41" i="46"/>
  <c r="W41" i="46" s="1"/>
  <c r="Y41" i="46" s="1"/>
  <c r="AA40" i="46"/>
  <c r="V40" i="24"/>
  <c r="W40" i="24" s="1"/>
  <c r="Y40" i="24" s="1"/>
  <c r="AA39" i="24"/>
  <c r="V39" i="23"/>
  <c r="W39" i="23" s="1"/>
  <c r="Y39" i="23" s="1"/>
  <c r="AA38" i="23"/>
  <c r="V39" i="22"/>
  <c r="W39" i="22" s="1"/>
  <c r="Y39" i="22" s="1"/>
  <c r="AA38" i="22"/>
  <c r="V39" i="21"/>
  <c r="W39" i="21" s="1"/>
  <c r="Y39" i="21" s="1"/>
  <c r="AA38" i="21"/>
  <c r="V41" i="45"/>
  <c r="W41" i="45" s="1"/>
  <c r="Y41" i="45" s="1"/>
  <c r="AA40" i="45"/>
  <c r="V39" i="19"/>
  <c r="W39" i="19" s="1"/>
  <c r="Y39" i="19" s="1"/>
  <c r="AA38" i="19"/>
  <c r="V39" i="18"/>
  <c r="W39" i="18" s="1"/>
  <c r="Y39" i="18" s="1"/>
  <c r="AA38" i="18"/>
  <c r="V39" i="17"/>
  <c r="W39" i="17" s="1"/>
  <c r="Y39" i="17" s="1"/>
  <c r="AA38" i="17"/>
  <c r="V39" i="16"/>
  <c r="W39" i="16" s="1"/>
  <c r="Y39" i="16" s="1"/>
  <c r="AA38" i="16"/>
  <c r="V41" i="42"/>
  <c r="W41" i="42" s="1"/>
  <c r="Y41" i="42" s="1"/>
  <c r="AA40" i="42"/>
  <c r="V121" i="15"/>
  <c r="W121" i="15" s="1"/>
  <c r="Y121" i="15" s="1"/>
  <c r="AA120" i="15"/>
  <c r="V40" i="15"/>
  <c r="W40" i="15" s="1"/>
  <c r="Y40" i="15" s="1"/>
  <c r="AA39" i="15"/>
  <c r="V39" i="14"/>
  <c r="W39" i="14" s="1"/>
  <c r="Y39" i="14" s="1"/>
  <c r="AA38" i="14"/>
  <c r="V39" i="12"/>
  <c r="W39" i="12" s="1"/>
  <c r="Y39" i="12" s="1"/>
  <c r="AA38" i="12"/>
  <c r="V174" i="12"/>
  <c r="W174" i="12" s="1"/>
  <c r="Y174" i="12" s="1"/>
  <c r="V175" i="12" s="1"/>
  <c r="W175" i="12" s="1"/>
  <c r="Y175" i="12" s="1"/>
  <c r="AA173" i="12"/>
  <c r="V39" i="11"/>
  <c r="W39" i="11" s="1"/>
  <c r="Y39" i="11" s="1"/>
  <c r="AA38" i="11"/>
  <c r="V39" i="10"/>
  <c r="W39" i="10" s="1"/>
  <c r="Y39" i="10" s="1"/>
  <c r="AA38" i="10"/>
  <c r="V39" i="6"/>
  <c r="W39" i="6" s="1"/>
  <c r="Y39" i="6" s="1"/>
  <c r="AA38" i="6"/>
  <c r="V39" i="5"/>
  <c r="W39" i="5" s="1"/>
  <c r="Y39" i="5" s="1"/>
  <c r="AA38" i="5"/>
  <c r="V39" i="4"/>
  <c r="W39" i="4" s="1"/>
  <c r="Y39" i="4" s="1"/>
  <c r="AA38" i="4"/>
  <c r="V182" i="3"/>
  <c r="W182" i="3" s="1"/>
  <c r="Y182" i="3" s="1"/>
  <c r="V183" i="3" s="1"/>
  <c r="W183" i="3" s="1"/>
  <c r="Y183" i="3" s="1"/>
  <c r="V184" i="3" s="1"/>
  <c r="W184" i="3" s="1"/>
  <c r="Y184" i="3" s="1"/>
  <c r="V185" i="3" s="1"/>
  <c r="W185" i="3" s="1"/>
  <c r="Y185" i="3" s="1"/>
  <c r="V186" i="3" s="1"/>
  <c r="W186" i="3" s="1"/>
  <c r="Y186" i="3" s="1"/>
  <c r="V187" i="3" s="1"/>
  <c r="W187" i="3" s="1"/>
  <c r="Y187" i="3" s="1"/>
  <c r="V188" i="3" s="1"/>
  <c r="W188" i="3" s="1"/>
  <c r="Y188" i="3" s="1"/>
  <c r="V189" i="3" s="1"/>
  <c r="W189" i="3" s="1"/>
  <c r="Y189" i="3" s="1"/>
  <c r="V190" i="3" s="1"/>
  <c r="W190" i="3" s="1"/>
  <c r="Y190" i="3" s="1"/>
  <c r="V191" i="3" s="1"/>
  <c r="W191" i="3" s="1"/>
  <c r="Y191" i="3" s="1"/>
  <c r="V192" i="3" s="1"/>
  <c r="W192" i="3" s="1"/>
  <c r="Y192" i="3" s="1"/>
  <c r="V193" i="3" s="1"/>
  <c r="W193" i="3" s="1"/>
  <c r="Y193" i="3" s="1"/>
  <c r="V194" i="3" s="1"/>
  <c r="W194" i="3" s="1"/>
  <c r="Y194" i="3" s="1"/>
  <c r="V195" i="3" s="1"/>
  <c r="W195" i="3" s="1"/>
  <c r="Y195" i="3" s="1"/>
  <c r="V196" i="3" s="1"/>
  <c r="W196" i="3" s="1"/>
  <c r="Y196" i="3" s="1"/>
  <c r="AA181" i="3"/>
  <c r="V39" i="3"/>
  <c r="W39" i="3" s="1"/>
  <c r="Y39" i="3" s="1"/>
  <c r="AA38" i="3"/>
  <c r="V39" i="2"/>
  <c r="W39" i="2" s="1"/>
  <c r="Y39" i="2" s="1"/>
  <c r="AA38" i="2"/>
  <c r="V39" i="1"/>
  <c r="W39" i="1" s="1"/>
  <c r="Y39" i="1" s="1"/>
  <c r="AA38" i="1"/>
  <c r="V41" i="43"/>
  <c r="W41" i="43" s="1"/>
  <c r="Y41" i="43" s="1"/>
  <c r="AA40" i="43"/>
  <c r="V39" i="9"/>
  <c r="W39" i="9" s="1"/>
  <c r="Y39" i="9" s="1"/>
  <c r="AA38" i="9"/>
  <c r="V132" i="9"/>
  <c r="W132" i="9" s="1"/>
  <c r="Y132" i="9" s="1"/>
  <c r="V133" i="9" s="1"/>
  <c r="W133" i="9" s="1"/>
  <c r="Y133" i="9" s="1"/>
  <c r="V134" i="9" s="1"/>
  <c r="W134" i="9" s="1"/>
  <c r="Y134" i="9" s="1"/>
  <c r="AA131" i="9"/>
  <c r="V41" i="38"/>
  <c r="W41" i="38" s="1"/>
  <c r="Y41" i="38" s="1"/>
  <c r="AA40" i="38"/>
  <c r="Y24" i="41" l="1"/>
  <c r="O25" i="32"/>
  <c r="Y187" i="1"/>
  <c r="V188" i="1" s="1"/>
  <c r="W188" i="1" s="1"/>
  <c r="V255" i="17"/>
  <c r="W255" i="17" s="1"/>
  <c r="Y255" i="17" s="1"/>
  <c r="Y251" i="2"/>
  <c r="V252" i="2" s="1"/>
  <c r="W252" i="2" s="1"/>
  <c r="Y249" i="7"/>
  <c r="V250" i="7" s="1"/>
  <c r="W250" i="7" s="1"/>
  <c r="Y248" i="18"/>
  <c r="V249" i="18" s="1"/>
  <c r="W249" i="18" s="1"/>
  <c r="Y241" i="4"/>
  <c r="V242" i="4" s="1"/>
  <c r="W242" i="4" s="1"/>
  <c r="Y242" i="4" s="1"/>
  <c r="V243" i="4" s="1"/>
  <c r="W243" i="4" s="1"/>
  <c r="V227" i="11"/>
  <c r="W227" i="11" s="1"/>
  <c r="Y227" i="11" s="1"/>
  <c r="V240" i="5"/>
  <c r="W240" i="5" s="1"/>
  <c r="Y240" i="5" s="1"/>
  <c r="V239" i="21"/>
  <c r="W239" i="21" s="1"/>
  <c r="Y239" i="21" s="1"/>
  <c r="V240" i="10"/>
  <c r="W240" i="10" s="1"/>
  <c r="Y240" i="10" s="1"/>
  <c r="V238" i="19"/>
  <c r="W238" i="19" s="1"/>
  <c r="Y238" i="19" s="1"/>
  <c r="AA90" i="50"/>
  <c r="V91" i="50"/>
  <c r="W91" i="50" s="1"/>
  <c r="Y91" i="50" s="1"/>
  <c r="V80" i="49"/>
  <c r="W80" i="49" s="1"/>
  <c r="Y80" i="49" s="1"/>
  <c r="AA79" i="49"/>
  <c r="V197" i="3"/>
  <c r="W197" i="3" s="1"/>
  <c r="Y197" i="3" s="1"/>
  <c r="T131" i="44"/>
  <c r="U131" i="44" s="1"/>
  <c r="W131" i="44" s="1"/>
  <c r="Y130" i="44"/>
  <c r="V42" i="40"/>
  <c r="W42" i="40" s="1"/>
  <c r="Y42" i="40" s="1"/>
  <c r="AA41" i="40"/>
  <c r="V42" i="37"/>
  <c r="W42" i="37" s="1"/>
  <c r="Y42" i="37" s="1"/>
  <c r="AA41" i="37"/>
  <c r="T42" i="44"/>
  <c r="U42" i="44" s="1"/>
  <c r="W42" i="44" s="1"/>
  <c r="Y41" i="44"/>
  <c r="V40" i="8"/>
  <c r="W40" i="8" s="1"/>
  <c r="Y40" i="8" s="1"/>
  <c r="AA39" i="8"/>
  <c r="V40" i="20"/>
  <c r="W40" i="20" s="1"/>
  <c r="Y40" i="20" s="1"/>
  <c r="AA39" i="20"/>
  <c r="V123" i="20"/>
  <c r="W123" i="20" s="1"/>
  <c r="Y123" i="20" s="1"/>
  <c r="AA122" i="20"/>
  <c r="V42" i="39"/>
  <c r="W42" i="39" s="1"/>
  <c r="Y42" i="39" s="1"/>
  <c r="AA41" i="39"/>
  <c r="V40" i="7"/>
  <c r="W40" i="7" s="1"/>
  <c r="Y40" i="7" s="1"/>
  <c r="AA39" i="7"/>
  <c r="V40" i="28"/>
  <c r="W40" i="28" s="1"/>
  <c r="Y40" i="28" s="1"/>
  <c r="AA39" i="28"/>
  <c r="V40" i="27"/>
  <c r="W40" i="27" s="1"/>
  <c r="Y40" i="27" s="1"/>
  <c r="AA39" i="27"/>
  <c r="V40" i="26"/>
  <c r="W40" i="26" s="1"/>
  <c r="Y40" i="26" s="1"/>
  <c r="AA39" i="26"/>
  <c r="V40" i="25"/>
  <c r="W40" i="25" s="1"/>
  <c r="Y40" i="25" s="1"/>
  <c r="AA39" i="25"/>
  <c r="V42" i="46"/>
  <c r="W42" i="46" s="1"/>
  <c r="Y42" i="46" s="1"/>
  <c r="AA41" i="46"/>
  <c r="V41" i="24"/>
  <c r="W41" i="24" s="1"/>
  <c r="Y41" i="24" s="1"/>
  <c r="AA40" i="24"/>
  <c r="V40" i="23"/>
  <c r="W40" i="23" s="1"/>
  <c r="Y40" i="23" s="1"/>
  <c r="AA39" i="23"/>
  <c r="V40" i="22"/>
  <c r="W40" i="22" s="1"/>
  <c r="Y40" i="22" s="1"/>
  <c r="AA39" i="22"/>
  <c r="V40" i="21"/>
  <c r="W40" i="21" s="1"/>
  <c r="Y40" i="21" s="1"/>
  <c r="AA39" i="21"/>
  <c r="V42" i="45"/>
  <c r="W42" i="45" s="1"/>
  <c r="Y42" i="45" s="1"/>
  <c r="AA41" i="45"/>
  <c r="V40" i="19"/>
  <c r="W40" i="19" s="1"/>
  <c r="Y40" i="19" s="1"/>
  <c r="AA39" i="19"/>
  <c r="V40" i="18"/>
  <c r="W40" i="18" s="1"/>
  <c r="Y40" i="18" s="1"/>
  <c r="AA39" i="18"/>
  <c r="V40" i="17"/>
  <c r="W40" i="17" s="1"/>
  <c r="Y40" i="17" s="1"/>
  <c r="AA39" i="17"/>
  <c r="V40" i="16"/>
  <c r="W40" i="16" s="1"/>
  <c r="Y40" i="16" s="1"/>
  <c r="AA39" i="16"/>
  <c r="V42" i="42"/>
  <c r="W42" i="42" s="1"/>
  <c r="Y42" i="42" s="1"/>
  <c r="AA41" i="42"/>
  <c r="V41" i="15"/>
  <c r="W41" i="15" s="1"/>
  <c r="Y41" i="15" s="1"/>
  <c r="AA40" i="15"/>
  <c r="V122" i="15"/>
  <c r="W122" i="15" s="1"/>
  <c r="Y122" i="15" s="1"/>
  <c r="AA121" i="15"/>
  <c r="V40" i="14"/>
  <c r="W40" i="14" s="1"/>
  <c r="Y40" i="14" s="1"/>
  <c r="AA39" i="14"/>
  <c r="V176" i="12"/>
  <c r="W176" i="12" s="1"/>
  <c r="Y176" i="12" s="1"/>
  <c r="V177" i="12" s="1"/>
  <c r="W177" i="12" s="1"/>
  <c r="Y177" i="12" s="1"/>
  <c r="AA175" i="12"/>
  <c r="V40" i="12"/>
  <c r="W40" i="12" s="1"/>
  <c r="Y40" i="12" s="1"/>
  <c r="AA39" i="12"/>
  <c r="V40" i="11"/>
  <c r="W40" i="11" s="1"/>
  <c r="Y40" i="11" s="1"/>
  <c r="AA39" i="11"/>
  <c r="V40" i="10"/>
  <c r="W40" i="10" s="1"/>
  <c r="Y40" i="10" s="1"/>
  <c r="AA39" i="10"/>
  <c r="V40" i="6"/>
  <c r="W40" i="6" s="1"/>
  <c r="Y40" i="6" s="1"/>
  <c r="AA39" i="6"/>
  <c r="V40" i="5"/>
  <c r="W40" i="5" s="1"/>
  <c r="Y40" i="5" s="1"/>
  <c r="AA39" i="5"/>
  <c r="V40" i="4"/>
  <c r="W40" i="4" s="1"/>
  <c r="Y40" i="4" s="1"/>
  <c r="AA39" i="4"/>
  <c r="V40" i="3"/>
  <c r="W40" i="3" s="1"/>
  <c r="Y40" i="3" s="1"/>
  <c r="AA39" i="3"/>
  <c r="V40" i="2"/>
  <c r="W40" i="2" s="1"/>
  <c r="Y40" i="2" s="1"/>
  <c r="AA39" i="2"/>
  <c r="V40" i="1"/>
  <c r="W40" i="1" s="1"/>
  <c r="Y40" i="1" s="1"/>
  <c r="AA39" i="1"/>
  <c r="V42" i="43"/>
  <c r="W42" i="43" s="1"/>
  <c r="Y42" i="43" s="1"/>
  <c r="AA41" i="43"/>
  <c r="AA132" i="9"/>
  <c r="V135" i="9"/>
  <c r="W135" i="9" s="1"/>
  <c r="Y135" i="9" s="1"/>
  <c r="V136" i="9" s="1"/>
  <c r="W136" i="9" s="1"/>
  <c r="Y136" i="9" s="1"/>
  <c r="AA134" i="9"/>
  <c r="V40" i="9"/>
  <c r="W40" i="9" s="1"/>
  <c r="Y40" i="9" s="1"/>
  <c r="AA39" i="9"/>
  <c r="V42" i="38"/>
  <c r="W42" i="38" s="1"/>
  <c r="Y42" i="38" s="1"/>
  <c r="AA41" i="38"/>
  <c r="Q25" i="32" l="1"/>
  <c r="AA24" i="41"/>
  <c r="V25" i="41"/>
  <c r="W25" i="41" s="1"/>
  <c r="Y188" i="1"/>
  <c r="V189" i="1" s="1"/>
  <c r="W189" i="1" s="1"/>
  <c r="V256" i="17"/>
  <c r="W256" i="17" s="1"/>
  <c r="Y252" i="2"/>
  <c r="V253" i="2" s="1"/>
  <c r="W253" i="2" s="1"/>
  <c r="Y253" i="2" s="1"/>
  <c r="V254" i="2" s="1"/>
  <c r="W254" i="2" s="1"/>
  <c r="Y250" i="7"/>
  <c r="V251" i="7" s="1"/>
  <c r="W251" i="7" s="1"/>
  <c r="Y249" i="18"/>
  <c r="V250" i="18" s="1"/>
  <c r="W250" i="18" s="1"/>
  <c r="Y250" i="18" s="1"/>
  <c r="V251" i="18" s="1"/>
  <c r="W251" i="18" s="1"/>
  <c r="Y251" i="18" s="1"/>
  <c r="Y243" i="4"/>
  <c r="V244" i="4" s="1"/>
  <c r="W244" i="4" s="1"/>
  <c r="Y244" i="4" s="1"/>
  <c r="V245" i="4" s="1"/>
  <c r="W245" i="4" s="1"/>
  <c r="Y245" i="4" s="1"/>
  <c r="V228" i="11"/>
  <c r="W228" i="11" s="1"/>
  <c r="Y228" i="11" s="1"/>
  <c r="V241" i="5"/>
  <c r="W241" i="5" s="1"/>
  <c r="Y241" i="5" s="1"/>
  <c r="V240" i="21"/>
  <c r="W240" i="21" s="1"/>
  <c r="Y240" i="21" s="1"/>
  <c r="V241" i="10"/>
  <c r="W241" i="10" s="1"/>
  <c r="Y241" i="10" s="1"/>
  <c r="V239" i="19"/>
  <c r="W239" i="19" s="1"/>
  <c r="Y239" i="19" s="1"/>
  <c r="AA91" i="50"/>
  <c r="V92" i="50"/>
  <c r="W92" i="50" s="1"/>
  <c r="Y92" i="50" s="1"/>
  <c r="V81" i="49"/>
  <c r="W81" i="49" s="1"/>
  <c r="Y81" i="49" s="1"/>
  <c r="AA80" i="49"/>
  <c r="V198" i="3"/>
  <c r="W198" i="3" s="1"/>
  <c r="Y198" i="3" s="1"/>
  <c r="V199" i="3" s="1"/>
  <c r="W199" i="3" s="1"/>
  <c r="Y199" i="3" s="1"/>
  <c r="V200" i="3" s="1"/>
  <c r="W200" i="3" s="1"/>
  <c r="Y200" i="3" s="1"/>
  <c r="V201" i="3" s="1"/>
  <c r="W201" i="3" s="1"/>
  <c r="Y201" i="3" s="1"/>
  <c r="V202" i="3" s="1"/>
  <c r="W202" i="3" s="1"/>
  <c r="Y202" i="3" s="1"/>
  <c r="V203" i="3" s="1"/>
  <c r="W203" i="3" s="1"/>
  <c r="Y203" i="3" s="1"/>
  <c r="V204" i="3" s="1"/>
  <c r="W204" i="3" s="1"/>
  <c r="Y204" i="3" s="1"/>
  <c r="V205" i="3" s="1"/>
  <c r="W205" i="3" s="1"/>
  <c r="Y205" i="3" s="1"/>
  <c r="V206" i="3" s="1"/>
  <c r="W206" i="3" s="1"/>
  <c r="Y206" i="3" s="1"/>
  <c r="V207" i="3" s="1"/>
  <c r="W207" i="3" s="1"/>
  <c r="Y207" i="3" s="1"/>
  <c r="V208" i="3" s="1"/>
  <c r="W208" i="3" s="1"/>
  <c r="Y208" i="3" s="1"/>
  <c r="V209" i="3" s="1"/>
  <c r="W209" i="3" s="1"/>
  <c r="Y209" i="3" s="1"/>
  <c r="V210" i="3" s="1"/>
  <c r="W210" i="3" s="1"/>
  <c r="Y210" i="3" s="1"/>
  <c r="V211" i="3" s="1"/>
  <c r="W211" i="3" s="1"/>
  <c r="Y211" i="3" s="1"/>
  <c r="V212" i="3" s="1"/>
  <c r="W212" i="3" s="1"/>
  <c r="Y212" i="3" s="1"/>
  <c r="V213" i="3" s="1"/>
  <c r="W213" i="3" s="1"/>
  <c r="Y213" i="3" s="1"/>
  <c r="V214" i="3" s="1"/>
  <c r="W214" i="3" s="1"/>
  <c r="Y214" i="3" s="1"/>
  <c r="V215" i="3" s="1"/>
  <c r="W215" i="3" s="1"/>
  <c r="Y215" i="3" s="1"/>
  <c r="V216" i="3" s="1"/>
  <c r="W216" i="3" s="1"/>
  <c r="Y216" i="3" s="1"/>
  <c r="V217" i="3" s="1"/>
  <c r="W217" i="3" s="1"/>
  <c r="Y217" i="3" s="1"/>
  <c r="V218" i="3" s="1"/>
  <c r="W218" i="3" s="1"/>
  <c r="Y218" i="3" s="1"/>
  <c r="V219" i="3" s="1"/>
  <c r="W219" i="3" s="1"/>
  <c r="Y219" i="3" s="1"/>
  <c r="V220" i="3" s="1"/>
  <c r="W220" i="3" s="1"/>
  <c r="Y220" i="3" s="1"/>
  <c r="V221" i="3" s="1"/>
  <c r="W221" i="3" s="1"/>
  <c r="Y221" i="3" s="1"/>
  <c r="V222" i="3" s="1"/>
  <c r="W222" i="3" s="1"/>
  <c r="Y222" i="3" s="1"/>
  <c r="V223" i="3" s="1"/>
  <c r="W223" i="3" s="1"/>
  <c r="Y223" i="3" s="1"/>
  <c r="V224" i="3" s="1"/>
  <c r="W224" i="3" s="1"/>
  <c r="Y224" i="3" s="1"/>
  <c r="V225" i="3" s="1"/>
  <c r="W225" i="3" s="1"/>
  <c r="Y225" i="3" s="1"/>
  <c r="V226" i="3" s="1"/>
  <c r="W226" i="3" s="1"/>
  <c r="V124" i="20"/>
  <c r="W124" i="20" s="1"/>
  <c r="Y124" i="20" s="1"/>
  <c r="AA123" i="20"/>
  <c r="V41" i="20"/>
  <c r="W41" i="20" s="1"/>
  <c r="Y41" i="20" s="1"/>
  <c r="AA40" i="20"/>
  <c r="V41" i="8"/>
  <c r="W41" i="8" s="1"/>
  <c r="Y41" i="8" s="1"/>
  <c r="AA40" i="8"/>
  <c r="T43" i="44"/>
  <c r="U43" i="44" s="1"/>
  <c r="W43" i="44" s="1"/>
  <c r="Y42" i="44"/>
  <c r="V43" i="37"/>
  <c r="W43" i="37" s="1"/>
  <c r="Y43" i="37" s="1"/>
  <c r="AA42" i="37"/>
  <c r="V43" i="40"/>
  <c r="W43" i="40" s="1"/>
  <c r="Y43" i="40" s="1"/>
  <c r="AA42" i="40"/>
  <c r="T132" i="44"/>
  <c r="U132" i="44" s="1"/>
  <c r="W132" i="44" s="1"/>
  <c r="Y131" i="44"/>
  <c r="V43" i="39"/>
  <c r="W43" i="39" s="1"/>
  <c r="Y43" i="39" s="1"/>
  <c r="AA42" i="39"/>
  <c r="V41" i="7"/>
  <c r="W41" i="7" s="1"/>
  <c r="Y41" i="7" s="1"/>
  <c r="AA40" i="7"/>
  <c r="V41" i="28"/>
  <c r="W41" i="28" s="1"/>
  <c r="Y41" i="28" s="1"/>
  <c r="AA40" i="28"/>
  <c r="V41" i="27"/>
  <c r="W41" i="27" s="1"/>
  <c r="Y41" i="27" s="1"/>
  <c r="AA40" i="27"/>
  <c r="V41" i="26"/>
  <c r="W41" i="26" s="1"/>
  <c r="Y41" i="26" s="1"/>
  <c r="AA40" i="26"/>
  <c r="V41" i="25"/>
  <c r="W41" i="25" s="1"/>
  <c r="Y41" i="25" s="1"/>
  <c r="AA40" i="25"/>
  <c r="V43" i="46"/>
  <c r="W43" i="46" s="1"/>
  <c r="Y43" i="46" s="1"/>
  <c r="AA42" i="46"/>
  <c r="V42" i="24"/>
  <c r="W42" i="24" s="1"/>
  <c r="Y42" i="24" s="1"/>
  <c r="AA41" i="24"/>
  <c r="V41" i="23"/>
  <c r="W41" i="23" s="1"/>
  <c r="Y41" i="23" s="1"/>
  <c r="AA40" i="23"/>
  <c r="V41" i="22"/>
  <c r="W41" i="22" s="1"/>
  <c r="Y41" i="22" s="1"/>
  <c r="AA40" i="22"/>
  <c r="V41" i="21"/>
  <c r="W41" i="21" s="1"/>
  <c r="Y41" i="21" s="1"/>
  <c r="AA40" i="21"/>
  <c r="V43" i="45"/>
  <c r="W43" i="45" s="1"/>
  <c r="Y43" i="45" s="1"/>
  <c r="AA42" i="45"/>
  <c r="V41" i="19"/>
  <c r="W41" i="19" s="1"/>
  <c r="Y41" i="19" s="1"/>
  <c r="AA40" i="19"/>
  <c r="V41" i="18"/>
  <c r="W41" i="18" s="1"/>
  <c r="Y41" i="18" s="1"/>
  <c r="AA40" i="18"/>
  <c r="V41" i="17"/>
  <c r="W41" i="17" s="1"/>
  <c r="Y41" i="17" s="1"/>
  <c r="AA40" i="17"/>
  <c r="V41" i="16"/>
  <c r="W41" i="16" s="1"/>
  <c r="Y41" i="16" s="1"/>
  <c r="AA40" i="16"/>
  <c r="V43" i="42"/>
  <c r="W43" i="42" s="1"/>
  <c r="Y43" i="42" s="1"/>
  <c r="AA42" i="42"/>
  <c r="V123" i="15"/>
  <c r="W123" i="15" s="1"/>
  <c r="Y123" i="15" s="1"/>
  <c r="AA122" i="15"/>
  <c r="V42" i="15"/>
  <c r="W42" i="15" s="1"/>
  <c r="Y42" i="15" s="1"/>
  <c r="AA41" i="15"/>
  <c r="V41" i="14"/>
  <c r="W41" i="14" s="1"/>
  <c r="Y41" i="14" s="1"/>
  <c r="AA40" i="14"/>
  <c r="V41" i="12"/>
  <c r="W41" i="12" s="1"/>
  <c r="Y41" i="12" s="1"/>
  <c r="AA40" i="12"/>
  <c r="V178" i="12"/>
  <c r="W178" i="12" s="1"/>
  <c r="Y178" i="12" s="1"/>
  <c r="V179" i="12" s="1"/>
  <c r="W179" i="12" s="1"/>
  <c r="Y179" i="12" s="1"/>
  <c r="AA177" i="12"/>
  <c r="V41" i="11"/>
  <c r="W41" i="11" s="1"/>
  <c r="Y41" i="11" s="1"/>
  <c r="AA40" i="11"/>
  <c r="V41" i="10"/>
  <c r="W41" i="10" s="1"/>
  <c r="Y41" i="10" s="1"/>
  <c r="AA40" i="10"/>
  <c r="V41" i="6"/>
  <c r="W41" i="6" s="1"/>
  <c r="Y41" i="6" s="1"/>
  <c r="AA40" i="6"/>
  <c r="V41" i="5"/>
  <c r="W41" i="5" s="1"/>
  <c r="Y41" i="5" s="1"/>
  <c r="AA40" i="5"/>
  <c r="V41" i="4"/>
  <c r="W41" i="4" s="1"/>
  <c r="Y41" i="4" s="1"/>
  <c r="AA40" i="4"/>
  <c r="V41" i="3"/>
  <c r="W41" i="3" s="1"/>
  <c r="Y41" i="3" s="1"/>
  <c r="AA40" i="3"/>
  <c r="V41" i="2"/>
  <c r="W41" i="2" s="1"/>
  <c r="Y41" i="2" s="1"/>
  <c r="AA40" i="2"/>
  <c r="V41" i="1"/>
  <c r="W41" i="1" s="1"/>
  <c r="Y41" i="1" s="1"/>
  <c r="AA40" i="1"/>
  <c r="V43" i="43"/>
  <c r="W43" i="43" s="1"/>
  <c r="Y43" i="43" s="1"/>
  <c r="AA42" i="43"/>
  <c r="V137" i="9"/>
  <c r="W137" i="9" s="1"/>
  <c r="Y137" i="9" s="1"/>
  <c r="V138" i="9" s="1"/>
  <c r="W138" i="9" s="1"/>
  <c r="Y138" i="9" s="1"/>
  <c r="AA136" i="9"/>
  <c r="V41" i="9"/>
  <c r="W41" i="9" s="1"/>
  <c r="Y41" i="9" s="1"/>
  <c r="AA40" i="9"/>
  <c r="V43" i="38"/>
  <c r="W43" i="38" s="1"/>
  <c r="Y43" i="38" s="1"/>
  <c r="AA42" i="38"/>
  <c r="Y25" i="41" l="1"/>
  <c r="O26" i="32"/>
  <c r="Y189" i="1"/>
  <c r="V190" i="1" s="1"/>
  <c r="W190" i="1" s="1"/>
  <c r="Y256" i="17"/>
  <c r="V257" i="17" s="1"/>
  <c r="W257" i="17" s="1"/>
  <c r="Y254" i="2"/>
  <c r="V255" i="2" s="1"/>
  <c r="W255" i="2" s="1"/>
  <c r="Y251" i="7"/>
  <c r="V252" i="7" s="1"/>
  <c r="W252" i="7" s="1"/>
  <c r="V252" i="18"/>
  <c r="W252" i="18" s="1"/>
  <c r="V229" i="11"/>
  <c r="W229" i="11" s="1"/>
  <c r="Y229" i="11" s="1"/>
  <c r="V246" i="4"/>
  <c r="W246" i="4" s="1"/>
  <c r="Y246" i="4" s="1"/>
  <c r="V247" i="4" s="1"/>
  <c r="W247" i="4" s="1"/>
  <c r="Y247" i="4" s="1"/>
  <c r="V248" i="4" s="1"/>
  <c r="W248" i="4" s="1"/>
  <c r="V242" i="5"/>
  <c r="W242" i="5" s="1"/>
  <c r="Y242" i="5" s="1"/>
  <c r="V241" i="21"/>
  <c r="W241" i="21" s="1"/>
  <c r="V242" i="10"/>
  <c r="W242" i="10" s="1"/>
  <c r="Y242" i="10" s="1"/>
  <c r="V240" i="19"/>
  <c r="W240" i="19" s="1"/>
  <c r="Y240" i="19" s="1"/>
  <c r="Y226" i="3"/>
  <c r="V227" i="3" s="1"/>
  <c r="W227" i="3" s="1"/>
  <c r="Y227" i="3" s="1"/>
  <c r="V228" i="3" s="1"/>
  <c r="W228" i="3" s="1"/>
  <c r="Y228" i="3" s="1"/>
  <c r="V229" i="3" s="1"/>
  <c r="W229" i="3" s="1"/>
  <c r="Y229" i="3" s="1"/>
  <c r="V230" i="3" s="1"/>
  <c r="W230" i="3" s="1"/>
  <c r="Y230" i="3" s="1"/>
  <c r="V231" i="3" s="1"/>
  <c r="W231" i="3" s="1"/>
  <c r="AA92" i="50"/>
  <c r="V93" i="50"/>
  <c r="W93" i="50" s="1"/>
  <c r="Y93" i="50" s="1"/>
  <c r="V82" i="49"/>
  <c r="W82" i="49" s="1"/>
  <c r="Y82" i="49" s="1"/>
  <c r="AA81" i="49"/>
  <c r="T133" i="44"/>
  <c r="U133" i="44" s="1"/>
  <c r="W133" i="44" s="1"/>
  <c r="Y132" i="44"/>
  <c r="V44" i="40"/>
  <c r="W44" i="40" s="1"/>
  <c r="Y44" i="40" s="1"/>
  <c r="AA43" i="40"/>
  <c r="V44" i="37"/>
  <c r="W44" i="37" s="1"/>
  <c r="Y44" i="37" s="1"/>
  <c r="AA43" i="37"/>
  <c r="T44" i="44"/>
  <c r="U44" i="44" s="1"/>
  <c r="W44" i="44" s="1"/>
  <c r="Y43" i="44"/>
  <c r="V42" i="8"/>
  <c r="W42" i="8" s="1"/>
  <c r="Y42" i="8" s="1"/>
  <c r="AA41" i="8"/>
  <c r="V42" i="20"/>
  <c r="W42" i="20" s="1"/>
  <c r="Y42" i="20" s="1"/>
  <c r="AA41" i="20"/>
  <c r="V125" i="20"/>
  <c r="W125" i="20" s="1"/>
  <c r="Y125" i="20" s="1"/>
  <c r="AA124" i="20"/>
  <c r="V44" i="39"/>
  <c r="W44" i="39" s="1"/>
  <c r="Y44" i="39" s="1"/>
  <c r="AA43" i="39"/>
  <c r="V42" i="7"/>
  <c r="W42" i="7" s="1"/>
  <c r="Y42" i="7" s="1"/>
  <c r="AA41" i="7"/>
  <c r="V42" i="28"/>
  <c r="W42" i="28" s="1"/>
  <c r="Y42" i="28" s="1"/>
  <c r="AA41" i="28"/>
  <c r="V42" i="27"/>
  <c r="W42" i="27" s="1"/>
  <c r="Y42" i="27" s="1"/>
  <c r="AA41" i="27"/>
  <c r="V42" i="26"/>
  <c r="W42" i="26" s="1"/>
  <c r="Y42" i="26" s="1"/>
  <c r="AA41" i="26"/>
  <c r="V42" i="25"/>
  <c r="W42" i="25" s="1"/>
  <c r="Y42" i="25" s="1"/>
  <c r="AA41" i="25"/>
  <c r="V44" i="46"/>
  <c r="W44" i="46" s="1"/>
  <c r="Y44" i="46" s="1"/>
  <c r="AA43" i="46"/>
  <c r="V43" i="24"/>
  <c r="W43" i="24" s="1"/>
  <c r="Y43" i="24" s="1"/>
  <c r="AA42" i="24"/>
  <c r="V42" i="23"/>
  <c r="W42" i="23" s="1"/>
  <c r="Y42" i="23" s="1"/>
  <c r="AA41" i="23"/>
  <c r="V42" i="22"/>
  <c r="W42" i="22" s="1"/>
  <c r="Y42" i="22" s="1"/>
  <c r="AA41" i="22"/>
  <c r="V42" i="21"/>
  <c r="W42" i="21" s="1"/>
  <c r="Y42" i="21" s="1"/>
  <c r="AA41" i="21"/>
  <c r="V44" i="45"/>
  <c r="W44" i="45" s="1"/>
  <c r="Y44" i="45" s="1"/>
  <c r="AA43" i="45"/>
  <c r="V42" i="19"/>
  <c r="W42" i="19" s="1"/>
  <c r="Y42" i="19" s="1"/>
  <c r="AA41" i="19"/>
  <c r="V42" i="18"/>
  <c r="W42" i="18" s="1"/>
  <c r="Y42" i="18" s="1"/>
  <c r="AA41" i="18"/>
  <c r="V42" i="17"/>
  <c r="W42" i="17" s="1"/>
  <c r="Y42" i="17" s="1"/>
  <c r="AA41" i="17"/>
  <c r="V42" i="16"/>
  <c r="W42" i="16" s="1"/>
  <c r="Y42" i="16" s="1"/>
  <c r="AA41" i="16"/>
  <c r="V44" i="42"/>
  <c r="W44" i="42" s="1"/>
  <c r="Y44" i="42" s="1"/>
  <c r="AA43" i="42"/>
  <c r="V43" i="15"/>
  <c r="W43" i="15" s="1"/>
  <c r="Y43" i="15" s="1"/>
  <c r="AA42" i="15"/>
  <c r="V124" i="15"/>
  <c r="W124" i="15" s="1"/>
  <c r="Y124" i="15" s="1"/>
  <c r="AA123" i="15"/>
  <c r="V42" i="14"/>
  <c r="W42" i="14" s="1"/>
  <c r="Y42" i="14" s="1"/>
  <c r="AA41" i="14"/>
  <c r="V180" i="12"/>
  <c r="W180" i="12" s="1"/>
  <c r="Y180" i="12" s="1"/>
  <c r="V181" i="12" s="1"/>
  <c r="W181" i="12" s="1"/>
  <c r="Y181" i="12" s="1"/>
  <c r="AA179" i="12"/>
  <c r="V42" i="12"/>
  <c r="W42" i="12" s="1"/>
  <c r="Y42" i="12" s="1"/>
  <c r="AA41" i="12"/>
  <c r="V42" i="11"/>
  <c r="W42" i="11" s="1"/>
  <c r="Y42" i="11" s="1"/>
  <c r="AA41" i="11"/>
  <c r="V42" i="10"/>
  <c r="W42" i="10" s="1"/>
  <c r="Y42" i="10" s="1"/>
  <c r="AA41" i="10"/>
  <c r="V42" i="6"/>
  <c r="W42" i="6" s="1"/>
  <c r="Y42" i="6" s="1"/>
  <c r="AA41" i="6"/>
  <c r="V42" i="5"/>
  <c r="W42" i="5" s="1"/>
  <c r="Y42" i="5" s="1"/>
  <c r="AA41" i="5"/>
  <c r="V42" i="4"/>
  <c r="W42" i="4" s="1"/>
  <c r="Y42" i="4" s="1"/>
  <c r="AA41" i="4"/>
  <c r="V42" i="3"/>
  <c r="W42" i="3" s="1"/>
  <c r="Y42" i="3" s="1"/>
  <c r="AA41" i="3"/>
  <c r="V42" i="2"/>
  <c r="W42" i="2" s="1"/>
  <c r="Y42" i="2" s="1"/>
  <c r="AA41" i="2"/>
  <c r="V42" i="1"/>
  <c r="W42" i="1" s="1"/>
  <c r="Y42" i="1" s="1"/>
  <c r="AA41" i="1"/>
  <c r="V44" i="43"/>
  <c r="W44" i="43" s="1"/>
  <c r="Y44" i="43" s="1"/>
  <c r="AA43" i="43"/>
  <c r="V42" i="9"/>
  <c r="W42" i="9" s="1"/>
  <c r="Y42" i="9" s="1"/>
  <c r="AA41" i="9"/>
  <c r="V139" i="9"/>
  <c r="W139" i="9" s="1"/>
  <c r="Y139" i="9" s="1"/>
  <c r="AA138" i="9"/>
  <c r="V44" i="38"/>
  <c r="W44" i="38" s="1"/>
  <c r="Y44" i="38" s="1"/>
  <c r="AA43" i="38"/>
  <c r="Q26" i="32" l="1"/>
  <c r="V26" i="41"/>
  <c r="W26" i="41" s="1"/>
  <c r="AA25" i="41"/>
  <c r="Y190" i="1"/>
  <c r="V191" i="1" s="1"/>
  <c r="W191" i="1" s="1"/>
  <c r="Y257" i="17"/>
  <c r="V258" i="17" s="1"/>
  <c r="W258" i="17" s="1"/>
  <c r="Y258" i="17" s="1"/>
  <c r="V259" i="17" s="1"/>
  <c r="W259" i="17" s="1"/>
  <c r="Y259" i="17" s="1"/>
  <c r="V260" i="17" s="1"/>
  <c r="W260" i="17" s="1"/>
  <c r="Y260" i="17" s="1"/>
  <c r="V261" i="17" s="1"/>
  <c r="W261" i="17" s="1"/>
  <c r="Y261" i="17" s="1"/>
  <c r="V262" i="17" s="1"/>
  <c r="W262" i="17" s="1"/>
  <c r="Y262" i="17" s="1"/>
  <c r="V263" i="17" s="1"/>
  <c r="W263" i="17" s="1"/>
  <c r="Y263" i="17" s="1"/>
  <c r="V264" i="17" s="1"/>
  <c r="W264" i="17" s="1"/>
  <c r="Y264" i="17" s="1"/>
  <c r="V265" i="17" s="1"/>
  <c r="W265" i="17" s="1"/>
  <c r="Y265" i="17" s="1"/>
  <c r="V266" i="17" s="1"/>
  <c r="W266" i="17" s="1"/>
  <c r="Y266" i="17" s="1"/>
  <c r="V267" i="17" s="1"/>
  <c r="W267" i="17" s="1"/>
  <c r="Y267" i="17" s="1"/>
  <c r="V268" i="17" s="1"/>
  <c r="W268" i="17" s="1"/>
  <c r="Y268" i="17" s="1"/>
  <c r="V269" i="17" s="1"/>
  <c r="W269" i="17" s="1"/>
  <c r="Y269" i="17" s="1"/>
  <c r="V270" i="17" s="1"/>
  <c r="W270" i="17" s="1"/>
  <c r="Y270" i="17" s="1"/>
  <c r="Y255" i="2"/>
  <c r="V256" i="2" s="1"/>
  <c r="W256" i="2" s="1"/>
  <c r="Y252" i="18"/>
  <c r="V253" i="18" s="1"/>
  <c r="W253" i="18" s="1"/>
  <c r="Y252" i="7"/>
  <c r="V253" i="7" s="1"/>
  <c r="W253" i="7" s="1"/>
  <c r="Y248" i="4"/>
  <c r="V249" i="4" s="1"/>
  <c r="W249" i="4" s="1"/>
  <c r="V230" i="11"/>
  <c r="W230" i="11" s="1"/>
  <c r="Y230" i="11" s="1"/>
  <c r="Y241" i="21"/>
  <c r="V242" i="21" s="1"/>
  <c r="W242" i="21" s="1"/>
  <c r="Y242" i="21" s="1"/>
  <c r="V243" i="5"/>
  <c r="W243" i="5" s="1"/>
  <c r="V243" i="10"/>
  <c r="W243" i="10" s="1"/>
  <c r="Y243" i="10" s="1"/>
  <c r="V241" i="19"/>
  <c r="W241" i="19" s="1"/>
  <c r="Y241" i="19" s="1"/>
  <c r="Y231" i="3"/>
  <c r="V232" i="3" s="1"/>
  <c r="W232" i="3" s="1"/>
  <c r="Y232" i="3" s="1"/>
  <c r="V233" i="3" s="1"/>
  <c r="W233" i="3" s="1"/>
  <c r="Y233" i="3" s="1"/>
  <c r="V234" i="3" s="1"/>
  <c r="W234" i="3" s="1"/>
  <c r="Y234" i="3" s="1"/>
  <c r="V235" i="3" s="1"/>
  <c r="W235" i="3" s="1"/>
  <c r="Y235" i="3" s="1"/>
  <c r="V236" i="3" s="1"/>
  <c r="W236" i="3" s="1"/>
  <c r="Y236" i="3" s="1"/>
  <c r="V237" i="3" s="1"/>
  <c r="W237" i="3" s="1"/>
  <c r="Y237" i="3" s="1"/>
  <c r="V238" i="3" s="1"/>
  <c r="W238" i="3" s="1"/>
  <c r="Y238" i="3" s="1"/>
  <c r="V239" i="3" s="1"/>
  <c r="W239" i="3" s="1"/>
  <c r="Y239" i="3" s="1"/>
  <c r="V240" i="3" s="1"/>
  <c r="W240" i="3" s="1"/>
  <c r="Y240" i="3" s="1"/>
  <c r="V241" i="3" s="1"/>
  <c r="W241" i="3" s="1"/>
  <c r="Y241" i="3" s="1"/>
  <c r="V242" i="3" s="1"/>
  <c r="W242" i="3" s="1"/>
  <c r="Y242" i="3" s="1"/>
  <c r="V243" i="3" s="1"/>
  <c r="W243" i="3" s="1"/>
  <c r="Y243" i="3" s="1"/>
  <c r="V244" i="3" s="1"/>
  <c r="W244" i="3" s="1"/>
  <c r="Y244" i="3" s="1"/>
  <c r="V245" i="3" s="1"/>
  <c r="W245" i="3" s="1"/>
  <c r="Y245" i="3" s="1"/>
  <c r="V246" i="3" s="1"/>
  <c r="W246" i="3" s="1"/>
  <c r="Y246" i="3" s="1"/>
  <c r="V247" i="3" s="1"/>
  <c r="W247" i="3" s="1"/>
  <c r="Y247" i="3" s="1"/>
  <c r="V248" i="3" s="1"/>
  <c r="W248" i="3" s="1"/>
  <c r="Y248" i="3" s="1"/>
  <c r="V249" i="3" s="1"/>
  <c r="W249" i="3" s="1"/>
  <c r="Y249" i="3" s="1"/>
  <c r="V250" i="3" s="1"/>
  <c r="W250" i="3" s="1"/>
  <c r="Y250" i="3" s="1"/>
  <c r="V251" i="3" s="1"/>
  <c r="W251" i="3" s="1"/>
  <c r="Y251" i="3" s="1"/>
  <c r="V252" i="3" s="1"/>
  <c r="W252" i="3" s="1"/>
  <c r="AA93" i="50"/>
  <c r="V94" i="50"/>
  <c r="W94" i="50" s="1"/>
  <c r="Y94" i="50" s="1"/>
  <c r="V83" i="49"/>
  <c r="W83" i="49" s="1"/>
  <c r="Y83" i="49" s="1"/>
  <c r="AA82" i="49"/>
  <c r="V126" i="20"/>
  <c r="W126" i="20" s="1"/>
  <c r="Y126" i="20" s="1"/>
  <c r="AA125" i="20"/>
  <c r="V43" i="20"/>
  <c r="W43" i="20" s="1"/>
  <c r="Y43" i="20" s="1"/>
  <c r="AA42" i="20"/>
  <c r="V43" i="8"/>
  <c r="W43" i="8" s="1"/>
  <c r="Y43" i="8" s="1"/>
  <c r="AA42" i="8"/>
  <c r="T45" i="44"/>
  <c r="U45" i="44" s="1"/>
  <c r="W45" i="44" s="1"/>
  <c r="Y44" i="44"/>
  <c r="V45" i="37"/>
  <c r="W45" i="37" s="1"/>
  <c r="Y45" i="37" s="1"/>
  <c r="AA44" i="37"/>
  <c r="V45" i="40"/>
  <c r="W45" i="40" s="1"/>
  <c r="Y45" i="40" s="1"/>
  <c r="AA44" i="40"/>
  <c r="T134" i="44"/>
  <c r="U134" i="44" s="1"/>
  <c r="W134" i="44" s="1"/>
  <c r="Y133" i="44"/>
  <c r="V45" i="39"/>
  <c r="W45" i="39" s="1"/>
  <c r="Y45" i="39" s="1"/>
  <c r="AA44" i="39"/>
  <c r="V43" i="7"/>
  <c r="W43" i="7" s="1"/>
  <c r="Y43" i="7" s="1"/>
  <c r="AA42" i="7"/>
  <c r="V43" i="28"/>
  <c r="W43" i="28" s="1"/>
  <c r="Y43" i="28" s="1"/>
  <c r="AA42" i="28"/>
  <c r="V43" i="27"/>
  <c r="W43" i="27" s="1"/>
  <c r="Y43" i="27" s="1"/>
  <c r="AA42" i="27"/>
  <c r="V43" i="26"/>
  <c r="W43" i="26" s="1"/>
  <c r="Y43" i="26" s="1"/>
  <c r="AA42" i="26"/>
  <c r="V43" i="25"/>
  <c r="W43" i="25" s="1"/>
  <c r="Y43" i="25" s="1"/>
  <c r="AA42" i="25"/>
  <c r="V45" i="46"/>
  <c r="W45" i="46" s="1"/>
  <c r="Y45" i="46" s="1"/>
  <c r="AA44" i="46"/>
  <c r="V44" i="24"/>
  <c r="W44" i="24" s="1"/>
  <c r="Y44" i="24" s="1"/>
  <c r="AA43" i="24"/>
  <c r="V43" i="23"/>
  <c r="W43" i="23" s="1"/>
  <c r="Y43" i="23" s="1"/>
  <c r="AA42" i="23"/>
  <c r="V43" i="22"/>
  <c r="W43" i="22" s="1"/>
  <c r="Y43" i="22" s="1"/>
  <c r="AA42" i="22"/>
  <c r="V43" i="21"/>
  <c r="W43" i="21" s="1"/>
  <c r="Y43" i="21" s="1"/>
  <c r="AA42" i="21"/>
  <c r="V45" i="45"/>
  <c r="W45" i="45" s="1"/>
  <c r="Y45" i="45" s="1"/>
  <c r="AA44" i="45"/>
  <c r="V43" i="19"/>
  <c r="W43" i="19" s="1"/>
  <c r="Y43" i="19" s="1"/>
  <c r="AA42" i="19"/>
  <c r="V43" i="18"/>
  <c r="W43" i="18" s="1"/>
  <c r="Y43" i="18" s="1"/>
  <c r="AA42" i="18"/>
  <c r="V43" i="17"/>
  <c r="W43" i="17" s="1"/>
  <c r="Y43" i="17" s="1"/>
  <c r="AA42" i="17"/>
  <c r="V43" i="16"/>
  <c r="W43" i="16" s="1"/>
  <c r="Y43" i="16" s="1"/>
  <c r="AA42" i="16"/>
  <c r="V45" i="42"/>
  <c r="W45" i="42" s="1"/>
  <c r="Y45" i="42" s="1"/>
  <c r="AA44" i="42"/>
  <c r="V125" i="15"/>
  <c r="W125" i="15" s="1"/>
  <c r="Y125" i="15" s="1"/>
  <c r="AA124" i="15"/>
  <c r="V44" i="15"/>
  <c r="W44" i="15" s="1"/>
  <c r="Y44" i="15" s="1"/>
  <c r="AA43" i="15"/>
  <c r="V43" i="14"/>
  <c r="W43" i="14" s="1"/>
  <c r="Y43" i="14" s="1"/>
  <c r="AA42" i="14"/>
  <c r="V43" i="12"/>
  <c r="W43" i="12" s="1"/>
  <c r="Y43" i="12" s="1"/>
  <c r="AA42" i="12"/>
  <c r="V182" i="12"/>
  <c r="W182" i="12" s="1"/>
  <c r="Y182" i="12" s="1"/>
  <c r="V183" i="12" s="1"/>
  <c r="W183" i="12" s="1"/>
  <c r="Y183" i="12" s="1"/>
  <c r="V184" i="12" s="1"/>
  <c r="W184" i="12" s="1"/>
  <c r="Y184" i="12" s="1"/>
  <c r="V185" i="12" s="1"/>
  <c r="W185" i="12" s="1"/>
  <c r="Y185" i="12" s="1"/>
  <c r="V186" i="12" s="1"/>
  <c r="W186" i="12" s="1"/>
  <c r="Y186" i="12" s="1"/>
  <c r="V187" i="12" s="1"/>
  <c r="W187" i="12" s="1"/>
  <c r="Y187" i="12" s="1"/>
  <c r="V188" i="12" s="1"/>
  <c r="W188" i="12" s="1"/>
  <c r="Y188" i="12" s="1"/>
  <c r="V189" i="12" s="1"/>
  <c r="W189" i="12" s="1"/>
  <c r="Y189" i="12" s="1"/>
  <c r="V190" i="12" s="1"/>
  <c r="W190" i="12" s="1"/>
  <c r="Y190" i="12" s="1"/>
  <c r="V191" i="12" s="1"/>
  <c r="W191" i="12" s="1"/>
  <c r="Y191" i="12" s="1"/>
  <c r="V192" i="12" s="1"/>
  <c r="W192" i="12" s="1"/>
  <c r="Y192" i="12" s="1"/>
  <c r="V193" i="12" s="1"/>
  <c r="W193" i="12" s="1"/>
  <c r="Y193" i="12" s="1"/>
  <c r="V194" i="12" s="1"/>
  <c r="W194" i="12" s="1"/>
  <c r="Y194" i="12" s="1"/>
  <c r="V195" i="12" s="1"/>
  <c r="W195" i="12" s="1"/>
  <c r="Y195" i="12" s="1"/>
  <c r="V196" i="12" s="1"/>
  <c r="W196" i="12" s="1"/>
  <c r="Y196" i="12" s="1"/>
  <c r="V197" i="12" s="1"/>
  <c r="W197" i="12" s="1"/>
  <c r="Y197" i="12" s="1"/>
  <c r="V198" i="12" s="1"/>
  <c r="W198" i="12" s="1"/>
  <c r="Y198" i="12" s="1"/>
  <c r="V199" i="12" s="1"/>
  <c r="W199" i="12" s="1"/>
  <c r="Y199" i="12" s="1"/>
  <c r="V200" i="12" s="1"/>
  <c r="W200" i="12" s="1"/>
  <c r="Y200" i="12" s="1"/>
  <c r="V201" i="12" s="1"/>
  <c r="W201" i="12" s="1"/>
  <c r="Y201" i="12" s="1"/>
  <c r="V202" i="12" s="1"/>
  <c r="W202" i="12" s="1"/>
  <c r="Y202" i="12" s="1"/>
  <c r="V203" i="12" s="1"/>
  <c r="W203" i="12" s="1"/>
  <c r="Y203" i="12" s="1"/>
  <c r="V204" i="12" s="1"/>
  <c r="W204" i="12" s="1"/>
  <c r="Y204" i="12" s="1"/>
  <c r="V205" i="12" s="1"/>
  <c r="W205" i="12" s="1"/>
  <c r="Y205" i="12" s="1"/>
  <c r="V206" i="12" s="1"/>
  <c r="W206" i="12" s="1"/>
  <c r="Y206" i="12" s="1"/>
  <c r="V207" i="12" s="1"/>
  <c r="W207" i="12" s="1"/>
  <c r="Y207" i="12" s="1"/>
  <c r="V208" i="12" s="1"/>
  <c r="W208" i="12" s="1"/>
  <c r="Y208" i="12" s="1"/>
  <c r="V209" i="12" s="1"/>
  <c r="W209" i="12" s="1"/>
  <c r="Y209" i="12" s="1"/>
  <c r="V210" i="12" s="1"/>
  <c r="W210" i="12" s="1"/>
  <c r="Y210" i="12" s="1"/>
  <c r="V211" i="12" s="1"/>
  <c r="W211" i="12" s="1"/>
  <c r="Y211" i="12" s="1"/>
  <c r="V212" i="12" s="1"/>
  <c r="W212" i="12" s="1"/>
  <c r="Y212" i="12" s="1"/>
  <c r="V213" i="12" s="1"/>
  <c r="W213" i="12" s="1"/>
  <c r="Y213" i="12" s="1"/>
  <c r="V214" i="12" s="1"/>
  <c r="W214" i="12" s="1"/>
  <c r="Y214" i="12" s="1"/>
  <c r="V215" i="12" s="1"/>
  <c r="W215" i="12" s="1"/>
  <c r="Y215" i="12" s="1"/>
  <c r="V216" i="12" s="1"/>
  <c r="W216" i="12" s="1"/>
  <c r="Y216" i="12" s="1"/>
  <c r="V217" i="12" s="1"/>
  <c r="W217" i="12" s="1"/>
  <c r="Y217" i="12" s="1"/>
  <c r="AA181" i="12"/>
  <c r="V43" i="11"/>
  <c r="W43" i="11" s="1"/>
  <c r="Y43" i="11" s="1"/>
  <c r="AA42" i="11"/>
  <c r="V43" i="10"/>
  <c r="W43" i="10" s="1"/>
  <c r="Y43" i="10" s="1"/>
  <c r="AA42" i="10"/>
  <c r="V43" i="6"/>
  <c r="W43" i="6" s="1"/>
  <c r="Y43" i="6" s="1"/>
  <c r="AA42" i="6"/>
  <c r="V43" i="5"/>
  <c r="W43" i="5" s="1"/>
  <c r="Y43" i="5" s="1"/>
  <c r="AA42" i="5"/>
  <c r="V43" i="4"/>
  <c r="W43" i="4" s="1"/>
  <c r="Y43" i="4" s="1"/>
  <c r="AA42" i="4"/>
  <c r="V43" i="3"/>
  <c r="W43" i="3" s="1"/>
  <c r="Y43" i="3" s="1"/>
  <c r="AA42" i="3"/>
  <c r="V43" i="2"/>
  <c r="W43" i="2" s="1"/>
  <c r="Y43" i="2" s="1"/>
  <c r="AA42" i="2"/>
  <c r="V43" i="1"/>
  <c r="W43" i="1" s="1"/>
  <c r="Y43" i="1" s="1"/>
  <c r="AA42" i="1"/>
  <c r="V45" i="43"/>
  <c r="W45" i="43" s="1"/>
  <c r="Y45" i="43" s="1"/>
  <c r="AA44" i="43"/>
  <c r="V140" i="9"/>
  <c r="W140" i="9" s="1"/>
  <c r="Y140" i="9" s="1"/>
  <c r="V141" i="9" s="1"/>
  <c r="W141" i="9" s="1"/>
  <c r="Y141" i="9" s="1"/>
  <c r="AA139" i="9"/>
  <c r="V43" i="9"/>
  <c r="W43" i="9" s="1"/>
  <c r="Y43" i="9" s="1"/>
  <c r="AA42" i="9"/>
  <c r="V45" i="38"/>
  <c r="W45" i="38" s="1"/>
  <c r="Y45" i="38" s="1"/>
  <c r="AA44" i="38"/>
  <c r="Y26" i="41" l="1"/>
  <c r="O27" i="32"/>
  <c r="Y256" i="2"/>
  <c r="V257" i="2" s="1"/>
  <c r="W257" i="2" s="1"/>
  <c r="Y257" i="2" s="1"/>
  <c r="V258" i="2" s="1"/>
  <c r="W258" i="2" s="1"/>
  <c r="Y258" i="2" s="1"/>
  <c r="V259" i="2" s="1"/>
  <c r="W259" i="2" s="1"/>
  <c r="Y259" i="2" s="1"/>
  <c r="V260" i="2" s="1"/>
  <c r="W260" i="2" s="1"/>
  <c r="Y260" i="2" s="1"/>
  <c r="V261" i="2" s="1"/>
  <c r="W261" i="2" s="1"/>
  <c r="Y261" i="2" s="1"/>
  <c r="V262" i="2" s="1"/>
  <c r="W262" i="2" s="1"/>
  <c r="Y262" i="2" s="1"/>
  <c r="V263" i="2" s="1"/>
  <c r="W263" i="2" s="1"/>
  <c r="Y263" i="2" s="1"/>
  <c r="V264" i="2" s="1"/>
  <c r="W264" i="2" s="1"/>
  <c r="Y264" i="2" s="1"/>
  <c r="V265" i="2" s="1"/>
  <c r="W265" i="2" s="1"/>
  <c r="Y265" i="2" s="1"/>
  <c r="V266" i="2" s="1"/>
  <c r="W266" i="2" s="1"/>
  <c r="Y266" i="2" s="1"/>
  <c r="V267" i="2" s="1"/>
  <c r="W267" i="2" s="1"/>
  <c r="Y267" i="2" s="1"/>
  <c r="V268" i="2" s="1"/>
  <c r="W268" i="2" s="1"/>
  <c r="Y268" i="2" s="1"/>
  <c r="V269" i="2" s="1"/>
  <c r="W269" i="2" s="1"/>
  <c r="Y269" i="2" s="1"/>
  <c r="V270" i="2" s="1"/>
  <c r="W270" i="2" s="1"/>
  <c r="Y270" i="2" s="1"/>
  <c r="Y191" i="1"/>
  <c r="V192" i="1" s="1"/>
  <c r="W192" i="1" s="1"/>
  <c r="Y253" i="18"/>
  <c r="V254" i="18" s="1"/>
  <c r="W254" i="18" s="1"/>
  <c r="Y254" i="18" s="1"/>
  <c r="V255" i="18" s="1"/>
  <c r="W255" i="18" s="1"/>
  <c r="Y255" i="18" s="1"/>
  <c r="Y253" i="7"/>
  <c r="V254" i="7" s="1"/>
  <c r="W254" i="7" s="1"/>
  <c r="Y254" i="7" s="1"/>
  <c r="V255" i="7" s="1"/>
  <c r="W255" i="7" s="1"/>
  <c r="Y252" i="3"/>
  <c r="V253" i="3" s="1"/>
  <c r="W253" i="3" s="1"/>
  <c r="Y249" i="4"/>
  <c r="V250" i="4" s="1"/>
  <c r="W250" i="4" s="1"/>
  <c r="Y243" i="5"/>
  <c r="V244" i="5" s="1"/>
  <c r="W244" i="5" s="1"/>
  <c r="Y244" i="5" s="1"/>
  <c r="V245" i="5" s="1"/>
  <c r="W245" i="5" s="1"/>
  <c r="Y245" i="5" s="1"/>
  <c r="V231" i="11"/>
  <c r="W231" i="11" s="1"/>
  <c r="Y231" i="11" s="1"/>
  <c r="V243" i="21"/>
  <c r="W243" i="21" s="1"/>
  <c r="V244" i="10"/>
  <c r="W244" i="10" s="1"/>
  <c r="Y244" i="10" s="1"/>
  <c r="V242" i="19"/>
  <c r="W242" i="19" s="1"/>
  <c r="Y242" i="19" s="1"/>
  <c r="V218" i="12"/>
  <c r="W218" i="12" s="1"/>
  <c r="Y218" i="12" s="1"/>
  <c r="AA94" i="50"/>
  <c r="V95" i="50"/>
  <c r="W95" i="50" s="1"/>
  <c r="Y95" i="50" s="1"/>
  <c r="AA95" i="50" s="1"/>
  <c r="V84" i="49"/>
  <c r="W84" i="49" s="1"/>
  <c r="Y84" i="49" s="1"/>
  <c r="AA83" i="49"/>
  <c r="T135" i="44"/>
  <c r="U135" i="44" s="1"/>
  <c r="W135" i="44" s="1"/>
  <c r="Y134" i="44"/>
  <c r="V46" i="40"/>
  <c r="W46" i="40" s="1"/>
  <c r="Y46" i="40" s="1"/>
  <c r="AA45" i="40"/>
  <c r="V46" i="37"/>
  <c r="W46" i="37" s="1"/>
  <c r="Y46" i="37" s="1"/>
  <c r="AA45" i="37"/>
  <c r="T46" i="44"/>
  <c r="U46" i="44" s="1"/>
  <c r="W46" i="44" s="1"/>
  <c r="Y45" i="44"/>
  <c r="V44" i="8"/>
  <c r="W44" i="8" s="1"/>
  <c r="Y44" i="8" s="1"/>
  <c r="AA43" i="8"/>
  <c r="V44" i="20"/>
  <c r="W44" i="20" s="1"/>
  <c r="Y44" i="20" s="1"/>
  <c r="AA43" i="20"/>
  <c r="V127" i="20"/>
  <c r="W127" i="20" s="1"/>
  <c r="Y127" i="20" s="1"/>
  <c r="AA126" i="20"/>
  <c r="V46" i="39"/>
  <c r="W46" i="39" s="1"/>
  <c r="Y46" i="39" s="1"/>
  <c r="AA45" i="39"/>
  <c r="V44" i="7"/>
  <c r="W44" i="7" s="1"/>
  <c r="Y44" i="7" s="1"/>
  <c r="AA43" i="7"/>
  <c r="V44" i="28"/>
  <c r="W44" i="28" s="1"/>
  <c r="Y44" i="28" s="1"/>
  <c r="AA43" i="28"/>
  <c r="V44" i="27"/>
  <c r="W44" i="27" s="1"/>
  <c r="Y44" i="27" s="1"/>
  <c r="AA43" i="27"/>
  <c r="V44" i="26"/>
  <c r="W44" i="26" s="1"/>
  <c r="Y44" i="26" s="1"/>
  <c r="AA43" i="26"/>
  <c r="V44" i="25"/>
  <c r="W44" i="25" s="1"/>
  <c r="Y44" i="25" s="1"/>
  <c r="AA43" i="25"/>
  <c r="V46" i="46"/>
  <c r="W46" i="46" s="1"/>
  <c r="Y46" i="46" s="1"/>
  <c r="AA45" i="46"/>
  <c r="V45" i="24"/>
  <c r="W45" i="24" s="1"/>
  <c r="Y45" i="24" s="1"/>
  <c r="AA44" i="24"/>
  <c r="V44" i="23"/>
  <c r="W44" i="23" s="1"/>
  <c r="Y44" i="23" s="1"/>
  <c r="AA43" i="23"/>
  <c r="V44" i="22"/>
  <c r="W44" i="22" s="1"/>
  <c r="Y44" i="22" s="1"/>
  <c r="AA43" i="22"/>
  <c r="V44" i="21"/>
  <c r="W44" i="21" s="1"/>
  <c r="Y44" i="21" s="1"/>
  <c r="AA43" i="21"/>
  <c r="V46" i="45"/>
  <c r="W46" i="45" s="1"/>
  <c r="Y46" i="45" s="1"/>
  <c r="AA45" i="45"/>
  <c r="V44" i="19"/>
  <c r="W44" i="19" s="1"/>
  <c r="Y44" i="19" s="1"/>
  <c r="AA43" i="19"/>
  <c r="V44" i="18"/>
  <c r="W44" i="18" s="1"/>
  <c r="Y44" i="18" s="1"/>
  <c r="AA43" i="18"/>
  <c r="V44" i="17"/>
  <c r="W44" i="17" s="1"/>
  <c r="Y44" i="17" s="1"/>
  <c r="AA43" i="17"/>
  <c r="V44" i="16"/>
  <c r="W44" i="16" s="1"/>
  <c r="Y44" i="16" s="1"/>
  <c r="AA43" i="16"/>
  <c r="V46" i="42"/>
  <c r="W46" i="42" s="1"/>
  <c r="Y46" i="42" s="1"/>
  <c r="AA45" i="42"/>
  <c r="V45" i="15"/>
  <c r="W45" i="15" s="1"/>
  <c r="Y45" i="15" s="1"/>
  <c r="AA44" i="15"/>
  <c r="V126" i="15"/>
  <c r="W126" i="15" s="1"/>
  <c r="Y126" i="15" s="1"/>
  <c r="AA125" i="15"/>
  <c r="V44" i="14"/>
  <c r="W44" i="14" s="1"/>
  <c r="Y44" i="14" s="1"/>
  <c r="AA43" i="14"/>
  <c r="V44" i="12"/>
  <c r="W44" i="12" s="1"/>
  <c r="Y44" i="12" s="1"/>
  <c r="AA43" i="12"/>
  <c r="V44" i="11"/>
  <c r="W44" i="11" s="1"/>
  <c r="Y44" i="11" s="1"/>
  <c r="AA43" i="11"/>
  <c r="V44" i="10"/>
  <c r="W44" i="10" s="1"/>
  <c r="Y44" i="10" s="1"/>
  <c r="AA43" i="10"/>
  <c r="V44" i="6"/>
  <c r="W44" i="6" s="1"/>
  <c r="Y44" i="6" s="1"/>
  <c r="AA43" i="6"/>
  <c r="V44" i="5"/>
  <c r="W44" i="5" s="1"/>
  <c r="Y44" i="5" s="1"/>
  <c r="AA43" i="5"/>
  <c r="V44" i="4"/>
  <c r="W44" i="4" s="1"/>
  <c r="Y44" i="4" s="1"/>
  <c r="AA43" i="4"/>
  <c r="V44" i="3"/>
  <c r="W44" i="3" s="1"/>
  <c r="Y44" i="3" s="1"/>
  <c r="AA43" i="3"/>
  <c r="V44" i="2"/>
  <c r="W44" i="2" s="1"/>
  <c r="Y44" i="2" s="1"/>
  <c r="AA43" i="2"/>
  <c r="V44" i="1"/>
  <c r="W44" i="1" s="1"/>
  <c r="Y44" i="1" s="1"/>
  <c r="AA43" i="1"/>
  <c r="V46" i="43"/>
  <c r="W46" i="43" s="1"/>
  <c r="Y46" i="43" s="1"/>
  <c r="AA45" i="43"/>
  <c r="V44" i="9"/>
  <c r="W44" i="9" s="1"/>
  <c r="Y44" i="9" s="1"/>
  <c r="AA43" i="9"/>
  <c r="V142" i="9"/>
  <c r="W142" i="9" s="1"/>
  <c r="Y142" i="9" s="1"/>
  <c r="V143" i="9" s="1"/>
  <c r="W143" i="9" s="1"/>
  <c r="Y143" i="9" s="1"/>
  <c r="V144" i="9" s="1"/>
  <c r="W144" i="9" s="1"/>
  <c r="Y144" i="9" s="1"/>
  <c r="AA141" i="9"/>
  <c r="V46" i="38"/>
  <c r="W46" i="38" s="1"/>
  <c r="Y46" i="38" s="1"/>
  <c r="AA45" i="38"/>
  <c r="Q27" i="32" l="1"/>
  <c r="AA26" i="41"/>
  <c r="V27" i="41"/>
  <c r="W27" i="41" s="1"/>
  <c r="Y192" i="1"/>
  <c r="V193" i="1" s="1"/>
  <c r="W193" i="1" s="1"/>
  <c r="Y255" i="7"/>
  <c r="V256" i="7" s="1"/>
  <c r="W256" i="7" s="1"/>
  <c r="Y253" i="3"/>
  <c r="V254" i="3" s="1"/>
  <c r="W254" i="3" s="1"/>
  <c r="V256" i="18"/>
  <c r="W256" i="18" s="1"/>
  <c r="Y256" i="18" s="1"/>
  <c r="Y250" i="4"/>
  <c r="V251" i="4" s="1"/>
  <c r="W251" i="4" s="1"/>
  <c r="Y243" i="21"/>
  <c r="V244" i="21" s="1"/>
  <c r="W244" i="21" s="1"/>
  <c r="V232" i="11"/>
  <c r="W232" i="11" s="1"/>
  <c r="Y232" i="11" s="1"/>
  <c r="V246" i="5"/>
  <c r="W246" i="5" s="1"/>
  <c r="Y246" i="5" s="1"/>
  <c r="V247" i="5" s="1"/>
  <c r="W247" i="5" s="1"/>
  <c r="Y247" i="5" s="1"/>
  <c r="V248" i="5" s="1"/>
  <c r="W248" i="5" s="1"/>
  <c r="V245" i="10"/>
  <c r="W245" i="10" s="1"/>
  <c r="Y245" i="10" s="1"/>
  <c r="V243" i="19"/>
  <c r="W243" i="19" s="1"/>
  <c r="Y243" i="19" s="1"/>
  <c r="V219" i="12"/>
  <c r="W219" i="12" s="1"/>
  <c r="Y219" i="12" s="1"/>
  <c r="V85" i="49"/>
  <c r="W85" i="49" s="1"/>
  <c r="Y85" i="49" s="1"/>
  <c r="AA84" i="49"/>
  <c r="V128" i="20"/>
  <c r="W128" i="20" s="1"/>
  <c r="Y128" i="20" s="1"/>
  <c r="AA127" i="20"/>
  <c r="V45" i="20"/>
  <c r="W45" i="20" s="1"/>
  <c r="Y45" i="20" s="1"/>
  <c r="AA44" i="20"/>
  <c r="V45" i="8"/>
  <c r="W45" i="8" s="1"/>
  <c r="Y45" i="8" s="1"/>
  <c r="AA44" i="8"/>
  <c r="T47" i="44"/>
  <c r="U47" i="44" s="1"/>
  <c r="W47" i="44" s="1"/>
  <c r="Y46" i="44"/>
  <c r="V47" i="37"/>
  <c r="W47" i="37" s="1"/>
  <c r="Y47" i="37" s="1"/>
  <c r="AA46" i="37"/>
  <c r="V47" i="40"/>
  <c r="W47" i="40" s="1"/>
  <c r="Y47" i="40" s="1"/>
  <c r="AA46" i="40"/>
  <c r="T136" i="44"/>
  <c r="U136" i="44" s="1"/>
  <c r="W136" i="44" s="1"/>
  <c r="Y135" i="44"/>
  <c r="V47" i="39"/>
  <c r="W47" i="39" s="1"/>
  <c r="Y47" i="39" s="1"/>
  <c r="AA46" i="39"/>
  <c r="V45" i="7"/>
  <c r="W45" i="7" s="1"/>
  <c r="Y45" i="7" s="1"/>
  <c r="AA44" i="7"/>
  <c r="V45" i="28"/>
  <c r="W45" i="28" s="1"/>
  <c r="Y45" i="28" s="1"/>
  <c r="AA44" i="28"/>
  <c r="V45" i="27"/>
  <c r="W45" i="27" s="1"/>
  <c r="Y45" i="27" s="1"/>
  <c r="AA44" i="27"/>
  <c r="V45" i="26"/>
  <c r="W45" i="26" s="1"/>
  <c r="Y45" i="26" s="1"/>
  <c r="AA44" i="26"/>
  <c r="V45" i="25"/>
  <c r="W45" i="25" s="1"/>
  <c r="Y45" i="25" s="1"/>
  <c r="AA44" i="25"/>
  <c r="V47" i="46"/>
  <c r="W47" i="46" s="1"/>
  <c r="Y47" i="46" s="1"/>
  <c r="AA46" i="46"/>
  <c r="V46" i="24"/>
  <c r="W46" i="24" s="1"/>
  <c r="Y46" i="24" s="1"/>
  <c r="AA45" i="24"/>
  <c r="V45" i="23"/>
  <c r="W45" i="23" s="1"/>
  <c r="Y45" i="23" s="1"/>
  <c r="AA44" i="23"/>
  <c r="V45" i="22"/>
  <c r="W45" i="22" s="1"/>
  <c r="Y45" i="22" s="1"/>
  <c r="AA44" i="22"/>
  <c r="V45" i="21"/>
  <c r="W45" i="21" s="1"/>
  <c r="Y45" i="21" s="1"/>
  <c r="AA44" i="21"/>
  <c r="V47" i="45"/>
  <c r="W47" i="45" s="1"/>
  <c r="Y47" i="45" s="1"/>
  <c r="AA46" i="45"/>
  <c r="V45" i="19"/>
  <c r="W45" i="19" s="1"/>
  <c r="Y45" i="19" s="1"/>
  <c r="AA44" i="19"/>
  <c r="V45" i="18"/>
  <c r="W45" i="18" s="1"/>
  <c r="Y45" i="18" s="1"/>
  <c r="AA44" i="18"/>
  <c r="V45" i="17"/>
  <c r="W45" i="17" s="1"/>
  <c r="Y45" i="17" s="1"/>
  <c r="AA44" i="17"/>
  <c r="V45" i="16"/>
  <c r="W45" i="16" s="1"/>
  <c r="Y45" i="16" s="1"/>
  <c r="AA44" i="16"/>
  <c r="V47" i="42"/>
  <c r="W47" i="42" s="1"/>
  <c r="Y47" i="42" s="1"/>
  <c r="AA46" i="42"/>
  <c r="V127" i="15"/>
  <c r="W127" i="15" s="1"/>
  <c r="Y127" i="15" s="1"/>
  <c r="AA126" i="15"/>
  <c r="V46" i="15"/>
  <c r="W46" i="15" s="1"/>
  <c r="Y46" i="15" s="1"/>
  <c r="AA45" i="15"/>
  <c r="V45" i="14"/>
  <c r="W45" i="14" s="1"/>
  <c r="Y45" i="14" s="1"/>
  <c r="AA44" i="14"/>
  <c r="V45" i="12"/>
  <c r="W45" i="12" s="1"/>
  <c r="Y45" i="12" s="1"/>
  <c r="AA44" i="12"/>
  <c r="V45" i="11"/>
  <c r="W45" i="11" s="1"/>
  <c r="Y45" i="11" s="1"/>
  <c r="AA44" i="11"/>
  <c r="V45" i="10"/>
  <c r="W45" i="10" s="1"/>
  <c r="Y45" i="10" s="1"/>
  <c r="AA44" i="10"/>
  <c r="V45" i="6"/>
  <c r="W45" i="6" s="1"/>
  <c r="Y45" i="6" s="1"/>
  <c r="AA44" i="6"/>
  <c r="V45" i="5"/>
  <c r="W45" i="5" s="1"/>
  <c r="Y45" i="5" s="1"/>
  <c r="AA44" i="5"/>
  <c r="V45" i="4"/>
  <c r="W45" i="4" s="1"/>
  <c r="Y45" i="4" s="1"/>
  <c r="AA44" i="4"/>
  <c r="V45" i="3"/>
  <c r="W45" i="3" s="1"/>
  <c r="Y45" i="3" s="1"/>
  <c r="AA44" i="3"/>
  <c r="V45" i="2"/>
  <c r="W45" i="2" s="1"/>
  <c r="Y45" i="2" s="1"/>
  <c r="AA44" i="2"/>
  <c r="V45" i="1"/>
  <c r="W45" i="1" s="1"/>
  <c r="Y45" i="1" s="1"/>
  <c r="AA44" i="1"/>
  <c r="V47" i="43"/>
  <c r="W47" i="43" s="1"/>
  <c r="Y47" i="43" s="1"/>
  <c r="AA46" i="43"/>
  <c r="AA142" i="9"/>
  <c r="V145" i="9"/>
  <c r="W145" i="9" s="1"/>
  <c r="Y145" i="9" s="1"/>
  <c r="V146" i="9" s="1"/>
  <c r="W146" i="9" s="1"/>
  <c r="Y146" i="9" s="1"/>
  <c r="V147" i="9" s="1"/>
  <c r="W147" i="9" s="1"/>
  <c r="Y147" i="9" s="1"/>
  <c r="V148" i="9" s="1"/>
  <c r="W148" i="9" s="1"/>
  <c r="Y148" i="9" s="1"/>
  <c r="AA144" i="9"/>
  <c r="V45" i="9"/>
  <c r="W45" i="9" s="1"/>
  <c r="Y45" i="9" s="1"/>
  <c r="AA44" i="9"/>
  <c r="V47" i="38"/>
  <c r="W47" i="38" s="1"/>
  <c r="Y47" i="38" s="1"/>
  <c r="AA46" i="38"/>
  <c r="Y27" i="41" l="1"/>
  <c r="O28" i="32"/>
  <c r="Y256" i="7"/>
  <c r="V257" i="7" s="1"/>
  <c r="W257" i="7" s="1"/>
  <c r="Y257" i="7" s="1"/>
  <c r="V258" i="7" s="1"/>
  <c r="W258" i="7" s="1"/>
  <c r="Y258" i="7" s="1"/>
  <c r="V259" i="7" s="1"/>
  <c r="W259" i="7" s="1"/>
  <c r="Y259" i="7" s="1"/>
  <c r="V260" i="7" s="1"/>
  <c r="W260" i="7" s="1"/>
  <c r="Y260" i="7" s="1"/>
  <c r="V261" i="7" s="1"/>
  <c r="W261" i="7" s="1"/>
  <c r="Y261" i="7" s="1"/>
  <c r="V262" i="7" s="1"/>
  <c r="W262" i="7" s="1"/>
  <c r="Y262" i="7" s="1"/>
  <c r="V263" i="7" s="1"/>
  <c r="W263" i="7" s="1"/>
  <c r="Y263" i="7" s="1"/>
  <c r="V264" i="7" s="1"/>
  <c r="W264" i="7" s="1"/>
  <c r="Y264" i="7" s="1"/>
  <c r="V265" i="7" s="1"/>
  <c r="W265" i="7" s="1"/>
  <c r="Y265" i="7" s="1"/>
  <c r="V266" i="7" s="1"/>
  <c r="W266" i="7" s="1"/>
  <c r="Y266" i="7" s="1"/>
  <c r="V267" i="7" s="1"/>
  <c r="W267" i="7" s="1"/>
  <c r="Y267" i="7" s="1"/>
  <c r="V268" i="7" s="1"/>
  <c r="W268" i="7" s="1"/>
  <c r="Y268" i="7" s="1"/>
  <c r="V269" i="7" s="1"/>
  <c r="W269" i="7" s="1"/>
  <c r="Y269" i="7" s="1"/>
  <c r="V270" i="7" s="1"/>
  <c r="W270" i="7" s="1"/>
  <c r="Y270" i="7" s="1"/>
  <c r="Y193" i="1"/>
  <c r="V194" i="1" s="1"/>
  <c r="W194" i="1" s="1"/>
  <c r="Y254" i="3"/>
  <c r="V255" i="3" s="1"/>
  <c r="W255" i="3" s="1"/>
  <c r="Y255" i="3" s="1"/>
  <c r="V256" i="3" s="1"/>
  <c r="W256" i="3" s="1"/>
  <c r="V257" i="18"/>
  <c r="W257" i="18" s="1"/>
  <c r="Y251" i="4"/>
  <c r="V252" i="4" s="1"/>
  <c r="W252" i="4" s="1"/>
  <c r="Y248" i="5"/>
  <c r="V249" i="5" s="1"/>
  <c r="W249" i="5" s="1"/>
  <c r="Y244" i="21"/>
  <c r="V245" i="21" s="1"/>
  <c r="W245" i="21" s="1"/>
  <c r="V233" i="11"/>
  <c r="W233" i="11" s="1"/>
  <c r="Y233" i="11" s="1"/>
  <c r="V246" i="10"/>
  <c r="W246" i="10" s="1"/>
  <c r="Y246" i="10" s="1"/>
  <c r="V247" i="10" s="1"/>
  <c r="W247" i="10" s="1"/>
  <c r="V244" i="19"/>
  <c r="W244" i="19" s="1"/>
  <c r="Y244" i="19" s="1"/>
  <c r="V245" i="19" s="1"/>
  <c r="W245" i="19" s="1"/>
  <c r="V220" i="12"/>
  <c r="W220" i="12" s="1"/>
  <c r="Y220" i="12" s="1"/>
  <c r="V86" i="49"/>
  <c r="W86" i="49" s="1"/>
  <c r="Y86" i="49" s="1"/>
  <c r="AA85" i="49"/>
  <c r="T137" i="44"/>
  <c r="U137" i="44" s="1"/>
  <c r="W137" i="44" s="1"/>
  <c r="Y136" i="44"/>
  <c r="V48" i="40"/>
  <c r="W48" i="40" s="1"/>
  <c r="Y48" i="40" s="1"/>
  <c r="AA47" i="40"/>
  <c r="V48" i="37"/>
  <c r="W48" i="37" s="1"/>
  <c r="Y48" i="37" s="1"/>
  <c r="AA47" i="37"/>
  <c r="T48" i="44"/>
  <c r="U48" i="44" s="1"/>
  <c r="W48" i="44" s="1"/>
  <c r="Y47" i="44"/>
  <c r="V46" i="8"/>
  <c r="W46" i="8" s="1"/>
  <c r="Y46" i="8" s="1"/>
  <c r="AA45" i="8"/>
  <c r="V46" i="20"/>
  <c r="W46" i="20" s="1"/>
  <c r="Y46" i="20" s="1"/>
  <c r="AA45" i="20"/>
  <c r="V129" i="20"/>
  <c r="W129" i="20" s="1"/>
  <c r="Y129" i="20" s="1"/>
  <c r="AA128" i="20"/>
  <c r="V48" i="39"/>
  <c r="W48" i="39" s="1"/>
  <c r="Y48" i="39" s="1"/>
  <c r="AA47" i="39"/>
  <c r="V46" i="7"/>
  <c r="W46" i="7" s="1"/>
  <c r="Y46" i="7" s="1"/>
  <c r="AA45" i="7"/>
  <c r="V46" i="28"/>
  <c r="W46" i="28" s="1"/>
  <c r="Y46" i="28" s="1"/>
  <c r="AA45" i="28"/>
  <c r="V46" i="27"/>
  <c r="W46" i="27" s="1"/>
  <c r="Y46" i="27" s="1"/>
  <c r="AA45" i="27"/>
  <c r="V46" i="26"/>
  <c r="W46" i="26" s="1"/>
  <c r="Y46" i="26" s="1"/>
  <c r="AA45" i="26"/>
  <c r="V46" i="25"/>
  <c r="W46" i="25" s="1"/>
  <c r="Y46" i="25" s="1"/>
  <c r="AA45" i="25"/>
  <c r="V48" i="46"/>
  <c r="W48" i="46" s="1"/>
  <c r="Y48" i="46" s="1"/>
  <c r="AA47" i="46"/>
  <c r="V47" i="24"/>
  <c r="W47" i="24" s="1"/>
  <c r="Y47" i="24" s="1"/>
  <c r="AA46" i="24"/>
  <c r="V46" i="23"/>
  <c r="W46" i="23" s="1"/>
  <c r="Y46" i="23" s="1"/>
  <c r="AA45" i="23"/>
  <c r="V46" i="22"/>
  <c r="W46" i="22" s="1"/>
  <c r="Y46" i="22" s="1"/>
  <c r="AA45" i="22"/>
  <c r="V46" i="21"/>
  <c r="W46" i="21" s="1"/>
  <c r="Y46" i="21" s="1"/>
  <c r="AA45" i="21"/>
  <c r="V48" i="45"/>
  <c r="W48" i="45" s="1"/>
  <c r="Y48" i="45" s="1"/>
  <c r="AA47" i="45"/>
  <c r="V46" i="19"/>
  <c r="W46" i="19" s="1"/>
  <c r="Y46" i="19" s="1"/>
  <c r="AA45" i="19"/>
  <c r="V46" i="18"/>
  <c r="W46" i="18" s="1"/>
  <c r="Y46" i="18" s="1"/>
  <c r="AA45" i="18"/>
  <c r="V46" i="17"/>
  <c r="W46" i="17" s="1"/>
  <c r="Y46" i="17" s="1"/>
  <c r="AA45" i="17"/>
  <c r="V46" i="16"/>
  <c r="W46" i="16" s="1"/>
  <c r="Y46" i="16" s="1"/>
  <c r="AA45" i="16"/>
  <c r="V48" i="42"/>
  <c r="W48" i="42" s="1"/>
  <c r="Y48" i="42" s="1"/>
  <c r="AA47" i="42"/>
  <c r="V47" i="15"/>
  <c r="W47" i="15" s="1"/>
  <c r="Y47" i="15" s="1"/>
  <c r="AA46" i="15"/>
  <c r="V128" i="15"/>
  <c r="W128" i="15" s="1"/>
  <c r="Y128" i="15" s="1"/>
  <c r="AA127" i="15"/>
  <c r="V46" i="14"/>
  <c r="W46" i="14" s="1"/>
  <c r="Y46" i="14" s="1"/>
  <c r="AA45" i="14"/>
  <c r="V46" i="12"/>
  <c r="W46" i="12" s="1"/>
  <c r="Y46" i="12" s="1"/>
  <c r="AA45" i="12"/>
  <c r="V46" i="11"/>
  <c r="W46" i="11" s="1"/>
  <c r="Y46" i="11" s="1"/>
  <c r="AA45" i="11"/>
  <c r="V46" i="10"/>
  <c r="W46" i="10" s="1"/>
  <c r="Y46" i="10" s="1"/>
  <c r="AA45" i="10"/>
  <c r="V46" i="6"/>
  <c r="W46" i="6" s="1"/>
  <c r="Y46" i="6" s="1"/>
  <c r="AA45" i="6"/>
  <c r="V46" i="5"/>
  <c r="W46" i="5" s="1"/>
  <c r="Y46" i="5" s="1"/>
  <c r="AA45" i="5"/>
  <c r="V46" i="4"/>
  <c r="W46" i="4" s="1"/>
  <c r="Y46" i="4" s="1"/>
  <c r="AA45" i="4"/>
  <c r="V46" i="3"/>
  <c r="W46" i="3" s="1"/>
  <c r="Y46" i="3" s="1"/>
  <c r="AA45" i="3"/>
  <c r="V46" i="2"/>
  <c r="W46" i="2" s="1"/>
  <c r="Y46" i="2" s="1"/>
  <c r="AA45" i="2"/>
  <c r="V46" i="1"/>
  <c r="W46" i="1" s="1"/>
  <c r="Y46" i="1" s="1"/>
  <c r="AA45" i="1"/>
  <c r="V48" i="43"/>
  <c r="W48" i="43" s="1"/>
  <c r="Y48" i="43" s="1"/>
  <c r="AA47" i="43"/>
  <c r="V149" i="9"/>
  <c r="W149" i="9" s="1"/>
  <c r="Y149" i="9" s="1"/>
  <c r="V150" i="9" s="1"/>
  <c r="W150" i="9" s="1"/>
  <c r="Y150" i="9" s="1"/>
  <c r="AA148" i="9"/>
  <c r="V46" i="9"/>
  <c r="W46" i="9" s="1"/>
  <c r="Y46" i="9" s="1"/>
  <c r="AA45" i="9"/>
  <c r="AA145" i="9"/>
  <c r="AA146" i="9" s="1"/>
  <c r="V48" i="38"/>
  <c r="W48" i="38" s="1"/>
  <c r="Y48" i="38" s="1"/>
  <c r="AA47" i="38"/>
  <c r="Q28" i="32" l="1"/>
  <c r="V28" i="41"/>
  <c r="W28" i="41" s="1"/>
  <c r="AA27" i="41"/>
  <c r="Y256" i="3"/>
  <c r="V257" i="3" s="1"/>
  <c r="W257" i="3" s="1"/>
  <c r="Y257" i="3" s="1"/>
  <c r="V258" i="3" s="1"/>
  <c r="W258" i="3" s="1"/>
  <c r="Y258" i="3" s="1"/>
  <c r="V259" i="3" s="1"/>
  <c r="W259" i="3" s="1"/>
  <c r="Y259" i="3" s="1"/>
  <c r="V260" i="3" s="1"/>
  <c r="W260" i="3" s="1"/>
  <c r="Y260" i="3" s="1"/>
  <c r="V261" i="3" s="1"/>
  <c r="W261" i="3" s="1"/>
  <c r="Y261" i="3" s="1"/>
  <c r="V262" i="3" s="1"/>
  <c r="W262" i="3" s="1"/>
  <c r="Y262" i="3" s="1"/>
  <c r="V263" i="3" s="1"/>
  <c r="W263" i="3" s="1"/>
  <c r="Y263" i="3" s="1"/>
  <c r="V264" i="3" s="1"/>
  <c r="W264" i="3" s="1"/>
  <c r="Y264" i="3" s="1"/>
  <c r="V265" i="3" s="1"/>
  <c r="W265" i="3" s="1"/>
  <c r="Y265" i="3" s="1"/>
  <c r="V266" i="3" s="1"/>
  <c r="W266" i="3" s="1"/>
  <c r="Y266" i="3" s="1"/>
  <c r="V267" i="3" s="1"/>
  <c r="W267" i="3" s="1"/>
  <c r="Y267" i="3" s="1"/>
  <c r="V268" i="3" s="1"/>
  <c r="W268" i="3" s="1"/>
  <c r="Y268" i="3" s="1"/>
  <c r="V269" i="3" s="1"/>
  <c r="W269" i="3" s="1"/>
  <c r="Y269" i="3" s="1"/>
  <c r="V270" i="3" s="1"/>
  <c r="W270" i="3" s="1"/>
  <c r="Y270" i="3" s="1"/>
  <c r="Y194" i="1"/>
  <c r="V195" i="1" s="1"/>
  <c r="W195" i="1" s="1"/>
  <c r="Y257" i="18"/>
  <c r="V258" i="18" s="1"/>
  <c r="W258" i="18" s="1"/>
  <c r="Y258" i="18" s="1"/>
  <c r="V259" i="18" s="1"/>
  <c r="W259" i="18" s="1"/>
  <c r="Y259" i="18" s="1"/>
  <c r="V260" i="18" s="1"/>
  <c r="W260" i="18" s="1"/>
  <c r="Y260" i="18" s="1"/>
  <c r="V261" i="18" s="1"/>
  <c r="W261" i="18" s="1"/>
  <c r="Y261" i="18" s="1"/>
  <c r="V262" i="18" s="1"/>
  <c r="W262" i="18" s="1"/>
  <c r="Y262" i="18" s="1"/>
  <c r="V263" i="18" s="1"/>
  <c r="W263" i="18" s="1"/>
  <c r="Y263" i="18" s="1"/>
  <c r="V264" i="18" s="1"/>
  <c r="W264" i="18" s="1"/>
  <c r="Y264" i="18" s="1"/>
  <c r="V265" i="18" s="1"/>
  <c r="W265" i="18" s="1"/>
  <c r="Y265" i="18" s="1"/>
  <c r="V266" i="18" s="1"/>
  <c r="W266" i="18" s="1"/>
  <c r="Y266" i="18" s="1"/>
  <c r="V267" i="18" s="1"/>
  <c r="W267" i="18" s="1"/>
  <c r="Y267" i="18" s="1"/>
  <c r="V268" i="18" s="1"/>
  <c r="W268" i="18" s="1"/>
  <c r="Y268" i="18" s="1"/>
  <c r="V269" i="18" s="1"/>
  <c r="W269" i="18" s="1"/>
  <c r="Y269" i="18" s="1"/>
  <c r="V270" i="18" s="1"/>
  <c r="W270" i="18" s="1"/>
  <c r="Y270" i="18" s="1"/>
  <c r="Y252" i="4"/>
  <c r="V253" i="4" s="1"/>
  <c r="W253" i="4" s="1"/>
  <c r="Y249" i="5"/>
  <c r="V250" i="5" s="1"/>
  <c r="W250" i="5" s="1"/>
  <c r="Y247" i="10"/>
  <c r="V248" i="10" s="1"/>
  <c r="W248" i="10" s="1"/>
  <c r="Y245" i="21"/>
  <c r="V246" i="21" s="1"/>
  <c r="W246" i="21" s="1"/>
  <c r="Y246" i="21" s="1"/>
  <c r="V247" i="21" s="1"/>
  <c r="W247" i="21" s="1"/>
  <c r="Y247" i="21" s="1"/>
  <c r="V248" i="21" s="1"/>
  <c r="W248" i="21" s="1"/>
  <c r="Y248" i="21" s="1"/>
  <c r="Y245" i="19"/>
  <c r="V246" i="19" s="1"/>
  <c r="W246" i="19" s="1"/>
  <c r="Y246" i="19" s="1"/>
  <c r="V247" i="19" s="1"/>
  <c r="W247" i="19" s="1"/>
  <c r="Y247" i="19" s="1"/>
  <c r="V248" i="19" s="1"/>
  <c r="W248" i="19" s="1"/>
  <c r="Y248" i="19" s="1"/>
  <c r="V249" i="19" s="1"/>
  <c r="W249" i="19" s="1"/>
  <c r="Y249" i="19" s="1"/>
  <c r="V250" i="19" s="1"/>
  <c r="W250" i="19" s="1"/>
  <c r="V234" i="11"/>
  <c r="W234" i="11" s="1"/>
  <c r="Y234" i="11" s="1"/>
  <c r="V221" i="12"/>
  <c r="W221" i="12" s="1"/>
  <c r="Y221" i="12" s="1"/>
  <c r="V87" i="49"/>
  <c r="W87" i="49" s="1"/>
  <c r="Y87" i="49" s="1"/>
  <c r="AA86" i="49"/>
  <c r="V130" i="20"/>
  <c r="W130" i="20" s="1"/>
  <c r="Y130" i="20" s="1"/>
  <c r="AA129" i="20"/>
  <c r="V47" i="20"/>
  <c r="W47" i="20" s="1"/>
  <c r="Y47" i="20" s="1"/>
  <c r="AA46" i="20"/>
  <c r="V47" i="8"/>
  <c r="W47" i="8" s="1"/>
  <c r="Y47" i="8" s="1"/>
  <c r="AA46" i="8"/>
  <c r="T49" i="44"/>
  <c r="U49" i="44" s="1"/>
  <c r="W49" i="44" s="1"/>
  <c r="Y48" i="44"/>
  <c r="V49" i="37"/>
  <c r="W49" i="37" s="1"/>
  <c r="Y49" i="37" s="1"/>
  <c r="AA48" i="37"/>
  <c r="V49" i="40"/>
  <c r="W49" i="40" s="1"/>
  <c r="Y49" i="40" s="1"/>
  <c r="AA48" i="40"/>
  <c r="T138" i="44"/>
  <c r="U138" i="44" s="1"/>
  <c r="W138" i="44" s="1"/>
  <c r="Y137" i="44"/>
  <c r="V49" i="39"/>
  <c r="W49" i="39" s="1"/>
  <c r="Y49" i="39" s="1"/>
  <c r="AA48" i="39"/>
  <c r="V47" i="7"/>
  <c r="W47" i="7" s="1"/>
  <c r="Y47" i="7" s="1"/>
  <c r="AA46" i="7"/>
  <c r="V47" i="28"/>
  <c r="W47" i="28" s="1"/>
  <c r="Y47" i="28" s="1"/>
  <c r="AA46" i="28"/>
  <c r="V47" i="27"/>
  <c r="W47" i="27" s="1"/>
  <c r="Y47" i="27" s="1"/>
  <c r="AA46" i="27"/>
  <c r="V47" i="26"/>
  <c r="W47" i="26" s="1"/>
  <c r="Y47" i="26" s="1"/>
  <c r="AA46" i="26"/>
  <c r="V47" i="25"/>
  <c r="W47" i="25" s="1"/>
  <c r="Y47" i="25" s="1"/>
  <c r="AA46" i="25"/>
  <c r="V49" i="46"/>
  <c r="W49" i="46" s="1"/>
  <c r="Y49" i="46" s="1"/>
  <c r="AA48" i="46"/>
  <c r="V48" i="24"/>
  <c r="W48" i="24" s="1"/>
  <c r="Y48" i="24" s="1"/>
  <c r="AA47" i="24"/>
  <c r="V47" i="23"/>
  <c r="W47" i="23" s="1"/>
  <c r="Y47" i="23" s="1"/>
  <c r="AA46" i="23"/>
  <c r="V47" i="22"/>
  <c r="W47" i="22" s="1"/>
  <c r="Y47" i="22" s="1"/>
  <c r="AA46" i="22"/>
  <c r="V47" i="21"/>
  <c r="W47" i="21" s="1"/>
  <c r="Y47" i="21" s="1"/>
  <c r="AA46" i="21"/>
  <c r="V49" i="45"/>
  <c r="W49" i="45" s="1"/>
  <c r="Y49" i="45" s="1"/>
  <c r="AA48" i="45"/>
  <c r="V47" i="19"/>
  <c r="W47" i="19" s="1"/>
  <c r="Y47" i="19" s="1"/>
  <c r="AA46" i="19"/>
  <c r="V47" i="18"/>
  <c r="W47" i="18" s="1"/>
  <c r="Y47" i="18" s="1"/>
  <c r="AA46" i="18"/>
  <c r="V47" i="17"/>
  <c r="W47" i="17" s="1"/>
  <c r="Y47" i="17" s="1"/>
  <c r="AA46" i="17"/>
  <c r="V47" i="16"/>
  <c r="W47" i="16" s="1"/>
  <c r="Y47" i="16" s="1"/>
  <c r="AA46" i="16"/>
  <c r="V49" i="42"/>
  <c r="W49" i="42" s="1"/>
  <c r="Y49" i="42" s="1"/>
  <c r="AA48" i="42"/>
  <c r="V129" i="15"/>
  <c r="W129" i="15" s="1"/>
  <c r="Y129" i="15" s="1"/>
  <c r="AA128" i="15"/>
  <c r="V48" i="15"/>
  <c r="W48" i="15" s="1"/>
  <c r="Y48" i="15" s="1"/>
  <c r="AA47" i="15"/>
  <c r="V47" i="14"/>
  <c r="W47" i="14" s="1"/>
  <c r="Y47" i="14" s="1"/>
  <c r="AA46" i="14"/>
  <c r="V47" i="12"/>
  <c r="W47" i="12" s="1"/>
  <c r="Y47" i="12" s="1"/>
  <c r="AA46" i="12"/>
  <c r="V47" i="11"/>
  <c r="W47" i="11" s="1"/>
  <c r="Y47" i="11" s="1"/>
  <c r="AA46" i="11"/>
  <c r="V47" i="10"/>
  <c r="W47" i="10" s="1"/>
  <c r="Y47" i="10" s="1"/>
  <c r="AA46" i="10"/>
  <c r="V47" i="6"/>
  <c r="W47" i="6" s="1"/>
  <c r="Y47" i="6" s="1"/>
  <c r="AA46" i="6"/>
  <c r="V47" i="5"/>
  <c r="W47" i="5" s="1"/>
  <c r="Y47" i="5" s="1"/>
  <c r="AA46" i="5"/>
  <c r="V47" i="4"/>
  <c r="W47" i="4" s="1"/>
  <c r="Y47" i="4" s="1"/>
  <c r="AA46" i="4"/>
  <c r="V47" i="3"/>
  <c r="W47" i="3" s="1"/>
  <c r="Y47" i="3" s="1"/>
  <c r="AA46" i="3"/>
  <c r="V47" i="2"/>
  <c r="W47" i="2" s="1"/>
  <c r="Y47" i="2" s="1"/>
  <c r="AA46" i="2"/>
  <c r="V47" i="1"/>
  <c r="W47" i="1" s="1"/>
  <c r="Y47" i="1" s="1"/>
  <c r="AA46" i="1"/>
  <c r="V49" i="43"/>
  <c r="W49" i="43" s="1"/>
  <c r="Y49" i="43" s="1"/>
  <c r="AA48" i="43"/>
  <c r="V47" i="9"/>
  <c r="W47" i="9" s="1"/>
  <c r="Y47" i="9" s="1"/>
  <c r="AA46" i="9"/>
  <c r="V151" i="9"/>
  <c r="W151" i="9" s="1"/>
  <c r="Y151" i="9" s="1"/>
  <c r="V152" i="9" s="1"/>
  <c r="W152" i="9" s="1"/>
  <c r="Y152" i="9" s="1"/>
  <c r="V153" i="9" s="1"/>
  <c r="W153" i="9" s="1"/>
  <c r="Y153" i="9" s="1"/>
  <c r="V154" i="9" s="1"/>
  <c r="W154" i="9" s="1"/>
  <c r="Y154" i="9" s="1"/>
  <c r="V155" i="9" s="1"/>
  <c r="W155" i="9" s="1"/>
  <c r="Y155" i="9" s="1"/>
  <c r="V156" i="9" s="1"/>
  <c r="W156" i="9" s="1"/>
  <c r="Y156" i="9" s="1"/>
  <c r="AA150" i="9"/>
  <c r="V49" i="38"/>
  <c r="W49" i="38" s="1"/>
  <c r="Y49" i="38" s="1"/>
  <c r="AA48" i="38"/>
  <c r="Y28" i="41" l="1"/>
  <c r="O29" i="32"/>
  <c r="Y195" i="1"/>
  <c r="V196" i="1" s="1"/>
  <c r="W196" i="1" s="1"/>
  <c r="Y253" i="4"/>
  <c r="V254" i="4" s="1"/>
  <c r="W254" i="4" s="1"/>
  <c r="Y254" i="4" s="1"/>
  <c r="V255" i="4" s="1"/>
  <c r="W255" i="4" s="1"/>
  <c r="Y255" i="4" s="1"/>
  <c r="Y250" i="19"/>
  <c r="V251" i="19" s="1"/>
  <c r="W251" i="19" s="1"/>
  <c r="Y251" i="19" s="1"/>
  <c r="V252" i="19" s="1"/>
  <c r="W252" i="19" s="1"/>
  <c r="Y252" i="19" s="1"/>
  <c r="V253" i="19" s="1"/>
  <c r="W253" i="19" s="1"/>
  <c r="Y253" i="19" s="1"/>
  <c r="V254" i="19" s="1"/>
  <c r="W254" i="19" s="1"/>
  <c r="Y254" i="19" s="1"/>
  <c r="V255" i="19" s="1"/>
  <c r="W255" i="19" s="1"/>
  <c r="Y255" i="19" s="1"/>
  <c r="V256" i="19" s="1"/>
  <c r="W256" i="19" s="1"/>
  <c r="Y256" i="19" s="1"/>
  <c r="V257" i="19" s="1"/>
  <c r="W257" i="19" s="1"/>
  <c r="Y257" i="19" s="1"/>
  <c r="V258" i="19" s="1"/>
  <c r="W258" i="19" s="1"/>
  <c r="Y258" i="19" s="1"/>
  <c r="V259" i="19" s="1"/>
  <c r="W259" i="19" s="1"/>
  <c r="Y259" i="19" s="1"/>
  <c r="V260" i="19" s="1"/>
  <c r="W260" i="19" s="1"/>
  <c r="Y260" i="19" s="1"/>
  <c r="V261" i="19" s="1"/>
  <c r="W261" i="19" s="1"/>
  <c r="Y261" i="19" s="1"/>
  <c r="V262" i="19" s="1"/>
  <c r="W262" i="19" s="1"/>
  <c r="Y262" i="19" s="1"/>
  <c r="V263" i="19" s="1"/>
  <c r="W263" i="19" s="1"/>
  <c r="Y263" i="19" s="1"/>
  <c r="V264" i="19" s="1"/>
  <c r="W264" i="19" s="1"/>
  <c r="Y264" i="19" s="1"/>
  <c r="V265" i="19" s="1"/>
  <c r="W265" i="19" s="1"/>
  <c r="Y265" i="19" s="1"/>
  <c r="V266" i="19" s="1"/>
  <c r="W266" i="19" s="1"/>
  <c r="Y266" i="19" s="1"/>
  <c r="V267" i="19" s="1"/>
  <c r="W267" i="19" s="1"/>
  <c r="Y267" i="19" s="1"/>
  <c r="V268" i="19" s="1"/>
  <c r="W268" i="19" s="1"/>
  <c r="Y268" i="19" s="1"/>
  <c r="V269" i="19" s="1"/>
  <c r="W269" i="19" s="1"/>
  <c r="Y269" i="19" s="1"/>
  <c r="V270" i="19" s="1"/>
  <c r="W270" i="19" s="1"/>
  <c r="Y270" i="19" s="1"/>
  <c r="Y250" i="5"/>
  <c r="V251" i="5" s="1"/>
  <c r="W251" i="5" s="1"/>
  <c r="Y248" i="10"/>
  <c r="V249" i="10" s="1"/>
  <c r="W249" i="10" s="1"/>
  <c r="V249" i="21"/>
  <c r="W249" i="21" s="1"/>
  <c r="V235" i="11"/>
  <c r="W235" i="11" s="1"/>
  <c r="Y235" i="11" s="1"/>
  <c r="V236" i="11" s="1"/>
  <c r="W236" i="11" s="1"/>
  <c r="Y236" i="11" s="1"/>
  <c r="V222" i="12"/>
  <c r="W222" i="12" s="1"/>
  <c r="Y222" i="12" s="1"/>
  <c r="V223" i="12" s="1"/>
  <c r="W223" i="12" s="1"/>
  <c r="Y223" i="12" s="1"/>
  <c r="V224" i="12" s="1"/>
  <c r="W224" i="12" s="1"/>
  <c r="Y224" i="12" s="1"/>
  <c r="V225" i="12" s="1"/>
  <c r="W225" i="12" s="1"/>
  <c r="Y225" i="12" s="1"/>
  <c r="V226" i="12" s="1"/>
  <c r="W226" i="12" s="1"/>
  <c r="Y226" i="12" s="1"/>
  <c r="V227" i="12" s="1"/>
  <c r="W227" i="12" s="1"/>
  <c r="V88" i="49"/>
  <c r="W88" i="49" s="1"/>
  <c r="Y88" i="49" s="1"/>
  <c r="AA87" i="49"/>
  <c r="T139" i="44"/>
  <c r="U139" i="44" s="1"/>
  <c r="W139" i="44" s="1"/>
  <c r="Y138" i="44"/>
  <c r="V50" i="40"/>
  <c r="W50" i="40" s="1"/>
  <c r="Y50" i="40" s="1"/>
  <c r="AA49" i="40"/>
  <c r="V50" i="37"/>
  <c r="W50" i="37" s="1"/>
  <c r="Y50" i="37" s="1"/>
  <c r="AA49" i="37"/>
  <c r="T50" i="44"/>
  <c r="U50" i="44" s="1"/>
  <c r="W50" i="44" s="1"/>
  <c r="Y49" i="44"/>
  <c r="V48" i="8"/>
  <c r="W48" i="8" s="1"/>
  <c r="Y48" i="8" s="1"/>
  <c r="AA47" i="8"/>
  <c r="V48" i="20"/>
  <c r="W48" i="20" s="1"/>
  <c r="Y48" i="20" s="1"/>
  <c r="AA47" i="20"/>
  <c r="V131" i="20"/>
  <c r="W131" i="20" s="1"/>
  <c r="Y131" i="20" s="1"/>
  <c r="AA130" i="20"/>
  <c r="V50" i="39"/>
  <c r="W50" i="39" s="1"/>
  <c r="Y50" i="39" s="1"/>
  <c r="AA49" i="39"/>
  <c r="V48" i="7"/>
  <c r="W48" i="7" s="1"/>
  <c r="Y48" i="7" s="1"/>
  <c r="AA47" i="7"/>
  <c r="V48" i="28"/>
  <c r="W48" i="28" s="1"/>
  <c r="Y48" i="28" s="1"/>
  <c r="AA47" i="28"/>
  <c r="V48" i="27"/>
  <c r="W48" i="27" s="1"/>
  <c r="Y48" i="27" s="1"/>
  <c r="AA47" i="27"/>
  <c r="V48" i="26"/>
  <c r="W48" i="26" s="1"/>
  <c r="Y48" i="26" s="1"/>
  <c r="AA47" i="26"/>
  <c r="V48" i="25"/>
  <c r="W48" i="25" s="1"/>
  <c r="Y48" i="25" s="1"/>
  <c r="AA47" i="25"/>
  <c r="V50" i="46"/>
  <c r="W50" i="46" s="1"/>
  <c r="Y50" i="46" s="1"/>
  <c r="AA49" i="46"/>
  <c r="V49" i="24"/>
  <c r="W49" i="24" s="1"/>
  <c r="Y49" i="24" s="1"/>
  <c r="AA48" i="24"/>
  <c r="V48" i="23"/>
  <c r="W48" i="23" s="1"/>
  <c r="Y48" i="23" s="1"/>
  <c r="AA47" i="23"/>
  <c r="V48" i="22"/>
  <c r="W48" i="22" s="1"/>
  <c r="Y48" i="22" s="1"/>
  <c r="AA47" i="22"/>
  <c r="V48" i="21"/>
  <c r="W48" i="21" s="1"/>
  <c r="Y48" i="21" s="1"/>
  <c r="AA47" i="21"/>
  <c r="V50" i="45"/>
  <c r="W50" i="45" s="1"/>
  <c r="Y50" i="45" s="1"/>
  <c r="AA49" i="45"/>
  <c r="V48" i="19"/>
  <c r="W48" i="19" s="1"/>
  <c r="Y48" i="19" s="1"/>
  <c r="AA47" i="19"/>
  <c r="V48" i="18"/>
  <c r="W48" i="18" s="1"/>
  <c r="Y48" i="18" s="1"/>
  <c r="AA47" i="18"/>
  <c r="V48" i="17"/>
  <c r="W48" i="17" s="1"/>
  <c r="Y48" i="17" s="1"/>
  <c r="AA47" i="17"/>
  <c r="V48" i="16"/>
  <c r="W48" i="16" s="1"/>
  <c r="Y48" i="16" s="1"/>
  <c r="AA47" i="16"/>
  <c r="V50" i="42"/>
  <c r="W50" i="42" s="1"/>
  <c r="Y50" i="42" s="1"/>
  <c r="AA49" i="42"/>
  <c r="V49" i="15"/>
  <c r="W49" i="15" s="1"/>
  <c r="Y49" i="15" s="1"/>
  <c r="AA48" i="15"/>
  <c r="V130" i="15"/>
  <c r="W130" i="15" s="1"/>
  <c r="Y130" i="15" s="1"/>
  <c r="AA129" i="15"/>
  <c r="V48" i="14"/>
  <c r="W48" i="14" s="1"/>
  <c r="Y48" i="14" s="1"/>
  <c r="AA47" i="14"/>
  <c r="V48" i="12"/>
  <c r="W48" i="12" s="1"/>
  <c r="Y48" i="12" s="1"/>
  <c r="AA47" i="12"/>
  <c r="V48" i="11"/>
  <c r="W48" i="11" s="1"/>
  <c r="Y48" i="11" s="1"/>
  <c r="AA47" i="11"/>
  <c r="V48" i="10"/>
  <c r="W48" i="10" s="1"/>
  <c r="Y48" i="10" s="1"/>
  <c r="AA47" i="10"/>
  <c r="V48" i="6"/>
  <c r="W48" i="6" s="1"/>
  <c r="Y48" i="6" s="1"/>
  <c r="AA47" i="6"/>
  <c r="V48" i="5"/>
  <c r="W48" i="5" s="1"/>
  <c r="Y48" i="5" s="1"/>
  <c r="AA47" i="5"/>
  <c r="V48" i="4"/>
  <c r="W48" i="4" s="1"/>
  <c r="Y48" i="4" s="1"/>
  <c r="AA47" i="4"/>
  <c r="V48" i="3"/>
  <c r="W48" i="3" s="1"/>
  <c r="Y48" i="3" s="1"/>
  <c r="AA47" i="3"/>
  <c r="V48" i="2"/>
  <c r="W48" i="2" s="1"/>
  <c r="Y48" i="2" s="1"/>
  <c r="AA47" i="2"/>
  <c r="V48" i="1"/>
  <c r="W48" i="1" s="1"/>
  <c r="Y48" i="1" s="1"/>
  <c r="AA47" i="1"/>
  <c r="V50" i="43"/>
  <c r="W50" i="43" s="1"/>
  <c r="Y50" i="43" s="1"/>
  <c r="AA49" i="43"/>
  <c r="V157" i="9"/>
  <c r="W157" i="9" s="1"/>
  <c r="Y157" i="9" s="1"/>
  <c r="V158" i="9" s="1"/>
  <c r="W158" i="9" s="1"/>
  <c r="Y158" i="9" s="1"/>
  <c r="AA156" i="9"/>
  <c r="V48" i="9"/>
  <c r="W48" i="9" s="1"/>
  <c r="Y48" i="9" s="1"/>
  <c r="AA47" i="9"/>
  <c r="V50" i="38"/>
  <c r="W50" i="38" s="1"/>
  <c r="Y50" i="38" s="1"/>
  <c r="AA49" i="38"/>
  <c r="Q29" i="32" l="1"/>
  <c r="V29" i="41"/>
  <c r="W29" i="41" s="1"/>
  <c r="AA28" i="41"/>
  <c r="Y196" i="1"/>
  <c r="V197" i="1" s="1"/>
  <c r="W197" i="1" s="1"/>
  <c r="V256" i="4"/>
  <c r="W256" i="4" s="1"/>
  <c r="Y251" i="5"/>
  <c r="V252" i="5" s="1"/>
  <c r="W252" i="5" s="1"/>
  <c r="Y249" i="21"/>
  <c r="V250" i="21" s="1"/>
  <c r="W250" i="21" s="1"/>
  <c r="Y250" i="21" s="1"/>
  <c r="V251" i="21" s="1"/>
  <c r="W251" i="21" s="1"/>
  <c r="Y251" i="21" s="1"/>
  <c r="V252" i="21" s="1"/>
  <c r="W252" i="21" s="1"/>
  <c r="Y252" i="21" s="1"/>
  <c r="V253" i="21" s="1"/>
  <c r="W253" i="21" s="1"/>
  <c r="Y253" i="21" s="1"/>
  <c r="Y249" i="10"/>
  <c r="V250" i="10" s="1"/>
  <c r="W250" i="10" s="1"/>
  <c r="V237" i="11"/>
  <c r="W237" i="11" s="1"/>
  <c r="Y237" i="11" s="1"/>
  <c r="Y227" i="12"/>
  <c r="V228" i="12" s="1"/>
  <c r="W228" i="12" s="1"/>
  <c r="Y228" i="12" s="1"/>
  <c r="V229" i="12" s="1"/>
  <c r="W229" i="12" s="1"/>
  <c r="V89" i="49"/>
  <c r="W89" i="49" s="1"/>
  <c r="Y89" i="49" s="1"/>
  <c r="AA88" i="49"/>
  <c r="V132" i="20"/>
  <c r="W132" i="20" s="1"/>
  <c r="Y132" i="20" s="1"/>
  <c r="AA131" i="20"/>
  <c r="V49" i="20"/>
  <c r="W49" i="20" s="1"/>
  <c r="Y49" i="20" s="1"/>
  <c r="AA48" i="20"/>
  <c r="V49" i="8"/>
  <c r="W49" i="8" s="1"/>
  <c r="Y49" i="8" s="1"/>
  <c r="AA48" i="8"/>
  <c r="T51" i="44"/>
  <c r="U51" i="44" s="1"/>
  <c r="W51" i="44" s="1"/>
  <c r="Y50" i="44"/>
  <c r="V51" i="37"/>
  <c r="W51" i="37" s="1"/>
  <c r="Y51" i="37" s="1"/>
  <c r="AA50" i="37"/>
  <c r="V51" i="40"/>
  <c r="W51" i="40" s="1"/>
  <c r="Y51" i="40" s="1"/>
  <c r="AA50" i="40"/>
  <c r="T140" i="44"/>
  <c r="U140" i="44" s="1"/>
  <c r="W140" i="44" s="1"/>
  <c r="Y139" i="44"/>
  <c r="V51" i="39"/>
  <c r="W51" i="39" s="1"/>
  <c r="Y51" i="39" s="1"/>
  <c r="AA50" i="39"/>
  <c r="V49" i="7"/>
  <c r="W49" i="7" s="1"/>
  <c r="Y49" i="7" s="1"/>
  <c r="AA48" i="7"/>
  <c r="V49" i="28"/>
  <c r="W49" i="28" s="1"/>
  <c r="Y49" i="28" s="1"/>
  <c r="AA48" i="28"/>
  <c r="V49" i="27"/>
  <c r="W49" i="27" s="1"/>
  <c r="Y49" i="27" s="1"/>
  <c r="AA48" i="27"/>
  <c r="V49" i="26"/>
  <c r="W49" i="26" s="1"/>
  <c r="Y49" i="26" s="1"/>
  <c r="AA48" i="26"/>
  <c r="V49" i="25"/>
  <c r="W49" i="25" s="1"/>
  <c r="Y49" i="25" s="1"/>
  <c r="AA48" i="25"/>
  <c r="V51" i="46"/>
  <c r="W51" i="46" s="1"/>
  <c r="Y51" i="46" s="1"/>
  <c r="AA50" i="46"/>
  <c r="V50" i="24"/>
  <c r="W50" i="24" s="1"/>
  <c r="Y50" i="24" s="1"/>
  <c r="AA49" i="24"/>
  <c r="V49" i="23"/>
  <c r="W49" i="23" s="1"/>
  <c r="Y49" i="23" s="1"/>
  <c r="AA48" i="23"/>
  <c r="V49" i="22"/>
  <c r="W49" i="22" s="1"/>
  <c r="Y49" i="22" s="1"/>
  <c r="AA48" i="22"/>
  <c r="V49" i="21"/>
  <c r="W49" i="21" s="1"/>
  <c r="Y49" i="21" s="1"/>
  <c r="AA48" i="21"/>
  <c r="V51" i="45"/>
  <c r="W51" i="45" s="1"/>
  <c r="Y51" i="45" s="1"/>
  <c r="AA50" i="45"/>
  <c r="V49" i="19"/>
  <c r="W49" i="19" s="1"/>
  <c r="Y49" i="19" s="1"/>
  <c r="AA48" i="19"/>
  <c r="V49" i="18"/>
  <c r="W49" i="18" s="1"/>
  <c r="Y49" i="18" s="1"/>
  <c r="AA48" i="18"/>
  <c r="V49" i="17"/>
  <c r="W49" i="17" s="1"/>
  <c r="Y49" i="17" s="1"/>
  <c r="AA48" i="17"/>
  <c r="V49" i="16"/>
  <c r="W49" i="16" s="1"/>
  <c r="Y49" i="16" s="1"/>
  <c r="AA48" i="16"/>
  <c r="V51" i="42"/>
  <c r="W51" i="42" s="1"/>
  <c r="Y51" i="42" s="1"/>
  <c r="AA50" i="42"/>
  <c r="V131" i="15"/>
  <c r="W131" i="15" s="1"/>
  <c r="Y131" i="15" s="1"/>
  <c r="AA130" i="15"/>
  <c r="V50" i="15"/>
  <c r="W50" i="15" s="1"/>
  <c r="Y50" i="15" s="1"/>
  <c r="AA49" i="15"/>
  <c r="V49" i="14"/>
  <c r="W49" i="14" s="1"/>
  <c r="Y49" i="14" s="1"/>
  <c r="AA48" i="14"/>
  <c r="V49" i="12"/>
  <c r="W49" i="12" s="1"/>
  <c r="Y49" i="12" s="1"/>
  <c r="AA48" i="12"/>
  <c r="V49" i="11"/>
  <c r="W49" i="11" s="1"/>
  <c r="Y49" i="11" s="1"/>
  <c r="AA48" i="11"/>
  <c r="V49" i="10"/>
  <c r="W49" i="10" s="1"/>
  <c r="Y49" i="10" s="1"/>
  <c r="AA48" i="10"/>
  <c r="V49" i="6"/>
  <c r="W49" i="6" s="1"/>
  <c r="Y49" i="6" s="1"/>
  <c r="AA48" i="6"/>
  <c r="V49" i="5"/>
  <c r="W49" i="5" s="1"/>
  <c r="Y49" i="5" s="1"/>
  <c r="AA48" i="5"/>
  <c r="V49" i="4"/>
  <c r="W49" i="4" s="1"/>
  <c r="Y49" i="4" s="1"/>
  <c r="AA48" i="4"/>
  <c r="V49" i="3"/>
  <c r="W49" i="3" s="1"/>
  <c r="Y49" i="3" s="1"/>
  <c r="AA48" i="3"/>
  <c r="V49" i="2"/>
  <c r="W49" i="2" s="1"/>
  <c r="Y49" i="2" s="1"/>
  <c r="AA48" i="2"/>
  <c r="V49" i="1"/>
  <c r="W49" i="1" s="1"/>
  <c r="Y49" i="1" s="1"/>
  <c r="AA48" i="1"/>
  <c r="V51" i="43"/>
  <c r="W51" i="43" s="1"/>
  <c r="Y51" i="43" s="1"/>
  <c r="AA50" i="43"/>
  <c r="V49" i="9"/>
  <c r="W49" i="9" s="1"/>
  <c r="Y49" i="9" s="1"/>
  <c r="AA48" i="9"/>
  <c r="V159" i="9"/>
  <c r="W159" i="9" s="1"/>
  <c r="Y159" i="9" s="1"/>
  <c r="V160" i="9" s="1"/>
  <c r="W160" i="9" s="1"/>
  <c r="Y160" i="9" s="1"/>
  <c r="AA158" i="9"/>
  <c r="V51" i="38"/>
  <c r="W51" i="38" s="1"/>
  <c r="Y51" i="38" s="1"/>
  <c r="AA50" i="38"/>
  <c r="Y29" i="41" l="1"/>
  <c r="O30" i="32"/>
  <c r="Y256" i="4"/>
  <c r="V257" i="4" s="1"/>
  <c r="W257" i="4" s="1"/>
  <c r="Y257" i="4" s="1"/>
  <c r="V258" i="4" s="1"/>
  <c r="W258" i="4" s="1"/>
  <c r="Y258" i="4" s="1"/>
  <c r="V259" i="4" s="1"/>
  <c r="W259" i="4" s="1"/>
  <c r="Y259" i="4" s="1"/>
  <c r="V260" i="4" s="1"/>
  <c r="W260" i="4" s="1"/>
  <c r="Y260" i="4" s="1"/>
  <c r="V261" i="4" s="1"/>
  <c r="W261" i="4" s="1"/>
  <c r="Y261" i="4" s="1"/>
  <c r="V262" i="4" s="1"/>
  <c r="W262" i="4" s="1"/>
  <c r="Y262" i="4" s="1"/>
  <c r="V263" i="4" s="1"/>
  <c r="W263" i="4" s="1"/>
  <c r="Y263" i="4" s="1"/>
  <c r="V264" i="4" s="1"/>
  <c r="W264" i="4" s="1"/>
  <c r="Y264" i="4" s="1"/>
  <c r="V265" i="4" s="1"/>
  <c r="W265" i="4" s="1"/>
  <c r="Y265" i="4" s="1"/>
  <c r="V266" i="4" s="1"/>
  <c r="W266" i="4" s="1"/>
  <c r="Y266" i="4" s="1"/>
  <c r="V267" i="4" s="1"/>
  <c r="W267" i="4" s="1"/>
  <c r="Y267" i="4" s="1"/>
  <c r="V268" i="4" s="1"/>
  <c r="W268" i="4" s="1"/>
  <c r="Y268" i="4" s="1"/>
  <c r="V269" i="4" s="1"/>
  <c r="W269" i="4" s="1"/>
  <c r="Y269" i="4" s="1"/>
  <c r="V270" i="4" s="1"/>
  <c r="W270" i="4" s="1"/>
  <c r="Y270" i="4" s="1"/>
  <c r="Y197" i="1"/>
  <c r="V198" i="1" s="1"/>
  <c r="W198" i="1" s="1"/>
  <c r="Y252" i="5"/>
  <c r="V253" i="5" s="1"/>
  <c r="W253" i="5" s="1"/>
  <c r="V254" i="21"/>
  <c r="W254" i="21" s="1"/>
  <c r="Y254" i="21" s="1"/>
  <c r="Y250" i="10"/>
  <c r="V251" i="10" s="1"/>
  <c r="W251" i="10" s="1"/>
  <c r="V238" i="11"/>
  <c r="W238" i="11" s="1"/>
  <c r="Y238" i="11" s="1"/>
  <c r="Y229" i="12"/>
  <c r="V230" i="12" s="1"/>
  <c r="W230" i="12" s="1"/>
  <c r="Y230" i="12" s="1"/>
  <c r="V231" i="12" s="1"/>
  <c r="W231" i="12" s="1"/>
  <c r="Y231" i="12" s="1"/>
  <c r="V232" i="12" s="1"/>
  <c r="W232" i="12" s="1"/>
  <c r="Y232" i="12" s="1"/>
  <c r="V233" i="12" s="1"/>
  <c r="W233" i="12" s="1"/>
  <c r="V90" i="49"/>
  <c r="W90" i="49" s="1"/>
  <c r="Y90" i="49" s="1"/>
  <c r="AA89" i="49"/>
  <c r="T141" i="44"/>
  <c r="U141" i="44" s="1"/>
  <c r="W141" i="44" s="1"/>
  <c r="Y140" i="44"/>
  <c r="V52" i="40"/>
  <c r="W52" i="40" s="1"/>
  <c r="Y52" i="40" s="1"/>
  <c r="AA51" i="40"/>
  <c r="V52" i="37"/>
  <c r="W52" i="37" s="1"/>
  <c r="Y52" i="37" s="1"/>
  <c r="AA51" i="37"/>
  <c r="T52" i="44"/>
  <c r="U52" i="44" s="1"/>
  <c r="W52" i="44" s="1"/>
  <c r="Y51" i="44"/>
  <c r="V50" i="8"/>
  <c r="W50" i="8" s="1"/>
  <c r="Y50" i="8" s="1"/>
  <c r="AA49" i="8"/>
  <c r="V50" i="20"/>
  <c r="W50" i="20" s="1"/>
  <c r="Y50" i="20" s="1"/>
  <c r="AA49" i="20"/>
  <c r="V133" i="20"/>
  <c r="W133" i="20" s="1"/>
  <c r="Y133" i="20" s="1"/>
  <c r="AA132" i="20"/>
  <c r="V52" i="39"/>
  <c r="W52" i="39" s="1"/>
  <c r="Y52" i="39" s="1"/>
  <c r="AA51" i="39"/>
  <c r="V50" i="7"/>
  <c r="W50" i="7" s="1"/>
  <c r="Y50" i="7" s="1"/>
  <c r="AA49" i="7"/>
  <c r="V50" i="28"/>
  <c r="W50" i="28" s="1"/>
  <c r="Y50" i="28" s="1"/>
  <c r="AA49" i="28"/>
  <c r="V50" i="27"/>
  <c r="W50" i="27" s="1"/>
  <c r="Y50" i="27" s="1"/>
  <c r="AA49" i="27"/>
  <c r="V50" i="26"/>
  <c r="W50" i="26" s="1"/>
  <c r="Y50" i="26" s="1"/>
  <c r="AA49" i="26"/>
  <c r="V50" i="25"/>
  <c r="W50" i="25" s="1"/>
  <c r="Y50" i="25" s="1"/>
  <c r="AA49" i="25"/>
  <c r="V52" i="46"/>
  <c r="W52" i="46" s="1"/>
  <c r="Y52" i="46" s="1"/>
  <c r="AA51" i="46"/>
  <c r="V51" i="24"/>
  <c r="W51" i="24" s="1"/>
  <c r="Y51" i="24" s="1"/>
  <c r="AA50" i="24"/>
  <c r="V50" i="23"/>
  <c r="W50" i="23" s="1"/>
  <c r="Y50" i="23" s="1"/>
  <c r="AA49" i="23"/>
  <c r="V50" i="22"/>
  <c r="W50" i="22" s="1"/>
  <c r="Y50" i="22" s="1"/>
  <c r="AA49" i="22"/>
  <c r="V50" i="21"/>
  <c r="W50" i="21" s="1"/>
  <c r="Y50" i="21" s="1"/>
  <c r="AA49" i="21"/>
  <c r="V52" i="45"/>
  <c r="W52" i="45" s="1"/>
  <c r="Y52" i="45" s="1"/>
  <c r="AA51" i="45"/>
  <c r="V50" i="19"/>
  <c r="W50" i="19" s="1"/>
  <c r="Y50" i="19" s="1"/>
  <c r="AA49" i="19"/>
  <c r="V50" i="18"/>
  <c r="W50" i="18" s="1"/>
  <c r="Y50" i="18" s="1"/>
  <c r="AA49" i="18"/>
  <c r="V50" i="17"/>
  <c r="W50" i="17" s="1"/>
  <c r="Y50" i="17" s="1"/>
  <c r="AA49" i="17"/>
  <c r="V50" i="16"/>
  <c r="W50" i="16" s="1"/>
  <c r="Y50" i="16" s="1"/>
  <c r="AA49" i="16"/>
  <c r="V52" i="42"/>
  <c r="W52" i="42" s="1"/>
  <c r="Y52" i="42" s="1"/>
  <c r="AA51" i="42"/>
  <c r="V51" i="15"/>
  <c r="W51" i="15" s="1"/>
  <c r="Y51" i="15" s="1"/>
  <c r="AA50" i="15"/>
  <c r="V132" i="15"/>
  <c r="W132" i="15" s="1"/>
  <c r="Y132" i="15" s="1"/>
  <c r="AA131" i="15"/>
  <c r="V50" i="14"/>
  <c r="W50" i="14" s="1"/>
  <c r="Y50" i="14" s="1"/>
  <c r="AA49" i="14"/>
  <c r="V50" i="12"/>
  <c r="W50" i="12" s="1"/>
  <c r="Y50" i="12" s="1"/>
  <c r="AA49" i="12"/>
  <c r="V50" i="11"/>
  <c r="W50" i="11" s="1"/>
  <c r="Y50" i="11" s="1"/>
  <c r="AA49" i="11"/>
  <c r="V50" i="10"/>
  <c r="W50" i="10" s="1"/>
  <c r="Y50" i="10" s="1"/>
  <c r="AA49" i="10"/>
  <c r="V50" i="6"/>
  <c r="W50" i="6" s="1"/>
  <c r="Y50" i="6" s="1"/>
  <c r="AA49" i="6"/>
  <c r="V50" i="5"/>
  <c r="W50" i="5" s="1"/>
  <c r="Y50" i="5" s="1"/>
  <c r="AA49" i="5"/>
  <c r="V50" i="4"/>
  <c r="W50" i="4" s="1"/>
  <c r="Y50" i="4" s="1"/>
  <c r="AA49" i="4"/>
  <c r="V50" i="3"/>
  <c r="W50" i="3" s="1"/>
  <c r="Y50" i="3" s="1"/>
  <c r="AA49" i="3"/>
  <c r="V50" i="2"/>
  <c r="W50" i="2" s="1"/>
  <c r="Y50" i="2" s="1"/>
  <c r="AA49" i="2"/>
  <c r="V50" i="1"/>
  <c r="W50" i="1" s="1"/>
  <c r="Y50" i="1" s="1"/>
  <c r="AA49" i="1"/>
  <c r="V52" i="43"/>
  <c r="W52" i="43" s="1"/>
  <c r="Y52" i="43" s="1"/>
  <c r="AA51" i="43"/>
  <c r="V161" i="9"/>
  <c r="W161" i="9" s="1"/>
  <c r="Y161" i="9" s="1"/>
  <c r="V162" i="9" s="1"/>
  <c r="W162" i="9" s="1"/>
  <c r="Y162" i="9" s="1"/>
  <c r="V163" i="9" s="1"/>
  <c r="W163" i="9" s="1"/>
  <c r="Y163" i="9" s="1"/>
  <c r="AA160" i="9"/>
  <c r="V50" i="9"/>
  <c r="W50" i="9" s="1"/>
  <c r="Y50" i="9" s="1"/>
  <c r="AA49" i="9"/>
  <c r="V52" i="38"/>
  <c r="W52" i="38" s="1"/>
  <c r="Y52" i="38" s="1"/>
  <c r="AA51" i="38"/>
  <c r="Q30" i="32" l="1"/>
  <c r="V30" i="41"/>
  <c r="W30" i="41" s="1"/>
  <c r="AA29" i="41"/>
  <c r="Y198" i="1"/>
  <c r="V199" i="1" s="1"/>
  <c r="W199" i="1" s="1"/>
  <c r="Y253" i="5"/>
  <c r="V254" i="5" s="1"/>
  <c r="W254" i="5" s="1"/>
  <c r="Y254" i="5" s="1"/>
  <c r="V255" i="5" s="1"/>
  <c r="W255" i="5" s="1"/>
  <c r="Y255" i="5" s="1"/>
  <c r="V255" i="21"/>
  <c r="W255" i="21" s="1"/>
  <c r="Y255" i="21" s="1"/>
  <c r="Y251" i="10"/>
  <c r="V252" i="10" s="1"/>
  <c r="W252" i="10" s="1"/>
  <c r="V239" i="11"/>
  <c r="W239" i="11" s="1"/>
  <c r="Y239" i="11" s="1"/>
  <c r="Y233" i="12"/>
  <c r="V234" i="12" s="1"/>
  <c r="W234" i="12" s="1"/>
  <c r="V91" i="49"/>
  <c r="W91" i="49" s="1"/>
  <c r="Y91" i="49" s="1"/>
  <c r="AA90" i="49"/>
  <c r="V134" i="20"/>
  <c r="W134" i="20" s="1"/>
  <c r="Y134" i="20" s="1"/>
  <c r="AA133" i="20"/>
  <c r="V51" i="20"/>
  <c r="W51" i="20" s="1"/>
  <c r="Y51" i="20" s="1"/>
  <c r="AA50" i="20"/>
  <c r="V51" i="8"/>
  <c r="W51" i="8" s="1"/>
  <c r="Y51" i="8" s="1"/>
  <c r="AA50" i="8"/>
  <c r="T53" i="44"/>
  <c r="U53" i="44" s="1"/>
  <c r="W53" i="44" s="1"/>
  <c r="Y52" i="44"/>
  <c r="V53" i="37"/>
  <c r="W53" i="37" s="1"/>
  <c r="Y53" i="37" s="1"/>
  <c r="AA52" i="37"/>
  <c r="V53" i="40"/>
  <c r="W53" i="40" s="1"/>
  <c r="Y53" i="40" s="1"/>
  <c r="AA52" i="40"/>
  <c r="T142" i="44"/>
  <c r="U142" i="44" s="1"/>
  <c r="W142" i="44" s="1"/>
  <c r="Y141" i="44"/>
  <c r="V53" i="39"/>
  <c r="W53" i="39" s="1"/>
  <c r="Y53" i="39" s="1"/>
  <c r="AA52" i="39"/>
  <c r="V51" i="7"/>
  <c r="W51" i="7" s="1"/>
  <c r="Y51" i="7" s="1"/>
  <c r="AA50" i="7"/>
  <c r="V51" i="28"/>
  <c r="W51" i="28" s="1"/>
  <c r="Y51" i="28" s="1"/>
  <c r="AA50" i="28"/>
  <c r="V51" i="27"/>
  <c r="W51" i="27" s="1"/>
  <c r="Y51" i="27" s="1"/>
  <c r="AA50" i="27"/>
  <c r="V51" i="26"/>
  <c r="W51" i="26" s="1"/>
  <c r="Y51" i="26" s="1"/>
  <c r="AA50" i="26"/>
  <c r="V51" i="25"/>
  <c r="W51" i="25" s="1"/>
  <c r="Y51" i="25" s="1"/>
  <c r="AA50" i="25"/>
  <c r="V53" i="46"/>
  <c r="W53" i="46" s="1"/>
  <c r="Y53" i="46" s="1"/>
  <c r="AA52" i="46"/>
  <c r="V52" i="24"/>
  <c r="W52" i="24" s="1"/>
  <c r="Y52" i="24" s="1"/>
  <c r="AA51" i="24"/>
  <c r="V51" i="23"/>
  <c r="W51" i="23" s="1"/>
  <c r="Y51" i="23" s="1"/>
  <c r="AA50" i="23"/>
  <c r="V51" i="22"/>
  <c r="W51" i="22" s="1"/>
  <c r="Y51" i="22" s="1"/>
  <c r="AA50" i="22"/>
  <c r="V51" i="21"/>
  <c r="W51" i="21" s="1"/>
  <c r="Y51" i="21" s="1"/>
  <c r="AA50" i="21"/>
  <c r="V53" i="45"/>
  <c r="W53" i="45" s="1"/>
  <c r="Y53" i="45" s="1"/>
  <c r="AA52" i="45"/>
  <c r="V51" i="19"/>
  <c r="W51" i="19" s="1"/>
  <c r="Y51" i="19" s="1"/>
  <c r="AA50" i="19"/>
  <c r="V51" i="18"/>
  <c r="W51" i="18" s="1"/>
  <c r="Y51" i="18" s="1"/>
  <c r="AA50" i="18"/>
  <c r="V51" i="17"/>
  <c r="W51" i="17" s="1"/>
  <c r="Y51" i="17" s="1"/>
  <c r="AA50" i="17"/>
  <c r="V51" i="16"/>
  <c r="W51" i="16" s="1"/>
  <c r="Y51" i="16" s="1"/>
  <c r="AA50" i="16"/>
  <c r="V53" i="42"/>
  <c r="W53" i="42" s="1"/>
  <c r="Y53" i="42" s="1"/>
  <c r="AA52" i="42"/>
  <c r="V133" i="15"/>
  <c r="W133" i="15" s="1"/>
  <c r="Y133" i="15" s="1"/>
  <c r="AA132" i="15"/>
  <c r="V52" i="15"/>
  <c r="W52" i="15" s="1"/>
  <c r="Y52" i="15" s="1"/>
  <c r="AA51" i="15"/>
  <c r="V51" i="14"/>
  <c r="W51" i="14" s="1"/>
  <c r="Y51" i="14" s="1"/>
  <c r="AA50" i="14"/>
  <c r="V51" i="12"/>
  <c r="W51" i="12" s="1"/>
  <c r="Y51" i="12" s="1"/>
  <c r="AA50" i="12"/>
  <c r="V51" i="11"/>
  <c r="W51" i="11" s="1"/>
  <c r="Y51" i="11" s="1"/>
  <c r="AA50" i="11"/>
  <c r="V51" i="10"/>
  <c r="W51" i="10" s="1"/>
  <c r="Y51" i="10" s="1"/>
  <c r="AA50" i="10"/>
  <c r="V51" i="6"/>
  <c r="W51" i="6" s="1"/>
  <c r="Y51" i="6" s="1"/>
  <c r="AA50" i="6"/>
  <c r="V51" i="5"/>
  <c r="W51" i="5" s="1"/>
  <c r="Y51" i="5" s="1"/>
  <c r="AA50" i="5"/>
  <c r="V51" i="4"/>
  <c r="W51" i="4" s="1"/>
  <c r="Y51" i="4" s="1"/>
  <c r="AA50" i="4"/>
  <c r="V51" i="3"/>
  <c r="W51" i="3" s="1"/>
  <c r="Y51" i="3" s="1"/>
  <c r="AA50" i="3"/>
  <c r="V51" i="2"/>
  <c r="W51" i="2" s="1"/>
  <c r="Y51" i="2" s="1"/>
  <c r="AA50" i="2"/>
  <c r="V51" i="1"/>
  <c r="W51" i="1" s="1"/>
  <c r="Y51" i="1" s="1"/>
  <c r="AA50" i="1"/>
  <c r="V53" i="43"/>
  <c r="W53" i="43" s="1"/>
  <c r="Y53" i="43" s="1"/>
  <c r="AA52" i="43"/>
  <c r="V51" i="9"/>
  <c r="W51" i="9" s="1"/>
  <c r="Y51" i="9" s="1"/>
  <c r="AA50" i="9"/>
  <c r="V164" i="9"/>
  <c r="W164" i="9" s="1"/>
  <c r="Y164" i="9" s="1"/>
  <c r="V165" i="9" s="1"/>
  <c r="W165" i="9" s="1"/>
  <c r="Y165" i="9" s="1"/>
  <c r="V166" i="9" s="1"/>
  <c r="W166" i="9" s="1"/>
  <c r="Y166" i="9" s="1"/>
  <c r="AA163" i="9"/>
  <c r="V53" i="38"/>
  <c r="W53" i="38" s="1"/>
  <c r="Y53" i="38" s="1"/>
  <c r="AA52" i="38"/>
  <c r="Y30" i="41" l="1"/>
  <c r="O31" i="32"/>
  <c r="Y199" i="1"/>
  <c r="V200" i="1" s="1"/>
  <c r="W200" i="1" s="1"/>
  <c r="V256" i="21"/>
  <c r="W256" i="21" s="1"/>
  <c r="Y256" i="21" s="1"/>
  <c r="V256" i="5"/>
  <c r="W256" i="5" s="1"/>
  <c r="Y256" i="5" s="1"/>
  <c r="Y252" i="10"/>
  <c r="V253" i="10" s="1"/>
  <c r="W253" i="10" s="1"/>
  <c r="V240" i="11"/>
  <c r="W240" i="11" s="1"/>
  <c r="Y240" i="11" s="1"/>
  <c r="Y234" i="12"/>
  <c r="V235" i="12" s="1"/>
  <c r="W235" i="12" s="1"/>
  <c r="V92" i="49"/>
  <c r="W92" i="49" s="1"/>
  <c r="Y92" i="49" s="1"/>
  <c r="AA91" i="49"/>
  <c r="T143" i="44"/>
  <c r="U143" i="44" s="1"/>
  <c r="W143" i="44" s="1"/>
  <c r="Y142" i="44"/>
  <c r="V54" i="40"/>
  <c r="W54" i="40" s="1"/>
  <c r="Y54" i="40" s="1"/>
  <c r="AA53" i="40"/>
  <c r="V54" i="37"/>
  <c r="W54" i="37" s="1"/>
  <c r="Y54" i="37" s="1"/>
  <c r="AA53" i="37"/>
  <c r="T54" i="44"/>
  <c r="U54" i="44" s="1"/>
  <c r="W54" i="44" s="1"/>
  <c r="Y53" i="44"/>
  <c r="V52" i="8"/>
  <c r="W52" i="8" s="1"/>
  <c r="Y52" i="8" s="1"/>
  <c r="AA51" i="8"/>
  <c r="V52" i="20"/>
  <c r="W52" i="20" s="1"/>
  <c r="Y52" i="20" s="1"/>
  <c r="AA51" i="20"/>
  <c r="V135" i="20"/>
  <c r="W135" i="20" s="1"/>
  <c r="Y135" i="20" s="1"/>
  <c r="AA134" i="20"/>
  <c r="V54" i="39"/>
  <c r="W54" i="39" s="1"/>
  <c r="Y54" i="39" s="1"/>
  <c r="AA53" i="39"/>
  <c r="V52" i="7"/>
  <c r="W52" i="7" s="1"/>
  <c r="Y52" i="7" s="1"/>
  <c r="AA51" i="7"/>
  <c r="V52" i="28"/>
  <c r="W52" i="28" s="1"/>
  <c r="Y52" i="28" s="1"/>
  <c r="AA51" i="28"/>
  <c r="V52" i="27"/>
  <c r="W52" i="27" s="1"/>
  <c r="Y52" i="27" s="1"/>
  <c r="AA51" i="27"/>
  <c r="V52" i="26"/>
  <c r="W52" i="26" s="1"/>
  <c r="Y52" i="26" s="1"/>
  <c r="AA51" i="26"/>
  <c r="V52" i="25"/>
  <c r="W52" i="25" s="1"/>
  <c r="Y52" i="25" s="1"/>
  <c r="AA51" i="25"/>
  <c r="V54" i="46"/>
  <c r="W54" i="46" s="1"/>
  <c r="Y54" i="46" s="1"/>
  <c r="AA53" i="46"/>
  <c r="V53" i="24"/>
  <c r="W53" i="24" s="1"/>
  <c r="Y53" i="24" s="1"/>
  <c r="AA52" i="24"/>
  <c r="V52" i="23"/>
  <c r="W52" i="23" s="1"/>
  <c r="Y52" i="23" s="1"/>
  <c r="AA51" i="23"/>
  <c r="V52" i="22"/>
  <c r="W52" i="22" s="1"/>
  <c r="Y52" i="22" s="1"/>
  <c r="AA51" i="22"/>
  <c r="V52" i="21"/>
  <c r="W52" i="21" s="1"/>
  <c r="Y52" i="21" s="1"/>
  <c r="AA51" i="21"/>
  <c r="V54" i="45"/>
  <c r="W54" i="45" s="1"/>
  <c r="Y54" i="45" s="1"/>
  <c r="AA53" i="45"/>
  <c r="V52" i="19"/>
  <c r="W52" i="19" s="1"/>
  <c r="Y52" i="19" s="1"/>
  <c r="AA51" i="19"/>
  <c r="V52" i="18"/>
  <c r="W52" i="18" s="1"/>
  <c r="Y52" i="18" s="1"/>
  <c r="AA51" i="18"/>
  <c r="V52" i="17"/>
  <c r="W52" i="17" s="1"/>
  <c r="Y52" i="17" s="1"/>
  <c r="AA51" i="17"/>
  <c r="V52" i="16"/>
  <c r="W52" i="16" s="1"/>
  <c r="Y52" i="16" s="1"/>
  <c r="AA51" i="16"/>
  <c r="V54" i="42"/>
  <c r="W54" i="42" s="1"/>
  <c r="Y54" i="42" s="1"/>
  <c r="AA53" i="42"/>
  <c r="V53" i="15"/>
  <c r="W53" i="15" s="1"/>
  <c r="Y53" i="15" s="1"/>
  <c r="AA52" i="15"/>
  <c r="V134" i="15"/>
  <c r="W134" i="15" s="1"/>
  <c r="Y134" i="15" s="1"/>
  <c r="AA133" i="15"/>
  <c r="V52" i="14"/>
  <c r="W52" i="14" s="1"/>
  <c r="Y52" i="14" s="1"/>
  <c r="AA51" i="14"/>
  <c r="V52" i="12"/>
  <c r="W52" i="12" s="1"/>
  <c r="Y52" i="12" s="1"/>
  <c r="AA51" i="12"/>
  <c r="V52" i="11"/>
  <c r="W52" i="11" s="1"/>
  <c r="Y52" i="11" s="1"/>
  <c r="AA51" i="11"/>
  <c r="V52" i="10"/>
  <c r="W52" i="10" s="1"/>
  <c r="Y52" i="10" s="1"/>
  <c r="AA51" i="10"/>
  <c r="V52" i="6"/>
  <c r="W52" i="6" s="1"/>
  <c r="Y52" i="6" s="1"/>
  <c r="AA51" i="6"/>
  <c r="V52" i="5"/>
  <c r="W52" i="5" s="1"/>
  <c r="Y52" i="5" s="1"/>
  <c r="AA51" i="5"/>
  <c r="V52" i="4"/>
  <c r="W52" i="4" s="1"/>
  <c r="Y52" i="4" s="1"/>
  <c r="AA51" i="4"/>
  <c r="V52" i="3"/>
  <c r="W52" i="3" s="1"/>
  <c r="Y52" i="3" s="1"/>
  <c r="AA51" i="3"/>
  <c r="V52" i="2"/>
  <c r="W52" i="2" s="1"/>
  <c r="Y52" i="2" s="1"/>
  <c r="AA51" i="2"/>
  <c r="V52" i="1"/>
  <c r="W52" i="1" s="1"/>
  <c r="Y52" i="1" s="1"/>
  <c r="AA51" i="1"/>
  <c r="V54" i="43"/>
  <c r="W54" i="43" s="1"/>
  <c r="Y54" i="43" s="1"/>
  <c r="AA53" i="43"/>
  <c r="V167" i="9"/>
  <c r="W167" i="9" s="1"/>
  <c r="Y167" i="9" s="1"/>
  <c r="V168" i="9" s="1"/>
  <c r="W168" i="9" s="1"/>
  <c r="Y168" i="9" s="1"/>
  <c r="V169" i="9" s="1"/>
  <c r="W169" i="9" s="1"/>
  <c r="Y169" i="9" s="1"/>
  <c r="V170" i="9" s="1"/>
  <c r="W170" i="9" s="1"/>
  <c r="Y170" i="9" s="1"/>
  <c r="V171" i="9" s="1"/>
  <c r="W171" i="9" s="1"/>
  <c r="Y171" i="9" s="1"/>
  <c r="V172" i="9" s="1"/>
  <c r="W172" i="9" s="1"/>
  <c r="Y172" i="9" s="1"/>
  <c r="V173" i="9" s="1"/>
  <c r="W173" i="9" s="1"/>
  <c r="Y173" i="9" s="1"/>
  <c r="AA166" i="9"/>
  <c r="V52" i="9"/>
  <c r="W52" i="9" s="1"/>
  <c r="Y52" i="9" s="1"/>
  <c r="AA51" i="9"/>
  <c r="V54" i="38"/>
  <c r="W54" i="38" s="1"/>
  <c r="Y54" i="38" s="1"/>
  <c r="AA53" i="38"/>
  <c r="Q31" i="32" l="1"/>
  <c r="V31" i="41"/>
  <c r="W31" i="41" s="1"/>
  <c r="AA30" i="41"/>
  <c r="Y200" i="1"/>
  <c r="V201" i="1" s="1"/>
  <c r="W201" i="1" s="1"/>
  <c r="Y253" i="10"/>
  <c r="V254" i="10" s="1"/>
  <c r="W254" i="10" s="1"/>
  <c r="V257" i="21"/>
  <c r="W257" i="21" s="1"/>
  <c r="Y257" i="21" s="1"/>
  <c r="V257" i="5"/>
  <c r="W257" i="5" s="1"/>
  <c r="Y235" i="12"/>
  <c r="V236" i="12" s="1"/>
  <c r="W236" i="12" s="1"/>
  <c r="Y236" i="12" s="1"/>
  <c r="V237" i="12" s="1"/>
  <c r="W237" i="12" s="1"/>
  <c r="Y237" i="12" s="1"/>
  <c r="V241" i="11"/>
  <c r="W241" i="11" s="1"/>
  <c r="Y241" i="11" s="1"/>
  <c r="V93" i="49"/>
  <c r="W93" i="49" s="1"/>
  <c r="Y93" i="49" s="1"/>
  <c r="AA92" i="49"/>
  <c r="V136" i="20"/>
  <c r="W136" i="20" s="1"/>
  <c r="Y136" i="20" s="1"/>
  <c r="AA135" i="20"/>
  <c r="V53" i="20"/>
  <c r="W53" i="20" s="1"/>
  <c r="Y53" i="20" s="1"/>
  <c r="AA52" i="20"/>
  <c r="V53" i="8"/>
  <c r="W53" i="8" s="1"/>
  <c r="Y53" i="8" s="1"/>
  <c r="AA52" i="8"/>
  <c r="T55" i="44"/>
  <c r="U55" i="44" s="1"/>
  <c r="W55" i="44" s="1"/>
  <c r="Y54" i="44"/>
  <c r="V55" i="37"/>
  <c r="W55" i="37" s="1"/>
  <c r="Y55" i="37" s="1"/>
  <c r="AA54" i="37"/>
  <c r="V55" i="40"/>
  <c r="W55" i="40" s="1"/>
  <c r="Y55" i="40" s="1"/>
  <c r="AA54" i="40"/>
  <c r="T144" i="44"/>
  <c r="U144" i="44" s="1"/>
  <c r="W144" i="44" s="1"/>
  <c r="Y143" i="44"/>
  <c r="V55" i="39"/>
  <c r="W55" i="39" s="1"/>
  <c r="Y55" i="39" s="1"/>
  <c r="AA54" i="39"/>
  <c r="V53" i="7"/>
  <c r="W53" i="7" s="1"/>
  <c r="Y53" i="7" s="1"/>
  <c r="AA52" i="7"/>
  <c r="V53" i="28"/>
  <c r="W53" i="28" s="1"/>
  <c r="Y53" i="28" s="1"/>
  <c r="AA52" i="28"/>
  <c r="V53" i="27"/>
  <c r="W53" i="27" s="1"/>
  <c r="Y53" i="27" s="1"/>
  <c r="AA52" i="27"/>
  <c r="V53" i="26"/>
  <c r="W53" i="26" s="1"/>
  <c r="Y53" i="26" s="1"/>
  <c r="AA52" i="26"/>
  <c r="V53" i="25"/>
  <c r="W53" i="25" s="1"/>
  <c r="Y53" i="25" s="1"/>
  <c r="AA52" i="25"/>
  <c r="V55" i="46"/>
  <c r="W55" i="46" s="1"/>
  <c r="Y55" i="46" s="1"/>
  <c r="AA54" i="46"/>
  <c r="V54" i="24"/>
  <c r="W54" i="24" s="1"/>
  <c r="Y54" i="24" s="1"/>
  <c r="AA53" i="24"/>
  <c r="V53" i="23"/>
  <c r="W53" i="23" s="1"/>
  <c r="Y53" i="23" s="1"/>
  <c r="AA52" i="23"/>
  <c r="V53" i="22"/>
  <c r="W53" i="22" s="1"/>
  <c r="Y53" i="22" s="1"/>
  <c r="AA52" i="22"/>
  <c r="V53" i="21"/>
  <c r="W53" i="21" s="1"/>
  <c r="Y53" i="21" s="1"/>
  <c r="AA52" i="21"/>
  <c r="V55" i="45"/>
  <c r="W55" i="45" s="1"/>
  <c r="Y55" i="45" s="1"/>
  <c r="AA54" i="45"/>
  <c r="V53" i="19"/>
  <c r="W53" i="19" s="1"/>
  <c r="Y53" i="19" s="1"/>
  <c r="AA52" i="19"/>
  <c r="V53" i="18"/>
  <c r="W53" i="18" s="1"/>
  <c r="Y53" i="18" s="1"/>
  <c r="AA52" i="18"/>
  <c r="V53" i="17"/>
  <c r="W53" i="17" s="1"/>
  <c r="Y53" i="17" s="1"/>
  <c r="AA52" i="17"/>
  <c r="V53" i="16"/>
  <c r="W53" i="16" s="1"/>
  <c r="Y53" i="16" s="1"/>
  <c r="AA52" i="16"/>
  <c r="V55" i="42"/>
  <c r="W55" i="42" s="1"/>
  <c r="Y55" i="42" s="1"/>
  <c r="AA54" i="42"/>
  <c r="V135" i="15"/>
  <c r="W135" i="15" s="1"/>
  <c r="Y135" i="15" s="1"/>
  <c r="AA134" i="15"/>
  <c r="V54" i="15"/>
  <c r="W54" i="15" s="1"/>
  <c r="Y54" i="15" s="1"/>
  <c r="AA53" i="15"/>
  <c r="V53" i="14"/>
  <c r="W53" i="14" s="1"/>
  <c r="Y53" i="14" s="1"/>
  <c r="AA52" i="14"/>
  <c r="V53" i="12"/>
  <c r="W53" i="12" s="1"/>
  <c r="Y53" i="12" s="1"/>
  <c r="AA52" i="12"/>
  <c r="V53" i="11"/>
  <c r="W53" i="11" s="1"/>
  <c r="Y53" i="11" s="1"/>
  <c r="AA52" i="11"/>
  <c r="V53" i="10"/>
  <c r="W53" i="10" s="1"/>
  <c r="Y53" i="10" s="1"/>
  <c r="AA52" i="10"/>
  <c r="V53" i="6"/>
  <c r="W53" i="6" s="1"/>
  <c r="Y53" i="6" s="1"/>
  <c r="AA52" i="6"/>
  <c r="V53" i="5"/>
  <c r="W53" i="5" s="1"/>
  <c r="Y53" i="5" s="1"/>
  <c r="AA52" i="5"/>
  <c r="V53" i="4"/>
  <c r="W53" i="4" s="1"/>
  <c r="Y53" i="4" s="1"/>
  <c r="AA52" i="4"/>
  <c r="V53" i="3"/>
  <c r="W53" i="3" s="1"/>
  <c r="Y53" i="3" s="1"/>
  <c r="AA52" i="3"/>
  <c r="V53" i="2"/>
  <c r="W53" i="2" s="1"/>
  <c r="Y53" i="2" s="1"/>
  <c r="AA52" i="2"/>
  <c r="V53" i="1"/>
  <c r="W53" i="1" s="1"/>
  <c r="Y53" i="1" s="1"/>
  <c r="AA52" i="1"/>
  <c r="V55" i="43"/>
  <c r="W55" i="43" s="1"/>
  <c r="Y55" i="43" s="1"/>
  <c r="AA54" i="43"/>
  <c r="V53" i="9"/>
  <c r="W53" i="9" s="1"/>
  <c r="Y53" i="9" s="1"/>
  <c r="AA52" i="9"/>
  <c r="V174" i="9"/>
  <c r="W174" i="9" s="1"/>
  <c r="Y174" i="9" s="1"/>
  <c r="V175" i="9" s="1"/>
  <c r="W175" i="9" s="1"/>
  <c r="Y175" i="9" s="1"/>
  <c r="V176" i="9" s="1"/>
  <c r="W176" i="9" s="1"/>
  <c r="Y176" i="9" s="1"/>
  <c r="V177" i="9" s="1"/>
  <c r="W177" i="9" s="1"/>
  <c r="Y177" i="9" s="1"/>
  <c r="V178" i="9" s="1"/>
  <c r="W178" i="9" s="1"/>
  <c r="Y178" i="9" s="1"/>
  <c r="V179" i="9" s="1"/>
  <c r="W179" i="9" s="1"/>
  <c r="Y179" i="9" s="1"/>
  <c r="V180" i="9" s="1"/>
  <c r="W180" i="9" s="1"/>
  <c r="Y180" i="9" s="1"/>
  <c r="V181" i="9" s="1"/>
  <c r="W181" i="9" s="1"/>
  <c r="Y181" i="9" s="1"/>
  <c r="V182" i="9" s="1"/>
  <c r="W182" i="9" s="1"/>
  <c r="Y182" i="9" s="1"/>
  <c r="V183" i="9" s="1"/>
  <c r="W183" i="9" s="1"/>
  <c r="Y183" i="9" s="1"/>
  <c r="V184" i="9" s="1"/>
  <c r="W184" i="9" s="1"/>
  <c r="Y184" i="9" s="1"/>
  <c r="V185" i="9" s="1"/>
  <c r="W185" i="9" s="1"/>
  <c r="Y185" i="9" s="1"/>
  <c r="V186" i="9" s="1"/>
  <c r="W186" i="9" s="1"/>
  <c r="Y186" i="9" s="1"/>
  <c r="V187" i="9" s="1"/>
  <c r="W187" i="9" s="1"/>
  <c r="Y187" i="9" s="1"/>
  <c r="V188" i="9" s="1"/>
  <c r="W188" i="9" s="1"/>
  <c r="Y188" i="9" s="1"/>
  <c r="V189" i="9" s="1"/>
  <c r="W189" i="9" s="1"/>
  <c r="Y189" i="9" s="1"/>
  <c r="V190" i="9" s="1"/>
  <c r="W190" i="9" s="1"/>
  <c r="Y190" i="9" s="1"/>
  <c r="V191" i="9" s="1"/>
  <c r="W191" i="9" s="1"/>
  <c r="Y191" i="9" s="1"/>
  <c r="V192" i="9" s="1"/>
  <c r="W192" i="9" s="1"/>
  <c r="Y192" i="9" s="1"/>
  <c r="V193" i="9" s="1"/>
  <c r="W193" i="9" s="1"/>
  <c r="Y193" i="9" s="1"/>
  <c r="V194" i="9" s="1"/>
  <c r="W194" i="9" s="1"/>
  <c r="Y194" i="9" s="1"/>
  <c r="V195" i="9" s="1"/>
  <c r="W195" i="9" s="1"/>
  <c r="Y195" i="9" s="1"/>
  <c r="V196" i="9" s="1"/>
  <c r="W196" i="9" s="1"/>
  <c r="Y196" i="9" s="1"/>
  <c r="V197" i="9" s="1"/>
  <c r="W197" i="9" s="1"/>
  <c r="Y197" i="9" s="1"/>
  <c r="V198" i="9" s="1"/>
  <c r="W198" i="9" s="1"/>
  <c r="Y198" i="9" s="1"/>
  <c r="V199" i="9" s="1"/>
  <c r="W199" i="9" s="1"/>
  <c r="Y199" i="9" s="1"/>
  <c r="V200" i="9" s="1"/>
  <c r="W200" i="9" s="1"/>
  <c r="Y200" i="9" s="1"/>
  <c r="V201" i="9" s="1"/>
  <c r="W201" i="9" s="1"/>
  <c r="Y201" i="9" s="1"/>
  <c r="V202" i="9" s="1"/>
  <c r="W202" i="9" s="1"/>
  <c r="Y202" i="9" s="1"/>
  <c r="V203" i="9" s="1"/>
  <c r="W203" i="9" s="1"/>
  <c r="Y203" i="9" s="1"/>
  <c r="AA173" i="9"/>
  <c r="V55" i="38"/>
  <c r="W55" i="38" s="1"/>
  <c r="Y55" i="38" s="1"/>
  <c r="AA54" i="38"/>
  <c r="Y31" i="41" l="1"/>
  <c r="O32" i="32"/>
  <c r="Y201" i="1"/>
  <c r="V202" i="1" s="1"/>
  <c r="W202" i="1" s="1"/>
  <c r="V258" i="21"/>
  <c r="W258" i="21" s="1"/>
  <c r="Y258" i="21" s="1"/>
  <c r="V259" i="21" s="1"/>
  <c r="W259" i="21" s="1"/>
  <c r="Y259" i="21" s="1"/>
  <c r="V260" i="21" s="1"/>
  <c r="W260" i="21" s="1"/>
  <c r="Y260" i="21" s="1"/>
  <c r="V261" i="21" s="1"/>
  <c r="W261" i="21" s="1"/>
  <c r="Y261" i="21" s="1"/>
  <c r="V262" i="21" s="1"/>
  <c r="W262" i="21" s="1"/>
  <c r="Y262" i="21" s="1"/>
  <c r="V263" i="21" s="1"/>
  <c r="W263" i="21" s="1"/>
  <c r="Y263" i="21" s="1"/>
  <c r="V264" i="21" s="1"/>
  <c r="W264" i="21" s="1"/>
  <c r="Y264" i="21" s="1"/>
  <c r="V265" i="21" s="1"/>
  <c r="W265" i="21" s="1"/>
  <c r="Y265" i="21" s="1"/>
  <c r="V266" i="21" s="1"/>
  <c r="W266" i="21" s="1"/>
  <c r="Y266" i="21" s="1"/>
  <c r="V267" i="21" s="1"/>
  <c r="W267" i="21" s="1"/>
  <c r="Y267" i="21" s="1"/>
  <c r="V268" i="21" s="1"/>
  <c r="W268" i="21" s="1"/>
  <c r="Y268" i="21" s="1"/>
  <c r="V269" i="21" s="1"/>
  <c r="W269" i="21" s="1"/>
  <c r="Y269" i="21" s="1"/>
  <c r="V270" i="21" s="1"/>
  <c r="W270" i="21" s="1"/>
  <c r="Y270" i="21" s="1"/>
  <c r="Y257" i="5"/>
  <c r="V258" i="5" s="1"/>
  <c r="W258" i="5" s="1"/>
  <c r="Y258" i="5" s="1"/>
  <c r="V259" i="5" s="1"/>
  <c r="W259" i="5" s="1"/>
  <c r="Y259" i="5" s="1"/>
  <c r="V260" i="5" s="1"/>
  <c r="W260" i="5" s="1"/>
  <c r="Y260" i="5" s="1"/>
  <c r="V261" i="5" s="1"/>
  <c r="W261" i="5" s="1"/>
  <c r="Y261" i="5" s="1"/>
  <c r="V262" i="5" s="1"/>
  <c r="W262" i="5" s="1"/>
  <c r="Y262" i="5" s="1"/>
  <c r="V263" i="5" s="1"/>
  <c r="W263" i="5" s="1"/>
  <c r="Y263" i="5" s="1"/>
  <c r="V264" i="5" s="1"/>
  <c r="W264" i="5" s="1"/>
  <c r="Y264" i="5" s="1"/>
  <c r="V265" i="5" s="1"/>
  <c r="W265" i="5" s="1"/>
  <c r="Y265" i="5" s="1"/>
  <c r="V266" i="5" s="1"/>
  <c r="W266" i="5" s="1"/>
  <c r="Y266" i="5" s="1"/>
  <c r="V267" i="5" s="1"/>
  <c r="W267" i="5" s="1"/>
  <c r="Y267" i="5" s="1"/>
  <c r="V268" i="5" s="1"/>
  <c r="W268" i="5" s="1"/>
  <c r="Y268" i="5" s="1"/>
  <c r="V269" i="5" s="1"/>
  <c r="W269" i="5" s="1"/>
  <c r="Y269" i="5" s="1"/>
  <c r="V270" i="5" s="1"/>
  <c r="W270" i="5" s="1"/>
  <c r="Y270" i="5" s="1"/>
  <c r="Y254" i="10"/>
  <c r="V255" i="10" s="1"/>
  <c r="W255" i="10" s="1"/>
  <c r="V242" i="11"/>
  <c r="W242" i="11" s="1"/>
  <c r="Y242" i="11" s="1"/>
  <c r="V238" i="12"/>
  <c r="W238" i="12" s="1"/>
  <c r="Y238" i="12" s="1"/>
  <c r="V94" i="49"/>
  <c r="W94" i="49" s="1"/>
  <c r="Y94" i="49" s="1"/>
  <c r="AA93" i="49"/>
  <c r="V204" i="9"/>
  <c r="W204" i="9" s="1"/>
  <c r="Y204" i="9" s="1"/>
  <c r="V205" i="9" s="1"/>
  <c r="W205" i="9" s="1"/>
  <c r="Y205" i="9" s="1"/>
  <c r="V206" i="9" s="1"/>
  <c r="W206" i="9" s="1"/>
  <c r="Y206" i="9" s="1"/>
  <c r="V207" i="9" s="1"/>
  <c r="W207" i="9" s="1"/>
  <c r="Y207" i="9" s="1"/>
  <c r="V208" i="9" s="1"/>
  <c r="W208" i="9" s="1"/>
  <c r="Y208" i="9" s="1"/>
  <c r="V209" i="9" s="1"/>
  <c r="W209" i="9" s="1"/>
  <c r="Y209" i="9" s="1"/>
  <c r="V210" i="9" s="1"/>
  <c r="W210" i="9" s="1"/>
  <c r="Y210" i="9" s="1"/>
  <c r="V211" i="9" s="1"/>
  <c r="W211" i="9" s="1"/>
  <c r="Y211" i="9" s="1"/>
  <c r="V212" i="9" s="1"/>
  <c r="W212" i="9" s="1"/>
  <c r="Y212" i="9" s="1"/>
  <c r="V213" i="9" s="1"/>
  <c r="W213" i="9" s="1"/>
  <c r="Y213" i="9" s="1"/>
  <c r="V214" i="9" s="1"/>
  <c r="W214" i="9" s="1"/>
  <c r="Y214" i="9" s="1"/>
  <c r="V215" i="9" s="1"/>
  <c r="W215" i="9" s="1"/>
  <c r="Y215" i="9" s="1"/>
  <c r="V216" i="9" s="1"/>
  <c r="W216" i="9" s="1"/>
  <c r="Y216" i="9" s="1"/>
  <c r="V217" i="9" s="1"/>
  <c r="W217" i="9" s="1"/>
  <c r="Y217" i="9" s="1"/>
  <c r="V218" i="9" s="1"/>
  <c r="W218" i="9" s="1"/>
  <c r="Y218" i="9" s="1"/>
  <c r="V219" i="9" s="1"/>
  <c r="W219" i="9" s="1"/>
  <c r="Y219" i="9" s="1"/>
  <c r="V220" i="9" s="1"/>
  <c r="W220" i="9" s="1"/>
  <c r="Y220" i="9" s="1"/>
  <c r="V221" i="9" s="1"/>
  <c r="W221" i="9" s="1"/>
  <c r="Y221" i="9" s="1"/>
  <c r="V222" i="9" s="1"/>
  <c r="W222" i="9" s="1"/>
  <c r="Y222" i="9" s="1"/>
  <c r="V223" i="9" s="1"/>
  <c r="W223" i="9" s="1"/>
  <c r="Y223" i="9" s="1"/>
  <c r="V224" i="9" s="1"/>
  <c r="W224" i="9" s="1"/>
  <c r="Y224" i="9" s="1"/>
  <c r="V225" i="9" s="1"/>
  <c r="W225" i="9" s="1"/>
  <c r="Y225" i="9" s="1"/>
  <c r="V226" i="9" s="1"/>
  <c r="W226" i="9" s="1"/>
  <c r="Y226" i="9" s="1"/>
  <c r="V227" i="9" s="1"/>
  <c r="W227" i="9" s="1"/>
  <c r="Y227" i="9" s="1"/>
  <c r="V228" i="9" s="1"/>
  <c r="W228" i="9" s="1"/>
  <c r="Y228" i="9" s="1"/>
  <c r="V229" i="9" s="1"/>
  <c r="W229" i="9" s="1"/>
  <c r="Y229" i="9" s="1"/>
  <c r="V230" i="9" s="1"/>
  <c r="W230" i="9" s="1"/>
  <c r="Y230" i="9" s="1"/>
  <c r="V231" i="9" s="1"/>
  <c r="W231" i="9" s="1"/>
  <c r="Y231" i="9" s="1"/>
  <c r="V232" i="9" s="1"/>
  <c r="W232" i="9" s="1"/>
  <c r="Y232" i="9" s="1"/>
  <c r="V233" i="9" s="1"/>
  <c r="W233" i="9" s="1"/>
  <c r="Y233" i="9" s="1"/>
  <c r="V234" i="9" s="1"/>
  <c r="W234" i="9" s="1"/>
  <c r="Y234" i="9" s="1"/>
  <c r="V235" i="9" s="1"/>
  <c r="W235" i="9" s="1"/>
  <c r="Y235" i="9" s="1"/>
  <c r="V236" i="9" s="1"/>
  <c r="W236" i="9" s="1"/>
  <c r="Y236" i="9" s="1"/>
  <c r="V237" i="9" s="1"/>
  <c r="W237" i="9" s="1"/>
  <c r="Y237" i="9" s="1"/>
  <c r="V238" i="9" s="1"/>
  <c r="W238" i="9" s="1"/>
  <c r="Y238" i="9" s="1"/>
  <c r="V239" i="9" s="1"/>
  <c r="W239" i="9" s="1"/>
  <c r="Y239" i="9" s="1"/>
  <c r="V240" i="9" s="1"/>
  <c r="W240" i="9" s="1"/>
  <c r="Y240" i="9" s="1"/>
  <c r="V241" i="9" s="1"/>
  <c r="W241" i="9" s="1"/>
  <c r="Y241" i="9" s="1"/>
  <c r="V242" i="9" s="1"/>
  <c r="W242" i="9" s="1"/>
  <c r="Y242" i="9" s="1"/>
  <c r="V243" i="9" s="1"/>
  <c r="W243" i="9" s="1"/>
  <c r="Y243" i="9" s="1"/>
  <c r="V244" i="9" s="1"/>
  <c r="W244" i="9" s="1"/>
  <c r="Y244" i="9" s="1"/>
  <c r="V245" i="9" s="1"/>
  <c r="W245" i="9" s="1"/>
  <c r="Y245" i="9" s="1"/>
  <c r="V246" i="9" s="1"/>
  <c r="W246" i="9" s="1"/>
  <c r="Y246" i="9" s="1"/>
  <c r="V247" i="9" s="1"/>
  <c r="W247" i="9" s="1"/>
  <c r="Y247" i="9" s="1"/>
  <c r="V248" i="9" s="1"/>
  <c r="W248" i="9" s="1"/>
  <c r="Y248" i="9" s="1"/>
  <c r="V249" i="9" s="1"/>
  <c r="W249" i="9" s="1"/>
  <c r="Y249" i="9" s="1"/>
  <c r="V250" i="9" s="1"/>
  <c r="W250" i="9" s="1"/>
  <c r="Y250" i="9" s="1"/>
  <c r="V251" i="9" s="1"/>
  <c r="W251" i="9" s="1"/>
  <c r="Y251" i="9" s="1"/>
  <c r="V252" i="9" s="1"/>
  <c r="W252" i="9" s="1"/>
  <c r="T145" i="44"/>
  <c r="U145" i="44" s="1"/>
  <c r="W145" i="44" s="1"/>
  <c r="Y144" i="44"/>
  <c r="V56" i="40"/>
  <c r="W56" i="40" s="1"/>
  <c r="Y56" i="40" s="1"/>
  <c r="AA55" i="40"/>
  <c r="V56" i="37"/>
  <c r="W56" i="37" s="1"/>
  <c r="Y56" i="37" s="1"/>
  <c r="AA55" i="37"/>
  <c r="T56" i="44"/>
  <c r="U56" i="44" s="1"/>
  <c r="W56" i="44" s="1"/>
  <c r="Y55" i="44"/>
  <c r="V54" i="8"/>
  <c r="W54" i="8" s="1"/>
  <c r="Y54" i="8" s="1"/>
  <c r="AA53" i="8"/>
  <c r="V54" i="20"/>
  <c r="W54" i="20" s="1"/>
  <c r="Y54" i="20" s="1"/>
  <c r="AA53" i="20"/>
  <c r="V137" i="20"/>
  <c r="W137" i="20" s="1"/>
  <c r="Y137" i="20" s="1"/>
  <c r="AA136" i="20"/>
  <c r="V56" i="39"/>
  <c r="W56" i="39" s="1"/>
  <c r="Y56" i="39" s="1"/>
  <c r="AA55" i="39"/>
  <c r="V54" i="7"/>
  <c r="W54" i="7" s="1"/>
  <c r="Y54" i="7" s="1"/>
  <c r="AA53" i="7"/>
  <c r="V54" i="28"/>
  <c r="W54" i="28" s="1"/>
  <c r="Y54" i="28" s="1"/>
  <c r="AA53" i="28"/>
  <c r="V54" i="27"/>
  <c r="W54" i="27" s="1"/>
  <c r="Y54" i="27" s="1"/>
  <c r="AA53" i="27"/>
  <c r="V54" i="26"/>
  <c r="W54" i="26" s="1"/>
  <c r="Y54" i="26" s="1"/>
  <c r="AA53" i="26"/>
  <c r="V54" i="25"/>
  <c r="W54" i="25" s="1"/>
  <c r="Y54" i="25" s="1"/>
  <c r="AA53" i="25"/>
  <c r="V56" i="46"/>
  <c r="W56" i="46" s="1"/>
  <c r="Y56" i="46" s="1"/>
  <c r="AA55" i="46"/>
  <c r="V55" i="24"/>
  <c r="W55" i="24" s="1"/>
  <c r="Y55" i="24" s="1"/>
  <c r="AA54" i="24"/>
  <c r="V54" i="23"/>
  <c r="W54" i="23" s="1"/>
  <c r="Y54" i="23" s="1"/>
  <c r="AA53" i="23"/>
  <c r="V54" i="22"/>
  <c r="W54" i="22" s="1"/>
  <c r="Y54" i="22" s="1"/>
  <c r="AA53" i="22"/>
  <c r="V54" i="21"/>
  <c r="W54" i="21" s="1"/>
  <c r="Y54" i="21" s="1"/>
  <c r="AA53" i="21"/>
  <c r="V56" i="45"/>
  <c r="W56" i="45" s="1"/>
  <c r="Y56" i="45" s="1"/>
  <c r="AA55" i="45"/>
  <c r="V54" i="19"/>
  <c r="W54" i="19" s="1"/>
  <c r="Y54" i="19" s="1"/>
  <c r="AA53" i="19"/>
  <c r="V54" i="18"/>
  <c r="W54" i="18" s="1"/>
  <c r="Y54" i="18" s="1"/>
  <c r="AA53" i="18"/>
  <c r="V54" i="17"/>
  <c r="W54" i="17" s="1"/>
  <c r="Y54" i="17" s="1"/>
  <c r="AA53" i="17"/>
  <c r="V54" i="16"/>
  <c r="W54" i="16" s="1"/>
  <c r="Y54" i="16" s="1"/>
  <c r="AA53" i="16"/>
  <c r="V56" i="42"/>
  <c r="W56" i="42" s="1"/>
  <c r="Y56" i="42" s="1"/>
  <c r="AA55" i="42"/>
  <c r="V55" i="15"/>
  <c r="W55" i="15" s="1"/>
  <c r="Y55" i="15" s="1"/>
  <c r="AA54" i="15"/>
  <c r="V136" i="15"/>
  <c r="W136" i="15" s="1"/>
  <c r="Y136" i="15" s="1"/>
  <c r="AA135" i="15"/>
  <c r="V54" i="14"/>
  <c r="W54" i="14" s="1"/>
  <c r="Y54" i="14" s="1"/>
  <c r="AA53" i="14"/>
  <c r="V54" i="12"/>
  <c r="W54" i="12" s="1"/>
  <c r="Y54" i="12" s="1"/>
  <c r="AA53" i="12"/>
  <c r="V54" i="11"/>
  <c r="W54" i="11" s="1"/>
  <c r="Y54" i="11" s="1"/>
  <c r="AA53" i="11"/>
  <c r="V54" i="10"/>
  <c r="W54" i="10" s="1"/>
  <c r="Y54" i="10" s="1"/>
  <c r="AA53" i="10"/>
  <c r="V54" i="6"/>
  <c r="W54" i="6" s="1"/>
  <c r="Y54" i="6" s="1"/>
  <c r="AA53" i="6"/>
  <c r="V54" i="5"/>
  <c r="W54" i="5" s="1"/>
  <c r="Y54" i="5" s="1"/>
  <c r="AA53" i="5"/>
  <c r="V54" i="4"/>
  <c r="W54" i="4" s="1"/>
  <c r="Y54" i="4" s="1"/>
  <c r="AA53" i="4"/>
  <c r="V54" i="3"/>
  <c r="W54" i="3" s="1"/>
  <c r="Y54" i="3" s="1"/>
  <c r="AA53" i="3"/>
  <c r="V54" i="2"/>
  <c r="W54" i="2" s="1"/>
  <c r="Y54" i="2" s="1"/>
  <c r="AA53" i="2"/>
  <c r="V54" i="1"/>
  <c r="W54" i="1" s="1"/>
  <c r="Y54" i="1" s="1"/>
  <c r="AA53" i="1"/>
  <c r="V56" i="43"/>
  <c r="W56" i="43" s="1"/>
  <c r="Y56" i="43" s="1"/>
  <c r="AA55" i="43"/>
  <c r="V54" i="9"/>
  <c r="W54" i="9" s="1"/>
  <c r="Y54" i="9" s="1"/>
  <c r="AA53" i="9"/>
  <c r="V56" i="38"/>
  <c r="W56" i="38" s="1"/>
  <c r="Y56" i="38" s="1"/>
  <c r="AA55" i="38"/>
  <c r="Q32" i="32" l="1"/>
  <c r="AA31" i="41"/>
  <c r="V32" i="41"/>
  <c r="W32" i="41" s="1"/>
  <c r="Y202" i="1"/>
  <c r="V203" i="1" s="1"/>
  <c r="W203" i="1" s="1"/>
  <c r="Y255" i="10"/>
  <c r="V256" i="10" s="1"/>
  <c r="W256" i="10" s="1"/>
  <c r="Y252" i="9"/>
  <c r="V253" i="9" s="1"/>
  <c r="W253" i="9" s="1"/>
  <c r="Y253" i="9" s="1"/>
  <c r="V254" i="9" s="1"/>
  <c r="W254" i="9" s="1"/>
  <c r="Y254" i="9" s="1"/>
  <c r="V255" i="9" s="1"/>
  <c r="W255" i="9" s="1"/>
  <c r="Y255" i="9" s="1"/>
  <c r="V256" i="9" s="1"/>
  <c r="W256" i="9" s="1"/>
  <c r="Y256" i="9" s="1"/>
  <c r="V257" i="9" s="1"/>
  <c r="W257" i="9" s="1"/>
  <c r="Y257" i="9" s="1"/>
  <c r="V258" i="9" s="1"/>
  <c r="W258" i="9" s="1"/>
  <c r="Y258" i="9" s="1"/>
  <c r="V259" i="9" s="1"/>
  <c r="W259" i="9" s="1"/>
  <c r="Y259" i="9" s="1"/>
  <c r="V260" i="9" s="1"/>
  <c r="W260" i="9" s="1"/>
  <c r="Y260" i="9" s="1"/>
  <c r="V261" i="9" s="1"/>
  <c r="W261" i="9" s="1"/>
  <c r="Y261" i="9" s="1"/>
  <c r="V262" i="9" s="1"/>
  <c r="W262" i="9" s="1"/>
  <c r="Y262" i="9" s="1"/>
  <c r="V263" i="9" s="1"/>
  <c r="W263" i="9" s="1"/>
  <c r="Y263" i="9" s="1"/>
  <c r="V264" i="9" s="1"/>
  <c r="W264" i="9" s="1"/>
  <c r="Y264" i="9" s="1"/>
  <c r="V265" i="9" s="1"/>
  <c r="W265" i="9" s="1"/>
  <c r="Y265" i="9" s="1"/>
  <c r="V266" i="9" s="1"/>
  <c r="W266" i="9" s="1"/>
  <c r="Y266" i="9" s="1"/>
  <c r="V267" i="9" s="1"/>
  <c r="W267" i="9" s="1"/>
  <c r="Y267" i="9" s="1"/>
  <c r="V268" i="9" s="1"/>
  <c r="W268" i="9" s="1"/>
  <c r="Y268" i="9" s="1"/>
  <c r="V269" i="9" s="1"/>
  <c r="W269" i="9" s="1"/>
  <c r="Y269" i="9" s="1"/>
  <c r="V270" i="9" s="1"/>
  <c r="W270" i="9" s="1"/>
  <c r="Y270" i="9" s="1"/>
  <c r="V243" i="11"/>
  <c r="W243" i="11" s="1"/>
  <c r="Y243" i="11" s="1"/>
  <c r="V244" i="11" s="1"/>
  <c r="W244" i="11" s="1"/>
  <c r="Y244" i="11" s="1"/>
  <c r="V245" i="11" s="1"/>
  <c r="W245" i="11" s="1"/>
  <c r="Y245" i="11" s="1"/>
  <c r="V246" i="11" s="1"/>
  <c r="W246" i="11" s="1"/>
  <c r="Y246" i="11" s="1"/>
  <c r="V247" i="11" s="1"/>
  <c r="W247" i="11" s="1"/>
  <c r="Y247" i="11" s="1"/>
  <c r="V248" i="11" s="1"/>
  <c r="W248" i="11" s="1"/>
  <c r="Y248" i="11" s="1"/>
  <c r="V249" i="11" s="1"/>
  <c r="W249" i="11" s="1"/>
  <c r="Y249" i="11" s="1"/>
  <c r="V250" i="11" s="1"/>
  <c r="W250" i="11" s="1"/>
  <c r="V239" i="12"/>
  <c r="W239" i="12" s="1"/>
  <c r="Y239" i="12" s="1"/>
  <c r="V95" i="49"/>
  <c r="W95" i="49" s="1"/>
  <c r="Y95" i="49" s="1"/>
  <c r="AA94" i="49"/>
  <c r="V138" i="20"/>
  <c r="W138" i="20" s="1"/>
  <c r="Y138" i="20" s="1"/>
  <c r="AA137" i="20"/>
  <c r="V55" i="20"/>
  <c r="W55" i="20" s="1"/>
  <c r="Y55" i="20" s="1"/>
  <c r="AA54" i="20"/>
  <c r="V55" i="8"/>
  <c r="W55" i="8" s="1"/>
  <c r="Y55" i="8" s="1"/>
  <c r="AA54" i="8"/>
  <c r="T57" i="44"/>
  <c r="U57" i="44" s="1"/>
  <c r="W57" i="44" s="1"/>
  <c r="Y56" i="44"/>
  <c r="V57" i="37"/>
  <c r="W57" i="37" s="1"/>
  <c r="Y57" i="37" s="1"/>
  <c r="AA56" i="37"/>
  <c r="V57" i="40"/>
  <c r="W57" i="40" s="1"/>
  <c r="Y57" i="40" s="1"/>
  <c r="AA56" i="40"/>
  <c r="T146" i="44"/>
  <c r="U146" i="44" s="1"/>
  <c r="W146" i="44" s="1"/>
  <c r="Y145" i="44"/>
  <c r="V57" i="39"/>
  <c r="W57" i="39" s="1"/>
  <c r="Y57" i="39" s="1"/>
  <c r="AA56" i="39"/>
  <c r="V55" i="7"/>
  <c r="W55" i="7" s="1"/>
  <c r="Y55" i="7" s="1"/>
  <c r="AA54" i="7"/>
  <c r="V55" i="28"/>
  <c r="W55" i="28" s="1"/>
  <c r="Y55" i="28" s="1"/>
  <c r="AA54" i="28"/>
  <c r="V55" i="27"/>
  <c r="W55" i="27" s="1"/>
  <c r="Y55" i="27" s="1"/>
  <c r="AA54" i="27"/>
  <c r="V55" i="26"/>
  <c r="W55" i="26" s="1"/>
  <c r="Y55" i="26" s="1"/>
  <c r="AA54" i="26"/>
  <c r="V55" i="25"/>
  <c r="W55" i="25" s="1"/>
  <c r="Y55" i="25" s="1"/>
  <c r="AA54" i="25"/>
  <c r="V57" i="46"/>
  <c r="W57" i="46" s="1"/>
  <c r="Y57" i="46" s="1"/>
  <c r="AA56" i="46"/>
  <c r="V56" i="24"/>
  <c r="W56" i="24" s="1"/>
  <c r="Y56" i="24" s="1"/>
  <c r="AA55" i="24"/>
  <c r="V55" i="23"/>
  <c r="W55" i="23" s="1"/>
  <c r="Y55" i="23" s="1"/>
  <c r="AA54" i="23"/>
  <c r="V55" i="22"/>
  <c r="W55" i="22" s="1"/>
  <c r="Y55" i="22" s="1"/>
  <c r="AA54" i="22"/>
  <c r="V55" i="21"/>
  <c r="W55" i="21" s="1"/>
  <c r="Y55" i="21" s="1"/>
  <c r="AA54" i="21"/>
  <c r="V57" i="45"/>
  <c r="W57" i="45" s="1"/>
  <c r="Y57" i="45" s="1"/>
  <c r="AA56" i="45"/>
  <c r="V55" i="19"/>
  <c r="W55" i="19" s="1"/>
  <c r="Y55" i="19" s="1"/>
  <c r="AA54" i="19"/>
  <c r="V55" i="18"/>
  <c r="W55" i="18" s="1"/>
  <c r="Y55" i="18" s="1"/>
  <c r="AA54" i="18"/>
  <c r="V55" i="17"/>
  <c r="W55" i="17" s="1"/>
  <c r="Y55" i="17" s="1"/>
  <c r="AA54" i="17"/>
  <c r="V55" i="16"/>
  <c r="W55" i="16" s="1"/>
  <c r="Y55" i="16" s="1"/>
  <c r="AA54" i="16"/>
  <c r="V57" i="42"/>
  <c r="W57" i="42" s="1"/>
  <c r="Y57" i="42" s="1"/>
  <c r="AA56" i="42"/>
  <c r="V138" i="15"/>
  <c r="W138" i="15" s="1"/>
  <c r="Y138" i="15" s="1"/>
  <c r="V139" i="15" s="1"/>
  <c r="W139" i="15" s="1"/>
  <c r="Y139" i="15" s="1"/>
  <c r="V140" i="15" s="1"/>
  <c r="W140" i="15" s="1"/>
  <c r="Y140" i="15" s="1"/>
  <c r="V141" i="15" s="1"/>
  <c r="W141" i="15" s="1"/>
  <c r="Y141" i="15" s="1"/>
  <c r="AA136" i="15"/>
  <c r="V56" i="15"/>
  <c r="W56" i="15" s="1"/>
  <c r="Y56" i="15" s="1"/>
  <c r="AA55" i="15"/>
  <c r="V55" i="14"/>
  <c r="W55" i="14" s="1"/>
  <c r="Y55" i="14" s="1"/>
  <c r="AA54" i="14"/>
  <c r="V55" i="12"/>
  <c r="W55" i="12" s="1"/>
  <c r="Y55" i="12" s="1"/>
  <c r="AA54" i="12"/>
  <c r="V55" i="11"/>
  <c r="W55" i="11" s="1"/>
  <c r="Y55" i="11" s="1"/>
  <c r="AA54" i="11"/>
  <c r="V55" i="10"/>
  <c r="W55" i="10" s="1"/>
  <c r="Y55" i="10" s="1"/>
  <c r="AA54" i="10"/>
  <c r="V55" i="6"/>
  <c r="W55" i="6" s="1"/>
  <c r="Y55" i="6" s="1"/>
  <c r="AA54" i="6"/>
  <c r="V55" i="5"/>
  <c r="W55" i="5" s="1"/>
  <c r="Y55" i="5" s="1"/>
  <c r="AA54" i="5"/>
  <c r="V55" i="4"/>
  <c r="W55" i="4" s="1"/>
  <c r="Y55" i="4" s="1"/>
  <c r="AA54" i="4"/>
  <c r="V55" i="3"/>
  <c r="W55" i="3" s="1"/>
  <c r="Y55" i="3" s="1"/>
  <c r="AA54" i="3"/>
  <c r="V55" i="2"/>
  <c r="W55" i="2" s="1"/>
  <c r="Y55" i="2" s="1"/>
  <c r="AA54" i="2"/>
  <c r="V55" i="1"/>
  <c r="W55" i="1" s="1"/>
  <c r="Y55" i="1" s="1"/>
  <c r="AA54" i="1"/>
  <c r="V57" i="43"/>
  <c r="W57" i="43" s="1"/>
  <c r="Y57" i="43" s="1"/>
  <c r="AA56" i="43"/>
  <c r="V55" i="9"/>
  <c r="W55" i="9" s="1"/>
  <c r="Y55" i="9" s="1"/>
  <c r="AA54" i="9"/>
  <c r="V57" i="38"/>
  <c r="W57" i="38" s="1"/>
  <c r="Y57" i="38" s="1"/>
  <c r="AA56" i="38"/>
  <c r="Y32" i="41" l="1"/>
  <c r="O33" i="32"/>
  <c r="Y256" i="10"/>
  <c r="V257" i="10" s="1"/>
  <c r="W257" i="10" s="1"/>
  <c r="Y203" i="1"/>
  <c r="V204" i="1" s="1"/>
  <c r="W204" i="1" s="1"/>
  <c r="Y250" i="11"/>
  <c r="V251" i="11" s="1"/>
  <c r="W251" i="11" s="1"/>
  <c r="Y251" i="11" s="1"/>
  <c r="V252" i="11" s="1"/>
  <c r="W252" i="11" s="1"/>
  <c r="V240" i="12"/>
  <c r="W240" i="12" s="1"/>
  <c r="Y240" i="12" s="1"/>
  <c r="V96" i="49"/>
  <c r="W96" i="49" s="1"/>
  <c r="Y96" i="49" s="1"/>
  <c r="AA96" i="49" s="1"/>
  <c r="AA97" i="49" s="1"/>
  <c r="AA98" i="49" s="1"/>
  <c r="AA95" i="49"/>
  <c r="T147" i="44"/>
  <c r="U147" i="44" s="1"/>
  <c r="W147" i="44" s="1"/>
  <c r="Y146" i="44"/>
  <c r="V58" i="40"/>
  <c r="W58" i="40" s="1"/>
  <c r="Y58" i="40" s="1"/>
  <c r="AA57" i="40"/>
  <c r="V58" i="37"/>
  <c r="W58" i="37" s="1"/>
  <c r="Y58" i="37" s="1"/>
  <c r="AA57" i="37"/>
  <c r="T58" i="44"/>
  <c r="U58" i="44" s="1"/>
  <c r="W58" i="44" s="1"/>
  <c r="Y57" i="44"/>
  <c r="V56" i="8"/>
  <c r="W56" i="8" s="1"/>
  <c r="Y56" i="8" s="1"/>
  <c r="AA55" i="8"/>
  <c r="V56" i="20"/>
  <c r="W56" i="20" s="1"/>
  <c r="Y56" i="20" s="1"/>
  <c r="AA55" i="20"/>
  <c r="V139" i="20"/>
  <c r="W139" i="20" s="1"/>
  <c r="Y139" i="20" s="1"/>
  <c r="AA138" i="20"/>
  <c r="V58" i="39"/>
  <c r="W58" i="39" s="1"/>
  <c r="Y58" i="39" s="1"/>
  <c r="AA57" i="39"/>
  <c r="V56" i="7"/>
  <c r="W56" i="7" s="1"/>
  <c r="Y56" i="7" s="1"/>
  <c r="AA55" i="7"/>
  <c r="V56" i="28"/>
  <c r="W56" i="28" s="1"/>
  <c r="Y56" i="28" s="1"/>
  <c r="AA55" i="28"/>
  <c r="V56" i="27"/>
  <c r="W56" i="27" s="1"/>
  <c r="Y56" i="27" s="1"/>
  <c r="AA55" i="27"/>
  <c r="V56" i="26"/>
  <c r="W56" i="26" s="1"/>
  <c r="Y56" i="26" s="1"/>
  <c r="AA55" i="26"/>
  <c r="V56" i="25"/>
  <c r="W56" i="25" s="1"/>
  <c r="Y56" i="25" s="1"/>
  <c r="AA55" i="25"/>
  <c r="V58" i="46"/>
  <c r="W58" i="46" s="1"/>
  <c r="Y58" i="46" s="1"/>
  <c r="AA57" i="46"/>
  <c r="V57" i="24"/>
  <c r="W57" i="24" s="1"/>
  <c r="Y57" i="24" s="1"/>
  <c r="AA56" i="24"/>
  <c r="V56" i="23"/>
  <c r="W56" i="23" s="1"/>
  <c r="Y56" i="23" s="1"/>
  <c r="AA55" i="23"/>
  <c r="V56" i="22"/>
  <c r="W56" i="22" s="1"/>
  <c r="Y56" i="22" s="1"/>
  <c r="AA55" i="22"/>
  <c r="V56" i="21"/>
  <c r="W56" i="21" s="1"/>
  <c r="Y56" i="21" s="1"/>
  <c r="AA55" i="21"/>
  <c r="V58" i="45"/>
  <c r="W58" i="45" s="1"/>
  <c r="Y58" i="45" s="1"/>
  <c r="AA57" i="45"/>
  <c r="V56" i="19"/>
  <c r="W56" i="19" s="1"/>
  <c r="Y56" i="19" s="1"/>
  <c r="AA55" i="19"/>
  <c r="V56" i="18"/>
  <c r="W56" i="18" s="1"/>
  <c r="Y56" i="18" s="1"/>
  <c r="AA55" i="18"/>
  <c r="V56" i="17"/>
  <c r="W56" i="17" s="1"/>
  <c r="Y56" i="17" s="1"/>
  <c r="AA55" i="17"/>
  <c r="V56" i="16"/>
  <c r="W56" i="16" s="1"/>
  <c r="Y56" i="16" s="1"/>
  <c r="AA55" i="16"/>
  <c r="V58" i="42"/>
  <c r="W58" i="42" s="1"/>
  <c r="Y58" i="42" s="1"/>
  <c r="AA57" i="42"/>
  <c r="V57" i="15"/>
  <c r="W57" i="15" s="1"/>
  <c r="Y57" i="15" s="1"/>
  <c r="AA56" i="15"/>
  <c r="V142" i="15"/>
  <c r="W142" i="15" s="1"/>
  <c r="Y142" i="15" s="1"/>
  <c r="AA141" i="15"/>
  <c r="V56" i="14"/>
  <c r="W56" i="14" s="1"/>
  <c r="Y56" i="14" s="1"/>
  <c r="AA55" i="14"/>
  <c r="V56" i="12"/>
  <c r="W56" i="12" s="1"/>
  <c r="Y56" i="12" s="1"/>
  <c r="AA55" i="12"/>
  <c r="V56" i="11"/>
  <c r="W56" i="11" s="1"/>
  <c r="Y56" i="11" s="1"/>
  <c r="AA55" i="11"/>
  <c r="V56" i="10"/>
  <c r="W56" i="10" s="1"/>
  <c r="Y56" i="10" s="1"/>
  <c r="AA55" i="10"/>
  <c r="V56" i="6"/>
  <c r="W56" i="6" s="1"/>
  <c r="Y56" i="6" s="1"/>
  <c r="AA55" i="6"/>
  <c r="V56" i="5"/>
  <c r="W56" i="5" s="1"/>
  <c r="Y56" i="5" s="1"/>
  <c r="AA55" i="5"/>
  <c r="V56" i="4"/>
  <c r="W56" i="4" s="1"/>
  <c r="Y56" i="4" s="1"/>
  <c r="AA55" i="4"/>
  <c r="V56" i="3"/>
  <c r="W56" i="3" s="1"/>
  <c r="Y56" i="3" s="1"/>
  <c r="AA55" i="3"/>
  <c r="V56" i="2"/>
  <c r="W56" i="2" s="1"/>
  <c r="Y56" i="2" s="1"/>
  <c r="AA55" i="2"/>
  <c r="V56" i="1"/>
  <c r="W56" i="1" s="1"/>
  <c r="Y56" i="1" s="1"/>
  <c r="AA55" i="1"/>
  <c r="V58" i="43"/>
  <c r="W58" i="43" s="1"/>
  <c r="Y58" i="43" s="1"/>
  <c r="AA57" i="43"/>
  <c r="V56" i="9"/>
  <c r="W56" i="9" s="1"/>
  <c r="Y56" i="9" s="1"/>
  <c r="AA55" i="9"/>
  <c r="V58" i="38"/>
  <c r="W58" i="38" s="1"/>
  <c r="Y58" i="38" s="1"/>
  <c r="AA57" i="38"/>
  <c r="Q33" i="32" l="1"/>
  <c r="V33" i="41"/>
  <c r="W33" i="41" s="1"/>
  <c r="AA32" i="41"/>
  <c r="Y257" i="10"/>
  <c r="V258" i="10" s="1"/>
  <c r="W258" i="10" s="1"/>
  <c r="Y258" i="10" s="1"/>
  <c r="V259" i="10" s="1"/>
  <c r="W259" i="10" s="1"/>
  <c r="Y259" i="10" s="1"/>
  <c r="V260" i="10" s="1"/>
  <c r="W260" i="10" s="1"/>
  <c r="Y260" i="10" s="1"/>
  <c r="V261" i="10" s="1"/>
  <c r="W261" i="10" s="1"/>
  <c r="Y261" i="10" s="1"/>
  <c r="V262" i="10" s="1"/>
  <c r="W262" i="10" s="1"/>
  <c r="Y262" i="10" s="1"/>
  <c r="V263" i="10" s="1"/>
  <c r="W263" i="10" s="1"/>
  <c r="Y263" i="10" s="1"/>
  <c r="V264" i="10" s="1"/>
  <c r="W264" i="10" s="1"/>
  <c r="Y264" i="10" s="1"/>
  <c r="V265" i="10" s="1"/>
  <c r="W265" i="10" s="1"/>
  <c r="Y265" i="10" s="1"/>
  <c r="V266" i="10" s="1"/>
  <c r="W266" i="10" s="1"/>
  <c r="Y266" i="10" s="1"/>
  <c r="V267" i="10" s="1"/>
  <c r="W267" i="10" s="1"/>
  <c r="Y267" i="10" s="1"/>
  <c r="V268" i="10" s="1"/>
  <c r="W268" i="10" s="1"/>
  <c r="Y268" i="10" s="1"/>
  <c r="V269" i="10" s="1"/>
  <c r="W269" i="10" s="1"/>
  <c r="Y269" i="10" s="1"/>
  <c r="V270" i="10" s="1"/>
  <c r="W270" i="10" s="1"/>
  <c r="Y270" i="10" s="1"/>
  <c r="Y204" i="1"/>
  <c r="V205" i="1" s="1"/>
  <c r="W205" i="1" s="1"/>
  <c r="Y252" i="11"/>
  <c r="V253" i="11" s="1"/>
  <c r="W253" i="11" s="1"/>
  <c r="Y253" i="11" s="1"/>
  <c r="V254" i="11" s="1"/>
  <c r="W254" i="11" s="1"/>
  <c r="Y254" i="11" s="1"/>
  <c r="V255" i="11" s="1"/>
  <c r="W255" i="11" s="1"/>
  <c r="Y255" i="11" s="1"/>
  <c r="V256" i="11" s="1"/>
  <c r="W256" i="11" s="1"/>
  <c r="Y256" i="11" s="1"/>
  <c r="V257" i="11" s="1"/>
  <c r="W257" i="11" s="1"/>
  <c r="Y257" i="11" s="1"/>
  <c r="V258" i="11" s="1"/>
  <c r="W258" i="11" s="1"/>
  <c r="Y258" i="11" s="1"/>
  <c r="V259" i="11" s="1"/>
  <c r="W259" i="11" s="1"/>
  <c r="Y259" i="11" s="1"/>
  <c r="V260" i="11" s="1"/>
  <c r="W260" i="11" s="1"/>
  <c r="Y260" i="11" s="1"/>
  <c r="V261" i="11" s="1"/>
  <c r="W261" i="11" s="1"/>
  <c r="Y261" i="11" s="1"/>
  <c r="V262" i="11" s="1"/>
  <c r="W262" i="11" s="1"/>
  <c r="Y262" i="11" s="1"/>
  <c r="V263" i="11" s="1"/>
  <c r="W263" i="11" s="1"/>
  <c r="Y263" i="11" s="1"/>
  <c r="V264" i="11" s="1"/>
  <c r="W264" i="11" s="1"/>
  <c r="Y264" i="11" s="1"/>
  <c r="V265" i="11" s="1"/>
  <c r="W265" i="11" s="1"/>
  <c r="Y265" i="11" s="1"/>
  <c r="V266" i="11" s="1"/>
  <c r="W266" i="11" s="1"/>
  <c r="Y266" i="11" s="1"/>
  <c r="V267" i="11" s="1"/>
  <c r="W267" i="11" s="1"/>
  <c r="Y267" i="11" s="1"/>
  <c r="V268" i="11" s="1"/>
  <c r="W268" i="11" s="1"/>
  <c r="Y268" i="11" s="1"/>
  <c r="V269" i="11" s="1"/>
  <c r="W269" i="11" s="1"/>
  <c r="Y269" i="11" s="1"/>
  <c r="V270" i="11" s="1"/>
  <c r="W270" i="11" s="1"/>
  <c r="Y270" i="11" s="1"/>
  <c r="V241" i="12"/>
  <c r="W241" i="12" s="1"/>
  <c r="Y241" i="12" s="1"/>
  <c r="V140" i="20"/>
  <c r="W140" i="20" s="1"/>
  <c r="Y140" i="20" s="1"/>
  <c r="AA139" i="20"/>
  <c r="V57" i="20"/>
  <c r="W57" i="20" s="1"/>
  <c r="Y57" i="20" s="1"/>
  <c r="AA56" i="20"/>
  <c r="V57" i="8"/>
  <c r="W57" i="8" s="1"/>
  <c r="Y57" i="8" s="1"/>
  <c r="AA56" i="8"/>
  <c r="T59" i="44"/>
  <c r="U59" i="44" s="1"/>
  <c r="W59" i="44" s="1"/>
  <c r="Y58" i="44"/>
  <c r="V59" i="37"/>
  <c r="W59" i="37" s="1"/>
  <c r="Y59" i="37" s="1"/>
  <c r="AA58" i="37"/>
  <c r="V59" i="40"/>
  <c r="W59" i="40" s="1"/>
  <c r="Y59" i="40" s="1"/>
  <c r="AA58" i="40"/>
  <c r="T148" i="44"/>
  <c r="U148" i="44" s="1"/>
  <c r="W148" i="44" s="1"/>
  <c r="Y147" i="44"/>
  <c r="V59" i="39"/>
  <c r="W59" i="39" s="1"/>
  <c r="Y59" i="39" s="1"/>
  <c r="AA58" i="39"/>
  <c r="V57" i="7"/>
  <c r="W57" i="7" s="1"/>
  <c r="Y57" i="7" s="1"/>
  <c r="AA56" i="7"/>
  <c r="V57" i="28"/>
  <c r="W57" i="28" s="1"/>
  <c r="Y57" i="28" s="1"/>
  <c r="AA56" i="28"/>
  <c r="V57" i="27"/>
  <c r="W57" i="27" s="1"/>
  <c r="Y57" i="27" s="1"/>
  <c r="AA56" i="27"/>
  <c r="V57" i="26"/>
  <c r="W57" i="26" s="1"/>
  <c r="Y57" i="26" s="1"/>
  <c r="AA56" i="26"/>
  <c r="V57" i="25"/>
  <c r="W57" i="25" s="1"/>
  <c r="Y57" i="25" s="1"/>
  <c r="AA56" i="25"/>
  <c r="V59" i="46"/>
  <c r="W59" i="46" s="1"/>
  <c r="Y59" i="46" s="1"/>
  <c r="AA58" i="46"/>
  <c r="V58" i="24"/>
  <c r="W58" i="24" s="1"/>
  <c r="Y58" i="24" s="1"/>
  <c r="AA57" i="24"/>
  <c r="V57" i="23"/>
  <c r="W57" i="23" s="1"/>
  <c r="Y57" i="23" s="1"/>
  <c r="AA56" i="23"/>
  <c r="V57" i="22"/>
  <c r="W57" i="22" s="1"/>
  <c r="Y57" i="22" s="1"/>
  <c r="AA56" i="22"/>
  <c r="V57" i="21"/>
  <c r="W57" i="21" s="1"/>
  <c r="Y57" i="21" s="1"/>
  <c r="AA56" i="21"/>
  <c r="V59" i="45"/>
  <c r="W59" i="45" s="1"/>
  <c r="Y59" i="45" s="1"/>
  <c r="AA58" i="45"/>
  <c r="V57" i="19"/>
  <c r="W57" i="19" s="1"/>
  <c r="Y57" i="19" s="1"/>
  <c r="AA56" i="19"/>
  <c r="V57" i="18"/>
  <c r="W57" i="18" s="1"/>
  <c r="Y57" i="18" s="1"/>
  <c r="AA56" i="18"/>
  <c r="V57" i="17"/>
  <c r="W57" i="17" s="1"/>
  <c r="Y57" i="17" s="1"/>
  <c r="AA56" i="17"/>
  <c r="V57" i="16"/>
  <c r="W57" i="16" s="1"/>
  <c r="Y57" i="16" s="1"/>
  <c r="AA56" i="16"/>
  <c r="V59" i="42"/>
  <c r="W59" i="42" s="1"/>
  <c r="Y59" i="42" s="1"/>
  <c r="AA58" i="42"/>
  <c r="V143" i="15"/>
  <c r="W143" i="15" s="1"/>
  <c r="Y143" i="15" s="1"/>
  <c r="V144" i="15" s="1"/>
  <c r="W144" i="15" s="1"/>
  <c r="Y144" i="15" s="1"/>
  <c r="V145" i="15" s="1"/>
  <c r="W145" i="15" s="1"/>
  <c r="Y145" i="15" s="1"/>
  <c r="V146" i="15" s="1"/>
  <c r="W146" i="15" s="1"/>
  <c r="Y146" i="15" s="1"/>
  <c r="V147" i="15" s="1"/>
  <c r="W147" i="15" s="1"/>
  <c r="Y147" i="15" s="1"/>
  <c r="V148" i="15" s="1"/>
  <c r="W148" i="15" s="1"/>
  <c r="Y148" i="15" s="1"/>
  <c r="V149" i="15" s="1"/>
  <c r="W149" i="15" s="1"/>
  <c r="Y149" i="15" s="1"/>
  <c r="V150" i="15" s="1"/>
  <c r="W150" i="15" s="1"/>
  <c r="Y150" i="15" s="1"/>
  <c r="V151" i="15" s="1"/>
  <c r="W151" i="15" s="1"/>
  <c r="Y151" i="15" s="1"/>
  <c r="V152" i="15" s="1"/>
  <c r="W152" i="15" s="1"/>
  <c r="Y152" i="15" s="1"/>
  <c r="V153" i="15" s="1"/>
  <c r="W153" i="15" s="1"/>
  <c r="Y153" i="15" s="1"/>
  <c r="V154" i="15" s="1"/>
  <c r="W154" i="15" s="1"/>
  <c r="Y154" i="15" s="1"/>
  <c r="V155" i="15" s="1"/>
  <c r="W155" i="15" s="1"/>
  <c r="Y155" i="15" s="1"/>
  <c r="V156" i="15" s="1"/>
  <c r="W156" i="15" s="1"/>
  <c r="Y156" i="15" s="1"/>
  <c r="V157" i="15" s="1"/>
  <c r="W157" i="15" s="1"/>
  <c r="Y157" i="15" s="1"/>
  <c r="V158" i="15" s="1"/>
  <c r="W158" i="15" s="1"/>
  <c r="Y158" i="15" s="1"/>
  <c r="V159" i="15" s="1"/>
  <c r="W159" i="15" s="1"/>
  <c r="Y159" i="15" s="1"/>
  <c r="V160" i="15" s="1"/>
  <c r="W160" i="15" s="1"/>
  <c r="Y160" i="15" s="1"/>
  <c r="V161" i="15" s="1"/>
  <c r="W161" i="15" s="1"/>
  <c r="Y161" i="15" s="1"/>
  <c r="V162" i="15" s="1"/>
  <c r="W162" i="15" s="1"/>
  <c r="Y162" i="15" s="1"/>
  <c r="V163" i="15" s="1"/>
  <c r="W163" i="15" s="1"/>
  <c r="Y163" i="15" s="1"/>
  <c r="V164" i="15" s="1"/>
  <c r="W164" i="15" s="1"/>
  <c r="Y164" i="15" s="1"/>
  <c r="V165" i="15" s="1"/>
  <c r="W165" i="15" s="1"/>
  <c r="Y165" i="15" s="1"/>
  <c r="V166" i="15" s="1"/>
  <c r="W166" i="15" s="1"/>
  <c r="Y166" i="15" s="1"/>
  <c r="V167" i="15" s="1"/>
  <c r="W167" i="15" s="1"/>
  <c r="Y167" i="15" s="1"/>
  <c r="AA142" i="15"/>
  <c r="V58" i="15"/>
  <c r="W58" i="15" s="1"/>
  <c r="Y58" i="15" s="1"/>
  <c r="AA57" i="15"/>
  <c r="V57" i="14"/>
  <c r="W57" i="14" s="1"/>
  <c r="Y57" i="14" s="1"/>
  <c r="AA56" i="14"/>
  <c r="V57" i="12"/>
  <c r="W57" i="12" s="1"/>
  <c r="Y57" i="12" s="1"/>
  <c r="AA56" i="12"/>
  <c r="V57" i="11"/>
  <c r="W57" i="11" s="1"/>
  <c r="Y57" i="11" s="1"/>
  <c r="AA56" i="11"/>
  <c r="V57" i="10"/>
  <c r="W57" i="10" s="1"/>
  <c r="Y57" i="10" s="1"/>
  <c r="AA56" i="10"/>
  <c r="V57" i="6"/>
  <c r="W57" i="6" s="1"/>
  <c r="Y57" i="6" s="1"/>
  <c r="AA56" i="6"/>
  <c r="V57" i="5"/>
  <c r="W57" i="5" s="1"/>
  <c r="Y57" i="5" s="1"/>
  <c r="AA56" i="5"/>
  <c r="V57" i="4"/>
  <c r="W57" i="4" s="1"/>
  <c r="Y57" i="4" s="1"/>
  <c r="AA56" i="4"/>
  <c r="V57" i="3"/>
  <c r="W57" i="3" s="1"/>
  <c r="Y57" i="3" s="1"/>
  <c r="AA56" i="3"/>
  <c r="V57" i="2"/>
  <c r="W57" i="2" s="1"/>
  <c r="Y57" i="2" s="1"/>
  <c r="AA56" i="2"/>
  <c r="V57" i="1"/>
  <c r="W57" i="1" s="1"/>
  <c r="Y57" i="1" s="1"/>
  <c r="AA56" i="1"/>
  <c r="V59" i="43"/>
  <c r="W59" i="43" s="1"/>
  <c r="Y59" i="43" s="1"/>
  <c r="AA58" i="43"/>
  <c r="V57" i="9"/>
  <c r="W57" i="9" s="1"/>
  <c r="Y57" i="9" s="1"/>
  <c r="AA56" i="9"/>
  <c r="V59" i="38"/>
  <c r="W59" i="38" s="1"/>
  <c r="Y59" i="38" s="1"/>
  <c r="AA58" i="38"/>
  <c r="Y33" i="41" l="1"/>
  <c r="O34" i="32"/>
  <c r="Y205" i="1"/>
  <c r="V206" i="1" s="1"/>
  <c r="W206" i="1" s="1"/>
  <c r="V242" i="12"/>
  <c r="W242" i="12" s="1"/>
  <c r="Y242" i="12" s="1"/>
  <c r="T149" i="44"/>
  <c r="U149" i="44" s="1"/>
  <c r="W149" i="44" s="1"/>
  <c r="Y148" i="44"/>
  <c r="V60" i="40"/>
  <c r="W60" i="40" s="1"/>
  <c r="Y60" i="40" s="1"/>
  <c r="AA59" i="40"/>
  <c r="V60" i="37"/>
  <c r="W60" i="37" s="1"/>
  <c r="Y60" i="37" s="1"/>
  <c r="AA59" i="37"/>
  <c r="T60" i="44"/>
  <c r="U60" i="44" s="1"/>
  <c r="W60" i="44" s="1"/>
  <c r="Y59" i="44"/>
  <c r="V58" i="8"/>
  <c r="W58" i="8" s="1"/>
  <c r="Y58" i="8" s="1"/>
  <c r="AA57" i="8"/>
  <c r="V58" i="20"/>
  <c r="W58" i="20" s="1"/>
  <c r="Y58" i="20" s="1"/>
  <c r="AA57" i="20"/>
  <c r="V141" i="20"/>
  <c r="W141" i="20" s="1"/>
  <c r="Y141" i="20" s="1"/>
  <c r="AA140" i="20"/>
  <c r="V60" i="39"/>
  <c r="W60" i="39" s="1"/>
  <c r="Y60" i="39" s="1"/>
  <c r="AA59" i="39"/>
  <c r="V58" i="7"/>
  <c r="W58" i="7" s="1"/>
  <c r="Y58" i="7" s="1"/>
  <c r="AA57" i="7"/>
  <c r="V58" i="28"/>
  <c r="W58" i="28" s="1"/>
  <c r="Y58" i="28" s="1"/>
  <c r="AA57" i="28"/>
  <c r="V58" i="27"/>
  <c r="W58" i="27" s="1"/>
  <c r="Y58" i="27" s="1"/>
  <c r="AA57" i="27"/>
  <c r="V58" i="26"/>
  <c r="W58" i="26" s="1"/>
  <c r="Y58" i="26" s="1"/>
  <c r="AA57" i="26"/>
  <c r="V58" i="25"/>
  <c r="W58" i="25" s="1"/>
  <c r="Y58" i="25" s="1"/>
  <c r="AA57" i="25"/>
  <c r="V60" i="46"/>
  <c r="W60" i="46" s="1"/>
  <c r="Y60" i="46" s="1"/>
  <c r="AA59" i="46"/>
  <c r="V59" i="24"/>
  <c r="W59" i="24" s="1"/>
  <c r="Y59" i="24" s="1"/>
  <c r="AA58" i="24"/>
  <c r="V58" i="23"/>
  <c r="W58" i="23" s="1"/>
  <c r="Y58" i="23" s="1"/>
  <c r="AA57" i="23"/>
  <c r="V58" i="22"/>
  <c r="W58" i="22" s="1"/>
  <c r="Y58" i="22" s="1"/>
  <c r="AA57" i="22"/>
  <c r="V58" i="21"/>
  <c r="W58" i="21" s="1"/>
  <c r="Y58" i="21" s="1"/>
  <c r="AA57" i="21"/>
  <c r="V60" i="45"/>
  <c r="W60" i="45" s="1"/>
  <c r="Y60" i="45" s="1"/>
  <c r="AA59" i="45"/>
  <c r="V58" i="19"/>
  <c r="W58" i="19" s="1"/>
  <c r="Y58" i="19" s="1"/>
  <c r="AA57" i="19"/>
  <c r="V58" i="18"/>
  <c r="W58" i="18" s="1"/>
  <c r="Y58" i="18" s="1"/>
  <c r="AA57" i="18"/>
  <c r="V58" i="17"/>
  <c r="W58" i="17" s="1"/>
  <c r="Y58" i="17" s="1"/>
  <c r="AA57" i="17"/>
  <c r="V58" i="16"/>
  <c r="W58" i="16" s="1"/>
  <c r="Y58" i="16" s="1"/>
  <c r="AA57" i="16"/>
  <c r="V60" i="42"/>
  <c r="W60" i="42" s="1"/>
  <c r="Y60" i="42" s="1"/>
  <c r="AA59" i="42"/>
  <c r="V59" i="15"/>
  <c r="W59" i="15" s="1"/>
  <c r="Y59" i="15" s="1"/>
  <c r="AA58" i="15"/>
  <c r="V168" i="15"/>
  <c r="W168" i="15" s="1"/>
  <c r="Y168" i="15" s="1"/>
  <c r="V169" i="15" s="1"/>
  <c r="W169" i="15" s="1"/>
  <c r="Y169" i="15" s="1"/>
  <c r="V170" i="15" s="1"/>
  <c r="W170" i="15" s="1"/>
  <c r="Y170" i="15" s="1"/>
  <c r="AA167" i="15"/>
  <c r="V58" i="14"/>
  <c r="W58" i="14" s="1"/>
  <c r="Y58" i="14" s="1"/>
  <c r="AA57" i="14"/>
  <c r="V58" i="12"/>
  <c r="W58" i="12" s="1"/>
  <c r="Y58" i="12" s="1"/>
  <c r="AA57" i="12"/>
  <c r="V58" i="11"/>
  <c r="W58" i="11" s="1"/>
  <c r="Y58" i="11" s="1"/>
  <c r="AA57" i="11"/>
  <c r="V58" i="10"/>
  <c r="W58" i="10" s="1"/>
  <c r="Y58" i="10" s="1"/>
  <c r="AA57" i="10"/>
  <c r="V58" i="6"/>
  <c r="W58" i="6" s="1"/>
  <c r="Y58" i="6" s="1"/>
  <c r="AA57" i="6"/>
  <c r="V58" i="5"/>
  <c r="W58" i="5" s="1"/>
  <c r="Y58" i="5" s="1"/>
  <c r="AA57" i="5"/>
  <c r="V58" i="4"/>
  <c r="W58" i="4" s="1"/>
  <c r="Y58" i="4" s="1"/>
  <c r="AA57" i="4"/>
  <c r="V58" i="3"/>
  <c r="W58" i="3" s="1"/>
  <c r="Y58" i="3" s="1"/>
  <c r="AA57" i="3"/>
  <c r="V58" i="2"/>
  <c r="W58" i="2" s="1"/>
  <c r="Y58" i="2" s="1"/>
  <c r="AA57" i="2"/>
  <c r="V58" i="1"/>
  <c r="W58" i="1" s="1"/>
  <c r="Y58" i="1" s="1"/>
  <c r="AA57" i="1"/>
  <c r="V60" i="43"/>
  <c r="W60" i="43" s="1"/>
  <c r="Y60" i="43" s="1"/>
  <c r="AA59" i="43"/>
  <c r="V58" i="9"/>
  <c r="W58" i="9" s="1"/>
  <c r="Y58" i="9" s="1"/>
  <c r="AA57" i="9"/>
  <c r="V60" i="38"/>
  <c r="W60" i="38" s="1"/>
  <c r="Y60" i="38" s="1"/>
  <c r="AA59" i="38"/>
  <c r="Q34" i="32" l="1"/>
  <c r="AA33" i="41"/>
  <c r="V34" i="41"/>
  <c r="W34" i="41" s="1"/>
  <c r="Y206" i="1"/>
  <c r="V207" i="1" s="1"/>
  <c r="W207" i="1" s="1"/>
  <c r="V243" i="12"/>
  <c r="W243" i="12" s="1"/>
  <c r="Y243" i="12" s="1"/>
  <c r="V142" i="20"/>
  <c r="W142" i="20" s="1"/>
  <c r="Y142" i="20" s="1"/>
  <c r="AA141" i="20"/>
  <c r="V59" i="20"/>
  <c r="W59" i="20" s="1"/>
  <c r="Y59" i="20" s="1"/>
  <c r="AA58" i="20"/>
  <c r="V59" i="8"/>
  <c r="W59" i="8" s="1"/>
  <c r="Y59" i="8" s="1"/>
  <c r="AA58" i="8"/>
  <c r="T61" i="44"/>
  <c r="U61" i="44" s="1"/>
  <c r="W61" i="44" s="1"/>
  <c r="Y60" i="44"/>
  <c r="V61" i="37"/>
  <c r="W61" i="37" s="1"/>
  <c r="Y61" i="37" s="1"/>
  <c r="AA60" i="37"/>
  <c r="V61" i="40"/>
  <c r="W61" i="40" s="1"/>
  <c r="Y61" i="40" s="1"/>
  <c r="AA60" i="40"/>
  <c r="T150" i="44"/>
  <c r="U150" i="44" s="1"/>
  <c r="W150" i="44" s="1"/>
  <c r="Y149" i="44"/>
  <c r="V61" i="39"/>
  <c r="W61" i="39" s="1"/>
  <c r="Y61" i="39" s="1"/>
  <c r="AA60" i="39"/>
  <c r="V59" i="7"/>
  <c r="W59" i="7" s="1"/>
  <c r="Y59" i="7" s="1"/>
  <c r="AA58" i="7"/>
  <c r="V59" i="28"/>
  <c r="W59" i="28" s="1"/>
  <c r="Y59" i="28" s="1"/>
  <c r="AA58" i="28"/>
  <c r="V59" i="27"/>
  <c r="W59" i="27" s="1"/>
  <c r="Y59" i="27" s="1"/>
  <c r="AA58" i="27"/>
  <c r="V59" i="26"/>
  <c r="W59" i="26" s="1"/>
  <c r="Y59" i="26" s="1"/>
  <c r="AA58" i="26"/>
  <c r="V59" i="25"/>
  <c r="W59" i="25" s="1"/>
  <c r="Y59" i="25" s="1"/>
  <c r="AA58" i="25"/>
  <c r="V61" i="46"/>
  <c r="W61" i="46" s="1"/>
  <c r="Y61" i="46" s="1"/>
  <c r="AA60" i="46"/>
  <c r="V60" i="24"/>
  <c r="W60" i="24" s="1"/>
  <c r="Y60" i="24" s="1"/>
  <c r="AA59" i="24"/>
  <c r="V59" i="23"/>
  <c r="W59" i="23" s="1"/>
  <c r="Y59" i="23" s="1"/>
  <c r="AA58" i="23"/>
  <c r="V59" i="22"/>
  <c r="W59" i="22" s="1"/>
  <c r="Y59" i="22" s="1"/>
  <c r="AA58" i="22"/>
  <c r="V59" i="21"/>
  <c r="W59" i="21" s="1"/>
  <c r="Y59" i="21" s="1"/>
  <c r="AA58" i="21"/>
  <c r="V61" i="45"/>
  <c r="W61" i="45" s="1"/>
  <c r="Y61" i="45" s="1"/>
  <c r="AA60" i="45"/>
  <c r="V59" i="19"/>
  <c r="W59" i="19" s="1"/>
  <c r="Y59" i="19" s="1"/>
  <c r="AA58" i="19"/>
  <c r="V59" i="18"/>
  <c r="W59" i="18" s="1"/>
  <c r="Y59" i="18" s="1"/>
  <c r="AA58" i="18"/>
  <c r="V59" i="17"/>
  <c r="W59" i="17" s="1"/>
  <c r="Y59" i="17" s="1"/>
  <c r="AA58" i="17"/>
  <c r="V59" i="16"/>
  <c r="W59" i="16" s="1"/>
  <c r="Y59" i="16" s="1"/>
  <c r="AA58" i="16"/>
  <c r="V61" i="42"/>
  <c r="W61" i="42" s="1"/>
  <c r="Y61" i="42" s="1"/>
  <c r="AA60" i="42"/>
  <c r="V171" i="15"/>
  <c r="W171" i="15" s="1"/>
  <c r="Y171" i="15" s="1"/>
  <c r="V172" i="15" s="1"/>
  <c r="W172" i="15" s="1"/>
  <c r="Y172" i="15" s="1"/>
  <c r="AA170" i="15"/>
  <c r="V60" i="15"/>
  <c r="W60" i="15" s="1"/>
  <c r="Y60" i="15" s="1"/>
  <c r="AA59" i="15"/>
  <c r="V59" i="14"/>
  <c r="W59" i="14" s="1"/>
  <c r="Y59" i="14" s="1"/>
  <c r="AA58" i="14"/>
  <c r="V59" i="12"/>
  <c r="W59" i="12" s="1"/>
  <c r="Y59" i="12" s="1"/>
  <c r="AA58" i="12"/>
  <c r="V59" i="11"/>
  <c r="W59" i="11" s="1"/>
  <c r="Y59" i="11" s="1"/>
  <c r="AA58" i="11"/>
  <c r="V59" i="10"/>
  <c r="W59" i="10" s="1"/>
  <c r="Y59" i="10" s="1"/>
  <c r="AA58" i="10"/>
  <c r="V59" i="6"/>
  <c r="W59" i="6" s="1"/>
  <c r="Y59" i="6" s="1"/>
  <c r="AA58" i="6"/>
  <c r="V59" i="5"/>
  <c r="W59" i="5" s="1"/>
  <c r="Y59" i="5" s="1"/>
  <c r="AA58" i="5"/>
  <c r="V59" i="4"/>
  <c r="W59" i="4" s="1"/>
  <c r="Y59" i="4" s="1"/>
  <c r="AA58" i="4"/>
  <c r="V59" i="3"/>
  <c r="W59" i="3" s="1"/>
  <c r="Y59" i="3" s="1"/>
  <c r="AA58" i="3"/>
  <c r="V59" i="2"/>
  <c r="W59" i="2" s="1"/>
  <c r="Y59" i="2" s="1"/>
  <c r="AA58" i="2"/>
  <c r="V59" i="1"/>
  <c r="W59" i="1" s="1"/>
  <c r="Y59" i="1" s="1"/>
  <c r="AA58" i="1"/>
  <c r="V61" i="43"/>
  <c r="W61" i="43" s="1"/>
  <c r="Y61" i="43" s="1"/>
  <c r="AA60" i="43"/>
  <c r="V59" i="9"/>
  <c r="W59" i="9" s="1"/>
  <c r="Y59" i="9" s="1"/>
  <c r="AA58" i="9"/>
  <c r="V61" i="38"/>
  <c r="W61" i="38" s="1"/>
  <c r="Y61" i="38" s="1"/>
  <c r="AA60" i="38"/>
  <c r="Y34" i="41" l="1"/>
  <c r="O35" i="32"/>
  <c r="Y207" i="1"/>
  <c r="V208" i="1" s="1"/>
  <c r="W208" i="1" s="1"/>
  <c r="V244" i="12"/>
  <c r="W244" i="12" s="1"/>
  <c r="Y244" i="12" s="1"/>
  <c r="T151" i="44"/>
  <c r="U151" i="44" s="1"/>
  <c r="W151" i="44" s="1"/>
  <c r="Y150" i="44"/>
  <c r="V62" i="40"/>
  <c r="W62" i="40" s="1"/>
  <c r="Y62" i="40" s="1"/>
  <c r="AA61" i="40"/>
  <c r="V62" i="37"/>
  <c r="W62" i="37" s="1"/>
  <c r="Y62" i="37" s="1"/>
  <c r="AA61" i="37"/>
  <c r="T62" i="44"/>
  <c r="U62" i="44" s="1"/>
  <c r="W62" i="44" s="1"/>
  <c r="Y61" i="44"/>
  <c r="V60" i="8"/>
  <c r="W60" i="8" s="1"/>
  <c r="Y60" i="8" s="1"/>
  <c r="AA59" i="8"/>
  <c r="V60" i="20"/>
  <c r="W60" i="20" s="1"/>
  <c r="Y60" i="20" s="1"/>
  <c r="AA59" i="20"/>
  <c r="V143" i="20"/>
  <c r="W143" i="20" s="1"/>
  <c r="Y143" i="20" s="1"/>
  <c r="AA142" i="20"/>
  <c r="V62" i="39"/>
  <c r="W62" i="39" s="1"/>
  <c r="Y62" i="39" s="1"/>
  <c r="AA61" i="39"/>
  <c r="V60" i="7"/>
  <c r="W60" i="7" s="1"/>
  <c r="Y60" i="7" s="1"/>
  <c r="AA59" i="7"/>
  <c r="V60" i="28"/>
  <c r="W60" i="28" s="1"/>
  <c r="Y60" i="28" s="1"/>
  <c r="AA59" i="28"/>
  <c r="V60" i="27"/>
  <c r="W60" i="27" s="1"/>
  <c r="Y60" i="27" s="1"/>
  <c r="AA59" i="27"/>
  <c r="V60" i="26"/>
  <c r="W60" i="26" s="1"/>
  <c r="Y60" i="26" s="1"/>
  <c r="AA59" i="26"/>
  <c r="V60" i="25"/>
  <c r="W60" i="25" s="1"/>
  <c r="Y60" i="25" s="1"/>
  <c r="AA59" i="25"/>
  <c r="V62" i="46"/>
  <c r="W62" i="46" s="1"/>
  <c r="Y62" i="46" s="1"/>
  <c r="AA61" i="46"/>
  <c r="V61" i="24"/>
  <c r="W61" i="24" s="1"/>
  <c r="Y61" i="24" s="1"/>
  <c r="AA60" i="24"/>
  <c r="V60" i="23"/>
  <c r="W60" i="23" s="1"/>
  <c r="Y60" i="23" s="1"/>
  <c r="AA59" i="23"/>
  <c r="V60" i="22"/>
  <c r="W60" i="22" s="1"/>
  <c r="Y60" i="22" s="1"/>
  <c r="AA59" i="22"/>
  <c r="V60" i="21"/>
  <c r="W60" i="21" s="1"/>
  <c r="Y60" i="21" s="1"/>
  <c r="AA59" i="21"/>
  <c r="V62" i="45"/>
  <c r="W62" i="45" s="1"/>
  <c r="Y62" i="45" s="1"/>
  <c r="AA61" i="45"/>
  <c r="V60" i="19"/>
  <c r="W60" i="19" s="1"/>
  <c r="Y60" i="19" s="1"/>
  <c r="AA59" i="19"/>
  <c r="V60" i="18"/>
  <c r="W60" i="18" s="1"/>
  <c r="Y60" i="18" s="1"/>
  <c r="AA59" i="18"/>
  <c r="V60" i="17"/>
  <c r="W60" i="17" s="1"/>
  <c r="Y60" i="17" s="1"/>
  <c r="AA59" i="17"/>
  <c r="V60" i="16"/>
  <c r="W60" i="16" s="1"/>
  <c r="Y60" i="16" s="1"/>
  <c r="AA59" i="16"/>
  <c r="V62" i="42"/>
  <c r="W62" i="42" s="1"/>
  <c r="Y62" i="42" s="1"/>
  <c r="AA61" i="42"/>
  <c r="V61" i="15"/>
  <c r="W61" i="15" s="1"/>
  <c r="Y61" i="15" s="1"/>
  <c r="AA60" i="15"/>
  <c r="V173" i="15"/>
  <c r="W173" i="15" s="1"/>
  <c r="Y173" i="15" s="1"/>
  <c r="V174" i="15" s="1"/>
  <c r="W174" i="15" s="1"/>
  <c r="Y174" i="15" s="1"/>
  <c r="V175" i="15" s="1"/>
  <c r="W175" i="15" s="1"/>
  <c r="Y175" i="15" s="1"/>
  <c r="AA172" i="15"/>
  <c r="V60" i="14"/>
  <c r="W60" i="14" s="1"/>
  <c r="Y60" i="14" s="1"/>
  <c r="AA59" i="14"/>
  <c r="V60" i="12"/>
  <c r="W60" i="12" s="1"/>
  <c r="Y60" i="12" s="1"/>
  <c r="AA59" i="12"/>
  <c r="V60" i="11"/>
  <c r="W60" i="11" s="1"/>
  <c r="Y60" i="11" s="1"/>
  <c r="AA59" i="11"/>
  <c r="V60" i="10"/>
  <c r="W60" i="10" s="1"/>
  <c r="Y60" i="10" s="1"/>
  <c r="AA59" i="10"/>
  <c r="V60" i="6"/>
  <c r="W60" i="6" s="1"/>
  <c r="Y60" i="6" s="1"/>
  <c r="AA59" i="6"/>
  <c r="V60" i="5"/>
  <c r="W60" i="5" s="1"/>
  <c r="Y60" i="5" s="1"/>
  <c r="AA59" i="5"/>
  <c r="V60" i="4"/>
  <c r="W60" i="4" s="1"/>
  <c r="Y60" i="4" s="1"/>
  <c r="AA59" i="4"/>
  <c r="V60" i="3"/>
  <c r="W60" i="3" s="1"/>
  <c r="Y60" i="3" s="1"/>
  <c r="AA59" i="3"/>
  <c r="V60" i="2"/>
  <c r="W60" i="2" s="1"/>
  <c r="Y60" i="2" s="1"/>
  <c r="AA59" i="2"/>
  <c r="V60" i="1"/>
  <c r="W60" i="1" s="1"/>
  <c r="Y60" i="1" s="1"/>
  <c r="AA59" i="1"/>
  <c r="V62" i="43"/>
  <c r="W62" i="43" s="1"/>
  <c r="Y62" i="43" s="1"/>
  <c r="AA61" i="43"/>
  <c r="V60" i="9"/>
  <c r="W60" i="9" s="1"/>
  <c r="Y60" i="9" s="1"/>
  <c r="AA59" i="9"/>
  <c r="V62" i="38"/>
  <c r="W62" i="38" s="1"/>
  <c r="Y62" i="38" s="1"/>
  <c r="AA61" i="38"/>
  <c r="Q35" i="32" l="1"/>
  <c r="AA34" i="41"/>
  <c r="V35" i="41"/>
  <c r="W35" i="41" s="1"/>
  <c r="Y208" i="1"/>
  <c r="V209" i="1" s="1"/>
  <c r="W209" i="1" s="1"/>
  <c r="V245" i="12"/>
  <c r="W245" i="12" s="1"/>
  <c r="Y245" i="12" s="1"/>
  <c r="V144" i="20"/>
  <c r="W144" i="20" s="1"/>
  <c r="Y144" i="20" s="1"/>
  <c r="AA143" i="20"/>
  <c r="V61" i="20"/>
  <c r="W61" i="20" s="1"/>
  <c r="Y61" i="20" s="1"/>
  <c r="AA60" i="20"/>
  <c r="V61" i="8"/>
  <c r="W61" i="8" s="1"/>
  <c r="Y61" i="8" s="1"/>
  <c r="AA60" i="8"/>
  <c r="T63" i="44"/>
  <c r="U63" i="44" s="1"/>
  <c r="W63" i="44" s="1"/>
  <c r="Y62" i="44"/>
  <c r="V63" i="37"/>
  <c r="W63" i="37" s="1"/>
  <c r="Y63" i="37" s="1"/>
  <c r="AA62" i="37"/>
  <c r="V63" i="40"/>
  <c r="W63" i="40" s="1"/>
  <c r="Y63" i="40" s="1"/>
  <c r="AA62" i="40"/>
  <c r="T152" i="44"/>
  <c r="U152" i="44" s="1"/>
  <c r="W152" i="44" s="1"/>
  <c r="Y151" i="44"/>
  <c r="V63" i="39"/>
  <c r="W63" i="39" s="1"/>
  <c r="Y63" i="39" s="1"/>
  <c r="AA62" i="39"/>
  <c r="V61" i="7"/>
  <c r="W61" i="7" s="1"/>
  <c r="Y61" i="7" s="1"/>
  <c r="AA60" i="7"/>
  <c r="V61" i="28"/>
  <c r="W61" i="28" s="1"/>
  <c r="Y61" i="28" s="1"/>
  <c r="AA60" i="28"/>
  <c r="V61" i="27"/>
  <c r="W61" i="27" s="1"/>
  <c r="Y61" i="27" s="1"/>
  <c r="AA60" i="27"/>
  <c r="V61" i="26"/>
  <c r="W61" i="26" s="1"/>
  <c r="Y61" i="26" s="1"/>
  <c r="AA60" i="26"/>
  <c r="V61" i="25"/>
  <c r="W61" i="25" s="1"/>
  <c r="Y61" i="25" s="1"/>
  <c r="AA60" i="25"/>
  <c r="V63" i="46"/>
  <c r="W63" i="46" s="1"/>
  <c r="Y63" i="46" s="1"/>
  <c r="AA62" i="46"/>
  <c r="V62" i="24"/>
  <c r="W62" i="24" s="1"/>
  <c r="Y62" i="24" s="1"/>
  <c r="AA61" i="24"/>
  <c r="V61" i="23"/>
  <c r="W61" i="23" s="1"/>
  <c r="Y61" i="23" s="1"/>
  <c r="AA60" i="23"/>
  <c r="V61" i="22"/>
  <c r="W61" i="22" s="1"/>
  <c r="Y61" i="22" s="1"/>
  <c r="AA60" i="22"/>
  <c r="V61" i="21"/>
  <c r="W61" i="21" s="1"/>
  <c r="Y61" i="21" s="1"/>
  <c r="AA60" i="21"/>
  <c r="V63" i="45"/>
  <c r="W63" i="45" s="1"/>
  <c r="Y63" i="45" s="1"/>
  <c r="AA62" i="45"/>
  <c r="V61" i="19"/>
  <c r="W61" i="19" s="1"/>
  <c r="Y61" i="19" s="1"/>
  <c r="AA60" i="19"/>
  <c r="V61" i="18"/>
  <c r="W61" i="18" s="1"/>
  <c r="Y61" i="18" s="1"/>
  <c r="AA60" i="18"/>
  <c r="V61" i="17"/>
  <c r="W61" i="17" s="1"/>
  <c r="Y61" i="17" s="1"/>
  <c r="AA60" i="17"/>
  <c r="V61" i="16"/>
  <c r="W61" i="16" s="1"/>
  <c r="Y61" i="16" s="1"/>
  <c r="AA60" i="16"/>
  <c r="V63" i="42"/>
  <c r="W63" i="42" s="1"/>
  <c r="Y63" i="42" s="1"/>
  <c r="AA62" i="42"/>
  <c r="V176" i="15"/>
  <c r="W176" i="15" s="1"/>
  <c r="Y176" i="15" s="1"/>
  <c r="V177" i="15" s="1"/>
  <c r="W177" i="15" s="1"/>
  <c r="Y177" i="15" s="1"/>
  <c r="V178" i="15" s="1"/>
  <c r="W178" i="15" s="1"/>
  <c r="Y178" i="15" s="1"/>
  <c r="V179" i="15" s="1"/>
  <c r="W179" i="15" s="1"/>
  <c r="Y179" i="15" s="1"/>
  <c r="AA175" i="15"/>
  <c r="V62" i="15"/>
  <c r="W62" i="15" s="1"/>
  <c r="Y62" i="15" s="1"/>
  <c r="AA61" i="15"/>
  <c r="V61" i="14"/>
  <c r="W61" i="14" s="1"/>
  <c r="Y61" i="14" s="1"/>
  <c r="AA60" i="14"/>
  <c r="V61" i="12"/>
  <c r="W61" i="12" s="1"/>
  <c r="Y61" i="12" s="1"/>
  <c r="AA60" i="12"/>
  <c r="V61" i="11"/>
  <c r="W61" i="11" s="1"/>
  <c r="Y61" i="11" s="1"/>
  <c r="AA60" i="11"/>
  <c r="V61" i="10"/>
  <c r="W61" i="10" s="1"/>
  <c r="Y61" i="10" s="1"/>
  <c r="AA60" i="10"/>
  <c r="V61" i="6"/>
  <c r="W61" i="6" s="1"/>
  <c r="Y61" i="6" s="1"/>
  <c r="AA60" i="6"/>
  <c r="V61" i="5"/>
  <c r="W61" i="5" s="1"/>
  <c r="Y61" i="5" s="1"/>
  <c r="AA60" i="5"/>
  <c r="V61" i="4"/>
  <c r="W61" i="4" s="1"/>
  <c r="Y61" i="4" s="1"/>
  <c r="AA60" i="4"/>
  <c r="V61" i="3"/>
  <c r="W61" i="3" s="1"/>
  <c r="Y61" i="3" s="1"/>
  <c r="AA60" i="3"/>
  <c r="V61" i="2"/>
  <c r="W61" i="2" s="1"/>
  <c r="Y61" i="2" s="1"/>
  <c r="AA60" i="2"/>
  <c r="V61" i="1"/>
  <c r="W61" i="1" s="1"/>
  <c r="Y61" i="1" s="1"/>
  <c r="AA60" i="1"/>
  <c r="V63" i="43"/>
  <c r="W63" i="43" s="1"/>
  <c r="Y63" i="43" s="1"/>
  <c r="AA62" i="43"/>
  <c r="V61" i="9"/>
  <c r="W61" i="9" s="1"/>
  <c r="Y61" i="9" s="1"/>
  <c r="AA60" i="9"/>
  <c r="V63" i="38"/>
  <c r="W63" i="38" s="1"/>
  <c r="Y63" i="38" s="1"/>
  <c r="AA62" i="38"/>
  <c r="Y35" i="41" l="1"/>
  <c r="O36" i="32"/>
  <c r="Y209" i="1"/>
  <c r="V210" i="1" s="1"/>
  <c r="W210" i="1" s="1"/>
  <c r="V246" i="12"/>
  <c r="W246" i="12" s="1"/>
  <c r="Y246" i="12" s="1"/>
  <c r="V247" i="12" s="1"/>
  <c r="W247" i="12" s="1"/>
  <c r="Y247" i="12" s="1"/>
  <c r="T153" i="44"/>
  <c r="U153" i="44" s="1"/>
  <c r="W153" i="44" s="1"/>
  <c r="Y152" i="44"/>
  <c r="V64" i="40"/>
  <c r="W64" i="40" s="1"/>
  <c r="Y64" i="40" s="1"/>
  <c r="AA63" i="40"/>
  <c r="V64" i="37"/>
  <c r="W64" i="37" s="1"/>
  <c r="Y64" i="37" s="1"/>
  <c r="AA63" i="37"/>
  <c r="T64" i="44"/>
  <c r="U64" i="44" s="1"/>
  <c r="W64" i="44" s="1"/>
  <c r="Y63" i="44"/>
  <c r="V62" i="8"/>
  <c r="W62" i="8" s="1"/>
  <c r="Y62" i="8" s="1"/>
  <c r="AA61" i="8"/>
  <c r="V62" i="20"/>
  <c r="W62" i="20" s="1"/>
  <c r="Y62" i="20" s="1"/>
  <c r="AA61" i="20"/>
  <c r="V145" i="20"/>
  <c r="W145" i="20" s="1"/>
  <c r="Y145" i="20" s="1"/>
  <c r="AA144" i="20"/>
  <c r="V64" i="39"/>
  <c r="W64" i="39" s="1"/>
  <c r="Y64" i="39" s="1"/>
  <c r="AA63" i="39"/>
  <c r="V62" i="7"/>
  <c r="W62" i="7" s="1"/>
  <c r="Y62" i="7" s="1"/>
  <c r="AA61" i="7"/>
  <c r="V62" i="28"/>
  <c r="W62" i="28" s="1"/>
  <c r="Y62" i="28" s="1"/>
  <c r="AA61" i="28"/>
  <c r="V62" i="27"/>
  <c r="W62" i="27" s="1"/>
  <c r="Y62" i="27" s="1"/>
  <c r="AA61" i="27"/>
  <c r="V62" i="26"/>
  <c r="W62" i="26" s="1"/>
  <c r="Y62" i="26" s="1"/>
  <c r="AA61" i="26"/>
  <c r="V62" i="25"/>
  <c r="W62" i="25" s="1"/>
  <c r="Y62" i="25" s="1"/>
  <c r="AA61" i="25"/>
  <c r="V64" i="46"/>
  <c r="W64" i="46" s="1"/>
  <c r="Y64" i="46" s="1"/>
  <c r="AA63" i="46"/>
  <c r="V63" i="24"/>
  <c r="W63" i="24" s="1"/>
  <c r="Y63" i="24" s="1"/>
  <c r="AA62" i="24"/>
  <c r="V62" i="23"/>
  <c r="W62" i="23" s="1"/>
  <c r="Y62" i="23" s="1"/>
  <c r="AA61" i="23"/>
  <c r="V62" i="22"/>
  <c r="W62" i="22" s="1"/>
  <c r="Y62" i="22" s="1"/>
  <c r="AA61" i="22"/>
  <c r="V62" i="21"/>
  <c r="W62" i="21" s="1"/>
  <c r="Y62" i="21" s="1"/>
  <c r="AA61" i="21"/>
  <c r="V64" i="45"/>
  <c r="W64" i="45" s="1"/>
  <c r="Y64" i="45" s="1"/>
  <c r="AA63" i="45"/>
  <c r="V62" i="19"/>
  <c r="W62" i="19" s="1"/>
  <c r="Y62" i="19" s="1"/>
  <c r="AA61" i="19"/>
  <c r="V62" i="18"/>
  <c r="W62" i="18" s="1"/>
  <c r="Y62" i="18" s="1"/>
  <c r="AA61" i="18"/>
  <c r="V62" i="17"/>
  <c r="W62" i="17" s="1"/>
  <c r="Y62" i="17" s="1"/>
  <c r="AA61" i="17"/>
  <c r="V62" i="16"/>
  <c r="W62" i="16" s="1"/>
  <c r="Y62" i="16" s="1"/>
  <c r="AA61" i="16"/>
  <c r="V64" i="42"/>
  <c r="W64" i="42" s="1"/>
  <c r="Y64" i="42" s="1"/>
  <c r="AA63" i="42"/>
  <c r="V63" i="15"/>
  <c r="W63" i="15" s="1"/>
  <c r="Y63" i="15" s="1"/>
  <c r="AA62" i="15"/>
  <c r="V180" i="15"/>
  <c r="W180" i="15" s="1"/>
  <c r="Y180" i="15" s="1"/>
  <c r="V181" i="15" s="1"/>
  <c r="W181" i="15" s="1"/>
  <c r="Y181" i="15" s="1"/>
  <c r="AA179" i="15"/>
  <c r="V62" i="14"/>
  <c r="W62" i="14" s="1"/>
  <c r="Y62" i="14" s="1"/>
  <c r="AA61" i="14"/>
  <c r="V62" i="12"/>
  <c r="W62" i="12" s="1"/>
  <c r="Y62" i="12" s="1"/>
  <c r="AA61" i="12"/>
  <c r="V62" i="11"/>
  <c r="W62" i="11" s="1"/>
  <c r="Y62" i="11" s="1"/>
  <c r="AA61" i="11"/>
  <c r="V62" i="10"/>
  <c r="W62" i="10" s="1"/>
  <c r="Y62" i="10" s="1"/>
  <c r="AA61" i="10"/>
  <c r="V62" i="6"/>
  <c r="W62" i="6" s="1"/>
  <c r="Y62" i="6" s="1"/>
  <c r="AA61" i="6"/>
  <c r="V62" i="5"/>
  <c r="W62" i="5" s="1"/>
  <c r="Y62" i="5" s="1"/>
  <c r="AA61" i="5"/>
  <c r="V62" i="4"/>
  <c r="W62" i="4" s="1"/>
  <c r="Y62" i="4" s="1"/>
  <c r="AA61" i="4"/>
  <c r="V62" i="3"/>
  <c r="W62" i="3" s="1"/>
  <c r="Y62" i="3" s="1"/>
  <c r="AA61" i="3"/>
  <c r="V62" i="2"/>
  <c r="W62" i="2" s="1"/>
  <c r="Y62" i="2" s="1"/>
  <c r="AA61" i="2"/>
  <c r="V62" i="1"/>
  <c r="W62" i="1" s="1"/>
  <c r="Y62" i="1" s="1"/>
  <c r="AA61" i="1"/>
  <c r="V64" i="43"/>
  <c r="W64" i="43" s="1"/>
  <c r="Y64" i="43" s="1"/>
  <c r="AA63" i="43"/>
  <c r="V62" i="9"/>
  <c r="W62" i="9" s="1"/>
  <c r="Y62" i="9" s="1"/>
  <c r="AA61" i="9"/>
  <c r="V64" i="38"/>
  <c r="W64" i="38" s="1"/>
  <c r="Y64" i="38" s="1"/>
  <c r="AA63" i="38"/>
  <c r="Q36" i="32" l="1"/>
  <c r="V36" i="41"/>
  <c r="W36" i="41" s="1"/>
  <c r="AA35" i="41"/>
  <c r="Y210" i="1"/>
  <c r="V211" i="1" s="1"/>
  <c r="W211" i="1" s="1"/>
  <c r="V248" i="12"/>
  <c r="W248" i="12" s="1"/>
  <c r="Y248" i="12" s="1"/>
  <c r="V146" i="20"/>
  <c r="W146" i="20" s="1"/>
  <c r="Y146" i="20" s="1"/>
  <c r="V147" i="20" s="1"/>
  <c r="W147" i="20" s="1"/>
  <c r="Y147" i="20" s="1"/>
  <c r="V148" i="20" s="1"/>
  <c r="W148" i="20" s="1"/>
  <c r="Y148" i="20" s="1"/>
  <c r="V149" i="20" s="1"/>
  <c r="W149" i="20" s="1"/>
  <c r="Y149" i="20" s="1"/>
  <c r="V150" i="20" s="1"/>
  <c r="W150" i="20" s="1"/>
  <c r="Y150" i="20" s="1"/>
  <c r="V151" i="20" s="1"/>
  <c r="W151" i="20" s="1"/>
  <c r="Y151" i="20" s="1"/>
  <c r="AA145" i="20"/>
  <c r="V63" i="20"/>
  <c r="W63" i="20" s="1"/>
  <c r="Y63" i="20" s="1"/>
  <c r="AA62" i="20"/>
  <c r="V63" i="8"/>
  <c r="W63" i="8" s="1"/>
  <c r="Y63" i="8" s="1"/>
  <c r="AA62" i="8"/>
  <c r="T65" i="44"/>
  <c r="U65" i="44" s="1"/>
  <c r="W65" i="44" s="1"/>
  <c r="Y64" i="44"/>
  <c r="V65" i="37"/>
  <c r="W65" i="37" s="1"/>
  <c r="Y65" i="37" s="1"/>
  <c r="AA64" i="37"/>
  <c r="V65" i="40"/>
  <c r="W65" i="40" s="1"/>
  <c r="Y65" i="40" s="1"/>
  <c r="AA64" i="40"/>
  <c r="T154" i="44"/>
  <c r="U154" i="44" s="1"/>
  <c r="W154" i="44" s="1"/>
  <c r="Y153" i="44"/>
  <c r="V65" i="39"/>
  <c r="W65" i="39" s="1"/>
  <c r="Y65" i="39" s="1"/>
  <c r="AA64" i="39"/>
  <c r="V63" i="7"/>
  <c r="W63" i="7" s="1"/>
  <c r="Y63" i="7" s="1"/>
  <c r="AA62" i="7"/>
  <c r="V63" i="28"/>
  <c r="W63" i="28" s="1"/>
  <c r="Y63" i="28" s="1"/>
  <c r="AA62" i="28"/>
  <c r="V63" i="27"/>
  <c r="W63" i="27" s="1"/>
  <c r="Y63" i="27" s="1"/>
  <c r="AA62" i="27"/>
  <c r="V63" i="26"/>
  <c r="W63" i="26" s="1"/>
  <c r="Y63" i="26" s="1"/>
  <c r="AA62" i="26"/>
  <c r="V63" i="25"/>
  <c r="W63" i="25" s="1"/>
  <c r="Y63" i="25" s="1"/>
  <c r="AA62" i="25"/>
  <c r="V65" i="46"/>
  <c r="W65" i="46" s="1"/>
  <c r="Y65" i="46" s="1"/>
  <c r="AA64" i="46"/>
  <c r="V64" i="24"/>
  <c r="W64" i="24" s="1"/>
  <c r="Y64" i="24" s="1"/>
  <c r="AA63" i="24"/>
  <c r="V63" i="23"/>
  <c r="W63" i="23" s="1"/>
  <c r="Y63" i="23" s="1"/>
  <c r="AA62" i="23"/>
  <c r="V63" i="22"/>
  <c r="W63" i="22" s="1"/>
  <c r="Y63" i="22" s="1"/>
  <c r="AA62" i="22"/>
  <c r="V63" i="21"/>
  <c r="W63" i="21" s="1"/>
  <c r="Y63" i="21" s="1"/>
  <c r="AA62" i="21"/>
  <c r="V65" i="45"/>
  <c r="W65" i="45" s="1"/>
  <c r="Y65" i="45" s="1"/>
  <c r="AA64" i="45"/>
  <c r="V63" i="19"/>
  <c r="W63" i="19" s="1"/>
  <c r="Y63" i="19" s="1"/>
  <c r="AA62" i="19"/>
  <c r="V63" i="18"/>
  <c r="W63" i="18" s="1"/>
  <c r="Y63" i="18" s="1"/>
  <c r="AA62" i="18"/>
  <c r="V63" i="17"/>
  <c r="W63" i="17" s="1"/>
  <c r="Y63" i="17" s="1"/>
  <c r="AA62" i="17"/>
  <c r="V63" i="16"/>
  <c r="W63" i="16" s="1"/>
  <c r="Y63" i="16" s="1"/>
  <c r="AA62" i="16"/>
  <c r="V65" i="42"/>
  <c r="W65" i="42" s="1"/>
  <c r="Y65" i="42" s="1"/>
  <c r="AA64" i="42"/>
  <c r="V182" i="15"/>
  <c r="W182" i="15" s="1"/>
  <c r="Y182" i="15" s="1"/>
  <c r="V183" i="15" s="1"/>
  <c r="W183" i="15" s="1"/>
  <c r="Y183" i="15" s="1"/>
  <c r="V184" i="15" s="1"/>
  <c r="W184" i="15" s="1"/>
  <c r="Y184" i="15" s="1"/>
  <c r="V185" i="15" s="1"/>
  <c r="W185" i="15" s="1"/>
  <c r="Y185" i="15" s="1"/>
  <c r="V186" i="15" s="1"/>
  <c r="W186" i="15" s="1"/>
  <c r="Y186" i="15" s="1"/>
  <c r="V187" i="15" s="1"/>
  <c r="W187" i="15" s="1"/>
  <c r="Y187" i="15" s="1"/>
  <c r="V188" i="15" s="1"/>
  <c r="W188" i="15" s="1"/>
  <c r="Y188" i="15" s="1"/>
  <c r="V189" i="15" s="1"/>
  <c r="W189" i="15" s="1"/>
  <c r="Y189" i="15" s="1"/>
  <c r="V190" i="15" s="1"/>
  <c r="W190" i="15" s="1"/>
  <c r="Y190" i="15" s="1"/>
  <c r="V191" i="15" s="1"/>
  <c r="W191" i="15" s="1"/>
  <c r="Y191" i="15" s="1"/>
  <c r="V192" i="15" s="1"/>
  <c r="W192" i="15" s="1"/>
  <c r="Y192" i="15" s="1"/>
  <c r="V193" i="15" s="1"/>
  <c r="W193" i="15" s="1"/>
  <c r="Y193" i="15" s="1"/>
  <c r="V194" i="15" s="1"/>
  <c r="W194" i="15" s="1"/>
  <c r="Y194" i="15" s="1"/>
  <c r="V195" i="15" s="1"/>
  <c r="W195" i="15" s="1"/>
  <c r="Y195" i="15" s="1"/>
  <c r="V196" i="15" s="1"/>
  <c r="W196" i="15" s="1"/>
  <c r="Y196" i="15" s="1"/>
  <c r="V197" i="15" s="1"/>
  <c r="W197" i="15" s="1"/>
  <c r="Y197" i="15" s="1"/>
  <c r="V198" i="15" s="1"/>
  <c r="W198" i="15" s="1"/>
  <c r="Y198" i="15" s="1"/>
  <c r="V199" i="15" s="1"/>
  <c r="W199" i="15" s="1"/>
  <c r="Y199" i="15" s="1"/>
  <c r="AA181" i="15"/>
  <c r="V64" i="15"/>
  <c r="W64" i="15" s="1"/>
  <c r="Y64" i="15" s="1"/>
  <c r="AA63" i="15"/>
  <c r="V63" i="14"/>
  <c r="W63" i="14" s="1"/>
  <c r="Y63" i="14" s="1"/>
  <c r="AA62" i="14"/>
  <c r="V63" i="12"/>
  <c r="W63" i="12" s="1"/>
  <c r="Y63" i="12" s="1"/>
  <c r="AA62" i="12"/>
  <c r="V63" i="11"/>
  <c r="W63" i="11" s="1"/>
  <c r="Y63" i="11" s="1"/>
  <c r="AA62" i="11"/>
  <c r="V63" i="10"/>
  <c r="W63" i="10" s="1"/>
  <c r="Y63" i="10" s="1"/>
  <c r="AA62" i="10"/>
  <c r="V63" i="6"/>
  <c r="W63" i="6" s="1"/>
  <c r="Y63" i="6" s="1"/>
  <c r="AA62" i="6"/>
  <c r="V63" i="5"/>
  <c r="W63" i="5" s="1"/>
  <c r="Y63" i="5" s="1"/>
  <c r="AA62" i="5"/>
  <c r="V63" i="4"/>
  <c r="W63" i="4" s="1"/>
  <c r="Y63" i="4" s="1"/>
  <c r="AA62" i="4"/>
  <c r="V63" i="3"/>
  <c r="W63" i="3" s="1"/>
  <c r="Y63" i="3" s="1"/>
  <c r="AA62" i="3"/>
  <c r="V63" i="2"/>
  <c r="W63" i="2" s="1"/>
  <c r="Y63" i="2" s="1"/>
  <c r="AA62" i="2"/>
  <c r="V63" i="1"/>
  <c r="W63" i="1" s="1"/>
  <c r="Y63" i="1" s="1"/>
  <c r="AA62" i="1"/>
  <c r="V65" i="43"/>
  <c r="W65" i="43" s="1"/>
  <c r="Y65" i="43" s="1"/>
  <c r="AA64" i="43"/>
  <c r="V63" i="9"/>
  <c r="W63" i="9" s="1"/>
  <c r="Y63" i="9" s="1"/>
  <c r="AA62" i="9"/>
  <c r="V65" i="38"/>
  <c r="W65" i="38" s="1"/>
  <c r="Y65" i="38" s="1"/>
  <c r="AA64" i="38"/>
  <c r="Y36" i="41" l="1"/>
  <c r="O37" i="32"/>
  <c r="Y211" i="1"/>
  <c r="V212" i="1" s="1"/>
  <c r="W212" i="1" s="1"/>
  <c r="V249" i="12"/>
  <c r="W249" i="12" s="1"/>
  <c r="Y249" i="12" s="1"/>
  <c r="V200" i="15"/>
  <c r="W200" i="15" s="1"/>
  <c r="Y200" i="15" s="1"/>
  <c r="T155" i="44"/>
  <c r="U155" i="44" s="1"/>
  <c r="W155" i="44" s="1"/>
  <c r="Y154" i="44"/>
  <c r="V66" i="40"/>
  <c r="W66" i="40" s="1"/>
  <c r="Y66" i="40" s="1"/>
  <c r="AA65" i="40"/>
  <c r="V66" i="37"/>
  <c r="W66" i="37" s="1"/>
  <c r="Y66" i="37" s="1"/>
  <c r="AA65" i="37"/>
  <c r="T66" i="44"/>
  <c r="U66" i="44" s="1"/>
  <c r="W66" i="44" s="1"/>
  <c r="Y65" i="44"/>
  <c r="V64" i="8"/>
  <c r="W64" i="8" s="1"/>
  <c r="Y64" i="8" s="1"/>
  <c r="AA63" i="8"/>
  <c r="V64" i="20"/>
  <c r="W64" i="20" s="1"/>
  <c r="Y64" i="20" s="1"/>
  <c r="AA63" i="20"/>
  <c r="V152" i="20"/>
  <c r="W152" i="20" s="1"/>
  <c r="Y152" i="20" s="1"/>
  <c r="V153" i="20" s="1"/>
  <c r="W153" i="20" s="1"/>
  <c r="Y153" i="20" s="1"/>
  <c r="AA151" i="20"/>
  <c r="V66" i="39"/>
  <c r="W66" i="39" s="1"/>
  <c r="Y66" i="39" s="1"/>
  <c r="AA65" i="39"/>
  <c r="V64" i="7"/>
  <c r="W64" i="7" s="1"/>
  <c r="Y64" i="7" s="1"/>
  <c r="AA63" i="7"/>
  <c r="V64" i="28"/>
  <c r="W64" i="28" s="1"/>
  <c r="Y64" i="28" s="1"/>
  <c r="AA63" i="28"/>
  <c r="V64" i="27"/>
  <c r="W64" i="27" s="1"/>
  <c r="Y64" i="27" s="1"/>
  <c r="AA63" i="27"/>
  <c r="V64" i="26"/>
  <c r="W64" i="26" s="1"/>
  <c r="Y64" i="26" s="1"/>
  <c r="AA63" i="26"/>
  <c r="V64" i="25"/>
  <c r="W64" i="25" s="1"/>
  <c r="Y64" i="25" s="1"/>
  <c r="AA63" i="25"/>
  <c r="V66" i="46"/>
  <c r="W66" i="46" s="1"/>
  <c r="Y66" i="46" s="1"/>
  <c r="AA65" i="46"/>
  <c r="V65" i="24"/>
  <c r="W65" i="24" s="1"/>
  <c r="Y65" i="24" s="1"/>
  <c r="AA64" i="24"/>
  <c r="V64" i="23"/>
  <c r="W64" i="23" s="1"/>
  <c r="Y64" i="23" s="1"/>
  <c r="AA63" i="23"/>
  <c r="V64" i="22"/>
  <c r="W64" i="22" s="1"/>
  <c r="Y64" i="22" s="1"/>
  <c r="AA63" i="22"/>
  <c r="V64" i="21"/>
  <c r="W64" i="21" s="1"/>
  <c r="Y64" i="21" s="1"/>
  <c r="AA63" i="21"/>
  <c r="V66" i="45"/>
  <c r="W66" i="45" s="1"/>
  <c r="Y66" i="45" s="1"/>
  <c r="AA65" i="45"/>
  <c r="V64" i="19"/>
  <c r="W64" i="19" s="1"/>
  <c r="Y64" i="19" s="1"/>
  <c r="AA63" i="19"/>
  <c r="V64" i="18"/>
  <c r="W64" i="18" s="1"/>
  <c r="Y64" i="18" s="1"/>
  <c r="AA63" i="18"/>
  <c r="V64" i="17"/>
  <c r="W64" i="17" s="1"/>
  <c r="Y64" i="17" s="1"/>
  <c r="AA63" i="17"/>
  <c r="V64" i="16"/>
  <c r="W64" i="16" s="1"/>
  <c r="Y64" i="16" s="1"/>
  <c r="AA63" i="16"/>
  <c r="V66" i="42"/>
  <c r="W66" i="42" s="1"/>
  <c r="Y66" i="42" s="1"/>
  <c r="AA65" i="42"/>
  <c r="V65" i="15"/>
  <c r="W65" i="15" s="1"/>
  <c r="Y65" i="15" s="1"/>
  <c r="AA64" i="15"/>
  <c r="V64" i="14"/>
  <c r="W64" i="14" s="1"/>
  <c r="Y64" i="14" s="1"/>
  <c r="AA63" i="14"/>
  <c r="V64" i="12"/>
  <c r="W64" i="12" s="1"/>
  <c r="Y64" i="12" s="1"/>
  <c r="AA63" i="12"/>
  <c r="V64" i="11"/>
  <c r="W64" i="11" s="1"/>
  <c r="Y64" i="11" s="1"/>
  <c r="AA63" i="11"/>
  <c r="V64" i="10"/>
  <c r="W64" i="10" s="1"/>
  <c r="Y64" i="10" s="1"/>
  <c r="AA63" i="10"/>
  <c r="V64" i="6"/>
  <c r="W64" i="6" s="1"/>
  <c r="Y64" i="6" s="1"/>
  <c r="AA63" i="6"/>
  <c r="V64" i="5"/>
  <c r="W64" i="5" s="1"/>
  <c r="Y64" i="5" s="1"/>
  <c r="AA63" i="5"/>
  <c r="V64" i="4"/>
  <c r="W64" i="4" s="1"/>
  <c r="Y64" i="4" s="1"/>
  <c r="AA63" i="4"/>
  <c r="V64" i="3"/>
  <c r="W64" i="3" s="1"/>
  <c r="Y64" i="3" s="1"/>
  <c r="AA63" i="3"/>
  <c r="V64" i="2"/>
  <c r="W64" i="2" s="1"/>
  <c r="Y64" i="2" s="1"/>
  <c r="AA63" i="2"/>
  <c r="V64" i="1"/>
  <c r="W64" i="1" s="1"/>
  <c r="Y64" i="1" s="1"/>
  <c r="AA63" i="1"/>
  <c r="V66" i="43"/>
  <c r="W66" i="43" s="1"/>
  <c r="Y66" i="43" s="1"/>
  <c r="AA65" i="43"/>
  <c r="V64" i="9"/>
  <c r="W64" i="9" s="1"/>
  <c r="Y64" i="9" s="1"/>
  <c r="AA63" i="9"/>
  <c r="V66" i="38"/>
  <c r="W66" i="38" s="1"/>
  <c r="Y66" i="38" s="1"/>
  <c r="AA65" i="38"/>
  <c r="Q37" i="32" l="1"/>
  <c r="AA36" i="41"/>
  <c r="V37" i="41"/>
  <c r="W37" i="41" s="1"/>
  <c r="Y212" i="1"/>
  <c r="V213" i="1" s="1"/>
  <c r="W213" i="1" s="1"/>
  <c r="V250" i="12"/>
  <c r="W250" i="12" s="1"/>
  <c r="Y250" i="12" s="1"/>
  <c r="V201" i="15"/>
  <c r="W201" i="15" s="1"/>
  <c r="Y201" i="15" s="1"/>
  <c r="V154" i="20"/>
  <c r="W154" i="20" s="1"/>
  <c r="Y154" i="20" s="1"/>
  <c r="V155" i="20" s="1"/>
  <c r="W155" i="20" s="1"/>
  <c r="Y155" i="20" s="1"/>
  <c r="AA153" i="20"/>
  <c r="V65" i="20"/>
  <c r="W65" i="20" s="1"/>
  <c r="Y65" i="20" s="1"/>
  <c r="AA64" i="20"/>
  <c r="V65" i="8"/>
  <c r="W65" i="8" s="1"/>
  <c r="Y65" i="8" s="1"/>
  <c r="AA64" i="8"/>
  <c r="T67" i="44"/>
  <c r="U67" i="44" s="1"/>
  <c r="W67" i="44" s="1"/>
  <c r="Y66" i="44"/>
  <c r="V67" i="37"/>
  <c r="W67" i="37" s="1"/>
  <c r="Y67" i="37" s="1"/>
  <c r="AA66" i="37"/>
  <c r="V67" i="40"/>
  <c r="W67" i="40" s="1"/>
  <c r="Y67" i="40" s="1"/>
  <c r="AA66" i="40"/>
  <c r="T156" i="44"/>
  <c r="U156" i="44" s="1"/>
  <c r="W156" i="44" s="1"/>
  <c r="Y155" i="44"/>
  <c r="V67" i="39"/>
  <c r="W67" i="39" s="1"/>
  <c r="Y67" i="39" s="1"/>
  <c r="AA66" i="39"/>
  <c r="V65" i="7"/>
  <c r="W65" i="7" s="1"/>
  <c r="Y65" i="7" s="1"/>
  <c r="AA64" i="7"/>
  <c r="V65" i="28"/>
  <c r="W65" i="28" s="1"/>
  <c r="Y65" i="28" s="1"/>
  <c r="AA64" i="28"/>
  <c r="V65" i="27"/>
  <c r="W65" i="27" s="1"/>
  <c r="Y65" i="27" s="1"/>
  <c r="AA64" i="27"/>
  <c r="V65" i="26"/>
  <c r="W65" i="26" s="1"/>
  <c r="Y65" i="26" s="1"/>
  <c r="AA64" i="26"/>
  <c r="V65" i="25"/>
  <c r="W65" i="25" s="1"/>
  <c r="Y65" i="25" s="1"/>
  <c r="AA64" i="25"/>
  <c r="V67" i="46"/>
  <c r="W67" i="46" s="1"/>
  <c r="Y67" i="46" s="1"/>
  <c r="AA66" i="46"/>
  <c r="V66" i="24"/>
  <c r="W66" i="24" s="1"/>
  <c r="Y66" i="24" s="1"/>
  <c r="AA65" i="24"/>
  <c r="V65" i="23"/>
  <c r="W65" i="23" s="1"/>
  <c r="Y65" i="23" s="1"/>
  <c r="AA64" i="23"/>
  <c r="V65" i="22"/>
  <c r="W65" i="22" s="1"/>
  <c r="Y65" i="22" s="1"/>
  <c r="AA64" i="22"/>
  <c r="V65" i="21"/>
  <c r="W65" i="21" s="1"/>
  <c r="Y65" i="21" s="1"/>
  <c r="AA64" i="21"/>
  <c r="V67" i="45"/>
  <c r="W67" i="45" s="1"/>
  <c r="Y67" i="45" s="1"/>
  <c r="AA66" i="45"/>
  <c r="V65" i="19"/>
  <c r="W65" i="19" s="1"/>
  <c r="Y65" i="19" s="1"/>
  <c r="AA64" i="19"/>
  <c r="V65" i="18"/>
  <c r="W65" i="18" s="1"/>
  <c r="Y65" i="18" s="1"/>
  <c r="AA64" i="18"/>
  <c r="V65" i="17"/>
  <c r="W65" i="17" s="1"/>
  <c r="Y65" i="17" s="1"/>
  <c r="AA64" i="17"/>
  <c r="V65" i="16"/>
  <c r="W65" i="16" s="1"/>
  <c r="Y65" i="16" s="1"/>
  <c r="AA64" i="16"/>
  <c r="V67" i="42"/>
  <c r="W67" i="42" s="1"/>
  <c r="Y67" i="42" s="1"/>
  <c r="AA66" i="42"/>
  <c r="V66" i="15"/>
  <c r="W66" i="15" s="1"/>
  <c r="Y66" i="15" s="1"/>
  <c r="AA65" i="15"/>
  <c r="V65" i="14"/>
  <c r="W65" i="14" s="1"/>
  <c r="Y65" i="14" s="1"/>
  <c r="AA64" i="14"/>
  <c r="V65" i="12"/>
  <c r="W65" i="12" s="1"/>
  <c r="Y65" i="12" s="1"/>
  <c r="AA64" i="12"/>
  <c r="V65" i="11"/>
  <c r="W65" i="11" s="1"/>
  <c r="Y65" i="11" s="1"/>
  <c r="AA64" i="11"/>
  <c r="V65" i="10"/>
  <c r="W65" i="10" s="1"/>
  <c r="Y65" i="10" s="1"/>
  <c r="AA64" i="10"/>
  <c r="V65" i="6"/>
  <c r="W65" i="6" s="1"/>
  <c r="Y65" i="6" s="1"/>
  <c r="AA64" i="6"/>
  <c r="V65" i="5"/>
  <c r="W65" i="5" s="1"/>
  <c r="Y65" i="5" s="1"/>
  <c r="AA64" i="5"/>
  <c r="V65" i="4"/>
  <c r="W65" i="4" s="1"/>
  <c r="Y65" i="4" s="1"/>
  <c r="AA64" i="4"/>
  <c r="V65" i="3"/>
  <c r="W65" i="3" s="1"/>
  <c r="Y65" i="3" s="1"/>
  <c r="AA64" i="3"/>
  <c r="V65" i="2"/>
  <c r="W65" i="2" s="1"/>
  <c r="Y65" i="2" s="1"/>
  <c r="AA64" i="2"/>
  <c r="V65" i="1"/>
  <c r="W65" i="1" s="1"/>
  <c r="Y65" i="1" s="1"/>
  <c r="AA64" i="1"/>
  <c r="V67" i="43"/>
  <c r="W67" i="43" s="1"/>
  <c r="Y67" i="43" s="1"/>
  <c r="AA66" i="43"/>
  <c r="V65" i="9"/>
  <c r="W65" i="9" s="1"/>
  <c r="Y65" i="9" s="1"/>
  <c r="AA64" i="9"/>
  <c r="V67" i="38"/>
  <c r="W67" i="38" s="1"/>
  <c r="Y67" i="38" s="1"/>
  <c r="AA66" i="38"/>
  <c r="Y37" i="41" l="1"/>
  <c r="O38" i="32"/>
  <c r="Y213" i="1"/>
  <c r="V214" i="1" s="1"/>
  <c r="W214" i="1" s="1"/>
  <c r="V251" i="12"/>
  <c r="W251" i="12" s="1"/>
  <c r="Y251" i="12" s="1"/>
  <c r="V202" i="15"/>
  <c r="W202" i="15" s="1"/>
  <c r="Y202" i="15" s="1"/>
  <c r="T157" i="44"/>
  <c r="U157" i="44" s="1"/>
  <c r="W157" i="44" s="1"/>
  <c r="Y156" i="44"/>
  <c r="V68" i="40"/>
  <c r="W68" i="40" s="1"/>
  <c r="Y68" i="40" s="1"/>
  <c r="AA67" i="40"/>
  <c r="V68" i="37"/>
  <c r="W68" i="37" s="1"/>
  <c r="Y68" i="37" s="1"/>
  <c r="AA67" i="37"/>
  <c r="T68" i="44"/>
  <c r="U68" i="44" s="1"/>
  <c r="W68" i="44" s="1"/>
  <c r="Y67" i="44"/>
  <c r="V66" i="8"/>
  <c r="W66" i="8" s="1"/>
  <c r="Y66" i="8" s="1"/>
  <c r="AA65" i="8"/>
  <c r="V66" i="20"/>
  <c r="W66" i="20" s="1"/>
  <c r="Y66" i="20" s="1"/>
  <c r="AA65" i="20"/>
  <c r="V156" i="20"/>
  <c r="W156" i="20" s="1"/>
  <c r="Y156" i="20" s="1"/>
  <c r="V157" i="20" s="1"/>
  <c r="W157" i="20" s="1"/>
  <c r="Y157" i="20" s="1"/>
  <c r="AA155" i="20"/>
  <c r="V68" i="39"/>
  <c r="W68" i="39" s="1"/>
  <c r="Y68" i="39" s="1"/>
  <c r="AA67" i="39"/>
  <c r="V66" i="7"/>
  <c r="W66" i="7" s="1"/>
  <c r="Y66" i="7" s="1"/>
  <c r="AA65" i="7"/>
  <c r="V66" i="28"/>
  <c r="W66" i="28" s="1"/>
  <c r="Y66" i="28" s="1"/>
  <c r="AA65" i="28"/>
  <c r="V66" i="27"/>
  <c r="W66" i="27" s="1"/>
  <c r="Y66" i="27" s="1"/>
  <c r="AA65" i="27"/>
  <c r="V66" i="26"/>
  <c r="W66" i="26" s="1"/>
  <c r="Y66" i="26" s="1"/>
  <c r="AA65" i="26"/>
  <c r="V66" i="25"/>
  <c r="W66" i="25" s="1"/>
  <c r="Y66" i="25" s="1"/>
  <c r="AA65" i="25"/>
  <c r="V68" i="46"/>
  <c r="W68" i="46" s="1"/>
  <c r="Y68" i="46" s="1"/>
  <c r="AA67" i="46"/>
  <c r="V67" i="24"/>
  <c r="W67" i="24" s="1"/>
  <c r="Y67" i="24" s="1"/>
  <c r="AA66" i="24"/>
  <c r="V66" i="23"/>
  <c r="W66" i="23" s="1"/>
  <c r="Y66" i="23" s="1"/>
  <c r="AA65" i="23"/>
  <c r="V66" i="22"/>
  <c r="W66" i="22" s="1"/>
  <c r="Y66" i="22" s="1"/>
  <c r="AA65" i="22"/>
  <c r="V66" i="21"/>
  <c r="W66" i="21" s="1"/>
  <c r="Y66" i="21" s="1"/>
  <c r="AA65" i="21"/>
  <c r="V68" i="45"/>
  <c r="W68" i="45" s="1"/>
  <c r="Y68" i="45" s="1"/>
  <c r="AA67" i="45"/>
  <c r="V66" i="19"/>
  <c r="W66" i="19" s="1"/>
  <c r="Y66" i="19" s="1"/>
  <c r="AA65" i="19"/>
  <c r="V66" i="18"/>
  <c r="W66" i="18" s="1"/>
  <c r="Y66" i="18" s="1"/>
  <c r="AA65" i="18"/>
  <c r="V66" i="17"/>
  <c r="W66" i="17" s="1"/>
  <c r="Y66" i="17" s="1"/>
  <c r="AA65" i="17"/>
  <c r="V66" i="16"/>
  <c r="W66" i="16" s="1"/>
  <c r="Y66" i="16" s="1"/>
  <c r="AA65" i="16"/>
  <c r="V68" i="42"/>
  <c r="W68" i="42" s="1"/>
  <c r="Y68" i="42" s="1"/>
  <c r="AA67" i="42"/>
  <c r="V67" i="15"/>
  <c r="W67" i="15" s="1"/>
  <c r="Y67" i="15" s="1"/>
  <c r="AA66" i="15"/>
  <c r="V66" i="14"/>
  <c r="W66" i="14" s="1"/>
  <c r="Y66" i="14" s="1"/>
  <c r="AA65" i="14"/>
  <c r="V66" i="12"/>
  <c r="W66" i="12" s="1"/>
  <c r="Y66" i="12" s="1"/>
  <c r="AA65" i="12"/>
  <c r="V66" i="11"/>
  <c r="W66" i="11" s="1"/>
  <c r="Y66" i="11" s="1"/>
  <c r="AA65" i="11"/>
  <c r="V66" i="10"/>
  <c r="W66" i="10" s="1"/>
  <c r="Y66" i="10" s="1"/>
  <c r="AA65" i="10"/>
  <c r="V66" i="6"/>
  <c r="W66" i="6" s="1"/>
  <c r="Y66" i="6" s="1"/>
  <c r="AA65" i="6"/>
  <c r="V66" i="5"/>
  <c r="W66" i="5" s="1"/>
  <c r="Y66" i="5" s="1"/>
  <c r="AA65" i="5"/>
  <c r="V66" i="4"/>
  <c r="W66" i="4" s="1"/>
  <c r="Y66" i="4" s="1"/>
  <c r="AA65" i="4"/>
  <c r="V66" i="3"/>
  <c r="W66" i="3" s="1"/>
  <c r="Y66" i="3" s="1"/>
  <c r="AA65" i="3"/>
  <c r="V66" i="2"/>
  <c r="W66" i="2" s="1"/>
  <c r="Y66" i="2" s="1"/>
  <c r="AA65" i="2"/>
  <c r="V66" i="1"/>
  <c r="W66" i="1" s="1"/>
  <c r="Y66" i="1" s="1"/>
  <c r="AA65" i="1"/>
  <c r="V68" i="43"/>
  <c r="W68" i="43" s="1"/>
  <c r="Y68" i="43" s="1"/>
  <c r="AA67" i="43"/>
  <c r="V66" i="9"/>
  <c r="W66" i="9" s="1"/>
  <c r="Y66" i="9" s="1"/>
  <c r="AA65" i="9"/>
  <c r="V68" i="38"/>
  <c r="W68" i="38" s="1"/>
  <c r="Y68" i="38" s="1"/>
  <c r="AA67" i="38"/>
  <c r="Q38" i="32" l="1"/>
  <c r="AA37" i="41"/>
  <c r="V38" i="41"/>
  <c r="W38" i="41" s="1"/>
  <c r="Y214" i="1"/>
  <c r="V215" i="1" s="1"/>
  <c r="W215" i="1" s="1"/>
  <c r="V252" i="12"/>
  <c r="W252" i="12" s="1"/>
  <c r="Y252" i="12" s="1"/>
  <c r="V203" i="15"/>
  <c r="W203" i="15" s="1"/>
  <c r="Y203" i="15" s="1"/>
  <c r="V158" i="20"/>
  <c r="W158" i="20" s="1"/>
  <c r="Y158" i="20" s="1"/>
  <c r="V159" i="20" s="1"/>
  <c r="W159" i="20" s="1"/>
  <c r="Y159" i="20" s="1"/>
  <c r="AA157" i="20"/>
  <c r="V67" i="20"/>
  <c r="W67" i="20" s="1"/>
  <c r="Y67" i="20" s="1"/>
  <c r="AA66" i="20"/>
  <c r="V67" i="8"/>
  <c r="W67" i="8" s="1"/>
  <c r="Y67" i="8" s="1"/>
  <c r="AA66" i="8"/>
  <c r="T69" i="44"/>
  <c r="U69" i="44" s="1"/>
  <c r="W69" i="44" s="1"/>
  <c r="Y68" i="44"/>
  <c r="V69" i="37"/>
  <c r="W69" i="37" s="1"/>
  <c r="Y69" i="37" s="1"/>
  <c r="AA68" i="37"/>
  <c r="V69" i="40"/>
  <c r="W69" i="40" s="1"/>
  <c r="Y69" i="40" s="1"/>
  <c r="AA68" i="40"/>
  <c r="T158" i="44"/>
  <c r="U158" i="44" s="1"/>
  <c r="W158" i="44" s="1"/>
  <c r="Y157" i="44"/>
  <c r="V69" i="39"/>
  <c r="W69" i="39" s="1"/>
  <c r="Y69" i="39" s="1"/>
  <c r="AA68" i="39"/>
  <c r="V67" i="7"/>
  <c r="W67" i="7" s="1"/>
  <c r="Y67" i="7" s="1"/>
  <c r="AA66" i="7"/>
  <c r="V67" i="28"/>
  <c r="W67" i="28" s="1"/>
  <c r="Y67" i="28" s="1"/>
  <c r="AA66" i="28"/>
  <c r="V67" i="27"/>
  <c r="W67" i="27" s="1"/>
  <c r="Y67" i="27" s="1"/>
  <c r="AA66" i="27"/>
  <c r="V67" i="26"/>
  <c r="W67" i="26" s="1"/>
  <c r="Y67" i="26" s="1"/>
  <c r="AA66" i="26"/>
  <c r="V67" i="25"/>
  <c r="W67" i="25" s="1"/>
  <c r="Y67" i="25" s="1"/>
  <c r="AA66" i="25"/>
  <c r="V69" i="46"/>
  <c r="W69" i="46" s="1"/>
  <c r="Y69" i="46" s="1"/>
  <c r="AA68" i="46"/>
  <c r="V68" i="24"/>
  <c r="W68" i="24" s="1"/>
  <c r="Y68" i="24" s="1"/>
  <c r="AA67" i="24"/>
  <c r="V67" i="23"/>
  <c r="W67" i="23" s="1"/>
  <c r="Y67" i="23" s="1"/>
  <c r="AA66" i="23"/>
  <c r="V67" i="22"/>
  <c r="W67" i="22" s="1"/>
  <c r="Y67" i="22" s="1"/>
  <c r="AA66" i="22"/>
  <c r="V67" i="21"/>
  <c r="W67" i="21" s="1"/>
  <c r="Y67" i="21" s="1"/>
  <c r="AA66" i="21"/>
  <c r="V69" i="45"/>
  <c r="W69" i="45" s="1"/>
  <c r="Y69" i="45" s="1"/>
  <c r="AA68" i="45"/>
  <c r="V67" i="19"/>
  <c r="W67" i="19" s="1"/>
  <c r="Y67" i="19" s="1"/>
  <c r="AA66" i="19"/>
  <c r="V67" i="18"/>
  <c r="W67" i="18" s="1"/>
  <c r="Y67" i="18" s="1"/>
  <c r="AA66" i="18"/>
  <c r="V67" i="17"/>
  <c r="W67" i="17" s="1"/>
  <c r="Y67" i="17" s="1"/>
  <c r="AA66" i="17"/>
  <c r="V67" i="16"/>
  <c r="W67" i="16" s="1"/>
  <c r="Y67" i="16" s="1"/>
  <c r="AA66" i="16"/>
  <c r="V69" i="42"/>
  <c r="W69" i="42" s="1"/>
  <c r="Y69" i="42" s="1"/>
  <c r="AA68" i="42"/>
  <c r="V68" i="15"/>
  <c r="W68" i="15" s="1"/>
  <c r="Y68" i="15" s="1"/>
  <c r="AA67" i="15"/>
  <c r="V67" i="14"/>
  <c r="W67" i="14" s="1"/>
  <c r="Y67" i="14" s="1"/>
  <c r="AA66" i="14"/>
  <c r="V67" i="12"/>
  <c r="W67" i="12" s="1"/>
  <c r="Y67" i="12" s="1"/>
  <c r="AA66" i="12"/>
  <c r="V67" i="11"/>
  <c r="W67" i="11" s="1"/>
  <c r="Y67" i="11" s="1"/>
  <c r="AA66" i="11"/>
  <c r="V67" i="10"/>
  <c r="W67" i="10" s="1"/>
  <c r="Y67" i="10" s="1"/>
  <c r="AA66" i="10"/>
  <c r="V67" i="6"/>
  <c r="W67" i="6" s="1"/>
  <c r="Y67" i="6" s="1"/>
  <c r="AA66" i="6"/>
  <c r="V67" i="5"/>
  <c r="W67" i="5" s="1"/>
  <c r="Y67" i="5" s="1"/>
  <c r="AA66" i="5"/>
  <c r="V67" i="4"/>
  <c r="W67" i="4" s="1"/>
  <c r="Y67" i="4" s="1"/>
  <c r="AA66" i="4"/>
  <c r="V67" i="3"/>
  <c r="W67" i="3" s="1"/>
  <c r="Y67" i="3" s="1"/>
  <c r="AA66" i="3"/>
  <c r="V67" i="2"/>
  <c r="W67" i="2" s="1"/>
  <c r="Y67" i="2" s="1"/>
  <c r="AA66" i="2"/>
  <c r="V67" i="1"/>
  <c r="W67" i="1" s="1"/>
  <c r="Y67" i="1" s="1"/>
  <c r="AA66" i="1"/>
  <c r="V69" i="43"/>
  <c r="W69" i="43" s="1"/>
  <c r="Y69" i="43" s="1"/>
  <c r="AA68" i="43"/>
  <c r="V67" i="9"/>
  <c r="W67" i="9" s="1"/>
  <c r="Y67" i="9" s="1"/>
  <c r="AA66" i="9"/>
  <c r="V69" i="38"/>
  <c r="W69" i="38" s="1"/>
  <c r="Y69" i="38" s="1"/>
  <c r="AA68" i="38"/>
  <c r="Y38" i="41" l="1"/>
  <c r="O39" i="32"/>
  <c r="Y215" i="1"/>
  <c r="V216" i="1" s="1"/>
  <c r="W216" i="1" s="1"/>
  <c r="V253" i="12"/>
  <c r="W253" i="12" s="1"/>
  <c r="Y253" i="12" s="1"/>
  <c r="V204" i="15"/>
  <c r="W204" i="15" s="1"/>
  <c r="Y204" i="15" s="1"/>
  <c r="T159" i="44"/>
  <c r="U159" i="44" s="1"/>
  <c r="W159" i="44" s="1"/>
  <c r="Y158" i="44"/>
  <c r="V70" i="40"/>
  <c r="W70" i="40" s="1"/>
  <c r="Y70" i="40" s="1"/>
  <c r="AA69" i="40"/>
  <c r="V70" i="37"/>
  <c r="W70" i="37" s="1"/>
  <c r="Y70" i="37" s="1"/>
  <c r="AA69" i="37"/>
  <c r="T70" i="44"/>
  <c r="U70" i="44" s="1"/>
  <c r="W70" i="44" s="1"/>
  <c r="Y69" i="44"/>
  <c r="V68" i="8"/>
  <c r="W68" i="8" s="1"/>
  <c r="Y68" i="8" s="1"/>
  <c r="AA67" i="8"/>
  <c r="V68" i="20"/>
  <c r="W68" i="20" s="1"/>
  <c r="Y68" i="20" s="1"/>
  <c r="AA67" i="20"/>
  <c r="V160" i="20"/>
  <c r="W160" i="20" s="1"/>
  <c r="Y160" i="20" s="1"/>
  <c r="V161" i="20" s="1"/>
  <c r="W161" i="20" s="1"/>
  <c r="Y161" i="20" s="1"/>
  <c r="AA159" i="20"/>
  <c r="V70" i="39"/>
  <c r="W70" i="39" s="1"/>
  <c r="Y70" i="39" s="1"/>
  <c r="AA69" i="39"/>
  <c r="V68" i="7"/>
  <c r="W68" i="7" s="1"/>
  <c r="Y68" i="7" s="1"/>
  <c r="AA67" i="7"/>
  <c r="V68" i="28"/>
  <c r="W68" i="28" s="1"/>
  <c r="Y68" i="28" s="1"/>
  <c r="AA67" i="28"/>
  <c r="V68" i="27"/>
  <c r="W68" i="27" s="1"/>
  <c r="Y68" i="27" s="1"/>
  <c r="AA67" i="27"/>
  <c r="V68" i="26"/>
  <c r="W68" i="26" s="1"/>
  <c r="Y68" i="26" s="1"/>
  <c r="AA67" i="26"/>
  <c r="V68" i="25"/>
  <c r="W68" i="25" s="1"/>
  <c r="Y68" i="25" s="1"/>
  <c r="AA67" i="25"/>
  <c r="V70" i="46"/>
  <c r="W70" i="46" s="1"/>
  <c r="Y70" i="46" s="1"/>
  <c r="AA69" i="46"/>
  <c r="V69" i="24"/>
  <c r="W69" i="24" s="1"/>
  <c r="Y69" i="24" s="1"/>
  <c r="AA68" i="24"/>
  <c r="V68" i="23"/>
  <c r="W68" i="23" s="1"/>
  <c r="Y68" i="23" s="1"/>
  <c r="AA67" i="23"/>
  <c r="V68" i="22"/>
  <c r="W68" i="22" s="1"/>
  <c r="Y68" i="22" s="1"/>
  <c r="AA67" i="22"/>
  <c r="V68" i="21"/>
  <c r="W68" i="21" s="1"/>
  <c r="Y68" i="21" s="1"/>
  <c r="AA67" i="21"/>
  <c r="V70" i="45"/>
  <c r="W70" i="45" s="1"/>
  <c r="Y70" i="45" s="1"/>
  <c r="AA69" i="45"/>
  <c r="V68" i="19"/>
  <c r="W68" i="19" s="1"/>
  <c r="Y68" i="19" s="1"/>
  <c r="AA67" i="19"/>
  <c r="V68" i="18"/>
  <c r="W68" i="18" s="1"/>
  <c r="Y68" i="18" s="1"/>
  <c r="AA67" i="18"/>
  <c r="V68" i="17"/>
  <c r="W68" i="17" s="1"/>
  <c r="Y68" i="17" s="1"/>
  <c r="AA67" i="17"/>
  <c r="V68" i="16"/>
  <c r="W68" i="16" s="1"/>
  <c r="Y68" i="16" s="1"/>
  <c r="AA67" i="16"/>
  <c r="V70" i="42"/>
  <c r="W70" i="42" s="1"/>
  <c r="Y70" i="42" s="1"/>
  <c r="AA69" i="42"/>
  <c r="V69" i="15"/>
  <c r="W69" i="15" s="1"/>
  <c r="Y69" i="15" s="1"/>
  <c r="AA68" i="15"/>
  <c r="V68" i="14"/>
  <c r="W68" i="14" s="1"/>
  <c r="Y68" i="14" s="1"/>
  <c r="AA67" i="14"/>
  <c r="V68" i="12"/>
  <c r="W68" i="12" s="1"/>
  <c r="Y68" i="12" s="1"/>
  <c r="AA67" i="12"/>
  <c r="V68" i="11"/>
  <c r="W68" i="11" s="1"/>
  <c r="Y68" i="11" s="1"/>
  <c r="AA67" i="11"/>
  <c r="V68" i="10"/>
  <c r="W68" i="10" s="1"/>
  <c r="Y68" i="10" s="1"/>
  <c r="AA67" i="10"/>
  <c r="V68" i="6"/>
  <c r="W68" i="6" s="1"/>
  <c r="Y68" i="6" s="1"/>
  <c r="AA67" i="6"/>
  <c r="V68" i="5"/>
  <c r="W68" i="5" s="1"/>
  <c r="Y68" i="5" s="1"/>
  <c r="AA67" i="5"/>
  <c r="V68" i="4"/>
  <c r="W68" i="4" s="1"/>
  <c r="Y68" i="4" s="1"/>
  <c r="AA67" i="4"/>
  <c r="V68" i="3"/>
  <c r="W68" i="3" s="1"/>
  <c r="Y68" i="3" s="1"/>
  <c r="AA67" i="3"/>
  <c r="V68" i="2"/>
  <c r="W68" i="2" s="1"/>
  <c r="Y68" i="2" s="1"/>
  <c r="AA67" i="2"/>
  <c r="V68" i="1"/>
  <c r="W68" i="1" s="1"/>
  <c r="Y68" i="1" s="1"/>
  <c r="AA67" i="1"/>
  <c r="V70" i="43"/>
  <c r="W70" i="43" s="1"/>
  <c r="Y70" i="43" s="1"/>
  <c r="AA69" i="43"/>
  <c r="V68" i="9"/>
  <c r="W68" i="9" s="1"/>
  <c r="Y68" i="9" s="1"/>
  <c r="AA67" i="9"/>
  <c r="V70" i="38"/>
  <c r="W70" i="38" s="1"/>
  <c r="Y70" i="38" s="1"/>
  <c r="AA69" i="38"/>
  <c r="Q39" i="32" l="1"/>
  <c r="V39" i="41"/>
  <c r="W39" i="41" s="1"/>
  <c r="AA38" i="41"/>
  <c r="Y216" i="1"/>
  <c r="V217" i="1" s="1"/>
  <c r="W217" i="1" s="1"/>
  <c r="V254" i="12"/>
  <c r="W254" i="12" s="1"/>
  <c r="Y254" i="12" s="1"/>
  <c r="V205" i="15"/>
  <c r="W205" i="15" s="1"/>
  <c r="Y205" i="15" s="1"/>
  <c r="V162" i="20"/>
  <c r="W162" i="20" s="1"/>
  <c r="Y162" i="20" s="1"/>
  <c r="V163" i="20" s="1"/>
  <c r="W163" i="20" s="1"/>
  <c r="Y163" i="20" s="1"/>
  <c r="AA161" i="20"/>
  <c r="V69" i="20"/>
  <c r="W69" i="20" s="1"/>
  <c r="Y69" i="20" s="1"/>
  <c r="AA68" i="20"/>
  <c r="V69" i="8"/>
  <c r="W69" i="8" s="1"/>
  <c r="Y69" i="8" s="1"/>
  <c r="AA68" i="8"/>
  <c r="T71" i="44"/>
  <c r="U71" i="44" s="1"/>
  <c r="W71" i="44" s="1"/>
  <c r="Y70" i="44"/>
  <c r="V71" i="37"/>
  <c r="W71" i="37" s="1"/>
  <c r="Y71" i="37" s="1"/>
  <c r="AA70" i="37"/>
  <c r="V71" i="40"/>
  <c r="W71" i="40" s="1"/>
  <c r="Y71" i="40" s="1"/>
  <c r="AA70" i="40"/>
  <c r="T160" i="44"/>
  <c r="U160" i="44" s="1"/>
  <c r="W160" i="44" s="1"/>
  <c r="Y159" i="44"/>
  <c r="V71" i="39"/>
  <c r="W71" i="39" s="1"/>
  <c r="Y71" i="39" s="1"/>
  <c r="AA70" i="39"/>
  <c r="V69" i="7"/>
  <c r="W69" i="7" s="1"/>
  <c r="Y69" i="7" s="1"/>
  <c r="AA68" i="7"/>
  <c r="V69" i="28"/>
  <c r="W69" i="28" s="1"/>
  <c r="Y69" i="28" s="1"/>
  <c r="AA68" i="28"/>
  <c r="V69" i="27"/>
  <c r="W69" i="27" s="1"/>
  <c r="Y69" i="27" s="1"/>
  <c r="AA68" i="27"/>
  <c r="V69" i="26"/>
  <c r="W69" i="26" s="1"/>
  <c r="Y69" i="26" s="1"/>
  <c r="AA68" i="26"/>
  <c r="V69" i="25"/>
  <c r="W69" i="25" s="1"/>
  <c r="Y69" i="25" s="1"/>
  <c r="AA68" i="25"/>
  <c r="V71" i="46"/>
  <c r="W71" i="46" s="1"/>
  <c r="Y71" i="46" s="1"/>
  <c r="AA70" i="46"/>
  <c r="V70" i="24"/>
  <c r="W70" i="24" s="1"/>
  <c r="Y70" i="24" s="1"/>
  <c r="AA69" i="24"/>
  <c r="V69" i="23"/>
  <c r="W69" i="23" s="1"/>
  <c r="Y69" i="23" s="1"/>
  <c r="AA68" i="23"/>
  <c r="V69" i="22"/>
  <c r="W69" i="22" s="1"/>
  <c r="Y69" i="22" s="1"/>
  <c r="AA68" i="22"/>
  <c r="V69" i="21"/>
  <c r="W69" i="21" s="1"/>
  <c r="Y69" i="21" s="1"/>
  <c r="AA68" i="21"/>
  <c r="V71" i="45"/>
  <c r="W71" i="45" s="1"/>
  <c r="Y71" i="45" s="1"/>
  <c r="AA70" i="45"/>
  <c r="V69" i="19"/>
  <c r="W69" i="19" s="1"/>
  <c r="Y69" i="19" s="1"/>
  <c r="AA68" i="19"/>
  <c r="V69" i="18"/>
  <c r="W69" i="18" s="1"/>
  <c r="Y69" i="18" s="1"/>
  <c r="AA68" i="18"/>
  <c r="V69" i="17"/>
  <c r="W69" i="17" s="1"/>
  <c r="Y69" i="17" s="1"/>
  <c r="AA68" i="17"/>
  <c r="V69" i="16"/>
  <c r="W69" i="16" s="1"/>
  <c r="Y69" i="16" s="1"/>
  <c r="AA68" i="16"/>
  <c r="V71" i="42"/>
  <c r="W71" i="42" s="1"/>
  <c r="Y71" i="42" s="1"/>
  <c r="AA70" i="42"/>
  <c r="V70" i="15"/>
  <c r="W70" i="15" s="1"/>
  <c r="Y70" i="15" s="1"/>
  <c r="AA69" i="15"/>
  <c r="V69" i="14"/>
  <c r="W69" i="14" s="1"/>
  <c r="Y69" i="14" s="1"/>
  <c r="AA68" i="14"/>
  <c r="V69" i="12"/>
  <c r="W69" i="12" s="1"/>
  <c r="Y69" i="12" s="1"/>
  <c r="AA68" i="12"/>
  <c r="V69" i="11"/>
  <c r="W69" i="11" s="1"/>
  <c r="Y69" i="11" s="1"/>
  <c r="AA68" i="11"/>
  <c r="V69" i="10"/>
  <c r="W69" i="10" s="1"/>
  <c r="Y69" i="10" s="1"/>
  <c r="AA68" i="10"/>
  <c r="V69" i="6"/>
  <c r="W69" i="6" s="1"/>
  <c r="Y69" i="6" s="1"/>
  <c r="AA68" i="6"/>
  <c r="V69" i="5"/>
  <c r="W69" i="5" s="1"/>
  <c r="Y69" i="5" s="1"/>
  <c r="AA68" i="5"/>
  <c r="V69" i="4"/>
  <c r="W69" i="4" s="1"/>
  <c r="Y69" i="4" s="1"/>
  <c r="AA68" i="4"/>
  <c r="V69" i="3"/>
  <c r="W69" i="3" s="1"/>
  <c r="Y69" i="3" s="1"/>
  <c r="AA68" i="3"/>
  <c r="V69" i="2"/>
  <c r="W69" i="2" s="1"/>
  <c r="Y69" i="2" s="1"/>
  <c r="AA68" i="2"/>
  <c r="V69" i="1"/>
  <c r="W69" i="1" s="1"/>
  <c r="Y69" i="1" s="1"/>
  <c r="AA68" i="1"/>
  <c r="V71" i="43"/>
  <c r="W71" i="43" s="1"/>
  <c r="Y71" i="43" s="1"/>
  <c r="AA70" i="43"/>
  <c r="V69" i="9"/>
  <c r="W69" i="9" s="1"/>
  <c r="Y69" i="9" s="1"/>
  <c r="AA68" i="9"/>
  <c r="V71" i="38"/>
  <c r="W71" i="38" s="1"/>
  <c r="Y71" i="38" s="1"/>
  <c r="AA70" i="38"/>
  <c r="Y39" i="41" l="1"/>
  <c r="O40" i="32"/>
  <c r="Y217" i="1"/>
  <c r="V218" i="1" s="1"/>
  <c r="W218" i="1" s="1"/>
  <c r="V255" i="12"/>
  <c r="W255" i="12" s="1"/>
  <c r="Y255" i="12" s="1"/>
  <c r="V206" i="15"/>
  <c r="W206" i="15" s="1"/>
  <c r="Y206" i="15" s="1"/>
  <c r="T161" i="44"/>
  <c r="U161" i="44" s="1"/>
  <c r="W161" i="44" s="1"/>
  <c r="Y160" i="44"/>
  <c r="V72" i="40"/>
  <c r="W72" i="40" s="1"/>
  <c r="Y72" i="40" s="1"/>
  <c r="AA71" i="40"/>
  <c r="V72" i="37"/>
  <c r="W72" i="37" s="1"/>
  <c r="Y72" i="37" s="1"/>
  <c r="AA71" i="37"/>
  <c r="T72" i="44"/>
  <c r="U72" i="44" s="1"/>
  <c r="W72" i="44" s="1"/>
  <c r="Y71" i="44"/>
  <c r="V70" i="8"/>
  <c r="W70" i="8" s="1"/>
  <c r="Y70" i="8" s="1"/>
  <c r="AA69" i="8"/>
  <c r="V70" i="20"/>
  <c r="W70" i="20" s="1"/>
  <c r="Y70" i="20" s="1"/>
  <c r="AA69" i="20"/>
  <c r="V164" i="20"/>
  <c r="W164" i="20" s="1"/>
  <c r="Y164" i="20" s="1"/>
  <c r="V165" i="20" s="1"/>
  <c r="W165" i="20" s="1"/>
  <c r="Y165" i="20" s="1"/>
  <c r="AA163" i="20"/>
  <c r="V72" i="39"/>
  <c r="W72" i="39" s="1"/>
  <c r="Y72" i="39" s="1"/>
  <c r="AA71" i="39"/>
  <c r="V70" i="7"/>
  <c r="W70" i="7" s="1"/>
  <c r="Y70" i="7" s="1"/>
  <c r="AA69" i="7"/>
  <c r="V70" i="28"/>
  <c r="W70" i="28" s="1"/>
  <c r="Y70" i="28" s="1"/>
  <c r="AA69" i="28"/>
  <c r="V70" i="27"/>
  <c r="W70" i="27" s="1"/>
  <c r="Y70" i="27" s="1"/>
  <c r="AA69" i="27"/>
  <c r="V70" i="26"/>
  <c r="W70" i="26" s="1"/>
  <c r="Y70" i="26" s="1"/>
  <c r="AA69" i="26"/>
  <c r="V70" i="25"/>
  <c r="W70" i="25" s="1"/>
  <c r="Y70" i="25" s="1"/>
  <c r="AA69" i="25"/>
  <c r="V72" i="46"/>
  <c r="W72" i="46" s="1"/>
  <c r="Y72" i="46" s="1"/>
  <c r="AA71" i="46"/>
  <c r="V71" i="24"/>
  <c r="W71" i="24" s="1"/>
  <c r="Y71" i="24" s="1"/>
  <c r="AA70" i="24"/>
  <c r="V70" i="23"/>
  <c r="W70" i="23" s="1"/>
  <c r="Y70" i="23" s="1"/>
  <c r="AA69" i="23"/>
  <c r="V70" i="22"/>
  <c r="W70" i="22" s="1"/>
  <c r="Y70" i="22" s="1"/>
  <c r="AA69" i="22"/>
  <c r="V70" i="21"/>
  <c r="W70" i="21" s="1"/>
  <c r="Y70" i="21" s="1"/>
  <c r="AA69" i="21"/>
  <c r="V72" i="45"/>
  <c r="W72" i="45" s="1"/>
  <c r="Y72" i="45" s="1"/>
  <c r="AA71" i="45"/>
  <c r="V70" i="19"/>
  <c r="W70" i="19" s="1"/>
  <c r="Y70" i="19" s="1"/>
  <c r="AA69" i="19"/>
  <c r="V70" i="18"/>
  <c r="W70" i="18" s="1"/>
  <c r="Y70" i="18" s="1"/>
  <c r="AA69" i="18"/>
  <c r="V70" i="17"/>
  <c r="W70" i="17" s="1"/>
  <c r="Y70" i="17" s="1"/>
  <c r="AA69" i="17"/>
  <c r="V70" i="16"/>
  <c r="W70" i="16" s="1"/>
  <c r="Y70" i="16" s="1"/>
  <c r="AA69" i="16"/>
  <c r="V72" i="42"/>
  <c r="W72" i="42" s="1"/>
  <c r="Y72" i="42" s="1"/>
  <c r="AA71" i="42"/>
  <c r="V71" i="15"/>
  <c r="W71" i="15" s="1"/>
  <c r="Y71" i="15" s="1"/>
  <c r="AA70" i="15"/>
  <c r="V70" i="14"/>
  <c r="W70" i="14" s="1"/>
  <c r="Y70" i="14" s="1"/>
  <c r="AA69" i="14"/>
  <c r="V70" i="12"/>
  <c r="W70" i="12" s="1"/>
  <c r="Y70" i="12" s="1"/>
  <c r="AA69" i="12"/>
  <c r="V70" i="11"/>
  <c r="W70" i="11" s="1"/>
  <c r="Y70" i="11" s="1"/>
  <c r="AA69" i="11"/>
  <c r="V70" i="10"/>
  <c r="W70" i="10" s="1"/>
  <c r="Y70" i="10" s="1"/>
  <c r="AA69" i="10"/>
  <c r="V70" i="6"/>
  <c r="W70" i="6" s="1"/>
  <c r="Y70" i="6" s="1"/>
  <c r="AA69" i="6"/>
  <c r="V70" i="5"/>
  <c r="W70" i="5" s="1"/>
  <c r="Y70" i="5" s="1"/>
  <c r="AA69" i="5"/>
  <c r="V70" i="4"/>
  <c r="W70" i="4" s="1"/>
  <c r="Y70" i="4" s="1"/>
  <c r="AA69" i="4"/>
  <c r="V70" i="3"/>
  <c r="W70" i="3" s="1"/>
  <c r="Y70" i="3" s="1"/>
  <c r="AA69" i="3"/>
  <c r="V70" i="2"/>
  <c r="W70" i="2" s="1"/>
  <c r="Y70" i="2" s="1"/>
  <c r="AA69" i="2"/>
  <c r="V70" i="1"/>
  <c r="W70" i="1" s="1"/>
  <c r="Y70" i="1" s="1"/>
  <c r="AA69" i="1"/>
  <c r="V72" i="43"/>
  <c r="W72" i="43" s="1"/>
  <c r="Y72" i="43" s="1"/>
  <c r="AA71" i="43"/>
  <c r="V70" i="9"/>
  <c r="W70" i="9" s="1"/>
  <c r="Y70" i="9" s="1"/>
  <c r="AA69" i="9"/>
  <c r="V72" i="38"/>
  <c r="W72" i="38" s="1"/>
  <c r="Y72" i="38" s="1"/>
  <c r="AA71" i="38"/>
  <c r="Q40" i="32" l="1"/>
  <c r="V40" i="41"/>
  <c r="W40" i="41" s="1"/>
  <c r="AA39" i="41"/>
  <c r="Y218" i="1"/>
  <c r="V219" i="1" s="1"/>
  <c r="W219" i="1" s="1"/>
  <c r="V256" i="12"/>
  <c r="W256" i="12" s="1"/>
  <c r="Y256" i="12" s="1"/>
  <c r="V207" i="15"/>
  <c r="W207" i="15" s="1"/>
  <c r="Y207" i="15" s="1"/>
  <c r="V166" i="20"/>
  <c r="W166" i="20" s="1"/>
  <c r="Y166" i="20" s="1"/>
  <c r="V167" i="20" s="1"/>
  <c r="W167" i="20" s="1"/>
  <c r="Y167" i="20" s="1"/>
  <c r="AA165" i="20"/>
  <c r="V71" i="20"/>
  <c r="W71" i="20" s="1"/>
  <c r="Y71" i="20" s="1"/>
  <c r="AA70" i="20"/>
  <c r="V71" i="8"/>
  <c r="W71" i="8" s="1"/>
  <c r="Y71" i="8" s="1"/>
  <c r="AA70" i="8"/>
  <c r="T73" i="44"/>
  <c r="U73" i="44" s="1"/>
  <c r="W73" i="44" s="1"/>
  <c r="Y72" i="44"/>
  <c r="V73" i="37"/>
  <c r="W73" i="37" s="1"/>
  <c r="Y73" i="37" s="1"/>
  <c r="AA72" i="37"/>
  <c r="V73" i="40"/>
  <c r="W73" i="40" s="1"/>
  <c r="Y73" i="40" s="1"/>
  <c r="AA72" i="40"/>
  <c r="T162" i="44"/>
  <c r="U162" i="44" s="1"/>
  <c r="W162" i="44" s="1"/>
  <c r="Y161" i="44"/>
  <c r="V73" i="39"/>
  <c r="W73" i="39" s="1"/>
  <c r="Y73" i="39" s="1"/>
  <c r="AA72" i="39"/>
  <c r="V71" i="7"/>
  <c r="W71" i="7" s="1"/>
  <c r="Y71" i="7" s="1"/>
  <c r="AA70" i="7"/>
  <c r="V71" i="28"/>
  <c r="W71" i="28" s="1"/>
  <c r="Y71" i="28" s="1"/>
  <c r="AA70" i="28"/>
  <c r="V71" i="27"/>
  <c r="W71" i="27" s="1"/>
  <c r="Y71" i="27" s="1"/>
  <c r="AA70" i="27"/>
  <c r="V71" i="26"/>
  <c r="W71" i="26" s="1"/>
  <c r="Y71" i="26" s="1"/>
  <c r="AA70" i="26"/>
  <c r="V71" i="25"/>
  <c r="W71" i="25" s="1"/>
  <c r="Y71" i="25" s="1"/>
  <c r="AA70" i="25"/>
  <c r="V73" i="46"/>
  <c r="W73" i="46" s="1"/>
  <c r="Y73" i="46" s="1"/>
  <c r="AA72" i="46"/>
  <c r="V72" i="24"/>
  <c r="W72" i="24" s="1"/>
  <c r="Y72" i="24" s="1"/>
  <c r="AA71" i="24"/>
  <c r="V71" i="23"/>
  <c r="W71" i="23" s="1"/>
  <c r="Y71" i="23" s="1"/>
  <c r="AA70" i="23"/>
  <c r="V71" i="22"/>
  <c r="W71" i="22" s="1"/>
  <c r="Y71" i="22" s="1"/>
  <c r="AA70" i="22"/>
  <c r="V71" i="21"/>
  <c r="W71" i="21" s="1"/>
  <c r="Y71" i="21" s="1"/>
  <c r="AA70" i="21"/>
  <c r="V73" i="45"/>
  <c r="W73" i="45" s="1"/>
  <c r="Y73" i="45" s="1"/>
  <c r="AA72" i="45"/>
  <c r="V71" i="19"/>
  <c r="W71" i="19" s="1"/>
  <c r="Y71" i="19" s="1"/>
  <c r="AA70" i="19"/>
  <c r="V71" i="18"/>
  <c r="W71" i="18" s="1"/>
  <c r="Y71" i="18" s="1"/>
  <c r="AA70" i="18"/>
  <c r="V71" i="17"/>
  <c r="W71" i="17" s="1"/>
  <c r="Y71" i="17" s="1"/>
  <c r="AA70" i="17"/>
  <c r="V71" i="16"/>
  <c r="W71" i="16" s="1"/>
  <c r="Y71" i="16" s="1"/>
  <c r="AA70" i="16"/>
  <c r="V73" i="42"/>
  <c r="W73" i="42" s="1"/>
  <c r="Y73" i="42" s="1"/>
  <c r="AA72" i="42"/>
  <c r="V72" i="15"/>
  <c r="W72" i="15" s="1"/>
  <c r="Y72" i="15" s="1"/>
  <c r="AA71" i="15"/>
  <c r="V71" i="14"/>
  <c r="W71" i="14" s="1"/>
  <c r="Y71" i="14" s="1"/>
  <c r="AA70" i="14"/>
  <c r="V71" i="12"/>
  <c r="W71" i="12" s="1"/>
  <c r="Y71" i="12" s="1"/>
  <c r="AA70" i="12"/>
  <c r="V71" i="11"/>
  <c r="W71" i="11" s="1"/>
  <c r="Y71" i="11" s="1"/>
  <c r="AA70" i="11"/>
  <c r="V71" i="10"/>
  <c r="W71" i="10" s="1"/>
  <c r="Y71" i="10" s="1"/>
  <c r="AA70" i="10"/>
  <c r="V71" i="6"/>
  <c r="W71" i="6" s="1"/>
  <c r="Y71" i="6" s="1"/>
  <c r="AA70" i="6"/>
  <c r="V71" i="5"/>
  <c r="W71" i="5" s="1"/>
  <c r="Y71" i="5" s="1"/>
  <c r="AA70" i="5"/>
  <c r="V71" i="4"/>
  <c r="W71" i="4" s="1"/>
  <c r="Y71" i="4" s="1"/>
  <c r="AA70" i="4"/>
  <c r="V71" i="3"/>
  <c r="W71" i="3" s="1"/>
  <c r="Y71" i="3" s="1"/>
  <c r="AA70" i="3"/>
  <c r="V71" i="2"/>
  <c r="W71" i="2" s="1"/>
  <c r="Y71" i="2" s="1"/>
  <c r="AA70" i="2"/>
  <c r="V71" i="1"/>
  <c r="W71" i="1" s="1"/>
  <c r="Y71" i="1" s="1"/>
  <c r="AA70" i="1"/>
  <c r="V73" i="43"/>
  <c r="W73" i="43" s="1"/>
  <c r="Y73" i="43" s="1"/>
  <c r="AA72" i="43"/>
  <c r="V71" i="9"/>
  <c r="W71" i="9" s="1"/>
  <c r="Y71" i="9" s="1"/>
  <c r="AA70" i="9"/>
  <c r="V73" i="38"/>
  <c r="W73" i="38" s="1"/>
  <c r="Y73" i="38" s="1"/>
  <c r="AA72" i="38"/>
  <c r="Y40" i="41" l="1"/>
  <c r="O41" i="32"/>
  <c r="Y219" i="1"/>
  <c r="V220" i="1" s="1"/>
  <c r="W220" i="1" s="1"/>
  <c r="V257" i="12"/>
  <c r="W257" i="12" s="1"/>
  <c r="Y257" i="12" s="1"/>
  <c r="V208" i="15"/>
  <c r="W208" i="15" s="1"/>
  <c r="Y208" i="15" s="1"/>
  <c r="T163" i="44"/>
  <c r="U163" i="44" s="1"/>
  <c r="W163" i="44" s="1"/>
  <c r="Y162" i="44"/>
  <c r="V74" i="40"/>
  <c r="W74" i="40" s="1"/>
  <c r="Y74" i="40" s="1"/>
  <c r="AA73" i="40"/>
  <c r="V74" i="37"/>
  <c r="W74" i="37" s="1"/>
  <c r="Y74" i="37" s="1"/>
  <c r="AA73" i="37"/>
  <c r="T74" i="44"/>
  <c r="U74" i="44" s="1"/>
  <c r="W74" i="44" s="1"/>
  <c r="Y73" i="44"/>
  <c r="V72" i="8"/>
  <c r="W72" i="8" s="1"/>
  <c r="Y72" i="8" s="1"/>
  <c r="AA71" i="8"/>
  <c r="V72" i="20"/>
  <c r="W72" i="20" s="1"/>
  <c r="Y72" i="20" s="1"/>
  <c r="AA71" i="20"/>
  <c r="V168" i="20"/>
  <c r="W168" i="20" s="1"/>
  <c r="Y168" i="20" s="1"/>
  <c r="V169" i="20" s="1"/>
  <c r="W169" i="20" s="1"/>
  <c r="Y169" i="20" s="1"/>
  <c r="AA167" i="20"/>
  <c r="V74" i="39"/>
  <c r="W74" i="39" s="1"/>
  <c r="Y74" i="39" s="1"/>
  <c r="AA73" i="39"/>
  <c r="V72" i="7"/>
  <c r="W72" i="7" s="1"/>
  <c r="Y72" i="7" s="1"/>
  <c r="AA71" i="7"/>
  <c r="V72" i="28"/>
  <c r="W72" i="28" s="1"/>
  <c r="Y72" i="28" s="1"/>
  <c r="AA71" i="28"/>
  <c r="V72" i="27"/>
  <c r="W72" i="27" s="1"/>
  <c r="Y72" i="27" s="1"/>
  <c r="AA71" i="27"/>
  <c r="V72" i="26"/>
  <c r="W72" i="26" s="1"/>
  <c r="Y72" i="26" s="1"/>
  <c r="AA71" i="26"/>
  <c r="V72" i="25"/>
  <c r="W72" i="25" s="1"/>
  <c r="Y72" i="25" s="1"/>
  <c r="AA71" i="25"/>
  <c r="V74" i="46"/>
  <c r="W74" i="46" s="1"/>
  <c r="Y74" i="46" s="1"/>
  <c r="AA73" i="46"/>
  <c r="V73" i="24"/>
  <c r="W73" i="24" s="1"/>
  <c r="Y73" i="24" s="1"/>
  <c r="AA72" i="24"/>
  <c r="V72" i="23"/>
  <c r="W72" i="23" s="1"/>
  <c r="Y72" i="23" s="1"/>
  <c r="AA71" i="23"/>
  <c r="V72" i="22"/>
  <c r="W72" i="22" s="1"/>
  <c r="Y72" i="22" s="1"/>
  <c r="AA71" i="22"/>
  <c r="V72" i="21"/>
  <c r="W72" i="21" s="1"/>
  <c r="Y72" i="21" s="1"/>
  <c r="AA71" i="21"/>
  <c r="V74" i="45"/>
  <c r="W74" i="45" s="1"/>
  <c r="Y74" i="45" s="1"/>
  <c r="AA73" i="45"/>
  <c r="V72" i="19"/>
  <c r="W72" i="19" s="1"/>
  <c r="Y72" i="19" s="1"/>
  <c r="AA71" i="19"/>
  <c r="V72" i="18"/>
  <c r="W72" i="18" s="1"/>
  <c r="Y72" i="18" s="1"/>
  <c r="AA71" i="18"/>
  <c r="V72" i="17"/>
  <c r="W72" i="17" s="1"/>
  <c r="Y72" i="17" s="1"/>
  <c r="AA71" i="17"/>
  <c r="V72" i="16"/>
  <c r="W72" i="16" s="1"/>
  <c r="Y72" i="16" s="1"/>
  <c r="AA71" i="16"/>
  <c r="V74" i="42"/>
  <c r="W74" i="42" s="1"/>
  <c r="Y74" i="42" s="1"/>
  <c r="AA73" i="42"/>
  <c r="V73" i="15"/>
  <c r="W73" i="15" s="1"/>
  <c r="Y73" i="15" s="1"/>
  <c r="AA72" i="15"/>
  <c r="V72" i="14"/>
  <c r="W72" i="14" s="1"/>
  <c r="Y72" i="14" s="1"/>
  <c r="AA71" i="14"/>
  <c r="V72" i="12"/>
  <c r="W72" i="12" s="1"/>
  <c r="Y72" i="12" s="1"/>
  <c r="AA71" i="12"/>
  <c r="V72" i="11"/>
  <c r="W72" i="11" s="1"/>
  <c r="Y72" i="11" s="1"/>
  <c r="AA71" i="11"/>
  <c r="V72" i="10"/>
  <c r="W72" i="10" s="1"/>
  <c r="Y72" i="10" s="1"/>
  <c r="AA71" i="10"/>
  <c r="V72" i="6"/>
  <c r="W72" i="6" s="1"/>
  <c r="Y72" i="6" s="1"/>
  <c r="AA71" i="6"/>
  <c r="V72" i="5"/>
  <c r="W72" i="5" s="1"/>
  <c r="Y72" i="5" s="1"/>
  <c r="AA71" i="5"/>
  <c r="V72" i="4"/>
  <c r="W72" i="4" s="1"/>
  <c r="Y72" i="4" s="1"/>
  <c r="AA71" i="4"/>
  <c r="V72" i="3"/>
  <c r="W72" i="3" s="1"/>
  <c r="Y72" i="3" s="1"/>
  <c r="AA71" i="3"/>
  <c r="V72" i="2"/>
  <c r="W72" i="2" s="1"/>
  <c r="Y72" i="2" s="1"/>
  <c r="AA71" i="2"/>
  <c r="V72" i="1"/>
  <c r="W72" i="1" s="1"/>
  <c r="Y72" i="1" s="1"/>
  <c r="AA71" i="1"/>
  <c r="V74" i="43"/>
  <c r="W74" i="43" s="1"/>
  <c r="Y74" i="43" s="1"/>
  <c r="AA73" i="43"/>
  <c r="V72" i="9"/>
  <c r="W72" i="9" s="1"/>
  <c r="Y72" i="9" s="1"/>
  <c r="AA71" i="9"/>
  <c r="V74" i="38"/>
  <c r="W74" i="38" s="1"/>
  <c r="Y74" i="38" s="1"/>
  <c r="AA73" i="38"/>
  <c r="Q41" i="32" l="1"/>
  <c r="V41" i="41"/>
  <c r="W41" i="41" s="1"/>
  <c r="AA40" i="41"/>
  <c r="Y220" i="1"/>
  <c r="V221" i="1" s="1"/>
  <c r="W221" i="1" s="1"/>
  <c r="V258" i="12"/>
  <c r="W258" i="12" s="1"/>
  <c r="Y258" i="12" s="1"/>
  <c r="V259" i="12" s="1"/>
  <c r="W259" i="12" s="1"/>
  <c r="Y259" i="12" s="1"/>
  <c r="V260" i="12" s="1"/>
  <c r="W260" i="12" s="1"/>
  <c r="Y260" i="12" s="1"/>
  <c r="V261" i="12" s="1"/>
  <c r="W261" i="12" s="1"/>
  <c r="Y261" i="12" s="1"/>
  <c r="V262" i="12" s="1"/>
  <c r="W262" i="12" s="1"/>
  <c r="Y262" i="12" s="1"/>
  <c r="V263" i="12" s="1"/>
  <c r="W263" i="12" s="1"/>
  <c r="Y263" i="12" s="1"/>
  <c r="V264" i="12" s="1"/>
  <c r="W264" i="12" s="1"/>
  <c r="Y264" i="12" s="1"/>
  <c r="V265" i="12" s="1"/>
  <c r="W265" i="12" s="1"/>
  <c r="Y265" i="12" s="1"/>
  <c r="V266" i="12" s="1"/>
  <c r="W266" i="12" s="1"/>
  <c r="Y266" i="12" s="1"/>
  <c r="V267" i="12" s="1"/>
  <c r="W267" i="12" s="1"/>
  <c r="Y267" i="12" s="1"/>
  <c r="V268" i="12" s="1"/>
  <c r="W268" i="12" s="1"/>
  <c r="Y268" i="12" s="1"/>
  <c r="V269" i="12" s="1"/>
  <c r="W269" i="12" s="1"/>
  <c r="Y269" i="12" s="1"/>
  <c r="V270" i="12" s="1"/>
  <c r="W270" i="12" s="1"/>
  <c r="Y270" i="12" s="1"/>
  <c r="V209" i="15"/>
  <c r="W209" i="15" s="1"/>
  <c r="Y209" i="15" s="1"/>
  <c r="V170" i="20"/>
  <c r="W170" i="20" s="1"/>
  <c r="Y170" i="20" s="1"/>
  <c r="V171" i="20" s="1"/>
  <c r="W171" i="20" s="1"/>
  <c r="Y171" i="20" s="1"/>
  <c r="AA169" i="20"/>
  <c r="V73" i="20"/>
  <c r="W73" i="20" s="1"/>
  <c r="Y73" i="20" s="1"/>
  <c r="AA72" i="20"/>
  <c r="V73" i="8"/>
  <c r="W73" i="8" s="1"/>
  <c r="Y73" i="8" s="1"/>
  <c r="AA72" i="8"/>
  <c r="T75" i="44"/>
  <c r="U75" i="44" s="1"/>
  <c r="W75" i="44" s="1"/>
  <c r="Y74" i="44"/>
  <c r="V75" i="37"/>
  <c r="W75" i="37" s="1"/>
  <c r="Y75" i="37" s="1"/>
  <c r="AA74" i="37"/>
  <c r="V75" i="40"/>
  <c r="W75" i="40" s="1"/>
  <c r="Y75" i="40" s="1"/>
  <c r="AA74" i="40"/>
  <c r="T164" i="44"/>
  <c r="U164" i="44" s="1"/>
  <c r="W164" i="44" s="1"/>
  <c r="Y163" i="44"/>
  <c r="V75" i="39"/>
  <c r="W75" i="39" s="1"/>
  <c r="Y75" i="39" s="1"/>
  <c r="AA74" i="39"/>
  <c r="V73" i="7"/>
  <c r="W73" i="7" s="1"/>
  <c r="Y73" i="7" s="1"/>
  <c r="AA72" i="7"/>
  <c r="V73" i="28"/>
  <c r="W73" i="28" s="1"/>
  <c r="Y73" i="28" s="1"/>
  <c r="AA72" i="28"/>
  <c r="V73" i="27"/>
  <c r="W73" i="27" s="1"/>
  <c r="Y73" i="27" s="1"/>
  <c r="AA72" i="27"/>
  <c r="V73" i="26"/>
  <c r="W73" i="26" s="1"/>
  <c r="Y73" i="26" s="1"/>
  <c r="AA72" i="26"/>
  <c r="V73" i="25"/>
  <c r="W73" i="25" s="1"/>
  <c r="Y73" i="25" s="1"/>
  <c r="AA72" i="25"/>
  <c r="V75" i="46"/>
  <c r="W75" i="46" s="1"/>
  <c r="Y75" i="46" s="1"/>
  <c r="AA74" i="46"/>
  <c r="V74" i="24"/>
  <c r="W74" i="24" s="1"/>
  <c r="Y74" i="24" s="1"/>
  <c r="AA73" i="24"/>
  <c r="V73" i="23"/>
  <c r="W73" i="23" s="1"/>
  <c r="Y73" i="23" s="1"/>
  <c r="AA72" i="23"/>
  <c r="V73" i="22"/>
  <c r="W73" i="22" s="1"/>
  <c r="Y73" i="22" s="1"/>
  <c r="AA72" i="22"/>
  <c r="V73" i="21"/>
  <c r="W73" i="21" s="1"/>
  <c r="Y73" i="21" s="1"/>
  <c r="AA72" i="21"/>
  <c r="V75" i="45"/>
  <c r="W75" i="45" s="1"/>
  <c r="Y75" i="45" s="1"/>
  <c r="AA74" i="45"/>
  <c r="V73" i="19"/>
  <c r="W73" i="19" s="1"/>
  <c r="Y73" i="19" s="1"/>
  <c r="AA72" i="19"/>
  <c r="V73" i="18"/>
  <c r="W73" i="18" s="1"/>
  <c r="Y73" i="18" s="1"/>
  <c r="AA72" i="18"/>
  <c r="V73" i="17"/>
  <c r="W73" i="17" s="1"/>
  <c r="Y73" i="17" s="1"/>
  <c r="AA72" i="17"/>
  <c r="V73" i="16"/>
  <c r="W73" i="16" s="1"/>
  <c r="Y73" i="16" s="1"/>
  <c r="AA72" i="16"/>
  <c r="V75" i="42"/>
  <c r="W75" i="42" s="1"/>
  <c r="Y75" i="42" s="1"/>
  <c r="AA74" i="42"/>
  <c r="V74" i="15"/>
  <c r="W74" i="15" s="1"/>
  <c r="Y74" i="15" s="1"/>
  <c r="AA73" i="15"/>
  <c r="V73" i="14"/>
  <c r="W73" i="14" s="1"/>
  <c r="Y73" i="14" s="1"/>
  <c r="AA72" i="14"/>
  <c r="V73" i="12"/>
  <c r="W73" i="12" s="1"/>
  <c r="Y73" i="12" s="1"/>
  <c r="AA72" i="12"/>
  <c r="V73" i="11"/>
  <c r="W73" i="11" s="1"/>
  <c r="Y73" i="11" s="1"/>
  <c r="AA72" i="11"/>
  <c r="V73" i="10"/>
  <c r="W73" i="10" s="1"/>
  <c r="Y73" i="10" s="1"/>
  <c r="AA72" i="10"/>
  <c r="V73" i="6"/>
  <c r="W73" i="6" s="1"/>
  <c r="Y73" i="6" s="1"/>
  <c r="AA72" i="6"/>
  <c r="V73" i="5"/>
  <c r="W73" i="5" s="1"/>
  <c r="Y73" i="5" s="1"/>
  <c r="AA72" i="5"/>
  <c r="V73" i="4"/>
  <c r="W73" i="4" s="1"/>
  <c r="Y73" i="4" s="1"/>
  <c r="AA72" i="4"/>
  <c r="V73" i="3"/>
  <c r="W73" i="3" s="1"/>
  <c r="Y73" i="3" s="1"/>
  <c r="AA72" i="3"/>
  <c r="V73" i="2"/>
  <c r="W73" i="2" s="1"/>
  <c r="Y73" i="2" s="1"/>
  <c r="AA72" i="2"/>
  <c r="V73" i="1"/>
  <c r="W73" i="1" s="1"/>
  <c r="Y73" i="1" s="1"/>
  <c r="AA72" i="1"/>
  <c r="V75" i="43"/>
  <c r="W75" i="43" s="1"/>
  <c r="Y75" i="43" s="1"/>
  <c r="AA74" i="43"/>
  <c r="V73" i="9"/>
  <c r="W73" i="9" s="1"/>
  <c r="Y73" i="9" s="1"/>
  <c r="AA72" i="9"/>
  <c r="V75" i="38"/>
  <c r="W75" i="38" s="1"/>
  <c r="Y75" i="38" s="1"/>
  <c r="AA74" i="38"/>
  <c r="Y41" i="41" l="1"/>
  <c r="O42" i="32"/>
  <c r="Y221" i="1"/>
  <c r="V222" i="1" s="1"/>
  <c r="W222" i="1" s="1"/>
  <c r="V210" i="15"/>
  <c r="W210" i="15" s="1"/>
  <c r="Y210" i="15" s="1"/>
  <c r="T165" i="44"/>
  <c r="U165" i="44" s="1"/>
  <c r="W165" i="44" s="1"/>
  <c r="Y164" i="44"/>
  <c r="V76" i="40"/>
  <c r="W76" i="40" s="1"/>
  <c r="Y76" i="40" s="1"/>
  <c r="AA75" i="40"/>
  <c r="V76" i="37"/>
  <c r="W76" i="37" s="1"/>
  <c r="Y76" i="37" s="1"/>
  <c r="AA75" i="37"/>
  <c r="T76" i="44"/>
  <c r="U76" i="44" s="1"/>
  <c r="W76" i="44" s="1"/>
  <c r="Y75" i="44"/>
  <c r="V74" i="8"/>
  <c r="W74" i="8" s="1"/>
  <c r="Y74" i="8" s="1"/>
  <c r="AA73" i="8"/>
  <c r="V74" i="20"/>
  <c r="W74" i="20" s="1"/>
  <c r="Y74" i="20" s="1"/>
  <c r="AA73" i="20"/>
  <c r="V172" i="20"/>
  <c r="W172" i="20" s="1"/>
  <c r="Y172" i="20" s="1"/>
  <c r="V173" i="20" s="1"/>
  <c r="W173" i="20" s="1"/>
  <c r="Y173" i="20" s="1"/>
  <c r="AA171" i="20"/>
  <c r="V76" i="39"/>
  <c r="W76" i="39" s="1"/>
  <c r="Y76" i="39" s="1"/>
  <c r="AA75" i="39"/>
  <c r="V74" i="7"/>
  <c r="W74" i="7" s="1"/>
  <c r="Y74" i="7" s="1"/>
  <c r="AA73" i="7"/>
  <c r="V74" i="28"/>
  <c r="W74" i="28" s="1"/>
  <c r="Y74" i="28" s="1"/>
  <c r="AA73" i="28"/>
  <c r="V74" i="27"/>
  <c r="W74" i="27" s="1"/>
  <c r="Y74" i="27" s="1"/>
  <c r="AA73" i="27"/>
  <c r="V74" i="26"/>
  <c r="W74" i="26" s="1"/>
  <c r="Y74" i="26" s="1"/>
  <c r="AA73" i="26"/>
  <c r="V74" i="25"/>
  <c r="W74" i="25" s="1"/>
  <c r="Y74" i="25" s="1"/>
  <c r="AA73" i="25"/>
  <c r="V76" i="46"/>
  <c r="W76" i="46" s="1"/>
  <c r="Y76" i="46" s="1"/>
  <c r="AA75" i="46"/>
  <c r="V75" i="24"/>
  <c r="W75" i="24" s="1"/>
  <c r="Y75" i="24" s="1"/>
  <c r="AA74" i="24"/>
  <c r="V74" i="23"/>
  <c r="W74" i="23" s="1"/>
  <c r="Y74" i="23" s="1"/>
  <c r="AA73" i="23"/>
  <c r="V74" i="22"/>
  <c r="W74" i="22" s="1"/>
  <c r="Y74" i="22" s="1"/>
  <c r="AA73" i="22"/>
  <c r="V74" i="21"/>
  <c r="W74" i="21" s="1"/>
  <c r="Y74" i="21" s="1"/>
  <c r="AA73" i="21"/>
  <c r="V76" i="45"/>
  <c r="W76" i="45" s="1"/>
  <c r="Y76" i="45" s="1"/>
  <c r="AA75" i="45"/>
  <c r="V74" i="19"/>
  <c r="W74" i="19" s="1"/>
  <c r="Y74" i="19" s="1"/>
  <c r="AA73" i="19"/>
  <c r="V74" i="18"/>
  <c r="W74" i="18" s="1"/>
  <c r="Y74" i="18" s="1"/>
  <c r="AA73" i="18"/>
  <c r="V74" i="17"/>
  <c r="W74" i="17" s="1"/>
  <c r="Y74" i="17" s="1"/>
  <c r="AA73" i="17"/>
  <c r="V74" i="16"/>
  <c r="W74" i="16" s="1"/>
  <c r="Y74" i="16" s="1"/>
  <c r="AA73" i="16"/>
  <c r="V76" i="42"/>
  <c r="W76" i="42" s="1"/>
  <c r="Y76" i="42" s="1"/>
  <c r="AA75" i="42"/>
  <c r="V75" i="15"/>
  <c r="W75" i="15" s="1"/>
  <c r="Y75" i="15" s="1"/>
  <c r="AA74" i="15"/>
  <c r="V74" i="14"/>
  <c r="W74" i="14" s="1"/>
  <c r="Y74" i="14" s="1"/>
  <c r="AA73" i="14"/>
  <c r="V74" i="12"/>
  <c r="W74" i="12" s="1"/>
  <c r="Y74" i="12" s="1"/>
  <c r="AA73" i="12"/>
  <c r="V74" i="11"/>
  <c r="W74" i="11" s="1"/>
  <c r="Y74" i="11" s="1"/>
  <c r="AA73" i="11"/>
  <c r="V74" i="10"/>
  <c r="W74" i="10" s="1"/>
  <c r="Y74" i="10" s="1"/>
  <c r="AA73" i="10"/>
  <c r="V74" i="6"/>
  <c r="W74" i="6" s="1"/>
  <c r="Y74" i="6" s="1"/>
  <c r="AA73" i="6"/>
  <c r="V74" i="5"/>
  <c r="W74" i="5" s="1"/>
  <c r="Y74" i="5" s="1"/>
  <c r="AA73" i="5"/>
  <c r="V74" i="4"/>
  <c r="W74" i="4" s="1"/>
  <c r="Y74" i="4" s="1"/>
  <c r="AA73" i="4"/>
  <c r="V74" i="3"/>
  <c r="W74" i="3" s="1"/>
  <c r="Y74" i="3" s="1"/>
  <c r="AA73" i="3"/>
  <c r="V74" i="2"/>
  <c r="W74" i="2" s="1"/>
  <c r="Y74" i="2" s="1"/>
  <c r="AA73" i="2"/>
  <c r="V74" i="1"/>
  <c r="W74" i="1" s="1"/>
  <c r="Y74" i="1" s="1"/>
  <c r="AA73" i="1"/>
  <c r="V76" i="43"/>
  <c r="W76" i="43" s="1"/>
  <c r="Y76" i="43" s="1"/>
  <c r="AA75" i="43"/>
  <c r="V74" i="9"/>
  <c r="W74" i="9" s="1"/>
  <c r="Y74" i="9" s="1"/>
  <c r="AA73" i="9"/>
  <c r="V76" i="38"/>
  <c r="W76" i="38" s="1"/>
  <c r="Y76" i="38" s="1"/>
  <c r="AA75" i="38"/>
  <c r="Q42" i="32" l="1"/>
  <c r="V42" i="41"/>
  <c r="W42" i="41" s="1"/>
  <c r="AA41" i="41"/>
  <c r="Y222" i="1"/>
  <c r="V223" i="1" s="1"/>
  <c r="W223" i="1" s="1"/>
  <c r="V211" i="15"/>
  <c r="W211" i="15" s="1"/>
  <c r="Y211" i="15" s="1"/>
  <c r="V174" i="20"/>
  <c r="W174" i="20" s="1"/>
  <c r="Y174" i="20" s="1"/>
  <c r="V175" i="20" s="1"/>
  <c r="W175" i="20" s="1"/>
  <c r="Y175" i="20" s="1"/>
  <c r="AA173" i="20"/>
  <c r="V75" i="20"/>
  <c r="W75" i="20" s="1"/>
  <c r="Y75" i="20" s="1"/>
  <c r="AA74" i="20"/>
  <c r="V75" i="8"/>
  <c r="W75" i="8" s="1"/>
  <c r="Y75" i="8" s="1"/>
  <c r="AA74" i="8"/>
  <c r="T77" i="44"/>
  <c r="U77" i="44" s="1"/>
  <c r="W77" i="44" s="1"/>
  <c r="Y76" i="44"/>
  <c r="V77" i="37"/>
  <c r="W77" i="37" s="1"/>
  <c r="Y77" i="37" s="1"/>
  <c r="AA76" i="37"/>
  <c r="V77" i="40"/>
  <c r="W77" i="40" s="1"/>
  <c r="Y77" i="40" s="1"/>
  <c r="AA76" i="40"/>
  <c r="T166" i="44"/>
  <c r="U166" i="44" s="1"/>
  <c r="W166" i="44" s="1"/>
  <c r="Y165" i="44"/>
  <c r="V77" i="39"/>
  <c r="W77" i="39" s="1"/>
  <c r="Y77" i="39" s="1"/>
  <c r="AA76" i="39"/>
  <c r="V75" i="7"/>
  <c r="W75" i="7" s="1"/>
  <c r="Y75" i="7" s="1"/>
  <c r="AA74" i="7"/>
  <c r="V75" i="28"/>
  <c r="W75" i="28" s="1"/>
  <c r="Y75" i="28" s="1"/>
  <c r="AA74" i="28"/>
  <c r="V75" i="27"/>
  <c r="W75" i="27" s="1"/>
  <c r="Y75" i="27" s="1"/>
  <c r="AA74" i="27"/>
  <c r="V75" i="26"/>
  <c r="W75" i="26" s="1"/>
  <c r="Y75" i="26" s="1"/>
  <c r="AA74" i="26"/>
  <c r="V75" i="25"/>
  <c r="W75" i="25" s="1"/>
  <c r="Y75" i="25" s="1"/>
  <c r="AA74" i="25"/>
  <c r="V77" i="46"/>
  <c r="W77" i="46" s="1"/>
  <c r="Y77" i="46" s="1"/>
  <c r="AA76" i="46"/>
  <c r="V76" i="24"/>
  <c r="W76" i="24" s="1"/>
  <c r="Y76" i="24" s="1"/>
  <c r="AA75" i="24"/>
  <c r="V75" i="23"/>
  <c r="W75" i="23" s="1"/>
  <c r="Y75" i="23" s="1"/>
  <c r="AA74" i="23"/>
  <c r="V75" i="22"/>
  <c r="W75" i="22" s="1"/>
  <c r="Y75" i="22" s="1"/>
  <c r="AA74" i="22"/>
  <c r="V75" i="21"/>
  <c r="W75" i="21" s="1"/>
  <c r="Y75" i="21" s="1"/>
  <c r="AA74" i="21"/>
  <c r="V77" i="45"/>
  <c r="W77" i="45" s="1"/>
  <c r="Y77" i="45" s="1"/>
  <c r="AA76" i="45"/>
  <c r="V75" i="19"/>
  <c r="W75" i="19" s="1"/>
  <c r="Y75" i="19" s="1"/>
  <c r="AA74" i="19"/>
  <c r="V75" i="18"/>
  <c r="W75" i="18" s="1"/>
  <c r="Y75" i="18" s="1"/>
  <c r="AA74" i="18"/>
  <c r="V75" i="17"/>
  <c r="W75" i="17" s="1"/>
  <c r="Y75" i="17" s="1"/>
  <c r="AA74" i="17"/>
  <c r="V75" i="16"/>
  <c r="W75" i="16" s="1"/>
  <c r="Y75" i="16" s="1"/>
  <c r="AA74" i="16"/>
  <c r="V77" i="42"/>
  <c r="W77" i="42" s="1"/>
  <c r="Y77" i="42" s="1"/>
  <c r="AA76" i="42"/>
  <c r="V76" i="15"/>
  <c r="W76" i="15" s="1"/>
  <c r="Y76" i="15" s="1"/>
  <c r="AA75" i="15"/>
  <c r="V75" i="14"/>
  <c r="W75" i="14" s="1"/>
  <c r="Y75" i="14" s="1"/>
  <c r="AA74" i="14"/>
  <c r="V75" i="12"/>
  <c r="W75" i="12" s="1"/>
  <c r="Y75" i="12" s="1"/>
  <c r="AA74" i="12"/>
  <c r="V75" i="11"/>
  <c r="W75" i="11" s="1"/>
  <c r="Y75" i="11" s="1"/>
  <c r="AA74" i="11"/>
  <c r="V75" i="10"/>
  <c r="W75" i="10" s="1"/>
  <c r="Y75" i="10" s="1"/>
  <c r="AA74" i="10"/>
  <c r="V75" i="6"/>
  <c r="W75" i="6" s="1"/>
  <c r="Y75" i="6" s="1"/>
  <c r="AA74" i="6"/>
  <c r="V75" i="5"/>
  <c r="W75" i="5" s="1"/>
  <c r="Y75" i="5" s="1"/>
  <c r="AA74" i="5"/>
  <c r="V75" i="4"/>
  <c r="W75" i="4" s="1"/>
  <c r="Y75" i="4" s="1"/>
  <c r="AA74" i="4"/>
  <c r="V75" i="3"/>
  <c r="W75" i="3" s="1"/>
  <c r="Y75" i="3" s="1"/>
  <c r="AA74" i="3"/>
  <c r="V75" i="2"/>
  <c r="W75" i="2" s="1"/>
  <c r="Y75" i="2" s="1"/>
  <c r="AA74" i="2"/>
  <c r="V75" i="1"/>
  <c r="W75" i="1" s="1"/>
  <c r="Y75" i="1" s="1"/>
  <c r="AA74" i="1"/>
  <c r="V77" i="43"/>
  <c r="W77" i="43" s="1"/>
  <c r="Y77" i="43" s="1"/>
  <c r="AA76" i="43"/>
  <c r="V75" i="9"/>
  <c r="W75" i="9" s="1"/>
  <c r="Y75" i="9" s="1"/>
  <c r="AA74" i="9"/>
  <c r="V77" i="38"/>
  <c r="W77" i="38" s="1"/>
  <c r="Y77" i="38" s="1"/>
  <c r="AA76" i="38"/>
  <c r="Y42" i="41" l="1"/>
  <c r="O43" i="32"/>
  <c r="Y223" i="1"/>
  <c r="V224" i="1" s="1"/>
  <c r="W224" i="1" s="1"/>
  <c r="V212" i="15"/>
  <c r="W212" i="15" s="1"/>
  <c r="Y212" i="15" s="1"/>
  <c r="T167" i="44"/>
  <c r="U167" i="44" s="1"/>
  <c r="W167" i="44" s="1"/>
  <c r="Y166" i="44"/>
  <c r="V78" i="40"/>
  <c r="W78" i="40" s="1"/>
  <c r="Y78" i="40" s="1"/>
  <c r="AA77" i="40"/>
  <c r="V78" i="37"/>
  <c r="W78" i="37" s="1"/>
  <c r="Y78" i="37" s="1"/>
  <c r="AA77" i="37"/>
  <c r="T78" i="44"/>
  <c r="U78" i="44" s="1"/>
  <c r="W78" i="44" s="1"/>
  <c r="Y77" i="44"/>
  <c r="V76" i="8"/>
  <c r="W76" i="8" s="1"/>
  <c r="Y76" i="8" s="1"/>
  <c r="AA75" i="8"/>
  <c r="V76" i="20"/>
  <c r="W76" i="20" s="1"/>
  <c r="Y76" i="20" s="1"/>
  <c r="AA75" i="20"/>
  <c r="V176" i="20"/>
  <c r="W176" i="20" s="1"/>
  <c r="Y176" i="20" s="1"/>
  <c r="V177" i="20" s="1"/>
  <c r="W177" i="20" s="1"/>
  <c r="Y177" i="20" s="1"/>
  <c r="AA175" i="20"/>
  <c r="V78" i="39"/>
  <c r="W78" i="39" s="1"/>
  <c r="Y78" i="39" s="1"/>
  <c r="AA77" i="39"/>
  <c r="V76" i="7"/>
  <c r="W76" i="7" s="1"/>
  <c r="Y76" i="7" s="1"/>
  <c r="AA75" i="7"/>
  <c r="V76" i="28"/>
  <c r="W76" i="28" s="1"/>
  <c r="Y76" i="28" s="1"/>
  <c r="AA75" i="28"/>
  <c r="V76" i="27"/>
  <c r="W76" i="27" s="1"/>
  <c r="Y76" i="27" s="1"/>
  <c r="AA75" i="27"/>
  <c r="V76" i="26"/>
  <c r="W76" i="26" s="1"/>
  <c r="Y76" i="26" s="1"/>
  <c r="AA75" i="26"/>
  <c r="V76" i="25"/>
  <c r="W76" i="25" s="1"/>
  <c r="Y76" i="25" s="1"/>
  <c r="AA75" i="25"/>
  <c r="V78" i="46"/>
  <c r="W78" i="46" s="1"/>
  <c r="Y78" i="46" s="1"/>
  <c r="AA77" i="46"/>
  <c r="V77" i="24"/>
  <c r="W77" i="24" s="1"/>
  <c r="Y77" i="24" s="1"/>
  <c r="AA76" i="24"/>
  <c r="V76" i="23"/>
  <c r="W76" i="23" s="1"/>
  <c r="Y76" i="23" s="1"/>
  <c r="AA75" i="23"/>
  <c r="V76" i="22"/>
  <c r="W76" i="22" s="1"/>
  <c r="Y76" i="22" s="1"/>
  <c r="AA75" i="22"/>
  <c r="V76" i="21"/>
  <c r="W76" i="21" s="1"/>
  <c r="Y76" i="21" s="1"/>
  <c r="AA75" i="21"/>
  <c r="V78" i="45"/>
  <c r="W78" i="45" s="1"/>
  <c r="Y78" i="45" s="1"/>
  <c r="AA77" i="45"/>
  <c r="V76" i="19"/>
  <c r="W76" i="19" s="1"/>
  <c r="Y76" i="19" s="1"/>
  <c r="AA75" i="19"/>
  <c r="V76" i="18"/>
  <c r="W76" i="18" s="1"/>
  <c r="Y76" i="18" s="1"/>
  <c r="AA75" i="18"/>
  <c r="V76" i="17"/>
  <c r="W76" i="17" s="1"/>
  <c r="Y76" i="17" s="1"/>
  <c r="AA75" i="17"/>
  <c r="V76" i="16"/>
  <c r="W76" i="16" s="1"/>
  <c r="Y76" i="16" s="1"/>
  <c r="AA75" i="16"/>
  <c r="V78" i="42"/>
  <c r="W78" i="42" s="1"/>
  <c r="Y78" i="42" s="1"/>
  <c r="AA77" i="42"/>
  <c r="V77" i="15"/>
  <c r="W77" i="15" s="1"/>
  <c r="Y77" i="15" s="1"/>
  <c r="AA76" i="15"/>
  <c r="V76" i="14"/>
  <c r="W76" i="14" s="1"/>
  <c r="Y76" i="14" s="1"/>
  <c r="AA75" i="14"/>
  <c r="V76" i="12"/>
  <c r="W76" i="12" s="1"/>
  <c r="Y76" i="12" s="1"/>
  <c r="AA75" i="12"/>
  <c r="V76" i="11"/>
  <c r="W76" i="11" s="1"/>
  <c r="Y76" i="11" s="1"/>
  <c r="AA75" i="11"/>
  <c r="V76" i="10"/>
  <c r="W76" i="10" s="1"/>
  <c r="Y76" i="10" s="1"/>
  <c r="AA75" i="10"/>
  <c r="V76" i="6"/>
  <c r="W76" i="6" s="1"/>
  <c r="Y76" i="6" s="1"/>
  <c r="AA75" i="6"/>
  <c r="V76" i="5"/>
  <c r="W76" i="5" s="1"/>
  <c r="Y76" i="5" s="1"/>
  <c r="AA75" i="5"/>
  <c r="V76" i="4"/>
  <c r="W76" i="4" s="1"/>
  <c r="Y76" i="4" s="1"/>
  <c r="AA75" i="4"/>
  <c r="V76" i="3"/>
  <c r="W76" i="3" s="1"/>
  <c r="Y76" i="3" s="1"/>
  <c r="AA75" i="3"/>
  <c r="V76" i="2"/>
  <c r="W76" i="2" s="1"/>
  <c r="Y76" i="2" s="1"/>
  <c r="AA75" i="2"/>
  <c r="V76" i="1"/>
  <c r="W76" i="1" s="1"/>
  <c r="Y76" i="1" s="1"/>
  <c r="AA75" i="1"/>
  <c r="V78" i="43"/>
  <c r="W78" i="43" s="1"/>
  <c r="Y78" i="43" s="1"/>
  <c r="AA77" i="43"/>
  <c r="V76" i="9"/>
  <c r="W76" i="9" s="1"/>
  <c r="Y76" i="9" s="1"/>
  <c r="AA75" i="9"/>
  <c r="V78" i="38"/>
  <c r="W78" i="38" s="1"/>
  <c r="Y78" i="38" s="1"/>
  <c r="AA77" i="38"/>
  <c r="Q43" i="32" l="1"/>
  <c r="V43" i="41"/>
  <c r="W43" i="41" s="1"/>
  <c r="AA42" i="41"/>
  <c r="Y224" i="1"/>
  <c r="V225" i="1" s="1"/>
  <c r="W225" i="1" s="1"/>
  <c r="V213" i="15"/>
  <c r="W213" i="15" s="1"/>
  <c r="Y213" i="15" s="1"/>
  <c r="V178" i="20"/>
  <c r="W178" i="20" s="1"/>
  <c r="Y178" i="20" s="1"/>
  <c r="V179" i="20" s="1"/>
  <c r="W179" i="20" s="1"/>
  <c r="Y179" i="20" s="1"/>
  <c r="AA177" i="20"/>
  <c r="V77" i="20"/>
  <c r="W77" i="20" s="1"/>
  <c r="Y77" i="20" s="1"/>
  <c r="AA76" i="20"/>
  <c r="V77" i="8"/>
  <c r="W77" i="8" s="1"/>
  <c r="Y77" i="8" s="1"/>
  <c r="AA76" i="8"/>
  <c r="T79" i="44"/>
  <c r="U79" i="44" s="1"/>
  <c r="W79" i="44" s="1"/>
  <c r="Y78" i="44"/>
  <c r="V79" i="37"/>
  <c r="W79" i="37" s="1"/>
  <c r="Y79" i="37" s="1"/>
  <c r="AA78" i="37"/>
  <c r="V79" i="40"/>
  <c r="W79" i="40" s="1"/>
  <c r="Y79" i="40" s="1"/>
  <c r="AA78" i="40"/>
  <c r="T168" i="44"/>
  <c r="U168" i="44" s="1"/>
  <c r="W168" i="44" s="1"/>
  <c r="Y167" i="44"/>
  <c r="V79" i="39"/>
  <c r="W79" i="39" s="1"/>
  <c r="Y79" i="39" s="1"/>
  <c r="AA78" i="39"/>
  <c r="V77" i="7"/>
  <c r="W77" i="7" s="1"/>
  <c r="Y77" i="7" s="1"/>
  <c r="AA76" i="7"/>
  <c r="V77" i="28"/>
  <c r="W77" i="28" s="1"/>
  <c r="Y77" i="28" s="1"/>
  <c r="AA76" i="28"/>
  <c r="V77" i="27"/>
  <c r="W77" i="27" s="1"/>
  <c r="Y77" i="27" s="1"/>
  <c r="AA76" i="27"/>
  <c r="V77" i="26"/>
  <c r="W77" i="26" s="1"/>
  <c r="Y77" i="26" s="1"/>
  <c r="AA76" i="26"/>
  <c r="V77" i="25"/>
  <c r="W77" i="25" s="1"/>
  <c r="Y77" i="25" s="1"/>
  <c r="AA76" i="25"/>
  <c r="V79" i="46"/>
  <c r="W79" i="46" s="1"/>
  <c r="Y79" i="46" s="1"/>
  <c r="AA78" i="46"/>
  <c r="V78" i="24"/>
  <c r="W78" i="24" s="1"/>
  <c r="Y78" i="24" s="1"/>
  <c r="AA77" i="24"/>
  <c r="V77" i="23"/>
  <c r="W77" i="23" s="1"/>
  <c r="Y77" i="23" s="1"/>
  <c r="AA76" i="23"/>
  <c r="V77" i="22"/>
  <c r="W77" i="22" s="1"/>
  <c r="Y77" i="22" s="1"/>
  <c r="AA76" i="22"/>
  <c r="V77" i="21"/>
  <c r="W77" i="21" s="1"/>
  <c r="Y77" i="21" s="1"/>
  <c r="AA76" i="21"/>
  <c r="V79" i="45"/>
  <c r="W79" i="45" s="1"/>
  <c r="Y79" i="45" s="1"/>
  <c r="AA78" i="45"/>
  <c r="V77" i="19"/>
  <c r="W77" i="19" s="1"/>
  <c r="Y77" i="19" s="1"/>
  <c r="AA76" i="19"/>
  <c r="V77" i="18"/>
  <c r="W77" i="18" s="1"/>
  <c r="Y77" i="18" s="1"/>
  <c r="AA76" i="18"/>
  <c r="V77" i="17"/>
  <c r="W77" i="17" s="1"/>
  <c r="Y77" i="17" s="1"/>
  <c r="AA76" i="17"/>
  <c r="V77" i="16"/>
  <c r="W77" i="16" s="1"/>
  <c r="Y77" i="16" s="1"/>
  <c r="AA76" i="16"/>
  <c r="V79" i="42"/>
  <c r="W79" i="42" s="1"/>
  <c r="Y79" i="42" s="1"/>
  <c r="AA78" i="42"/>
  <c r="V78" i="15"/>
  <c r="W78" i="15" s="1"/>
  <c r="Y78" i="15" s="1"/>
  <c r="AA77" i="15"/>
  <c r="V77" i="14"/>
  <c r="W77" i="14" s="1"/>
  <c r="Y77" i="14" s="1"/>
  <c r="AA76" i="14"/>
  <c r="V77" i="12"/>
  <c r="W77" i="12" s="1"/>
  <c r="Y77" i="12" s="1"/>
  <c r="AA76" i="12"/>
  <c r="V77" i="11"/>
  <c r="W77" i="11" s="1"/>
  <c r="Y77" i="11" s="1"/>
  <c r="AA76" i="11"/>
  <c r="V77" i="10"/>
  <c r="W77" i="10" s="1"/>
  <c r="Y77" i="10" s="1"/>
  <c r="AA76" i="10"/>
  <c r="V77" i="6"/>
  <c r="W77" i="6" s="1"/>
  <c r="Y77" i="6" s="1"/>
  <c r="AA76" i="6"/>
  <c r="V77" i="5"/>
  <c r="W77" i="5" s="1"/>
  <c r="Y77" i="5" s="1"/>
  <c r="AA76" i="5"/>
  <c r="V77" i="4"/>
  <c r="W77" i="4" s="1"/>
  <c r="Y77" i="4" s="1"/>
  <c r="AA76" i="4"/>
  <c r="V77" i="3"/>
  <c r="W77" i="3" s="1"/>
  <c r="Y77" i="3" s="1"/>
  <c r="AA76" i="3"/>
  <c r="V77" i="2"/>
  <c r="W77" i="2" s="1"/>
  <c r="Y77" i="2" s="1"/>
  <c r="AA76" i="2"/>
  <c r="V77" i="1"/>
  <c r="W77" i="1" s="1"/>
  <c r="Y77" i="1" s="1"/>
  <c r="AA76" i="1"/>
  <c r="V79" i="43"/>
  <c r="W79" i="43" s="1"/>
  <c r="Y79" i="43" s="1"/>
  <c r="AA78" i="43"/>
  <c r="V77" i="9"/>
  <c r="W77" i="9" s="1"/>
  <c r="Y77" i="9" s="1"/>
  <c r="AA76" i="9"/>
  <c r="V79" i="38"/>
  <c r="W79" i="38" s="1"/>
  <c r="Y79" i="38" s="1"/>
  <c r="AA78" i="38"/>
  <c r="Y43" i="41" l="1"/>
  <c r="O44" i="32"/>
  <c r="Y225" i="1"/>
  <c r="V226" i="1" s="1"/>
  <c r="W226" i="1" s="1"/>
  <c r="V214" i="15"/>
  <c r="W214" i="15" s="1"/>
  <c r="Y214" i="15" s="1"/>
  <c r="T169" i="44"/>
  <c r="U169" i="44" s="1"/>
  <c r="W169" i="44" s="1"/>
  <c r="Y168" i="44"/>
  <c r="V80" i="40"/>
  <c r="W80" i="40" s="1"/>
  <c r="Y80" i="40" s="1"/>
  <c r="AA79" i="40"/>
  <c r="V80" i="37"/>
  <c r="W80" i="37" s="1"/>
  <c r="Y80" i="37" s="1"/>
  <c r="AA79" i="37"/>
  <c r="T80" i="44"/>
  <c r="U80" i="44" s="1"/>
  <c r="W80" i="44" s="1"/>
  <c r="Y79" i="44"/>
  <c r="V78" i="8"/>
  <c r="W78" i="8" s="1"/>
  <c r="Y78" i="8" s="1"/>
  <c r="AA77" i="8"/>
  <c r="V78" i="20"/>
  <c r="W78" i="20" s="1"/>
  <c r="Y78" i="20" s="1"/>
  <c r="AA77" i="20"/>
  <c r="V180" i="20"/>
  <c r="W180" i="20" s="1"/>
  <c r="Y180" i="20" s="1"/>
  <c r="V181" i="20" s="1"/>
  <c r="W181" i="20" s="1"/>
  <c r="Y181" i="20" s="1"/>
  <c r="AA179" i="20"/>
  <c r="V80" i="39"/>
  <c r="W80" i="39" s="1"/>
  <c r="Y80" i="39" s="1"/>
  <c r="AA79" i="39"/>
  <c r="V78" i="7"/>
  <c r="W78" i="7" s="1"/>
  <c r="Y78" i="7" s="1"/>
  <c r="AA77" i="7"/>
  <c r="V78" i="28"/>
  <c r="W78" i="28" s="1"/>
  <c r="Y78" i="28" s="1"/>
  <c r="AA77" i="28"/>
  <c r="V78" i="27"/>
  <c r="W78" i="27" s="1"/>
  <c r="Y78" i="27" s="1"/>
  <c r="AA77" i="27"/>
  <c r="V78" i="26"/>
  <c r="W78" i="26" s="1"/>
  <c r="Y78" i="26" s="1"/>
  <c r="AA77" i="26"/>
  <c r="V78" i="25"/>
  <c r="W78" i="25" s="1"/>
  <c r="Y78" i="25" s="1"/>
  <c r="AA77" i="25"/>
  <c r="V80" i="46"/>
  <c r="W80" i="46" s="1"/>
  <c r="Y80" i="46" s="1"/>
  <c r="AA79" i="46"/>
  <c r="V79" i="24"/>
  <c r="W79" i="24" s="1"/>
  <c r="Y79" i="24" s="1"/>
  <c r="AA78" i="24"/>
  <c r="V78" i="23"/>
  <c r="W78" i="23" s="1"/>
  <c r="Y78" i="23" s="1"/>
  <c r="AA77" i="23"/>
  <c r="V78" i="22"/>
  <c r="W78" i="22" s="1"/>
  <c r="Y78" i="22" s="1"/>
  <c r="AA77" i="22"/>
  <c r="V78" i="21"/>
  <c r="W78" i="21" s="1"/>
  <c r="Y78" i="21" s="1"/>
  <c r="AA77" i="21"/>
  <c r="V80" i="45"/>
  <c r="W80" i="45" s="1"/>
  <c r="Y80" i="45" s="1"/>
  <c r="AA79" i="45"/>
  <c r="V78" i="19"/>
  <c r="W78" i="19" s="1"/>
  <c r="Y78" i="19" s="1"/>
  <c r="AA77" i="19"/>
  <c r="V78" i="18"/>
  <c r="W78" i="18" s="1"/>
  <c r="Y78" i="18" s="1"/>
  <c r="AA77" i="18"/>
  <c r="V78" i="17"/>
  <c r="W78" i="17" s="1"/>
  <c r="Y78" i="17" s="1"/>
  <c r="AA77" i="17"/>
  <c r="V78" i="16"/>
  <c r="W78" i="16" s="1"/>
  <c r="Y78" i="16" s="1"/>
  <c r="AA77" i="16"/>
  <c r="V80" i="42"/>
  <c r="W80" i="42" s="1"/>
  <c r="Y80" i="42" s="1"/>
  <c r="AA79" i="42"/>
  <c r="V79" i="15"/>
  <c r="W79" i="15" s="1"/>
  <c r="Y79" i="15" s="1"/>
  <c r="AA78" i="15"/>
  <c r="V78" i="14"/>
  <c r="W78" i="14" s="1"/>
  <c r="Y78" i="14" s="1"/>
  <c r="AA77" i="14"/>
  <c r="V78" i="12"/>
  <c r="W78" i="12" s="1"/>
  <c r="Y78" i="12" s="1"/>
  <c r="AA77" i="12"/>
  <c r="V78" i="11"/>
  <c r="W78" i="11" s="1"/>
  <c r="Y78" i="11" s="1"/>
  <c r="AA77" i="11"/>
  <c r="V78" i="10"/>
  <c r="W78" i="10" s="1"/>
  <c r="Y78" i="10" s="1"/>
  <c r="AA77" i="10"/>
  <c r="V78" i="6"/>
  <c r="W78" i="6" s="1"/>
  <c r="Y78" i="6" s="1"/>
  <c r="AA77" i="6"/>
  <c r="V78" i="5"/>
  <c r="W78" i="5" s="1"/>
  <c r="Y78" i="5" s="1"/>
  <c r="AA77" i="5"/>
  <c r="V78" i="4"/>
  <c r="W78" i="4" s="1"/>
  <c r="Y78" i="4" s="1"/>
  <c r="AA77" i="4"/>
  <c r="V78" i="3"/>
  <c r="W78" i="3" s="1"/>
  <c r="Y78" i="3" s="1"/>
  <c r="AA77" i="3"/>
  <c r="V78" i="2"/>
  <c r="W78" i="2" s="1"/>
  <c r="Y78" i="2" s="1"/>
  <c r="AA77" i="2"/>
  <c r="V78" i="1"/>
  <c r="W78" i="1" s="1"/>
  <c r="Y78" i="1" s="1"/>
  <c r="AA77" i="1"/>
  <c r="V80" i="43"/>
  <c r="W80" i="43" s="1"/>
  <c r="Y80" i="43" s="1"/>
  <c r="AA79" i="43"/>
  <c r="V78" i="9"/>
  <c r="W78" i="9" s="1"/>
  <c r="Y78" i="9" s="1"/>
  <c r="AA77" i="9"/>
  <c r="V80" i="38"/>
  <c r="W80" i="38" s="1"/>
  <c r="Y80" i="38" s="1"/>
  <c r="AA79" i="38"/>
  <c r="Q44" i="32" l="1"/>
  <c r="V44" i="41"/>
  <c r="W44" i="41" s="1"/>
  <c r="AA43" i="41"/>
  <c r="Y226" i="1"/>
  <c r="V227" i="1" s="1"/>
  <c r="W227" i="1" s="1"/>
  <c r="V215" i="15"/>
  <c r="W215" i="15" s="1"/>
  <c r="Y215" i="15" s="1"/>
  <c r="V182" i="20"/>
  <c r="W182" i="20" s="1"/>
  <c r="Y182" i="20" s="1"/>
  <c r="V183" i="20" s="1"/>
  <c r="W183" i="20" s="1"/>
  <c r="Y183" i="20" s="1"/>
  <c r="V184" i="20" s="1"/>
  <c r="W184" i="20" s="1"/>
  <c r="Y184" i="20" s="1"/>
  <c r="V185" i="20" s="1"/>
  <c r="W185" i="20" s="1"/>
  <c r="Y185" i="20" s="1"/>
  <c r="V186" i="20" s="1"/>
  <c r="W186" i="20" s="1"/>
  <c r="Y186" i="20" s="1"/>
  <c r="V187" i="20" s="1"/>
  <c r="W187" i="20" s="1"/>
  <c r="Y187" i="20" s="1"/>
  <c r="V188" i="20" s="1"/>
  <c r="W188" i="20" s="1"/>
  <c r="Y188" i="20" s="1"/>
  <c r="V189" i="20" s="1"/>
  <c r="W189" i="20" s="1"/>
  <c r="Y189" i="20" s="1"/>
  <c r="V190" i="20" s="1"/>
  <c r="W190" i="20" s="1"/>
  <c r="Y190" i="20" s="1"/>
  <c r="V191" i="20" s="1"/>
  <c r="W191" i="20" s="1"/>
  <c r="Y191" i="20" s="1"/>
  <c r="V192" i="20" s="1"/>
  <c r="W192" i="20" s="1"/>
  <c r="Y192" i="20" s="1"/>
  <c r="V193" i="20" s="1"/>
  <c r="W193" i="20" s="1"/>
  <c r="Y193" i="20" s="1"/>
  <c r="V194" i="20" s="1"/>
  <c r="W194" i="20" s="1"/>
  <c r="Y194" i="20" s="1"/>
  <c r="V195" i="20" s="1"/>
  <c r="W195" i="20" s="1"/>
  <c r="Y195" i="20" s="1"/>
  <c r="V196" i="20" s="1"/>
  <c r="W196" i="20" s="1"/>
  <c r="Y196" i="20" s="1"/>
  <c r="V197" i="20" s="1"/>
  <c r="W197" i="20" s="1"/>
  <c r="Y197" i="20" s="1"/>
  <c r="V198" i="20" s="1"/>
  <c r="W198" i="20" s="1"/>
  <c r="V203" i="20" s="1"/>
  <c r="W203" i="20" s="1"/>
  <c r="Y203" i="20" s="1"/>
  <c r="V204" i="20" s="1"/>
  <c r="W204" i="20" s="1"/>
  <c r="Y204" i="20" s="1"/>
  <c r="V205" i="20" s="1"/>
  <c r="W205" i="20" s="1"/>
  <c r="Y205" i="20" s="1"/>
  <c r="V206" i="20" s="1"/>
  <c r="W206" i="20" s="1"/>
  <c r="Y206" i="20" s="1"/>
  <c r="V207" i="20" s="1"/>
  <c r="W207" i="20" s="1"/>
  <c r="Y207" i="20" s="1"/>
  <c r="V208" i="20" s="1"/>
  <c r="W208" i="20" s="1"/>
  <c r="Y208" i="20" s="1"/>
  <c r="V209" i="20" s="1"/>
  <c r="W209" i="20" s="1"/>
  <c r="Y209" i="20" s="1"/>
  <c r="V210" i="20" s="1"/>
  <c r="W210" i="20" s="1"/>
  <c r="Y210" i="20" s="1"/>
  <c r="V211" i="20" s="1"/>
  <c r="W211" i="20" s="1"/>
  <c r="Y211" i="20" s="1"/>
  <c r="V212" i="20" s="1"/>
  <c r="W212" i="20" s="1"/>
  <c r="Y212" i="20" s="1"/>
  <c r="V213" i="20" s="1"/>
  <c r="W213" i="20" s="1"/>
  <c r="Y213" i="20" s="1"/>
  <c r="V214" i="20" s="1"/>
  <c r="W214" i="20" s="1"/>
  <c r="Y214" i="20" s="1"/>
  <c r="V215" i="20" s="1"/>
  <c r="W215" i="20" s="1"/>
  <c r="Y215" i="20" s="1"/>
  <c r="V216" i="20" s="1"/>
  <c r="W216" i="20" s="1"/>
  <c r="Y216" i="20" s="1"/>
  <c r="V217" i="20" s="1"/>
  <c r="W217" i="20" s="1"/>
  <c r="Y217" i="20" s="1"/>
  <c r="V218" i="20" s="1"/>
  <c r="W218" i="20" s="1"/>
  <c r="Y218" i="20" s="1"/>
  <c r="V219" i="20" s="1"/>
  <c r="W219" i="20" s="1"/>
  <c r="Y219" i="20" s="1"/>
  <c r="V220" i="20" s="1"/>
  <c r="W220" i="20" s="1"/>
  <c r="Y220" i="20" s="1"/>
  <c r="V221" i="20" s="1"/>
  <c r="W221" i="20" s="1"/>
  <c r="Y221" i="20" s="1"/>
  <c r="V222" i="20" s="1"/>
  <c r="W222" i="20" s="1"/>
  <c r="Y222" i="20" s="1"/>
  <c r="V223" i="20" s="1"/>
  <c r="W223" i="20" s="1"/>
  <c r="AA181" i="20"/>
  <c r="AA182" i="20" s="1"/>
  <c r="V79" i="20"/>
  <c r="W79" i="20" s="1"/>
  <c r="Y79" i="20" s="1"/>
  <c r="AA78" i="20"/>
  <c r="V79" i="8"/>
  <c r="W79" i="8" s="1"/>
  <c r="Y79" i="8" s="1"/>
  <c r="AA78" i="8"/>
  <c r="T81" i="44"/>
  <c r="U81" i="44" s="1"/>
  <c r="W81" i="44" s="1"/>
  <c r="Y80" i="44"/>
  <c r="V81" i="37"/>
  <c r="W81" i="37" s="1"/>
  <c r="Y81" i="37" s="1"/>
  <c r="AA80" i="37"/>
  <c r="V81" i="40"/>
  <c r="W81" i="40" s="1"/>
  <c r="Y81" i="40" s="1"/>
  <c r="AA80" i="40"/>
  <c r="T170" i="44"/>
  <c r="U170" i="44" s="1"/>
  <c r="W170" i="44" s="1"/>
  <c r="Y169" i="44"/>
  <c r="V81" i="39"/>
  <c r="W81" i="39" s="1"/>
  <c r="Y81" i="39" s="1"/>
  <c r="AA80" i="39"/>
  <c r="V79" i="7"/>
  <c r="W79" i="7" s="1"/>
  <c r="Y79" i="7" s="1"/>
  <c r="AA78" i="7"/>
  <c r="V79" i="28"/>
  <c r="W79" i="28" s="1"/>
  <c r="Y79" i="28" s="1"/>
  <c r="AA78" i="28"/>
  <c r="V79" i="27"/>
  <c r="W79" i="27" s="1"/>
  <c r="Y79" i="27" s="1"/>
  <c r="AA78" i="27"/>
  <c r="V79" i="26"/>
  <c r="W79" i="26" s="1"/>
  <c r="Y79" i="26" s="1"/>
  <c r="AA78" i="26"/>
  <c r="V79" i="25"/>
  <c r="W79" i="25" s="1"/>
  <c r="Y79" i="25" s="1"/>
  <c r="AA78" i="25"/>
  <c r="V81" i="46"/>
  <c r="W81" i="46" s="1"/>
  <c r="Y81" i="46" s="1"/>
  <c r="AA80" i="46"/>
  <c r="V80" i="24"/>
  <c r="W80" i="24" s="1"/>
  <c r="Y80" i="24" s="1"/>
  <c r="AA79" i="24"/>
  <c r="V79" i="23"/>
  <c r="W79" i="23" s="1"/>
  <c r="Y79" i="23" s="1"/>
  <c r="AA78" i="23"/>
  <c r="V79" i="22"/>
  <c r="W79" i="22" s="1"/>
  <c r="Y79" i="22" s="1"/>
  <c r="AA78" i="22"/>
  <c r="V79" i="21"/>
  <c r="W79" i="21" s="1"/>
  <c r="Y79" i="21" s="1"/>
  <c r="AA78" i="21"/>
  <c r="V81" i="45"/>
  <c r="W81" i="45" s="1"/>
  <c r="Y81" i="45" s="1"/>
  <c r="AA80" i="45"/>
  <c r="V79" i="19"/>
  <c r="W79" i="19" s="1"/>
  <c r="Y79" i="19" s="1"/>
  <c r="AA78" i="19"/>
  <c r="V79" i="18"/>
  <c r="W79" i="18" s="1"/>
  <c r="Y79" i="18" s="1"/>
  <c r="AA78" i="18"/>
  <c r="V79" i="17"/>
  <c r="W79" i="17" s="1"/>
  <c r="Y79" i="17" s="1"/>
  <c r="AA78" i="17"/>
  <c r="V79" i="16"/>
  <c r="W79" i="16" s="1"/>
  <c r="Y79" i="16" s="1"/>
  <c r="AA78" i="16"/>
  <c r="V81" i="42"/>
  <c r="W81" i="42" s="1"/>
  <c r="Y81" i="42" s="1"/>
  <c r="AA80" i="42"/>
  <c r="V80" i="15"/>
  <c r="W80" i="15" s="1"/>
  <c r="Y80" i="15" s="1"/>
  <c r="AA79" i="15"/>
  <c r="V79" i="14"/>
  <c r="W79" i="14" s="1"/>
  <c r="Y79" i="14" s="1"/>
  <c r="AA78" i="14"/>
  <c r="V79" i="12"/>
  <c r="W79" i="12" s="1"/>
  <c r="Y79" i="12" s="1"/>
  <c r="AA78" i="12"/>
  <c r="V79" i="11"/>
  <c r="W79" i="11" s="1"/>
  <c r="Y79" i="11" s="1"/>
  <c r="AA78" i="11"/>
  <c r="V79" i="10"/>
  <c r="W79" i="10" s="1"/>
  <c r="Y79" i="10" s="1"/>
  <c r="AA78" i="10"/>
  <c r="V79" i="6"/>
  <c r="W79" i="6" s="1"/>
  <c r="Y79" i="6" s="1"/>
  <c r="AA78" i="6"/>
  <c r="V79" i="5"/>
  <c r="W79" i="5" s="1"/>
  <c r="Y79" i="5" s="1"/>
  <c r="AA78" i="5"/>
  <c r="V79" i="4"/>
  <c r="W79" i="4" s="1"/>
  <c r="Y79" i="4" s="1"/>
  <c r="AA78" i="4"/>
  <c r="V79" i="3"/>
  <c r="W79" i="3" s="1"/>
  <c r="Y79" i="3" s="1"/>
  <c r="AA78" i="3"/>
  <c r="V79" i="2"/>
  <c r="W79" i="2" s="1"/>
  <c r="Y79" i="2" s="1"/>
  <c r="AA78" i="2"/>
  <c r="V79" i="1"/>
  <c r="W79" i="1" s="1"/>
  <c r="Y79" i="1" s="1"/>
  <c r="AA78" i="1"/>
  <c r="V81" i="43"/>
  <c r="W81" i="43" s="1"/>
  <c r="Y81" i="43" s="1"/>
  <c r="AA80" i="43"/>
  <c r="V79" i="9"/>
  <c r="W79" i="9" s="1"/>
  <c r="Y79" i="9" s="1"/>
  <c r="AA78" i="9"/>
  <c r="V81" i="38"/>
  <c r="W81" i="38" s="1"/>
  <c r="Y81" i="38" s="1"/>
  <c r="AA80" i="38"/>
  <c r="Y44" i="41" l="1"/>
  <c r="O45" i="32"/>
  <c r="Y227" i="1"/>
  <c r="V228" i="1" s="1"/>
  <c r="W228" i="1" s="1"/>
  <c r="V216" i="15"/>
  <c r="W216" i="15" s="1"/>
  <c r="Y216" i="15" s="1"/>
  <c r="Y223" i="20"/>
  <c r="V224" i="20" s="1"/>
  <c r="W224" i="20" s="1"/>
  <c r="T171" i="44"/>
  <c r="U171" i="44" s="1"/>
  <c r="W171" i="44" s="1"/>
  <c r="Y170" i="44"/>
  <c r="V82" i="40"/>
  <c r="W82" i="40" s="1"/>
  <c r="Y82" i="40" s="1"/>
  <c r="AA81" i="40"/>
  <c r="V82" i="37"/>
  <c r="W82" i="37" s="1"/>
  <c r="Y82" i="37" s="1"/>
  <c r="AA81" i="37"/>
  <c r="T82" i="44"/>
  <c r="U82" i="44" s="1"/>
  <c r="W82" i="44" s="1"/>
  <c r="Y81" i="44"/>
  <c r="V80" i="8"/>
  <c r="W80" i="8" s="1"/>
  <c r="Y80" i="8" s="1"/>
  <c r="AA79" i="8"/>
  <c r="V80" i="20"/>
  <c r="W80" i="20" s="1"/>
  <c r="Y80" i="20" s="1"/>
  <c r="AA79" i="20"/>
  <c r="V82" i="39"/>
  <c r="W82" i="39" s="1"/>
  <c r="Y82" i="39" s="1"/>
  <c r="AA81" i="39"/>
  <c r="V80" i="7"/>
  <c r="W80" i="7" s="1"/>
  <c r="Y80" i="7" s="1"/>
  <c r="AA79" i="7"/>
  <c r="V80" i="28"/>
  <c r="W80" i="28" s="1"/>
  <c r="Y80" i="28" s="1"/>
  <c r="AA79" i="28"/>
  <c r="V80" i="27"/>
  <c r="W80" i="27" s="1"/>
  <c r="Y80" i="27" s="1"/>
  <c r="AA79" i="27"/>
  <c r="V80" i="26"/>
  <c r="W80" i="26" s="1"/>
  <c r="Y80" i="26" s="1"/>
  <c r="AA79" i="26"/>
  <c r="V80" i="25"/>
  <c r="W80" i="25" s="1"/>
  <c r="Y80" i="25" s="1"/>
  <c r="AA79" i="25"/>
  <c r="V82" i="46"/>
  <c r="W82" i="46" s="1"/>
  <c r="Y82" i="46" s="1"/>
  <c r="AA81" i="46"/>
  <c r="V81" i="24"/>
  <c r="W81" i="24" s="1"/>
  <c r="Y81" i="24" s="1"/>
  <c r="AA80" i="24"/>
  <c r="V80" i="23"/>
  <c r="W80" i="23" s="1"/>
  <c r="Y80" i="23" s="1"/>
  <c r="AA79" i="23"/>
  <c r="V80" i="22"/>
  <c r="W80" i="22" s="1"/>
  <c r="Y80" i="22" s="1"/>
  <c r="AA79" i="22"/>
  <c r="V80" i="21"/>
  <c r="W80" i="21" s="1"/>
  <c r="Y80" i="21" s="1"/>
  <c r="AA79" i="21"/>
  <c r="V82" i="45"/>
  <c r="W82" i="45" s="1"/>
  <c r="Y82" i="45" s="1"/>
  <c r="AA81" i="45"/>
  <c r="V80" i="19"/>
  <c r="W80" i="19" s="1"/>
  <c r="Y80" i="19" s="1"/>
  <c r="AA79" i="19"/>
  <c r="V80" i="18"/>
  <c r="W80" i="18" s="1"/>
  <c r="Y80" i="18" s="1"/>
  <c r="AA79" i="18"/>
  <c r="V80" i="17"/>
  <c r="W80" i="17" s="1"/>
  <c r="Y80" i="17" s="1"/>
  <c r="AA79" i="17"/>
  <c r="V80" i="16"/>
  <c r="W80" i="16" s="1"/>
  <c r="Y80" i="16" s="1"/>
  <c r="AA79" i="16"/>
  <c r="V82" i="42"/>
  <c r="W82" i="42" s="1"/>
  <c r="Y82" i="42" s="1"/>
  <c r="AA81" i="42"/>
  <c r="V81" i="15"/>
  <c r="W81" i="15" s="1"/>
  <c r="Y81" i="15" s="1"/>
  <c r="AA80" i="15"/>
  <c r="V80" i="14"/>
  <c r="W80" i="14" s="1"/>
  <c r="Y80" i="14" s="1"/>
  <c r="AA79" i="14"/>
  <c r="V80" i="12"/>
  <c r="W80" i="12" s="1"/>
  <c r="Y80" i="12" s="1"/>
  <c r="AA79" i="12"/>
  <c r="V80" i="11"/>
  <c r="W80" i="11" s="1"/>
  <c r="Y80" i="11" s="1"/>
  <c r="AA79" i="11"/>
  <c r="V80" i="10"/>
  <c r="W80" i="10" s="1"/>
  <c r="Y80" i="10" s="1"/>
  <c r="AA79" i="10"/>
  <c r="V80" i="6"/>
  <c r="W80" i="6" s="1"/>
  <c r="Y80" i="6" s="1"/>
  <c r="AA79" i="6"/>
  <c r="V80" i="5"/>
  <c r="W80" i="5" s="1"/>
  <c r="Y80" i="5" s="1"/>
  <c r="AA79" i="5"/>
  <c r="V80" i="4"/>
  <c r="W80" i="4" s="1"/>
  <c r="Y80" i="4" s="1"/>
  <c r="AA79" i="4"/>
  <c r="V80" i="3"/>
  <c r="W80" i="3" s="1"/>
  <c r="Y80" i="3" s="1"/>
  <c r="AA79" i="3"/>
  <c r="V80" i="2"/>
  <c r="W80" i="2" s="1"/>
  <c r="Y80" i="2" s="1"/>
  <c r="AA79" i="2"/>
  <c r="V80" i="1"/>
  <c r="W80" i="1" s="1"/>
  <c r="Y80" i="1" s="1"/>
  <c r="AA79" i="1"/>
  <c r="V82" i="43"/>
  <c r="W82" i="43" s="1"/>
  <c r="Y82" i="43" s="1"/>
  <c r="AA81" i="43"/>
  <c r="V80" i="9"/>
  <c r="W80" i="9" s="1"/>
  <c r="Y80" i="9" s="1"/>
  <c r="AA79" i="9"/>
  <c r="V82" i="38"/>
  <c r="W82" i="38" s="1"/>
  <c r="Y82" i="38" s="1"/>
  <c r="AA81" i="38"/>
  <c r="Q45" i="32" l="1"/>
  <c r="V45" i="41"/>
  <c r="W45" i="41" s="1"/>
  <c r="AA44" i="41"/>
  <c r="Y228" i="1"/>
  <c r="V229" i="1" s="1"/>
  <c r="W229" i="1" s="1"/>
  <c r="V217" i="15"/>
  <c r="W217" i="15" s="1"/>
  <c r="Y217" i="15" s="1"/>
  <c r="Y224" i="20"/>
  <c r="V225" i="20" s="1"/>
  <c r="W225" i="20" s="1"/>
  <c r="V81" i="20"/>
  <c r="W81" i="20" s="1"/>
  <c r="Y81" i="20" s="1"/>
  <c r="AA80" i="20"/>
  <c r="V81" i="8"/>
  <c r="W81" i="8" s="1"/>
  <c r="Y81" i="8" s="1"/>
  <c r="AA80" i="8"/>
  <c r="T83" i="44"/>
  <c r="U83" i="44" s="1"/>
  <c r="W83" i="44" s="1"/>
  <c r="Y82" i="44"/>
  <c r="V83" i="37"/>
  <c r="W83" i="37" s="1"/>
  <c r="Y83" i="37" s="1"/>
  <c r="AA82" i="37"/>
  <c r="V83" i="40"/>
  <c r="W83" i="40" s="1"/>
  <c r="Y83" i="40" s="1"/>
  <c r="AA82" i="40"/>
  <c r="T172" i="44"/>
  <c r="U172" i="44" s="1"/>
  <c r="W172" i="44" s="1"/>
  <c r="Y171" i="44"/>
  <c r="V83" i="39"/>
  <c r="W83" i="39" s="1"/>
  <c r="Y83" i="39" s="1"/>
  <c r="AA82" i="39"/>
  <c r="V81" i="7"/>
  <c r="W81" i="7" s="1"/>
  <c r="Y81" i="7" s="1"/>
  <c r="AA80" i="7"/>
  <c r="V81" i="28"/>
  <c r="W81" i="28" s="1"/>
  <c r="Y81" i="28" s="1"/>
  <c r="AA80" i="28"/>
  <c r="V81" i="27"/>
  <c r="W81" i="27" s="1"/>
  <c r="Y81" i="27" s="1"/>
  <c r="AA80" i="27"/>
  <c r="V81" i="26"/>
  <c r="W81" i="26" s="1"/>
  <c r="Y81" i="26" s="1"/>
  <c r="AA80" i="26"/>
  <c r="V81" i="25"/>
  <c r="W81" i="25" s="1"/>
  <c r="Y81" i="25" s="1"/>
  <c r="AA80" i="25"/>
  <c r="V83" i="46"/>
  <c r="W83" i="46" s="1"/>
  <c r="Y83" i="46" s="1"/>
  <c r="AA82" i="46"/>
  <c r="V82" i="24"/>
  <c r="W82" i="24" s="1"/>
  <c r="Y82" i="24" s="1"/>
  <c r="AA81" i="24"/>
  <c r="V81" i="23"/>
  <c r="W81" i="23" s="1"/>
  <c r="Y81" i="23" s="1"/>
  <c r="AA80" i="23"/>
  <c r="V81" i="22"/>
  <c r="W81" i="22" s="1"/>
  <c r="Y81" i="22" s="1"/>
  <c r="AA80" i="22"/>
  <c r="V81" i="21"/>
  <c r="W81" i="21" s="1"/>
  <c r="Y81" i="21" s="1"/>
  <c r="AA80" i="21"/>
  <c r="V83" i="45"/>
  <c r="W83" i="45" s="1"/>
  <c r="Y83" i="45" s="1"/>
  <c r="AA82" i="45"/>
  <c r="V81" i="19"/>
  <c r="W81" i="19" s="1"/>
  <c r="Y81" i="19" s="1"/>
  <c r="AA80" i="19"/>
  <c r="V81" i="18"/>
  <c r="W81" i="18" s="1"/>
  <c r="Y81" i="18" s="1"/>
  <c r="AA80" i="18"/>
  <c r="V81" i="17"/>
  <c r="W81" i="17" s="1"/>
  <c r="Y81" i="17" s="1"/>
  <c r="AA80" i="17"/>
  <c r="V81" i="16"/>
  <c r="W81" i="16" s="1"/>
  <c r="Y81" i="16" s="1"/>
  <c r="AA80" i="16"/>
  <c r="V83" i="42"/>
  <c r="W83" i="42" s="1"/>
  <c r="Y83" i="42" s="1"/>
  <c r="AA82" i="42"/>
  <c r="V82" i="15"/>
  <c r="W82" i="15" s="1"/>
  <c r="Y82" i="15" s="1"/>
  <c r="AA81" i="15"/>
  <c r="V81" i="14"/>
  <c r="W81" i="14" s="1"/>
  <c r="Y81" i="14" s="1"/>
  <c r="AA80" i="14"/>
  <c r="V81" i="12"/>
  <c r="W81" i="12" s="1"/>
  <c r="Y81" i="12" s="1"/>
  <c r="AA80" i="12"/>
  <c r="V81" i="11"/>
  <c r="W81" i="11" s="1"/>
  <c r="Y81" i="11" s="1"/>
  <c r="AA80" i="11"/>
  <c r="V81" i="10"/>
  <c r="W81" i="10" s="1"/>
  <c r="Y81" i="10" s="1"/>
  <c r="AA80" i="10"/>
  <c r="V81" i="6"/>
  <c r="W81" i="6" s="1"/>
  <c r="Y81" i="6" s="1"/>
  <c r="AA80" i="6"/>
  <c r="V81" i="5"/>
  <c r="W81" i="5" s="1"/>
  <c r="Y81" i="5" s="1"/>
  <c r="AA80" i="5"/>
  <c r="V81" i="4"/>
  <c r="W81" i="4" s="1"/>
  <c r="Y81" i="4" s="1"/>
  <c r="AA80" i="4"/>
  <c r="V81" i="3"/>
  <c r="W81" i="3" s="1"/>
  <c r="Y81" i="3" s="1"/>
  <c r="AA80" i="3"/>
  <c r="V81" i="2"/>
  <c r="W81" i="2" s="1"/>
  <c r="Y81" i="2" s="1"/>
  <c r="AA80" i="2"/>
  <c r="V81" i="1"/>
  <c r="W81" i="1" s="1"/>
  <c r="Y81" i="1" s="1"/>
  <c r="AA80" i="1"/>
  <c r="V83" i="43"/>
  <c r="W83" i="43" s="1"/>
  <c r="Y83" i="43" s="1"/>
  <c r="AA82" i="43"/>
  <c r="V81" i="9"/>
  <c r="W81" i="9" s="1"/>
  <c r="Y81" i="9" s="1"/>
  <c r="AA80" i="9"/>
  <c r="V83" i="38"/>
  <c r="W83" i="38" s="1"/>
  <c r="Y83" i="38" s="1"/>
  <c r="AA82" i="38"/>
  <c r="Y45" i="41" l="1"/>
  <c r="O46" i="32"/>
  <c r="Y229" i="1"/>
  <c r="V230" i="1" s="1"/>
  <c r="W230" i="1" s="1"/>
  <c r="V218" i="15"/>
  <c r="W218" i="15" s="1"/>
  <c r="Y218" i="15" s="1"/>
  <c r="Y225" i="20"/>
  <c r="V226" i="20" s="1"/>
  <c r="W226" i="20" s="1"/>
  <c r="T173" i="44"/>
  <c r="U173" i="44" s="1"/>
  <c r="W173" i="44" s="1"/>
  <c r="Y172" i="44"/>
  <c r="V84" i="40"/>
  <c r="W84" i="40" s="1"/>
  <c r="Y84" i="40" s="1"/>
  <c r="AA83" i="40"/>
  <c r="V84" i="37"/>
  <c r="W84" i="37" s="1"/>
  <c r="Y84" i="37" s="1"/>
  <c r="AA83" i="37"/>
  <c r="T84" i="44"/>
  <c r="U84" i="44" s="1"/>
  <c r="W84" i="44" s="1"/>
  <c r="Y83" i="44"/>
  <c r="V82" i="8"/>
  <c r="W82" i="8" s="1"/>
  <c r="Y82" i="8" s="1"/>
  <c r="AA81" i="8"/>
  <c r="V82" i="20"/>
  <c r="W82" i="20" s="1"/>
  <c r="Y82" i="20" s="1"/>
  <c r="AA81" i="20"/>
  <c r="V84" i="39"/>
  <c r="W84" i="39" s="1"/>
  <c r="Y84" i="39" s="1"/>
  <c r="AA83" i="39"/>
  <c r="V82" i="7"/>
  <c r="W82" i="7" s="1"/>
  <c r="Y82" i="7" s="1"/>
  <c r="AA81" i="7"/>
  <c r="V82" i="28"/>
  <c r="W82" i="28" s="1"/>
  <c r="Y82" i="28" s="1"/>
  <c r="AA81" i="28"/>
  <c r="V82" i="27"/>
  <c r="W82" i="27" s="1"/>
  <c r="Y82" i="27" s="1"/>
  <c r="AA81" i="27"/>
  <c r="V82" i="26"/>
  <c r="W82" i="26" s="1"/>
  <c r="Y82" i="26" s="1"/>
  <c r="AA81" i="26"/>
  <c r="V82" i="25"/>
  <c r="W82" i="25" s="1"/>
  <c r="Y82" i="25" s="1"/>
  <c r="AA81" i="25"/>
  <c r="V84" i="46"/>
  <c r="W84" i="46" s="1"/>
  <c r="Y84" i="46" s="1"/>
  <c r="AA83" i="46"/>
  <c r="V83" i="24"/>
  <c r="W83" i="24" s="1"/>
  <c r="Y83" i="24" s="1"/>
  <c r="AA82" i="24"/>
  <c r="V82" i="23"/>
  <c r="W82" i="23" s="1"/>
  <c r="Y82" i="23" s="1"/>
  <c r="AA81" i="23"/>
  <c r="V82" i="22"/>
  <c r="W82" i="22" s="1"/>
  <c r="Y82" i="22" s="1"/>
  <c r="AA81" i="22"/>
  <c r="V82" i="21"/>
  <c r="W82" i="21" s="1"/>
  <c r="Y82" i="21" s="1"/>
  <c r="AA81" i="21"/>
  <c r="V84" i="45"/>
  <c r="W84" i="45" s="1"/>
  <c r="Y84" i="45" s="1"/>
  <c r="AA83" i="45"/>
  <c r="V82" i="19"/>
  <c r="W82" i="19" s="1"/>
  <c r="Y82" i="19" s="1"/>
  <c r="AA81" i="19"/>
  <c r="V82" i="18"/>
  <c r="W82" i="18" s="1"/>
  <c r="Y82" i="18" s="1"/>
  <c r="AA81" i="18"/>
  <c r="V82" i="17"/>
  <c r="W82" i="17" s="1"/>
  <c r="Y82" i="17" s="1"/>
  <c r="AA81" i="17"/>
  <c r="V82" i="16"/>
  <c r="W82" i="16" s="1"/>
  <c r="Y82" i="16" s="1"/>
  <c r="AA81" i="16"/>
  <c r="V84" i="42"/>
  <c r="W84" i="42" s="1"/>
  <c r="Y84" i="42" s="1"/>
  <c r="AA83" i="42"/>
  <c r="V83" i="15"/>
  <c r="W83" i="15" s="1"/>
  <c r="Y83" i="15" s="1"/>
  <c r="AA82" i="15"/>
  <c r="V82" i="14"/>
  <c r="W82" i="14" s="1"/>
  <c r="Y82" i="14" s="1"/>
  <c r="AA81" i="14"/>
  <c r="V82" i="12"/>
  <c r="W82" i="12" s="1"/>
  <c r="Y82" i="12" s="1"/>
  <c r="AA81" i="12"/>
  <c r="V82" i="11"/>
  <c r="W82" i="11" s="1"/>
  <c r="Y82" i="11" s="1"/>
  <c r="AA81" i="11"/>
  <c r="V82" i="10"/>
  <c r="W82" i="10" s="1"/>
  <c r="Y82" i="10" s="1"/>
  <c r="AA81" i="10"/>
  <c r="V82" i="6"/>
  <c r="W82" i="6" s="1"/>
  <c r="Y82" i="6" s="1"/>
  <c r="AA81" i="6"/>
  <c r="V82" i="5"/>
  <c r="W82" i="5" s="1"/>
  <c r="Y82" i="5" s="1"/>
  <c r="AA81" i="5"/>
  <c r="V82" i="4"/>
  <c r="W82" i="4" s="1"/>
  <c r="Y82" i="4" s="1"/>
  <c r="AA81" i="4"/>
  <c r="V82" i="3"/>
  <c r="W82" i="3" s="1"/>
  <c r="Y82" i="3" s="1"/>
  <c r="AA81" i="3"/>
  <c r="V82" i="2"/>
  <c r="W82" i="2" s="1"/>
  <c r="Y82" i="2" s="1"/>
  <c r="AA81" i="2"/>
  <c r="V82" i="1"/>
  <c r="W82" i="1" s="1"/>
  <c r="Y82" i="1" s="1"/>
  <c r="AA81" i="1"/>
  <c r="V84" i="43"/>
  <c r="W84" i="43" s="1"/>
  <c r="Y84" i="43" s="1"/>
  <c r="AA83" i="43"/>
  <c r="V82" i="9"/>
  <c r="W82" i="9" s="1"/>
  <c r="Y82" i="9" s="1"/>
  <c r="AA81" i="9"/>
  <c r="V84" i="38"/>
  <c r="W84" i="38" s="1"/>
  <c r="Y84" i="38" s="1"/>
  <c r="AA83" i="38"/>
  <c r="Q46" i="32" l="1"/>
  <c r="V46" i="41"/>
  <c r="W46" i="41" s="1"/>
  <c r="AA45" i="41"/>
  <c r="Y230" i="1"/>
  <c r="V231" i="1" s="1"/>
  <c r="W231" i="1" s="1"/>
  <c r="V219" i="15"/>
  <c r="W219" i="15" s="1"/>
  <c r="Y219" i="15" s="1"/>
  <c r="Y226" i="20"/>
  <c r="V227" i="20" s="1"/>
  <c r="W227" i="20" s="1"/>
  <c r="V83" i="20"/>
  <c r="W83" i="20" s="1"/>
  <c r="Y83" i="20" s="1"/>
  <c r="AA82" i="20"/>
  <c r="V83" i="8"/>
  <c r="W83" i="8" s="1"/>
  <c r="Y83" i="8" s="1"/>
  <c r="AA82" i="8"/>
  <c r="T85" i="44"/>
  <c r="U85" i="44" s="1"/>
  <c r="W85" i="44" s="1"/>
  <c r="Y84" i="44"/>
  <c r="V85" i="37"/>
  <c r="W85" i="37" s="1"/>
  <c r="Y85" i="37" s="1"/>
  <c r="AA84" i="37"/>
  <c r="V85" i="40"/>
  <c r="W85" i="40" s="1"/>
  <c r="Y85" i="40" s="1"/>
  <c r="AA84" i="40"/>
  <c r="T174" i="44"/>
  <c r="U174" i="44" s="1"/>
  <c r="W174" i="44" s="1"/>
  <c r="Y173" i="44"/>
  <c r="V85" i="39"/>
  <c r="W85" i="39" s="1"/>
  <c r="Y85" i="39" s="1"/>
  <c r="AA84" i="39"/>
  <c r="V83" i="7"/>
  <c r="W83" i="7" s="1"/>
  <c r="Y83" i="7" s="1"/>
  <c r="AA82" i="7"/>
  <c r="V83" i="28"/>
  <c r="W83" i="28" s="1"/>
  <c r="Y83" i="28" s="1"/>
  <c r="AA82" i="28"/>
  <c r="V83" i="27"/>
  <c r="W83" i="27" s="1"/>
  <c r="Y83" i="27" s="1"/>
  <c r="AA82" i="27"/>
  <c r="V83" i="26"/>
  <c r="W83" i="26" s="1"/>
  <c r="Y83" i="26" s="1"/>
  <c r="AA82" i="26"/>
  <c r="V83" i="25"/>
  <c r="W83" i="25" s="1"/>
  <c r="Y83" i="25" s="1"/>
  <c r="AA82" i="25"/>
  <c r="V85" i="46"/>
  <c r="W85" i="46" s="1"/>
  <c r="Y85" i="46" s="1"/>
  <c r="AA84" i="46"/>
  <c r="V84" i="24"/>
  <c r="W84" i="24" s="1"/>
  <c r="Y84" i="24" s="1"/>
  <c r="AA83" i="24"/>
  <c r="V83" i="23"/>
  <c r="W83" i="23" s="1"/>
  <c r="Y83" i="23" s="1"/>
  <c r="AA82" i="23"/>
  <c r="V83" i="22"/>
  <c r="W83" i="22" s="1"/>
  <c r="Y83" i="22" s="1"/>
  <c r="AA82" i="22"/>
  <c r="V83" i="21"/>
  <c r="W83" i="21" s="1"/>
  <c r="Y83" i="21" s="1"/>
  <c r="AA82" i="21"/>
  <c r="V85" i="45"/>
  <c r="W85" i="45" s="1"/>
  <c r="Y85" i="45" s="1"/>
  <c r="AA84" i="45"/>
  <c r="V83" i="19"/>
  <c r="W83" i="19" s="1"/>
  <c r="Y83" i="19" s="1"/>
  <c r="AA82" i="19"/>
  <c r="V83" i="18"/>
  <c r="W83" i="18" s="1"/>
  <c r="Y83" i="18" s="1"/>
  <c r="AA82" i="18"/>
  <c r="V83" i="17"/>
  <c r="W83" i="17" s="1"/>
  <c r="Y83" i="17" s="1"/>
  <c r="AA82" i="17"/>
  <c r="V83" i="16"/>
  <c r="W83" i="16" s="1"/>
  <c r="Y83" i="16" s="1"/>
  <c r="AA82" i="16"/>
  <c r="V85" i="42"/>
  <c r="W85" i="42" s="1"/>
  <c r="Y85" i="42" s="1"/>
  <c r="AA84" i="42"/>
  <c r="V84" i="15"/>
  <c r="W84" i="15" s="1"/>
  <c r="Y84" i="15" s="1"/>
  <c r="AA83" i="15"/>
  <c r="V83" i="14"/>
  <c r="W83" i="14" s="1"/>
  <c r="Y83" i="14" s="1"/>
  <c r="AA82" i="14"/>
  <c r="V83" i="12"/>
  <c r="W83" i="12" s="1"/>
  <c r="Y83" i="12" s="1"/>
  <c r="AA82" i="12"/>
  <c r="V83" i="11"/>
  <c r="W83" i="11" s="1"/>
  <c r="Y83" i="11" s="1"/>
  <c r="AA82" i="11"/>
  <c r="V83" i="10"/>
  <c r="W83" i="10" s="1"/>
  <c r="Y83" i="10" s="1"/>
  <c r="AA82" i="10"/>
  <c r="V83" i="6"/>
  <c r="W83" i="6" s="1"/>
  <c r="Y83" i="6" s="1"/>
  <c r="AA82" i="6"/>
  <c r="V83" i="5"/>
  <c r="W83" i="5" s="1"/>
  <c r="Y83" i="5" s="1"/>
  <c r="AA82" i="5"/>
  <c r="V83" i="4"/>
  <c r="W83" i="4" s="1"/>
  <c r="Y83" i="4" s="1"/>
  <c r="AA82" i="4"/>
  <c r="V83" i="3"/>
  <c r="W83" i="3" s="1"/>
  <c r="Y83" i="3" s="1"/>
  <c r="AA82" i="3"/>
  <c r="V83" i="2"/>
  <c r="W83" i="2" s="1"/>
  <c r="Y83" i="2" s="1"/>
  <c r="AA82" i="2"/>
  <c r="V83" i="1"/>
  <c r="W83" i="1" s="1"/>
  <c r="Y83" i="1" s="1"/>
  <c r="AA82" i="1"/>
  <c r="V85" i="43"/>
  <c r="W85" i="43" s="1"/>
  <c r="Y85" i="43" s="1"/>
  <c r="AA84" i="43"/>
  <c r="V83" i="9"/>
  <c r="W83" i="9" s="1"/>
  <c r="Y83" i="9" s="1"/>
  <c r="AA82" i="9"/>
  <c r="V85" i="38"/>
  <c r="W85" i="38" s="1"/>
  <c r="Y85" i="38" s="1"/>
  <c r="AA84" i="38"/>
  <c r="Y46" i="41" l="1"/>
  <c r="O47" i="32"/>
  <c r="Y231" i="1"/>
  <c r="V232" i="1" s="1"/>
  <c r="W232" i="1" s="1"/>
  <c r="V220" i="15"/>
  <c r="W220" i="15" s="1"/>
  <c r="Y220" i="15" s="1"/>
  <c r="Y227" i="20"/>
  <c r="V228" i="20" s="1"/>
  <c r="W228" i="20" s="1"/>
  <c r="T175" i="44"/>
  <c r="U175" i="44" s="1"/>
  <c r="W175" i="44" s="1"/>
  <c r="Y174" i="44"/>
  <c r="V86" i="40"/>
  <c r="W86" i="40" s="1"/>
  <c r="Y86" i="40" s="1"/>
  <c r="AA85" i="40"/>
  <c r="V86" i="37"/>
  <c r="W86" i="37" s="1"/>
  <c r="Y86" i="37" s="1"/>
  <c r="AA85" i="37"/>
  <c r="T86" i="44"/>
  <c r="U86" i="44" s="1"/>
  <c r="W86" i="44" s="1"/>
  <c r="Y85" i="44"/>
  <c r="V84" i="8"/>
  <c r="W84" i="8" s="1"/>
  <c r="Y84" i="8" s="1"/>
  <c r="AA83" i="8"/>
  <c r="V84" i="20"/>
  <c r="W84" i="20" s="1"/>
  <c r="Y84" i="20" s="1"/>
  <c r="AA83" i="20"/>
  <c r="V86" i="39"/>
  <c r="W86" i="39" s="1"/>
  <c r="Y86" i="39" s="1"/>
  <c r="AA85" i="39"/>
  <c r="V84" i="7"/>
  <c r="W84" i="7" s="1"/>
  <c r="Y84" i="7" s="1"/>
  <c r="AA83" i="7"/>
  <c r="V84" i="28"/>
  <c r="W84" i="28" s="1"/>
  <c r="Y84" i="28" s="1"/>
  <c r="AA83" i="28"/>
  <c r="V84" i="27"/>
  <c r="W84" i="27" s="1"/>
  <c r="Y84" i="27" s="1"/>
  <c r="AA83" i="27"/>
  <c r="V84" i="26"/>
  <c r="W84" i="26" s="1"/>
  <c r="Y84" i="26" s="1"/>
  <c r="AA83" i="26"/>
  <c r="V84" i="25"/>
  <c r="W84" i="25" s="1"/>
  <c r="Y84" i="25" s="1"/>
  <c r="AA83" i="25"/>
  <c r="V86" i="46"/>
  <c r="W86" i="46" s="1"/>
  <c r="Y86" i="46" s="1"/>
  <c r="AA85" i="46"/>
  <c r="V85" i="24"/>
  <c r="W85" i="24" s="1"/>
  <c r="Y85" i="24" s="1"/>
  <c r="AA84" i="24"/>
  <c r="V84" i="23"/>
  <c r="W84" i="23" s="1"/>
  <c r="Y84" i="23" s="1"/>
  <c r="AA83" i="23"/>
  <c r="V84" i="22"/>
  <c r="W84" i="22" s="1"/>
  <c r="Y84" i="22" s="1"/>
  <c r="AA83" i="22"/>
  <c r="V84" i="21"/>
  <c r="W84" i="21" s="1"/>
  <c r="Y84" i="21" s="1"/>
  <c r="AA83" i="21"/>
  <c r="V86" i="45"/>
  <c r="W86" i="45" s="1"/>
  <c r="Y86" i="45" s="1"/>
  <c r="AA85" i="45"/>
  <c r="V84" i="19"/>
  <c r="W84" i="19" s="1"/>
  <c r="Y84" i="19" s="1"/>
  <c r="AA83" i="19"/>
  <c r="V84" i="18"/>
  <c r="W84" i="18" s="1"/>
  <c r="Y84" i="18" s="1"/>
  <c r="AA83" i="18"/>
  <c r="V84" i="17"/>
  <c r="W84" i="17" s="1"/>
  <c r="Y84" i="17" s="1"/>
  <c r="AA83" i="17"/>
  <c r="V84" i="16"/>
  <c r="W84" i="16" s="1"/>
  <c r="Y84" i="16" s="1"/>
  <c r="AA83" i="16"/>
  <c r="V86" i="42"/>
  <c r="W86" i="42" s="1"/>
  <c r="Y86" i="42" s="1"/>
  <c r="AA85" i="42"/>
  <c r="V85" i="15"/>
  <c r="W85" i="15" s="1"/>
  <c r="Y85" i="15" s="1"/>
  <c r="AA84" i="15"/>
  <c r="V84" i="14"/>
  <c r="W84" i="14" s="1"/>
  <c r="Y84" i="14" s="1"/>
  <c r="AA83" i="14"/>
  <c r="V84" i="12"/>
  <c r="W84" i="12" s="1"/>
  <c r="Y84" i="12" s="1"/>
  <c r="AA83" i="12"/>
  <c r="V84" i="11"/>
  <c r="W84" i="11" s="1"/>
  <c r="Y84" i="11" s="1"/>
  <c r="AA83" i="11"/>
  <c r="V84" i="10"/>
  <c r="W84" i="10" s="1"/>
  <c r="Y84" i="10" s="1"/>
  <c r="AA83" i="10"/>
  <c r="V84" i="6"/>
  <c r="W84" i="6" s="1"/>
  <c r="Y84" i="6" s="1"/>
  <c r="AA83" i="6"/>
  <c r="V84" i="5"/>
  <c r="W84" i="5" s="1"/>
  <c r="Y84" i="5" s="1"/>
  <c r="AA83" i="5"/>
  <c r="V84" i="4"/>
  <c r="W84" i="4" s="1"/>
  <c r="Y84" i="4" s="1"/>
  <c r="AA83" i="4"/>
  <c r="V84" i="3"/>
  <c r="W84" i="3" s="1"/>
  <c r="Y84" i="3" s="1"/>
  <c r="AA83" i="3"/>
  <c r="V84" i="2"/>
  <c r="W84" i="2" s="1"/>
  <c r="Y84" i="2" s="1"/>
  <c r="AA83" i="2"/>
  <c r="V84" i="1"/>
  <c r="W84" i="1" s="1"/>
  <c r="Y84" i="1" s="1"/>
  <c r="AA83" i="1"/>
  <c r="V86" i="43"/>
  <c r="W86" i="43" s="1"/>
  <c r="Y86" i="43" s="1"/>
  <c r="AA85" i="43"/>
  <c r="V84" i="9"/>
  <c r="W84" i="9" s="1"/>
  <c r="Y84" i="9" s="1"/>
  <c r="AA83" i="9"/>
  <c r="V86" i="38"/>
  <c r="W86" i="38" s="1"/>
  <c r="Y86" i="38" s="1"/>
  <c r="AA85" i="38"/>
  <c r="Q47" i="32" l="1"/>
  <c r="AA46" i="41"/>
  <c r="V47" i="41"/>
  <c r="W47" i="41" s="1"/>
  <c r="Y232" i="1"/>
  <c r="V233" i="1" s="1"/>
  <c r="W233" i="1" s="1"/>
  <c r="V221" i="15"/>
  <c r="W221" i="15" s="1"/>
  <c r="Y221" i="15" s="1"/>
  <c r="Y228" i="20"/>
  <c r="V229" i="20" s="1"/>
  <c r="W229" i="20" s="1"/>
  <c r="V85" i="20"/>
  <c r="W85" i="20" s="1"/>
  <c r="Y85" i="20" s="1"/>
  <c r="AA84" i="20"/>
  <c r="V85" i="8"/>
  <c r="W85" i="8" s="1"/>
  <c r="Y85" i="8" s="1"/>
  <c r="AA84" i="8"/>
  <c r="T87" i="44"/>
  <c r="U87" i="44" s="1"/>
  <c r="W87" i="44" s="1"/>
  <c r="Y86" i="44"/>
  <c r="V87" i="37"/>
  <c r="W87" i="37" s="1"/>
  <c r="Y87" i="37" s="1"/>
  <c r="AA86" i="37"/>
  <c r="V87" i="40"/>
  <c r="W87" i="40" s="1"/>
  <c r="Y87" i="40" s="1"/>
  <c r="AA86" i="40"/>
  <c r="T176" i="44"/>
  <c r="U176" i="44" s="1"/>
  <c r="W176" i="44" s="1"/>
  <c r="Y175" i="44"/>
  <c r="V87" i="39"/>
  <c r="W87" i="39" s="1"/>
  <c r="Y87" i="39" s="1"/>
  <c r="AA86" i="39"/>
  <c r="V85" i="7"/>
  <c r="W85" i="7" s="1"/>
  <c r="Y85" i="7" s="1"/>
  <c r="AA84" i="7"/>
  <c r="V85" i="28"/>
  <c r="W85" i="28" s="1"/>
  <c r="Y85" i="28" s="1"/>
  <c r="AA84" i="28"/>
  <c r="V85" i="27"/>
  <c r="W85" i="27" s="1"/>
  <c r="Y85" i="27" s="1"/>
  <c r="AA84" i="27"/>
  <c r="V85" i="26"/>
  <c r="W85" i="26" s="1"/>
  <c r="Y85" i="26" s="1"/>
  <c r="AA84" i="26"/>
  <c r="V85" i="25"/>
  <c r="W85" i="25" s="1"/>
  <c r="Y85" i="25" s="1"/>
  <c r="AA84" i="25"/>
  <c r="V87" i="46"/>
  <c r="W87" i="46" s="1"/>
  <c r="Y87" i="46" s="1"/>
  <c r="AA86" i="46"/>
  <c r="V86" i="24"/>
  <c r="W86" i="24" s="1"/>
  <c r="Y86" i="24" s="1"/>
  <c r="AA85" i="24"/>
  <c r="V85" i="23"/>
  <c r="W85" i="23" s="1"/>
  <c r="Y85" i="23" s="1"/>
  <c r="AA84" i="23"/>
  <c r="V85" i="22"/>
  <c r="W85" i="22" s="1"/>
  <c r="Y85" i="22" s="1"/>
  <c r="AA84" i="22"/>
  <c r="V85" i="21"/>
  <c r="W85" i="21" s="1"/>
  <c r="Y85" i="21" s="1"/>
  <c r="AA84" i="21"/>
  <c r="V87" i="45"/>
  <c r="W87" i="45" s="1"/>
  <c r="Y87" i="45" s="1"/>
  <c r="AA86" i="45"/>
  <c r="V85" i="19"/>
  <c r="W85" i="19" s="1"/>
  <c r="Y85" i="19" s="1"/>
  <c r="AA84" i="19"/>
  <c r="V85" i="18"/>
  <c r="W85" i="18" s="1"/>
  <c r="Y85" i="18" s="1"/>
  <c r="AA84" i="18"/>
  <c r="V85" i="17"/>
  <c r="W85" i="17" s="1"/>
  <c r="Y85" i="17" s="1"/>
  <c r="AA84" i="17"/>
  <c r="V85" i="16"/>
  <c r="W85" i="16" s="1"/>
  <c r="Y85" i="16" s="1"/>
  <c r="AA84" i="16"/>
  <c r="V87" i="42"/>
  <c r="W87" i="42" s="1"/>
  <c r="Y87" i="42" s="1"/>
  <c r="AA86" i="42"/>
  <c r="V86" i="15"/>
  <c r="W86" i="15" s="1"/>
  <c r="Y86" i="15" s="1"/>
  <c r="AA85" i="15"/>
  <c r="V85" i="14"/>
  <c r="W85" i="14" s="1"/>
  <c r="Y85" i="14" s="1"/>
  <c r="AA84" i="14"/>
  <c r="V85" i="12"/>
  <c r="W85" i="12" s="1"/>
  <c r="Y85" i="12" s="1"/>
  <c r="AA84" i="12"/>
  <c r="V85" i="11"/>
  <c r="W85" i="11" s="1"/>
  <c r="Y85" i="11" s="1"/>
  <c r="AA84" i="11"/>
  <c r="V85" i="10"/>
  <c r="W85" i="10" s="1"/>
  <c r="Y85" i="10" s="1"/>
  <c r="AA84" i="10"/>
  <c r="V85" i="6"/>
  <c r="W85" i="6" s="1"/>
  <c r="Y85" i="6" s="1"/>
  <c r="AA84" i="6"/>
  <c r="V85" i="5"/>
  <c r="W85" i="5" s="1"/>
  <c r="Y85" i="5" s="1"/>
  <c r="AA84" i="5"/>
  <c r="V85" i="4"/>
  <c r="W85" i="4" s="1"/>
  <c r="Y85" i="4" s="1"/>
  <c r="AA84" i="4"/>
  <c r="V85" i="3"/>
  <c r="W85" i="3" s="1"/>
  <c r="Y85" i="3" s="1"/>
  <c r="AA84" i="3"/>
  <c r="V85" i="2"/>
  <c r="W85" i="2" s="1"/>
  <c r="Y85" i="2" s="1"/>
  <c r="AA84" i="2"/>
  <c r="V85" i="1"/>
  <c r="W85" i="1" s="1"/>
  <c r="Y85" i="1" s="1"/>
  <c r="AA84" i="1"/>
  <c r="V87" i="43"/>
  <c r="W87" i="43" s="1"/>
  <c r="Y87" i="43" s="1"/>
  <c r="AA86" i="43"/>
  <c r="V85" i="9"/>
  <c r="W85" i="9" s="1"/>
  <c r="Y85" i="9" s="1"/>
  <c r="AA84" i="9"/>
  <c r="V87" i="38"/>
  <c r="W87" i="38" s="1"/>
  <c r="Y87" i="38" s="1"/>
  <c r="AA86" i="38"/>
  <c r="Y47" i="41" l="1"/>
  <c r="O48" i="32"/>
  <c r="Y233" i="1"/>
  <c r="V234" i="1" s="1"/>
  <c r="W234" i="1" s="1"/>
  <c r="V222" i="15"/>
  <c r="W222" i="15" s="1"/>
  <c r="Y222" i="15" s="1"/>
  <c r="Y229" i="20"/>
  <c r="V230" i="20" s="1"/>
  <c r="W230" i="20" s="1"/>
  <c r="T177" i="44"/>
  <c r="U177" i="44" s="1"/>
  <c r="W177" i="44" s="1"/>
  <c r="Y176" i="44"/>
  <c r="V88" i="40"/>
  <c r="W88" i="40" s="1"/>
  <c r="Y88" i="40" s="1"/>
  <c r="AA87" i="40"/>
  <c r="V88" i="37"/>
  <c r="W88" i="37" s="1"/>
  <c r="Y88" i="37" s="1"/>
  <c r="AA87" i="37"/>
  <c r="T88" i="44"/>
  <c r="U88" i="44" s="1"/>
  <c r="W88" i="44" s="1"/>
  <c r="Y87" i="44"/>
  <c r="V86" i="8"/>
  <c r="W86" i="8" s="1"/>
  <c r="Y86" i="8" s="1"/>
  <c r="AA85" i="8"/>
  <c r="V86" i="20"/>
  <c r="W86" i="20" s="1"/>
  <c r="Y86" i="20" s="1"/>
  <c r="AA85" i="20"/>
  <c r="V88" i="39"/>
  <c r="W88" i="39" s="1"/>
  <c r="Y88" i="39" s="1"/>
  <c r="AA87" i="39"/>
  <c r="V86" i="7"/>
  <c r="W86" i="7" s="1"/>
  <c r="Y86" i="7" s="1"/>
  <c r="AA85" i="7"/>
  <c r="V86" i="28"/>
  <c r="W86" i="28" s="1"/>
  <c r="Y86" i="28" s="1"/>
  <c r="AA85" i="28"/>
  <c r="V86" i="27"/>
  <c r="W86" i="27" s="1"/>
  <c r="Y86" i="27" s="1"/>
  <c r="AA85" i="27"/>
  <c r="V86" i="26"/>
  <c r="W86" i="26" s="1"/>
  <c r="Y86" i="26" s="1"/>
  <c r="AA85" i="26"/>
  <c r="V86" i="25"/>
  <c r="W86" i="25" s="1"/>
  <c r="Y86" i="25" s="1"/>
  <c r="AA85" i="25"/>
  <c r="V88" i="46"/>
  <c r="W88" i="46" s="1"/>
  <c r="Y88" i="46" s="1"/>
  <c r="AA87" i="46"/>
  <c r="V87" i="24"/>
  <c r="W87" i="24" s="1"/>
  <c r="Y87" i="24" s="1"/>
  <c r="AA86" i="24"/>
  <c r="V86" i="23"/>
  <c r="W86" i="23" s="1"/>
  <c r="Y86" i="23" s="1"/>
  <c r="AA85" i="23"/>
  <c r="V86" i="22"/>
  <c r="W86" i="22" s="1"/>
  <c r="Y86" i="22" s="1"/>
  <c r="AA85" i="22"/>
  <c r="V86" i="21"/>
  <c r="W86" i="21" s="1"/>
  <c r="Y86" i="21" s="1"/>
  <c r="AA85" i="21"/>
  <c r="V88" i="45"/>
  <c r="W88" i="45" s="1"/>
  <c r="Y88" i="45" s="1"/>
  <c r="AA87" i="45"/>
  <c r="V86" i="19"/>
  <c r="W86" i="19" s="1"/>
  <c r="Y86" i="19" s="1"/>
  <c r="AA85" i="19"/>
  <c r="V86" i="18"/>
  <c r="W86" i="18" s="1"/>
  <c r="Y86" i="18" s="1"/>
  <c r="AA85" i="18"/>
  <c r="V86" i="17"/>
  <c r="W86" i="17" s="1"/>
  <c r="Y86" i="17" s="1"/>
  <c r="AA85" i="17"/>
  <c r="V86" i="16"/>
  <c r="W86" i="16" s="1"/>
  <c r="Y86" i="16" s="1"/>
  <c r="AA85" i="16"/>
  <c r="V88" i="42"/>
  <c r="W88" i="42" s="1"/>
  <c r="Y88" i="42" s="1"/>
  <c r="AA87" i="42"/>
  <c r="V87" i="15"/>
  <c r="W87" i="15" s="1"/>
  <c r="Y87" i="15" s="1"/>
  <c r="AA86" i="15"/>
  <c r="V86" i="14"/>
  <c r="W86" i="14" s="1"/>
  <c r="Y86" i="14" s="1"/>
  <c r="AA85" i="14"/>
  <c r="V86" i="12"/>
  <c r="W86" i="12" s="1"/>
  <c r="Y86" i="12" s="1"/>
  <c r="AA85" i="12"/>
  <c r="V86" i="11"/>
  <c r="W86" i="11" s="1"/>
  <c r="Y86" i="11" s="1"/>
  <c r="AA85" i="11"/>
  <c r="V86" i="10"/>
  <c r="W86" i="10" s="1"/>
  <c r="Y86" i="10" s="1"/>
  <c r="AA85" i="10"/>
  <c r="V86" i="6"/>
  <c r="W86" i="6" s="1"/>
  <c r="Y86" i="6" s="1"/>
  <c r="AA85" i="6"/>
  <c r="V86" i="5"/>
  <c r="W86" i="5" s="1"/>
  <c r="Y86" i="5" s="1"/>
  <c r="AA85" i="5"/>
  <c r="V86" i="4"/>
  <c r="W86" i="4" s="1"/>
  <c r="Y86" i="4" s="1"/>
  <c r="AA85" i="4"/>
  <c r="V86" i="3"/>
  <c r="W86" i="3" s="1"/>
  <c r="Y86" i="3" s="1"/>
  <c r="AA85" i="3"/>
  <c r="V86" i="2"/>
  <c r="W86" i="2" s="1"/>
  <c r="Y86" i="2" s="1"/>
  <c r="AA85" i="2"/>
  <c r="V86" i="1"/>
  <c r="W86" i="1" s="1"/>
  <c r="Y86" i="1" s="1"/>
  <c r="AA85" i="1"/>
  <c r="V88" i="43"/>
  <c r="W88" i="43" s="1"/>
  <c r="Y88" i="43" s="1"/>
  <c r="AA87" i="43"/>
  <c r="V86" i="9"/>
  <c r="W86" i="9" s="1"/>
  <c r="Y86" i="9" s="1"/>
  <c r="AA85" i="9"/>
  <c r="V88" i="38"/>
  <c r="W88" i="38" s="1"/>
  <c r="Y88" i="38" s="1"/>
  <c r="AA87" i="38"/>
  <c r="Q48" i="32" l="1"/>
  <c r="AA47" i="41"/>
  <c r="V48" i="41"/>
  <c r="W48" i="41" s="1"/>
  <c r="Y234" i="1"/>
  <c r="V235" i="1" s="1"/>
  <c r="W235" i="1" s="1"/>
  <c r="V223" i="15"/>
  <c r="W223" i="15" s="1"/>
  <c r="Y223" i="15" s="1"/>
  <c r="Y230" i="20"/>
  <c r="V231" i="20" s="1"/>
  <c r="W231" i="20" s="1"/>
  <c r="V87" i="20"/>
  <c r="W87" i="20" s="1"/>
  <c r="Y87" i="20" s="1"/>
  <c r="AA86" i="20"/>
  <c r="V87" i="8"/>
  <c r="W87" i="8" s="1"/>
  <c r="Y87" i="8" s="1"/>
  <c r="AA86" i="8"/>
  <c r="T89" i="44"/>
  <c r="U89" i="44" s="1"/>
  <c r="W89" i="44" s="1"/>
  <c r="Y88" i="44"/>
  <c r="V89" i="37"/>
  <c r="W89" i="37" s="1"/>
  <c r="Y89" i="37" s="1"/>
  <c r="AA88" i="37"/>
  <c r="V89" i="40"/>
  <c r="W89" i="40" s="1"/>
  <c r="Y89" i="40" s="1"/>
  <c r="AA88" i="40"/>
  <c r="T178" i="44"/>
  <c r="U178" i="44" s="1"/>
  <c r="W178" i="44" s="1"/>
  <c r="Y177" i="44"/>
  <c r="V89" i="39"/>
  <c r="W89" i="39" s="1"/>
  <c r="Y89" i="39" s="1"/>
  <c r="AA88" i="39"/>
  <c r="V87" i="7"/>
  <c r="W87" i="7" s="1"/>
  <c r="Y87" i="7" s="1"/>
  <c r="AA86" i="7"/>
  <c r="V87" i="28"/>
  <c r="W87" i="28" s="1"/>
  <c r="Y87" i="28" s="1"/>
  <c r="AA86" i="28"/>
  <c r="V87" i="27"/>
  <c r="W87" i="27" s="1"/>
  <c r="Y87" i="27" s="1"/>
  <c r="AA86" i="27"/>
  <c r="V87" i="26"/>
  <c r="W87" i="26" s="1"/>
  <c r="Y87" i="26" s="1"/>
  <c r="AA86" i="26"/>
  <c r="V87" i="25"/>
  <c r="W87" i="25" s="1"/>
  <c r="Y87" i="25" s="1"/>
  <c r="AA86" i="25"/>
  <c r="V89" i="46"/>
  <c r="W89" i="46" s="1"/>
  <c r="Y89" i="46" s="1"/>
  <c r="AA88" i="46"/>
  <c r="V88" i="24"/>
  <c r="W88" i="24" s="1"/>
  <c r="Y88" i="24" s="1"/>
  <c r="AA87" i="24"/>
  <c r="V87" i="23"/>
  <c r="W87" i="23" s="1"/>
  <c r="Y87" i="23" s="1"/>
  <c r="AA86" i="23"/>
  <c r="V87" i="22"/>
  <c r="W87" i="22" s="1"/>
  <c r="Y87" i="22" s="1"/>
  <c r="AA86" i="22"/>
  <c r="V87" i="21"/>
  <c r="W87" i="21" s="1"/>
  <c r="Y87" i="21" s="1"/>
  <c r="AA86" i="21"/>
  <c r="V89" i="45"/>
  <c r="W89" i="45" s="1"/>
  <c r="Y89" i="45" s="1"/>
  <c r="AA88" i="45"/>
  <c r="V87" i="19"/>
  <c r="W87" i="19" s="1"/>
  <c r="Y87" i="19" s="1"/>
  <c r="AA86" i="19"/>
  <c r="V87" i="18"/>
  <c r="W87" i="18" s="1"/>
  <c r="Y87" i="18" s="1"/>
  <c r="AA86" i="18"/>
  <c r="V87" i="17"/>
  <c r="W87" i="17" s="1"/>
  <c r="Y87" i="17" s="1"/>
  <c r="AA86" i="17"/>
  <c r="V87" i="16"/>
  <c r="W87" i="16" s="1"/>
  <c r="Y87" i="16" s="1"/>
  <c r="AA86" i="16"/>
  <c r="V89" i="42"/>
  <c r="W89" i="42" s="1"/>
  <c r="Y89" i="42" s="1"/>
  <c r="AA88" i="42"/>
  <c r="V88" i="15"/>
  <c r="W88" i="15" s="1"/>
  <c r="Y88" i="15" s="1"/>
  <c r="AA87" i="15"/>
  <c r="V87" i="14"/>
  <c r="W87" i="14" s="1"/>
  <c r="Y87" i="14" s="1"/>
  <c r="AA86" i="14"/>
  <c r="V87" i="12"/>
  <c r="W87" i="12" s="1"/>
  <c r="Y87" i="12" s="1"/>
  <c r="AA86" i="12"/>
  <c r="V87" i="11"/>
  <c r="W87" i="11" s="1"/>
  <c r="Y87" i="11" s="1"/>
  <c r="AA86" i="11"/>
  <c r="V87" i="10"/>
  <c r="W87" i="10" s="1"/>
  <c r="Y87" i="10" s="1"/>
  <c r="AA86" i="10"/>
  <c r="V87" i="6"/>
  <c r="W87" i="6" s="1"/>
  <c r="Y87" i="6" s="1"/>
  <c r="AA86" i="6"/>
  <c r="V87" i="5"/>
  <c r="W87" i="5" s="1"/>
  <c r="Y87" i="5" s="1"/>
  <c r="AA86" i="5"/>
  <c r="V87" i="4"/>
  <c r="W87" i="4" s="1"/>
  <c r="Y87" i="4" s="1"/>
  <c r="AA86" i="4"/>
  <c r="V87" i="3"/>
  <c r="W87" i="3" s="1"/>
  <c r="Y87" i="3" s="1"/>
  <c r="AA86" i="3"/>
  <c r="V87" i="2"/>
  <c r="W87" i="2" s="1"/>
  <c r="Y87" i="2" s="1"/>
  <c r="AA86" i="2"/>
  <c r="V87" i="1"/>
  <c r="W87" i="1" s="1"/>
  <c r="Y87" i="1" s="1"/>
  <c r="AA86" i="1"/>
  <c r="V89" i="43"/>
  <c r="W89" i="43" s="1"/>
  <c r="Y89" i="43" s="1"/>
  <c r="AA88" i="43"/>
  <c r="V87" i="9"/>
  <c r="W87" i="9" s="1"/>
  <c r="Y87" i="9" s="1"/>
  <c r="AA86" i="9"/>
  <c r="V89" i="38"/>
  <c r="W89" i="38" s="1"/>
  <c r="Y89" i="38" s="1"/>
  <c r="AA88" i="38"/>
  <c r="Y48" i="41" l="1"/>
  <c r="O49" i="32"/>
  <c r="Y235" i="1"/>
  <c r="V236" i="1" s="1"/>
  <c r="W236" i="1" s="1"/>
  <c r="V224" i="15"/>
  <c r="W224" i="15" s="1"/>
  <c r="Y224" i="15" s="1"/>
  <c r="Y231" i="20"/>
  <c r="V232" i="20" s="1"/>
  <c r="W232" i="20" s="1"/>
  <c r="T179" i="44"/>
  <c r="U179" i="44" s="1"/>
  <c r="W179" i="44" s="1"/>
  <c r="Y178" i="44"/>
  <c r="V90" i="40"/>
  <c r="W90" i="40" s="1"/>
  <c r="Y90" i="40" s="1"/>
  <c r="AA89" i="40"/>
  <c r="V90" i="37"/>
  <c r="W90" i="37" s="1"/>
  <c r="Y90" i="37" s="1"/>
  <c r="AA89" i="37"/>
  <c r="T90" i="44"/>
  <c r="U90" i="44" s="1"/>
  <c r="W90" i="44" s="1"/>
  <c r="Y89" i="44"/>
  <c r="V88" i="8"/>
  <c r="W88" i="8" s="1"/>
  <c r="Y88" i="8" s="1"/>
  <c r="AA87" i="8"/>
  <c r="V88" i="20"/>
  <c r="W88" i="20" s="1"/>
  <c r="Y88" i="20" s="1"/>
  <c r="AA87" i="20"/>
  <c r="V90" i="39"/>
  <c r="W90" i="39" s="1"/>
  <c r="Y90" i="39" s="1"/>
  <c r="AA89" i="39"/>
  <c r="V88" i="7"/>
  <c r="W88" i="7" s="1"/>
  <c r="Y88" i="7" s="1"/>
  <c r="AA87" i="7"/>
  <c r="V88" i="28"/>
  <c r="W88" i="28" s="1"/>
  <c r="Y88" i="28" s="1"/>
  <c r="AA87" i="28"/>
  <c r="V88" i="27"/>
  <c r="W88" i="27" s="1"/>
  <c r="Y88" i="27" s="1"/>
  <c r="AA87" i="27"/>
  <c r="V88" i="26"/>
  <c r="W88" i="26" s="1"/>
  <c r="Y88" i="26" s="1"/>
  <c r="AA87" i="26"/>
  <c r="V88" i="25"/>
  <c r="W88" i="25" s="1"/>
  <c r="Y88" i="25" s="1"/>
  <c r="AA87" i="25"/>
  <c r="V90" i="46"/>
  <c r="W90" i="46" s="1"/>
  <c r="Y90" i="46" s="1"/>
  <c r="AA89" i="46"/>
  <c r="V89" i="24"/>
  <c r="W89" i="24" s="1"/>
  <c r="Y89" i="24" s="1"/>
  <c r="AA88" i="24"/>
  <c r="V88" i="23"/>
  <c r="W88" i="23" s="1"/>
  <c r="Y88" i="23" s="1"/>
  <c r="AA87" i="23"/>
  <c r="V88" i="22"/>
  <c r="W88" i="22" s="1"/>
  <c r="Y88" i="22" s="1"/>
  <c r="AA87" i="22"/>
  <c r="V88" i="21"/>
  <c r="W88" i="21" s="1"/>
  <c r="Y88" i="21" s="1"/>
  <c r="AA87" i="21"/>
  <c r="V90" i="45"/>
  <c r="W90" i="45" s="1"/>
  <c r="Y90" i="45" s="1"/>
  <c r="AA89" i="45"/>
  <c r="V88" i="19"/>
  <c r="W88" i="19" s="1"/>
  <c r="Y88" i="19" s="1"/>
  <c r="AA87" i="19"/>
  <c r="V88" i="18"/>
  <c r="W88" i="18" s="1"/>
  <c r="Y88" i="18" s="1"/>
  <c r="AA87" i="18"/>
  <c r="V88" i="17"/>
  <c r="W88" i="17" s="1"/>
  <c r="Y88" i="17" s="1"/>
  <c r="AA87" i="17"/>
  <c r="V88" i="16"/>
  <c r="W88" i="16" s="1"/>
  <c r="Y88" i="16" s="1"/>
  <c r="AA87" i="16"/>
  <c r="V90" i="42"/>
  <c r="W90" i="42" s="1"/>
  <c r="Y90" i="42" s="1"/>
  <c r="AA89" i="42"/>
  <c r="V89" i="15"/>
  <c r="W89" i="15" s="1"/>
  <c r="Y89" i="15" s="1"/>
  <c r="AA88" i="15"/>
  <c r="V88" i="14"/>
  <c r="W88" i="14" s="1"/>
  <c r="Y88" i="14" s="1"/>
  <c r="AA87" i="14"/>
  <c r="V88" i="12"/>
  <c r="W88" i="12" s="1"/>
  <c r="Y88" i="12" s="1"/>
  <c r="AA87" i="12"/>
  <c r="V88" i="11"/>
  <c r="W88" i="11" s="1"/>
  <c r="Y88" i="11" s="1"/>
  <c r="AA87" i="11"/>
  <c r="V88" i="10"/>
  <c r="W88" i="10" s="1"/>
  <c r="Y88" i="10" s="1"/>
  <c r="AA87" i="10"/>
  <c r="V88" i="6"/>
  <c r="W88" i="6" s="1"/>
  <c r="Y88" i="6" s="1"/>
  <c r="AA87" i="6"/>
  <c r="V88" i="5"/>
  <c r="W88" i="5" s="1"/>
  <c r="Y88" i="5" s="1"/>
  <c r="AA87" i="5"/>
  <c r="V88" i="4"/>
  <c r="W88" i="4" s="1"/>
  <c r="Y88" i="4" s="1"/>
  <c r="AA87" i="4"/>
  <c r="V88" i="3"/>
  <c r="W88" i="3" s="1"/>
  <c r="Y88" i="3" s="1"/>
  <c r="AA87" i="3"/>
  <c r="V88" i="2"/>
  <c r="W88" i="2" s="1"/>
  <c r="Y88" i="2" s="1"/>
  <c r="AA87" i="2"/>
  <c r="V88" i="1"/>
  <c r="W88" i="1" s="1"/>
  <c r="Y88" i="1" s="1"/>
  <c r="AA87" i="1"/>
  <c r="V90" i="43"/>
  <c r="W90" i="43" s="1"/>
  <c r="Y90" i="43" s="1"/>
  <c r="AA89" i="43"/>
  <c r="V88" i="9"/>
  <c r="W88" i="9" s="1"/>
  <c r="Y88" i="9" s="1"/>
  <c r="AA87" i="9"/>
  <c r="V90" i="38"/>
  <c r="W90" i="38" s="1"/>
  <c r="Y90" i="38" s="1"/>
  <c r="AA89" i="38"/>
  <c r="Q49" i="32" l="1"/>
  <c r="AA48" i="41"/>
  <c r="V49" i="41"/>
  <c r="W49" i="41" s="1"/>
  <c r="Y236" i="1"/>
  <c r="V237" i="1" s="1"/>
  <c r="W237" i="1" s="1"/>
  <c r="V225" i="15"/>
  <c r="W225" i="15" s="1"/>
  <c r="Y225" i="15" s="1"/>
  <c r="Y232" i="20"/>
  <c r="V233" i="20" s="1"/>
  <c r="W233" i="20" s="1"/>
  <c r="V89" i="20"/>
  <c r="W89" i="20" s="1"/>
  <c r="Y89" i="20" s="1"/>
  <c r="AA88" i="20"/>
  <c r="V89" i="8"/>
  <c r="W89" i="8" s="1"/>
  <c r="Y89" i="8" s="1"/>
  <c r="AA88" i="8"/>
  <c r="T91" i="44"/>
  <c r="U91" i="44" s="1"/>
  <c r="W91" i="44" s="1"/>
  <c r="Y90" i="44"/>
  <c r="V91" i="37"/>
  <c r="W91" i="37" s="1"/>
  <c r="Y91" i="37" s="1"/>
  <c r="AA90" i="37"/>
  <c r="V91" i="40"/>
  <c r="W91" i="40" s="1"/>
  <c r="Y91" i="40" s="1"/>
  <c r="AA90" i="40"/>
  <c r="T180" i="44"/>
  <c r="U180" i="44" s="1"/>
  <c r="W180" i="44" s="1"/>
  <c r="Y179" i="44"/>
  <c r="V91" i="39"/>
  <c r="W91" i="39" s="1"/>
  <c r="Y91" i="39" s="1"/>
  <c r="AA90" i="39"/>
  <c r="V89" i="7"/>
  <c r="W89" i="7" s="1"/>
  <c r="Y89" i="7" s="1"/>
  <c r="AA88" i="7"/>
  <c r="V89" i="28"/>
  <c r="W89" i="28" s="1"/>
  <c r="Y89" i="28" s="1"/>
  <c r="AA88" i="28"/>
  <c r="V89" i="27"/>
  <c r="W89" i="27" s="1"/>
  <c r="Y89" i="27" s="1"/>
  <c r="AA88" i="27"/>
  <c r="V89" i="26"/>
  <c r="W89" i="26" s="1"/>
  <c r="Y89" i="26" s="1"/>
  <c r="AA88" i="26"/>
  <c r="V89" i="25"/>
  <c r="W89" i="25" s="1"/>
  <c r="Y89" i="25" s="1"/>
  <c r="AA88" i="25"/>
  <c r="V91" i="46"/>
  <c r="W91" i="46" s="1"/>
  <c r="Y91" i="46" s="1"/>
  <c r="AA90" i="46"/>
  <c r="V90" i="24"/>
  <c r="W90" i="24" s="1"/>
  <c r="Y90" i="24" s="1"/>
  <c r="AA89" i="24"/>
  <c r="V89" i="23"/>
  <c r="W89" i="23" s="1"/>
  <c r="Y89" i="23" s="1"/>
  <c r="AA88" i="23"/>
  <c r="V89" i="22"/>
  <c r="W89" i="22" s="1"/>
  <c r="Y89" i="22" s="1"/>
  <c r="AA88" i="22"/>
  <c r="V89" i="21"/>
  <c r="W89" i="21" s="1"/>
  <c r="Y89" i="21" s="1"/>
  <c r="AA88" i="21"/>
  <c r="V91" i="45"/>
  <c r="W91" i="45" s="1"/>
  <c r="Y91" i="45" s="1"/>
  <c r="AA90" i="45"/>
  <c r="V89" i="19"/>
  <c r="W89" i="19" s="1"/>
  <c r="Y89" i="19" s="1"/>
  <c r="AA88" i="19"/>
  <c r="V89" i="18"/>
  <c r="W89" i="18" s="1"/>
  <c r="Y89" i="18" s="1"/>
  <c r="AA88" i="18"/>
  <c r="V89" i="17"/>
  <c r="W89" i="17" s="1"/>
  <c r="Y89" i="17" s="1"/>
  <c r="AA88" i="17"/>
  <c r="V89" i="16"/>
  <c r="W89" i="16" s="1"/>
  <c r="Y89" i="16" s="1"/>
  <c r="AA88" i="16"/>
  <c r="V91" i="42"/>
  <c r="W91" i="42" s="1"/>
  <c r="Y91" i="42" s="1"/>
  <c r="AA90" i="42"/>
  <c r="V90" i="15"/>
  <c r="W90" i="15" s="1"/>
  <c r="Y90" i="15" s="1"/>
  <c r="AA89" i="15"/>
  <c r="V89" i="14"/>
  <c r="W89" i="14" s="1"/>
  <c r="Y89" i="14" s="1"/>
  <c r="AA88" i="14"/>
  <c r="V89" i="12"/>
  <c r="W89" i="12" s="1"/>
  <c r="Y89" i="12" s="1"/>
  <c r="AA88" i="12"/>
  <c r="V89" i="11"/>
  <c r="W89" i="11" s="1"/>
  <c r="Y89" i="11" s="1"/>
  <c r="AA88" i="11"/>
  <c r="V89" i="10"/>
  <c r="W89" i="10" s="1"/>
  <c r="Y89" i="10" s="1"/>
  <c r="AA88" i="10"/>
  <c r="V89" i="6"/>
  <c r="W89" i="6" s="1"/>
  <c r="Y89" i="6" s="1"/>
  <c r="AA88" i="6"/>
  <c r="V89" i="5"/>
  <c r="W89" i="5" s="1"/>
  <c r="Y89" i="5" s="1"/>
  <c r="AA88" i="5"/>
  <c r="V89" i="4"/>
  <c r="W89" i="4" s="1"/>
  <c r="Y89" i="4" s="1"/>
  <c r="AA88" i="4"/>
  <c r="V89" i="3"/>
  <c r="W89" i="3" s="1"/>
  <c r="Y89" i="3" s="1"/>
  <c r="AA88" i="3"/>
  <c r="V89" i="2"/>
  <c r="W89" i="2" s="1"/>
  <c r="Y89" i="2" s="1"/>
  <c r="AA88" i="2"/>
  <c r="V89" i="1"/>
  <c r="W89" i="1" s="1"/>
  <c r="Y89" i="1" s="1"/>
  <c r="AA88" i="1"/>
  <c r="V91" i="43"/>
  <c r="W91" i="43" s="1"/>
  <c r="Y91" i="43" s="1"/>
  <c r="AA90" i="43"/>
  <c r="V89" i="9"/>
  <c r="W89" i="9" s="1"/>
  <c r="Y89" i="9" s="1"/>
  <c r="AA88" i="9"/>
  <c r="V91" i="38"/>
  <c r="W91" i="38" s="1"/>
  <c r="Y91" i="38" s="1"/>
  <c r="AA90" i="38"/>
  <c r="Y49" i="41" l="1"/>
  <c r="O50" i="32"/>
  <c r="Y237" i="1"/>
  <c r="V238" i="1" s="1"/>
  <c r="W238" i="1" s="1"/>
  <c r="V226" i="15"/>
  <c r="W226" i="15" s="1"/>
  <c r="Y226" i="15" s="1"/>
  <c r="Y233" i="20"/>
  <c r="V234" i="20" s="1"/>
  <c r="W234" i="20" s="1"/>
  <c r="T181" i="44"/>
  <c r="U181" i="44" s="1"/>
  <c r="W181" i="44" s="1"/>
  <c r="Y180" i="44"/>
  <c r="V92" i="40"/>
  <c r="W92" i="40" s="1"/>
  <c r="Y92" i="40" s="1"/>
  <c r="AA91" i="40"/>
  <c r="V92" i="37"/>
  <c r="W92" i="37" s="1"/>
  <c r="Y92" i="37" s="1"/>
  <c r="AA91" i="37"/>
  <c r="T92" i="44"/>
  <c r="U92" i="44" s="1"/>
  <c r="W92" i="44" s="1"/>
  <c r="Y91" i="44"/>
  <c r="V90" i="8"/>
  <c r="W90" i="8" s="1"/>
  <c r="Y90" i="8" s="1"/>
  <c r="AA89" i="8"/>
  <c r="V90" i="20"/>
  <c r="W90" i="20" s="1"/>
  <c r="Y90" i="20" s="1"/>
  <c r="AA89" i="20"/>
  <c r="V92" i="39"/>
  <c r="W92" i="39" s="1"/>
  <c r="Y92" i="39" s="1"/>
  <c r="AA91" i="39"/>
  <c r="V90" i="7"/>
  <c r="W90" i="7" s="1"/>
  <c r="Y90" i="7" s="1"/>
  <c r="AA89" i="7"/>
  <c r="V90" i="28"/>
  <c r="W90" i="28" s="1"/>
  <c r="Y90" i="28" s="1"/>
  <c r="AA89" i="28"/>
  <c r="V90" i="27"/>
  <c r="W90" i="27" s="1"/>
  <c r="Y90" i="27" s="1"/>
  <c r="AA89" i="27"/>
  <c r="V90" i="26"/>
  <c r="W90" i="26" s="1"/>
  <c r="Y90" i="26" s="1"/>
  <c r="AA89" i="26"/>
  <c r="V90" i="25"/>
  <c r="W90" i="25" s="1"/>
  <c r="Y90" i="25" s="1"/>
  <c r="AA89" i="25"/>
  <c r="V92" i="46"/>
  <c r="W92" i="46" s="1"/>
  <c r="Y92" i="46" s="1"/>
  <c r="AA91" i="46"/>
  <c r="V91" i="24"/>
  <c r="W91" i="24" s="1"/>
  <c r="Y91" i="24" s="1"/>
  <c r="AA90" i="24"/>
  <c r="V90" i="23"/>
  <c r="W90" i="23" s="1"/>
  <c r="Y90" i="23" s="1"/>
  <c r="AA89" i="23"/>
  <c r="V90" i="22"/>
  <c r="W90" i="22" s="1"/>
  <c r="Y90" i="22" s="1"/>
  <c r="AA89" i="22"/>
  <c r="V90" i="21"/>
  <c r="W90" i="21" s="1"/>
  <c r="Y90" i="21" s="1"/>
  <c r="AA89" i="21"/>
  <c r="V92" i="45"/>
  <c r="W92" i="45" s="1"/>
  <c r="Y92" i="45" s="1"/>
  <c r="AA91" i="45"/>
  <c r="V90" i="19"/>
  <c r="W90" i="19" s="1"/>
  <c r="Y90" i="19" s="1"/>
  <c r="AA89" i="19"/>
  <c r="V90" i="18"/>
  <c r="W90" i="18" s="1"/>
  <c r="Y90" i="18" s="1"/>
  <c r="AA89" i="18"/>
  <c r="V90" i="17"/>
  <c r="W90" i="17" s="1"/>
  <c r="Y90" i="17" s="1"/>
  <c r="AA89" i="17"/>
  <c r="V90" i="16"/>
  <c r="W90" i="16" s="1"/>
  <c r="Y90" i="16" s="1"/>
  <c r="AA89" i="16"/>
  <c r="V92" i="42"/>
  <c r="W92" i="42" s="1"/>
  <c r="Y92" i="42" s="1"/>
  <c r="AA91" i="42"/>
  <c r="V91" i="15"/>
  <c r="W91" i="15" s="1"/>
  <c r="Y91" i="15" s="1"/>
  <c r="AA90" i="15"/>
  <c r="V90" i="14"/>
  <c r="W90" i="14" s="1"/>
  <c r="Y90" i="14" s="1"/>
  <c r="AA89" i="14"/>
  <c r="V90" i="12"/>
  <c r="W90" i="12" s="1"/>
  <c r="Y90" i="12" s="1"/>
  <c r="AA89" i="12"/>
  <c r="V90" i="11"/>
  <c r="W90" i="11" s="1"/>
  <c r="Y90" i="11" s="1"/>
  <c r="AA89" i="11"/>
  <c r="V90" i="10"/>
  <c r="W90" i="10" s="1"/>
  <c r="Y90" i="10" s="1"/>
  <c r="AA89" i="10"/>
  <c r="V90" i="6"/>
  <c r="W90" i="6" s="1"/>
  <c r="Y90" i="6" s="1"/>
  <c r="AA89" i="6"/>
  <c r="V90" i="5"/>
  <c r="W90" i="5" s="1"/>
  <c r="Y90" i="5" s="1"/>
  <c r="AA89" i="5"/>
  <c r="V90" i="4"/>
  <c r="W90" i="4" s="1"/>
  <c r="Y90" i="4" s="1"/>
  <c r="AA89" i="4"/>
  <c r="V90" i="3"/>
  <c r="W90" i="3" s="1"/>
  <c r="Y90" i="3" s="1"/>
  <c r="AA89" i="3"/>
  <c r="V90" i="2"/>
  <c r="W90" i="2" s="1"/>
  <c r="Y90" i="2" s="1"/>
  <c r="AA89" i="2"/>
  <c r="V90" i="1"/>
  <c r="W90" i="1" s="1"/>
  <c r="Y90" i="1" s="1"/>
  <c r="AA89" i="1"/>
  <c r="V92" i="43"/>
  <c r="W92" i="43" s="1"/>
  <c r="Y92" i="43" s="1"/>
  <c r="AA91" i="43"/>
  <c r="V90" i="9"/>
  <c r="W90" i="9" s="1"/>
  <c r="Y90" i="9" s="1"/>
  <c r="AA89" i="9"/>
  <c r="V92" i="38"/>
  <c r="W92" i="38" s="1"/>
  <c r="Y92" i="38" s="1"/>
  <c r="AA91" i="38"/>
  <c r="Q50" i="32" l="1"/>
  <c r="V50" i="41"/>
  <c r="W50" i="41" s="1"/>
  <c r="AA49" i="41"/>
  <c r="Y238" i="1"/>
  <c r="V239" i="1" s="1"/>
  <c r="W239" i="1" s="1"/>
  <c r="V227" i="15"/>
  <c r="W227" i="15" s="1"/>
  <c r="Y227" i="15" s="1"/>
  <c r="Y234" i="20"/>
  <c r="V235" i="20" s="1"/>
  <c r="W235" i="20" s="1"/>
  <c r="Y235" i="20" s="1"/>
  <c r="V91" i="20"/>
  <c r="W91" i="20" s="1"/>
  <c r="Y91" i="20" s="1"/>
  <c r="AA90" i="20"/>
  <c r="V91" i="8"/>
  <c r="W91" i="8" s="1"/>
  <c r="Y91" i="8" s="1"/>
  <c r="AA90" i="8"/>
  <c r="T93" i="44"/>
  <c r="U93" i="44" s="1"/>
  <c r="W93" i="44" s="1"/>
  <c r="Y92" i="44"/>
  <c r="V93" i="37"/>
  <c r="W93" i="37" s="1"/>
  <c r="Y93" i="37" s="1"/>
  <c r="AA92" i="37"/>
  <c r="V93" i="40"/>
  <c r="W93" i="40" s="1"/>
  <c r="Y93" i="40" s="1"/>
  <c r="AA92" i="40"/>
  <c r="T182" i="44"/>
  <c r="U182" i="44" s="1"/>
  <c r="W182" i="44" s="1"/>
  <c r="Y181" i="44"/>
  <c r="V93" i="39"/>
  <c r="W93" i="39" s="1"/>
  <c r="Y93" i="39" s="1"/>
  <c r="AA92" i="39"/>
  <c r="V91" i="7"/>
  <c r="W91" i="7" s="1"/>
  <c r="Y91" i="7" s="1"/>
  <c r="AA90" i="7"/>
  <c r="V91" i="28"/>
  <c r="W91" i="28" s="1"/>
  <c r="Y91" i="28" s="1"/>
  <c r="AA90" i="28"/>
  <c r="V91" i="27"/>
  <c r="W91" i="27" s="1"/>
  <c r="Y91" i="27" s="1"/>
  <c r="AA90" i="27"/>
  <c r="V91" i="26"/>
  <c r="W91" i="26" s="1"/>
  <c r="Y91" i="26" s="1"/>
  <c r="AA90" i="26"/>
  <c r="V91" i="25"/>
  <c r="W91" i="25" s="1"/>
  <c r="Y91" i="25" s="1"/>
  <c r="AA90" i="25"/>
  <c r="V93" i="46"/>
  <c r="W93" i="46" s="1"/>
  <c r="Y93" i="46" s="1"/>
  <c r="AA92" i="46"/>
  <c r="V92" i="24"/>
  <c r="W92" i="24" s="1"/>
  <c r="Y92" i="24" s="1"/>
  <c r="AA91" i="24"/>
  <c r="V91" i="23"/>
  <c r="W91" i="23" s="1"/>
  <c r="Y91" i="23" s="1"/>
  <c r="AA90" i="23"/>
  <c r="V91" i="22"/>
  <c r="W91" i="22" s="1"/>
  <c r="Y91" i="22" s="1"/>
  <c r="AA90" i="22"/>
  <c r="V91" i="21"/>
  <c r="W91" i="21" s="1"/>
  <c r="Y91" i="21" s="1"/>
  <c r="AA90" i="21"/>
  <c r="V93" i="45"/>
  <c r="W93" i="45" s="1"/>
  <c r="Y93" i="45" s="1"/>
  <c r="AA92" i="45"/>
  <c r="V91" i="19"/>
  <c r="W91" i="19" s="1"/>
  <c r="Y91" i="19" s="1"/>
  <c r="AA90" i="19"/>
  <c r="V91" i="18"/>
  <c r="W91" i="18" s="1"/>
  <c r="Y91" i="18" s="1"/>
  <c r="AA90" i="18"/>
  <c r="V91" i="17"/>
  <c r="W91" i="17" s="1"/>
  <c r="Y91" i="17" s="1"/>
  <c r="AA90" i="17"/>
  <c r="V91" i="16"/>
  <c r="W91" i="16" s="1"/>
  <c r="Y91" i="16" s="1"/>
  <c r="AA90" i="16"/>
  <c r="V93" i="42"/>
  <c r="W93" i="42" s="1"/>
  <c r="Y93" i="42" s="1"/>
  <c r="AA92" i="42"/>
  <c r="V92" i="15"/>
  <c r="W92" i="15" s="1"/>
  <c r="Y92" i="15" s="1"/>
  <c r="AA91" i="15"/>
  <c r="V91" i="14"/>
  <c r="W91" i="14" s="1"/>
  <c r="Y91" i="14" s="1"/>
  <c r="AA90" i="14"/>
  <c r="V91" i="12"/>
  <c r="W91" i="12" s="1"/>
  <c r="Y91" i="12" s="1"/>
  <c r="AA90" i="12"/>
  <c r="V91" i="11"/>
  <c r="W91" i="11" s="1"/>
  <c r="Y91" i="11" s="1"/>
  <c r="AA90" i="11"/>
  <c r="V91" i="10"/>
  <c r="W91" i="10" s="1"/>
  <c r="Y91" i="10" s="1"/>
  <c r="AA90" i="10"/>
  <c r="V91" i="6"/>
  <c r="W91" i="6" s="1"/>
  <c r="Y91" i="6" s="1"/>
  <c r="AA90" i="6"/>
  <c r="V91" i="5"/>
  <c r="W91" i="5" s="1"/>
  <c r="Y91" i="5" s="1"/>
  <c r="AA90" i="5"/>
  <c r="V91" i="4"/>
  <c r="W91" i="4" s="1"/>
  <c r="Y91" i="4" s="1"/>
  <c r="AA90" i="4"/>
  <c r="V91" i="3"/>
  <c r="W91" i="3" s="1"/>
  <c r="Y91" i="3" s="1"/>
  <c r="AA90" i="3"/>
  <c r="V91" i="2"/>
  <c r="W91" i="2" s="1"/>
  <c r="Y91" i="2" s="1"/>
  <c r="AA90" i="2"/>
  <c r="V91" i="1"/>
  <c r="W91" i="1" s="1"/>
  <c r="Y91" i="1" s="1"/>
  <c r="AA90" i="1"/>
  <c r="V93" i="43"/>
  <c r="W93" i="43" s="1"/>
  <c r="Y93" i="43" s="1"/>
  <c r="AA92" i="43"/>
  <c r="V91" i="9"/>
  <c r="W91" i="9" s="1"/>
  <c r="Y91" i="9" s="1"/>
  <c r="AA90" i="9"/>
  <c r="V93" i="38"/>
  <c r="W93" i="38" s="1"/>
  <c r="Y93" i="38" s="1"/>
  <c r="AA92" i="38"/>
  <c r="Y50" i="41" l="1"/>
  <c r="O51" i="32"/>
  <c r="Y239" i="1"/>
  <c r="V240" i="1" s="1"/>
  <c r="W240" i="1" s="1"/>
  <c r="V228" i="15"/>
  <c r="W228" i="15" s="1"/>
  <c r="Y228" i="15" s="1"/>
  <c r="V236" i="20"/>
  <c r="W236" i="20" s="1"/>
  <c r="Y236" i="20" s="1"/>
  <c r="T183" i="44"/>
  <c r="U183" i="44" s="1"/>
  <c r="W183" i="44" s="1"/>
  <c r="T184" i="44" s="1"/>
  <c r="U184" i="44" s="1"/>
  <c r="W184" i="44" s="1"/>
  <c r="T185" i="44" s="1"/>
  <c r="U185" i="44" s="1"/>
  <c r="W185" i="44" s="1"/>
  <c r="T186" i="44" s="1"/>
  <c r="U186" i="44" s="1"/>
  <c r="W186" i="44" s="1"/>
  <c r="Y182" i="44"/>
  <c r="V94" i="40"/>
  <c r="W94" i="40" s="1"/>
  <c r="Y94" i="40" s="1"/>
  <c r="AA93" i="40"/>
  <c r="V94" i="37"/>
  <c r="W94" i="37" s="1"/>
  <c r="Y94" i="37" s="1"/>
  <c r="AA93" i="37"/>
  <c r="T94" i="44"/>
  <c r="U94" i="44" s="1"/>
  <c r="W94" i="44" s="1"/>
  <c r="Y93" i="44"/>
  <c r="V92" i="8"/>
  <c r="W92" i="8" s="1"/>
  <c r="Y92" i="8" s="1"/>
  <c r="AA91" i="8"/>
  <c r="V92" i="20"/>
  <c r="W92" i="20" s="1"/>
  <c r="Y92" i="20" s="1"/>
  <c r="AA91" i="20"/>
  <c r="V94" i="39"/>
  <c r="W94" i="39" s="1"/>
  <c r="Y94" i="39" s="1"/>
  <c r="AA93" i="39"/>
  <c r="V92" i="7"/>
  <c r="W92" i="7" s="1"/>
  <c r="Y92" i="7" s="1"/>
  <c r="AA91" i="7"/>
  <c r="V92" i="28"/>
  <c r="W92" i="28" s="1"/>
  <c r="Y92" i="28" s="1"/>
  <c r="AA91" i="28"/>
  <c r="V92" i="27"/>
  <c r="W92" i="27" s="1"/>
  <c r="Y92" i="27" s="1"/>
  <c r="AA91" i="27"/>
  <c r="V92" i="26"/>
  <c r="W92" i="26" s="1"/>
  <c r="Y92" i="26" s="1"/>
  <c r="AA91" i="26"/>
  <c r="V92" i="25"/>
  <c r="W92" i="25" s="1"/>
  <c r="Y92" i="25" s="1"/>
  <c r="AA91" i="25"/>
  <c r="V94" i="46"/>
  <c r="W94" i="46" s="1"/>
  <c r="Y94" i="46" s="1"/>
  <c r="AA93" i="46"/>
  <c r="V93" i="24"/>
  <c r="W93" i="24" s="1"/>
  <c r="Y93" i="24" s="1"/>
  <c r="AA92" i="24"/>
  <c r="V92" i="23"/>
  <c r="W92" i="23" s="1"/>
  <c r="Y92" i="23" s="1"/>
  <c r="AA91" i="23"/>
  <c r="V92" i="22"/>
  <c r="W92" i="22" s="1"/>
  <c r="Y92" i="22" s="1"/>
  <c r="AA91" i="22"/>
  <c r="V92" i="21"/>
  <c r="W92" i="21" s="1"/>
  <c r="Y92" i="21" s="1"/>
  <c r="AA91" i="21"/>
  <c r="V94" i="45"/>
  <c r="W94" i="45" s="1"/>
  <c r="Y94" i="45" s="1"/>
  <c r="AA93" i="45"/>
  <c r="V92" i="19"/>
  <c r="W92" i="19" s="1"/>
  <c r="Y92" i="19" s="1"/>
  <c r="AA91" i="19"/>
  <c r="V92" i="18"/>
  <c r="W92" i="18" s="1"/>
  <c r="Y92" i="18" s="1"/>
  <c r="AA91" i="18"/>
  <c r="V92" i="17"/>
  <c r="W92" i="17" s="1"/>
  <c r="Y92" i="17" s="1"/>
  <c r="AA91" i="17"/>
  <c r="V92" i="16"/>
  <c r="W92" i="16" s="1"/>
  <c r="Y92" i="16" s="1"/>
  <c r="AA91" i="16"/>
  <c r="V94" i="42"/>
  <c r="W94" i="42" s="1"/>
  <c r="Y94" i="42" s="1"/>
  <c r="AA93" i="42"/>
  <c r="V93" i="15"/>
  <c r="W93" i="15" s="1"/>
  <c r="Y93" i="15" s="1"/>
  <c r="AA92" i="15"/>
  <c r="V92" i="14"/>
  <c r="W92" i="14" s="1"/>
  <c r="Y92" i="14" s="1"/>
  <c r="AA91" i="14"/>
  <c r="V92" i="12"/>
  <c r="W92" i="12" s="1"/>
  <c r="Y92" i="12" s="1"/>
  <c r="AA91" i="12"/>
  <c r="V92" i="11"/>
  <c r="W92" i="11" s="1"/>
  <c r="Y92" i="11" s="1"/>
  <c r="AA91" i="11"/>
  <c r="V92" i="10"/>
  <c r="W92" i="10" s="1"/>
  <c r="Y92" i="10" s="1"/>
  <c r="AA91" i="10"/>
  <c r="V92" i="6"/>
  <c r="W92" i="6" s="1"/>
  <c r="Y92" i="6" s="1"/>
  <c r="AA91" i="6"/>
  <c r="V92" i="5"/>
  <c r="W92" i="5" s="1"/>
  <c r="Y92" i="5" s="1"/>
  <c r="AA91" i="5"/>
  <c r="V92" i="4"/>
  <c r="W92" i="4" s="1"/>
  <c r="Y92" i="4" s="1"/>
  <c r="AA91" i="4"/>
  <c r="V92" i="3"/>
  <c r="W92" i="3" s="1"/>
  <c r="Y92" i="3" s="1"/>
  <c r="AA91" i="3"/>
  <c r="V92" i="2"/>
  <c r="W92" i="2" s="1"/>
  <c r="Y92" i="2" s="1"/>
  <c r="AA91" i="2"/>
  <c r="V92" i="1"/>
  <c r="W92" i="1" s="1"/>
  <c r="Y92" i="1" s="1"/>
  <c r="AA91" i="1"/>
  <c r="V94" i="43"/>
  <c r="W94" i="43" s="1"/>
  <c r="Y94" i="43" s="1"/>
  <c r="AA93" i="43"/>
  <c r="V92" i="9"/>
  <c r="W92" i="9" s="1"/>
  <c r="Y92" i="9" s="1"/>
  <c r="AA91" i="9"/>
  <c r="V94" i="38"/>
  <c r="W94" i="38" s="1"/>
  <c r="Y94" i="38" s="1"/>
  <c r="AA93" i="38"/>
  <c r="Q51" i="32" l="1"/>
  <c r="V51" i="41"/>
  <c r="W51" i="41" s="1"/>
  <c r="AA50" i="41"/>
  <c r="Y240" i="1"/>
  <c r="V241" i="1" s="1"/>
  <c r="W241" i="1" s="1"/>
  <c r="V229" i="15"/>
  <c r="W229" i="15" s="1"/>
  <c r="Y229" i="15" s="1"/>
  <c r="V237" i="20"/>
  <c r="W237" i="20" s="1"/>
  <c r="Y237" i="20" s="1"/>
  <c r="V93" i="20"/>
  <c r="W93" i="20" s="1"/>
  <c r="Y93" i="20" s="1"/>
  <c r="AA92" i="20"/>
  <c r="V93" i="8"/>
  <c r="W93" i="8" s="1"/>
  <c r="Y93" i="8" s="1"/>
  <c r="AA92" i="8"/>
  <c r="T95" i="44"/>
  <c r="U95" i="44" s="1"/>
  <c r="W95" i="44" s="1"/>
  <c r="Y94" i="44"/>
  <c r="V95" i="37"/>
  <c r="W95" i="37" s="1"/>
  <c r="Y95" i="37" s="1"/>
  <c r="AA94" i="37"/>
  <c r="V95" i="40"/>
  <c r="W95" i="40" s="1"/>
  <c r="Y95" i="40" s="1"/>
  <c r="AA94" i="40"/>
  <c r="V95" i="39"/>
  <c r="W95" i="39" s="1"/>
  <c r="Y95" i="39" s="1"/>
  <c r="AA94" i="39"/>
  <c r="V93" i="7"/>
  <c r="W93" i="7" s="1"/>
  <c r="Y93" i="7" s="1"/>
  <c r="AA92" i="7"/>
  <c r="V93" i="28"/>
  <c r="W93" i="28" s="1"/>
  <c r="Y93" i="28" s="1"/>
  <c r="AA92" i="28"/>
  <c r="V93" i="27"/>
  <c r="W93" i="27" s="1"/>
  <c r="Y93" i="27" s="1"/>
  <c r="AA92" i="27"/>
  <c r="V93" i="26"/>
  <c r="W93" i="26" s="1"/>
  <c r="Y93" i="26" s="1"/>
  <c r="AA92" i="26"/>
  <c r="V93" i="25"/>
  <c r="W93" i="25" s="1"/>
  <c r="Y93" i="25" s="1"/>
  <c r="AA92" i="25"/>
  <c r="V95" i="46"/>
  <c r="W95" i="46" s="1"/>
  <c r="Y95" i="46" s="1"/>
  <c r="AA94" i="46"/>
  <c r="V94" i="24"/>
  <c r="W94" i="24" s="1"/>
  <c r="Y94" i="24" s="1"/>
  <c r="AA93" i="24"/>
  <c r="V93" i="23"/>
  <c r="W93" i="23" s="1"/>
  <c r="Y93" i="23" s="1"/>
  <c r="AA92" i="23"/>
  <c r="V93" i="22"/>
  <c r="W93" i="22" s="1"/>
  <c r="Y93" i="22" s="1"/>
  <c r="AA92" i="22"/>
  <c r="V93" i="21"/>
  <c r="W93" i="21" s="1"/>
  <c r="Y93" i="21" s="1"/>
  <c r="AA92" i="21"/>
  <c r="V95" i="45"/>
  <c r="W95" i="45" s="1"/>
  <c r="Y95" i="45" s="1"/>
  <c r="AA94" i="45"/>
  <c r="V93" i="19"/>
  <c r="W93" i="19" s="1"/>
  <c r="Y93" i="19" s="1"/>
  <c r="AA92" i="19"/>
  <c r="V93" i="18"/>
  <c r="W93" i="18" s="1"/>
  <c r="Y93" i="18" s="1"/>
  <c r="AA92" i="18"/>
  <c r="V93" i="17"/>
  <c r="W93" i="17" s="1"/>
  <c r="Y93" i="17" s="1"/>
  <c r="AA92" i="17"/>
  <c r="V93" i="16"/>
  <c r="W93" i="16" s="1"/>
  <c r="Y93" i="16" s="1"/>
  <c r="AA92" i="16"/>
  <c r="V95" i="42"/>
  <c r="W95" i="42" s="1"/>
  <c r="Y95" i="42" s="1"/>
  <c r="AA94" i="42"/>
  <c r="V94" i="15"/>
  <c r="W94" i="15" s="1"/>
  <c r="Y94" i="15" s="1"/>
  <c r="AA93" i="15"/>
  <c r="V93" i="14"/>
  <c r="W93" i="14" s="1"/>
  <c r="Y93" i="14" s="1"/>
  <c r="AA92" i="14"/>
  <c r="V93" i="12"/>
  <c r="W93" i="12" s="1"/>
  <c r="Y93" i="12" s="1"/>
  <c r="AA92" i="12"/>
  <c r="V93" i="11"/>
  <c r="W93" i="11" s="1"/>
  <c r="Y93" i="11" s="1"/>
  <c r="AA92" i="11"/>
  <c r="V93" i="10"/>
  <c r="W93" i="10" s="1"/>
  <c r="Y93" i="10" s="1"/>
  <c r="AA92" i="10"/>
  <c r="V93" i="6"/>
  <c r="W93" i="6" s="1"/>
  <c r="Y93" i="6" s="1"/>
  <c r="AA92" i="6"/>
  <c r="V93" i="5"/>
  <c r="W93" i="5" s="1"/>
  <c r="Y93" i="5" s="1"/>
  <c r="AA92" i="5"/>
  <c r="V93" i="4"/>
  <c r="W93" i="4" s="1"/>
  <c r="Y93" i="4" s="1"/>
  <c r="AA92" i="4"/>
  <c r="V93" i="3"/>
  <c r="W93" i="3" s="1"/>
  <c r="Y93" i="3" s="1"/>
  <c r="AA92" i="3"/>
  <c r="V93" i="2"/>
  <c r="W93" i="2" s="1"/>
  <c r="Y93" i="2" s="1"/>
  <c r="AA92" i="2"/>
  <c r="V93" i="1"/>
  <c r="W93" i="1" s="1"/>
  <c r="Y93" i="1" s="1"/>
  <c r="AA92" i="1"/>
  <c r="V95" i="43"/>
  <c r="W95" i="43" s="1"/>
  <c r="Y95" i="43" s="1"/>
  <c r="AA94" i="43"/>
  <c r="V93" i="9"/>
  <c r="W93" i="9" s="1"/>
  <c r="Y93" i="9" s="1"/>
  <c r="AA92" i="9"/>
  <c r="V95" i="38"/>
  <c r="W95" i="38" s="1"/>
  <c r="Y95" i="38" s="1"/>
  <c r="AA94" i="38"/>
  <c r="Y51" i="41" l="1"/>
  <c r="O52" i="32"/>
  <c r="Y241" i="1"/>
  <c r="V242" i="1" s="1"/>
  <c r="W242" i="1" s="1"/>
  <c r="V230" i="15"/>
  <c r="W230" i="15" s="1"/>
  <c r="Y230" i="15" s="1"/>
  <c r="V238" i="20"/>
  <c r="W238" i="20" s="1"/>
  <c r="Y238" i="20" s="1"/>
  <c r="V96" i="40"/>
  <c r="W96" i="40" s="1"/>
  <c r="Y96" i="40" s="1"/>
  <c r="AA95" i="40"/>
  <c r="V96" i="37"/>
  <c r="W96" i="37" s="1"/>
  <c r="Y96" i="37" s="1"/>
  <c r="AA95" i="37"/>
  <c r="T96" i="44"/>
  <c r="U96" i="44" s="1"/>
  <c r="W96" i="44" s="1"/>
  <c r="Y96" i="44" s="1"/>
  <c r="Y95" i="44"/>
  <c r="V94" i="8"/>
  <c r="W94" i="8" s="1"/>
  <c r="Y94" i="8" s="1"/>
  <c r="AA93" i="8"/>
  <c r="V94" i="20"/>
  <c r="W94" i="20" s="1"/>
  <c r="Y94" i="20" s="1"/>
  <c r="AA93" i="20"/>
  <c r="V96" i="39"/>
  <c r="W96" i="39" s="1"/>
  <c r="Y96" i="39" s="1"/>
  <c r="AA95" i="39"/>
  <c r="V94" i="7"/>
  <c r="W94" i="7" s="1"/>
  <c r="Y94" i="7" s="1"/>
  <c r="AA93" i="7"/>
  <c r="V94" i="28"/>
  <c r="W94" i="28" s="1"/>
  <c r="Y94" i="28" s="1"/>
  <c r="AA93" i="28"/>
  <c r="V94" i="27"/>
  <c r="W94" i="27" s="1"/>
  <c r="Y94" i="27" s="1"/>
  <c r="AA93" i="27"/>
  <c r="V94" i="26"/>
  <c r="W94" i="26" s="1"/>
  <c r="Y94" i="26" s="1"/>
  <c r="AA93" i="26"/>
  <c r="V94" i="25"/>
  <c r="W94" i="25" s="1"/>
  <c r="Y94" i="25" s="1"/>
  <c r="AA93" i="25"/>
  <c r="V96" i="46"/>
  <c r="W96" i="46" s="1"/>
  <c r="Y96" i="46" s="1"/>
  <c r="AA95" i="46"/>
  <c r="V95" i="24"/>
  <c r="W95" i="24" s="1"/>
  <c r="Y95" i="24" s="1"/>
  <c r="AA94" i="24"/>
  <c r="V94" i="23"/>
  <c r="W94" i="23" s="1"/>
  <c r="Y94" i="23" s="1"/>
  <c r="AA93" i="23"/>
  <c r="V94" i="22"/>
  <c r="W94" i="22" s="1"/>
  <c r="Y94" i="22" s="1"/>
  <c r="AA93" i="22"/>
  <c r="V94" i="21"/>
  <c r="W94" i="21" s="1"/>
  <c r="Y94" i="21" s="1"/>
  <c r="AA93" i="21"/>
  <c r="V96" i="45"/>
  <c r="W96" i="45" s="1"/>
  <c r="Y96" i="45" s="1"/>
  <c r="AA95" i="45"/>
  <c r="V94" i="19"/>
  <c r="W94" i="19" s="1"/>
  <c r="Y94" i="19" s="1"/>
  <c r="AA93" i="19"/>
  <c r="V94" i="18"/>
  <c r="W94" i="18" s="1"/>
  <c r="Y94" i="18" s="1"/>
  <c r="AA93" i="18"/>
  <c r="V94" i="17"/>
  <c r="W94" i="17" s="1"/>
  <c r="Y94" i="17" s="1"/>
  <c r="AA93" i="17"/>
  <c r="V94" i="16"/>
  <c r="W94" i="16" s="1"/>
  <c r="Y94" i="16" s="1"/>
  <c r="AA93" i="16"/>
  <c r="V96" i="42"/>
  <c r="W96" i="42" s="1"/>
  <c r="Y96" i="42" s="1"/>
  <c r="AA95" i="42"/>
  <c r="V95" i="15"/>
  <c r="W95" i="15" s="1"/>
  <c r="Y95" i="15" s="1"/>
  <c r="AA95" i="15" s="1"/>
  <c r="AA94" i="15"/>
  <c r="V94" i="14"/>
  <c r="W94" i="14" s="1"/>
  <c r="Y94" i="14" s="1"/>
  <c r="AA93" i="14"/>
  <c r="V94" i="12"/>
  <c r="W94" i="12" s="1"/>
  <c r="Y94" i="12" s="1"/>
  <c r="AA93" i="12"/>
  <c r="V94" i="11"/>
  <c r="W94" i="11" s="1"/>
  <c r="Y94" i="11" s="1"/>
  <c r="AA93" i="11"/>
  <c r="V94" i="10"/>
  <c r="W94" i="10" s="1"/>
  <c r="Y94" i="10" s="1"/>
  <c r="AA93" i="10"/>
  <c r="V94" i="6"/>
  <c r="W94" i="6" s="1"/>
  <c r="Y94" i="6" s="1"/>
  <c r="AA93" i="6"/>
  <c r="V94" i="5"/>
  <c r="W94" i="5" s="1"/>
  <c r="Y94" i="5" s="1"/>
  <c r="AA93" i="5"/>
  <c r="V94" i="4"/>
  <c r="W94" i="4" s="1"/>
  <c r="Y94" i="4" s="1"/>
  <c r="AA93" i="4"/>
  <c r="V94" i="3"/>
  <c r="W94" i="3" s="1"/>
  <c r="Y94" i="3" s="1"/>
  <c r="AA93" i="3"/>
  <c r="V94" i="2"/>
  <c r="W94" i="2" s="1"/>
  <c r="Y94" i="2" s="1"/>
  <c r="AA93" i="2"/>
  <c r="V94" i="1"/>
  <c r="W94" i="1" s="1"/>
  <c r="Y94" i="1" s="1"/>
  <c r="AA93" i="1"/>
  <c r="V96" i="43"/>
  <c r="W96" i="43" s="1"/>
  <c r="Y96" i="43" s="1"/>
  <c r="AA95" i="43"/>
  <c r="V94" i="9"/>
  <c r="W94" i="9" s="1"/>
  <c r="Y94" i="9" s="1"/>
  <c r="AA93" i="9"/>
  <c r="V96" i="38"/>
  <c r="W96" i="38" s="1"/>
  <c r="Y96" i="38" s="1"/>
  <c r="AA95" i="38"/>
  <c r="Q52" i="32" l="1"/>
  <c r="V52" i="41"/>
  <c r="W52" i="41" s="1"/>
  <c r="AA51" i="41"/>
  <c r="Y242" i="1"/>
  <c r="V243" i="1" s="1"/>
  <c r="W243" i="1" s="1"/>
  <c r="V231" i="15"/>
  <c r="W231" i="15" s="1"/>
  <c r="Y231" i="15" s="1"/>
  <c r="V239" i="20"/>
  <c r="W239" i="20" s="1"/>
  <c r="Y239" i="20" s="1"/>
  <c r="V95" i="20"/>
  <c r="W95" i="20" s="1"/>
  <c r="Y95" i="20" s="1"/>
  <c r="AA95" i="20" s="1"/>
  <c r="AA94" i="20"/>
  <c r="V95" i="8"/>
  <c r="W95" i="8" s="1"/>
  <c r="Y95" i="8" s="1"/>
  <c r="AA95" i="8" s="1"/>
  <c r="AA94" i="8"/>
  <c r="W97" i="37"/>
  <c r="Y97" i="37" s="1"/>
  <c r="AA96" i="37"/>
  <c r="W97" i="40"/>
  <c r="Y97" i="40" s="1"/>
  <c r="AA96" i="40"/>
  <c r="W97" i="39"/>
  <c r="Y97" i="39" s="1"/>
  <c r="V98" i="39" s="1"/>
  <c r="W98" i="39" s="1"/>
  <c r="Y98" i="39" s="1"/>
  <c r="V99" i="39" s="1"/>
  <c r="W99" i="39" s="1"/>
  <c r="Y99" i="39" s="1"/>
  <c r="V100" i="39" s="1"/>
  <c r="W100" i="39" s="1"/>
  <c r="Y100" i="39" s="1"/>
  <c r="AA96" i="39"/>
  <c r="V95" i="7"/>
  <c r="W95" i="7" s="1"/>
  <c r="Y95" i="7" s="1"/>
  <c r="AA95" i="7" s="1"/>
  <c r="AA94" i="7"/>
  <c r="V95" i="28"/>
  <c r="W95" i="28" s="1"/>
  <c r="Y95" i="28" s="1"/>
  <c r="AA94" i="28"/>
  <c r="V95" i="27"/>
  <c r="W95" i="27" s="1"/>
  <c r="Y95" i="27" s="1"/>
  <c r="AA94" i="27"/>
  <c r="V95" i="26"/>
  <c r="W95" i="26" s="1"/>
  <c r="Y95" i="26" s="1"/>
  <c r="AA94" i="26"/>
  <c r="V95" i="25"/>
  <c r="W95" i="25" s="1"/>
  <c r="Y95" i="25" s="1"/>
  <c r="AA94" i="25"/>
  <c r="W97" i="46"/>
  <c r="Y97" i="46" s="1"/>
  <c r="AA96" i="46"/>
  <c r="V96" i="24"/>
  <c r="W96" i="24" s="1"/>
  <c r="Y96" i="24" s="1"/>
  <c r="AA95" i="24"/>
  <c r="V95" i="23"/>
  <c r="W95" i="23" s="1"/>
  <c r="Y95" i="23" s="1"/>
  <c r="AA94" i="23"/>
  <c r="V95" i="22"/>
  <c r="W95" i="22" s="1"/>
  <c r="Y95" i="22" s="1"/>
  <c r="AA94" i="22"/>
  <c r="V95" i="21"/>
  <c r="W95" i="21" s="1"/>
  <c r="Y95" i="21" s="1"/>
  <c r="AA95" i="21" s="1"/>
  <c r="AA94" i="21"/>
  <c r="W97" i="45"/>
  <c r="Y97" i="45" s="1"/>
  <c r="AA96" i="45"/>
  <c r="V95" i="19"/>
  <c r="W95" i="19" s="1"/>
  <c r="Y95" i="19" s="1"/>
  <c r="AA95" i="19" s="1"/>
  <c r="AA94" i="19"/>
  <c r="V95" i="18"/>
  <c r="W95" i="18" s="1"/>
  <c r="Y95" i="18" s="1"/>
  <c r="AA95" i="18" s="1"/>
  <c r="AA94" i="18"/>
  <c r="V95" i="17"/>
  <c r="W95" i="17" s="1"/>
  <c r="Y95" i="17" s="1"/>
  <c r="AA95" i="17" s="1"/>
  <c r="AA94" i="17"/>
  <c r="V95" i="16"/>
  <c r="W95" i="16" s="1"/>
  <c r="Y95" i="16" s="1"/>
  <c r="AA95" i="16" s="1"/>
  <c r="AA94" i="16"/>
  <c r="W97" i="42"/>
  <c r="Y97" i="42" s="1"/>
  <c r="V98" i="42" s="1"/>
  <c r="W98" i="42" s="1"/>
  <c r="Y98" i="42" s="1"/>
  <c r="AA96" i="42"/>
  <c r="W97" i="41"/>
  <c r="V95" i="14"/>
  <c r="W95" i="14" s="1"/>
  <c r="Y95" i="14" s="1"/>
  <c r="AA95" i="14" s="1"/>
  <c r="AA94" i="14"/>
  <c r="V95" i="12"/>
  <c r="W95" i="12" s="1"/>
  <c r="Y95" i="12" s="1"/>
  <c r="AA95" i="12" s="1"/>
  <c r="AA94" i="12"/>
  <c r="V95" i="11"/>
  <c r="W95" i="11" s="1"/>
  <c r="Y95" i="11" s="1"/>
  <c r="AA95" i="11" s="1"/>
  <c r="AA94" i="11"/>
  <c r="V95" i="10"/>
  <c r="W95" i="10" s="1"/>
  <c r="Y95" i="10" s="1"/>
  <c r="AA95" i="10" s="1"/>
  <c r="AA94" i="10"/>
  <c r="V95" i="6"/>
  <c r="W95" i="6" s="1"/>
  <c r="Y95" i="6" s="1"/>
  <c r="AA95" i="6" s="1"/>
  <c r="AA94" i="6"/>
  <c r="V95" i="5"/>
  <c r="W95" i="5" s="1"/>
  <c r="Y95" i="5" s="1"/>
  <c r="AA95" i="5" s="1"/>
  <c r="AA94" i="5"/>
  <c r="V95" i="4"/>
  <c r="W95" i="4" s="1"/>
  <c r="Y95" i="4" s="1"/>
  <c r="AA95" i="4" s="1"/>
  <c r="AA94" i="4"/>
  <c r="V95" i="3"/>
  <c r="W95" i="3" s="1"/>
  <c r="Y95" i="3" s="1"/>
  <c r="AA95" i="3" s="1"/>
  <c r="AA94" i="3"/>
  <c r="V95" i="2"/>
  <c r="W95" i="2" s="1"/>
  <c r="Y95" i="2" s="1"/>
  <c r="AA95" i="2" s="1"/>
  <c r="AA94" i="2"/>
  <c r="V95" i="1"/>
  <c r="W95" i="1" s="1"/>
  <c r="Y95" i="1" s="1"/>
  <c r="AA95" i="1" s="1"/>
  <c r="AA94" i="1"/>
  <c r="W97" i="43"/>
  <c r="Y97" i="43" s="1"/>
  <c r="AA96" i="43"/>
  <c r="W97" i="34"/>
  <c r="Y97" i="34" s="1"/>
  <c r="V98" i="34" s="1"/>
  <c r="W98" i="34" s="1"/>
  <c r="Y98" i="34" s="1"/>
  <c r="V99" i="34" s="1"/>
  <c r="W99" i="34" s="1"/>
  <c r="Y99" i="34" s="1"/>
  <c r="V100" i="34" s="1"/>
  <c r="W100" i="34" s="1"/>
  <c r="Y100" i="34" s="1"/>
  <c r="V101" i="34" s="1"/>
  <c r="W101" i="34" s="1"/>
  <c r="Y101" i="34" s="1"/>
  <c r="V102" i="34" s="1"/>
  <c r="W102" i="34" s="1"/>
  <c r="Y102" i="34" s="1"/>
  <c r="V103" i="34" s="1"/>
  <c r="W103" i="34" s="1"/>
  <c r="Y103" i="34" s="1"/>
  <c r="V104" i="34" s="1"/>
  <c r="W104" i="34" s="1"/>
  <c r="Y104" i="34" s="1"/>
  <c r="V105" i="34" s="1"/>
  <c r="W105" i="34" s="1"/>
  <c r="Y105" i="34" s="1"/>
  <c r="V106" i="34" s="1"/>
  <c r="W106" i="34" s="1"/>
  <c r="Y106" i="34" s="1"/>
  <c r="V107" i="34" s="1"/>
  <c r="W107" i="34" s="1"/>
  <c r="Y107" i="34" s="1"/>
  <c r="V108" i="34" s="1"/>
  <c r="W108" i="34" s="1"/>
  <c r="Y108" i="34" s="1"/>
  <c r="V109" i="34" s="1"/>
  <c r="W109" i="34" s="1"/>
  <c r="Y109" i="34" s="1"/>
  <c r="V110" i="34" s="1"/>
  <c r="W110" i="34" s="1"/>
  <c r="Y110" i="34" s="1"/>
  <c r="V111" i="34" s="1"/>
  <c r="W111" i="34" s="1"/>
  <c r="Y111" i="34" s="1"/>
  <c r="V112" i="34" s="1"/>
  <c r="W112" i="34" s="1"/>
  <c r="Y112" i="34" s="1"/>
  <c r="V113" i="34" s="1"/>
  <c r="W113" i="34" s="1"/>
  <c r="Y113" i="34" s="1"/>
  <c r="V114" i="34" s="1"/>
  <c r="W114" i="34" s="1"/>
  <c r="Y114" i="34" s="1"/>
  <c r="V115" i="34" s="1"/>
  <c r="W115" i="34" s="1"/>
  <c r="Y115" i="34" s="1"/>
  <c r="V116" i="34" s="1"/>
  <c r="W116" i="34" s="1"/>
  <c r="Y116" i="34" s="1"/>
  <c r="AA96" i="34"/>
  <c r="V95" i="9"/>
  <c r="W95" i="9" s="1"/>
  <c r="Y95" i="9" s="1"/>
  <c r="AA95" i="9" s="1"/>
  <c r="AA94" i="9"/>
  <c r="W97" i="38"/>
  <c r="Y97" i="38" s="1"/>
  <c r="AA96" i="38"/>
  <c r="Y97" i="41" l="1"/>
  <c r="O98" i="32"/>
  <c r="Y52" i="41"/>
  <c r="O53" i="32"/>
  <c r="Y243" i="1"/>
  <c r="V244" i="1" s="1"/>
  <c r="W244" i="1" s="1"/>
  <c r="V232" i="15"/>
  <c r="W232" i="15" s="1"/>
  <c r="Y232" i="15" s="1"/>
  <c r="V240" i="20"/>
  <c r="W240" i="20" s="1"/>
  <c r="Y240" i="20" s="1"/>
  <c r="V98" i="40"/>
  <c r="W98" i="40" s="1"/>
  <c r="Y98" i="40" s="1"/>
  <c r="AA97" i="40"/>
  <c r="V98" i="37"/>
  <c r="W98" i="37" s="1"/>
  <c r="Y98" i="37" s="1"/>
  <c r="AA97" i="37"/>
  <c r="V101" i="39"/>
  <c r="W101" i="39" s="1"/>
  <c r="Y101" i="39" s="1"/>
  <c r="V102" i="39" s="1"/>
  <c r="W102" i="39" s="1"/>
  <c r="Y102" i="39" s="1"/>
  <c r="V103" i="39" s="1"/>
  <c r="W103" i="39" s="1"/>
  <c r="Y103" i="39" s="1"/>
  <c r="V104" i="39" s="1"/>
  <c r="W104" i="39" s="1"/>
  <c r="Y104" i="39" s="1"/>
  <c r="V105" i="39" s="1"/>
  <c r="W105" i="39" s="1"/>
  <c r="Y105" i="39" s="1"/>
  <c r="AA100" i="39"/>
  <c r="V96" i="28"/>
  <c r="W96" i="28" s="1"/>
  <c r="Y96" i="28" s="1"/>
  <c r="AA95" i="28"/>
  <c r="V96" i="27"/>
  <c r="W96" i="27" s="1"/>
  <c r="Y96" i="27" s="1"/>
  <c r="AA95" i="27"/>
  <c r="V96" i="26"/>
  <c r="W96" i="26" s="1"/>
  <c r="Y96" i="26" s="1"/>
  <c r="AA95" i="26"/>
  <c r="V96" i="25"/>
  <c r="W96" i="25" s="1"/>
  <c r="Y96" i="25" s="1"/>
  <c r="AA95" i="25"/>
  <c r="V98" i="46"/>
  <c r="W98" i="46" s="1"/>
  <c r="Y98" i="46" s="1"/>
  <c r="AA97" i="46"/>
  <c r="V97" i="24"/>
  <c r="W97" i="24" s="1"/>
  <c r="Y97" i="24" s="1"/>
  <c r="AA96" i="24"/>
  <c r="V96" i="23"/>
  <c r="W96" i="23" s="1"/>
  <c r="Y96" i="23" s="1"/>
  <c r="AA95" i="23"/>
  <c r="V96" i="22"/>
  <c r="W96" i="22" s="1"/>
  <c r="Y96" i="22" s="1"/>
  <c r="AA95" i="22"/>
  <c r="V98" i="45"/>
  <c r="W98" i="45" s="1"/>
  <c r="Y98" i="45" s="1"/>
  <c r="AA97" i="45"/>
  <c r="V99" i="42"/>
  <c r="W99" i="42" s="1"/>
  <c r="Y99" i="42" s="1"/>
  <c r="V100" i="42" s="1"/>
  <c r="W100" i="42" s="1"/>
  <c r="Y100" i="42" s="1"/>
  <c r="V101" i="42" s="1"/>
  <c r="W101" i="42" s="1"/>
  <c r="Y101" i="42" s="1"/>
  <c r="AA98" i="42"/>
  <c r="V98" i="43"/>
  <c r="W98" i="43" s="1"/>
  <c r="Y98" i="43" s="1"/>
  <c r="AA97" i="43"/>
  <c r="V117" i="34"/>
  <c r="W117" i="34" s="1"/>
  <c r="Y117" i="34" s="1"/>
  <c r="V118" i="34" s="1"/>
  <c r="W118" i="34" s="1"/>
  <c r="Y118" i="34" s="1"/>
  <c r="V119" i="34" s="1"/>
  <c r="W119" i="34" s="1"/>
  <c r="Y119" i="34" s="1"/>
  <c r="V120" i="34" s="1"/>
  <c r="W120" i="34" s="1"/>
  <c r="Y120" i="34" s="1"/>
  <c r="V121" i="34" s="1"/>
  <c r="W121" i="34" s="1"/>
  <c r="Y121" i="34" s="1"/>
  <c r="V122" i="34" s="1"/>
  <c r="W122" i="34" s="1"/>
  <c r="Y122" i="34" s="1"/>
  <c r="V123" i="34" s="1"/>
  <c r="W123" i="34" s="1"/>
  <c r="Y123" i="34" s="1"/>
  <c r="V124" i="34" s="1"/>
  <c r="W124" i="34" s="1"/>
  <c r="Y124" i="34" s="1"/>
  <c r="V125" i="34" s="1"/>
  <c r="W125" i="34" s="1"/>
  <c r="AA116" i="34"/>
  <c r="V98" i="38"/>
  <c r="W98" i="38" s="1"/>
  <c r="Y98" i="38" s="1"/>
  <c r="AA97" i="38"/>
  <c r="Q53" i="32" l="1"/>
  <c r="V53" i="41"/>
  <c r="W53" i="41" s="1"/>
  <c r="AA52" i="41"/>
  <c r="V98" i="41"/>
  <c r="W98" i="41" s="1"/>
  <c r="Q98" i="32"/>
  <c r="Y244" i="1"/>
  <c r="V245" i="1" s="1"/>
  <c r="W245" i="1" s="1"/>
  <c r="V233" i="15"/>
  <c r="W233" i="15" s="1"/>
  <c r="Y233" i="15" s="1"/>
  <c r="V241" i="20"/>
  <c r="W241" i="20" s="1"/>
  <c r="Y241" i="20" s="1"/>
  <c r="V99" i="37"/>
  <c r="W99" i="37" s="1"/>
  <c r="Y99" i="37" s="1"/>
  <c r="AA98" i="37"/>
  <c r="V99" i="40"/>
  <c r="W99" i="40" s="1"/>
  <c r="Y99" i="40" s="1"/>
  <c r="AA98" i="40"/>
  <c r="V106" i="39"/>
  <c r="W106" i="39" s="1"/>
  <c r="Y106" i="39" s="1"/>
  <c r="V107" i="39" s="1"/>
  <c r="W107" i="39" s="1"/>
  <c r="Y107" i="39" s="1"/>
  <c r="V108" i="39" s="1"/>
  <c r="W108" i="39" s="1"/>
  <c r="Y108" i="39" s="1"/>
  <c r="V109" i="39" s="1"/>
  <c r="W109" i="39" s="1"/>
  <c r="Y109" i="39" s="1"/>
  <c r="V110" i="39" s="1"/>
  <c r="W110" i="39" s="1"/>
  <c r="Y110" i="39" s="1"/>
  <c r="V111" i="39" s="1"/>
  <c r="W111" i="39" s="1"/>
  <c r="Y111" i="39" s="1"/>
  <c r="V112" i="39" s="1"/>
  <c r="W112" i="39" s="1"/>
  <c r="Y112" i="39" s="1"/>
  <c r="AA105" i="39"/>
  <c r="V97" i="28"/>
  <c r="W97" i="28" s="1"/>
  <c r="Y97" i="28" s="1"/>
  <c r="AA96" i="28"/>
  <c r="V97" i="27"/>
  <c r="W97" i="27" s="1"/>
  <c r="Y97" i="27" s="1"/>
  <c r="AA96" i="27"/>
  <c r="W97" i="26"/>
  <c r="Y97" i="26" s="1"/>
  <c r="V98" i="26" s="1"/>
  <c r="W98" i="26" s="1"/>
  <c r="Y98" i="26" s="1"/>
  <c r="V99" i="26" s="1"/>
  <c r="W99" i="26" s="1"/>
  <c r="Y99" i="26" s="1"/>
  <c r="V100" i="26" s="1"/>
  <c r="W100" i="26" s="1"/>
  <c r="Y100" i="26" s="1"/>
  <c r="V101" i="26" s="1"/>
  <c r="W101" i="26" s="1"/>
  <c r="Y101" i="26" s="1"/>
  <c r="V102" i="26" s="1"/>
  <c r="W102" i="26" s="1"/>
  <c r="Y102" i="26" s="1"/>
  <c r="V103" i="26" s="1"/>
  <c r="W103" i="26" s="1"/>
  <c r="Y103" i="26" s="1"/>
  <c r="V104" i="26" s="1"/>
  <c r="W104" i="26" s="1"/>
  <c r="Y104" i="26" s="1"/>
  <c r="V105" i="26" s="1"/>
  <c r="W105" i="26" s="1"/>
  <c r="Y105" i="26" s="1"/>
  <c r="V106" i="26" s="1"/>
  <c r="W106" i="26" s="1"/>
  <c r="Y106" i="26" s="1"/>
  <c r="V107" i="26" s="1"/>
  <c r="W107" i="26" s="1"/>
  <c r="Y107" i="26" s="1"/>
  <c r="V108" i="26" s="1"/>
  <c r="W108" i="26" s="1"/>
  <c r="Y108" i="26" s="1"/>
  <c r="V109" i="26" s="1"/>
  <c r="W109" i="26" s="1"/>
  <c r="Y109" i="26" s="1"/>
  <c r="V110" i="26" s="1"/>
  <c r="W110" i="26" s="1"/>
  <c r="Y110" i="26" s="1"/>
  <c r="V111" i="26" s="1"/>
  <c r="W111" i="26" s="1"/>
  <c r="Y111" i="26" s="1"/>
  <c r="V112" i="26" s="1"/>
  <c r="W112" i="26" s="1"/>
  <c r="Y112" i="26" s="1"/>
  <c r="V113" i="26" s="1"/>
  <c r="W113" i="26" s="1"/>
  <c r="Y113" i="26" s="1"/>
  <c r="V114" i="26" s="1"/>
  <c r="W114" i="26" s="1"/>
  <c r="Y114" i="26" s="1"/>
  <c r="V115" i="26" s="1"/>
  <c r="W115" i="26" s="1"/>
  <c r="Y115" i="26" s="1"/>
  <c r="V116" i="26" s="1"/>
  <c r="W116" i="26" s="1"/>
  <c r="Y116" i="26" s="1"/>
  <c r="V117" i="26" s="1"/>
  <c r="W117" i="26" s="1"/>
  <c r="Y117" i="26" s="1"/>
  <c r="V118" i="26" s="1"/>
  <c r="W118" i="26" s="1"/>
  <c r="Y118" i="26" s="1"/>
  <c r="V119" i="26" s="1"/>
  <c r="W119" i="26" s="1"/>
  <c r="Y119" i="26" s="1"/>
  <c r="V120" i="26" s="1"/>
  <c r="W120" i="26" s="1"/>
  <c r="Y120" i="26" s="1"/>
  <c r="V121" i="26" s="1"/>
  <c r="W121" i="26" s="1"/>
  <c r="Y121" i="26" s="1"/>
  <c r="V122" i="26" s="1"/>
  <c r="W122" i="26" s="1"/>
  <c r="Y122" i="26" s="1"/>
  <c r="V123" i="26" s="1"/>
  <c r="W123" i="26" s="1"/>
  <c r="Y123" i="26" s="1"/>
  <c r="V124" i="26" s="1"/>
  <c r="W124" i="26" s="1"/>
  <c r="Y124" i="26" s="1"/>
  <c r="V125" i="26" s="1"/>
  <c r="W125" i="26" s="1"/>
  <c r="Y125" i="26" s="1"/>
  <c r="AA96" i="26"/>
  <c r="W97" i="25"/>
  <c r="Y97" i="25" s="1"/>
  <c r="V98" i="25" s="1"/>
  <c r="W98" i="25" s="1"/>
  <c r="Y98" i="25" s="1"/>
  <c r="V99" i="25" s="1"/>
  <c r="W99" i="25" s="1"/>
  <c r="Y99" i="25" s="1"/>
  <c r="V100" i="25" s="1"/>
  <c r="W100" i="25" s="1"/>
  <c r="Y100" i="25" s="1"/>
  <c r="AA96" i="25"/>
  <c r="V99" i="46"/>
  <c r="W99" i="46" s="1"/>
  <c r="Y99" i="46" s="1"/>
  <c r="AA98" i="46"/>
  <c r="V98" i="24"/>
  <c r="W98" i="24" s="1"/>
  <c r="Y98" i="24" s="1"/>
  <c r="AA97" i="24"/>
  <c r="W97" i="23"/>
  <c r="Y97" i="23" s="1"/>
  <c r="V98" i="23" s="1"/>
  <c r="W98" i="23" s="1"/>
  <c r="Y98" i="23" s="1"/>
  <c r="V99" i="23" s="1"/>
  <c r="W99" i="23" s="1"/>
  <c r="Y99" i="23" s="1"/>
  <c r="V100" i="23" s="1"/>
  <c r="W100" i="23" s="1"/>
  <c r="Y100" i="23" s="1"/>
  <c r="V101" i="23" s="1"/>
  <c r="W101" i="23" s="1"/>
  <c r="Y101" i="23" s="1"/>
  <c r="V102" i="23" s="1"/>
  <c r="W102" i="23" s="1"/>
  <c r="Y102" i="23" s="1"/>
  <c r="V103" i="23" s="1"/>
  <c r="W103" i="23" s="1"/>
  <c r="Y103" i="23" s="1"/>
  <c r="V104" i="23" s="1"/>
  <c r="W104" i="23" s="1"/>
  <c r="Y104" i="23" s="1"/>
  <c r="V105" i="23" s="1"/>
  <c r="W105" i="23" s="1"/>
  <c r="Y105" i="23" s="1"/>
  <c r="V106" i="23" s="1"/>
  <c r="W106" i="23" s="1"/>
  <c r="Y106" i="23" s="1"/>
  <c r="V107" i="23" s="1"/>
  <c r="W107" i="23" s="1"/>
  <c r="Y107" i="23" s="1"/>
  <c r="V108" i="23" s="1"/>
  <c r="W108" i="23" s="1"/>
  <c r="Y108" i="23" s="1"/>
  <c r="V109" i="23" s="1"/>
  <c r="W109" i="23" s="1"/>
  <c r="Y109" i="23" s="1"/>
  <c r="V110" i="23" s="1"/>
  <c r="W110" i="23" s="1"/>
  <c r="Y110" i="23" s="1"/>
  <c r="V111" i="23" s="1"/>
  <c r="W111" i="23" s="1"/>
  <c r="Y111" i="23" s="1"/>
  <c r="V112" i="23" s="1"/>
  <c r="W112" i="23" s="1"/>
  <c r="Y112" i="23" s="1"/>
  <c r="V113" i="23" s="1"/>
  <c r="W113" i="23" s="1"/>
  <c r="Y113" i="23" s="1"/>
  <c r="V114" i="23" s="1"/>
  <c r="W114" i="23" s="1"/>
  <c r="Y114" i="23" s="1"/>
  <c r="V115" i="23" s="1"/>
  <c r="W115" i="23" s="1"/>
  <c r="Y115" i="23" s="1"/>
  <c r="V116" i="23" s="1"/>
  <c r="W116" i="23" s="1"/>
  <c r="Y116" i="23" s="1"/>
  <c r="V117" i="23" s="1"/>
  <c r="W117" i="23" s="1"/>
  <c r="Y117" i="23" s="1"/>
  <c r="V118" i="23" s="1"/>
  <c r="W118" i="23" s="1"/>
  <c r="Y118" i="23" s="1"/>
  <c r="V119" i="23" s="1"/>
  <c r="W119" i="23" s="1"/>
  <c r="Y119" i="23" s="1"/>
  <c r="V120" i="23" s="1"/>
  <c r="W120" i="23" s="1"/>
  <c r="Y120" i="23" s="1"/>
  <c r="AA96" i="23"/>
  <c r="V97" i="22"/>
  <c r="W97" i="22" s="1"/>
  <c r="Y97" i="22" s="1"/>
  <c r="V98" i="22" s="1"/>
  <c r="W98" i="22" s="1"/>
  <c r="Y98" i="22" s="1"/>
  <c r="V99" i="22" s="1"/>
  <c r="W99" i="22" s="1"/>
  <c r="Y99" i="22" s="1"/>
  <c r="V100" i="22" s="1"/>
  <c r="W100" i="22" s="1"/>
  <c r="Y100" i="22" s="1"/>
  <c r="V101" i="22" s="1"/>
  <c r="W101" i="22" s="1"/>
  <c r="Y101" i="22" s="1"/>
  <c r="V102" i="22" s="1"/>
  <c r="W102" i="22" s="1"/>
  <c r="Y102" i="22" s="1"/>
  <c r="V103" i="22" s="1"/>
  <c r="W103" i="22" s="1"/>
  <c r="Y103" i="22" s="1"/>
  <c r="V104" i="22" s="1"/>
  <c r="W104" i="22" s="1"/>
  <c r="Y104" i="22" s="1"/>
  <c r="V105" i="22" s="1"/>
  <c r="W105" i="22" s="1"/>
  <c r="Y105" i="22" s="1"/>
  <c r="V106" i="22" s="1"/>
  <c r="W106" i="22" s="1"/>
  <c r="Y106" i="22" s="1"/>
  <c r="V107" i="22" s="1"/>
  <c r="W107" i="22" s="1"/>
  <c r="Y107" i="22" s="1"/>
  <c r="V108" i="22" s="1"/>
  <c r="W108" i="22" s="1"/>
  <c r="Y108" i="22" s="1"/>
  <c r="V109" i="22" s="1"/>
  <c r="W109" i="22" s="1"/>
  <c r="Y109" i="22" s="1"/>
  <c r="V110" i="22" s="1"/>
  <c r="W110" i="22" s="1"/>
  <c r="Y110" i="22" s="1"/>
  <c r="V111" i="22" s="1"/>
  <c r="W111" i="22" s="1"/>
  <c r="Y111" i="22" s="1"/>
  <c r="V112" i="22" s="1"/>
  <c r="W112" i="22" s="1"/>
  <c r="Y112" i="22" s="1"/>
  <c r="V113" i="22" s="1"/>
  <c r="W113" i="22" s="1"/>
  <c r="Y113" i="22" s="1"/>
  <c r="V114" i="22" s="1"/>
  <c r="W114" i="22" s="1"/>
  <c r="Y114" i="22" s="1"/>
  <c r="V115" i="22" s="1"/>
  <c r="W115" i="22" s="1"/>
  <c r="Y115" i="22" s="1"/>
  <c r="V116" i="22" s="1"/>
  <c r="W116" i="22" s="1"/>
  <c r="Y116" i="22" s="1"/>
  <c r="V117" i="22" s="1"/>
  <c r="W117" i="22" s="1"/>
  <c r="Y117" i="22" s="1"/>
  <c r="V118" i="22" s="1"/>
  <c r="W118" i="22" s="1"/>
  <c r="Y118" i="22" s="1"/>
  <c r="V119" i="22" s="1"/>
  <c r="W119" i="22" s="1"/>
  <c r="Y119" i="22" s="1"/>
  <c r="V120" i="22" s="1"/>
  <c r="W120" i="22" s="1"/>
  <c r="Y120" i="22" s="1"/>
  <c r="V121" i="22" s="1"/>
  <c r="W121" i="22" s="1"/>
  <c r="Y121" i="22" s="1"/>
  <c r="V122" i="22" s="1"/>
  <c r="W122" i="22" s="1"/>
  <c r="Y122" i="22" s="1"/>
  <c r="V123" i="22" s="1"/>
  <c r="W123" i="22" s="1"/>
  <c r="Y123" i="22" s="1"/>
  <c r="V124" i="22" s="1"/>
  <c r="W124" i="22" s="1"/>
  <c r="Y124" i="22" s="1"/>
  <c r="V125" i="22" s="1"/>
  <c r="W125" i="22" s="1"/>
  <c r="Y125" i="22" s="1"/>
  <c r="V126" i="22" s="1"/>
  <c r="W126" i="22" s="1"/>
  <c r="Y126" i="22" s="1"/>
  <c r="V127" i="22" s="1"/>
  <c r="W127" i="22" s="1"/>
  <c r="Y127" i="22" s="1"/>
  <c r="V128" i="22" s="1"/>
  <c r="W128" i="22" s="1"/>
  <c r="Y128" i="22" s="1"/>
  <c r="V129" i="22" s="1"/>
  <c r="W129" i="22" s="1"/>
  <c r="Y129" i="22" s="1"/>
  <c r="V130" i="22" s="1"/>
  <c r="W130" i="22" s="1"/>
  <c r="Y130" i="22" s="1"/>
  <c r="V131" i="22" s="1"/>
  <c r="W131" i="22" s="1"/>
  <c r="Y131" i="22" s="1"/>
  <c r="V132" i="22" s="1"/>
  <c r="W132" i="22" s="1"/>
  <c r="Y132" i="22" s="1"/>
  <c r="V133" i="22" s="1"/>
  <c r="W133" i="22" s="1"/>
  <c r="Y133" i="22" s="1"/>
  <c r="V134" i="22" s="1"/>
  <c r="W134" i="22" s="1"/>
  <c r="Y134" i="22" s="1"/>
  <c r="V135" i="22" s="1"/>
  <c r="W135" i="22" s="1"/>
  <c r="Y135" i="22" s="1"/>
  <c r="V136" i="22" s="1"/>
  <c r="W136" i="22" s="1"/>
  <c r="Y136" i="22" s="1"/>
  <c r="V137" i="22" s="1"/>
  <c r="W137" i="22" s="1"/>
  <c r="Y137" i="22" s="1"/>
  <c r="V138" i="22" s="1"/>
  <c r="W138" i="22" s="1"/>
  <c r="Y138" i="22" s="1"/>
  <c r="V139" i="22" s="1"/>
  <c r="W139" i="22" s="1"/>
  <c r="Y139" i="22" s="1"/>
  <c r="V140" i="22" s="1"/>
  <c r="W140" i="22" s="1"/>
  <c r="Y140" i="22" s="1"/>
  <c r="V141" i="22" s="1"/>
  <c r="W141" i="22" s="1"/>
  <c r="Y141" i="22" s="1"/>
  <c r="V142" i="22" s="1"/>
  <c r="W142" i="22" s="1"/>
  <c r="Y142" i="22" s="1"/>
  <c r="V143" i="22" s="1"/>
  <c r="W143" i="22" s="1"/>
  <c r="Y143" i="22" s="1"/>
  <c r="V144" i="22" s="1"/>
  <c r="W144" i="22" s="1"/>
  <c r="Y144" i="22" s="1"/>
  <c r="V145" i="22" s="1"/>
  <c r="W145" i="22" s="1"/>
  <c r="Y145" i="22" s="1"/>
  <c r="V146" i="22" s="1"/>
  <c r="W146" i="22" s="1"/>
  <c r="Y146" i="22" s="1"/>
  <c r="V147" i="22" s="1"/>
  <c r="W147" i="22" s="1"/>
  <c r="Y147" i="22" s="1"/>
  <c r="V148" i="22" s="1"/>
  <c r="W148" i="22" s="1"/>
  <c r="Y148" i="22" s="1"/>
  <c r="V149" i="22" s="1"/>
  <c r="W149" i="22" s="1"/>
  <c r="Y149" i="22" s="1"/>
  <c r="V150" i="22" s="1"/>
  <c r="W150" i="22" s="1"/>
  <c r="Y150" i="22" s="1"/>
  <c r="V151" i="22" s="1"/>
  <c r="W151" i="22" s="1"/>
  <c r="Y151" i="22" s="1"/>
  <c r="V152" i="22" s="1"/>
  <c r="W152" i="22" s="1"/>
  <c r="Y152" i="22" s="1"/>
  <c r="V153" i="22" s="1"/>
  <c r="W153" i="22" s="1"/>
  <c r="Y153" i="22" s="1"/>
  <c r="V154" i="22" s="1"/>
  <c r="W154" i="22" s="1"/>
  <c r="Y154" i="22" s="1"/>
  <c r="V155" i="22" s="1"/>
  <c r="W155" i="22" s="1"/>
  <c r="Y155" i="22" s="1"/>
  <c r="V156" i="22" s="1"/>
  <c r="W156" i="22" s="1"/>
  <c r="Y156" i="22" s="1"/>
  <c r="V157" i="22" s="1"/>
  <c r="W157" i="22" s="1"/>
  <c r="Y157" i="22" s="1"/>
  <c r="V158" i="22" s="1"/>
  <c r="W158" i="22" s="1"/>
  <c r="Y158" i="22" s="1"/>
  <c r="V159" i="22" s="1"/>
  <c r="W159" i="22" s="1"/>
  <c r="Y159" i="22" s="1"/>
  <c r="V160" i="22" s="1"/>
  <c r="W160" i="22" s="1"/>
  <c r="Y160" i="22" s="1"/>
  <c r="V161" i="22" s="1"/>
  <c r="W161" i="22" s="1"/>
  <c r="Y161" i="22" s="1"/>
  <c r="V162" i="22" s="1"/>
  <c r="W162" i="22" s="1"/>
  <c r="Y162" i="22" s="1"/>
  <c r="V163" i="22" s="1"/>
  <c r="W163" i="22" s="1"/>
  <c r="Y163" i="22" s="1"/>
  <c r="V164" i="22" s="1"/>
  <c r="W164" i="22" s="1"/>
  <c r="Y164" i="22" s="1"/>
  <c r="V165" i="22" s="1"/>
  <c r="W165" i="22" s="1"/>
  <c r="Y165" i="22" s="1"/>
  <c r="V166" i="22" s="1"/>
  <c r="W166" i="22" s="1"/>
  <c r="Y166" i="22" s="1"/>
  <c r="V167" i="22" s="1"/>
  <c r="W167" i="22" s="1"/>
  <c r="Y167" i="22" s="1"/>
  <c r="V168" i="22" s="1"/>
  <c r="W168" i="22" s="1"/>
  <c r="Y168" i="22" s="1"/>
  <c r="V169" i="22" s="1"/>
  <c r="W169" i="22" s="1"/>
  <c r="Y169" i="22" s="1"/>
  <c r="V170" i="22" s="1"/>
  <c r="W170" i="22" s="1"/>
  <c r="Y170" i="22" s="1"/>
  <c r="V171" i="22" s="1"/>
  <c r="W171" i="22" s="1"/>
  <c r="Y171" i="22" s="1"/>
  <c r="V172" i="22" s="1"/>
  <c r="W172" i="22" s="1"/>
  <c r="Y172" i="22" s="1"/>
  <c r="V173" i="22" s="1"/>
  <c r="W173" i="22" s="1"/>
  <c r="Y173" i="22" s="1"/>
  <c r="V174" i="22" s="1"/>
  <c r="W174" i="22" s="1"/>
  <c r="Y174" i="22" s="1"/>
  <c r="V175" i="22" s="1"/>
  <c r="W175" i="22" s="1"/>
  <c r="Y175" i="22" s="1"/>
  <c r="V176" i="22" s="1"/>
  <c r="W176" i="22" s="1"/>
  <c r="Y176" i="22" s="1"/>
  <c r="V177" i="22" s="1"/>
  <c r="W177" i="22" s="1"/>
  <c r="Y177" i="22" s="1"/>
  <c r="V178" i="22" s="1"/>
  <c r="W178" i="22" s="1"/>
  <c r="Y178" i="22" s="1"/>
  <c r="V179" i="22" s="1"/>
  <c r="W179" i="22" s="1"/>
  <c r="Y179" i="22" s="1"/>
  <c r="V180" i="22" s="1"/>
  <c r="W180" i="22" s="1"/>
  <c r="Y180" i="22" s="1"/>
  <c r="V181" i="22" s="1"/>
  <c r="W181" i="22" s="1"/>
  <c r="Y181" i="22" s="1"/>
  <c r="V182" i="22" s="1"/>
  <c r="W182" i="22" s="1"/>
  <c r="Y182" i="22" s="1"/>
  <c r="V183" i="22" s="1"/>
  <c r="W183" i="22" s="1"/>
  <c r="Y183" i="22" s="1"/>
  <c r="V184" i="22" s="1"/>
  <c r="W184" i="22" s="1"/>
  <c r="Y184" i="22" s="1"/>
  <c r="V185" i="22" s="1"/>
  <c r="W185" i="22" s="1"/>
  <c r="Y185" i="22" s="1"/>
  <c r="V186" i="22" s="1"/>
  <c r="W186" i="22" s="1"/>
  <c r="Y186" i="22" s="1"/>
  <c r="V187" i="22" s="1"/>
  <c r="W187" i="22" s="1"/>
  <c r="Y187" i="22" s="1"/>
  <c r="V188" i="22" s="1"/>
  <c r="W188" i="22" s="1"/>
  <c r="Y188" i="22" s="1"/>
  <c r="V189" i="22" s="1"/>
  <c r="W189" i="22" s="1"/>
  <c r="Y189" i="22" s="1"/>
  <c r="V190" i="22" s="1"/>
  <c r="W190" i="22" s="1"/>
  <c r="Y190" i="22" s="1"/>
  <c r="V191" i="22" s="1"/>
  <c r="W191" i="22" s="1"/>
  <c r="Y191" i="22" s="1"/>
  <c r="V192" i="22" s="1"/>
  <c r="W192" i="22" s="1"/>
  <c r="Y192" i="22" s="1"/>
  <c r="V193" i="22" s="1"/>
  <c r="W193" i="22" s="1"/>
  <c r="Y193" i="22" s="1"/>
  <c r="V194" i="22" s="1"/>
  <c r="W194" i="22" s="1"/>
  <c r="Y194" i="22" s="1"/>
  <c r="V195" i="22" s="1"/>
  <c r="W195" i="22" s="1"/>
  <c r="Y195" i="22" s="1"/>
  <c r="V196" i="22" s="1"/>
  <c r="W196" i="22" s="1"/>
  <c r="Y196" i="22" s="1"/>
  <c r="V197" i="22" s="1"/>
  <c r="W197" i="22" s="1"/>
  <c r="Y197" i="22" s="1"/>
  <c r="V198" i="22" s="1"/>
  <c r="W198" i="22" s="1"/>
  <c r="Y198" i="22" s="1"/>
  <c r="V199" i="22" s="1"/>
  <c r="W199" i="22" s="1"/>
  <c r="Y199" i="22" s="1"/>
  <c r="V200" i="22" s="1"/>
  <c r="W200" i="22" s="1"/>
  <c r="Y200" i="22" s="1"/>
  <c r="V201" i="22" s="1"/>
  <c r="W201" i="22" s="1"/>
  <c r="Y201" i="22" s="1"/>
  <c r="V202" i="22" s="1"/>
  <c r="W202" i="22" s="1"/>
  <c r="Y202" i="22" s="1"/>
  <c r="V203" i="22" s="1"/>
  <c r="W203" i="22" s="1"/>
  <c r="Y203" i="22" s="1"/>
  <c r="V204" i="22" s="1"/>
  <c r="W204" i="22" s="1"/>
  <c r="Y204" i="22" s="1"/>
  <c r="V205" i="22" s="1"/>
  <c r="W205" i="22" s="1"/>
  <c r="Y205" i="22" s="1"/>
  <c r="V206" i="22" s="1"/>
  <c r="W206" i="22" s="1"/>
  <c r="Y206" i="22" s="1"/>
  <c r="V207" i="22" s="1"/>
  <c r="W207" i="22" s="1"/>
  <c r="Y207" i="22" s="1"/>
  <c r="V208" i="22" s="1"/>
  <c r="W208" i="22" s="1"/>
  <c r="Y208" i="22" s="1"/>
  <c r="V209" i="22" s="1"/>
  <c r="W209" i="22" s="1"/>
  <c r="Y209" i="22" s="1"/>
  <c r="V210" i="22" s="1"/>
  <c r="W210" i="22" s="1"/>
  <c r="Y210" i="22" s="1"/>
  <c r="V211" i="22" s="1"/>
  <c r="W211" i="22" s="1"/>
  <c r="Y211" i="22" s="1"/>
  <c r="V212" i="22" s="1"/>
  <c r="W212" i="22" s="1"/>
  <c r="Y212" i="22" s="1"/>
  <c r="V213" i="22" s="1"/>
  <c r="W213" i="22" s="1"/>
  <c r="Y213" i="22" s="1"/>
  <c r="V214" i="22" s="1"/>
  <c r="W214" i="22" s="1"/>
  <c r="Y214" i="22" s="1"/>
  <c r="V215" i="22" s="1"/>
  <c r="W215" i="22" s="1"/>
  <c r="Y215" i="22" s="1"/>
  <c r="V216" i="22" s="1"/>
  <c r="W216" i="22" s="1"/>
  <c r="Y216" i="22" s="1"/>
  <c r="V217" i="22" s="1"/>
  <c r="W217" i="22" s="1"/>
  <c r="Y217" i="22" s="1"/>
  <c r="V218" i="22" s="1"/>
  <c r="W218" i="22" s="1"/>
  <c r="Y218" i="22" s="1"/>
  <c r="V219" i="22" s="1"/>
  <c r="W219" i="22" s="1"/>
  <c r="Y219" i="22" s="1"/>
  <c r="V220" i="22" s="1"/>
  <c r="W220" i="22" s="1"/>
  <c r="Y220" i="22" s="1"/>
  <c r="V221" i="22" s="1"/>
  <c r="W221" i="22" s="1"/>
  <c r="Y221" i="22" s="1"/>
  <c r="V222" i="22" s="1"/>
  <c r="W222" i="22" s="1"/>
  <c r="Y222" i="22" s="1"/>
  <c r="V223" i="22" s="1"/>
  <c r="W223" i="22" s="1"/>
  <c r="Y223" i="22" s="1"/>
  <c r="V224" i="22" s="1"/>
  <c r="W224" i="22" s="1"/>
  <c r="Y224" i="22" s="1"/>
  <c r="V225" i="22" s="1"/>
  <c r="W225" i="22" s="1"/>
  <c r="Y225" i="22" s="1"/>
  <c r="V226" i="22" s="1"/>
  <c r="W226" i="22" s="1"/>
  <c r="Y226" i="22" s="1"/>
  <c r="V227" i="22" s="1"/>
  <c r="W227" i="22" s="1"/>
  <c r="Y227" i="22" s="1"/>
  <c r="V228" i="22" s="1"/>
  <c r="W228" i="22" s="1"/>
  <c r="Y228" i="22" s="1"/>
  <c r="V229" i="22" s="1"/>
  <c r="W229" i="22" s="1"/>
  <c r="Y229" i="22" s="1"/>
  <c r="V230" i="22" s="1"/>
  <c r="W230" i="22" s="1"/>
  <c r="Y230" i="22" s="1"/>
  <c r="V231" i="22" s="1"/>
  <c r="W231" i="22" s="1"/>
  <c r="Y231" i="22" s="1"/>
  <c r="V232" i="22" s="1"/>
  <c r="W232" i="22" s="1"/>
  <c r="Y232" i="22" s="1"/>
  <c r="V233" i="22" s="1"/>
  <c r="W233" i="22" s="1"/>
  <c r="Y233" i="22" s="1"/>
  <c r="V234" i="22" s="1"/>
  <c r="W234" i="22" s="1"/>
  <c r="Y234" i="22" s="1"/>
  <c r="W235" i="22" s="1"/>
  <c r="Y235" i="22" s="1"/>
  <c r="AA96" i="22"/>
  <c r="V99" i="45"/>
  <c r="W99" i="45" s="1"/>
  <c r="Y99" i="45" s="1"/>
  <c r="AA98" i="45"/>
  <c r="V102" i="42"/>
  <c r="W102" i="42" s="1"/>
  <c r="Y102" i="42" s="1"/>
  <c r="V103" i="42" s="1"/>
  <c r="W103" i="42" s="1"/>
  <c r="Y103" i="42" s="1"/>
  <c r="V104" i="42" s="1"/>
  <c r="W104" i="42" s="1"/>
  <c r="Y104" i="42" s="1"/>
  <c r="AA101" i="42"/>
  <c r="Y125" i="34"/>
  <c r="V126" i="34" s="1"/>
  <c r="W126" i="34" s="1"/>
  <c r="Y126" i="34" s="1"/>
  <c r="V127" i="34" s="1"/>
  <c r="W127" i="34" s="1"/>
  <c r="Y127" i="34" s="1"/>
  <c r="V128" i="34" s="1"/>
  <c r="W128" i="34" s="1"/>
  <c r="Y128" i="34" s="1"/>
  <c r="V129" i="34" s="1"/>
  <c r="W129" i="34" s="1"/>
  <c r="V99" i="43"/>
  <c r="W99" i="43" s="1"/>
  <c r="Y99" i="43" s="1"/>
  <c r="AA98" i="43"/>
  <c r="AA117" i="34"/>
  <c r="AA118" i="34" s="1"/>
  <c r="AA119" i="34" s="1"/>
  <c r="AA120" i="34" s="1"/>
  <c r="AA121" i="34" s="1"/>
  <c r="AA122" i="34" s="1"/>
  <c r="AA123" i="34" s="1"/>
  <c r="AA124" i="34" s="1"/>
  <c r="AA125" i="34" s="1"/>
  <c r="V99" i="38"/>
  <c r="W99" i="38" s="1"/>
  <c r="Y99" i="38" s="1"/>
  <c r="AA98" i="38"/>
  <c r="Y98" i="41" l="1"/>
  <c r="O99" i="32"/>
  <c r="Y53" i="41"/>
  <c r="O54" i="32"/>
  <c r="Y245" i="1"/>
  <c r="V246" i="1" s="1"/>
  <c r="W246" i="1" s="1"/>
  <c r="V234" i="15"/>
  <c r="W234" i="15" s="1"/>
  <c r="Y234" i="15" s="1"/>
  <c r="V236" i="22"/>
  <c r="W236" i="22" s="1"/>
  <c r="Y236" i="22" s="1"/>
  <c r="V242" i="20"/>
  <c r="W242" i="20" s="1"/>
  <c r="Y242" i="20" s="1"/>
  <c r="Y129" i="34"/>
  <c r="V130" i="34" s="1"/>
  <c r="W130" i="34" s="1"/>
  <c r="Y130" i="34" s="1"/>
  <c r="V131" i="34" s="1"/>
  <c r="W131" i="34" s="1"/>
  <c r="Y131" i="34" s="1"/>
  <c r="V132" i="34" s="1"/>
  <c r="W132" i="34" s="1"/>
  <c r="Y132" i="34" s="1"/>
  <c r="V133" i="34" s="1"/>
  <c r="W133" i="34" s="1"/>
  <c r="Y133" i="34" s="1"/>
  <c r="V134" i="34" s="1"/>
  <c r="W134" i="34" s="1"/>
  <c r="Y134" i="34" s="1"/>
  <c r="V135" i="34" s="1"/>
  <c r="W135" i="34" s="1"/>
  <c r="Y135" i="34" s="1"/>
  <c r="V136" i="34" s="1"/>
  <c r="W136" i="34" s="1"/>
  <c r="Y136" i="34" s="1"/>
  <c r="V137" i="34" s="1"/>
  <c r="W137" i="34" s="1"/>
  <c r="Y137" i="34" s="1"/>
  <c r="V138" i="34" s="1"/>
  <c r="W138" i="34" s="1"/>
  <c r="Y138" i="34" s="1"/>
  <c r="V139" i="34" s="1"/>
  <c r="W139" i="34" s="1"/>
  <c r="Y139" i="34" s="1"/>
  <c r="V140" i="34" s="1"/>
  <c r="W140" i="34" s="1"/>
  <c r="Y140" i="34" s="1"/>
  <c r="V141" i="34" s="1"/>
  <c r="W141" i="34" s="1"/>
  <c r="Y141" i="34" s="1"/>
  <c r="V142" i="34" s="1"/>
  <c r="W142" i="34" s="1"/>
  <c r="Y142" i="34" s="1"/>
  <c r="V143" i="34" s="1"/>
  <c r="W143" i="34" s="1"/>
  <c r="Y143" i="34" s="1"/>
  <c r="V144" i="34" s="1"/>
  <c r="W144" i="34" s="1"/>
  <c r="Y144" i="34" s="1"/>
  <c r="V145" i="34" s="1"/>
  <c r="W145" i="34" s="1"/>
  <c r="Y145" i="34" s="1"/>
  <c r="V146" i="34" s="1"/>
  <c r="W146" i="34" s="1"/>
  <c r="Y146" i="34" s="1"/>
  <c r="V147" i="34" s="1"/>
  <c r="W147" i="34" s="1"/>
  <c r="Y147" i="34" s="1"/>
  <c r="V148" i="34" s="1"/>
  <c r="W148" i="34" s="1"/>
  <c r="Y148" i="34" s="1"/>
  <c r="V149" i="34" s="1"/>
  <c r="W149" i="34" s="1"/>
  <c r="Y149" i="34" s="1"/>
  <c r="V150" i="34" s="1"/>
  <c r="W150" i="34" s="1"/>
  <c r="Y150" i="34" s="1"/>
  <c r="V151" i="34" s="1"/>
  <c r="W151" i="34" s="1"/>
  <c r="Y151" i="34" s="1"/>
  <c r="V152" i="34" s="1"/>
  <c r="W152" i="34" s="1"/>
  <c r="Y152" i="34" s="1"/>
  <c r="V153" i="34" s="1"/>
  <c r="W153" i="34" s="1"/>
  <c r="Y153" i="34" s="1"/>
  <c r="V154" i="34" s="1"/>
  <c r="W154" i="34" s="1"/>
  <c r="Y154" i="34" s="1"/>
  <c r="V155" i="34" s="1"/>
  <c r="W155" i="34" s="1"/>
  <c r="Y155" i="34" s="1"/>
  <c r="V156" i="34" s="1"/>
  <c r="W156" i="34" s="1"/>
  <c r="Y156" i="34" s="1"/>
  <c r="V157" i="34" s="1"/>
  <c r="W157" i="34" s="1"/>
  <c r="Y157" i="34" s="1"/>
  <c r="V158" i="34" s="1"/>
  <c r="W158" i="34" s="1"/>
  <c r="Y158" i="34" s="1"/>
  <c r="V159" i="34" s="1"/>
  <c r="W159" i="34" s="1"/>
  <c r="Y159" i="34" s="1"/>
  <c r="V160" i="34" s="1"/>
  <c r="W160" i="34" s="1"/>
  <c r="Y160" i="34" s="1"/>
  <c r="V161" i="34" s="1"/>
  <c r="W161" i="34" s="1"/>
  <c r="Y161" i="34" s="1"/>
  <c r="V162" i="34" s="1"/>
  <c r="W162" i="34" s="1"/>
  <c r="Y162" i="34" s="1"/>
  <c r="V163" i="34" s="1"/>
  <c r="W163" i="34" s="1"/>
  <c r="Y163" i="34" s="1"/>
  <c r="V164" i="34" s="1"/>
  <c r="W164" i="34" s="1"/>
  <c r="Y164" i="34" s="1"/>
  <c r="V165" i="34" s="1"/>
  <c r="W165" i="34" s="1"/>
  <c r="Y165" i="34" s="1"/>
  <c r="V166" i="34" s="1"/>
  <c r="W166" i="34" s="1"/>
  <c r="Y166" i="34" s="1"/>
  <c r="V167" i="34" s="1"/>
  <c r="W167" i="34" s="1"/>
  <c r="Y167" i="34" s="1"/>
  <c r="V168" i="34" s="1"/>
  <c r="W168" i="34" s="1"/>
  <c r="Y168" i="34" s="1"/>
  <c r="V169" i="34" s="1"/>
  <c r="W169" i="34" s="1"/>
  <c r="Y169" i="34" s="1"/>
  <c r="V170" i="34" s="1"/>
  <c r="W170" i="34" s="1"/>
  <c r="Y170" i="34" s="1"/>
  <c r="V171" i="34" s="1"/>
  <c r="W171" i="34" s="1"/>
  <c r="Y171" i="34" s="1"/>
  <c r="V172" i="34" s="1"/>
  <c r="W172" i="34" s="1"/>
  <c r="Y172" i="34" s="1"/>
  <c r="V173" i="34" s="1"/>
  <c r="W173" i="34" s="1"/>
  <c r="Y173" i="34" s="1"/>
  <c r="V174" i="34" s="1"/>
  <c r="W174" i="34" s="1"/>
  <c r="Y174" i="34" s="1"/>
  <c r="V175" i="34" s="1"/>
  <c r="V100" i="40"/>
  <c r="W100" i="40" s="1"/>
  <c r="Y100" i="40" s="1"/>
  <c r="AA99" i="40"/>
  <c r="V100" i="37"/>
  <c r="W100" i="37" s="1"/>
  <c r="Y100" i="37" s="1"/>
  <c r="AA99" i="37"/>
  <c r="V113" i="39"/>
  <c r="W113" i="39" s="1"/>
  <c r="Y113" i="39" s="1"/>
  <c r="V114" i="39" s="1"/>
  <c r="W114" i="39" s="1"/>
  <c r="Y114" i="39" s="1"/>
  <c r="V115" i="39" s="1"/>
  <c r="W115" i="39" s="1"/>
  <c r="Y115" i="39" s="1"/>
  <c r="V116" i="39" s="1"/>
  <c r="W116" i="39" s="1"/>
  <c r="Y116" i="39" s="1"/>
  <c r="AA112" i="39"/>
  <c r="V98" i="28"/>
  <c r="W98" i="28" s="1"/>
  <c r="Y98" i="28" s="1"/>
  <c r="AA97" i="28"/>
  <c r="V98" i="27"/>
  <c r="W98" i="27" s="1"/>
  <c r="Y98" i="27" s="1"/>
  <c r="V99" i="27" s="1"/>
  <c r="W99" i="27" s="1"/>
  <c r="Y99" i="27" s="1"/>
  <c r="AA97" i="27"/>
  <c r="V126" i="26"/>
  <c r="W126" i="26" s="1"/>
  <c r="Y126" i="26" s="1"/>
  <c r="V127" i="26" s="1"/>
  <c r="W127" i="26" s="1"/>
  <c r="Y127" i="26" s="1"/>
  <c r="V128" i="26" s="1"/>
  <c r="W128" i="26" s="1"/>
  <c r="Y128" i="26" s="1"/>
  <c r="V129" i="26" s="1"/>
  <c r="W129" i="26" s="1"/>
  <c r="Y129" i="26" s="1"/>
  <c r="V130" i="26" s="1"/>
  <c r="W130" i="26" s="1"/>
  <c r="Y130" i="26" s="1"/>
  <c r="V131" i="26" s="1"/>
  <c r="W131" i="26" s="1"/>
  <c r="Y131" i="26" s="1"/>
  <c r="V132" i="26" s="1"/>
  <c r="W132" i="26" s="1"/>
  <c r="Y132" i="26" s="1"/>
  <c r="V133" i="26" s="1"/>
  <c r="W133" i="26" s="1"/>
  <c r="Y133" i="26" s="1"/>
  <c r="V134" i="26" s="1"/>
  <c r="W134" i="26" s="1"/>
  <c r="Y134" i="26" s="1"/>
  <c r="V135" i="26" s="1"/>
  <c r="W135" i="26" s="1"/>
  <c r="Y135" i="26" s="1"/>
  <c r="V136" i="26" s="1"/>
  <c r="W136" i="26" s="1"/>
  <c r="Y136" i="26" s="1"/>
  <c r="V137" i="26" s="1"/>
  <c r="W137" i="26" s="1"/>
  <c r="Y137" i="26" s="1"/>
  <c r="V138" i="26" s="1"/>
  <c r="W138" i="26" s="1"/>
  <c r="Y138" i="26" s="1"/>
  <c r="V139" i="26" s="1"/>
  <c r="W139" i="26" s="1"/>
  <c r="Y139" i="26" s="1"/>
  <c r="V140" i="26" s="1"/>
  <c r="W140" i="26" s="1"/>
  <c r="Y140" i="26" s="1"/>
  <c r="V141" i="26" s="1"/>
  <c r="W141" i="26" s="1"/>
  <c r="Y141" i="26" s="1"/>
  <c r="V142" i="26" s="1"/>
  <c r="W142" i="26" s="1"/>
  <c r="Y142" i="26" s="1"/>
  <c r="V143" i="26" s="1"/>
  <c r="W143" i="26" s="1"/>
  <c r="Y143" i="26" s="1"/>
  <c r="V144" i="26" s="1"/>
  <c r="W144" i="26" s="1"/>
  <c r="Y144" i="26" s="1"/>
  <c r="V145" i="26" s="1"/>
  <c r="W145" i="26" s="1"/>
  <c r="Y145" i="26" s="1"/>
  <c r="V146" i="26" s="1"/>
  <c r="W146" i="26" s="1"/>
  <c r="Y146" i="26" s="1"/>
  <c r="V147" i="26" s="1"/>
  <c r="W147" i="26" s="1"/>
  <c r="Y147" i="26" s="1"/>
  <c r="V148" i="26" s="1"/>
  <c r="W148" i="26" s="1"/>
  <c r="Y148" i="26" s="1"/>
  <c r="V149" i="26" s="1"/>
  <c r="W149" i="26" s="1"/>
  <c r="Y149" i="26" s="1"/>
  <c r="V150" i="26" s="1"/>
  <c r="W150" i="26" s="1"/>
  <c r="Y150" i="26" s="1"/>
  <c r="V151" i="26" s="1"/>
  <c r="W151" i="26" s="1"/>
  <c r="Y151" i="26" s="1"/>
  <c r="V152" i="26" s="1"/>
  <c r="W152" i="26" s="1"/>
  <c r="Y152" i="26" s="1"/>
  <c r="V153" i="26" s="1"/>
  <c r="W153" i="26" s="1"/>
  <c r="Y153" i="26" s="1"/>
  <c r="V154" i="26" s="1"/>
  <c r="W154" i="26" s="1"/>
  <c r="Y154" i="26" s="1"/>
  <c r="V155" i="26" s="1"/>
  <c r="W155" i="26" s="1"/>
  <c r="Y155" i="26" s="1"/>
  <c r="V156" i="26" s="1"/>
  <c r="W156" i="26" s="1"/>
  <c r="Y156" i="26" s="1"/>
  <c r="V157" i="26" s="1"/>
  <c r="W157" i="26" s="1"/>
  <c r="Y157" i="26" s="1"/>
  <c r="V158" i="26" s="1"/>
  <c r="W158" i="26" s="1"/>
  <c r="Y158" i="26" s="1"/>
  <c r="V159" i="26" s="1"/>
  <c r="W159" i="26" s="1"/>
  <c r="Y159" i="26" s="1"/>
  <c r="V160" i="26" s="1"/>
  <c r="W160" i="26" s="1"/>
  <c r="Y160" i="26" s="1"/>
  <c r="V161" i="26" s="1"/>
  <c r="W161" i="26" s="1"/>
  <c r="Y161" i="26" s="1"/>
  <c r="V162" i="26" s="1"/>
  <c r="W162" i="26" s="1"/>
  <c r="Y162" i="26" s="1"/>
  <c r="V163" i="26" s="1"/>
  <c r="W163" i="26" s="1"/>
  <c r="Y163" i="26" s="1"/>
  <c r="V164" i="26" s="1"/>
  <c r="W164" i="26" s="1"/>
  <c r="Y164" i="26" s="1"/>
  <c r="V165" i="26" s="1"/>
  <c r="W165" i="26" s="1"/>
  <c r="Y165" i="26" s="1"/>
  <c r="V166" i="26" s="1"/>
  <c r="W166" i="26" s="1"/>
  <c r="Y166" i="26" s="1"/>
  <c r="V167" i="26" s="1"/>
  <c r="W167" i="26" s="1"/>
  <c r="Y167" i="26" s="1"/>
  <c r="V168" i="26" s="1"/>
  <c r="W168" i="26" s="1"/>
  <c r="Y168" i="26" s="1"/>
  <c r="V169" i="26" s="1"/>
  <c r="W169" i="26" s="1"/>
  <c r="Y169" i="26" s="1"/>
  <c r="V170" i="26" s="1"/>
  <c r="W170" i="26" s="1"/>
  <c r="Y170" i="26" s="1"/>
  <c r="V171" i="26" s="1"/>
  <c r="W171" i="26" s="1"/>
  <c r="Y171" i="26" s="1"/>
  <c r="V172" i="26" s="1"/>
  <c r="W172" i="26" s="1"/>
  <c r="Y172" i="26" s="1"/>
  <c r="V173" i="26" s="1"/>
  <c r="W173" i="26" s="1"/>
  <c r="Y173" i="26" s="1"/>
  <c r="V174" i="26" s="1"/>
  <c r="W174" i="26" s="1"/>
  <c r="Y174" i="26" s="1"/>
  <c r="V175" i="26" s="1"/>
  <c r="W175" i="26" s="1"/>
  <c r="Y175" i="26" s="1"/>
  <c r="V176" i="26" s="1"/>
  <c r="W176" i="26" s="1"/>
  <c r="Y176" i="26" s="1"/>
  <c r="V177" i="26" s="1"/>
  <c r="W177" i="26" s="1"/>
  <c r="Y177" i="26" s="1"/>
  <c r="V178" i="26" s="1"/>
  <c r="W178" i="26" s="1"/>
  <c r="Y178" i="26" s="1"/>
  <c r="V179" i="26" s="1"/>
  <c r="W179" i="26" s="1"/>
  <c r="Y179" i="26" s="1"/>
  <c r="V180" i="26" s="1"/>
  <c r="W180" i="26" s="1"/>
  <c r="Y180" i="26" s="1"/>
  <c r="V181" i="26" s="1"/>
  <c r="W181" i="26" s="1"/>
  <c r="Y181" i="26" s="1"/>
  <c r="V182" i="26" s="1"/>
  <c r="W182" i="26" s="1"/>
  <c r="Y182" i="26" s="1"/>
  <c r="V183" i="26" s="1"/>
  <c r="W183" i="26" s="1"/>
  <c r="Y183" i="26" s="1"/>
  <c r="V184" i="26" s="1"/>
  <c r="W184" i="26" s="1"/>
  <c r="Y184" i="26" s="1"/>
  <c r="V185" i="26" s="1"/>
  <c r="W185" i="26" s="1"/>
  <c r="Y185" i="26" s="1"/>
  <c r="V186" i="26" s="1"/>
  <c r="W186" i="26" s="1"/>
  <c r="Y186" i="26" s="1"/>
  <c r="V187" i="26" s="1"/>
  <c r="W187" i="26" s="1"/>
  <c r="Y187" i="26" s="1"/>
  <c r="V188" i="26" s="1"/>
  <c r="W188" i="26" s="1"/>
  <c r="Y188" i="26" s="1"/>
  <c r="V189" i="26" s="1"/>
  <c r="W189" i="26" s="1"/>
  <c r="Y189" i="26" s="1"/>
  <c r="V190" i="26" s="1"/>
  <c r="W190" i="26" s="1"/>
  <c r="Y190" i="26" s="1"/>
  <c r="V191" i="26" s="1"/>
  <c r="W191" i="26" s="1"/>
  <c r="Y191" i="26" s="1"/>
  <c r="V192" i="26" s="1"/>
  <c r="W192" i="26" s="1"/>
  <c r="Y192" i="26" s="1"/>
  <c r="V193" i="26" s="1"/>
  <c r="W193" i="26" s="1"/>
  <c r="Y193" i="26" s="1"/>
  <c r="V194" i="26" s="1"/>
  <c r="W194" i="26" s="1"/>
  <c r="Y194" i="26" s="1"/>
  <c r="V195" i="26" s="1"/>
  <c r="W195" i="26" s="1"/>
  <c r="Y195" i="26" s="1"/>
  <c r="V196" i="26" s="1"/>
  <c r="W196" i="26" s="1"/>
  <c r="Y196" i="26" s="1"/>
  <c r="V197" i="26" s="1"/>
  <c r="W197" i="26" s="1"/>
  <c r="Y197" i="26" s="1"/>
  <c r="V198" i="26" s="1"/>
  <c r="W198" i="26" s="1"/>
  <c r="Y198" i="26" s="1"/>
  <c r="V199" i="26" s="1"/>
  <c r="W199" i="26" s="1"/>
  <c r="Y199" i="26" s="1"/>
  <c r="V200" i="26" s="1"/>
  <c r="W200" i="26" s="1"/>
  <c r="Y200" i="26" s="1"/>
  <c r="V201" i="26" s="1"/>
  <c r="W201" i="26" s="1"/>
  <c r="Y201" i="26" s="1"/>
  <c r="V202" i="26" s="1"/>
  <c r="W202" i="26" s="1"/>
  <c r="Y202" i="26" s="1"/>
  <c r="V203" i="26" s="1"/>
  <c r="W203" i="26" s="1"/>
  <c r="Y203" i="26" s="1"/>
  <c r="V204" i="26" s="1"/>
  <c r="W204" i="26" s="1"/>
  <c r="Y204" i="26" s="1"/>
  <c r="AA125" i="26"/>
  <c r="V101" i="25"/>
  <c r="W101" i="25" s="1"/>
  <c r="Y101" i="25" s="1"/>
  <c r="V102" i="25" s="1"/>
  <c r="W102" i="25" s="1"/>
  <c r="Y102" i="25" s="1"/>
  <c r="V103" i="25" s="1"/>
  <c r="W103" i="25" s="1"/>
  <c r="Y103" i="25" s="1"/>
  <c r="V104" i="25" s="1"/>
  <c r="W104" i="25" s="1"/>
  <c r="Y104" i="25" s="1"/>
  <c r="V105" i="25" s="1"/>
  <c r="W105" i="25" s="1"/>
  <c r="Y105" i="25" s="1"/>
  <c r="V106" i="25" s="1"/>
  <c r="W106" i="25" s="1"/>
  <c r="Y106" i="25" s="1"/>
  <c r="AA100" i="25"/>
  <c r="V100" i="46"/>
  <c r="W100" i="46" s="1"/>
  <c r="Y100" i="46" s="1"/>
  <c r="AA99" i="46"/>
  <c r="V99" i="24"/>
  <c r="W99" i="24" s="1"/>
  <c r="Y99" i="24" s="1"/>
  <c r="AA98" i="24"/>
  <c r="V121" i="23"/>
  <c r="W121" i="23" s="1"/>
  <c r="Y121" i="23" s="1"/>
  <c r="V122" i="23" s="1"/>
  <c r="W122" i="23" s="1"/>
  <c r="Y122" i="23" s="1"/>
  <c r="V123" i="23" s="1"/>
  <c r="W123" i="23" s="1"/>
  <c r="Y123" i="23" s="1"/>
  <c r="AA120" i="23"/>
  <c r="V100" i="45"/>
  <c r="W100" i="45" s="1"/>
  <c r="Y100" i="45" s="1"/>
  <c r="AA99" i="45"/>
  <c r="V105" i="42"/>
  <c r="W105" i="42" s="1"/>
  <c r="Y105" i="42" s="1"/>
  <c r="V106" i="42" s="1"/>
  <c r="W106" i="42" s="1"/>
  <c r="Y106" i="42" s="1"/>
  <c r="V107" i="42" s="1"/>
  <c r="W107" i="42" s="1"/>
  <c r="Y107" i="42" s="1"/>
  <c r="V108" i="42" s="1"/>
  <c r="W108" i="42" s="1"/>
  <c r="Y108" i="42" s="1"/>
  <c r="V109" i="42" s="1"/>
  <c r="W109" i="42" s="1"/>
  <c r="Y109" i="42" s="1"/>
  <c r="V110" i="42" s="1"/>
  <c r="W110" i="42" s="1"/>
  <c r="Y110" i="42" s="1"/>
  <c r="V111" i="42" s="1"/>
  <c r="W111" i="42" s="1"/>
  <c r="Y111" i="42" s="1"/>
  <c r="V112" i="42" s="1"/>
  <c r="W112" i="42" s="1"/>
  <c r="Y112" i="42" s="1"/>
  <c r="V113" i="42" s="1"/>
  <c r="W113" i="42" s="1"/>
  <c r="Y113" i="42" s="1"/>
  <c r="AA104" i="42"/>
  <c r="AA126" i="34"/>
  <c r="AA127" i="34" s="1"/>
  <c r="AA128" i="34" s="1"/>
  <c r="V100" i="43"/>
  <c r="W100" i="43" s="1"/>
  <c r="Y100" i="43" s="1"/>
  <c r="AA99" i="43"/>
  <c r="V100" i="38"/>
  <c r="W100" i="38" s="1"/>
  <c r="Y100" i="38" s="1"/>
  <c r="AA99" i="38"/>
  <c r="Q54" i="32" l="1"/>
  <c r="V54" i="41"/>
  <c r="W54" i="41" s="1"/>
  <c r="AA53" i="41"/>
  <c r="V99" i="41"/>
  <c r="W99" i="41" s="1"/>
  <c r="Q99" i="32"/>
  <c r="W175" i="34"/>
  <c r="Y175" i="34" s="1"/>
  <c r="V176" i="34" s="1"/>
  <c r="Y246" i="1"/>
  <c r="V247" i="1" s="1"/>
  <c r="W247" i="1" s="1"/>
  <c r="V235" i="15"/>
  <c r="W235" i="15" s="1"/>
  <c r="Y235" i="15" s="1"/>
  <c r="V236" i="15" s="1"/>
  <c r="W236" i="15" s="1"/>
  <c r="Y236" i="15" s="1"/>
  <c r="V237" i="22"/>
  <c r="W237" i="22" s="1"/>
  <c r="Y237" i="22" s="1"/>
  <c r="V243" i="20"/>
  <c r="W243" i="20" s="1"/>
  <c r="Y243" i="20" s="1"/>
  <c r="V205" i="26"/>
  <c r="W205" i="26" s="1"/>
  <c r="Y205" i="26" s="1"/>
  <c r="V206" i="26" s="1"/>
  <c r="W206" i="26" s="1"/>
  <c r="Y206" i="26" s="1"/>
  <c r="V207" i="26" s="1"/>
  <c r="W207" i="26" s="1"/>
  <c r="Y207" i="26" s="1"/>
  <c r="V208" i="26" s="1"/>
  <c r="W208" i="26" s="1"/>
  <c r="Y208" i="26" s="1"/>
  <c r="V209" i="26" s="1"/>
  <c r="W209" i="26" s="1"/>
  <c r="Y209" i="26" s="1"/>
  <c r="V210" i="26" s="1"/>
  <c r="W210" i="26" s="1"/>
  <c r="Y210" i="26" s="1"/>
  <c r="V211" i="26" s="1"/>
  <c r="W211" i="26" s="1"/>
  <c r="Y211" i="26" s="1"/>
  <c r="V212" i="26" s="1"/>
  <c r="W212" i="26" s="1"/>
  <c r="Y212" i="26" s="1"/>
  <c r="V213" i="26" s="1"/>
  <c r="W213" i="26" s="1"/>
  <c r="Y213" i="26" s="1"/>
  <c r="V214" i="26" s="1"/>
  <c r="W214" i="26" s="1"/>
  <c r="Y214" i="26" s="1"/>
  <c r="V215" i="26" s="1"/>
  <c r="W215" i="26" s="1"/>
  <c r="Y215" i="26" s="1"/>
  <c r="V216" i="26" s="1"/>
  <c r="W216" i="26" s="1"/>
  <c r="Y216" i="26" s="1"/>
  <c r="V217" i="26" s="1"/>
  <c r="W217" i="26" s="1"/>
  <c r="Y217" i="26" s="1"/>
  <c r="V218" i="26" s="1"/>
  <c r="W218" i="26" s="1"/>
  <c r="Y218" i="26" s="1"/>
  <c r="V219" i="26" s="1"/>
  <c r="W219" i="26" s="1"/>
  <c r="Y219" i="26" s="1"/>
  <c r="V220" i="26" s="1"/>
  <c r="W220" i="26" s="1"/>
  <c r="Y220" i="26" s="1"/>
  <c r="V221" i="26" s="1"/>
  <c r="W221" i="26" s="1"/>
  <c r="Y221" i="26" s="1"/>
  <c r="V222" i="26" s="1"/>
  <c r="W222" i="26" s="1"/>
  <c r="Y222" i="26" s="1"/>
  <c r="V223" i="26" s="1"/>
  <c r="W223" i="26" s="1"/>
  <c r="AA129" i="34"/>
  <c r="AA130" i="34" s="1"/>
  <c r="AA131" i="34" s="1"/>
  <c r="AA132" i="34" s="1"/>
  <c r="AA133" i="34" s="1"/>
  <c r="AA134" i="34" s="1"/>
  <c r="AA135" i="34" s="1"/>
  <c r="AA136" i="34" s="1"/>
  <c r="AA137" i="34" s="1"/>
  <c r="AA138" i="34" s="1"/>
  <c r="AA139" i="34" s="1"/>
  <c r="AA140" i="34" s="1"/>
  <c r="AA141" i="34" s="1"/>
  <c r="AA142" i="34" s="1"/>
  <c r="AA143" i="34" s="1"/>
  <c r="AA144" i="34" s="1"/>
  <c r="AA145" i="34" s="1"/>
  <c r="AA146" i="34" s="1"/>
  <c r="AA147" i="34" s="1"/>
  <c r="AA148" i="34" s="1"/>
  <c r="AA149" i="34" s="1"/>
  <c r="AA150" i="34" s="1"/>
  <c r="AA151" i="34" s="1"/>
  <c r="AA152" i="34" s="1"/>
  <c r="AA153" i="34" s="1"/>
  <c r="AA154" i="34" s="1"/>
  <c r="AA155" i="34" s="1"/>
  <c r="AA156" i="34" s="1"/>
  <c r="AA157" i="34" s="1"/>
  <c r="AA158" i="34" s="1"/>
  <c r="AA159" i="34" s="1"/>
  <c r="AA160" i="34" s="1"/>
  <c r="AA161" i="34" s="1"/>
  <c r="AA162" i="34" s="1"/>
  <c r="AA163" i="34" s="1"/>
  <c r="AA164" i="34" s="1"/>
  <c r="AA165" i="34" s="1"/>
  <c r="AA166" i="34" s="1"/>
  <c r="AA167" i="34" s="1"/>
  <c r="AA168" i="34" s="1"/>
  <c r="AA169" i="34" s="1"/>
  <c r="AA170" i="34" s="1"/>
  <c r="AA171" i="34" s="1"/>
  <c r="AA172" i="34" s="1"/>
  <c r="AA173" i="34" s="1"/>
  <c r="AA174" i="34" s="1"/>
  <c r="AA175" i="34" s="1"/>
  <c r="V101" i="37"/>
  <c r="W101" i="37" s="1"/>
  <c r="Y101" i="37" s="1"/>
  <c r="AA100" i="37"/>
  <c r="V101" i="40"/>
  <c r="W101" i="40" s="1"/>
  <c r="Y101" i="40" s="1"/>
  <c r="AA100" i="40"/>
  <c r="V117" i="39"/>
  <c r="W117" i="39" s="1"/>
  <c r="Y117" i="39" s="1"/>
  <c r="V118" i="39" s="1"/>
  <c r="W118" i="39" s="1"/>
  <c r="Y118" i="39" s="1"/>
  <c r="AA116" i="39"/>
  <c r="V99" i="28"/>
  <c r="W99" i="28" s="1"/>
  <c r="Y99" i="28" s="1"/>
  <c r="AA98" i="28"/>
  <c r="V100" i="27"/>
  <c r="W100" i="27" s="1"/>
  <c r="Y100" i="27" s="1"/>
  <c r="V101" i="27" s="1"/>
  <c r="W101" i="27" s="1"/>
  <c r="Y101" i="27" s="1"/>
  <c r="AA99" i="27"/>
  <c r="V107" i="25"/>
  <c r="W107" i="25" s="1"/>
  <c r="Y107" i="25" s="1"/>
  <c r="V108" i="25" s="1"/>
  <c r="W108" i="25" s="1"/>
  <c r="Y108" i="25" s="1"/>
  <c r="AA106" i="25"/>
  <c r="V101" i="46"/>
  <c r="W101" i="46" s="1"/>
  <c r="Y101" i="46" s="1"/>
  <c r="AA100" i="46"/>
  <c r="V100" i="24"/>
  <c r="W100" i="24" s="1"/>
  <c r="Y100" i="24" s="1"/>
  <c r="AA99" i="24"/>
  <c r="V124" i="23"/>
  <c r="W124" i="23" s="1"/>
  <c r="Y124" i="23" s="1"/>
  <c r="V125" i="23" s="1"/>
  <c r="W125" i="23" s="1"/>
  <c r="Y125" i="23" s="1"/>
  <c r="V126" i="23" s="1"/>
  <c r="W126" i="23" s="1"/>
  <c r="Y126" i="23" s="1"/>
  <c r="V127" i="23" s="1"/>
  <c r="W127" i="23" s="1"/>
  <c r="Y127" i="23" s="1"/>
  <c r="V128" i="23" s="1"/>
  <c r="W128" i="23" s="1"/>
  <c r="Y128" i="23" s="1"/>
  <c r="AA123" i="23"/>
  <c r="V101" i="45"/>
  <c r="W101" i="45" s="1"/>
  <c r="Y101" i="45" s="1"/>
  <c r="AA100" i="45"/>
  <c r="V114" i="42"/>
  <c r="W114" i="42" s="1"/>
  <c r="Y114" i="42" s="1"/>
  <c r="V115" i="42" s="1"/>
  <c r="W115" i="42" s="1"/>
  <c r="Y115" i="42" s="1"/>
  <c r="V116" i="42" s="1"/>
  <c r="W116" i="42" s="1"/>
  <c r="Y116" i="42" s="1"/>
  <c r="V117" i="42" s="1"/>
  <c r="W117" i="42" s="1"/>
  <c r="Y117" i="42" s="1"/>
  <c r="AA113" i="42"/>
  <c r="V101" i="43"/>
  <c r="W101" i="43" s="1"/>
  <c r="Y101" i="43" s="1"/>
  <c r="AA100" i="43"/>
  <c r="V101" i="38"/>
  <c r="W101" i="38" s="1"/>
  <c r="Y101" i="38" s="1"/>
  <c r="AA100" i="38"/>
  <c r="Y99" i="41" l="1"/>
  <c r="O100" i="32"/>
  <c r="Y54" i="41"/>
  <c r="O55" i="32"/>
  <c r="W176" i="34"/>
  <c r="Y176" i="34" s="1"/>
  <c r="V177" i="34" s="1"/>
  <c r="Y247" i="1"/>
  <c r="V237" i="15"/>
  <c r="W237" i="15" s="1"/>
  <c r="Y237" i="15" s="1"/>
  <c r="V238" i="22"/>
  <c r="W238" i="22" s="1"/>
  <c r="Y238" i="22" s="1"/>
  <c r="V244" i="20"/>
  <c r="W244" i="20" s="1"/>
  <c r="Y244" i="20" s="1"/>
  <c r="Y223" i="26"/>
  <c r="V224" i="26" s="1"/>
  <c r="W224" i="26" s="1"/>
  <c r="Y224" i="26" s="1"/>
  <c r="V225" i="26" s="1"/>
  <c r="W225" i="26" s="1"/>
  <c r="Y225" i="26" s="1"/>
  <c r="V226" i="26" s="1"/>
  <c r="W226" i="26" s="1"/>
  <c r="Y226" i="26" s="1"/>
  <c r="V227" i="26" s="1"/>
  <c r="W227" i="26" s="1"/>
  <c r="Y227" i="26" s="1"/>
  <c r="V228" i="26" s="1"/>
  <c r="W228" i="26" s="1"/>
  <c r="Y228" i="26" s="1"/>
  <c r="V229" i="26" s="1"/>
  <c r="W229" i="26" s="1"/>
  <c r="Y229" i="26" s="1"/>
  <c r="V230" i="26" s="1"/>
  <c r="W230" i="26" s="1"/>
  <c r="Y230" i="26" s="1"/>
  <c r="V231" i="26" s="1"/>
  <c r="W231" i="26" s="1"/>
  <c r="Y231" i="26" s="1"/>
  <c r="V232" i="26" s="1"/>
  <c r="W232" i="26" s="1"/>
  <c r="Y232" i="26" s="1"/>
  <c r="V233" i="26" s="1"/>
  <c r="W233" i="26" s="1"/>
  <c r="Y233" i="26" s="1"/>
  <c r="V234" i="26" s="1"/>
  <c r="W234" i="26" s="1"/>
  <c r="Y234" i="26" s="1"/>
  <c r="V235" i="26" s="1"/>
  <c r="W235" i="26" s="1"/>
  <c r="Y235" i="26" s="1"/>
  <c r="V236" i="26" s="1"/>
  <c r="W236" i="26" s="1"/>
  <c r="Y236" i="26" s="1"/>
  <c r="V237" i="26" s="1"/>
  <c r="W237" i="26" s="1"/>
  <c r="Y237" i="26" s="1"/>
  <c r="V238" i="26" s="1"/>
  <c r="W238" i="26" s="1"/>
  <c r="Y238" i="26" s="1"/>
  <c r="V239" i="26" s="1"/>
  <c r="W239" i="26" s="1"/>
  <c r="Y239" i="26" s="1"/>
  <c r="V240" i="26" s="1"/>
  <c r="W240" i="26" s="1"/>
  <c r="Y240" i="26" s="1"/>
  <c r="V241" i="26" s="1"/>
  <c r="W241" i="26" s="1"/>
  <c r="Y241" i="26" s="1"/>
  <c r="V242" i="26" s="1"/>
  <c r="W242" i="26" s="1"/>
  <c r="Y242" i="26" s="1"/>
  <c r="V243" i="26" s="1"/>
  <c r="W243" i="26" s="1"/>
  <c r="Y243" i="26" s="1"/>
  <c r="V244" i="26" s="1"/>
  <c r="W244" i="26" s="1"/>
  <c r="Y244" i="26" s="1"/>
  <c r="V245" i="26" s="1"/>
  <c r="W245" i="26" s="1"/>
  <c r="Y245" i="26" s="1"/>
  <c r="V246" i="26" s="1"/>
  <c r="W246" i="26" s="1"/>
  <c r="Y246" i="26" s="1"/>
  <c r="V247" i="26" s="1"/>
  <c r="W247" i="26" s="1"/>
  <c r="Y247" i="26" s="1"/>
  <c r="V248" i="26" s="1"/>
  <c r="W248" i="26" s="1"/>
  <c r="Y248" i="26" s="1"/>
  <c r="V249" i="26" s="1"/>
  <c r="W249" i="26" s="1"/>
  <c r="Y249" i="26" s="1"/>
  <c r="V250" i="26" s="1"/>
  <c r="W250" i="26" s="1"/>
  <c r="Y250" i="26" s="1"/>
  <c r="V251" i="26" s="1"/>
  <c r="W251" i="26" s="1"/>
  <c r="Y251" i="26" s="1"/>
  <c r="V252" i="26" s="1"/>
  <c r="W252" i="26" s="1"/>
  <c r="Y252" i="26" s="1"/>
  <c r="V253" i="26" s="1"/>
  <c r="W253" i="26" s="1"/>
  <c r="Y253" i="26" s="1"/>
  <c r="V254" i="26" s="1"/>
  <c r="W254" i="26" s="1"/>
  <c r="Y254" i="26" s="1"/>
  <c r="V255" i="26" s="1"/>
  <c r="W255" i="26" s="1"/>
  <c r="Y255" i="26" s="1"/>
  <c r="V256" i="26" s="1"/>
  <c r="W256" i="26" s="1"/>
  <c r="Y256" i="26" s="1"/>
  <c r="V257" i="26" s="1"/>
  <c r="W257" i="26" s="1"/>
  <c r="Y257" i="26" s="1"/>
  <c r="V258" i="26" s="1"/>
  <c r="W258" i="26" s="1"/>
  <c r="Y258" i="26" s="1"/>
  <c r="V259" i="26" s="1"/>
  <c r="W259" i="26" s="1"/>
  <c r="Y259" i="26" s="1"/>
  <c r="V260" i="26" s="1"/>
  <c r="W260" i="26" s="1"/>
  <c r="Y260" i="26" s="1"/>
  <c r="V261" i="26" s="1"/>
  <c r="W261" i="26" s="1"/>
  <c r="Y261" i="26" s="1"/>
  <c r="V262" i="26" s="1"/>
  <c r="W262" i="26" s="1"/>
  <c r="Y262" i="26" s="1"/>
  <c r="V263" i="26" s="1"/>
  <c r="W263" i="26" s="1"/>
  <c r="Y263" i="26" s="1"/>
  <c r="V264" i="26" s="1"/>
  <c r="W264" i="26" s="1"/>
  <c r="Y264" i="26" s="1"/>
  <c r="V265" i="26" s="1"/>
  <c r="W265" i="26" s="1"/>
  <c r="Y265" i="26" s="1"/>
  <c r="V266" i="26" s="1"/>
  <c r="W266" i="26" s="1"/>
  <c r="Y266" i="26" s="1"/>
  <c r="V267" i="26" s="1"/>
  <c r="W267" i="26" s="1"/>
  <c r="Y267" i="26" s="1"/>
  <c r="V268" i="26" s="1"/>
  <c r="W268" i="26" s="1"/>
  <c r="Y268" i="26" s="1"/>
  <c r="V269" i="26" s="1"/>
  <c r="W269" i="26" s="1"/>
  <c r="Y269" i="26" s="1"/>
  <c r="V270" i="26" s="1"/>
  <c r="W270" i="26" s="1"/>
  <c r="Y270" i="26" s="1"/>
  <c r="V102" i="40"/>
  <c r="W102" i="40" s="1"/>
  <c r="Y102" i="40" s="1"/>
  <c r="AA101" i="40"/>
  <c r="V102" i="37"/>
  <c r="W102" i="37" s="1"/>
  <c r="Y102" i="37" s="1"/>
  <c r="AA101" i="37"/>
  <c r="V119" i="39"/>
  <c r="W119" i="39" s="1"/>
  <c r="Y119" i="39" s="1"/>
  <c r="V120" i="39" s="1"/>
  <c r="W120" i="39" s="1"/>
  <c r="Y120" i="39" s="1"/>
  <c r="V121" i="39" s="1"/>
  <c r="W121" i="39" s="1"/>
  <c r="Y121" i="39" s="1"/>
  <c r="AA118" i="39"/>
  <c r="V100" i="28"/>
  <c r="W100" i="28" s="1"/>
  <c r="Y100" i="28" s="1"/>
  <c r="AA99" i="28"/>
  <c r="V102" i="27"/>
  <c r="W102" i="27" s="1"/>
  <c r="Y102" i="27" s="1"/>
  <c r="V103" i="27" s="1"/>
  <c r="W103" i="27" s="1"/>
  <c r="Y103" i="27" s="1"/>
  <c r="V104" i="27" s="1"/>
  <c r="W104" i="27" s="1"/>
  <c r="Y104" i="27" s="1"/>
  <c r="AA101" i="27"/>
  <c r="V109" i="25"/>
  <c r="W109" i="25" s="1"/>
  <c r="Y109" i="25" s="1"/>
  <c r="V110" i="25" s="1"/>
  <c r="W110" i="25" s="1"/>
  <c r="Y110" i="25" s="1"/>
  <c r="V111" i="25" s="1"/>
  <c r="W111" i="25" s="1"/>
  <c r="Y111" i="25" s="1"/>
  <c r="AA108" i="25"/>
  <c r="V102" i="46"/>
  <c r="W102" i="46" s="1"/>
  <c r="Y102" i="46" s="1"/>
  <c r="V103" i="46" s="1"/>
  <c r="W103" i="46" s="1"/>
  <c r="Y103" i="46" s="1"/>
  <c r="V104" i="46" s="1"/>
  <c r="W104" i="46" s="1"/>
  <c r="Y104" i="46" s="1"/>
  <c r="V105" i="46" s="1"/>
  <c r="W105" i="46" s="1"/>
  <c r="Y105" i="46" s="1"/>
  <c r="V106" i="46" s="1"/>
  <c r="W106" i="46" s="1"/>
  <c r="Y106" i="46" s="1"/>
  <c r="V107" i="46" s="1"/>
  <c r="W107" i="46" s="1"/>
  <c r="Y107" i="46" s="1"/>
  <c r="V108" i="46" s="1"/>
  <c r="W108" i="46" s="1"/>
  <c r="Y108" i="46" s="1"/>
  <c r="V109" i="46" s="1"/>
  <c r="W109" i="46" s="1"/>
  <c r="Y109" i="46" s="1"/>
  <c r="V110" i="46" s="1"/>
  <c r="W110" i="46" s="1"/>
  <c r="Y110" i="46" s="1"/>
  <c r="V111" i="46" s="1"/>
  <c r="W111" i="46" s="1"/>
  <c r="Y111" i="46" s="1"/>
  <c r="V112" i="46" s="1"/>
  <c r="W112" i="46" s="1"/>
  <c r="Y112" i="46" s="1"/>
  <c r="V113" i="46" s="1"/>
  <c r="W113" i="46" s="1"/>
  <c r="Y113" i="46" s="1"/>
  <c r="V114" i="46" s="1"/>
  <c r="W114" i="46" s="1"/>
  <c r="Y114" i="46" s="1"/>
  <c r="V115" i="46" s="1"/>
  <c r="W115" i="46" s="1"/>
  <c r="Y115" i="46" s="1"/>
  <c r="V116" i="46" s="1"/>
  <c r="W116" i="46" s="1"/>
  <c r="Y116" i="46" s="1"/>
  <c r="V117" i="46" s="1"/>
  <c r="W117" i="46" s="1"/>
  <c r="Y117" i="46" s="1"/>
  <c r="V118" i="46" s="1"/>
  <c r="W118" i="46" s="1"/>
  <c r="Y118" i="46" s="1"/>
  <c r="V119" i="46" s="1"/>
  <c r="W119" i="46" s="1"/>
  <c r="Y119" i="46" s="1"/>
  <c r="V120" i="46" s="1"/>
  <c r="W120" i="46" s="1"/>
  <c r="Y120" i="46" s="1"/>
  <c r="V121" i="46" s="1"/>
  <c r="W121" i="46" s="1"/>
  <c r="Y121" i="46" s="1"/>
  <c r="V122" i="46" s="1"/>
  <c r="W122" i="46" s="1"/>
  <c r="Y122" i="46" s="1"/>
  <c r="V123" i="46" s="1"/>
  <c r="W123" i="46" s="1"/>
  <c r="Y123" i="46" s="1"/>
  <c r="V124" i="46" s="1"/>
  <c r="W124" i="46" s="1"/>
  <c r="Y124" i="46" s="1"/>
  <c r="V125" i="46" s="1"/>
  <c r="W125" i="46" s="1"/>
  <c r="Y125" i="46" s="1"/>
  <c r="V126" i="46" s="1"/>
  <c r="W126" i="46" s="1"/>
  <c r="Y126" i="46" s="1"/>
  <c r="V127" i="46" s="1"/>
  <c r="W127" i="46" s="1"/>
  <c r="Y127" i="46" s="1"/>
  <c r="V128" i="46" s="1"/>
  <c r="W128" i="46" s="1"/>
  <c r="Y128" i="46" s="1"/>
  <c r="V129" i="46" s="1"/>
  <c r="W129" i="46" s="1"/>
  <c r="Y129" i="46" s="1"/>
  <c r="V130" i="46" s="1"/>
  <c r="W130" i="46" s="1"/>
  <c r="Y130" i="46" s="1"/>
  <c r="V131" i="46" s="1"/>
  <c r="W131" i="46" s="1"/>
  <c r="Y131" i="46" s="1"/>
  <c r="V132" i="46" s="1"/>
  <c r="W132" i="46" s="1"/>
  <c r="Y132" i="46" s="1"/>
  <c r="V133" i="46" s="1"/>
  <c r="W133" i="46" s="1"/>
  <c r="Y133" i="46" s="1"/>
  <c r="V134" i="46" s="1"/>
  <c r="W134" i="46" s="1"/>
  <c r="Y134" i="46" s="1"/>
  <c r="V135" i="46" s="1"/>
  <c r="W135" i="46" s="1"/>
  <c r="Y135" i="46" s="1"/>
  <c r="V136" i="46" s="1"/>
  <c r="W136" i="46" s="1"/>
  <c r="Y136" i="46" s="1"/>
  <c r="V137" i="46" s="1"/>
  <c r="W137" i="46" s="1"/>
  <c r="Y137" i="46" s="1"/>
  <c r="V138" i="46" s="1"/>
  <c r="W138" i="46" s="1"/>
  <c r="Y138" i="46" s="1"/>
  <c r="V139" i="46" s="1"/>
  <c r="W139" i="46" s="1"/>
  <c r="Y139" i="46" s="1"/>
  <c r="V140" i="46" s="1"/>
  <c r="W140" i="46" s="1"/>
  <c r="Y140" i="46" s="1"/>
  <c r="V141" i="46" s="1"/>
  <c r="W141" i="46" s="1"/>
  <c r="Y141" i="46" s="1"/>
  <c r="V142" i="46" s="1"/>
  <c r="W142" i="46" s="1"/>
  <c r="Y142" i="46" s="1"/>
  <c r="V143" i="46" s="1"/>
  <c r="W143" i="46" s="1"/>
  <c r="Y143" i="46" s="1"/>
  <c r="V144" i="46" s="1"/>
  <c r="W144" i="46" s="1"/>
  <c r="Y144" i="46" s="1"/>
  <c r="V145" i="46" s="1"/>
  <c r="W145" i="46" s="1"/>
  <c r="Y145" i="46" s="1"/>
  <c r="V146" i="46" s="1"/>
  <c r="W146" i="46" s="1"/>
  <c r="Y146" i="46" s="1"/>
  <c r="V147" i="46" s="1"/>
  <c r="W147" i="46" s="1"/>
  <c r="Y147" i="46" s="1"/>
  <c r="V148" i="46" s="1"/>
  <c r="W148" i="46" s="1"/>
  <c r="Y148" i="46" s="1"/>
  <c r="V149" i="46" s="1"/>
  <c r="W149" i="46" s="1"/>
  <c r="Y149" i="46" s="1"/>
  <c r="V150" i="46" s="1"/>
  <c r="W150" i="46" s="1"/>
  <c r="Y150" i="46" s="1"/>
  <c r="V151" i="46" s="1"/>
  <c r="W151" i="46" s="1"/>
  <c r="Y151" i="46" s="1"/>
  <c r="V152" i="46" s="1"/>
  <c r="W152" i="46" s="1"/>
  <c r="Y152" i="46" s="1"/>
  <c r="V153" i="46" s="1"/>
  <c r="W153" i="46" s="1"/>
  <c r="Y153" i="46" s="1"/>
  <c r="V154" i="46" s="1"/>
  <c r="W154" i="46" s="1"/>
  <c r="Y154" i="46" s="1"/>
  <c r="V155" i="46" s="1"/>
  <c r="W155" i="46" s="1"/>
  <c r="Y155" i="46" s="1"/>
  <c r="V156" i="46" s="1"/>
  <c r="W156" i="46" s="1"/>
  <c r="Y156" i="46" s="1"/>
  <c r="V157" i="46" s="1"/>
  <c r="W157" i="46" s="1"/>
  <c r="Y157" i="46" s="1"/>
  <c r="V158" i="46" s="1"/>
  <c r="W158" i="46" s="1"/>
  <c r="Y158" i="46" s="1"/>
  <c r="V159" i="46" s="1"/>
  <c r="W159" i="46" s="1"/>
  <c r="Y159" i="46" s="1"/>
  <c r="V160" i="46" s="1"/>
  <c r="W160" i="46" s="1"/>
  <c r="Y160" i="46" s="1"/>
  <c r="V161" i="46" s="1"/>
  <c r="W161" i="46" s="1"/>
  <c r="Y161" i="46" s="1"/>
  <c r="V162" i="46" s="1"/>
  <c r="W162" i="46" s="1"/>
  <c r="Y162" i="46" s="1"/>
  <c r="V163" i="46" s="1"/>
  <c r="W163" i="46" s="1"/>
  <c r="Y163" i="46" s="1"/>
  <c r="V164" i="46" s="1"/>
  <c r="W164" i="46" s="1"/>
  <c r="Y164" i="46" s="1"/>
  <c r="V165" i="46" s="1"/>
  <c r="W165" i="46" s="1"/>
  <c r="Y165" i="46" s="1"/>
  <c r="V166" i="46" s="1"/>
  <c r="W166" i="46" s="1"/>
  <c r="Y166" i="46" s="1"/>
  <c r="V167" i="46" s="1"/>
  <c r="W167" i="46" s="1"/>
  <c r="Y167" i="46" s="1"/>
  <c r="V168" i="46" s="1"/>
  <c r="W168" i="46" s="1"/>
  <c r="Y168" i="46" s="1"/>
  <c r="V169" i="46" s="1"/>
  <c r="W169" i="46" s="1"/>
  <c r="Y169" i="46" s="1"/>
  <c r="V170" i="46" s="1"/>
  <c r="W170" i="46" s="1"/>
  <c r="Y170" i="46" s="1"/>
  <c r="V171" i="46" s="1"/>
  <c r="W171" i="46" s="1"/>
  <c r="Y171" i="46" s="1"/>
  <c r="V172" i="46" s="1"/>
  <c r="W172" i="46" s="1"/>
  <c r="Y172" i="46" s="1"/>
  <c r="V173" i="46" s="1"/>
  <c r="W173" i="46" s="1"/>
  <c r="Y173" i="46" s="1"/>
  <c r="V174" i="46" s="1"/>
  <c r="W174" i="46" s="1"/>
  <c r="Y174" i="46" s="1"/>
  <c r="V175" i="46" s="1"/>
  <c r="W175" i="46" s="1"/>
  <c r="Y175" i="46" s="1"/>
  <c r="V176" i="46" s="1"/>
  <c r="W176" i="46" s="1"/>
  <c r="Y176" i="46" s="1"/>
  <c r="V177" i="46" s="1"/>
  <c r="W177" i="46" s="1"/>
  <c r="Y177" i="46" s="1"/>
  <c r="V178" i="46" s="1"/>
  <c r="W178" i="46" s="1"/>
  <c r="Y178" i="46" s="1"/>
  <c r="V179" i="46" s="1"/>
  <c r="W179" i="46" s="1"/>
  <c r="Y179" i="46" s="1"/>
  <c r="V180" i="46" s="1"/>
  <c r="W180" i="46" s="1"/>
  <c r="Y180" i="46" s="1"/>
  <c r="V181" i="46" s="1"/>
  <c r="W181" i="46" s="1"/>
  <c r="Y181" i="46" s="1"/>
  <c r="V182" i="46" s="1"/>
  <c r="W182" i="46" s="1"/>
  <c r="Y182" i="46" s="1"/>
  <c r="V183" i="46" s="1"/>
  <c r="W183" i="46" s="1"/>
  <c r="Y183" i="46" s="1"/>
  <c r="V184" i="46" s="1"/>
  <c r="W184" i="46" s="1"/>
  <c r="Y184" i="46" s="1"/>
  <c r="V185" i="46" s="1"/>
  <c r="W185" i="46" s="1"/>
  <c r="Y185" i="46" s="1"/>
  <c r="V186" i="46" s="1"/>
  <c r="W186" i="46" s="1"/>
  <c r="Y186" i="46" s="1"/>
  <c r="V187" i="46" s="1"/>
  <c r="W187" i="46" s="1"/>
  <c r="Y187" i="46" s="1"/>
  <c r="V188" i="46" s="1"/>
  <c r="W188" i="46" s="1"/>
  <c r="Y188" i="46" s="1"/>
  <c r="V189" i="46" s="1"/>
  <c r="W189" i="46" s="1"/>
  <c r="Y189" i="46" s="1"/>
  <c r="V190" i="46" s="1"/>
  <c r="W190" i="46" s="1"/>
  <c r="Y190" i="46" s="1"/>
  <c r="V191" i="46" s="1"/>
  <c r="W191" i="46" s="1"/>
  <c r="Y191" i="46" s="1"/>
  <c r="V192" i="46" s="1"/>
  <c r="W192" i="46" s="1"/>
  <c r="Y192" i="46" s="1"/>
  <c r="V193" i="46" s="1"/>
  <c r="W193" i="46" s="1"/>
  <c r="Y193" i="46" s="1"/>
  <c r="V194" i="46" s="1"/>
  <c r="W194" i="46" s="1"/>
  <c r="Y194" i="46" s="1"/>
  <c r="V195" i="46" s="1"/>
  <c r="W195" i="46" s="1"/>
  <c r="Y195" i="46" s="1"/>
  <c r="V196" i="46" s="1"/>
  <c r="W196" i="46" s="1"/>
  <c r="Y196" i="46" s="1"/>
  <c r="V197" i="46" s="1"/>
  <c r="W197" i="46" s="1"/>
  <c r="Y197" i="46" s="1"/>
  <c r="V198" i="46" s="1"/>
  <c r="W198" i="46" s="1"/>
  <c r="Y198" i="46" s="1"/>
  <c r="V199" i="46" s="1"/>
  <c r="W199" i="46" s="1"/>
  <c r="Y199" i="46" s="1"/>
  <c r="V200" i="46" s="1"/>
  <c r="W200" i="46" s="1"/>
  <c r="Y200" i="46" s="1"/>
  <c r="V201" i="46" s="1"/>
  <c r="W201" i="46" s="1"/>
  <c r="Y201" i="46" s="1"/>
  <c r="V202" i="46" s="1"/>
  <c r="W202" i="46" s="1"/>
  <c r="Y202" i="46" s="1"/>
  <c r="V203" i="46" s="1"/>
  <c r="W203" i="46" s="1"/>
  <c r="Y203" i="46" s="1"/>
  <c r="V204" i="46" s="1"/>
  <c r="W204" i="46" s="1"/>
  <c r="Y204" i="46" s="1"/>
  <c r="V205" i="46" s="1"/>
  <c r="W205" i="46" s="1"/>
  <c r="Y205" i="46" s="1"/>
  <c r="V206" i="46" s="1"/>
  <c r="W206" i="46" s="1"/>
  <c r="Y206" i="46" s="1"/>
  <c r="V207" i="46" s="1"/>
  <c r="W207" i="46" s="1"/>
  <c r="Y207" i="46" s="1"/>
  <c r="V208" i="46" s="1"/>
  <c r="W208" i="46" s="1"/>
  <c r="Y208" i="46" s="1"/>
  <c r="V209" i="46" s="1"/>
  <c r="W209" i="46" s="1"/>
  <c r="Y209" i="46" s="1"/>
  <c r="V210" i="46" s="1"/>
  <c r="W210" i="46" s="1"/>
  <c r="Y210" i="46" s="1"/>
  <c r="V211" i="46" s="1"/>
  <c r="W211" i="46" s="1"/>
  <c r="Y211" i="46" s="1"/>
  <c r="V212" i="46" s="1"/>
  <c r="W212" i="46" s="1"/>
  <c r="Y212" i="46" s="1"/>
  <c r="V213" i="46" s="1"/>
  <c r="W213" i="46" s="1"/>
  <c r="Y213" i="46" s="1"/>
  <c r="V214" i="46" s="1"/>
  <c r="W214" i="46" s="1"/>
  <c r="Y214" i="46" s="1"/>
  <c r="V215" i="46" s="1"/>
  <c r="W215" i="46" s="1"/>
  <c r="Y215" i="46" s="1"/>
  <c r="V216" i="46" s="1"/>
  <c r="W216" i="46" s="1"/>
  <c r="Y216" i="46" s="1"/>
  <c r="V217" i="46" s="1"/>
  <c r="W217" i="46" s="1"/>
  <c r="Y217" i="46" s="1"/>
  <c r="V218" i="46" s="1"/>
  <c r="W218" i="46" s="1"/>
  <c r="Y218" i="46" s="1"/>
  <c r="V219" i="46" s="1"/>
  <c r="W219" i="46" s="1"/>
  <c r="Y219" i="46" s="1"/>
  <c r="V220" i="46" s="1"/>
  <c r="W220" i="46" s="1"/>
  <c r="Y220" i="46" s="1"/>
  <c r="V221" i="46" s="1"/>
  <c r="W221" i="46" s="1"/>
  <c r="Y221" i="46" s="1"/>
  <c r="V222" i="46" s="1"/>
  <c r="W222" i="46" s="1"/>
  <c r="Y222" i="46" s="1"/>
  <c r="V223" i="46" s="1"/>
  <c r="W223" i="46" s="1"/>
  <c r="AA101" i="46"/>
  <c r="V101" i="24"/>
  <c r="W101" i="24" s="1"/>
  <c r="Y101" i="24" s="1"/>
  <c r="AA100" i="24"/>
  <c r="V129" i="23"/>
  <c r="W129" i="23" s="1"/>
  <c r="Y129" i="23" s="1"/>
  <c r="V130" i="23" s="1"/>
  <c r="W130" i="23" s="1"/>
  <c r="Y130" i="23" s="1"/>
  <c r="V131" i="23" s="1"/>
  <c r="W131" i="23" s="1"/>
  <c r="Y131" i="23" s="1"/>
  <c r="AA128" i="23"/>
  <c r="V102" i="45"/>
  <c r="W102" i="45" s="1"/>
  <c r="Y102" i="45" s="1"/>
  <c r="AA101" i="45"/>
  <c r="AA114" i="42"/>
  <c r="AA115" i="42" s="1"/>
  <c r="V118" i="42"/>
  <c r="W118" i="42" s="1"/>
  <c r="Y118" i="42" s="1"/>
  <c r="AA117" i="42"/>
  <c r="V102" i="43"/>
  <c r="W102" i="43" s="1"/>
  <c r="Y102" i="43" s="1"/>
  <c r="AA101" i="43"/>
  <c r="V102" i="38"/>
  <c r="W102" i="38" s="1"/>
  <c r="Y102" i="38" s="1"/>
  <c r="V103" i="38" s="1"/>
  <c r="W103" i="38" s="1"/>
  <c r="Y103" i="38" s="1"/>
  <c r="AA101" i="38"/>
  <c r="Q55" i="32" l="1"/>
  <c r="V55" i="41"/>
  <c r="W55" i="41" s="1"/>
  <c r="AA54" i="41"/>
  <c r="Q100" i="32"/>
  <c r="V100" i="41"/>
  <c r="W100" i="41" s="1"/>
  <c r="AA99" i="41"/>
  <c r="V248" i="1"/>
  <c r="W248" i="1" s="1"/>
  <c r="W177" i="34"/>
  <c r="Y177" i="34" s="1"/>
  <c r="AA176" i="34"/>
  <c r="Y248" i="1"/>
  <c r="V238" i="15"/>
  <c r="W238" i="15" s="1"/>
  <c r="Y238" i="15" s="1"/>
  <c r="V239" i="22"/>
  <c r="W239" i="22" s="1"/>
  <c r="Y239" i="22" s="1"/>
  <c r="V245" i="20"/>
  <c r="W245" i="20" s="1"/>
  <c r="Y245" i="20" s="1"/>
  <c r="Y223" i="46"/>
  <c r="V224" i="46" s="1"/>
  <c r="W224" i="46" s="1"/>
  <c r="V103" i="37"/>
  <c r="W103" i="37" s="1"/>
  <c r="Y103" i="37" s="1"/>
  <c r="AA102" i="37"/>
  <c r="V103" i="40"/>
  <c r="W103" i="40" s="1"/>
  <c r="Y103" i="40" s="1"/>
  <c r="AA102" i="40"/>
  <c r="V122" i="39"/>
  <c r="W122" i="39" s="1"/>
  <c r="Y122" i="39" s="1"/>
  <c r="V123" i="39" s="1"/>
  <c r="W123" i="39" s="1"/>
  <c r="Y123" i="39" s="1"/>
  <c r="V124" i="39" s="1"/>
  <c r="W124" i="39" s="1"/>
  <c r="Y124" i="39" s="1"/>
  <c r="AA121" i="39"/>
  <c r="V101" i="28"/>
  <c r="W101" i="28" s="1"/>
  <c r="Y101" i="28" s="1"/>
  <c r="AA100" i="28"/>
  <c r="V105" i="27"/>
  <c r="W105" i="27" s="1"/>
  <c r="Y105" i="27" s="1"/>
  <c r="V106" i="27" s="1"/>
  <c r="W106" i="27" s="1"/>
  <c r="Y106" i="27" s="1"/>
  <c r="AA104" i="27"/>
  <c r="V112" i="25"/>
  <c r="W112" i="25" s="1"/>
  <c r="Y112" i="25" s="1"/>
  <c r="V113" i="25" s="1"/>
  <c r="W113" i="25" s="1"/>
  <c r="Y113" i="25" s="1"/>
  <c r="AA111" i="25"/>
  <c r="V102" i="24"/>
  <c r="W102" i="24" s="1"/>
  <c r="Y102" i="24" s="1"/>
  <c r="V103" i="24" s="1"/>
  <c r="W103" i="24" s="1"/>
  <c r="Y103" i="24" s="1"/>
  <c r="V104" i="24" s="1"/>
  <c r="W104" i="24" s="1"/>
  <c r="Y104" i="24" s="1"/>
  <c r="V105" i="24" s="1"/>
  <c r="W105" i="24" s="1"/>
  <c r="Y105" i="24" s="1"/>
  <c r="V106" i="24" s="1"/>
  <c r="W106" i="24" s="1"/>
  <c r="Y106" i="24" s="1"/>
  <c r="V107" i="24" s="1"/>
  <c r="W107" i="24" s="1"/>
  <c r="Y107" i="24" s="1"/>
  <c r="V108" i="24" s="1"/>
  <c r="W108" i="24" s="1"/>
  <c r="Y108" i="24" s="1"/>
  <c r="V109" i="24" s="1"/>
  <c r="W109" i="24" s="1"/>
  <c r="Y109" i="24" s="1"/>
  <c r="V110" i="24" s="1"/>
  <c r="W110" i="24" s="1"/>
  <c r="Y110" i="24" s="1"/>
  <c r="V111" i="24" s="1"/>
  <c r="W111" i="24" s="1"/>
  <c r="Y111" i="24" s="1"/>
  <c r="V112" i="24" s="1"/>
  <c r="W112" i="24" s="1"/>
  <c r="Y112" i="24" s="1"/>
  <c r="V113" i="24" s="1"/>
  <c r="W113" i="24" s="1"/>
  <c r="Y113" i="24" s="1"/>
  <c r="V114" i="24" s="1"/>
  <c r="W114" i="24" s="1"/>
  <c r="Y114" i="24" s="1"/>
  <c r="AA101" i="24"/>
  <c r="V132" i="23"/>
  <c r="W132" i="23" s="1"/>
  <c r="Y132" i="23" s="1"/>
  <c r="V133" i="23" s="1"/>
  <c r="W133" i="23" s="1"/>
  <c r="Y133" i="23" s="1"/>
  <c r="AA131" i="23"/>
  <c r="V103" i="45"/>
  <c r="W103" i="45" s="1"/>
  <c r="Y103" i="45" s="1"/>
  <c r="AA102" i="45"/>
  <c r="V119" i="42"/>
  <c r="W119" i="42" s="1"/>
  <c r="Y119" i="42" s="1"/>
  <c r="AA118" i="42"/>
  <c r="V103" i="43"/>
  <c r="W103" i="43" s="1"/>
  <c r="Y103" i="43" s="1"/>
  <c r="AA102" i="43"/>
  <c r="V104" i="38"/>
  <c r="W104" i="38" s="1"/>
  <c r="Y104" i="38" s="1"/>
  <c r="V105" i="38" s="1"/>
  <c r="W105" i="38" s="1"/>
  <c r="Y105" i="38" s="1"/>
  <c r="V106" i="38" s="1"/>
  <c r="W106" i="38" s="1"/>
  <c r="Y106" i="38" s="1"/>
  <c r="V107" i="38" s="1"/>
  <c r="W107" i="38" s="1"/>
  <c r="Y107" i="38" s="1"/>
  <c r="V108" i="38" s="1"/>
  <c r="W108" i="38" s="1"/>
  <c r="Y108" i="38" s="1"/>
  <c r="V109" i="38" s="1"/>
  <c r="W109" i="38" s="1"/>
  <c r="Y109" i="38" s="1"/>
  <c r="V110" i="38" s="1"/>
  <c r="W110" i="38" s="1"/>
  <c r="Y110" i="38" s="1"/>
  <c r="V111" i="38" s="1"/>
  <c r="W111" i="38" s="1"/>
  <c r="Y111" i="38" s="1"/>
  <c r="V112" i="38" s="1"/>
  <c r="W112" i="38" s="1"/>
  <c r="Y112" i="38" s="1"/>
  <c r="V113" i="38" s="1"/>
  <c r="W113" i="38" s="1"/>
  <c r="Y113" i="38" s="1"/>
  <c r="AA103" i="38"/>
  <c r="Y100" i="41" l="1"/>
  <c r="O101" i="32"/>
  <c r="Y55" i="41"/>
  <c r="O56" i="32"/>
  <c r="V249" i="1"/>
  <c r="W249" i="1" s="1"/>
  <c r="V178" i="34"/>
  <c r="AA177" i="34"/>
  <c r="Y249" i="1"/>
  <c r="V239" i="15"/>
  <c r="W239" i="15" s="1"/>
  <c r="Y239" i="15" s="1"/>
  <c r="V240" i="22"/>
  <c r="W240" i="22" s="1"/>
  <c r="Y240" i="22" s="1"/>
  <c r="V246" i="20"/>
  <c r="W246" i="20" s="1"/>
  <c r="Y224" i="46"/>
  <c r="V225" i="46" s="1"/>
  <c r="W225" i="46" s="1"/>
  <c r="V104" i="40"/>
  <c r="W104" i="40" s="1"/>
  <c r="Y104" i="40" s="1"/>
  <c r="AA103" i="40"/>
  <c r="V104" i="37"/>
  <c r="W104" i="37" s="1"/>
  <c r="Y104" i="37" s="1"/>
  <c r="AA103" i="37"/>
  <c r="V125" i="39"/>
  <c r="W125" i="39" s="1"/>
  <c r="Y125" i="39" s="1"/>
  <c r="V126" i="39" s="1"/>
  <c r="W126" i="39" s="1"/>
  <c r="Y126" i="39" s="1"/>
  <c r="V127" i="39" s="1"/>
  <c r="W127" i="39" s="1"/>
  <c r="Y127" i="39" s="1"/>
  <c r="V128" i="39" s="1"/>
  <c r="W128" i="39" s="1"/>
  <c r="Y128" i="39" s="1"/>
  <c r="V129" i="39" s="1"/>
  <c r="W129" i="39" s="1"/>
  <c r="Y129" i="39" s="1"/>
  <c r="V130" i="39" s="1"/>
  <c r="W130" i="39" s="1"/>
  <c r="Y130" i="39" s="1"/>
  <c r="V131" i="39" s="1"/>
  <c r="W131" i="39" s="1"/>
  <c r="Y131" i="39" s="1"/>
  <c r="V132" i="39" s="1"/>
  <c r="W132" i="39" s="1"/>
  <c r="Y132" i="39" s="1"/>
  <c r="V133" i="39" s="1"/>
  <c r="W133" i="39" s="1"/>
  <c r="Y133" i="39" s="1"/>
  <c r="V134" i="39" s="1"/>
  <c r="W134" i="39" s="1"/>
  <c r="Y134" i="39" s="1"/>
  <c r="V135" i="39" s="1"/>
  <c r="W135" i="39" s="1"/>
  <c r="Y135" i="39" s="1"/>
  <c r="AA124" i="39"/>
  <c r="V102" i="28"/>
  <c r="W102" i="28" s="1"/>
  <c r="Y102" i="28" s="1"/>
  <c r="AA101" i="28"/>
  <c r="V107" i="27"/>
  <c r="W107" i="27" s="1"/>
  <c r="Y107" i="27" s="1"/>
  <c r="V108" i="27" s="1"/>
  <c r="W108" i="27" s="1"/>
  <c r="Y108" i="27" s="1"/>
  <c r="AA106" i="27"/>
  <c r="V114" i="25"/>
  <c r="W114" i="25" s="1"/>
  <c r="Y114" i="25" s="1"/>
  <c r="V115" i="25" s="1"/>
  <c r="W115" i="25" s="1"/>
  <c r="Y115" i="25" s="1"/>
  <c r="AA113" i="25"/>
  <c r="V115" i="24"/>
  <c r="W115" i="24" s="1"/>
  <c r="Y115" i="24" s="1"/>
  <c r="V116" i="24" s="1"/>
  <c r="W116" i="24" s="1"/>
  <c r="Y116" i="24" s="1"/>
  <c r="V117" i="24" s="1"/>
  <c r="W117" i="24" s="1"/>
  <c r="Y117" i="24" s="1"/>
  <c r="W118" i="24" s="1"/>
  <c r="Y118" i="24" s="1"/>
  <c r="V119" i="24" s="1"/>
  <c r="W119" i="24" s="1"/>
  <c r="Y119" i="24" s="1"/>
  <c r="V120" i="24" s="1"/>
  <c r="W120" i="24" s="1"/>
  <c r="Y120" i="24" s="1"/>
  <c r="V121" i="24" s="1"/>
  <c r="W121" i="24" s="1"/>
  <c r="Y121" i="24" s="1"/>
  <c r="V122" i="24" s="1"/>
  <c r="W122" i="24" s="1"/>
  <c r="Y122" i="24" s="1"/>
  <c r="V123" i="24" s="1"/>
  <c r="W123" i="24" s="1"/>
  <c r="Y123" i="24" s="1"/>
  <c r="V124" i="24" s="1"/>
  <c r="W124" i="24" s="1"/>
  <c r="Y124" i="24" s="1"/>
  <c r="V125" i="24" s="1"/>
  <c r="W125" i="24" s="1"/>
  <c r="Y125" i="24" s="1"/>
  <c r="V126" i="24" s="1"/>
  <c r="W126" i="24" s="1"/>
  <c r="Y126" i="24" s="1"/>
  <c r="V127" i="24" s="1"/>
  <c r="W127" i="24" s="1"/>
  <c r="Y127" i="24" s="1"/>
  <c r="V128" i="24" s="1"/>
  <c r="W128" i="24" s="1"/>
  <c r="Y128" i="24" s="1"/>
  <c r="V129" i="24" s="1"/>
  <c r="W129" i="24" s="1"/>
  <c r="Y129" i="24" s="1"/>
  <c r="AA114" i="24"/>
  <c r="V134" i="23"/>
  <c r="W134" i="23" s="1"/>
  <c r="Y134" i="23" s="1"/>
  <c r="V135" i="23" s="1"/>
  <c r="W135" i="23" s="1"/>
  <c r="Y135" i="23" s="1"/>
  <c r="AA133" i="23"/>
  <c r="V104" i="45"/>
  <c r="W104" i="45" s="1"/>
  <c r="Y104" i="45" s="1"/>
  <c r="AA103" i="45"/>
  <c r="V120" i="42"/>
  <c r="W120" i="42" s="1"/>
  <c r="Y120" i="42" s="1"/>
  <c r="V121" i="42" s="1"/>
  <c r="W121" i="42" s="1"/>
  <c r="Y121" i="42" s="1"/>
  <c r="AA119" i="42"/>
  <c r="V104" i="43"/>
  <c r="W104" i="43" s="1"/>
  <c r="Y104" i="43" s="1"/>
  <c r="AA103" i="43"/>
  <c r="V114" i="38"/>
  <c r="W114" i="38" s="1"/>
  <c r="Y114" i="38" s="1"/>
  <c r="V115" i="38" s="1"/>
  <c r="W115" i="38" s="1"/>
  <c r="Y115" i="38" s="1"/>
  <c r="V116" i="38" s="1"/>
  <c r="W116" i="38" s="1"/>
  <c r="Y116" i="38" s="1"/>
  <c r="V117" i="38" s="1"/>
  <c r="W117" i="38" s="1"/>
  <c r="Y117" i="38" s="1"/>
  <c r="V118" i="38" s="1"/>
  <c r="W118" i="38" s="1"/>
  <c r="Y118" i="38" s="1"/>
  <c r="V119" i="38" s="1"/>
  <c r="W119" i="38" s="1"/>
  <c r="Y119" i="38" s="1"/>
  <c r="V120" i="38" s="1"/>
  <c r="W120" i="38" s="1"/>
  <c r="Y120" i="38" s="1"/>
  <c r="V121" i="38" s="1"/>
  <c r="W121" i="38" s="1"/>
  <c r="Y121" i="38" s="1"/>
  <c r="V122" i="38" s="1"/>
  <c r="W122" i="38" s="1"/>
  <c r="Y122" i="38" s="1"/>
  <c r="V123" i="38" s="1"/>
  <c r="W123" i="38" s="1"/>
  <c r="Y123" i="38" s="1"/>
  <c r="V124" i="38" s="1"/>
  <c r="W124" i="38" s="1"/>
  <c r="Y124" i="38" s="1"/>
  <c r="V125" i="38" s="1"/>
  <c r="W125" i="38" s="1"/>
  <c r="Y125" i="38" s="1"/>
  <c r="V126" i="38" s="1"/>
  <c r="W126" i="38" s="1"/>
  <c r="Y126" i="38" s="1"/>
  <c r="V127" i="38" s="1"/>
  <c r="W127" i="38" s="1"/>
  <c r="Y127" i="38" s="1"/>
  <c r="V128" i="38" s="1"/>
  <c r="W128" i="38" s="1"/>
  <c r="Y128" i="38" s="1"/>
  <c r="V129" i="38" s="1"/>
  <c r="W129" i="38" s="1"/>
  <c r="Y129" i="38" s="1"/>
  <c r="V130" i="38" s="1"/>
  <c r="W130" i="38" s="1"/>
  <c r="Y130" i="38" s="1"/>
  <c r="V131" i="38" s="1"/>
  <c r="W131" i="38" s="1"/>
  <c r="Y131" i="38" s="1"/>
  <c r="V132" i="38" s="1"/>
  <c r="W132" i="38" s="1"/>
  <c r="Y132" i="38" s="1"/>
  <c r="V133" i="38" s="1"/>
  <c r="W133" i="38" s="1"/>
  <c r="Y133" i="38" s="1"/>
  <c r="V134" i="38" s="1"/>
  <c r="W134" i="38" s="1"/>
  <c r="Y134" i="38" s="1"/>
  <c r="V135" i="38" s="1"/>
  <c r="W135" i="38" s="1"/>
  <c r="Y135" i="38" s="1"/>
  <c r="V136" i="38" s="1"/>
  <c r="W136" i="38" s="1"/>
  <c r="Y136" i="38" s="1"/>
  <c r="V137" i="38" s="1"/>
  <c r="W137" i="38" s="1"/>
  <c r="Y137" i="38" s="1"/>
  <c r="V138" i="38" s="1"/>
  <c r="W138" i="38" s="1"/>
  <c r="Y138" i="38" s="1"/>
  <c r="V139" i="38" s="1"/>
  <c r="W139" i="38" s="1"/>
  <c r="Y139" i="38" s="1"/>
  <c r="V140" i="38" s="1"/>
  <c r="W140" i="38" s="1"/>
  <c r="Y140" i="38" s="1"/>
  <c r="V141" i="38" s="1"/>
  <c r="W141" i="38" s="1"/>
  <c r="Y141" i="38" s="1"/>
  <c r="V142" i="38" s="1"/>
  <c r="W142" i="38" s="1"/>
  <c r="Y142" i="38" s="1"/>
  <c r="V143" i="38" s="1"/>
  <c r="W143" i="38" s="1"/>
  <c r="Y143" i="38" s="1"/>
  <c r="V144" i="38" s="1"/>
  <c r="W144" i="38" s="1"/>
  <c r="Y144" i="38" s="1"/>
  <c r="V145" i="38" s="1"/>
  <c r="W145" i="38" s="1"/>
  <c r="Y145" i="38" s="1"/>
  <c r="V146" i="38" s="1"/>
  <c r="W146" i="38" s="1"/>
  <c r="Y146" i="38" s="1"/>
  <c r="V147" i="38" s="1"/>
  <c r="W147" i="38" s="1"/>
  <c r="Y147" i="38" s="1"/>
  <c r="V148" i="38" s="1"/>
  <c r="W148" i="38" s="1"/>
  <c r="Y148" i="38" s="1"/>
  <c r="V149" i="38" s="1"/>
  <c r="W149" i="38" s="1"/>
  <c r="Y149" i="38" s="1"/>
  <c r="V150" i="38" s="1"/>
  <c r="W150" i="38" s="1"/>
  <c r="Y150" i="38" s="1"/>
  <c r="AA113" i="38"/>
  <c r="Q56" i="32" l="1"/>
  <c r="AA55" i="41"/>
  <c r="V56" i="41"/>
  <c r="W56" i="41" s="1"/>
  <c r="Q101" i="32"/>
  <c r="V101" i="41"/>
  <c r="W101" i="41" s="1"/>
  <c r="AA100" i="41"/>
  <c r="V250" i="1"/>
  <c r="W250" i="1" s="1"/>
  <c r="W178" i="34"/>
  <c r="Y178" i="34" s="1"/>
  <c r="V179" i="34" s="1"/>
  <c r="Y250" i="1"/>
  <c r="Y246" i="20"/>
  <c r="V247" i="20" s="1"/>
  <c r="W247" i="20" s="1"/>
  <c r="Y247" i="20" s="1"/>
  <c r="V248" i="20" s="1"/>
  <c r="W248" i="20" s="1"/>
  <c r="Y248" i="20" s="1"/>
  <c r="V240" i="15"/>
  <c r="W240" i="15" s="1"/>
  <c r="Y240" i="15" s="1"/>
  <c r="V241" i="22"/>
  <c r="W241" i="22" s="1"/>
  <c r="Y241" i="22" s="1"/>
  <c r="Y225" i="46"/>
  <c r="V226" i="46" s="1"/>
  <c r="W226" i="46" s="1"/>
  <c r="V105" i="37"/>
  <c r="W105" i="37" s="1"/>
  <c r="Y105" i="37" s="1"/>
  <c r="AA104" i="37"/>
  <c r="V105" i="40"/>
  <c r="W105" i="40" s="1"/>
  <c r="Y105" i="40" s="1"/>
  <c r="AA104" i="40"/>
  <c r="V136" i="39"/>
  <c r="W136" i="39" s="1"/>
  <c r="Y136" i="39" s="1"/>
  <c r="V137" i="39" s="1"/>
  <c r="W137" i="39" s="1"/>
  <c r="Y137" i="39" s="1"/>
  <c r="V138" i="39" s="1"/>
  <c r="W138" i="39" s="1"/>
  <c r="Y138" i="39" s="1"/>
  <c r="V139" i="39" s="1"/>
  <c r="W139" i="39" s="1"/>
  <c r="Y139" i="39" s="1"/>
  <c r="V140" i="39" s="1"/>
  <c r="W140" i="39" s="1"/>
  <c r="Y140" i="39" s="1"/>
  <c r="V141" i="39" s="1"/>
  <c r="W141" i="39" s="1"/>
  <c r="Y141" i="39" s="1"/>
  <c r="V142" i="39" s="1"/>
  <c r="W142" i="39" s="1"/>
  <c r="Y142" i="39" s="1"/>
  <c r="AA135" i="39"/>
  <c r="V103" i="28"/>
  <c r="W103" i="28" s="1"/>
  <c r="Y103" i="28" s="1"/>
  <c r="AA102" i="28"/>
  <c r="V109" i="27"/>
  <c r="W109" i="27" s="1"/>
  <c r="Y109" i="27" s="1"/>
  <c r="V110" i="27" s="1"/>
  <c r="W110" i="27" s="1"/>
  <c r="Y110" i="27" s="1"/>
  <c r="V111" i="27" s="1"/>
  <c r="W111" i="27" s="1"/>
  <c r="Y111" i="27" s="1"/>
  <c r="AA108" i="27"/>
  <c r="V116" i="25"/>
  <c r="W116" i="25" s="1"/>
  <c r="Y116" i="25" s="1"/>
  <c r="V117" i="25" s="1"/>
  <c r="W117" i="25" s="1"/>
  <c r="Y117" i="25" s="1"/>
  <c r="V118" i="25" s="1"/>
  <c r="W118" i="25" s="1"/>
  <c r="Y118" i="25" s="1"/>
  <c r="V119" i="25" s="1"/>
  <c r="W119" i="25" s="1"/>
  <c r="Y119" i="25" s="1"/>
  <c r="V120" i="25" s="1"/>
  <c r="W120" i="25" s="1"/>
  <c r="Y120" i="25" s="1"/>
  <c r="AA115" i="25"/>
  <c r="V130" i="24"/>
  <c r="W130" i="24" s="1"/>
  <c r="Y130" i="24" s="1"/>
  <c r="V131" i="24" s="1"/>
  <c r="W131" i="24" s="1"/>
  <c r="Y131" i="24" s="1"/>
  <c r="V132" i="24" s="1"/>
  <c r="W132" i="24" s="1"/>
  <c r="Y132" i="24" s="1"/>
  <c r="V133" i="24" s="1"/>
  <c r="W133" i="24" s="1"/>
  <c r="Y133" i="24" s="1"/>
  <c r="V134" i="24" s="1"/>
  <c r="W134" i="24" s="1"/>
  <c r="Y134" i="24" s="1"/>
  <c r="V135" i="24" s="1"/>
  <c r="W135" i="24" s="1"/>
  <c r="Y135" i="24" s="1"/>
  <c r="V136" i="24" s="1"/>
  <c r="W136" i="24" s="1"/>
  <c r="Y136" i="24" s="1"/>
  <c r="V137" i="24" s="1"/>
  <c r="W137" i="24" s="1"/>
  <c r="Y137" i="24" s="1"/>
  <c r="V138" i="24" s="1"/>
  <c r="W138" i="24" s="1"/>
  <c r="Y138" i="24" s="1"/>
  <c r="AA129" i="24"/>
  <c r="V136" i="23"/>
  <c r="W136" i="23" s="1"/>
  <c r="Y136" i="23" s="1"/>
  <c r="V137" i="23" s="1"/>
  <c r="W137" i="23" s="1"/>
  <c r="Y137" i="23" s="1"/>
  <c r="AA135" i="23"/>
  <c r="V105" i="45"/>
  <c r="W105" i="45" s="1"/>
  <c r="Y105" i="45" s="1"/>
  <c r="AA104" i="45"/>
  <c r="V122" i="42"/>
  <c r="W122" i="42" s="1"/>
  <c r="Y122" i="42" s="1"/>
  <c r="V123" i="42" s="1"/>
  <c r="W123" i="42" s="1"/>
  <c r="Y123" i="42" s="1"/>
  <c r="AA121" i="42"/>
  <c r="V105" i="43"/>
  <c r="W105" i="43" s="1"/>
  <c r="Y105" i="43" s="1"/>
  <c r="AA104" i="43"/>
  <c r="V151" i="38"/>
  <c r="W151" i="38" s="1"/>
  <c r="Y151" i="38" s="1"/>
  <c r="V152" i="38" s="1"/>
  <c r="W152" i="38" s="1"/>
  <c r="Y152" i="38" s="1"/>
  <c r="V153" i="38" s="1"/>
  <c r="W153" i="38" s="1"/>
  <c r="Y153" i="38" s="1"/>
  <c r="V154" i="38" s="1"/>
  <c r="W154" i="38" s="1"/>
  <c r="Y154" i="38" s="1"/>
  <c r="V155" i="38" s="1"/>
  <c r="W155" i="38" s="1"/>
  <c r="Y155" i="38" s="1"/>
  <c r="AA150" i="38"/>
  <c r="Y101" i="41" l="1"/>
  <c r="O102" i="32"/>
  <c r="Y56" i="41"/>
  <c r="O57" i="32"/>
  <c r="V251" i="1"/>
  <c r="W251" i="1" s="1"/>
  <c r="W179" i="34"/>
  <c r="Y179" i="34" s="1"/>
  <c r="AA178" i="34"/>
  <c r="Y251" i="1"/>
  <c r="V249" i="20"/>
  <c r="W249" i="20" s="1"/>
  <c r="Y249" i="20" s="1"/>
  <c r="V241" i="15"/>
  <c r="W241" i="15" s="1"/>
  <c r="Y241" i="15" s="1"/>
  <c r="V242" i="22"/>
  <c r="W242" i="22" s="1"/>
  <c r="Y242" i="22" s="1"/>
  <c r="Y226" i="46"/>
  <c r="V227" i="46" s="1"/>
  <c r="W227" i="46" s="1"/>
  <c r="AA151" i="38"/>
  <c r="AA130" i="24"/>
  <c r="AA131" i="24" s="1"/>
  <c r="AA132" i="24" s="1"/>
  <c r="AA133" i="24" s="1"/>
  <c r="AA134" i="24" s="1"/>
  <c r="AA135" i="24" s="1"/>
  <c r="V106" i="40"/>
  <c r="W106" i="40" s="1"/>
  <c r="Y106" i="40" s="1"/>
  <c r="AA105" i="40"/>
  <c r="V106" i="37"/>
  <c r="W106" i="37" s="1"/>
  <c r="Y106" i="37" s="1"/>
  <c r="AA105" i="37"/>
  <c r="V143" i="39"/>
  <c r="W143" i="39" s="1"/>
  <c r="Y143" i="39" s="1"/>
  <c r="V144" i="39" s="1"/>
  <c r="W144" i="39" s="1"/>
  <c r="Y144" i="39" s="1"/>
  <c r="V145" i="39" s="1"/>
  <c r="W145" i="39" s="1"/>
  <c r="Y145" i="39" s="1"/>
  <c r="V146" i="39" s="1"/>
  <c r="W146" i="39" s="1"/>
  <c r="Y146" i="39" s="1"/>
  <c r="V147" i="39" s="1"/>
  <c r="W147" i="39" s="1"/>
  <c r="Y147" i="39" s="1"/>
  <c r="V148" i="39" s="1"/>
  <c r="W148" i="39" s="1"/>
  <c r="Y148" i="39" s="1"/>
  <c r="V149" i="39" s="1"/>
  <c r="W149" i="39" s="1"/>
  <c r="Y149" i="39" s="1"/>
  <c r="V150" i="39" s="1"/>
  <c r="W150" i="39" s="1"/>
  <c r="Y150" i="39" s="1"/>
  <c r="V151" i="39" s="1"/>
  <c r="W151" i="39" s="1"/>
  <c r="Y151" i="39" s="1"/>
  <c r="V152" i="39" s="1"/>
  <c r="W152" i="39" s="1"/>
  <c r="Y152" i="39" s="1"/>
  <c r="V153" i="39" s="1"/>
  <c r="W153" i="39" s="1"/>
  <c r="Y153" i="39" s="1"/>
  <c r="V154" i="39" s="1"/>
  <c r="W154" i="39" s="1"/>
  <c r="Y154" i="39" s="1"/>
  <c r="V155" i="39" s="1"/>
  <c r="W155" i="39" s="1"/>
  <c r="Y155" i="39" s="1"/>
  <c r="V156" i="39" s="1"/>
  <c r="W156" i="39" s="1"/>
  <c r="Y156" i="39" s="1"/>
  <c r="V157" i="39" s="1"/>
  <c r="W157" i="39" s="1"/>
  <c r="Y157" i="39" s="1"/>
  <c r="V158" i="39" s="1"/>
  <c r="W158" i="39" s="1"/>
  <c r="Y158" i="39" s="1"/>
  <c r="V159" i="39" s="1"/>
  <c r="W159" i="39" s="1"/>
  <c r="Y159" i="39" s="1"/>
  <c r="V160" i="39" s="1"/>
  <c r="W160" i="39" s="1"/>
  <c r="Y160" i="39" s="1"/>
  <c r="V161" i="39" s="1"/>
  <c r="W161" i="39" s="1"/>
  <c r="Y161" i="39" s="1"/>
  <c r="V162" i="39" s="1"/>
  <c r="W162" i="39" s="1"/>
  <c r="Y162" i="39" s="1"/>
  <c r="V163" i="39" s="1"/>
  <c r="W163" i="39" s="1"/>
  <c r="Y163" i="39" s="1"/>
  <c r="V164" i="39" s="1"/>
  <c r="W164" i="39" s="1"/>
  <c r="Y164" i="39" s="1"/>
  <c r="V165" i="39" s="1"/>
  <c r="W165" i="39" s="1"/>
  <c r="Y165" i="39" s="1"/>
  <c r="V166" i="39" s="1"/>
  <c r="W166" i="39" s="1"/>
  <c r="Y166" i="39" s="1"/>
  <c r="AA142" i="39"/>
  <c r="V104" i="28"/>
  <c r="W104" i="28" s="1"/>
  <c r="Y104" i="28" s="1"/>
  <c r="AA103" i="28"/>
  <c r="AA109" i="27"/>
  <c r="V112" i="27"/>
  <c r="W112" i="27" s="1"/>
  <c r="Y112" i="27" s="1"/>
  <c r="V113" i="27" s="1"/>
  <c r="W113" i="27" s="1"/>
  <c r="Y113" i="27" s="1"/>
  <c r="AA111" i="27"/>
  <c r="V121" i="25"/>
  <c r="W121" i="25" s="1"/>
  <c r="Y121" i="25" s="1"/>
  <c r="V122" i="25" s="1"/>
  <c r="W122" i="25" s="1"/>
  <c r="Y122" i="25" s="1"/>
  <c r="V123" i="25" s="1"/>
  <c r="W123" i="25" s="1"/>
  <c r="Y123" i="25" s="1"/>
  <c r="AA120" i="25"/>
  <c r="V139" i="24"/>
  <c r="W139" i="24" s="1"/>
  <c r="Y139" i="24" s="1"/>
  <c r="AA138" i="24"/>
  <c r="V138" i="23"/>
  <c r="W138" i="23" s="1"/>
  <c r="Y138" i="23" s="1"/>
  <c r="V139" i="23" s="1"/>
  <c r="W139" i="23" s="1"/>
  <c r="Y139" i="23" s="1"/>
  <c r="V140" i="23" s="1"/>
  <c r="W140" i="23" s="1"/>
  <c r="Y140" i="23" s="1"/>
  <c r="V141" i="23" s="1"/>
  <c r="W141" i="23" s="1"/>
  <c r="Y141" i="23" s="1"/>
  <c r="V142" i="23" s="1"/>
  <c r="W142" i="23" s="1"/>
  <c r="Y142" i="23" s="1"/>
  <c r="V143" i="23" s="1"/>
  <c r="W143" i="23" s="1"/>
  <c r="Y143" i="23" s="1"/>
  <c r="V144" i="23" s="1"/>
  <c r="W144" i="23" s="1"/>
  <c r="Y144" i="23" s="1"/>
  <c r="V145" i="23" s="1"/>
  <c r="W145" i="23" s="1"/>
  <c r="Y145" i="23" s="1"/>
  <c r="V146" i="23" s="1"/>
  <c r="W146" i="23" s="1"/>
  <c r="Y146" i="23" s="1"/>
  <c r="V147" i="23" s="1"/>
  <c r="W147" i="23" s="1"/>
  <c r="Y147" i="23" s="1"/>
  <c r="V148" i="23" s="1"/>
  <c r="W148" i="23" s="1"/>
  <c r="Y148" i="23" s="1"/>
  <c r="V149" i="23" s="1"/>
  <c r="W149" i="23" s="1"/>
  <c r="Y149" i="23" s="1"/>
  <c r="V150" i="23" s="1"/>
  <c r="W150" i="23" s="1"/>
  <c r="Y150" i="23" s="1"/>
  <c r="V151" i="23" s="1"/>
  <c r="W151" i="23" s="1"/>
  <c r="Y151" i="23" s="1"/>
  <c r="V152" i="23" s="1"/>
  <c r="W152" i="23" s="1"/>
  <c r="Y152" i="23" s="1"/>
  <c r="V153" i="23" s="1"/>
  <c r="W153" i="23" s="1"/>
  <c r="Y153" i="23" s="1"/>
  <c r="V154" i="23" s="1"/>
  <c r="W154" i="23" s="1"/>
  <c r="Y154" i="23" s="1"/>
  <c r="AA137" i="23"/>
  <c r="V106" i="45"/>
  <c r="W106" i="45" s="1"/>
  <c r="Y106" i="45" s="1"/>
  <c r="AA105" i="45"/>
  <c r="V124" i="42"/>
  <c r="W124" i="42" s="1"/>
  <c r="Y124" i="42" s="1"/>
  <c r="V125" i="42" s="1"/>
  <c r="W125" i="42" s="1"/>
  <c r="Y125" i="42" s="1"/>
  <c r="AA123" i="42"/>
  <c r="V106" i="43"/>
  <c r="W106" i="43" s="1"/>
  <c r="Y106" i="43" s="1"/>
  <c r="AA105" i="43"/>
  <c r="V156" i="38"/>
  <c r="W156" i="38" s="1"/>
  <c r="Y156" i="38" s="1"/>
  <c r="V157" i="38" s="1"/>
  <c r="W157" i="38" s="1"/>
  <c r="Y157" i="38" s="1"/>
  <c r="AA155" i="38"/>
  <c r="Q57" i="32" l="1"/>
  <c r="V57" i="41"/>
  <c r="W57" i="41" s="1"/>
  <c r="AA56" i="41"/>
  <c r="V102" i="41"/>
  <c r="W102" i="41" s="1"/>
  <c r="Q102" i="32"/>
  <c r="AA101" i="41"/>
  <c r="V252" i="1"/>
  <c r="W252" i="1" s="1"/>
  <c r="AA179" i="34"/>
  <c r="V180" i="34"/>
  <c r="Y252" i="1"/>
  <c r="V250" i="20"/>
  <c r="W250" i="20" s="1"/>
  <c r="Y250" i="20" s="1"/>
  <c r="V242" i="15"/>
  <c r="W242" i="15" s="1"/>
  <c r="Y242" i="15" s="1"/>
  <c r="V243" i="22"/>
  <c r="W243" i="22" s="1"/>
  <c r="Y243" i="22" s="1"/>
  <c r="Y227" i="46"/>
  <c r="V228" i="46" s="1"/>
  <c r="W228" i="46" s="1"/>
  <c r="V107" i="37"/>
  <c r="W107" i="37" s="1"/>
  <c r="Y107" i="37" s="1"/>
  <c r="AA106" i="37"/>
  <c r="V107" i="40"/>
  <c r="W107" i="40" s="1"/>
  <c r="Y107" i="40" s="1"/>
  <c r="AA106" i="40"/>
  <c r="V167" i="39"/>
  <c r="W167" i="39" s="1"/>
  <c r="Y167" i="39" s="1"/>
  <c r="V168" i="39" s="1"/>
  <c r="W168" i="39" s="1"/>
  <c r="Y168" i="39" s="1"/>
  <c r="V169" i="39" s="1"/>
  <c r="W169" i="39" s="1"/>
  <c r="Y169" i="39" s="1"/>
  <c r="V170" i="39" s="1"/>
  <c r="W170" i="39" s="1"/>
  <c r="Y170" i="39" s="1"/>
  <c r="V171" i="39" s="1"/>
  <c r="W171" i="39" s="1"/>
  <c r="Y171" i="39" s="1"/>
  <c r="V172" i="39" s="1"/>
  <c r="W172" i="39" s="1"/>
  <c r="Y172" i="39" s="1"/>
  <c r="V173" i="39" s="1"/>
  <c r="W173" i="39" s="1"/>
  <c r="Y173" i="39" s="1"/>
  <c r="V174" i="39" s="1"/>
  <c r="W174" i="39" s="1"/>
  <c r="Y174" i="39" s="1"/>
  <c r="AA166" i="39"/>
  <c r="V105" i="28"/>
  <c r="W105" i="28" s="1"/>
  <c r="Y105" i="28" s="1"/>
  <c r="AA104" i="28"/>
  <c r="V114" i="27"/>
  <c r="W114" i="27" s="1"/>
  <c r="Y114" i="27" s="1"/>
  <c r="V115" i="27" s="1"/>
  <c r="W115" i="27" s="1"/>
  <c r="Y115" i="27" s="1"/>
  <c r="V116" i="27" s="1"/>
  <c r="W116" i="27" s="1"/>
  <c r="Y116" i="27" s="1"/>
  <c r="AA113" i="27"/>
  <c r="V124" i="25"/>
  <c r="W124" i="25" s="1"/>
  <c r="Y124" i="25" s="1"/>
  <c r="V125" i="25" s="1"/>
  <c r="W125" i="25" s="1"/>
  <c r="Y125" i="25" s="1"/>
  <c r="AA123" i="25"/>
  <c r="V140" i="24"/>
  <c r="W140" i="24" s="1"/>
  <c r="Y140" i="24" s="1"/>
  <c r="V141" i="24" s="1"/>
  <c r="W141" i="24" s="1"/>
  <c r="Y141" i="24" s="1"/>
  <c r="V142" i="24" s="1"/>
  <c r="W142" i="24" s="1"/>
  <c r="Y142" i="24" s="1"/>
  <c r="V143" i="24" s="1"/>
  <c r="W143" i="24" s="1"/>
  <c r="Y143" i="24" s="1"/>
  <c r="V144" i="24" s="1"/>
  <c r="W144" i="24" s="1"/>
  <c r="Y144" i="24" s="1"/>
  <c r="V145" i="24" s="1"/>
  <c r="W145" i="24" s="1"/>
  <c r="Y145" i="24" s="1"/>
  <c r="AA139" i="24"/>
  <c r="V155" i="23"/>
  <c r="W155" i="23" s="1"/>
  <c r="Y155" i="23" s="1"/>
  <c r="V156" i="23" s="1"/>
  <c r="W156" i="23" s="1"/>
  <c r="Y156" i="23" s="1"/>
  <c r="AA154" i="23"/>
  <c r="V107" i="45"/>
  <c r="W107" i="45" s="1"/>
  <c r="Y107" i="45" s="1"/>
  <c r="AA106" i="45"/>
  <c r="V126" i="42"/>
  <c r="W126" i="42" s="1"/>
  <c r="Y126" i="42" s="1"/>
  <c r="V127" i="42" s="1"/>
  <c r="W127" i="42" s="1"/>
  <c r="Y127" i="42" s="1"/>
  <c r="AA125" i="42"/>
  <c r="V107" i="43"/>
  <c r="W107" i="43" s="1"/>
  <c r="Y107" i="43" s="1"/>
  <c r="AA106" i="43"/>
  <c r="V158" i="38"/>
  <c r="W158" i="38" s="1"/>
  <c r="Y158" i="38" s="1"/>
  <c r="V159" i="38" s="1"/>
  <c r="W159" i="38" s="1"/>
  <c r="Y159" i="38" s="1"/>
  <c r="V160" i="38" s="1"/>
  <c r="W160" i="38" s="1"/>
  <c r="Y160" i="38" s="1"/>
  <c r="V161" i="38" s="1"/>
  <c r="W161" i="38" s="1"/>
  <c r="Y161" i="38" s="1"/>
  <c r="AA157" i="38"/>
  <c r="Y102" i="41" l="1"/>
  <c r="O103" i="32"/>
  <c r="Y57" i="41"/>
  <c r="O58" i="32"/>
  <c r="V253" i="1"/>
  <c r="W253" i="1" s="1"/>
  <c r="W180" i="34"/>
  <c r="Y180" i="34" s="1"/>
  <c r="V251" i="20"/>
  <c r="W251" i="20" s="1"/>
  <c r="Y251" i="20" s="1"/>
  <c r="V243" i="15"/>
  <c r="W243" i="15" s="1"/>
  <c r="Y243" i="15" s="1"/>
  <c r="V244" i="15" s="1"/>
  <c r="W244" i="15" s="1"/>
  <c r="Y244" i="15" s="1"/>
  <c r="V245" i="15" s="1"/>
  <c r="W245" i="15" s="1"/>
  <c r="Y245" i="15" s="1"/>
  <c r="V246" i="15" s="1"/>
  <c r="W246" i="15" s="1"/>
  <c r="Y246" i="15" s="1"/>
  <c r="V247" i="15" s="1"/>
  <c r="W247" i="15" s="1"/>
  <c r="V244" i="22"/>
  <c r="W244" i="22" s="1"/>
  <c r="Y244" i="22" s="1"/>
  <c r="Y228" i="46"/>
  <c r="V229" i="46" s="1"/>
  <c r="W229" i="46" s="1"/>
  <c r="V108" i="40"/>
  <c r="W108" i="40" s="1"/>
  <c r="Y108" i="40" s="1"/>
  <c r="AA107" i="40"/>
  <c r="V108" i="37"/>
  <c r="W108" i="37" s="1"/>
  <c r="Y108" i="37" s="1"/>
  <c r="AA107" i="37"/>
  <c r="V175" i="39"/>
  <c r="W175" i="39" s="1"/>
  <c r="Y175" i="39" s="1"/>
  <c r="V176" i="39" s="1"/>
  <c r="W176" i="39" s="1"/>
  <c r="Y176" i="39" s="1"/>
  <c r="AA174" i="39"/>
  <c r="V106" i="28"/>
  <c r="W106" i="28" s="1"/>
  <c r="Y106" i="28" s="1"/>
  <c r="AA105" i="28"/>
  <c r="V117" i="27"/>
  <c r="W117" i="27" s="1"/>
  <c r="Y117" i="27" s="1"/>
  <c r="V118" i="27" s="1"/>
  <c r="W118" i="27" s="1"/>
  <c r="Y118" i="27" s="1"/>
  <c r="AA116" i="27"/>
  <c r="V126" i="25"/>
  <c r="W126" i="25" s="1"/>
  <c r="Y126" i="25" s="1"/>
  <c r="V127" i="25" s="1"/>
  <c r="W127" i="25" s="1"/>
  <c r="Y127" i="25" s="1"/>
  <c r="AA125" i="25"/>
  <c r="AA140" i="24"/>
  <c r="AA141" i="24" s="1"/>
  <c r="AA142" i="24" s="1"/>
  <c r="V146" i="24"/>
  <c r="W146" i="24" s="1"/>
  <c r="Y146" i="24" s="1"/>
  <c r="V147" i="24" s="1"/>
  <c r="W147" i="24" s="1"/>
  <c r="Y147" i="24" s="1"/>
  <c r="V148" i="24" s="1"/>
  <c r="W148" i="24" s="1"/>
  <c r="Y148" i="24" s="1"/>
  <c r="V149" i="24" s="1"/>
  <c r="W149" i="24" s="1"/>
  <c r="Y149" i="24" s="1"/>
  <c r="AA145" i="24"/>
  <c r="V157" i="23"/>
  <c r="W157" i="23" s="1"/>
  <c r="Y157" i="23" s="1"/>
  <c r="V158" i="23" s="1"/>
  <c r="W158" i="23" s="1"/>
  <c r="Y158" i="23" s="1"/>
  <c r="V159" i="23" s="1"/>
  <c r="W159" i="23" s="1"/>
  <c r="Y159" i="23" s="1"/>
  <c r="V160" i="23" s="1"/>
  <c r="W160" i="23" s="1"/>
  <c r="Y160" i="23" s="1"/>
  <c r="V161" i="23" s="1"/>
  <c r="W161" i="23" s="1"/>
  <c r="Y161" i="23" s="1"/>
  <c r="V162" i="23" s="1"/>
  <c r="W162" i="23" s="1"/>
  <c r="Y162" i="23" s="1"/>
  <c r="V163" i="23" s="1"/>
  <c r="W163" i="23" s="1"/>
  <c r="Y163" i="23" s="1"/>
  <c r="V164" i="23" s="1"/>
  <c r="W164" i="23" s="1"/>
  <c r="Y164" i="23" s="1"/>
  <c r="V165" i="23" s="1"/>
  <c r="W165" i="23" s="1"/>
  <c r="Y165" i="23" s="1"/>
  <c r="AA156" i="23"/>
  <c r="V108" i="45"/>
  <c r="W108" i="45" s="1"/>
  <c r="Y108" i="45" s="1"/>
  <c r="AA107" i="45"/>
  <c r="V128" i="42"/>
  <c r="W128" i="42" s="1"/>
  <c r="Y128" i="42" s="1"/>
  <c r="V129" i="42" s="1"/>
  <c r="W129" i="42" s="1"/>
  <c r="Y129" i="42" s="1"/>
  <c r="AA127" i="42"/>
  <c r="V108" i="43"/>
  <c r="W108" i="43" s="1"/>
  <c r="Y108" i="43" s="1"/>
  <c r="AA107" i="43"/>
  <c r="W162" i="38"/>
  <c r="Y162" i="38" s="1"/>
  <c r="V163" i="38" s="1"/>
  <c r="W163" i="38" s="1"/>
  <c r="Y163" i="38" s="1"/>
  <c r="V164" i="38" s="1"/>
  <c r="W164" i="38" s="1"/>
  <c r="Y164" i="38" s="1"/>
  <c r="V165" i="38" s="1"/>
  <c r="W165" i="38" s="1"/>
  <c r="Y165" i="38" s="1"/>
  <c r="AA161" i="38"/>
  <c r="Q58" i="32" l="1"/>
  <c r="V58" i="41"/>
  <c r="W58" i="41" s="1"/>
  <c r="AA57" i="41"/>
  <c r="V103" i="41"/>
  <c r="W103" i="41" s="1"/>
  <c r="Q103" i="32"/>
  <c r="Y253" i="1"/>
  <c r="V181" i="34"/>
  <c r="AA180" i="34"/>
  <c r="Y247" i="15"/>
  <c r="V248" i="15" s="1"/>
  <c r="W248" i="15" s="1"/>
  <c r="V252" i="20"/>
  <c r="W252" i="20" s="1"/>
  <c r="Y252" i="20" s="1"/>
  <c r="V245" i="22"/>
  <c r="W245" i="22" s="1"/>
  <c r="Y245" i="22" s="1"/>
  <c r="AA146" i="24"/>
  <c r="Y229" i="46"/>
  <c r="V230" i="46" s="1"/>
  <c r="W230" i="46" s="1"/>
  <c r="V109" i="37"/>
  <c r="W109" i="37" s="1"/>
  <c r="Y109" i="37" s="1"/>
  <c r="AA108" i="37"/>
  <c r="V109" i="40"/>
  <c r="W109" i="40" s="1"/>
  <c r="Y109" i="40" s="1"/>
  <c r="AA108" i="40"/>
  <c r="V177" i="39"/>
  <c r="W177" i="39" s="1"/>
  <c r="Y177" i="39" s="1"/>
  <c r="V107" i="28"/>
  <c r="W107" i="28" s="1"/>
  <c r="Y107" i="28" s="1"/>
  <c r="AA106" i="28"/>
  <c r="V119" i="27"/>
  <c r="W119" i="27" s="1"/>
  <c r="Y119" i="27" s="1"/>
  <c r="V120" i="27" s="1"/>
  <c r="W120" i="27" s="1"/>
  <c r="Y120" i="27" s="1"/>
  <c r="AA118" i="27"/>
  <c r="V128" i="25"/>
  <c r="W128" i="25" s="1"/>
  <c r="Y128" i="25" s="1"/>
  <c r="V129" i="25" s="1"/>
  <c r="W129" i="25" s="1"/>
  <c r="Y129" i="25" s="1"/>
  <c r="AA127" i="25"/>
  <c r="V150" i="24"/>
  <c r="W150" i="24" s="1"/>
  <c r="Y150" i="24" s="1"/>
  <c r="V151" i="24" s="1"/>
  <c r="W151" i="24" s="1"/>
  <c r="Y151" i="24" s="1"/>
  <c r="V152" i="24" s="1"/>
  <c r="W152" i="24" s="1"/>
  <c r="Y152" i="24" s="1"/>
  <c r="V153" i="24" s="1"/>
  <c r="W153" i="24" s="1"/>
  <c r="Y153" i="24" s="1"/>
  <c r="AA149" i="24"/>
  <c r="V166" i="23"/>
  <c r="W166" i="23" s="1"/>
  <c r="Y166" i="23" s="1"/>
  <c r="V167" i="23" s="1"/>
  <c r="W167" i="23" s="1"/>
  <c r="Y167" i="23" s="1"/>
  <c r="V168" i="23" s="1"/>
  <c r="W168" i="23" s="1"/>
  <c r="Y168" i="23" s="1"/>
  <c r="V169" i="23" s="1"/>
  <c r="W169" i="23" s="1"/>
  <c r="Y169" i="23" s="1"/>
  <c r="V170" i="23" s="1"/>
  <c r="W170" i="23" s="1"/>
  <c r="Y170" i="23" s="1"/>
  <c r="V171" i="23" s="1"/>
  <c r="W171" i="23" s="1"/>
  <c r="Y171" i="23" s="1"/>
  <c r="V172" i="23" s="1"/>
  <c r="W172" i="23" s="1"/>
  <c r="Y172" i="23" s="1"/>
  <c r="V173" i="23" s="1"/>
  <c r="W173" i="23" s="1"/>
  <c r="Y173" i="23" s="1"/>
  <c r="AA165" i="23"/>
  <c r="V109" i="45"/>
  <c r="W109" i="45" s="1"/>
  <c r="Y109" i="45" s="1"/>
  <c r="AA108" i="45"/>
  <c r="V130" i="42"/>
  <c r="W130" i="42" s="1"/>
  <c r="Y130" i="42" s="1"/>
  <c r="AA129" i="42"/>
  <c r="V109" i="43"/>
  <c r="W109" i="43" s="1"/>
  <c r="Y109" i="43" s="1"/>
  <c r="AA108" i="43"/>
  <c r="V166" i="38"/>
  <c r="W166" i="38" s="1"/>
  <c r="Y166" i="38" s="1"/>
  <c r="V167" i="38" s="1"/>
  <c r="W167" i="38" s="1"/>
  <c r="Y167" i="38" s="1"/>
  <c r="AA165" i="38"/>
  <c r="Y103" i="41" l="1"/>
  <c r="O104" i="32"/>
  <c r="Y58" i="41"/>
  <c r="O59" i="32"/>
  <c r="V254" i="1"/>
  <c r="W254" i="1" s="1"/>
  <c r="W181" i="34"/>
  <c r="Y181" i="34" s="1"/>
  <c r="V182" i="34" s="1"/>
  <c r="Y248" i="15"/>
  <c r="V249" i="15" s="1"/>
  <c r="W249" i="15" s="1"/>
  <c r="V253" i="20"/>
  <c r="W253" i="20" s="1"/>
  <c r="Y253" i="20" s="1"/>
  <c r="V246" i="22"/>
  <c r="W246" i="22" s="1"/>
  <c r="Y246" i="22" s="1"/>
  <c r="V247" i="22" s="1"/>
  <c r="W247" i="22" s="1"/>
  <c r="Y247" i="22" s="1"/>
  <c r="V248" i="22" s="1"/>
  <c r="W248" i="22" s="1"/>
  <c r="Y248" i="22" s="1"/>
  <c r="V249" i="22" s="1"/>
  <c r="W249" i="22" s="1"/>
  <c r="Y249" i="22" s="1"/>
  <c r="V250" i="22" s="1"/>
  <c r="W250" i="22" s="1"/>
  <c r="Y250" i="22" s="1"/>
  <c r="V251" i="22" s="1"/>
  <c r="W251" i="22" s="1"/>
  <c r="Y251" i="22" s="1"/>
  <c r="V252" i="22" s="1"/>
  <c r="W252" i="22" s="1"/>
  <c r="Y252" i="22" s="1"/>
  <c r="V253" i="22" s="1"/>
  <c r="W253" i="22" s="1"/>
  <c r="Y253" i="22" s="1"/>
  <c r="V254" i="22" s="1"/>
  <c r="W254" i="22" s="1"/>
  <c r="Y254" i="22" s="1"/>
  <c r="V255" i="22" s="1"/>
  <c r="W255" i="22" s="1"/>
  <c r="Y255" i="22" s="1"/>
  <c r="V256" i="22" s="1"/>
  <c r="W256" i="22" s="1"/>
  <c r="Y230" i="46"/>
  <c r="V231" i="46" s="1"/>
  <c r="W231" i="46" s="1"/>
  <c r="V110" i="40"/>
  <c r="W110" i="40" s="1"/>
  <c r="Y110" i="40" s="1"/>
  <c r="AA109" i="40"/>
  <c r="V110" i="37"/>
  <c r="W110" i="37" s="1"/>
  <c r="Y110" i="37" s="1"/>
  <c r="AA109" i="37"/>
  <c r="V178" i="39"/>
  <c r="W178" i="39" s="1"/>
  <c r="Y178" i="39" s="1"/>
  <c r="V108" i="28"/>
  <c r="W108" i="28" s="1"/>
  <c r="Y108" i="28" s="1"/>
  <c r="AA107" i="28"/>
  <c r="V121" i="27"/>
  <c r="W121" i="27" s="1"/>
  <c r="Y121" i="27" s="1"/>
  <c r="V122" i="27" s="1"/>
  <c r="W122" i="27" s="1"/>
  <c r="Y122" i="27" s="1"/>
  <c r="AA120" i="27"/>
  <c r="V130" i="25"/>
  <c r="W130" i="25" s="1"/>
  <c r="Y130" i="25" s="1"/>
  <c r="V131" i="25" s="1"/>
  <c r="W131" i="25" s="1"/>
  <c r="Y131" i="25" s="1"/>
  <c r="V132" i="25" s="1"/>
  <c r="W132" i="25" s="1"/>
  <c r="Y132" i="25" s="1"/>
  <c r="V133" i="25" s="1"/>
  <c r="W133" i="25" s="1"/>
  <c r="Y133" i="25" s="1"/>
  <c r="V134" i="25" s="1"/>
  <c r="W134" i="25" s="1"/>
  <c r="Y134" i="25" s="1"/>
  <c r="V135" i="25" s="1"/>
  <c r="W135" i="25" s="1"/>
  <c r="Y135" i="25" s="1"/>
  <c r="V136" i="25" s="1"/>
  <c r="W136" i="25" s="1"/>
  <c r="Y136" i="25" s="1"/>
  <c r="AA129" i="25"/>
  <c r="V154" i="24"/>
  <c r="W154" i="24" s="1"/>
  <c r="Y154" i="24" s="1"/>
  <c r="V155" i="24" s="1"/>
  <c r="W155" i="24" s="1"/>
  <c r="Y155" i="24" s="1"/>
  <c r="V156" i="24" s="1"/>
  <c r="W156" i="24" s="1"/>
  <c r="Y156" i="24" s="1"/>
  <c r="V157" i="24" s="1"/>
  <c r="W157" i="24" s="1"/>
  <c r="Y157" i="24" s="1"/>
  <c r="V158" i="24" s="1"/>
  <c r="W158" i="24" s="1"/>
  <c r="Y158" i="24" s="1"/>
  <c r="V159" i="24" s="1"/>
  <c r="W159" i="24" s="1"/>
  <c r="Y159" i="24" s="1"/>
  <c r="V160" i="24" s="1"/>
  <c r="W160" i="24" s="1"/>
  <c r="Y160" i="24" s="1"/>
  <c r="V161" i="24" s="1"/>
  <c r="W161" i="24" s="1"/>
  <c r="Y161" i="24" s="1"/>
  <c r="V162" i="24" s="1"/>
  <c r="W162" i="24" s="1"/>
  <c r="Y162" i="24" s="1"/>
  <c r="V163" i="24" s="1"/>
  <c r="W163" i="24" s="1"/>
  <c r="Y163" i="24" s="1"/>
  <c r="V164" i="24" s="1"/>
  <c r="W164" i="24" s="1"/>
  <c r="Y164" i="24" s="1"/>
  <c r="V165" i="24" s="1"/>
  <c r="W165" i="24" s="1"/>
  <c r="Y165" i="24" s="1"/>
  <c r="V166" i="24" s="1"/>
  <c r="W166" i="24" s="1"/>
  <c r="Y166" i="24" s="1"/>
  <c r="V167" i="24" s="1"/>
  <c r="W167" i="24" s="1"/>
  <c r="Y167" i="24" s="1"/>
  <c r="V168" i="24" s="1"/>
  <c r="W168" i="24" s="1"/>
  <c r="Y168" i="24" s="1"/>
  <c r="V169" i="24" s="1"/>
  <c r="W169" i="24" s="1"/>
  <c r="Y169" i="24" s="1"/>
  <c r="V170" i="24" s="1"/>
  <c r="W170" i="24" s="1"/>
  <c r="Y170" i="24" s="1"/>
  <c r="V171" i="24" s="1"/>
  <c r="W171" i="24" s="1"/>
  <c r="Y171" i="24" s="1"/>
  <c r="V172" i="24" s="1"/>
  <c r="W172" i="24" s="1"/>
  <c r="Y172" i="24" s="1"/>
  <c r="V173" i="24" s="1"/>
  <c r="W173" i="24" s="1"/>
  <c r="Y173" i="24" s="1"/>
  <c r="V174" i="24" s="1"/>
  <c r="W174" i="24" s="1"/>
  <c r="Y174" i="24" s="1"/>
  <c r="V175" i="24" s="1"/>
  <c r="W175" i="24" s="1"/>
  <c r="Y175" i="24" s="1"/>
  <c r="V176" i="24" s="1"/>
  <c r="W176" i="24" s="1"/>
  <c r="Y176" i="24" s="1"/>
  <c r="V177" i="24" s="1"/>
  <c r="W177" i="24" s="1"/>
  <c r="Y177" i="24" s="1"/>
  <c r="V178" i="24" s="1"/>
  <c r="W178" i="24" s="1"/>
  <c r="Y178" i="24" s="1"/>
  <c r="V179" i="24" s="1"/>
  <c r="W179" i="24" s="1"/>
  <c r="Y179" i="24" s="1"/>
  <c r="V180" i="24" s="1"/>
  <c r="W180" i="24" s="1"/>
  <c r="Y180" i="24" s="1"/>
  <c r="V181" i="24" s="1"/>
  <c r="W181" i="24" s="1"/>
  <c r="Y181" i="24" s="1"/>
  <c r="V182" i="24" s="1"/>
  <c r="W182" i="24" s="1"/>
  <c r="Y182" i="24" s="1"/>
  <c r="V183" i="24" s="1"/>
  <c r="W183" i="24" s="1"/>
  <c r="Y183" i="24" s="1"/>
  <c r="V184" i="24" s="1"/>
  <c r="W184" i="24" s="1"/>
  <c r="Y184" i="24" s="1"/>
  <c r="V185" i="24" s="1"/>
  <c r="W185" i="24" s="1"/>
  <c r="Y185" i="24" s="1"/>
  <c r="V186" i="24" s="1"/>
  <c r="W186" i="24" s="1"/>
  <c r="Y186" i="24" s="1"/>
  <c r="V187" i="24" s="1"/>
  <c r="W187" i="24" s="1"/>
  <c r="Y187" i="24" s="1"/>
  <c r="V188" i="24" s="1"/>
  <c r="W188" i="24" s="1"/>
  <c r="Y188" i="24" s="1"/>
  <c r="V189" i="24" s="1"/>
  <c r="W189" i="24" s="1"/>
  <c r="Y189" i="24" s="1"/>
  <c r="V190" i="24" s="1"/>
  <c r="W190" i="24" s="1"/>
  <c r="Y190" i="24" s="1"/>
  <c r="V191" i="24" s="1"/>
  <c r="W191" i="24" s="1"/>
  <c r="Y191" i="24" s="1"/>
  <c r="V192" i="24" s="1"/>
  <c r="W192" i="24" s="1"/>
  <c r="Y192" i="24" s="1"/>
  <c r="V193" i="24" s="1"/>
  <c r="W193" i="24" s="1"/>
  <c r="Y193" i="24" s="1"/>
  <c r="V194" i="24" s="1"/>
  <c r="W194" i="24" s="1"/>
  <c r="Y194" i="24" s="1"/>
  <c r="V195" i="24" s="1"/>
  <c r="W195" i="24" s="1"/>
  <c r="Y195" i="24" s="1"/>
  <c r="V196" i="24" s="1"/>
  <c r="W196" i="24" s="1"/>
  <c r="Y196" i="24" s="1"/>
  <c r="V197" i="24" s="1"/>
  <c r="W197" i="24" s="1"/>
  <c r="Y197" i="24" s="1"/>
  <c r="V198" i="24" s="1"/>
  <c r="W198" i="24" s="1"/>
  <c r="Y198" i="24" s="1"/>
  <c r="V199" i="24" s="1"/>
  <c r="W199" i="24" s="1"/>
  <c r="Y199" i="24" s="1"/>
  <c r="V200" i="24" s="1"/>
  <c r="W200" i="24" s="1"/>
  <c r="Y200" i="24" s="1"/>
  <c r="V201" i="24" s="1"/>
  <c r="W201" i="24" s="1"/>
  <c r="Y201" i="24" s="1"/>
  <c r="V202" i="24" s="1"/>
  <c r="W202" i="24" s="1"/>
  <c r="Y202" i="24" s="1"/>
  <c r="V203" i="24" s="1"/>
  <c r="W203" i="24" s="1"/>
  <c r="Y203" i="24" s="1"/>
  <c r="V204" i="24" s="1"/>
  <c r="W204" i="24" s="1"/>
  <c r="Y204" i="24" s="1"/>
  <c r="V205" i="24" s="1"/>
  <c r="W205" i="24" s="1"/>
  <c r="Y205" i="24" s="1"/>
  <c r="V206" i="24" s="1"/>
  <c r="W206" i="24" s="1"/>
  <c r="Y206" i="24" s="1"/>
  <c r="V207" i="24" s="1"/>
  <c r="W207" i="24" s="1"/>
  <c r="Y207" i="24" s="1"/>
  <c r="V208" i="24" s="1"/>
  <c r="W208" i="24" s="1"/>
  <c r="Y208" i="24" s="1"/>
  <c r="V209" i="24" s="1"/>
  <c r="W209" i="24" s="1"/>
  <c r="Y209" i="24" s="1"/>
  <c r="V210" i="24" s="1"/>
  <c r="W210" i="24" s="1"/>
  <c r="Y210" i="24" s="1"/>
  <c r="V211" i="24" s="1"/>
  <c r="W211" i="24" s="1"/>
  <c r="Y211" i="24" s="1"/>
  <c r="V212" i="24" s="1"/>
  <c r="W212" i="24" s="1"/>
  <c r="Y212" i="24" s="1"/>
  <c r="V213" i="24" s="1"/>
  <c r="W213" i="24" s="1"/>
  <c r="Y213" i="24" s="1"/>
  <c r="V214" i="24" s="1"/>
  <c r="W214" i="24" s="1"/>
  <c r="Y214" i="24" s="1"/>
  <c r="V215" i="24" s="1"/>
  <c r="W215" i="24" s="1"/>
  <c r="Y215" i="24" s="1"/>
  <c r="V216" i="24" s="1"/>
  <c r="W216" i="24" s="1"/>
  <c r="Y216" i="24" s="1"/>
  <c r="V217" i="24" s="1"/>
  <c r="W217" i="24" s="1"/>
  <c r="Y217" i="24" s="1"/>
  <c r="V218" i="24" s="1"/>
  <c r="W218" i="24" s="1"/>
  <c r="Y218" i="24" s="1"/>
  <c r="V219" i="24" s="1"/>
  <c r="W219" i="24" s="1"/>
  <c r="Y219" i="24" s="1"/>
  <c r="V220" i="24" s="1"/>
  <c r="W220" i="24" s="1"/>
  <c r="Y220" i="24" s="1"/>
  <c r="V221" i="24" s="1"/>
  <c r="W221" i="24" s="1"/>
  <c r="Y221" i="24" s="1"/>
  <c r="V222" i="24" s="1"/>
  <c r="W222" i="24" s="1"/>
  <c r="Y222" i="24" s="1"/>
  <c r="V223" i="24" s="1"/>
  <c r="W223" i="24" s="1"/>
  <c r="AA153" i="24"/>
  <c r="AA150" i="24"/>
  <c r="V174" i="23"/>
  <c r="W174" i="23" s="1"/>
  <c r="Y174" i="23" s="1"/>
  <c r="V175" i="23" s="1"/>
  <c r="W175" i="23" s="1"/>
  <c r="Y175" i="23" s="1"/>
  <c r="V176" i="23" s="1"/>
  <c r="W176" i="23" s="1"/>
  <c r="Y176" i="23" s="1"/>
  <c r="V177" i="23" s="1"/>
  <c r="W177" i="23" s="1"/>
  <c r="Y177" i="23" s="1"/>
  <c r="V178" i="23" s="1"/>
  <c r="W178" i="23" s="1"/>
  <c r="Y178" i="23" s="1"/>
  <c r="V179" i="23" s="1"/>
  <c r="W179" i="23" s="1"/>
  <c r="Y179" i="23" s="1"/>
  <c r="V180" i="23" s="1"/>
  <c r="W180" i="23" s="1"/>
  <c r="Y180" i="23" s="1"/>
  <c r="V181" i="23" s="1"/>
  <c r="W181" i="23" s="1"/>
  <c r="Y181" i="23" s="1"/>
  <c r="V182" i="23" s="1"/>
  <c r="W182" i="23" s="1"/>
  <c r="Y182" i="23" s="1"/>
  <c r="V183" i="23" s="1"/>
  <c r="W183" i="23" s="1"/>
  <c r="Y183" i="23" s="1"/>
  <c r="V184" i="23" s="1"/>
  <c r="W184" i="23" s="1"/>
  <c r="Y184" i="23" s="1"/>
  <c r="V185" i="23" s="1"/>
  <c r="W185" i="23" s="1"/>
  <c r="Y185" i="23" s="1"/>
  <c r="V186" i="23" s="1"/>
  <c r="W186" i="23" s="1"/>
  <c r="Y186" i="23" s="1"/>
  <c r="V187" i="23" s="1"/>
  <c r="W187" i="23" s="1"/>
  <c r="Y187" i="23" s="1"/>
  <c r="V188" i="23" s="1"/>
  <c r="W188" i="23" s="1"/>
  <c r="Y188" i="23" s="1"/>
  <c r="AA173" i="23"/>
  <c r="V110" i="45"/>
  <c r="W110" i="45" s="1"/>
  <c r="Y110" i="45" s="1"/>
  <c r="AA109" i="45"/>
  <c r="V131" i="42"/>
  <c r="W131" i="42" s="1"/>
  <c r="Y131" i="42" s="1"/>
  <c r="AA130" i="42"/>
  <c r="V110" i="43"/>
  <c r="W110" i="43" s="1"/>
  <c r="Y110" i="43" s="1"/>
  <c r="AA109" i="43"/>
  <c r="V168" i="38"/>
  <c r="W168" i="38" s="1"/>
  <c r="Y168" i="38" s="1"/>
  <c r="V169" i="38" s="1"/>
  <c r="W169" i="38" s="1"/>
  <c r="Y169" i="38" s="1"/>
  <c r="V170" i="38" s="1"/>
  <c r="W170" i="38" s="1"/>
  <c r="Y170" i="38" s="1"/>
  <c r="V171" i="38" s="1"/>
  <c r="W171" i="38" s="1"/>
  <c r="Y171" i="38" s="1"/>
  <c r="V172" i="38" s="1"/>
  <c r="W172" i="38" s="1"/>
  <c r="Y172" i="38" s="1"/>
  <c r="V173" i="38" s="1"/>
  <c r="W173" i="38" s="1"/>
  <c r="Y173" i="38" s="1"/>
  <c r="V174" i="38" s="1"/>
  <c r="W174" i="38" s="1"/>
  <c r="Y174" i="38" s="1"/>
  <c r="V175" i="38" s="1"/>
  <c r="W175" i="38" s="1"/>
  <c r="Y175" i="38" s="1"/>
  <c r="AA167" i="38"/>
  <c r="Q59" i="32" l="1"/>
  <c r="AA58" i="41"/>
  <c r="V59" i="41"/>
  <c r="W59" i="41" s="1"/>
  <c r="V104" i="41"/>
  <c r="W104" i="41" s="1"/>
  <c r="Q104" i="32"/>
  <c r="Y254" i="1"/>
  <c r="Y256" i="22"/>
  <c r="V257" i="22" s="1"/>
  <c r="W257" i="22" s="1"/>
  <c r="Y257" i="22" s="1"/>
  <c r="V258" i="22" s="1"/>
  <c r="W258" i="22" s="1"/>
  <c r="Y258" i="22" s="1"/>
  <c r="V259" i="22" s="1"/>
  <c r="W259" i="22" s="1"/>
  <c r="Y259" i="22" s="1"/>
  <c r="V260" i="22" s="1"/>
  <c r="W260" i="22" s="1"/>
  <c r="Y260" i="22" s="1"/>
  <c r="V261" i="22" s="1"/>
  <c r="W261" i="22" s="1"/>
  <c r="Y261" i="22" s="1"/>
  <c r="V262" i="22" s="1"/>
  <c r="W262" i="22" s="1"/>
  <c r="Y262" i="22" s="1"/>
  <c r="V263" i="22" s="1"/>
  <c r="W263" i="22" s="1"/>
  <c r="Y263" i="22" s="1"/>
  <c r="V264" i="22" s="1"/>
  <c r="W264" i="22" s="1"/>
  <c r="Y264" i="22" s="1"/>
  <c r="V265" i="22" s="1"/>
  <c r="W265" i="22" s="1"/>
  <c r="Y265" i="22" s="1"/>
  <c r="V266" i="22" s="1"/>
  <c r="W266" i="22" s="1"/>
  <c r="Y266" i="22" s="1"/>
  <c r="V267" i="22" s="1"/>
  <c r="W267" i="22" s="1"/>
  <c r="Y267" i="22" s="1"/>
  <c r="V268" i="22" s="1"/>
  <c r="W268" i="22" s="1"/>
  <c r="Y268" i="22" s="1"/>
  <c r="V269" i="22" s="1"/>
  <c r="W269" i="22" s="1"/>
  <c r="Y269" i="22" s="1"/>
  <c r="V270" i="22" s="1"/>
  <c r="W270" i="22" s="1"/>
  <c r="Y270" i="22" s="1"/>
  <c r="W182" i="34"/>
  <c r="Y182" i="34" s="1"/>
  <c r="AA181" i="34"/>
  <c r="Y249" i="15"/>
  <c r="V250" i="15" s="1"/>
  <c r="W250" i="15" s="1"/>
  <c r="V254" i="20"/>
  <c r="W254" i="20" s="1"/>
  <c r="Y254" i="20" s="1"/>
  <c r="Y231" i="46"/>
  <c r="V232" i="46" s="1"/>
  <c r="W232" i="46" s="1"/>
  <c r="Y223" i="24"/>
  <c r="V224" i="24" s="1"/>
  <c r="W224" i="24" s="1"/>
  <c r="AA168" i="38"/>
  <c r="V111" i="37"/>
  <c r="W111" i="37" s="1"/>
  <c r="Y111" i="37" s="1"/>
  <c r="AA110" i="37"/>
  <c r="V111" i="40"/>
  <c r="W111" i="40" s="1"/>
  <c r="Y111" i="40" s="1"/>
  <c r="AA110" i="40"/>
  <c r="V179" i="39"/>
  <c r="W179" i="39" s="1"/>
  <c r="Y179" i="39" s="1"/>
  <c r="V189" i="23"/>
  <c r="W189" i="23" s="1"/>
  <c r="Y189" i="23" s="1"/>
  <c r="V190" i="23" s="1"/>
  <c r="W190" i="23" s="1"/>
  <c r="Y190" i="23" s="1"/>
  <c r="V191" i="23" s="1"/>
  <c r="W191" i="23" s="1"/>
  <c r="Y191" i="23" s="1"/>
  <c r="V192" i="23" s="1"/>
  <c r="W192" i="23" s="1"/>
  <c r="Y192" i="23" s="1"/>
  <c r="V193" i="23" s="1"/>
  <c r="W193" i="23" s="1"/>
  <c r="Y193" i="23" s="1"/>
  <c r="V194" i="23" s="1"/>
  <c r="W194" i="23" s="1"/>
  <c r="Y194" i="23" s="1"/>
  <c r="V195" i="23" s="1"/>
  <c r="W195" i="23" s="1"/>
  <c r="Y195" i="23" s="1"/>
  <c r="V196" i="23" s="1"/>
  <c r="W196" i="23" s="1"/>
  <c r="Y196" i="23" s="1"/>
  <c r="V197" i="23" s="1"/>
  <c r="W197" i="23" s="1"/>
  <c r="Y197" i="23" s="1"/>
  <c r="V198" i="23" s="1"/>
  <c r="W198" i="23" s="1"/>
  <c r="Y198" i="23" s="1"/>
  <c r="V199" i="23" s="1"/>
  <c r="W199" i="23" s="1"/>
  <c r="Y199" i="23" s="1"/>
  <c r="V200" i="23" s="1"/>
  <c r="W200" i="23" s="1"/>
  <c r="Y200" i="23" s="1"/>
  <c r="V201" i="23" s="1"/>
  <c r="W201" i="23" s="1"/>
  <c r="Y201" i="23" s="1"/>
  <c r="V202" i="23" s="1"/>
  <c r="W202" i="23" s="1"/>
  <c r="Y202" i="23" s="1"/>
  <c r="V203" i="23" s="1"/>
  <c r="W203" i="23" s="1"/>
  <c r="Y203" i="23" s="1"/>
  <c r="V204" i="23" s="1"/>
  <c r="W204" i="23" s="1"/>
  <c r="Y204" i="23" s="1"/>
  <c r="V205" i="23" s="1"/>
  <c r="W205" i="23" s="1"/>
  <c r="Y205" i="23" s="1"/>
  <c r="V206" i="23" s="1"/>
  <c r="W206" i="23" s="1"/>
  <c r="Y206" i="23" s="1"/>
  <c r="V207" i="23" s="1"/>
  <c r="W207" i="23" s="1"/>
  <c r="Y207" i="23" s="1"/>
  <c r="V208" i="23" s="1"/>
  <c r="W208" i="23" s="1"/>
  <c r="Y208" i="23" s="1"/>
  <c r="V209" i="23" s="1"/>
  <c r="W209" i="23" s="1"/>
  <c r="Y209" i="23" s="1"/>
  <c r="V210" i="23" s="1"/>
  <c r="W210" i="23" s="1"/>
  <c r="Y210" i="23" s="1"/>
  <c r="V211" i="23" s="1"/>
  <c r="W211" i="23" s="1"/>
  <c r="Y211" i="23" s="1"/>
  <c r="V212" i="23" s="1"/>
  <c r="W212" i="23" s="1"/>
  <c r="Y212" i="23" s="1"/>
  <c r="V213" i="23" s="1"/>
  <c r="W213" i="23" s="1"/>
  <c r="Y213" i="23" s="1"/>
  <c r="V214" i="23" s="1"/>
  <c r="W214" i="23" s="1"/>
  <c r="Y214" i="23" s="1"/>
  <c r="V215" i="23" s="1"/>
  <c r="W215" i="23" s="1"/>
  <c r="Y215" i="23" s="1"/>
  <c r="V216" i="23" s="1"/>
  <c r="W216" i="23" s="1"/>
  <c r="Y216" i="23" s="1"/>
  <c r="V217" i="23" s="1"/>
  <c r="W217" i="23" s="1"/>
  <c r="Y217" i="23" s="1"/>
  <c r="V218" i="23" s="1"/>
  <c r="W218" i="23" s="1"/>
  <c r="Y218" i="23" s="1"/>
  <c r="V219" i="23" s="1"/>
  <c r="W219" i="23" s="1"/>
  <c r="Y219" i="23" s="1"/>
  <c r="V220" i="23" s="1"/>
  <c r="W220" i="23" s="1"/>
  <c r="Y220" i="23" s="1"/>
  <c r="V221" i="23" s="1"/>
  <c r="W221" i="23" s="1"/>
  <c r="Y221" i="23" s="1"/>
  <c r="V222" i="23" s="1"/>
  <c r="W222" i="23" s="1"/>
  <c r="Y222" i="23" s="1"/>
  <c r="V223" i="23" s="1"/>
  <c r="W223" i="23" s="1"/>
  <c r="V109" i="28"/>
  <c r="W109" i="28" s="1"/>
  <c r="Y109" i="28" s="1"/>
  <c r="AA108" i="28"/>
  <c r="V123" i="27"/>
  <c r="W123" i="27" s="1"/>
  <c r="Y123" i="27" s="1"/>
  <c r="V124" i="27" s="1"/>
  <c r="W124" i="27" s="1"/>
  <c r="Y124" i="27" s="1"/>
  <c r="V125" i="27" s="1"/>
  <c r="W125" i="27" s="1"/>
  <c r="Y125" i="27" s="1"/>
  <c r="V126" i="27" s="1"/>
  <c r="W126" i="27" s="1"/>
  <c r="Y126" i="27" s="1"/>
  <c r="AA122" i="27"/>
  <c r="V137" i="25"/>
  <c r="W137" i="25" s="1"/>
  <c r="Y137" i="25" s="1"/>
  <c r="V138" i="25" s="1"/>
  <c r="W138" i="25" s="1"/>
  <c r="Y138" i="25" s="1"/>
  <c r="AA136" i="25"/>
  <c r="V111" i="45"/>
  <c r="W111" i="45" s="1"/>
  <c r="Y111" i="45" s="1"/>
  <c r="AA110" i="45"/>
  <c r="V132" i="42"/>
  <c r="W132" i="42" s="1"/>
  <c r="Y132" i="42" s="1"/>
  <c r="V133" i="42" s="1"/>
  <c r="W133" i="42" s="1"/>
  <c r="Y133" i="42" s="1"/>
  <c r="V134" i="42" s="1"/>
  <c r="W134" i="42" s="1"/>
  <c r="Y134" i="42" s="1"/>
  <c r="V135" i="42" s="1"/>
  <c r="W135" i="42" s="1"/>
  <c r="Y135" i="42" s="1"/>
  <c r="V136" i="42" s="1"/>
  <c r="W136" i="42" s="1"/>
  <c r="Y136" i="42" s="1"/>
  <c r="V137" i="42" s="1"/>
  <c r="W137" i="42" s="1"/>
  <c r="Y137" i="42" s="1"/>
  <c r="V138" i="42" s="1"/>
  <c r="W138" i="42" s="1"/>
  <c r="Y138" i="42" s="1"/>
  <c r="V139" i="42" s="1"/>
  <c r="W139" i="42" s="1"/>
  <c r="Y139" i="42" s="1"/>
  <c r="V140" i="42" s="1"/>
  <c r="W140" i="42" s="1"/>
  <c r="Y140" i="42" s="1"/>
  <c r="AA131" i="42"/>
  <c r="V111" i="43"/>
  <c r="W111" i="43" s="1"/>
  <c r="Y111" i="43" s="1"/>
  <c r="AA110" i="43"/>
  <c r="V176" i="38"/>
  <c r="W176" i="38" s="1"/>
  <c r="Y176" i="38" s="1"/>
  <c r="AA175" i="38"/>
  <c r="Y104" i="41" l="1"/>
  <c r="O105" i="32"/>
  <c r="Y59" i="41"/>
  <c r="O60" i="32"/>
  <c r="V255" i="1"/>
  <c r="W255" i="1" s="1"/>
  <c r="AA182" i="34"/>
  <c r="V183" i="34"/>
  <c r="Y250" i="15"/>
  <c r="V251" i="15" s="1"/>
  <c r="W251" i="15" s="1"/>
  <c r="V255" i="20"/>
  <c r="W255" i="20" s="1"/>
  <c r="Y255" i="20" s="1"/>
  <c r="Y232" i="46"/>
  <c r="V233" i="46" s="1"/>
  <c r="W233" i="46" s="1"/>
  <c r="Y224" i="24"/>
  <c r="V225" i="24" s="1"/>
  <c r="W225" i="24" s="1"/>
  <c r="Y223" i="23"/>
  <c r="V224" i="23" s="1"/>
  <c r="W224" i="23" s="1"/>
  <c r="V112" i="40"/>
  <c r="W112" i="40" s="1"/>
  <c r="Y112" i="40" s="1"/>
  <c r="AA111" i="40"/>
  <c r="V112" i="37"/>
  <c r="W112" i="37" s="1"/>
  <c r="Y112" i="37" s="1"/>
  <c r="AA111" i="37"/>
  <c r="V180" i="39"/>
  <c r="W180" i="39" s="1"/>
  <c r="Y180" i="39" s="1"/>
  <c r="V110" i="28"/>
  <c r="W110" i="28" s="1"/>
  <c r="Y110" i="28" s="1"/>
  <c r="AA109" i="28"/>
  <c r="V127" i="27"/>
  <c r="W127" i="27" s="1"/>
  <c r="Y127" i="27" s="1"/>
  <c r="V128" i="27" s="1"/>
  <c r="W128" i="27" s="1"/>
  <c r="Y128" i="27" s="1"/>
  <c r="AA126" i="27"/>
  <c r="V139" i="25"/>
  <c r="W139" i="25" s="1"/>
  <c r="Y139" i="25" s="1"/>
  <c r="V140" i="25" s="1"/>
  <c r="W140" i="25" s="1"/>
  <c r="Y140" i="25" s="1"/>
  <c r="AA138" i="25"/>
  <c r="V112" i="45"/>
  <c r="W112" i="45" s="1"/>
  <c r="Y112" i="45" s="1"/>
  <c r="V113" i="45" s="1"/>
  <c r="W113" i="45" s="1"/>
  <c r="Y113" i="45" s="1"/>
  <c r="V114" i="45" s="1"/>
  <c r="W114" i="45" s="1"/>
  <c r="Y114" i="45" s="1"/>
  <c r="V115" i="45" s="1"/>
  <c r="W115" i="45" s="1"/>
  <c r="Y115" i="45" s="1"/>
  <c r="V116" i="45" s="1"/>
  <c r="W116" i="45" s="1"/>
  <c r="Y116" i="45" s="1"/>
  <c r="V117" i="45" s="1"/>
  <c r="W117" i="45" s="1"/>
  <c r="Y117" i="45" s="1"/>
  <c r="V118" i="45" s="1"/>
  <c r="W118" i="45" s="1"/>
  <c r="Y118" i="45" s="1"/>
  <c r="V119" i="45" s="1"/>
  <c r="W119" i="45" s="1"/>
  <c r="Y119" i="45" s="1"/>
  <c r="V120" i="45" s="1"/>
  <c r="W120" i="45" s="1"/>
  <c r="Y120" i="45" s="1"/>
  <c r="V121" i="45" s="1"/>
  <c r="W121" i="45" s="1"/>
  <c r="Y121" i="45" s="1"/>
  <c r="V122" i="45" s="1"/>
  <c r="W122" i="45" s="1"/>
  <c r="Y122" i="45" s="1"/>
  <c r="V123" i="45" s="1"/>
  <c r="W123" i="45" s="1"/>
  <c r="Y123" i="45" s="1"/>
  <c r="V124" i="45" s="1"/>
  <c r="W124" i="45" s="1"/>
  <c r="Y124" i="45" s="1"/>
  <c r="V125" i="45" s="1"/>
  <c r="W125" i="45" s="1"/>
  <c r="Y125" i="45" s="1"/>
  <c r="V126" i="45" s="1"/>
  <c r="W126" i="45" s="1"/>
  <c r="Y126" i="45" s="1"/>
  <c r="V127" i="45" s="1"/>
  <c r="W127" i="45" s="1"/>
  <c r="Y127" i="45" s="1"/>
  <c r="V128" i="45" s="1"/>
  <c r="W128" i="45" s="1"/>
  <c r="Y128" i="45" s="1"/>
  <c r="V129" i="45" s="1"/>
  <c r="W129" i="45" s="1"/>
  <c r="Y129" i="45" s="1"/>
  <c r="V130" i="45" s="1"/>
  <c r="W130" i="45" s="1"/>
  <c r="Y130" i="45" s="1"/>
  <c r="V131" i="45" s="1"/>
  <c r="W131" i="45" s="1"/>
  <c r="Y131" i="45" s="1"/>
  <c r="V132" i="45" s="1"/>
  <c r="W132" i="45" s="1"/>
  <c r="Y132" i="45" s="1"/>
  <c r="V133" i="45" s="1"/>
  <c r="W133" i="45" s="1"/>
  <c r="Y133" i="45" s="1"/>
  <c r="V134" i="45" s="1"/>
  <c r="W134" i="45" s="1"/>
  <c r="Y134" i="45" s="1"/>
  <c r="V135" i="45" s="1"/>
  <c r="W135" i="45" s="1"/>
  <c r="Y135" i="45" s="1"/>
  <c r="V136" i="45" s="1"/>
  <c r="W136" i="45" s="1"/>
  <c r="Y136" i="45" s="1"/>
  <c r="V137" i="45" s="1"/>
  <c r="W137" i="45" s="1"/>
  <c r="Y137" i="45" s="1"/>
  <c r="V138" i="45" s="1"/>
  <c r="W138" i="45" s="1"/>
  <c r="Y138" i="45" s="1"/>
  <c r="V139" i="45" s="1"/>
  <c r="W139" i="45" s="1"/>
  <c r="Y139" i="45" s="1"/>
  <c r="V140" i="45" s="1"/>
  <c r="W140" i="45" s="1"/>
  <c r="Y140" i="45" s="1"/>
  <c r="V141" i="45" s="1"/>
  <c r="W141" i="45" s="1"/>
  <c r="Y141" i="45" s="1"/>
  <c r="V142" i="45" s="1"/>
  <c r="W142" i="45" s="1"/>
  <c r="Y142" i="45" s="1"/>
  <c r="V143" i="45" s="1"/>
  <c r="W143" i="45" s="1"/>
  <c r="Y143" i="45" s="1"/>
  <c r="V144" i="45" s="1"/>
  <c r="W144" i="45" s="1"/>
  <c r="Y144" i="45" s="1"/>
  <c r="V145" i="45" s="1"/>
  <c r="W145" i="45" s="1"/>
  <c r="Y145" i="45" s="1"/>
  <c r="V146" i="45" s="1"/>
  <c r="W146" i="45" s="1"/>
  <c r="Y146" i="45" s="1"/>
  <c r="V147" i="45" s="1"/>
  <c r="W147" i="45" s="1"/>
  <c r="Y147" i="45" s="1"/>
  <c r="V148" i="45" s="1"/>
  <c r="W148" i="45" s="1"/>
  <c r="Y148" i="45" s="1"/>
  <c r="V149" i="45" s="1"/>
  <c r="W149" i="45" s="1"/>
  <c r="Y149" i="45" s="1"/>
  <c r="V150" i="45" s="1"/>
  <c r="W150" i="45" s="1"/>
  <c r="Y150" i="45" s="1"/>
  <c r="V151" i="45" s="1"/>
  <c r="W151" i="45" s="1"/>
  <c r="Y151" i="45" s="1"/>
  <c r="V152" i="45" s="1"/>
  <c r="W152" i="45" s="1"/>
  <c r="Y152" i="45" s="1"/>
  <c r="V153" i="45" s="1"/>
  <c r="W153" i="45" s="1"/>
  <c r="Y153" i="45" s="1"/>
  <c r="V154" i="45" s="1"/>
  <c r="W154" i="45" s="1"/>
  <c r="Y154" i="45" s="1"/>
  <c r="AA111" i="45"/>
  <c r="AA132" i="42"/>
  <c r="AA133" i="42" s="1"/>
  <c r="AA134" i="42" s="1"/>
  <c r="AA135" i="42" s="1"/>
  <c r="V141" i="42"/>
  <c r="W141" i="42" s="1"/>
  <c r="Y141" i="42" s="1"/>
  <c r="V142" i="42" s="1"/>
  <c r="W142" i="42" s="1"/>
  <c r="Y142" i="42" s="1"/>
  <c r="V143" i="42" s="1"/>
  <c r="W143" i="42" s="1"/>
  <c r="Y143" i="42" s="1"/>
  <c r="V144" i="42" s="1"/>
  <c r="W144" i="42" s="1"/>
  <c r="Y144" i="42" s="1"/>
  <c r="V145" i="42" s="1"/>
  <c r="W145" i="42" s="1"/>
  <c r="Y145" i="42" s="1"/>
  <c r="V146" i="42" s="1"/>
  <c r="W146" i="42" s="1"/>
  <c r="Y146" i="42" s="1"/>
  <c r="V147" i="42" s="1"/>
  <c r="W147" i="42" s="1"/>
  <c r="Y147" i="42" s="1"/>
  <c r="V148" i="42" s="1"/>
  <c r="W148" i="42" s="1"/>
  <c r="Y148" i="42" s="1"/>
  <c r="V149" i="42" s="1"/>
  <c r="W149" i="42" s="1"/>
  <c r="Y149" i="42" s="1"/>
  <c r="AA140" i="42"/>
  <c r="V112" i="43"/>
  <c r="W112" i="43" s="1"/>
  <c r="Y112" i="43" s="1"/>
  <c r="V113" i="43" s="1"/>
  <c r="W113" i="43" s="1"/>
  <c r="Y113" i="43" s="1"/>
  <c r="V114" i="43" s="1"/>
  <c r="W114" i="43" s="1"/>
  <c r="Y114" i="43" s="1"/>
  <c r="V115" i="43" s="1"/>
  <c r="W115" i="43" s="1"/>
  <c r="Y115" i="43" s="1"/>
  <c r="V116" i="43" s="1"/>
  <c r="W116" i="43" s="1"/>
  <c r="Y116" i="43" s="1"/>
  <c r="V117" i="43" s="1"/>
  <c r="W117" i="43" s="1"/>
  <c r="Y117" i="43" s="1"/>
  <c r="V118" i="43" s="1"/>
  <c r="W118" i="43" s="1"/>
  <c r="Y118" i="43" s="1"/>
  <c r="V119" i="43" s="1"/>
  <c r="W119" i="43" s="1"/>
  <c r="Y119" i="43" s="1"/>
  <c r="V120" i="43" s="1"/>
  <c r="W120" i="43" s="1"/>
  <c r="Y120" i="43" s="1"/>
  <c r="V121" i="43" s="1"/>
  <c r="W121" i="43" s="1"/>
  <c r="Y121" i="43" s="1"/>
  <c r="V122" i="43" s="1"/>
  <c r="W122" i="43" s="1"/>
  <c r="Y122" i="43" s="1"/>
  <c r="V123" i="43" s="1"/>
  <c r="W123" i="43" s="1"/>
  <c r="Y123" i="43" s="1"/>
  <c r="V124" i="43" s="1"/>
  <c r="W124" i="43" s="1"/>
  <c r="Y124" i="43" s="1"/>
  <c r="V125" i="43" s="1"/>
  <c r="W125" i="43" s="1"/>
  <c r="Y125" i="43" s="1"/>
  <c r="V126" i="43" s="1"/>
  <c r="W126" i="43" s="1"/>
  <c r="Y126" i="43" s="1"/>
  <c r="V127" i="43" s="1"/>
  <c r="W127" i="43" s="1"/>
  <c r="Y127" i="43" s="1"/>
  <c r="V128" i="43" s="1"/>
  <c r="W128" i="43" s="1"/>
  <c r="Y128" i="43" s="1"/>
  <c r="V129" i="43" s="1"/>
  <c r="W129" i="43" s="1"/>
  <c r="Y129" i="43" s="1"/>
  <c r="V130" i="43" s="1"/>
  <c r="W130" i="43" s="1"/>
  <c r="Y130" i="43" s="1"/>
  <c r="V131" i="43" s="1"/>
  <c r="W131" i="43" s="1"/>
  <c r="Y131" i="43" s="1"/>
  <c r="V132" i="43" s="1"/>
  <c r="W132" i="43" s="1"/>
  <c r="Y132" i="43" s="1"/>
  <c r="V133" i="43" s="1"/>
  <c r="W133" i="43" s="1"/>
  <c r="Y133" i="43" s="1"/>
  <c r="V134" i="43" s="1"/>
  <c r="W134" i="43" s="1"/>
  <c r="Y134" i="43" s="1"/>
  <c r="V135" i="43" s="1"/>
  <c r="W135" i="43" s="1"/>
  <c r="Y135" i="43" s="1"/>
  <c r="V136" i="43" s="1"/>
  <c r="W136" i="43" s="1"/>
  <c r="Y136" i="43" s="1"/>
  <c r="V137" i="43" s="1"/>
  <c r="W137" i="43" s="1"/>
  <c r="Y137" i="43" s="1"/>
  <c r="V138" i="43" s="1"/>
  <c r="W138" i="43" s="1"/>
  <c r="Y138" i="43" s="1"/>
  <c r="V139" i="43" s="1"/>
  <c r="W139" i="43" s="1"/>
  <c r="Y139" i="43" s="1"/>
  <c r="V140" i="43" s="1"/>
  <c r="W140" i="43" s="1"/>
  <c r="Y140" i="43" s="1"/>
  <c r="V141" i="43" s="1"/>
  <c r="W141" i="43" s="1"/>
  <c r="Y141" i="43" s="1"/>
  <c r="V142" i="43" s="1"/>
  <c r="W142" i="43" s="1"/>
  <c r="Y142" i="43" s="1"/>
  <c r="V143" i="43" s="1"/>
  <c r="W143" i="43" s="1"/>
  <c r="Y143" i="43" s="1"/>
  <c r="V144" i="43" s="1"/>
  <c r="W144" i="43" s="1"/>
  <c r="Y144" i="43" s="1"/>
  <c r="V145" i="43" s="1"/>
  <c r="W145" i="43" s="1"/>
  <c r="Y145" i="43" s="1"/>
  <c r="V146" i="43" s="1"/>
  <c r="W146" i="43" s="1"/>
  <c r="Y146" i="43" s="1"/>
  <c r="V147" i="43" s="1"/>
  <c r="W147" i="43" s="1"/>
  <c r="Y147" i="43" s="1"/>
  <c r="V148" i="43" s="1"/>
  <c r="W148" i="43" s="1"/>
  <c r="Y148" i="43" s="1"/>
  <c r="V149" i="43" s="1"/>
  <c r="W149" i="43" s="1"/>
  <c r="Y149" i="43" s="1"/>
  <c r="V150" i="43" s="1"/>
  <c r="W150" i="43" s="1"/>
  <c r="Y150" i="43" s="1"/>
  <c r="V151" i="43" s="1"/>
  <c r="W151" i="43" s="1"/>
  <c r="Y151" i="43" s="1"/>
  <c r="V152" i="43" s="1"/>
  <c r="W152" i="43" s="1"/>
  <c r="Y152" i="43" s="1"/>
  <c r="V153" i="43" s="1"/>
  <c r="W153" i="43" s="1"/>
  <c r="Y153" i="43" s="1"/>
  <c r="V154" i="43" s="1"/>
  <c r="W154" i="43" s="1"/>
  <c r="Y154" i="43" s="1"/>
  <c r="V155" i="43" s="1"/>
  <c r="W155" i="43" s="1"/>
  <c r="Y155" i="43" s="1"/>
  <c r="V156" i="43" s="1"/>
  <c r="W156" i="43" s="1"/>
  <c r="Y156" i="43" s="1"/>
  <c r="V157" i="43" s="1"/>
  <c r="W157" i="43" s="1"/>
  <c r="Y157" i="43" s="1"/>
  <c r="V158" i="43" s="1"/>
  <c r="W158" i="43" s="1"/>
  <c r="Y158" i="43" s="1"/>
  <c r="V159" i="43" s="1"/>
  <c r="W159" i="43" s="1"/>
  <c r="Y159" i="43" s="1"/>
  <c r="V160" i="43" s="1"/>
  <c r="W160" i="43" s="1"/>
  <c r="Y160" i="43" s="1"/>
  <c r="V161" i="43" s="1"/>
  <c r="W161" i="43" s="1"/>
  <c r="Y161" i="43" s="1"/>
  <c r="V162" i="43" s="1"/>
  <c r="W162" i="43" s="1"/>
  <c r="Y162" i="43" s="1"/>
  <c r="V163" i="43" s="1"/>
  <c r="W163" i="43" s="1"/>
  <c r="Y163" i="43" s="1"/>
  <c r="V164" i="43" s="1"/>
  <c r="W164" i="43" s="1"/>
  <c r="Y164" i="43" s="1"/>
  <c r="V165" i="43" s="1"/>
  <c r="W165" i="43" s="1"/>
  <c r="Y165" i="43" s="1"/>
  <c r="V166" i="43" s="1"/>
  <c r="W166" i="43" s="1"/>
  <c r="Y166" i="43" s="1"/>
  <c r="V167" i="43" s="1"/>
  <c r="W167" i="43" s="1"/>
  <c r="Y167" i="43" s="1"/>
  <c r="V168" i="43" s="1"/>
  <c r="W168" i="43" s="1"/>
  <c r="Y168" i="43" s="1"/>
  <c r="V169" i="43" s="1"/>
  <c r="W169" i="43" s="1"/>
  <c r="Y169" i="43" s="1"/>
  <c r="V170" i="43" s="1"/>
  <c r="W170" i="43" s="1"/>
  <c r="Y170" i="43" s="1"/>
  <c r="V171" i="43" s="1"/>
  <c r="W171" i="43" s="1"/>
  <c r="Y171" i="43" s="1"/>
  <c r="V172" i="43" s="1"/>
  <c r="W172" i="43" s="1"/>
  <c r="Y172" i="43" s="1"/>
  <c r="V173" i="43" s="1"/>
  <c r="W173" i="43" s="1"/>
  <c r="Y173" i="43" s="1"/>
  <c r="V174" i="43" s="1"/>
  <c r="W174" i="43" s="1"/>
  <c r="Y174" i="43" s="1"/>
  <c r="V175" i="43" s="1"/>
  <c r="W175" i="43" s="1"/>
  <c r="Y175" i="43" s="1"/>
  <c r="AA111" i="43"/>
  <c r="V177" i="38"/>
  <c r="W177" i="38" s="1"/>
  <c r="Y177" i="38" s="1"/>
  <c r="Q60" i="32" l="1"/>
  <c r="AA59" i="41"/>
  <c r="V60" i="41"/>
  <c r="W60" i="41" s="1"/>
  <c r="Q105" i="32"/>
  <c r="V105" i="41"/>
  <c r="W105" i="41" s="1"/>
  <c r="AA104" i="41"/>
  <c r="Y255" i="1"/>
  <c r="W183" i="34"/>
  <c r="Y183" i="34" s="1"/>
  <c r="V184" i="34" s="1"/>
  <c r="Y251" i="15"/>
  <c r="V252" i="15" s="1"/>
  <c r="W252" i="15" s="1"/>
  <c r="V256" i="20"/>
  <c r="W256" i="20" s="1"/>
  <c r="Y256" i="20" s="1"/>
  <c r="Y233" i="46"/>
  <c r="V234" i="46" s="1"/>
  <c r="W234" i="46" s="1"/>
  <c r="Y225" i="24"/>
  <c r="V226" i="24" s="1"/>
  <c r="W226" i="24" s="1"/>
  <c r="Y224" i="23"/>
  <c r="V225" i="23" s="1"/>
  <c r="W225" i="23" s="1"/>
  <c r="AA141" i="42"/>
  <c r="V113" i="37"/>
  <c r="W113" i="37" s="1"/>
  <c r="Y113" i="37" s="1"/>
  <c r="AA112" i="37"/>
  <c r="V113" i="40"/>
  <c r="W113" i="40" s="1"/>
  <c r="Y113" i="40" s="1"/>
  <c r="AA112" i="40"/>
  <c r="V181" i="39"/>
  <c r="W181" i="39" s="1"/>
  <c r="Y181" i="39" s="1"/>
  <c r="V111" i="28"/>
  <c r="W111" i="28" s="1"/>
  <c r="Y111" i="28" s="1"/>
  <c r="AA110" i="28"/>
  <c r="V129" i="27"/>
  <c r="W129" i="27" s="1"/>
  <c r="Y129" i="27" s="1"/>
  <c r="V130" i="27" s="1"/>
  <c r="W130" i="27" s="1"/>
  <c r="Y130" i="27" s="1"/>
  <c r="V131" i="27" s="1"/>
  <c r="W131" i="27" s="1"/>
  <c r="Y131" i="27" s="1"/>
  <c r="AA128" i="27"/>
  <c r="V141" i="25"/>
  <c r="W141" i="25" s="1"/>
  <c r="Y141" i="25" s="1"/>
  <c r="V142" i="25" s="1"/>
  <c r="W142" i="25" s="1"/>
  <c r="Y142" i="25" s="1"/>
  <c r="V143" i="25" s="1"/>
  <c r="W143" i="25" s="1"/>
  <c r="Y143" i="25" s="1"/>
  <c r="AA140" i="25"/>
  <c r="V155" i="45"/>
  <c r="W155" i="45" s="1"/>
  <c r="Y155" i="45" s="1"/>
  <c r="AA154" i="45"/>
  <c r="V150" i="42"/>
  <c r="W150" i="42" s="1"/>
  <c r="Y150" i="42" s="1"/>
  <c r="V151" i="42" s="1"/>
  <c r="W151" i="42" s="1"/>
  <c r="Y151" i="42" s="1"/>
  <c r="V152" i="42" s="1"/>
  <c r="W152" i="42" s="1"/>
  <c r="Y152" i="42" s="1"/>
  <c r="AA149" i="42"/>
  <c r="V176" i="43"/>
  <c r="W176" i="43" s="1"/>
  <c r="Y176" i="43" s="1"/>
  <c r="AA175" i="43"/>
  <c r="V178" i="38"/>
  <c r="W178" i="38" s="1"/>
  <c r="Y178" i="38" s="1"/>
  <c r="Y105" i="41" l="1"/>
  <c r="O106" i="32"/>
  <c r="Y60" i="41"/>
  <c r="O61" i="32"/>
  <c r="V256" i="1"/>
  <c r="W256" i="1" s="1"/>
  <c r="W184" i="34"/>
  <c r="Y184" i="34" s="1"/>
  <c r="V185" i="34" s="1"/>
  <c r="Y252" i="15"/>
  <c r="V253" i="15" s="1"/>
  <c r="W253" i="15" s="1"/>
  <c r="V257" i="20"/>
  <c r="W257" i="20" s="1"/>
  <c r="Y257" i="20" s="1"/>
  <c r="Y234" i="46"/>
  <c r="V235" i="46" s="1"/>
  <c r="W235" i="46" s="1"/>
  <c r="Y235" i="46" s="1"/>
  <c r="Y226" i="24"/>
  <c r="V227" i="24" s="1"/>
  <c r="W227" i="24" s="1"/>
  <c r="Y225" i="23"/>
  <c r="V226" i="23" s="1"/>
  <c r="W226" i="23" s="1"/>
  <c r="V114" i="40"/>
  <c r="W114" i="40" s="1"/>
  <c r="Y114" i="40" s="1"/>
  <c r="AA113" i="40"/>
  <c r="V114" i="37"/>
  <c r="W114" i="37" s="1"/>
  <c r="Y114" i="37" s="1"/>
  <c r="AA113" i="37"/>
  <c r="V182" i="39"/>
  <c r="W182" i="39" s="1"/>
  <c r="Y182" i="39" s="1"/>
  <c r="AA181" i="39"/>
  <c r="V112" i="28"/>
  <c r="W112" i="28" s="1"/>
  <c r="Y112" i="28" s="1"/>
  <c r="AA111" i="28"/>
  <c r="AA129" i="27"/>
  <c r="V132" i="27"/>
  <c r="W132" i="27" s="1"/>
  <c r="Y132" i="27" s="1"/>
  <c r="V133" i="27" s="1"/>
  <c r="W133" i="27" s="1"/>
  <c r="Y133" i="27" s="1"/>
  <c r="AA131" i="27"/>
  <c r="V144" i="25"/>
  <c r="W144" i="25" s="1"/>
  <c r="Y144" i="25" s="1"/>
  <c r="V145" i="25" s="1"/>
  <c r="W145" i="25" s="1"/>
  <c r="Y145" i="25" s="1"/>
  <c r="AA143" i="25"/>
  <c r="V156" i="45"/>
  <c r="W156" i="45" s="1"/>
  <c r="Y156" i="45" s="1"/>
  <c r="V157" i="45" s="1"/>
  <c r="W157" i="45" s="1"/>
  <c r="Y157" i="45" s="1"/>
  <c r="V158" i="45" s="1"/>
  <c r="W158" i="45" s="1"/>
  <c r="Y158" i="45" s="1"/>
  <c r="V159" i="45" s="1"/>
  <c r="W159" i="45" s="1"/>
  <c r="Y159" i="45" s="1"/>
  <c r="V160" i="45" s="1"/>
  <c r="W160" i="45" s="1"/>
  <c r="Y160" i="45" s="1"/>
  <c r="V161" i="45" s="1"/>
  <c r="W161" i="45" s="1"/>
  <c r="Y161" i="45" s="1"/>
  <c r="V162" i="45" s="1"/>
  <c r="W162" i="45" s="1"/>
  <c r="Y162" i="45" s="1"/>
  <c r="V163" i="45" s="1"/>
  <c r="W163" i="45" s="1"/>
  <c r="Y163" i="45" s="1"/>
  <c r="V164" i="45" s="1"/>
  <c r="W164" i="45" s="1"/>
  <c r="Y164" i="45" s="1"/>
  <c r="V165" i="45" s="1"/>
  <c r="W165" i="45" s="1"/>
  <c r="Y165" i="45" s="1"/>
  <c r="V166" i="45" s="1"/>
  <c r="W166" i="45" s="1"/>
  <c r="Y166" i="45" s="1"/>
  <c r="V167" i="45" s="1"/>
  <c r="W167" i="45" s="1"/>
  <c r="Y167" i="45" s="1"/>
  <c r="V168" i="45" s="1"/>
  <c r="W168" i="45" s="1"/>
  <c r="Y168" i="45" s="1"/>
  <c r="V169" i="45" s="1"/>
  <c r="W169" i="45" s="1"/>
  <c r="Y169" i="45" s="1"/>
  <c r="V170" i="45" s="1"/>
  <c r="W170" i="45" s="1"/>
  <c r="Y170" i="45" s="1"/>
  <c r="V171" i="45" s="1"/>
  <c r="W171" i="45" s="1"/>
  <c r="Y171" i="45" s="1"/>
  <c r="V172" i="45" s="1"/>
  <c r="W172" i="45" s="1"/>
  <c r="Y172" i="45" s="1"/>
  <c r="V173" i="45" s="1"/>
  <c r="W173" i="45" s="1"/>
  <c r="Y173" i="45" s="1"/>
  <c r="V174" i="45" s="1"/>
  <c r="W174" i="45" s="1"/>
  <c r="Y174" i="45" s="1"/>
  <c r="V175" i="45" s="1"/>
  <c r="W175" i="45" s="1"/>
  <c r="Y175" i="45" s="1"/>
  <c r="V176" i="45" s="1"/>
  <c r="W176" i="45" s="1"/>
  <c r="Y176" i="45" s="1"/>
  <c r="V177" i="45" s="1"/>
  <c r="W177" i="45" s="1"/>
  <c r="Y177" i="45" s="1"/>
  <c r="V178" i="45" s="1"/>
  <c r="W178" i="45" s="1"/>
  <c r="Y178" i="45" s="1"/>
  <c r="V179" i="45" s="1"/>
  <c r="W179" i="45" s="1"/>
  <c r="Y179" i="45" s="1"/>
  <c r="V180" i="45" s="1"/>
  <c r="W180" i="45" s="1"/>
  <c r="Y180" i="45" s="1"/>
  <c r="V181" i="45" s="1"/>
  <c r="W181" i="45" s="1"/>
  <c r="Y181" i="45" s="1"/>
  <c r="V182" i="45" s="1"/>
  <c r="W182" i="45" s="1"/>
  <c r="Y182" i="45" s="1"/>
  <c r="V183" i="45" s="1"/>
  <c r="W183" i="45" s="1"/>
  <c r="Y183" i="45" s="1"/>
  <c r="V184" i="45" s="1"/>
  <c r="W184" i="45" s="1"/>
  <c r="Y184" i="45" s="1"/>
  <c r="V185" i="45" s="1"/>
  <c r="W185" i="45" s="1"/>
  <c r="Y185" i="45" s="1"/>
  <c r="V186" i="45" s="1"/>
  <c r="W186" i="45" s="1"/>
  <c r="Y186" i="45" s="1"/>
  <c r="V187" i="45" s="1"/>
  <c r="W187" i="45" s="1"/>
  <c r="Y187" i="45" s="1"/>
  <c r="V188" i="45" s="1"/>
  <c r="W188" i="45" s="1"/>
  <c r="Y188" i="45" s="1"/>
  <c r="V189" i="45" s="1"/>
  <c r="W189" i="45" s="1"/>
  <c r="Y189" i="45" s="1"/>
  <c r="V190" i="45" s="1"/>
  <c r="W190" i="45" s="1"/>
  <c r="Y190" i="45" s="1"/>
  <c r="V191" i="45" s="1"/>
  <c r="W191" i="45" s="1"/>
  <c r="Y191" i="45" s="1"/>
  <c r="V192" i="45" s="1"/>
  <c r="W192" i="45" s="1"/>
  <c r="Y192" i="45" s="1"/>
  <c r="V193" i="45" s="1"/>
  <c r="W193" i="45" s="1"/>
  <c r="Y193" i="45" s="1"/>
  <c r="V194" i="45" s="1"/>
  <c r="W194" i="45" s="1"/>
  <c r="Y194" i="45" s="1"/>
  <c r="V195" i="45" s="1"/>
  <c r="W195" i="45" s="1"/>
  <c r="Y195" i="45" s="1"/>
  <c r="V196" i="45" s="1"/>
  <c r="W196" i="45" s="1"/>
  <c r="Y196" i="45" s="1"/>
  <c r="V197" i="45" s="1"/>
  <c r="W197" i="45" s="1"/>
  <c r="Y197" i="45" s="1"/>
  <c r="V198" i="45" s="1"/>
  <c r="W198" i="45" s="1"/>
  <c r="Y198" i="45" s="1"/>
  <c r="V199" i="45" s="1"/>
  <c r="W199" i="45" s="1"/>
  <c r="Y199" i="45" s="1"/>
  <c r="V200" i="45" s="1"/>
  <c r="W200" i="45" s="1"/>
  <c r="Y200" i="45" s="1"/>
  <c r="V201" i="45" s="1"/>
  <c r="W201" i="45" s="1"/>
  <c r="Y201" i="45" s="1"/>
  <c r="V202" i="45" s="1"/>
  <c r="W202" i="45" s="1"/>
  <c r="Y202" i="45" s="1"/>
  <c r="V203" i="45" s="1"/>
  <c r="W203" i="45" s="1"/>
  <c r="Y203" i="45" s="1"/>
  <c r="V204" i="45" s="1"/>
  <c r="W204" i="45" s="1"/>
  <c r="Y204" i="45" s="1"/>
  <c r="V205" i="45" s="1"/>
  <c r="W205" i="45" s="1"/>
  <c r="Y205" i="45" s="1"/>
  <c r="V206" i="45" s="1"/>
  <c r="W206" i="45" s="1"/>
  <c r="Y206" i="45" s="1"/>
  <c r="V207" i="45" s="1"/>
  <c r="W207" i="45" s="1"/>
  <c r="Y207" i="45" s="1"/>
  <c r="V208" i="45" s="1"/>
  <c r="W208" i="45" s="1"/>
  <c r="Y208" i="45" s="1"/>
  <c r="V209" i="45" s="1"/>
  <c r="W209" i="45" s="1"/>
  <c r="Y209" i="45" s="1"/>
  <c r="V210" i="45" s="1"/>
  <c r="W210" i="45" s="1"/>
  <c r="Y210" i="45" s="1"/>
  <c r="V211" i="45" s="1"/>
  <c r="W211" i="45" s="1"/>
  <c r="Y211" i="45" s="1"/>
  <c r="V212" i="45" s="1"/>
  <c r="W212" i="45" s="1"/>
  <c r="Y212" i="45" s="1"/>
  <c r="V213" i="45" s="1"/>
  <c r="W213" i="45" s="1"/>
  <c r="Y213" i="45" s="1"/>
  <c r="V214" i="45" s="1"/>
  <c r="W214" i="45" s="1"/>
  <c r="Y214" i="45" s="1"/>
  <c r="V215" i="45" s="1"/>
  <c r="W215" i="45" s="1"/>
  <c r="Y215" i="45" s="1"/>
  <c r="V216" i="45" s="1"/>
  <c r="W216" i="45" s="1"/>
  <c r="Y216" i="45" s="1"/>
  <c r="V217" i="45" s="1"/>
  <c r="W217" i="45" s="1"/>
  <c r="Y217" i="45" s="1"/>
  <c r="V218" i="45" s="1"/>
  <c r="W218" i="45" s="1"/>
  <c r="Y218" i="45" s="1"/>
  <c r="V219" i="45" s="1"/>
  <c r="W219" i="45" s="1"/>
  <c r="Y219" i="45" s="1"/>
  <c r="V220" i="45" s="1"/>
  <c r="W220" i="45" s="1"/>
  <c r="Y220" i="45" s="1"/>
  <c r="V221" i="45" s="1"/>
  <c r="W221" i="45" s="1"/>
  <c r="Y221" i="45" s="1"/>
  <c r="V222" i="45" s="1"/>
  <c r="W222" i="45" s="1"/>
  <c r="Y222" i="45" s="1"/>
  <c r="V223" i="45" s="1"/>
  <c r="W223" i="45" s="1"/>
  <c r="Y223" i="45" s="1"/>
  <c r="V224" i="45" s="1"/>
  <c r="W224" i="45" s="1"/>
  <c r="Y224" i="45" s="1"/>
  <c r="V225" i="45" s="1"/>
  <c r="W225" i="45" s="1"/>
  <c r="Y225" i="45" s="1"/>
  <c r="V226" i="45" s="1"/>
  <c r="W226" i="45" s="1"/>
  <c r="AA155" i="45"/>
  <c r="V153" i="42"/>
  <c r="W153" i="42" s="1"/>
  <c r="Y153" i="42" s="1"/>
  <c r="V154" i="42" s="1"/>
  <c r="W154" i="42" s="1"/>
  <c r="Y154" i="42" s="1"/>
  <c r="AA152" i="42"/>
  <c r="V177" i="43"/>
  <c r="W177" i="43" s="1"/>
  <c r="Y177" i="43" s="1"/>
  <c r="AA176" i="43"/>
  <c r="V179" i="38"/>
  <c r="W179" i="38" s="1"/>
  <c r="Y179" i="38" s="1"/>
  <c r="Q61" i="32" l="1"/>
  <c r="V61" i="41"/>
  <c r="W61" i="41" s="1"/>
  <c r="AA60" i="41"/>
  <c r="V106" i="41"/>
  <c r="W106" i="41" s="1"/>
  <c r="Q106" i="32"/>
  <c r="Y256" i="1"/>
  <c r="W185" i="34"/>
  <c r="Y185" i="34" s="1"/>
  <c r="V186" i="34" s="1"/>
  <c r="Y253" i="15"/>
  <c r="V254" i="15" s="1"/>
  <c r="W254" i="15" s="1"/>
  <c r="V258" i="20"/>
  <c r="W258" i="20" s="1"/>
  <c r="Y258" i="20" s="1"/>
  <c r="V259" i="20" s="1"/>
  <c r="W259" i="20" s="1"/>
  <c r="Y259" i="20" s="1"/>
  <c r="V260" i="20" s="1"/>
  <c r="W260" i="20" s="1"/>
  <c r="Y260" i="20" s="1"/>
  <c r="V261" i="20" s="1"/>
  <c r="W261" i="20" s="1"/>
  <c r="Y261" i="20" s="1"/>
  <c r="V262" i="20" s="1"/>
  <c r="W262" i="20" s="1"/>
  <c r="Y262" i="20" s="1"/>
  <c r="V263" i="20" s="1"/>
  <c r="W263" i="20" s="1"/>
  <c r="Y263" i="20" s="1"/>
  <c r="V264" i="20" s="1"/>
  <c r="W264" i="20" s="1"/>
  <c r="Y264" i="20" s="1"/>
  <c r="V265" i="20" s="1"/>
  <c r="W265" i="20" s="1"/>
  <c r="Y265" i="20" s="1"/>
  <c r="V266" i="20" s="1"/>
  <c r="W266" i="20" s="1"/>
  <c r="Y266" i="20" s="1"/>
  <c r="V267" i="20" s="1"/>
  <c r="W267" i="20" s="1"/>
  <c r="Y267" i="20" s="1"/>
  <c r="V268" i="20" s="1"/>
  <c r="W268" i="20" s="1"/>
  <c r="Y268" i="20" s="1"/>
  <c r="V269" i="20" s="1"/>
  <c r="W269" i="20" s="1"/>
  <c r="Y269" i="20" s="1"/>
  <c r="V270" i="20" s="1"/>
  <c r="W270" i="20" s="1"/>
  <c r="Y270" i="20" s="1"/>
  <c r="V236" i="46"/>
  <c r="W236" i="46" s="1"/>
  <c r="Y236" i="46" s="1"/>
  <c r="Y227" i="24"/>
  <c r="V228" i="24" s="1"/>
  <c r="W228" i="24" s="1"/>
  <c r="Y226" i="45"/>
  <c r="V227" i="45" s="1"/>
  <c r="W227" i="45" s="1"/>
  <c r="Y226" i="23"/>
  <c r="V227" i="23" s="1"/>
  <c r="W227" i="23" s="1"/>
  <c r="V115" i="37"/>
  <c r="W115" i="37" s="1"/>
  <c r="Y115" i="37" s="1"/>
  <c r="V116" i="37" s="1"/>
  <c r="W116" i="37" s="1"/>
  <c r="Y116" i="37" s="1"/>
  <c r="V117" i="37" s="1"/>
  <c r="W117" i="37" s="1"/>
  <c r="Y117" i="37" s="1"/>
  <c r="V118" i="37" s="1"/>
  <c r="W118" i="37" s="1"/>
  <c r="Y118" i="37" s="1"/>
  <c r="V119" i="37" s="1"/>
  <c r="W119" i="37" s="1"/>
  <c r="Y119" i="37" s="1"/>
  <c r="V120" i="37" s="1"/>
  <c r="W120" i="37" s="1"/>
  <c r="Y120" i="37" s="1"/>
  <c r="V121" i="37" s="1"/>
  <c r="W121" i="37" s="1"/>
  <c r="Y121" i="37" s="1"/>
  <c r="V122" i="37" s="1"/>
  <c r="W122" i="37" s="1"/>
  <c r="Y122" i="37" s="1"/>
  <c r="V123" i="37" s="1"/>
  <c r="W123" i="37" s="1"/>
  <c r="Y123" i="37" s="1"/>
  <c r="V124" i="37" s="1"/>
  <c r="W124" i="37" s="1"/>
  <c r="Y124" i="37" s="1"/>
  <c r="V125" i="37" s="1"/>
  <c r="W125" i="37" s="1"/>
  <c r="Y125" i="37" s="1"/>
  <c r="V126" i="37" s="1"/>
  <c r="W126" i="37" s="1"/>
  <c r="Y126" i="37" s="1"/>
  <c r="V127" i="37" s="1"/>
  <c r="W127" i="37" s="1"/>
  <c r="Y127" i="37" s="1"/>
  <c r="V128" i="37" s="1"/>
  <c r="W128" i="37" s="1"/>
  <c r="Y128" i="37" s="1"/>
  <c r="V129" i="37" s="1"/>
  <c r="W129" i="37" s="1"/>
  <c r="Y129" i="37" s="1"/>
  <c r="V130" i="37" s="1"/>
  <c r="W130" i="37" s="1"/>
  <c r="Y130" i="37" s="1"/>
  <c r="V131" i="37" s="1"/>
  <c r="W131" i="37" s="1"/>
  <c r="Y131" i="37" s="1"/>
  <c r="V132" i="37" s="1"/>
  <c r="W132" i="37" s="1"/>
  <c r="Y132" i="37" s="1"/>
  <c r="V133" i="37" s="1"/>
  <c r="W133" i="37" s="1"/>
  <c r="Y133" i="37" s="1"/>
  <c r="V134" i="37" s="1"/>
  <c r="W134" i="37" s="1"/>
  <c r="Y134" i="37" s="1"/>
  <c r="V135" i="37" s="1"/>
  <c r="W135" i="37" s="1"/>
  <c r="Y135" i="37" s="1"/>
  <c r="V136" i="37" s="1"/>
  <c r="W136" i="37" s="1"/>
  <c r="Y136" i="37" s="1"/>
  <c r="V137" i="37" s="1"/>
  <c r="W137" i="37" s="1"/>
  <c r="Y137" i="37" s="1"/>
  <c r="V138" i="37" s="1"/>
  <c r="W138" i="37" s="1"/>
  <c r="Y138" i="37" s="1"/>
  <c r="V139" i="37" s="1"/>
  <c r="W139" i="37" s="1"/>
  <c r="Y139" i="37" s="1"/>
  <c r="V140" i="37" s="1"/>
  <c r="W140" i="37" s="1"/>
  <c r="Y140" i="37" s="1"/>
  <c r="V141" i="37" s="1"/>
  <c r="W141" i="37" s="1"/>
  <c r="Y141" i="37" s="1"/>
  <c r="V142" i="37" s="1"/>
  <c r="W142" i="37" s="1"/>
  <c r="Y142" i="37" s="1"/>
  <c r="V143" i="37" s="1"/>
  <c r="W143" i="37" s="1"/>
  <c r="Y143" i="37" s="1"/>
  <c r="V144" i="37" s="1"/>
  <c r="W144" i="37" s="1"/>
  <c r="Y144" i="37" s="1"/>
  <c r="V145" i="37" s="1"/>
  <c r="W145" i="37" s="1"/>
  <c r="Y145" i="37" s="1"/>
  <c r="V146" i="37" s="1"/>
  <c r="W146" i="37" s="1"/>
  <c r="Y146" i="37" s="1"/>
  <c r="V147" i="37" s="1"/>
  <c r="W147" i="37" s="1"/>
  <c r="Y147" i="37" s="1"/>
  <c r="V148" i="37" s="1"/>
  <c r="W148" i="37" s="1"/>
  <c r="Y148" i="37" s="1"/>
  <c r="V149" i="37" s="1"/>
  <c r="W149" i="37" s="1"/>
  <c r="Y149" i="37" s="1"/>
  <c r="V150" i="37" s="1"/>
  <c r="W150" i="37" s="1"/>
  <c r="Y150" i="37" s="1"/>
  <c r="V151" i="37" s="1"/>
  <c r="W151" i="37" s="1"/>
  <c r="Y151" i="37" s="1"/>
  <c r="V152" i="37" s="1"/>
  <c r="W152" i="37" s="1"/>
  <c r="Y152" i="37" s="1"/>
  <c r="V153" i="37" s="1"/>
  <c r="W153" i="37" s="1"/>
  <c r="Y153" i="37" s="1"/>
  <c r="V154" i="37" s="1"/>
  <c r="W154" i="37" s="1"/>
  <c r="Y154" i="37" s="1"/>
  <c r="V155" i="37" s="1"/>
  <c r="W155" i="37" s="1"/>
  <c r="Y155" i="37" s="1"/>
  <c r="V156" i="37" s="1"/>
  <c r="W156" i="37" s="1"/>
  <c r="Y156" i="37" s="1"/>
  <c r="V157" i="37" s="1"/>
  <c r="W157" i="37" s="1"/>
  <c r="Y157" i="37" s="1"/>
  <c r="V158" i="37" s="1"/>
  <c r="W158" i="37" s="1"/>
  <c r="Y158" i="37" s="1"/>
  <c r="V159" i="37" s="1"/>
  <c r="W159" i="37" s="1"/>
  <c r="Y159" i="37" s="1"/>
  <c r="V160" i="37" s="1"/>
  <c r="W160" i="37" s="1"/>
  <c r="Y160" i="37" s="1"/>
  <c r="V161" i="37" s="1"/>
  <c r="W161" i="37" s="1"/>
  <c r="Y161" i="37" s="1"/>
  <c r="V162" i="37" s="1"/>
  <c r="W162" i="37" s="1"/>
  <c r="Y162" i="37" s="1"/>
  <c r="V163" i="37" s="1"/>
  <c r="W163" i="37" s="1"/>
  <c r="Y163" i="37" s="1"/>
  <c r="V164" i="37" s="1"/>
  <c r="W164" i="37" s="1"/>
  <c r="Y164" i="37" s="1"/>
  <c r="V165" i="37" s="1"/>
  <c r="W165" i="37" s="1"/>
  <c r="Y165" i="37" s="1"/>
  <c r="V166" i="37" s="1"/>
  <c r="W166" i="37" s="1"/>
  <c r="Y166" i="37" s="1"/>
  <c r="V167" i="37" s="1"/>
  <c r="W167" i="37" s="1"/>
  <c r="Y167" i="37" s="1"/>
  <c r="V168" i="37" s="1"/>
  <c r="W168" i="37" s="1"/>
  <c r="Y168" i="37" s="1"/>
  <c r="V169" i="37" s="1"/>
  <c r="W169" i="37" s="1"/>
  <c r="Y169" i="37" s="1"/>
  <c r="V170" i="37" s="1"/>
  <c r="W170" i="37" s="1"/>
  <c r="Y170" i="37" s="1"/>
  <c r="V171" i="37" s="1"/>
  <c r="W171" i="37" s="1"/>
  <c r="Y171" i="37" s="1"/>
  <c r="V172" i="37" s="1"/>
  <c r="W172" i="37" s="1"/>
  <c r="Y172" i="37" s="1"/>
  <c r="V173" i="37" s="1"/>
  <c r="W173" i="37" s="1"/>
  <c r="Y173" i="37" s="1"/>
  <c r="V174" i="37" s="1"/>
  <c r="W174" i="37" s="1"/>
  <c r="Y174" i="37" s="1"/>
  <c r="V175" i="37" s="1"/>
  <c r="W175" i="37" s="1"/>
  <c r="Y175" i="37" s="1"/>
  <c r="V176" i="37" s="1"/>
  <c r="W176" i="37" s="1"/>
  <c r="Y176" i="37" s="1"/>
  <c r="V177" i="37" s="1"/>
  <c r="W177" i="37" s="1"/>
  <c r="Y177" i="37" s="1"/>
  <c r="V178" i="37" s="1"/>
  <c r="W178" i="37" s="1"/>
  <c r="Y178" i="37" s="1"/>
  <c r="V179" i="37" s="1"/>
  <c r="W179" i="37" s="1"/>
  <c r="Y179" i="37" s="1"/>
  <c r="V180" i="37" s="1"/>
  <c r="W180" i="37" s="1"/>
  <c r="Y180" i="37" s="1"/>
  <c r="V181" i="37" s="1"/>
  <c r="W181" i="37" s="1"/>
  <c r="Y181" i="37" s="1"/>
  <c r="V182" i="37" s="1"/>
  <c r="W182" i="37" s="1"/>
  <c r="Y182" i="37" s="1"/>
  <c r="V183" i="37" s="1"/>
  <c r="W183" i="37" s="1"/>
  <c r="Y183" i="37" s="1"/>
  <c r="V184" i="37" s="1"/>
  <c r="W184" i="37" s="1"/>
  <c r="Y184" i="37" s="1"/>
  <c r="V185" i="37" s="1"/>
  <c r="W185" i="37" s="1"/>
  <c r="Y185" i="37" s="1"/>
  <c r="V186" i="37" s="1"/>
  <c r="W186" i="37" s="1"/>
  <c r="Y186" i="37" s="1"/>
  <c r="V187" i="37" s="1"/>
  <c r="W187" i="37" s="1"/>
  <c r="Y187" i="37" s="1"/>
  <c r="V188" i="37" s="1"/>
  <c r="W188" i="37" s="1"/>
  <c r="Y188" i="37" s="1"/>
  <c r="V189" i="37" s="1"/>
  <c r="W189" i="37" s="1"/>
  <c r="Y189" i="37" s="1"/>
  <c r="V190" i="37" s="1"/>
  <c r="W190" i="37" s="1"/>
  <c r="Y190" i="37" s="1"/>
  <c r="V191" i="37" s="1"/>
  <c r="W191" i="37" s="1"/>
  <c r="Y191" i="37" s="1"/>
  <c r="V192" i="37" s="1"/>
  <c r="W192" i="37" s="1"/>
  <c r="Y192" i="37" s="1"/>
  <c r="V193" i="37" s="1"/>
  <c r="W193" i="37" s="1"/>
  <c r="Y193" i="37" s="1"/>
  <c r="V194" i="37" s="1"/>
  <c r="W194" i="37" s="1"/>
  <c r="Y194" i="37" s="1"/>
  <c r="V195" i="37" s="1"/>
  <c r="W195" i="37" s="1"/>
  <c r="Y195" i="37" s="1"/>
  <c r="V196" i="37" s="1"/>
  <c r="W196" i="37" s="1"/>
  <c r="Y196" i="37" s="1"/>
  <c r="V197" i="37" s="1"/>
  <c r="W197" i="37" s="1"/>
  <c r="Y197" i="37" s="1"/>
  <c r="V198" i="37" s="1"/>
  <c r="W198" i="37" s="1"/>
  <c r="Y198" i="37" s="1"/>
  <c r="V199" i="37" s="1"/>
  <c r="W199" i="37" s="1"/>
  <c r="Y199" i="37" s="1"/>
  <c r="V200" i="37" s="1"/>
  <c r="W200" i="37" s="1"/>
  <c r="Y200" i="37" s="1"/>
  <c r="V201" i="37" s="1"/>
  <c r="W201" i="37" s="1"/>
  <c r="Y201" i="37" s="1"/>
  <c r="V202" i="37" s="1"/>
  <c r="W202" i="37" s="1"/>
  <c r="Y202" i="37" s="1"/>
  <c r="V203" i="37" s="1"/>
  <c r="W203" i="37" s="1"/>
  <c r="Y203" i="37" s="1"/>
  <c r="V204" i="37" s="1"/>
  <c r="W204" i="37" s="1"/>
  <c r="Y204" i="37" s="1"/>
  <c r="V205" i="37" s="1"/>
  <c r="W205" i="37" s="1"/>
  <c r="Y205" i="37" s="1"/>
  <c r="V206" i="37" s="1"/>
  <c r="W206" i="37" s="1"/>
  <c r="Y206" i="37" s="1"/>
  <c r="V207" i="37" s="1"/>
  <c r="W207" i="37" s="1"/>
  <c r="Y207" i="37" s="1"/>
  <c r="V208" i="37" s="1"/>
  <c r="W208" i="37" s="1"/>
  <c r="Y208" i="37" s="1"/>
  <c r="V209" i="37" s="1"/>
  <c r="W209" i="37" s="1"/>
  <c r="Y209" i="37" s="1"/>
  <c r="V210" i="37" s="1"/>
  <c r="W210" i="37" s="1"/>
  <c r="Y210" i="37" s="1"/>
  <c r="V211" i="37" s="1"/>
  <c r="W211" i="37" s="1"/>
  <c r="Y211" i="37" s="1"/>
  <c r="V212" i="37" s="1"/>
  <c r="W212" i="37" s="1"/>
  <c r="Y212" i="37" s="1"/>
  <c r="V213" i="37" s="1"/>
  <c r="W213" i="37" s="1"/>
  <c r="Y213" i="37" s="1"/>
  <c r="V214" i="37" s="1"/>
  <c r="W214" i="37" s="1"/>
  <c r="Y214" i="37" s="1"/>
  <c r="V215" i="37" s="1"/>
  <c r="W215" i="37" s="1"/>
  <c r="Y215" i="37" s="1"/>
  <c r="V216" i="37" s="1"/>
  <c r="W216" i="37" s="1"/>
  <c r="Y216" i="37" s="1"/>
  <c r="V217" i="37" s="1"/>
  <c r="W217" i="37" s="1"/>
  <c r="Y217" i="37" s="1"/>
  <c r="V218" i="37" s="1"/>
  <c r="W218" i="37" s="1"/>
  <c r="Y218" i="37" s="1"/>
  <c r="V219" i="37" s="1"/>
  <c r="W219" i="37" s="1"/>
  <c r="Y219" i="37" s="1"/>
  <c r="V220" i="37" s="1"/>
  <c r="W220" i="37" s="1"/>
  <c r="Y220" i="37" s="1"/>
  <c r="V221" i="37" s="1"/>
  <c r="W221" i="37" s="1"/>
  <c r="Y221" i="37" s="1"/>
  <c r="V222" i="37" s="1"/>
  <c r="W222" i="37" s="1"/>
  <c r="Y222" i="37" s="1"/>
  <c r="V223" i="37" s="1"/>
  <c r="W223" i="37" s="1"/>
  <c r="Y223" i="37" s="1"/>
  <c r="V224" i="37" s="1"/>
  <c r="W224" i="37" s="1"/>
  <c r="AA114" i="37"/>
  <c r="V115" i="40"/>
  <c r="W115" i="40" s="1"/>
  <c r="Y115" i="40" s="1"/>
  <c r="AA114" i="40"/>
  <c r="V183" i="39"/>
  <c r="W183" i="39" s="1"/>
  <c r="Y183" i="39" s="1"/>
  <c r="V113" i="28"/>
  <c r="W113" i="28" s="1"/>
  <c r="Y113" i="28" s="1"/>
  <c r="AA112" i="28"/>
  <c r="V134" i="27"/>
  <c r="W134" i="27" s="1"/>
  <c r="Y134" i="27" s="1"/>
  <c r="V135" i="27" s="1"/>
  <c r="W135" i="27" s="1"/>
  <c r="Y135" i="27" s="1"/>
  <c r="V136" i="27" s="1"/>
  <c r="W136" i="27" s="1"/>
  <c r="Y136" i="27" s="1"/>
  <c r="AA133" i="27"/>
  <c r="V146" i="25"/>
  <c r="W146" i="25" s="1"/>
  <c r="Y146" i="25" s="1"/>
  <c r="V147" i="25" s="1"/>
  <c r="W147" i="25" s="1"/>
  <c r="Y147" i="25" s="1"/>
  <c r="V148" i="25" s="1"/>
  <c r="W148" i="25" s="1"/>
  <c r="Y148" i="25" s="1"/>
  <c r="V149" i="25" s="1"/>
  <c r="W149" i="25" s="1"/>
  <c r="Y149" i="25" s="1"/>
  <c r="AA145" i="25"/>
  <c r="AA177" i="43"/>
  <c r="V155" i="42"/>
  <c r="W155" i="42" s="1"/>
  <c r="Y155" i="42" s="1"/>
  <c r="AA154" i="42"/>
  <c r="V178" i="43"/>
  <c r="W178" i="43" s="1"/>
  <c r="Y178" i="43" s="1"/>
  <c r="V180" i="38"/>
  <c r="W180" i="38" s="1"/>
  <c r="Y180" i="38" s="1"/>
  <c r="Y106" i="41" l="1"/>
  <c r="O107" i="32"/>
  <c r="Y61" i="41"/>
  <c r="O62" i="32"/>
  <c r="V257" i="1"/>
  <c r="W257" i="1" s="1"/>
  <c r="W186" i="34"/>
  <c r="Y186" i="34" s="1"/>
  <c r="V187" i="34" s="1"/>
  <c r="Y254" i="15"/>
  <c r="V255" i="15" s="1"/>
  <c r="W255" i="15" s="1"/>
  <c r="V237" i="46"/>
  <c r="W237" i="46" s="1"/>
  <c r="Y237" i="46" s="1"/>
  <c r="Y227" i="45"/>
  <c r="V228" i="45" s="1"/>
  <c r="W228" i="45" s="1"/>
  <c r="Y228" i="45" s="1"/>
  <c r="V229" i="45" s="1"/>
  <c r="W229" i="45" s="1"/>
  <c r="Y228" i="24"/>
  <c r="V229" i="24" s="1"/>
  <c r="W229" i="24" s="1"/>
  <c r="Y229" i="24" s="1"/>
  <c r="V230" i="24" s="1"/>
  <c r="W230" i="24" s="1"/>
  <c r="Y227" i="23"/>
  <c r="V228" i="23" s="1"/>
  <c r="W228" i="23" s="1"/>
  <c r="Y224" i="37"/>
  <c r="V225" i="37" s="1"/>
  <c r="W225" i="37" s="1"/>
  <c r="Y225" i="37" s="1"/>
  <c r="V226" i="37" s="1"/>
  <c r="W226" i="37" s="1"/>
  <c r="Y226" i="37" s="1"/>
  <c r="V227" i="37" s="1"/>
  <c r="W227" i="37" s="1"/>
  <c r="Y227" i="37" s="1"/>
  <c r="V228" i="37" s="1"/>
  <c r="W228" i="37" s="1"/>
  <c r="Y228" i="37" s="1"/>
  <c r="V229" i="37" s="1"/>
  <c r="W229" i="37" s="1"/>
  <c r="V116" i="40"/>
  <c r="W116" i="40" s="1"/>
  <c r="Y116" i="40" s="1"/>
  <c r="AA115" i="40"/>
  <c r="V184" i="39"/>
  <c r="W184" i="39" s="1"/>
  <c r="Y184" i="39" s="1"/>
  <c r="AA178" i="43"/>
  <c r="V114" i="28"/>
  <c r="W114" i="28" s="1"/>
  <c r="Y114" i="28" s="1"/>
  <c r="AA113" i="28"/>
  <c r="V137" i="27"/>
  <c r="W137" i="27" s="1"/>
  <c r="Y137" i="27" s="1"/>
  <c r="V138" i="27" s="1"/>
  <c r="W138" i="27" s="1"/>
  <c r="Y138" i="27" s="1"/>
  <c r="V139" i="27" s="1"/>
  <c r="W139" i="27" s="1"/>
  <c r="Y139" i="27" s="1"/>
  <c r="AA136" i="27"/>
  <c r="V150" i="25"/>
  <c r="W150" i="25" s="1"/>
  <c r="Y150" i="25" s="1"/>
  <c r="V151" i="25" s="1"/>
  <c r="W151" i="25" s="1"/>
  <c r="Y151" i="25" s="1"/>
  <c r="AA149" i="25"/>
  <c r="V156" i="42"/>
  <c r="W156" i="42" s="1"/>
  <c r="Y156" i="42" s="1"/>
  <c r="V157" i="42" s="1"/>
  <c r="W157" i="42" s="1"/>
  <c r="Y157" i="42" s="1"/>
  <c r="V158" i="42" s="1"/>
  <c r="W158" i="42" s="1"/>
  <c r="Y158" i="42" s="1"/>
  <c r="V159" i="42" s="1"/>
  <c r="W159" i="42" s="1"/>
  <c r="Y159" i="42" s="1"/>
  <c r="V160" i="42" s="1"/>
  <c r="W160" i="42" s="1"/>
  <c r="Y160" i="42" s="1"/>
  <c r="AA155" i="42"/>
  <c r="V179" i="43"/>
  <c r="W179" i="43" s="1"/>
  <c r="Y179" i="43" s="1"/>
  <c r="V181" i="38"/>
  <c r="W181" i="38" s="1"/>
  <c r="Y181" i="38" s="1"/>
  <c r="Q62" i="32" l="1"/>
  <c r="V62" i="41"/>
  <c r="W62" i="41" s="1"/>
  <c r="AA61" i="41"/>
  <c r="Q107" i="32"/>
  <c r="V107" i="41"/>
  <c r="W107" i="41" s="1"/>
  <c r="AA106" i="41"/>
  <c r="Y257" i="1"/>
  <c r="W187" i="34"/>
  <c r="Y187" i="34" s="1"/>
  <c r="V188" i="34" s="1"/>
  <c r="Y255" i="15"/>
  <c r="V256" i="15" s="1"/>
  <c r="W256" i="15" s="1"/>
  <c r="V238" i="46"/>
  <c r="W238" i="46" s="1"/>
  <c r="Y238" i="46" s="1"/>
  <c r="Y229" i="45"/>
  <c r="V230" i="45" s="1"/>
  <c r="W230" i="45" s="1"/>
  <c r="Y230" i="24"/>
  <c r="V231" i="24" s="1"/>
  <c r="W231" i="24" s="1"/>
  <c r="Y229" i="37"/>
  <c r="V230" i="37" s="1"/>
  <c r="W230" i="37" s="1"/>
  <c r="Y230" i="37" s="1"/>
  <c r="V231" i="37" s="1"/>
  <c r="W231" i="37" s="1"/>
  <c r="Y231" i="37" s="1"/>
  <c r="V232" i="37" s="1"/>
  <c r="W232" i="37" s="1"/>
  <c r="Y232" i="37" s="1"/>
  <c r="V233" i="37" s="1"/>
  <c r="W233" i="37" s="1"/>
  <c r="Y233" i="37" s="1"/>
  <c r="V234" i="37" s="1"/>
  <c r="W234" i="37" s="1"/>
  <c r="Y234" i="37" s="1"/>
  <c r="V235" i="37" s="1"/>
  <c r="W235" i="37" s="1"/>
  <c r="Y228" i="23"/>
  <c r="V229" i="23" s="1"/>
  <c r="W229" i="23" s="1"/>
  <c r="V117" i="40"/>
  <c r="W117" i="40" s="1"/>
  <c r="Y117" i="40" s="1"/>
  <c r="AA116" i="40"/>
  <c r="V185" i="39"/>
  <c r="W185" i="39" s="1"/>
  <c r="Y185" i="39" s="1"/>
  <c r="AA179" i="43"/>
  <c r="V115" i="28"/>
  <c r="W115" i="28" s="1"/>
  <c r="Y115" i="28" s="1"/>
  <c r="V116" i="28" s="1"/>
  <c r="W116" i="28" s="1"/>
  <c r="Y116" i="28" s="1"/>
  <c r="V117" i="28" s="1"/>
  <c r="W117" i="28" s="1"/>
  <c r="Y117" i="28" s="1"/>
  <c r="V118" i="28" s="1"/>
  <c r="W118" i="28" s="1"/>
  <c r="Y118" i="28" s="1"/>
  <c r="V119" i="28" s="1"/>
  <c r="W119" i="28" s="1"/>
  <c r="Y119" i="28" s="1"/>
  <c r="AA114" i="28"/>
  <c r="V140" i="27"/>
  <c r="W140" i="27" s="1"/>
  <c r="Y140" i="27" s="1"/>
  <c r="V141" i="27" s="1"/>
  <c r="W141" i="27" s="1"/>
  <c r="Y141" i="27" s="1"/>
  <c r="AA139" i="27"/>
  <c r="V152" i="25"/>
  <c r="W152" i="25" s="1"/>
  <c r="Y152" i="25" s="1"/>
  <c r="V153" i="25" s="1"/>
  <c r="W153" i="25" s="1"/>
  <c r="Y153" i="25" s="1"/>
  <c r="V154" i="25" s="1"/>
  <c r="W154" i="25" s="1"/>
  <c r="Y154" i="25" s="1"/>
  <c r="V155" i="25" s="1"/>
  <c r="W155" i="25" s="1"/>
  <c r="Y155" i="25" s="1"/>
  <c r="AA151" i="25"/>
  <c r="AA156" i="42"/>
  <c r="AA157" i="42" s="1"/>
  <c r="AA158" i="42" s="1"/>
  <c r="V161" i="42"/>
  <c r="W161" i="42" s="1"/>
  <c r="Y161" i="42" s="1"/>
  <c r="V162" i="42" s="1"/>
  <c r="W162" i="42" s="1"/>
  <c r="Y162" i="42" s="1"/>
  <c r="V163" i="42" s="1"/>
  <c r="W163" i="42" s="1"/>
  <c r="Y163" i="42" s="1"/>
  <c r="V164" i="42" s="1"/>
  <c r="W164" i="42" s="1"/>
  <c r="Y164" i="42" s="1"/>
  <c r="V165" i="42" s="1"/>
  <c r="W165" i="42" s="1"/>
  <c r="Y165" i="42" s="1"/>
  <c r="AA160" i="42"/>
  <c r="V180" i="43"/>
  <c r="W180" i="43" s="1"/>
  <c r="Y180" i="43" s="1"/>
  <c r="V182" i="38"/>
  <c r="W182" i="38" s="1"/>
  <c r="Y182" i="38" s="1"/>
  <c r="Y107" i="41" l="1"/>
  <c r="O108" i="32"/>
  <c r="Y62" i="41"/>
  <c r="O63" i="32"/>
  <c r="V258" i="1"/>
  <c r="W258" i="1" s="1"/>
  <c r="W188" i="34"/>
  <c r="Y188" i="34" s="1"/>
  <c r="V189" i="34" s="1"/>
  <c r="Y256" i="15"/>
  <c r="V257" i="15" s="1"/>
  <c r="W257" i="15" s="1"/>
  <c r="V239" i="46"/>
  <c r="W239" i="46" s="1"/>
  <c r="Y239" i="46" s="1"/>
  <c r="Y235" i="37"/>
  <c r="V236" i="37" s="1"/>
  <c r="W236" i="37" s="1"/>
  <c r="Y236" i="37" s="1"/>
  <c r="V237" i="37" s="1"/>
  <c r="W237" i="37" s="1"/>
  <c r="Y237" i="37" s="1"/>
  <c r="V238" i="37" s="1"/>
  <c r="W238" i="37" s="1"/>
  <c r="Y238" i="37" s="1"/>
  <c r="V239" i="37" s="1"/>
  <c r="W239" i="37" s="1"/>
  <c r="Y239" i="37" s="1"/>
  <c r="V240" i="37" s="1"/>
  <c r="W240" i="37" s="1"/>
  <c r="Y240" i="37" s="1"/>
  <c r="V241" i="37" s="1"/>
  <c r="W241" i="37" s="1"/>
  <c r="Y241" i="37" s="1"/>
  <c r="V242" i="37" s="1"/>
  <c r="W242" i="37" s="1"/>
  <c r="Y242" i="37" s="1"/>
  <c r="V243" i="37" s="1"/>
  <c r="W243" i="37" s="1"/>
  <c r="Y243" i="37" s="1"/>
  <c r="Y230" i="45"/>
  <c r="V231" i="45" s="1"/>
  <c r="W231" i="45" s="1"/>
  <c r="Y231" i="24"/>
  <c r="V232" i="24" s="1"/>
  <c r="W232" i="24" s="1"/>
  <c r="Y229" i="23"/>
  <c r="V230" i="23" s="1"/>
  <c r="W230" i="23" s="1"/>
  <c r="V118" i="40"/>
  <c r="W118" i="40" s="1"/>
  <c r="Y118" i="40" s="1"/>
  <c r="AA117" i="40"/>
  <c r="V186" i="39"/>
  <c r="W186" i="39" s="1"/>
  <c r="Y186" i="39" s="1"/>
  <c r="V187" i="39" s="1"/>
  <c r="W187" i="39" s="1"/>
  <c r="Y187" i="39" s="1"/>
  <c r="V188" i="39" s="1"/>
  <c r="W188" i="39" s="1"/>
  <c r="Y188" i="39" s="1"/>
  <c r="V189" i="39" s="1"/>
  <c r="W189" i="39" s="1"/>
  <c r="Y189" i="39" s="1"/>
  <c r="V190" i="39" s="1"/>
  <c r="W190" i="39" s="1"/>
  <c r="Y190" i="39" s="1"/>
  <c r="V191" i="39" s="1"/>
  <c r="W191" i="39" s="1"/>
  <c r="Y191" i="39" s="1"/>
  <c r="V192" i="39" s="1"/>
  <c r="W192" i="39" s="1"/>
  <c r="Y192" i="39" s="1"/>
  <c r="V193" i="39" s="1"/>
  <c r="W193" i="39" s="1"/>
  <c r="Y193" i="39" s="1"/>
  <c r="V194" i="39" s="1"/>
  <c r="W194" i="39" s="1"/>
  <c r="Y194" i="39" s="1"/>
  <c r="V195" i="39" s="1"/>
  <c r="W195" i="39" s="1"/>
  <c r="Y195" i="39" s="1"/>
  <c r="V196" i="39" s="1"/>
  <c r="W196" i="39" s="1"/>
  <c r="Y196" i="39" s="1"/>
  <c r="V197" i="39" s="1"/>
  <c r="W197" i="39" s="1"/>
  <c r="Y197" i="39" s="1"/>
  <c r="V198" i="39" s="1"/>
  <c r="W198" i="39" s="1"/>
  <c r="Y198" i="39" s="1"/>
  <c r="V199" i="39" s="1"/>
  <c r="W199" i="39" s="1"/>
  <c r="Y199" i="39" s="1"/>
  <c r="V200" i="39" s="1"/>
  <c r="W200" i="39" s="1"/>
  <c r="Y200" i="39" s="1"/>
  <c r="V201" i="39" s="1"/>
  <c r="W201" i="39" s="1"/>
  <c r="Y201" i="39" s="1"/>
  <c r="V202" i="39" s="1"/>
  <c r="W202" i="39" s="1"/>
  <c r="Y202" i="39" s="1"/>
  <c r="V203" i="39" s="1"/>
  <c r="W203" i="39" s="1"/>
  <c r="Y203" i="39" s="1"/>
  <c r="V204" i="39" s="1"/>
  <c r="W204" i="39" s="1"/>
  <c r="Y204" i="39" s="1"/>
  <c r="V205" i="39" s="1"/>
  <c r="W205" i="39" s="1"/>
  <c r="Y205" i="39" s="1"/>
  <c r="V206" i="39" s="1"/>
  <c r="W206" i="39" s="1"/>
  <c r="Y206" i="39" s="1"/>
  <c r="V207" i="39" s="1"/>
  <c r="W207" i="39" s="1"/>
  <c r="Y207" i="39" s="1"/>
  <c r="V208" i="39" s="1"/>
  <c r="W208" i="39" s="1"/>
  <c r="Y208" i="39" s="1"/>
  <c r="V209" i="39" s="1"/>
  <c r="W209" i="39" s="1"/>
  <c r="Y209" i="39" s="1"/>
  <c r="V210" i="39" s="1"/>
  <c r="W210" i="39" s="1"/>
  <c r="Y210" i="39" s="1"/>
  <c r="V211" i="39" s="1"/>
  <c r="W211" i="39" s="1"/>
  <c r="Y211" i="39" s="1"/>
  <c r="V212" i="39" s="1"/>
  <c r="W212" i="39" s="1"/>
  <c r="Y212" i="39" s="1"/>
  <c r="V213" i="39" s="1"/>
  <c r="W213" i="39" s="1"/>
  <c r="Y213" i="39" s="1"/>
  <c r="V214" i="39" s="1"/>
  <c r="W214" i="39" s="1"/>
  <c r="Y214" i="39" s="1"/>
  <c r="V215" i="39" s="1"/>
  <c r="W215" i="39" s="1"/>
  <c r="Y215" i="39" s="1"/>
  <c r="V216" i="39" s="1"/>
  <c r="W216" i="39" s="1"/>
  <c r="Y216" i="39" s="1"/>
  <c r="V217" i="39" s="1"/>
  <c r="W217" i="39" s="1"/>
  <c r="V120" i="28"/>
  <c r="W120" i="28" s="1"/>
  <c r="Y120" i="28" s="1"/>
  <c r="V121" i="28" s="1"/>
  <c r="W121" i="28" s="1"/>
  <c r="Y121" i="28" s="1"/>
  <c r="V122" i="28" s="1"/>
  <c r="W122" i="28" s="1"/>
  <c r="Y122" i="28" s="1"/>
  <c r="V123" i="28" s="1"/>
  <c r="W123" i="28" s="1"/>
  <c r="Y123" i="28" s="1"/>
  <c r="V124" i="28" s="1"/>
  <c r="W124" i="28" s="1"/>
  <c r="Y124" i="28" s="1"/>
  <c r="V125" i="28" s="1"/>
  <c r="W125" i="28" s="1"/>
  <c r="Y125" i="28" s="1"/>
  <c r="V126" i="28" s="1"/>
  <c r="W126" i="28" s="1"/>
  <c r="Y126" i="28" s="1"/>
  <c r="V127" i="28" s="1"/>
  <c r="W127" i="28" s="1"/>
  <c r="Y127" i="28" s="1"/>
  <c r="V128" i="28" s="1"/>
  <c r="W128" i="28" s="1"/>
  <c r="Y128" i="28" s="1"/>
  <c r="V129" i="28" s="1"/>
  <c r="W129" i="28" s="1"/>
  <c r="Y129" i="28" s="1"/>
  <c r="V130" i="28" s="1"/>
  <c r="W130" i="28" s="1"/>
  <c r="Y130" i="28" s="1"/>
  <c r="V131" i="28" s="1"/>
  <c r="W131" i="28" s="1"/>
  <c r="Y131" i="28" s="1"/>
  <c r="V132" i="28" s="1"/>
  <c r="W132" i="28" s="1"/>
  <c r="Y132" i="28" s="1"/>
  <c r="V133" i="28" s="1"/>
  <c r="W133" i="28" s="1"/>
  <c r="Y133" i="28" s="1"/>
  <c r="V134" i="28" s="1"/>
  <c r="W134" i="28" s="1"/>
  <c r="Y134" i="28" s="1"/>
  <c r="V135" i="28" s="1"/>
  <c r="W135" i="28" s="1"/>
  <c r="Y135" i="28" s="1"/>
  <c r="V136" i="28" s="1"/>
  <c r="W136" i="28" s="1"/>
  <c r="Y136" i="28" s="1"/>
  <c r="V137" i="28" s="1"/>
  <c r="W137" i="28" s="1"/>
  <c r="Y137" i="28" s="1"/>
  <c r="V138" i="28" s="1"/>
  <c r="W138" i="28" s="1"/>
  <c r="Y138" i="28" s="1"/>
  <c r="V139" i="28" s="1"/>
  <c r="W139" i="28" s="1"/>
  <c r="Y139" i="28" s="1"/>
  <c r="V140" i="28" s="1"/>
  <c r="W140" i="28" s="1"/>
  <c r="Y140" i="28" s="1"/>
  <c r="V141" i="28" s="1"/>
  <c r="W141" i="28" s="1"/>
  <c r="Y141" i="28" s="1"/>
  <c r="V142" i="28" s="1"/>
  <c r="W142" i="28" s="1"/>
  <c r="Y142" i="28" s="1"/>
  <c r="V143" i="28" s="1"/>
  <c r="W143" i="28" s="1"/>
  <c r="Y143" i="28" s="1"/>
  <c r="V144" i="28" s="1"/>
  <c r="W144" i="28" s="1"/>
  <c r="Y144" i="28" s="1"/>
  <c r="V145" i="28" s="1"/>
  <c r="W145" i="28" s="1"/>
  <c r="Y145" i="28" s="1"/>
  <c r="V146" i="28" s="1"/>
  <c r="W146" i="28" s="1"/>
  <c r="Y146" i="28" s="1"/>
  <c r="V147" i="28" s="1"/>
  <c r="W147" i="28" s="1"/>
  <c r="Y147" i="28" s="1"/>
  <c r="V148" i="28" s="1"/>
  <c r="W148" i="28" s="1"/>
  <c r="Y148" i="28" s="1"/>
  <c r="V149" i="28" s="1"/>
  <c r="W149" i="28" s="1"/>
  <c r="Y149" i="28" s="1"/>
  <c r="V150" i="28" s="1"/>
  <c r="W150" i="28" s="1"/>
  <c r="Y150" i="28" s="1"/>
  <c r="V151" i="28" s="1"/>
  <c r="W151" i="28" s="1"/>
  <c r="Y151" i="28" s="1"/>
  <c r="V152" i="28" s="1"/>
  <c r="W152" i="28" s="1"/>
  <c r="Y152" i="28" s="1"/>
  <c r="AA119" i="28"/>
  <c r="V142" i="27"/>
  <c r="W142" i="27" s="1"/>
  <c r="Y142" i="27" s="1"/>
  <c r="V143" i="27" s="1"/>
  <c r="W143" i="27" s="1"/>
  <c r="Y143" i="27" s="1"/>
  <c r="V144" i="27" s="1"/>
  <c r="W144" i="27" s="1"/>
  <c r="Y144" i="27" s="1"/>
  <c r="V145" i="27" s="1"/>
  <c r="W145" i="27" s="1"/>
  <c r="Y145" i="27" s="1"/>
  <c r="V146" i="27" s="1"/>
  <c r="W146" i="27" s="1"/>
  <c r="Y146" i="27" s="1"/>
  <c r="AA141" i="27"/>
  <c r="V156" i="25"/>
  <c r="W156" i="25" s="1"/>
  <c r="Y156" i="25" s="1"/>
  <c r="V157" i="25" s="1"/>
  <c r="W157" i="25" s="1"/>
  <c r="Y157" i="25" s="1"/>
  <c r="V158" i="25" s="1"/>
  <c r="W158" i="25" s="1"/>
  <c r="Y158" i="25" s="1"/>
  <c r="AA155" i="25"/>
  <c r="V166" i="42"/>
  <c r="W166" i="42" s="1"/>
  <c r="Y166" i="42" s="1"/>
  <c r="V167" i="42" s="1"/>
  <c r="W167" i="42" s="1"/>
  <c r="Y167" i="42" s="1"/>
  <c r="AA165" i="42"/>
  <c r="V181" i="43"/>
  <c r="W181" i="43" s="1"/>
  <c r="Y181" i="43" s="1"/>
  <c r="AA180" i="43"/>
  <c r="AA182" i="38"/>
  <c r="V183" i="38"/>
  <c r="W183" i="38" s="1"/>
  <c r="Y183" i="38" s="1"/>
  <c r="V184" i="38" s="1"/>
  <c r="W184" i="38" s="1"/>
  <c r="Y184" i="38" s="1"/>
  <c r="V185" i="38" s="1"/>
  <c r="W185" i="38" s="1"/>
  <c r="Y185" i="38" s="1"/>
  <c r="V186" i="38" s="1"/>
  <c r="W186" i="38" s="1"/>
  <c r="Y186" i="38" s="1"/>
  <c r="Q63" i="32" l="1"/>
  <c r="V63" i="41"/>
  <c r="W63" i="41" s="1"/>
  <c r="AA62" i="41"/>
  <c r="V108" i="41"/>
  <c r="W108" i="41" s="1"/>
  <c r="Q108" i="32"/>
  <c r="AA107" i="41"/>
  <c r="V259" i="1"/>
  <c r="W259" i="1" s="1"/>
  <c r="Y259" i="1" s="1"/>
  <c r="V260" i="1" s="1"/>
  <c r="W260" i="1" s="1"/>
  <c r="Y260" i="1" s="1"/>
  <c r="V261" i="1" s="1"/>
  <c r="W261" i="1" s="1"/>
  <c r="Y261" i="1" s="1"/>
  <c r="V262" i="1" s="1"/>
  <c r="W262" i="1" s="1"/>
  <c r="Y262" i="1" s="1"/>
  <c r="V263" i="1" s="1"/>
  <c r="W263" i="1" s="1"/>
  <c r="Y263" i="1" s="1"/>
  <c r="V264" i="1" s="1"/>
  <c r="W264" i="1" s="1"/>
  <c r="Y264" i="1" s="1"/>
  <c r="V265" i="1" s="1"/>
  <c r="W265" i="1" s="1"/>
  <c r="Y265" i="1" s="1"/>
  <c r="V266" i="1" s="1"/>
  <c r="W266" i="1" s="1"/>
  <c r="Y266" i="1" s="1"/>
  <c r="V267" i="1" s="1"/>
  <c r="W267" i="1" s="1"/>
  <c r="Y267" i="1" s="1"/>
  <c r="V268" i="1" s="1"/>
  <c r="W268" i="1" s="1"/>
  <c r="Y268" i="1" s="1"/>
  <c r="V269" i="1" s="1"/>
  <c r="W269" i="1" s="1"/>
  <c r="Y269" i="1" s="1"/>
  <c r="V270" i="1" s="1"/>
  <c r="W270" i="1" s="1"/>
  <c r="Y270" i="1" s="1"/>
  <c r="W189" i="34"/>
  <c r="Y189" i="34" s="1"/>
  <c r="V190" i="34" s="1"/>
  <c r="Y257" i="15"/>
  <c r="V258" i="15" s="1"/>
  <c r="W258" i="15" s="1"/>
  <c r="Y258" i="15" s="1"/>
  <c r="V259" i="15" s="1"/>
  <c r="W259" i="15" s="1"/>
  <c r="Y259" i="15" s="1"/>
  <c r="V260" i="15" s="1"/>
  <c r="W260" i="15" s="1"/>
  <c r="Y260" i="15" s="1"/>
  <c r="V261" i="15" s="1"/>
  <c r="W261" i="15" s="1"/>
  <c r="Y261" i="15" s="1"/>
  <c r="V262" i="15" s="1"/>
  <c r="W262" i="15" s="1"/>
  <c r="Y262" i="15" s="1"/>
  <c r="V263" i="15" s="1"/>
  <c r="W263" i="15" s="1"/>
  <c r="Y263" i="15" s="1"/>
  <c r="V264" i="15" s="1"/>
  <c r="W264" i="15" s="1"/>
  <c r="Y264" i="15" s="1"/>
  <c r="V265" i="15" s="1"/>
  <c r="W265" i="15" s="1"/>
  <c r="Y265" i="15" s="1"/>
  <c r="V266" i="15" s="1"/>
  <c r="W266" i="15" s="1"/>
  <c r="Y266" i="15" s="1"/>
  <c r="V267" i="15" s="1"/>
  <c r="W267" i="15" s="1"/>
  <c r="Y267" i="15" s="1"/>
  <c r="V268" i="15" s="1"/>
  <c r="W268" i="15" s="1"/>
  <c r="Y268" i="15" s="1"/>
  <c r="V269" i="15" s="1"/>
  <c r="W269" i="15" s="1"/>
  <c r="Y269" i="15" s="1"/>
  <c r="V270" i="15" s="1"/>
  <c r="W270" i="15" s="1"/>
  <c r="Y270" i="15" s="1"/>
  <c r="V244" i="37"/>
  <c r="W244" i="37" s="1"/>
  <c r="Y244" i="37" s="1"/>
  <c r="V245" i="37" s="1"/>
  <c r="W245" i="37" s="1"/>
  <c r="Y245" i="37" s="1"/>
  <c r="V246" i="37" s="1"/>
  <c r="W246" i="37" s="1"/>
  <c r="Y246" i="37" s="1"/>
  <c r="V247" i="37" s="1"/>
  <c r="W247" i="37" s="1"/>
  <c r="Y247" i="37" s="1"/>
  <c r="V248" i="37" s="1"/>
  <c r="W248" i="37" s="1"/>
  <c r="Y248" i="37" s="1"/>
  <c r="V249" i="37" s="1"/>
  <c r="W249" i="37" s="1"/>
  <c r="Y249" i="37" s="1"/>
  <c r="V250" i="37" s="1"/>
  <c r="W250" i="37" s="1"/>
  <c r="Y250" i="37" s="1"/>
  <c r="V251" i="37" s="1"/>
  <c r="W251" i="37" s="1"/>
  <c r="Y251" i="37" s="1"/>
  <c r="V252" i="37" s="1"/>
  <c r="W252" i="37" s="1"/>
  <c r="Y252" i="37" s="1"/>
  <c r="V253" i="37" s="1"/>
  <c r="W253" i="37" s="1"/>
  <c r="Y253" i="37" s="1"/>
  <c r="V254" i="37" s="1"/>
  <c r="W254" i="37" s="1"/>
  <c r="Y254" i="37" s="1"/>
  <c r="V255" i="37" s="1"/>
  <c r="W255" i="37" s="1"/>
  <c r="Y255" i="37" s="1"/>
  <c r="V256" i="37" s="1"/>
  <c r="W256" i="37" s="1"/>
  <c r="Y256" i="37" s="1"/>
  <c r="V257" i="37" s="1"/>
  <c r="W257" i="37" s="1"/>
  <c r="Y257" i="37" s="1"/>
  <c r="V258" i="37" s="1"/>
  <c r="W258" i="37" s="1"/>
  <c r="Y258" i="37" s="1"/>
  <c r="V259" i="37" s="1"/>
  <c r="W259" i="37" s="1"/>
  <c r="Y259" i="37" s="1"/>
  <c r="V260" i="37" s="1"/>
  <c r="W260" i="37" s="1"/>
  <c r="Y260" i="37" s="1"/>
  <c r="V261" i="37" s="1"/>
  <c r="W261" i="37" s="1"/>
  <c r="Y261" i="37" s="1"/>
  <c r="V262" i="37" s="1"/>
  <c r="W262" i="37" s="1"/>
  <c r="Y262" i="37" s="1"/>
  <c r="V263" i="37" s="1"/>
  <c r="W263" i="37" s="1"/>
  <c r="Y263" i="37" s="1"/>
  <c r="V264" i="37" s="1"/>
  <c r="W264" i="37" s="1"/>
  <c r="Y264" i="37" s="1"/>
  <c r="V265" i="37" s="1"/>
  <c r="W265" i="37" s="1"/>
  <c r="Y265" i="37" s="1"/>
  <c r="V266" i="37" s="1"/>
  <c r="W266" i="37" s="1"/>
  <c r="Y266" i="37" s="1"/>
  <c r="V267" i="37" s="1"/>
  <c r="W267" i="37" s="1"/>
  <c r="Y267" i="37" s="1"/>
  <c r="V268" i="37" s="1"/>
  <c r="W268" i="37" s="1"/>
  <c r="Y268" i="37" s="1"/>
  <c r="V269" i="37" s="1"/>
  <c r="W269" i="37" s="1"/>
  <c r="Y269" i="37" s="1"/>
  <c r="V270" i="37" s="1"/>
  <c r="W270" i="37" s="1"/>
  <c r="Y270" i="37" s="1"/>
  <c r="V240" i="46"/>
  <c r="W240" i="46" s="1"/>
  <c r="Y240" i="46" s="1"/>
  <c r="Y232" i="24"/>
  <c r="V233" i="24" s="1"/>
  <c r="W233" i="24" s="1"/>
  <c r="Y231" i="45"/>
  <c r="V232" i="45" s="1"/>
  <c r="W232" i="45" s="1"/>
  <c r="Y230" i="23"/>
  <c r="V231" i="23" s="1"/>
  <c r="W231" i="23" s="1"/>
  <c r="Y217" i="39"/>
  <c r="V218" i="39" s="1"/>
  <c r="W218" i="39" s="1"/>
  <c r="Y218" i="39" s="1"/>
  <c r="V219" i="39" s="1"/>
  <c r="W219" i="39" s="1"/>
  <c r="AA142" i="27"/>
  <c r="V119" i="40"/>
  <c r="W119" i="40" s="1"/>
  <c r="Y119" i="40" s="1"/>
  <c r="AA118" i="40"/>
  <c r="V187" i="38"/>
  <c r="W187" i="38" s="1"/>
  <c r="Y187" i="38" s="1"/>
  <c r="AA181" i="43"/>
  <c r="V153" i="28"/>
  <c r="W153" i="28" s="1"/>
  <c r="Y153" i="28" s="1"/>
  <c r="V154" i="28" s="1"/>
  <c r="W154" i="28" s="1"/>
  <c r="Y154" i="28" s="1"/>
  <c r="V155" i="28" s="1"/>
  <c r="W155" i="28" s="1"/>
  <c r="Y155" i="28" s="1"/>
  <c r="V156" i="28" s="1"/>
  <c r="W156" i="28" s="1"/>
  <c r="Y156" i="28" s="1"/>
  <c r="V157" i="28" s="1"/>
  <c r="W157" i="28" s="1"/>
  <c r="Y157" i="28" s="1"/>
  <c r="V158" i="28" s="1"/>
  <c r="W158" i="28" s="1"/>
  <c r="Y158" i="28" s="1"/>
  <c r="AA152" i="28"/>
  <c r="V147" i="27"/>
  <c r="W147" i="27" s="1"/>
  <c r="Y147" i="27" s="1"/>
  <c r="V148" i="27" s="1"/>
  <c r="W148" i="27" s="1"/>
  <c r="Y148" i="27" s="1"/>
  <c r="V149" i="27" s="1"/>
  <c r="W149" i="27" s="1"/>
  <c r="Y149" i="27" s="1"/>
  <c r="AA146" i="27"/>
  <c r="V159" i="25"/>
  <c r="W159" i="25" s="1"/>
  <c r="Y159" i="25" s="1"/>
  <c r="V160" i="25" s="1"/>
  <c r="W160" i="25" s="1"/>
  <c r="Y160" i="25" s="1"/>
  <c r="AA158" i="25"/>
  <c r="V168" i="42"/>
  <c r="W168" i="42" s="1"/>
  <c r="Y168" i="42" s="1"/>
  <c r="V169" i="42" s="1"/>
  <c r="W169" i="42" s="1"/>
  <c r="Y169" i="42" s="1"/>
  <c r="V170" i="42" s="1"/>
  <c r="W170" i="42" s="1"/>
  <c r="Y170" i="42" s="1"/>
  <c r="V171" i="42" s="1"/>
  <c r="W171" i="42" s="1"/>
  <c r="Y171" i="42" s="1"/>
  <c r="V172" i="42" s="1"/>
  <c r="W172" i="42" s="1"/>
  <c r="Y172" i="42" s="1"/>
  <c r="V173" i="42" s="1"/>
  <c r="W173" i="42" s="1"/>
  <c r="Y173" i="42" s="1"/>
  <c r="V174" i="42" s="1"/>
  <c r="W174" i="42" s="1"/>
  <c r="Y174" i="42" s="1"/>
  <c r="V175" i="42" s="1"/>
  <c r="W175" i="42" s="1"/>
  <c r="Y175" i="42" s="1"/>
  <c r="V176" i="42" s="1"/>
  <c r="W176" i="42" s="1"/>
  <c r="Y176" i="42" s="1"/>
  <c r="V177" i="42" s="1"/>
  <c r="W177" i="42" s="1"/>
  <c r="Y177" i="42" s="1"/>
  <c r="V178" i="42" s="1"/>
  <c r="W178" i="42" s="1"/>
  <c r="Y178" i="42" s="1"/>
  <c r="V179" i="42" s="1"/>
  <c r="W179" i="42" s="1"/>
  <c r="Y179" i="42" s="1"/>
  <c r="V180" i="42" s="1"/>
  <c r="W180" i="42" s="1"/>
  <c r="Y180" i="42" s="1"/>
  <c r="V181" i="42" s="1"/>
  <c r="W181" i="42" s="1"/>
  <c r="Y181" i="42" s="1"/>
  <c r="AA167" i="42"/>
  <c r="V119" i="36"/>
  <c r="W119" i="36" s="1"/>
  <c r="Y119" i="36" s="1"/>
  <c r="V120" i="36" s="1"/>
  <c r="W120" i="36" s="1"/>
  <c r="Y120" i="36" s="1"/>
  <c r="V121" i="36" s="1"/>
  <c r="W121" i="36" s="1"/>
  <c r="Y121" i="36" s="1"/>
  <c r="V122" i="36" s="1"/>
  <c r="W122" i="36" s="1"/>
  <c r="Y122" i="36" s="1"/>
  <c r="V123" i="36" s="1"/>
  <c r="W123" i="36" s="1"/>
  <c r="Y123" i="36" s="1"/>
  <c r="V124" i="36" s="1"/>
  <c r="W124" i="36" s="1"/>
  <c r="Y124" i="36" s="1"/>
  <c r="V125" i="36" s="1"/>
  <c r="W125" i="36" s="1"/>
  <c r="Y125" i="36" s="1"/>
  <c r="V126" i="36" s="1"/>
  <c r="W126" i="36" s="1"/>
  <c r="Y126" i="36" s="1"/>
  <c r="V127" i="36" s="1"/>
  <c r="W127" i="36" s="1"/>
  <c r="Y127" i="36" s="1"/>
  <c r="V128" i="36" s="1"/>
  <c r="W128" i="36" s="1"/>
  <c r="Y128" i="36" s="1"/>
  <c r="V129" i="36" s="1"/>
  <c r="W129" i="36" s="1"/>
  <c r="Y129" i="36" s="1"/>
  <c r="V130" i="36" s="1"/>
  <c r="W130" i="36" s="1"/>
  <c r="Y130" i="36" s="1"/>
  <c r="V131" i="36" s="1"/>
  <c r="W131" i="36" s="1"/>
  <c r="Y131" i="36" s="1"/>
  <c r="V132" i="36" s="1"/>
  <c r="W132" i="36" s="1"/>
  <c r="Y132" i="36" s="1"/>
  <c r="V133" i="36" s="1"/>
  <c r="W133" i="36" s="1"/>
  <c r="Y133" i="36" s="1"/>
  <c r="V134" i="36" s="1"/>
  <c r="W134" i="36" s="1"/>
  <c r="Y134" i="36" s="1"/>
  <c r="V135" i="36" s="1"/>
  <c r="W135" i="36" s="1"/>
  <c r="Y135" i="36" s="1"/>
  <c r="V136" i="36" s="1"/>
  <c r="W136" i="36" s="1"/>
  <c r="Y136" i="36" s="1"/>
  <c r="V137" i="36" s="1"/>
  <c r="W137" i="36" s="1"/>
  <c r="Y137" i="36" s="1"/>
  <c r="V138" i="36" s="1"/>
  <c r="W138" i="36" s="1"/>
  <c r="Y138" i="36" s="1"/>
  <c r="V139" i="36" s="1"/>
  <c r="W139" i="36" s="1"/>
  <c r="Y139" i="36" s="1"/>
  <c r="V140" i="36" s="1"/>
  <c r="W140" i="36" s="1"/>
  <c r="Y140" i="36" s="1"/>
  <c r="V141" i="36" s="1"/>
  <c r="W141" i="36" s="1"/>
  <c r="Y141" i="36" s="1"/>
  <c r="V142" i="36" s="1"/>
  <c r="W142" i="36" s="1"/>
  <c r="Y142" i="36" s="1"/>
  <c r="V143" i="36" s="1"/>
  <c r="W143" i="36" s="1"/>
  <c r="Y143" i="36" s="1"/>
  <c r="V144" i="36" s="1"/>
  <c r="W144" i="36" s="1"/>
  <c r="Y144" i="36" s="1"/>
  <c r="V145" i="36" s="1"/>
  <c r="W145" i="36" s="1"/>
  <c r="Y145" i="36" s="1"/>
  <c r="V146" i="36" s="1"/>
  <c r="W146" i="36" s="1"/>
  <c r="Y146" i="36" s="1"/>
  <c r="V147" i="36" s="1"/>
  <c r="W147" i="36" s="1"/>
  <c r="Y147" i="36" s="1"/>
  <c r="V148" i="36" s="1"/>
  <c r="W148" i="36" s="1"/>
  <c r="Y148" i="36" s="1"/>
  <c r="V149" i="36" s="1"/>
  <c r="W149" i="36" s="1"/>
  <c r="Y149" i="36" s="1"/>
  <c r="V182" i="43"/>
  <c r="W182" i="43" s="1"/>
  <c r="Y182" i="43" s="1"/>
  <c r="Y108" i="41" l="1"/>
  <c r="O109" i="32"/>
  <c r="Y63" i="41"/>
  <c r="O64" i="32"/>
  <c r="W190" i="34"/>
  <c r="Y190" i="34" s="1"/>
  <c r="V191" i="34" s="1"/>
  <c r="V241" i="46"/>
  <c r="W241" i="46" s="1"/>
  <c r="Y233" i="24"/>
  <c r="V234" i="24" s="1"/>
  <c r="W234" i="24" s="1"/>
  <c r="Y232" i="45"/>
  <c r="V233" i="45" s="1"/>
  <c r="W233" i="45" s="1"/>
  <c r="Y233" i="45" s="1"/>
  <c r="V234" i="45" s="1"/>
  <c r="W234" i="45" s="1"/>
  <c r="Y234" i="45" s="1"/>
  <c r="V235" i="45" s="1"/>
  <c r="W235" i="45" s="1"/>
  <c r="Y235" i="45" s="1"/>
  <c r="V236" i="45" s="1"/>
  <c r="W236" i="45" s="1"/>
  <c r="Y236" i="45" s="1"/>
  <c r="V237" i="45" s="1"/>
  <c r="W237" i="45" s="1"/>
  <c r="Y237" i="45" s="1"/>
  <c r="V238" i="45" s="1"/>
  <c r="W238" i="45" s="1"/>
  <c r="Y231" i="23"/>
  <c r="V232" i="23" s="1"/>
  <c r="W232" i="23" s="1"/>
  <c r="Y219" i="39"/>
  <c r="V220" i="39" s="1"/>
  <c r="W220" i="39" s="1"/>
  <c r="V120" i="40"/>
  <c r="W120" i="40" s="1"/>
  <c r="Y120" i="40" s="1"/>
  <c r="AA119" i="40"/>
  <c r="AA147" i="27"/>
  <c r="V188" i="38"/>
  <c r="W188" i="38" s="1"/>
  <c r="Y188" i="38" s="1"/>
  <c r="V159" i="28"/>
  <c r="W159" i="28" s="1"/>
  <c r="Y159" i="28" s="1"/>
  <c r="V160" i="28" s="1"/>
  <c r="W160" i="28" s="1"/>
  <c r="Y160" i="28" s="1"/>
  <c r="V161" i="28" s="1"/>
  <c r="W161" i="28" s="1"/>
  <c r="Y161" i="28" s="1"/>
  <c r="V162" i="28" s="1"/>
  <c r="W162" i="28" s="1"/>
  <c r="Y162" i="28" s="1"/>
  <c r="V163" i="28" s="1"/>
  <c r="W163" i="28" s="1"/>
  <c r="Y163" i="28" s="1"/>
  <c r="V164" i="28" s="1"/>
  <c r="W164" i="28" s="1"/>
  <c r="Y164" i="28" s="1"/>
  <c r="V165" i="28" s="1"/>
  <c r="W165" i="28" s="1"/>
  <c r="Y165" i="28" s="1"/>
  <c r="V166" i="28" s="1"/>
  <c r="W166" i="28" s="1"/>
  <c r="Y166" i="28" s="1"/>
  <c r="AA158" i="28"/>
  <c r="V150" i="27"/>
  <c r="W150" i="27" s="1"/>
  <c r="Y150" i="27" s="1"/>
  <c r="V151" i="27" s="1"/>
  <c r="W151" i="27" s="1"/>
  <c r="Y151" i="27" s="1"/>
  <c r="V152" i="27" s="1"/>
  <c r="W152" i="27" s="1"/>
  <c r="Y152" i="27" s="1"/>
  <c r="V153" i="27" s="1"/>
  <c r="W153" i="27" s="1"/>
  <c r="Y153" i="27" s="1"/>
  <c r="AA149" i="27"/>
  <c r="V161" i="25"/>
  <c r="W161" i="25" s="1"/>
  <c r="Y161" i="25" s="1"/>
  <c r="V162" i="25" s="1"/>
  <c r="W162" i="25" s="1"/>
  <c r="Y162" i="25" s="1"/>
  <c r="AA160" i="25"/>
  <c r="AA168" i="42"/>
  <c r="AA169" i="42" s="1"/>
  <c r="AA170" i="42" s="1"/>
  <c r="AA171" i="42" s="1"/>
  <c r="AA172" i="42" s="1"/>
  <c r="V182" i="42"/>
  <c r="W182" i="42" s="1"/>
  <c r="Y182" i="42" s="1"/>
  <c r="V183" i="42" s="1"/>
  <c r="W183" i="42" s="1"/>
  <c r="Y183" i="42" s="1"/>
  <c r="V184" i="42" s="1"/>
  <c r="W184" i="42" s="1"/>
  <c r="Y184" i="42" s="1"/>
  <c r="V185" i="42" s="1"/>
  <c r="W185" i="42" s="1"/>
  <c r="Y185" i="42" s="1"/>
  <c r="V186" i="42" s="1"/>
  <c r="W186" i="42" s="1"/>
  <c r="Y186" i="42" s="1"/>
  <c r="V187" i="42" s="1"/>
  <c r="W187" i="42" s="1"/>
  <c r="Y187" i="42" s="1"/>
  <c r="V188" i="42" s="1"/>
  <c r="W188" i="42" s="1"/>
  <c r="Y188" i="42" s="1"/>
  <c r="V189" i="42" s="1"/>
  <c r="W189" i="42" s="1"/>
  <c r="Y189" i="42" s="1"/>
  <c r="V190" i="42" s="1"/>
  <c r="W190" i="42" s="1"/>
  <c r="Y190" i="42" s="1"/>
  <c r="V191" i="42" s="1"/>
  <c r="W191" i="42" s="1"/>
  <c r="Y191" i="42" s="1"/>
  <c r="V192" i="42" s="1"/>
  <c r="W192" i="42" s="1"/>
  <c r="Y192" i="42" s="1"/>
  <c r="V193" i="42" s="1"/>
  <c r="W193" i="42" s="1"/>
  <c r="Y193" i="42" s="1"/>
  <c r="V194" i="42" s="1"/>
  <c r="W194" i="42" s="1"/>
  <c r="Y194" i="42" s="1"/>
  <c r="V195" i="42" s="1"/>
  <c r="W195" i="42" s="1"/>
  <c r="Y195" i="42" s="1"/>
  <c r="V196" i="42" s="1"/>
  <c r="W196" i="42" s="1"/>
  <c r="Y196" i="42" s="1"/>
  <c r="V197" i="42" s="1"/>
  <c r="W197" i="42" s="1"/>
  <c r="Y197" i="42" s="1"/>
  <c r="V198" i="42" s="1"/>
  <c r="W198" i="42" s="1"/>
  <c r="Y198" i="42" s="1"/>
  <c r="V199" i="42" s="1"/>
  <c r="W199" i="42" s="1"/>
  <c r="Y199" i="42" s="1"/>
  <c r="V200" i="42" s="1"/>
  <c r="W200" i="42" s="1"/>
  <c r="Y200" i="42" s="1"/>
  <c r="V201" i="42" s="1"/>
  <c r="W201" i="42" s="1"/>
  <c r="Y201" i="42" s="1"/>
  <c r="V202" i="42" s="1"/>
  <c r="W202" i="42" s="1"/>
  <c r="Y202" i="42" s="1"/>
  <c r="V203" i="42" s="1"/>
  <c r="W203" i="42" s="1"/>
  <c r="Y203" i="42" s="1"/>
  <c r="AA181" i="42"/>
  <c r="V150" i="36"/>
  <c r="W150" i="36" s="1"/>
  <c r="Y150" i="36" s="1"/>
  <c r="V151" i="36" s="1"/>
  <c r="W151" i="36" s="1"/>
  <c r="Y151" i="36" s="1"/>
  <c r="AA149" i="36"/>
  <c r="AA182" i="43"/>
  <c r="V183" i="43"/>
  <c r="W183" i="43" s="1"/>
  <c r="Y183" i="43" s="1"/>
  <c r="Q64" i="32" l="1"/>
  <c r="V64" i="41"/>
  <c r="W64" i="41" s="1"/>
  <c r="AA63" i="41"/>
  <c r="V109" i="41"/>
  <c r="W109" i="41" s="1"/>
  <c r="Q109" i="32"/>
  <c r="AA108" i="41"/>
  <c r="W191" i="34"/>
  <c r="Y191" i="34" s="1"/>
  <c r="V192" i="34" s="1"/>
  <c r="Y241" i="46"/>
  <c r="V242" i="46" s="1"/>
  <c r="W242" i="46" s="1"/>
  <c r="Y242" i="46" s="1"/>
  <c r="Y238" i="45"/>
  <c r="V239" i="45" s="1"/>
  <c r="W239" i="45" s="1"/>
  <c r="Y239" i="45" s="1"/>
  <c r="V240" i="45" s="1"/>
  <c r="W240" i="45" s="1"/>
  <c r="Y240" i="45" s="1"/>
  <c r="V241" i="45" s="1"/>
  <c r="W241" i="45" s="1"/>
  <c r="Y241" i="45" s="1"/>
  <c r="V242" i="45" s="1"/>
  <c r="W242" i="45" s="1"/>
  <c r="Y242" i="45" s="1"/>
  <c r="V243" i="45" s="1"/>
  <c r="W243" i="45" s="1"/>
  <c r="Y243" i="45" s="1"/>
  <c r="V244" i="45" s="1"/>
  <c r="W244" i="45" s="1"/>
  <c r="Y244" i="45" s="1"/>
  <c r="V245" i="45" s="1"/>
  <c r="W245" i="45" s="1"/>
  <c r="Y245" i="45" s="1"/>
  <c r="V246" i="45" s="1"/>
  <c r="W246" i="45" s="1"/>
  <c r="Y246" i="45" s="1"/>
  <c r="V247" i="45" s="1"/>
  <c r="W247" i="45" s="1"/>
  <c r="Y247" i="45" s="1"/>
  <c r="V248" i="45" s="1"/>
  <c r="W248" i="45" s="1"/>
  <c r="Y248" i="45" s="1"/>
  <c r="V249" i="45" s="1"/>
  <c r="W249" i="45" s="1"/>
  <c r="Y249" i="45" s="1"/>
  <c r="V250" i="45" s="1"/>
  <c r="W250" i="45" s="1"/>
  <c r="Y250" i="45" s="1"/>
  <c r="V251" i="45" s="1"/>
  <c r="W251" i="45" s="1"/>
  <c r="Y251" i="45" s="1"/>
  <c r="V252" i="45" s="1"/>
  <c r="W252" i="45" s="1"/>
  <c r="Y252" i="45" s="1"/>
  <c r="V253" i="45" s="1"/>
  <c r="W253" i="45" s="1"/>
  <c r="Y253" i="45" s="1"/>
  <c r="V254" i="45" s="1"/>
  <c r="W254" i="45" s="1"/>
  <c r="Y254" i="45" s="1"/>
  <c r="V255" i="45" s="1"/>
  <c r="W255" i="45" s="1"/>
  <c r="Y255" i="45" s="1"/>
  <c r="V256" i="45" s="1"/>
  <c r="W256" i="45" s="1"/>
  <c r="Y256" i="45" s="1"/>
  <c r="V257" i="45" s="1"/>
  <c r="W257" i="45" s="1"/>
  <c r="Y257" i="45" s="1"/>
  <c r="V258" i="45" s="1"/>
  <c r="W258" i="45" s="1"/>
  <c r="Y258" i="45" s="1"/>
  <c r="V259" i="45" s="1"/>
  <c r="W259" i="45" s="1"/>
  <c r="Y259" i="45" s="1"/>
  <c r="V260" i="45" s="1"/>
  <c r="W260" i="45" s="1"/>
  <c r="Y260" i="45" s="1"/>
  <c r="V261" i="45" s="1"/>
  <c r="W261" i="45" s="1"/>
  <c r="Y261" i="45" s="1"/>
  <c r="V262" i="45" s="1"/>
  <c r="W262" i="45" s="1"/>
  <c r="Y262" i="45" s="1"/>
  <c r="V263" i="45" s="1"/>
  <c r="W263" i="45" s="1"/>
  <c r="Y263" i="45" s="1"/>
  <c r="V264" i="45" s="1"/>
  <c r="W264" i="45" s="1"/>
  <c r="Y264" i="45" s="1"/>
  <c r="V265" i="45" s="1"/>
  <c r="W265" i="45" s="1"/>
  <c r="Y265" i="45" s="1"/>
  <c r="V266" i="45" s="1"/>
  <c r="W266" i="45" s="1"/>
  <c r="Y266" i="45" s="1"/>
  <c r="V267" i="45" s="1"/>
  <c r="W267" i="45" s="1"/>
  <c r="Y267" i="45" s="1"/>
  <c r="V268" i="45" s="1"/>
  <c r="W268" i="45" s="1"/>
  <c r="Y268" i="45" s="1"/>
  <c r="V269" i="45" s="1"/>
  <c r="W269" i="45" s="1"/>
  <c r="Y269" i="45" s="1"/>
  <c r="V270" i="45" s="1"/>
  <c r="W270" i="45" s="1"/>
  <c r="Y270" i="45" s="1"/>
  <c r="Y234" i="24"/>
  <c r="V235" i="24" s="1"/>
  <c r="W235" i="24" s="1"/>
  <c r="Y232" i="23"/>
  <c r="V233" i="23" s="1"/>
  <c r="W233" i="23" s="1"/>
  <c r="Y220" i="39"/>
  <c r="V221" i="39" s="1"/>
  <c r="W221" i="39" s="1"/>
  <c r="Y221" i="39" s="1"/>
  <c r="V222" i="39" s="1"/>
  <c r="W222" i="39" s="1"/>
  <c r="Y222" i="39" s="1"/>
  <c r="V223" i="39" s="1"/>
  <c r="W223" i="39" s="1"/>
  <c r="Y223" i="39" s="1"/>
  <c r="V204" i="42"/>
  <c r="W204" i="42" s="1"/>
  <c r="Y204" i="42" s="1"/>
  <c r="V205" i="42" s="1"/>
  <c r="W205" i="42" s="1"/>
  <c r="Y205" i="42" s="1"/>
  <c r="V206" i="42" s="1"/>
  <c r="W206" i="42" s="1"/>
  <c r="Y206" i="42" s="1"/>
  <c r="V207" i="42" s="1"/>
  <c r="W207" i="42" s="1"/>
  <c r="Y207" i="42" s="1"/>
  <c r="V208" i="42" s="1"/>
  <c r="W208" i="42" s="1"/>
  <c r="Y208" i="42" s="1"/>
  <c r="V209" i="42" s="1"/>
  <c r="W209" i="42" s="1"/>
  <c r="Y209" i="42" s="1"/>
  <c r="V210" i="42" s="1"/>
  <c r="W210" i="42" s="1"/>
  <c r="Y210" i="42" s="1"/>
  <c r="V211" i="42" s="1"/>
  <c r="W211" i="42" s="1"/>
  <c r="Y211" i="42" s="1"/>
  <c r="V212" i="42" s="1"/>
  <c r="W212" i="42" s="1"/>
  <c r="Y212" i="42" s="1"/>
  <c r="V213" i="42" s="1"/>
  <c r="W213" i="42" s="1"/>
  <c r="Y213" i="42" s="1"/>
  <c r="V214" i="42" s="1"/>
  <c r="W214" i="42" s="1"/>
  <c r="Y214" i="42" s="1"/>
  <c r="V215" i="42" s="1"/>
  <c r="W215" i="42" s="1"/>
  <c r="Y215" i="42" s="1"/>
  <c r="V216" i="42" s="1"/>
  <c r="W216" i="42" s="1"/>
  <c r="Y216" i="42" s="1"/>
  <c r="V217" i="42" s="1"/>
  <c r="W217" i="42" s="1"/>
  <c r="Y217" i="42" s="1"/>
  <c r="V218" i="42" s="1"/>
  <c r="W218" i="42" s="1"/>
  <c r="Y218" i="42" s="1"/>
  <c r="V219" i="42" s="1"/>
  <c r="W219" i="42" s="1"/>
  <c r="Y219" i="42" s="1"/>
  <c r="V220" i="42" s="1"/>
  <c r="W220" i="42" s="1"/>
  <c r="Y220" i="42" s="1"/>
  <c r="V221" i="42" s="1"/>
  <c r="W221" i="42" s="1"/>
  <c r="Y221" i="42" s="1"/>
  <c r="V222" i="42" s="1"/>
  <c r="W222" i="42" s="1"/>
  <c r="Y222" i="42" s="1"/>
  <c r="V223" i="42" s="1"/>
  <c r="W223" i="42" s="1"/>
  <c r="V121" i="40"/>
  <c r="W121" i="40" s="1"/>
  <c r="Y121" i="40" s="1"/>
  <c r="AA120" i="40"/>
  <c r="V189" i="38"/>
  <c r="W189" i="38" s="1"/>
  <c r="Y189" i="38" s="1"/>
  <c r="V190" i="38" s="1"/>
  <c r="W190" i="38" s="1"/>
  <c r="Y190" i="38" s="1"/>
  <c r="V191" i="38" s="1"/>
  <c r="W191" i="38" s="1"/>
  <c r="Y191" i="38" s="1"/>
  <c r="V192" i="38" s="1"/>
  <c r="W192" i="38" s="1"/>
  <c r="Y192" i="38" s="1"/>
  <c r="V193" i="38" s="1"/>
  <c r="W193" i="38" s="1"/>
  <c r="Y193" i="38" s="1"/>
  <c r="V194" i="38" s="1"/>
  <c r="W194" i="38" s="1"/>
  <c r="Y194" i="38" s="1"/>
  <c r="V195" i="38" s="1"/>
  <c r="W195" i="38" s="1"/>
  <c r="Y195" i="38" s="1"/>
  <c r="V196" i="38" s="1"/>
  <c r="W196" i="38" s="1"/>
  <c r="Y196" i="38" s="1"/>
  <c r="V197" i="38" s="1"/>
  <c r="W197" i="38" s="1"/>
  <c r="Y197" i="38" s="1"/>
  <c r="V198" i="38" s="1"/>
  <c r="W198" i="38" s="1"/>
  <c r="Y198" i="38" s="1"/>
  <c r="V199" i="38" s="1"/>
  <c r="V167" i="28"/>
  <c r="W167" i="28" s="1"/>
  <c r="Y167" i="28" s="1"/>
  <c r="V168" i="28" s="1"/>
  <c r="W168" i="28" s="1"/>
  <c r="Y168" i="28" s="1"/>
  <c r="V169" i="28" s="1"/>
  <c r="W169" i="28" s="1"/>
  <c r="Y169" i="28" s="1"/>
  <c r="V170" i="28" s="1"/>
  <c r="W170" i="28" s="1"/>
  <c r="Y170" i="28" s="1"/>
  <c r="V171" i="28" s="1"/>
  <c r="W171" i="28" s="1"/>
  <c r="Y171" i="28" s="1"/>
  <c r="V172" i="28" s="1"/>
  <c r="W172" i="28" s="1"/>
  <c r="Y172" i="28" s="1"/>
  <c r="V173" i="28" s="1"/>
  <c r="W173" i="28" s="1"/>
  <c r="Y173" i="28" s="1"/>
  <c r="V174" i="28" s="1"/>
  <c r="W174" i="28" s="1"/>
  <c r="Y174" i="28" s="1"/>
  <c r="V175" i="28" s="1"/>
  <c r="W175" i="28" s="1"/>
  <c r="Y175" i="28" s="1"/>
  <c r="V176" i="28" s="1"/>
  <c r="W176" i="28" s="1"/>
  <c r="Y176" i="28" s="1"/>
  <c r="AA166" i="28"/>
  <c r="V154" i="27"/>
  <c r="W154" i="27" s="1"/>
  <c r="Y154" i="27" s="1"/>
  <c r="V155" i="27" s="1"/>
  <c r="W155" i="27" s="1"/>
  <c r="Y155" i="27" s="1"/>
  <c r="AA153" i="27"/>
  <c r="V163" i="25"/>
  <c r="W163" i="25" s="1"/>
  <c r="Y163" i="25" s="1"/>
  <c r="V164" i="25" s="1"/>
  <c r="W164" i="25" s="1"/>
  <c r="Y164" i="25" s="1"/>
  <c r="AA162" i="25"/>
  <c r="V152" i="36"/>
  <c r="W152" i="36" s="1"/>
  <c r="Y152" i="36" s="1"/>
  <c r="V153" i="36" s="1"/>
  <c r="W153" i="36" s="1"/>
  <c r="Y153" i="36" s="1"/>
  <c r="AA151" i="36"/>
  <c r="V184" i="43"/>
  <c r="W184" i="43" s="1"/>
  <c r="Y184" i="43" s="1"/>
  <c r="Y109" i="41" l="1"/>
  <c r="O110" i="32"/>
  <c r="Y64" i="41"/>
  <c r="O65" i="32"/>
  <c r="W192" i="34"/>
  <c r="Y192" i="34" s="1"/>
  <c r="V193" i="34" s="1"/>
  <c r="V243" i="46"/>
  <c r="W243" i="46" s="1"/>
  <c r="Y235" i="24"/>
  <c r="V236" i="24" s="1"/>
  <c r="W236" i="24" s="1"/>
  <c r="Y233" i="23"/>
  <c r="V234" i="23" s="1"/>
  <c r="W234" i="23" s="1"/>
  <c r="Y223" i="42"/>
  <c r="V224" i="42" s="1"/>
  <c r="W224" i="42" s="1"/>
  <c r="V224" i="39"/>
  <c r="W224" i="39" s="1"/>
  <c r="Y224" i="39" s="1"/>
  <c r="W199" i="38"/>
  <c r="Y199" i="38" s="1"/>
  <c r="V200" i="38" s="1"/>
  <c r="W200" i="38" s="1"/>
  <c r="Y200" i="38" s="1"/>
  <c r="V201" i="38" s="1"/>
  <c r="V122" i="40"/>
  <c r="W122" i="40" s="1"/>
  <c r="Y122" i="40" s="1"/>
  <c r="AA121" i="40"/>
  <c r="V185" i="43"/>
  <c r="W185" i="43" s="1"/>
  <c r="Y185" i="43" s="1"/>
  <c r="V177" i="28"/>
  <c r="W177" i="28" s="1"/>
  <c r="Y177" i="28" s="1"/>
  <c r="V178" i="28" s="1"/>
  <c r="W178" i="28" s="1"/>
  <c r="Y178" i="28" s="1"/>
  <c r="V179" i="28" s="1"/>
  <c r="W179" i="28" s="1"/>
  <c r="Y179" i="28" s="1"/>
  <c r="V180" i="28" s="1"/>
  <c r="W180" i="28" s="1"/>
  <c r="Y180" i="28" s="1"/>
  <c r="V181" i="28" s="1"/>
  <c r="W181" i="28" s="1"/>
  <c r="Y181" i="28" s="1"/>
  <c r="V182" i="28" s="1"/>
  <c r="W182" i="28" s="1"/>
  <c r="Y182" i="28" s="1"/>
  <c r="V183" i="28" s="1"/>
  <c r="W183" i="28" s="1"/>
  <c r="Y183" i="28" s="1"/>
  <c r="V184" i="28" s="1"/>
  <c r="W184" i="28" s="1"/>
  <c r="Y184" i="28" s="1"/>
  <c r="V185" i="28" s="1"/>
  <c r="W185" i="28" s="1"/>
  <c r="Y185" i="28" s="1"/>
  <c r="V186" i="28" s="1"/>
  <c r="W186" i="28" s="1"/>
  <c r="Y186" i="28" s="1"/>
  <c r="V187" i="28" s="1"/>
  <c r="W187" i="28" s="1"/>
  <c r="Y187" i="28" s="1"/>
  <c r="V188" i="28" s="1"/>
  <c r="W188" i="28" s="1"/>
  <c r="Y188" i="28" s="1"/>
  <c r="V189" i="28" s="1"/>
  <c r="W189" i="28" s="1"/>
  <c r="Y189" i="28" s="1"/>
  <c r="V190" i="28" s="1"/>
  <c r="W190" i="28" s="1"/>
  <c r="Y190" i="28" s="1"/>
  <c r="V191" i="28" s="1"/>
  <c r="W191" i="28" s="1"/>
  <c r="Y191" i="28" s="1"/>
  <c r="V192" i="28" s="1"/>
  <c r="W192" i="28" s="1"/>
  <c r="Y192" i="28" s="1"/>
  <c r="V193" i="28" s="1"/>
  <c r="W193" i="28" s="1"/>
  <c r="Y193" i="28" s="1"/>
  <c r="V194" i="28" s="1"/>
  <c r="W194" i="28" s="1"/>
  <c r="Y194" i="28" s="1"/>
  <c r="V195" i="28" s="1"/>
  <c r="W195" i="28" s="1"/>
  <c r="Y195" i="28" s="1"/>
  <c r="V196" i="28" s="1"/>
  <c r="W196" i="28" s="1"/>
  <c r="Y196" i="28" s="1"/>
  <c r="V197" i="28" s="1"/>
  <c r="W197" i="28" s="1"/>
  <c r="Y197" i="28" s="1"/>
  <c r="V198" i="28" s="1"/>
  <c r="W198" i="28" s="1"/>
  <c r="Y198" i="28" s="1"/>
  <c r="V199" i="28" s="1"/>
  <c r="W199" i="28" s="1"/>
  <c r="Y199" i="28" s="1"/>
  <c r="V200" i="28" s="1"/>
  <c r="W200" i="28" s="1"/>
  <c r="Y200" i="28" s="1"/>
  <c r="V201" i="28" s="1"/>
  <c r="W201" i="28" s="1"/>
  <c r="Y201" i="28" s="1"/>
  <c r="V202" i="28" s="1"/>
  <c r="W202" i="28" s="1"/>
  <c r="Y202" i="28" s="1"/>
  <c r="V203" i="28" s="1"/>
  <c r="W203" i="28" s="1"/>
  <c r="Y203" i="28" s="1"/>
  <c r="V204" i="28" s="1"/>
  <c r="W204" i="28" s="1"/>
  <c r="Y204" i="28" s="1"/>
  <c r="V205" i="28" s="1"/>
  <c r="W205" i="28" s="1"/>
  <c r="Y205" i="28" s="1"/>
  <c r="V206" i="28" s="1"/>
  <c r="W206" i="28" s="1"/>
  <c r="Y206" i="28" s="1"/>
  <c r="V207" i="28" s="1"/>
  <c r="W207" i="28" s="1"/>
  <c r="Y207" i="28" s="1"/>
  <c r="V208" i="28" s="1"/>
  <c r="W208" i="28" s="1"/>
  <c r="Y208" i="28" s="1"/>
  <c r="V209" i="28" s="1"/>
  <c r="W209" i="28" s="1"/>
  <c r="Y209" i="28" s="1"/>
  <c r="V210" i="28" s="1"/>
  <c r="W210" i="28" s="1"/>
  <c r="Y210" i="28" s="1"/>
  <c r="V211" i="28" s="1"/>
  <c r="W211" i="28" s="1"/>
  <c r="Y211" i="28" s="1"/>
  <c r="V212" i="28" s="1"/>
  <c r="W212" i="28" s="1"/>
  <c r="Y212" i="28" s="1"/>
  <c r="V213" i="28" s="1"/>
  <c r="W213" i="28" s="1"/>
  <c r="Y213" i="28" s="1"/>
  <c r="V214" i="28" s="1"/>
  <c r="W214" i="28" s="1"/>
  <c r="Y214" i="28" s="1"/>
  <c r="V215" i="28" s="1"/>
  <c r="W215" i="28" s="1"/>
  <c r="Y215" i="28" s="1"/>
  <c r="V216" i="28" s="1"/>
  <c r="W216" i="28" s="1"/>
  <c r="Y216" i="28" s="1"/>
  <c r="V217" i="28" s="1"/>
  <c r="W217" i="28" s="1"/>
  <c r="Y217" i="28" s="1"/>
  <c r="V218" i="28" s="1"/>
  <c r="W218" i="28" s="1"/>
  <c r="Y218" i="28" s="1"/>
  <c r="V219" i="28" s="1"/>
  <c r="W219" i="28" s="1"/>
  <c r="Y219" i="28" s="1"/>
  <c r="V220" i="28" s="1"/>
  <c r="W220" i="28" s="1"/>
  <c r="Y220" i="28" s="1"/>
  <c r="V221" i="28" s="1"/>
  <c r="W221" i="28" s="1"/>
  <c r="Y221" i="28" s="1"/>
  <c r="V222" i="28" s="1"/>
  <c r="W222" i="28" s="1"/>
  <c r="Y222" i="28" s="1"/>
  <c r="V223" i="28" s="1"/>
  <c r="W223" i="28" s="1"/>
  <c r="Y223" i="28" s="1"/>
  <c r="V224" i="28" s="1"/>
  <c r="W224" i="28" s="1"/>
  <c r="Y224" i="28" s="1"/>
  <c r="V225" i="28" s="1"/>
  <c r="W225" i="28" s="1"/>
  <c r="Y225" i="28" s="1"/>
  <c r="V226" i="28" s="1"/>
  <c r="W226" i="28" s="1"/>
  <c r="Y226" i="28" s="1"/>
  <c r="V227" i="28" s="1"/>
  <c r="W227" i="28" s="1"/>
  <c r="Y227" i="28" s="1"/>
  <c r="V228" i="28" s="1"/>
  <c r="W228" i="28" s="1"/>
  <c r="Y228" i="28" s="1"/>
  <c r="V229" i="28" s="1"/>
  <c r="W229" i="28" s="1"/>
  <c r="Y229" i="28" s="1"/>
  <c r="V230" i="28" s="1"/>
  <c r="W230" i="28" s="1"/>
  <c r="Y230" i="28" s="1"/>
  <c r="V231" i="28" s="1"/>
  <c r="W231" i="28" s="1"/>
  <c r="Y231" i="28" s="1"/>
  <c r="V232" i="28" s="1"/>
  <c r="W232" i="28" s="1"/>
  <c r="Y232" i="28" s="1"/>
  <c r="V233" i="28" s="1"/>
  <c r="W233" i="28" s="1"/>
  <c r="Y233" i="28" s="1"/>
  <c r="V234" i="28" s="1"/>
  <c r="W234" i="28" s="1"/>
  <c r="Y234" i="28" s="1"/>
  <c r="V235" i="28" s="1"/>
  <c r="W235" i="28" s="1"/>
  <c r="AA176" i="28"/>
  <c r="V156" i="27"/>
  <c r="W156" i="27" s="1"/>
  <c r="Y156" i="27" s="1"/>
  <c r="V157" i="27" s="1"/>
  <c r="W157" i="27" s="1"/>
  <c r="Y157" i="27" s="1"/>
  <c r="AA155" i="27"/>
  <c r="V165" i="25"/>
  <c r="W165" i="25" s="1"/>
  <c r="Y165" i="25" s="1"/>
  <c r="V166" i="25" s="1"/>
  <c r="W166" i="25" s="1"/>
  <c r="Y166" i="25" s="1"/>
  <c r="V167" i="25" s="1"/>
  <c r="W167" i="25" s="1"/>
  <c r="Y167" i="25" s="1"/>
  <c r="AA164" i="25"/>
  <c r="V154" i="36"/>
  <c r="W154" i="36" s="1"/>
  <c r="Y154" i="36" s="1"/>
  <c r="V155" i="36" s="1"/>
  <c r="W155" i="36" s="1"/>
  <c r="Y155" i="36" s="1"/>
  <c r="AA153" i="36"/>
  <c r="Q65" i="32" l="1"/>
  <c r="AA64" i="41"/>
  <c r="V65" i="41"/>
  <c r="W65" i="41" s="1"/>
  <c r="V110" i="41"/>
  <c r="W110" i="41" s="1"/>
  <c r="Q110" i="32"/>
  <c r="AA109" i="41"/>
  <c r="W193" i="34"/>
  <c r="Y193" i="34" s="1"/>
  <c r="V194" i="34" s="1"/>
  <c r="Y235" i="28"/>
  <c r="V236" i="28" s="1"/>
  <c r="W236" i="28" s="1"/>
  <c r="Y236" i="28" s="1"/>
  <c r="V237" i="28" s="1"/>
  <c r="W237" i="28" s="1"/>
  <c r="Y237" i="28" s="1"/>
  <c r="V238" i="28" s="1"/>
  <c r="W238" i="28" s="1"/>
  <c r="Y238" i="28" s="1"/>
  <c r="V239" i="28" s="1"/>
  <c r="W239" i="28" s="1"/>
  <c r="Y239" i="28" s="1"/>
  <c r="V240" i="28" s="1"/>
  <c r="W240" i="28" s="1"/>
  <c r="Y240" i="28" s="1"/>
  <c r="V241" i="28" s="1"/>
  <c r="W241" i="28" s="1"/>
  <c r="Y241" i="28" s="1"/>
  <c r="V242" i="28" s="1"/>
  <c r="W242" i="28" s="1"/>
  <c r="Y242" i="28" s="1"/>
  <c r="V243" i="28" s="1"/>
  <c r="W243" i="28" s="1"/>
  <c r="Y243" i="28" s="1"/>
  <c r="V244" i="28" s="1"/>
  <c r="W244" i="28" s="1"/>
  <c r="Y244" i="28" s="1"/>
  <c r="V245" i="28" s="1"/>
  <c r="W245" i="28" s="1"/>
  <c r="Y245" i="28" s="1"/>
  <c r="V246" i="28" s="1"/>
  <c r="W246" i="28" s="1"/>
  <c r="Y246" i="28" s="1"/>
  <c r="V247" i="28" s="1"/>
  <c r="W247" i="28" s="1"/>
  <c r="Y247" i="28" s="1"/>
  <c r="V248" i="28" s="1"/>
  <c r="W248" i="28" s="1"/>
  <c r="Y248" i="28" s="1"/>
  <c r="V249" i="28" s="1"/>
  <c r="W249" i="28" s="1"/>
  <c r="Y249" i="28" s="1"/>
  <c r="V250" i="28" s="1"/>
  <c r="W250" i="28" s="1"/>
  <c r="Y250" i="28" s="1"/>
  <c r="V251" i="28" s="1"/>
  <c r="W251" i="28" s="1"/>
  <c r="Y251" i="28" s="1"/>
  <c r="V252" i="28" s="1"/>
  <c r="W252" i="28" s="1"/>
  <c r="Y252" i="28" s="1"/>
  <c r="V253" i="28" s="1"/>
  <c r="W253" i="28" s="1"/>
  <c r="Y253" i="28" s="1"/>
  <c r="V254" i="28" s="1"/>
  <c r="W254" i="28" s="1"/>
  <c r="Y243" i="46"/>
  <c r="V244" i="46" s="1"/>
  <c r="W244" i="46" s="1"/>
  <c r="Y236" i="24"/>
  <c r="V237" i="24" s="1"/>
  <c r="W237" i="24" s="1"/>
  <c r="Y234" i="23"/>
  <c r="V235" i="23" s="1"/>
  <c r="W235" i="23" s="1"/>
  <c r="Y224" i="42"/>
  <c r="V225" i="42" s="1"/>
  <c r="W225" i="42" s="1"/>
  <c r="V225" i="39"/>
  <c r="W225" i="39" s="1"/>
  <c r="Y225" i="39" s="1"/>
  <c r="W201" i="38"/>
  <c r="Y201" i="38" s="1"/>
  <c r="V202" i="38" s="1"/>
  <c r="V123" i="40"/>
  <c r="W123" i="40" s="1"/>
  <c r="Y123" i="40" s="1"/>
  <c r="AA122" i="40"/>
  <c r="V186" i="43"/>
  <c r="W186" i="43" s="1"/>
  <c r="Y186" i="43" s="1"/>
  <c r="V158" i="27"/>
  <c r="W158" i="27" s="1"/>
  <c r="Y158" i="27" s="1"/>
  <c r="V159" i="27" s="1"/>
  <c r="W159" i="27" s="1"/>
  <c r="Y159" i="27" s="1"/>
  <c r="V160" i="27" s="1"/>
  <c r="W160" i="27" s="1"/>
  <c r="Y160" i="27" s="1"/>
  <c r="V161" i="27" s="1"/>
  <c r="W161" i="27" s="1"/>
  <c r="Y161" i="27" s="1"/>
  <c r="AA157" i="27"/>
  <c r="V168" i="25"/>
  <c r="W168" i="25" s="1"/>
  <c r="Y168" i="25" s="1"/>
  <c r="V169" i="25" s="1"/>
  <c r="W169" i="25" s="1"/>
  <c r="Y169" i="25" s="1"/>
  <c r="AA167" i="25"/>
  <c r="V156" i="36"/>
  <c r="W156" i="36" s="1"/>
  <c r="Y156" i="36" s="1"/>
  <c r="V157" i="36" s="1"/>
  <c r="W157" i="36" s="1"/>
  <c r="Y157" i="36" s="1"/>
  <c r="AA155" i="36"/>
  <c r="Y110" i="41" l="1"/>
  <c r="O111" i="32"/>
  <c r="Y65" i="41"/>
  <c r="O66" i="32"/>
  <c r="W194" i="34"/>
  <c r="Y194" i="34" s="1"/>
  <c r="V195" i="34" s="1"/>
  <c r="Y254" i="28"/>
  <c r="V255" i="28" s="1"/>
  <c r="W255" i="28" s="1"/>
  <c r="Y255" i="28" s="1"/>
  <c r="V256" i="28" s="1"/>
  <c r="W256" i="28" s="1"/>
  <c r="Y256" i="28" s="1"/>
  <c r="V257" i="28" s="1"/>
  <c r="W257" i="28" s="1"/>
  <c r="Y244" i="46"/>
  <c r="V245" i="46" s="1"/>
  <c r="W245" i="46" s="1"/>
  <c r="Y237" i="24"/>
  <c r="V238" i="24" s="1"/>
  <c r="W238" i="24" s="1"/>
  <c r="Y235" i="23"/>
  <c r="V236" i="23" s="1"/>
  <c r="W236" i="23" s="1"/>
  <c r="Y225" i="42"/>
  <c r="V226" i="42" s="1"/>
  <c r="W226" i="42" s="1"/>
  <c r="Y226" i="42" s="1"/>
  <c r="V227" i="42" s="1"/>
  <c r="W227" i="42" s="1"/>
  <c r="Y227" i="42" s="1"/>
  <c r="V228" i="42" s="1"/>
  <c r="W228" i="42" s="1"/>
  <c r="V226" i="39"/>
  <c r="W226" i="39" s="1"/>
  <c r="Y226" i="39" s="1"/>
  <c r="W202" i="38"/>
  <c r="Y202" i="38" s="1"/>
  <c r="V203" i="38" s="1"/>
  <c r="V124" i="40"/>
  <c r="W124" i="40" s="1"/>
  <c r="Y124" i="40" s="1"/>
  <c r="AA123" i="40"/>
  <c r="V187" i="43"/>
  <c r="W187" i="43" s="1"/>
  <c r="Y187" i="43" s="1"/>
  <c r="V188" i="43" s="1"/>
  <c r="W188" i="43" s="1"/>
  <c r="Y188" i="43" s="1"/>
  <c r="V189" i="43" s="1"/>
  <c r="W189" i="43" s="1"/>
  <c r="Y189" i="43" s="1"/>
  <c r="V190" i="43" s="1"/>
  <c r="W190" i="43" s="1"/>
  <c r="Y190" i="43" s="1"/>
  <c r="V191" i="43" s="1"/>
  <c r="W191" i="43" s="1"/>
  <c r="Y191" i="43" s="1"/>
  <c r="V192" i="43" s="1"/>
  <c r="W192" i="43" s="1"/>
  <c r="Y192" i="43" s="1"/>
  <c r="V193" i="43" s="1"/>
  <c r="W193" i="43" s="1"/>
  <c r="Y193" i="43" s="1"/>
  <c r="V194" i="43" s="1"/>
  <c r="W194" i="43" s="1"/>
  <c r="Y194" i="43" s="1"/>
  <c r="V195" i="43" s="1"/>
  <c r="W195" i="43" s="1"/>
  <c r="Y195" i="43" s="1"/>
  <c r="V196" i="43" s="1"/>
  <c r="W196" i="43" s="1"/>
  <c r="Y196" i="43" s="1"/>
  <c r="V162" i="27"/>
  <c r="W162" i="27" s="1"/>
  <c r="Y162" i="27" s="1"/>
  <c r="V163" i="27" s="1"/>
  <c r="W163" i="27" s="1"/>
  <c r="Y163" i="27" s="1"/>
  <c r="AA161" i="27"/>
  <c r="V170" i="25"/>
  <c r="W170" i="25" s="1"/>
  <c r="Y170" i="25" s="1"/>
  <c r="V171" i="25" s="1"/>
  <c r="W171" i="25" s="1"/>
  <c r="Y171" i="25" s="1"/>
  <c r="AA169" i="25"/>
  <c r="V158" i="36"/>
  <c r="W158" i="36" s="1"/>
  <c r="Y158" i="36" s="1"/>
  <c r="V159" i="36" s="1"/>
  <c r="W159" i="36" s="1"/>
  <c r="Y159" i="36" s="1"/>
  <c r="AA157" i="36"/>
  <c r="Q66" i="32" l="1"/>
  <c r="AA65" i="41"/>
  <c r="V66" i="41"/>
  <c r="W66" i="41" s="1"/>
  <c r="V111" i="41"/>
  <c r="W111" i="41" s="1"/>
  <c r="Q111" i="32"/>
  <c r="W195" i="34"/>
  <c r="Y195" i="34" s="1"/>
  <c r="V196" i="34" s="1"/>
  <c r="Y257" i="28"/>
  <c r="V258" i="28" s="1"/>
  <c r="W258" i="28" s="1"/>
  <c r="Y258" i="28" s="1"/>
  <c r="V259" i="28" s="1"/>
  <c r="W259" i="28" s="1"/>
  <c r="Y259" i="28" s="1"/>
  <c r="V260" i="28" s="1"/>
  <c r="W260" i="28" s="1"/>
  <c r="Y260" i="28" s="1"/>
  <c r="V261" i="28" s="1"/>
  <c r="W261" i="28" s="1"/>
  <c r="Y261" i="28" s="1"/>
  <c r="V262" i="28" s="1"/>
  <c r="W262" i="28" s="1"/>
  <c r="Y262" i="28" s="1"/>
  <c r="V263" i="28" s="1"/>
  <c r="W263" i="28" s="1"/>
  <c r="Y263" i="28" s="1"/>
  <c r="V264" i="28" s="1"/>
  <c r="W264" i="28" s="1"/>
  <c r="Y264" i="28" s="1"/>
  <c r="V265" i="28" s="1"/>
  <c r="W265" i="28" s="1"/>
  <c r="Y265" i="28" s="1"/>
  <c r="V266" i="28" s="1"/>
  <c r="W266" i="28" s="1"/>
  <c r="Y266" i="28" s="1"/>
  <c r="V267" i="28" s="1"/>
  <c r="W267" i="28" s="1"/>
  <c r="Y267" i="28" s="1"/>
  <c r="V268" i="28" s="1"/>
  <c r="W268" i="28" s="1"/>
  <c r="Y268" i="28" s="1"/>
  <c r="V269" i="28" s="1"/>
  <c r="W269" i="28" s="1"/>
  <c r="Y269" i="28" s="1"/>
  <c r="V270" i="28" s="1"/>
  <c r="W270" i="28" s="1"/>
  <c r="Y270" i="28" s="1"/>
  <c r="Y245" i="46"/>
  <c r="V246" i="46" s="1"/>
  <c r="W246" i="46" s="1"/>
  <c r="Y246" i="46" s="1"/>
  <c r="V247" i="46" s="1"/>
  <c r="W247" i="46" s="1"/>
  <c r="Y238" i="24"/>
  <c r="V239" i="24" s="1"/>
  <c r="W239" i="24" s="1"/>
  <c r="Y236" i="23"/>
  <c r="V237" i="23" s="1"/>
  <c r="W237" i="23" s="1"/>
  <c r="Y228" i="42"/>
  <c r="V229" i="42" s="1"/>
  <c r="W229" i="42" s="1"/>
  <c r="V227" i="39"/>
  <c r="W227" i="39" s="1"/>
  <c r="Y227" i="39" s="1"/>
  <c r="W203" i="38"/>
  <c r="Y203" i="38" s="1"/>
  <c r="V204" i="38" s="1"/>
  <c r="V197" i="43"/>
  <c r="W197" i="43" s="1"/>
  <c r="Y197" i="43" s="1"/>
  <c r="V125" i="40"/>
  <c r="W125" i="40" s="1"/>
  <c r="Y125" i="40" s="1"/>
  <c r="AA124" i="40"/>
  <c r="V164" i="27"/>
  <c r="W164" i="27" s="1"/>
  <c r="Y164" i="27" s="1"/>
  <c r="V165" i="27" s="1"/>
  <c r="W165" i="27" s="1"/>
  <c r="Y165" i="27" s="1"/>
  <c r="AA163" i="27"/>
  <c r="V172" i="25"/>
  <c r="W172" i="25" s="1"/>
  <c r="Y172" i="25" s="1"/>
  <c r="V173" i="25" s="1"/>
  <c r="W173" i="25" s="1"/>
  <c r="Y173" i="25" s="1"/>
  <c r="AA171" i="25"/>
  <c r="V160" i="36"/>
  <c r="W160" i="36" s="1"/>
  <c r="Y160" i="36" s="1"/>
  <c r="AA159" i="36"/>
  <c r="Y111" i="41" l="1"/>
  <c r="O112" i="32"/>
  <c r="Y66" i="41"/>
  <c r="O67" i="32"/>
  <c r="W196" i="34"/>
  <c r="Y196" i="34" s="1"/>
  <c r="V197" i="34" s="1"/>
  <c r="Y247" i="46"/>
  <c r="V248" i="46" s="1"/>
  <c r="W248" i="46" s="1"/>
  <c r="Y239" i="24"/>
  <c r="V240" i="24" s="1"/>
  <c r="W240" i="24" s="1"/>
  <c r="Y237" i="23"/>
  <c r="V238" i="23" s="1"/>
  <c r="W238" i="23" s="1"/>
  <c r="Y229" i="42"/>
  <c r="V230" i="42" s="1"/>
  <c r="W230" i="42" s="1"/>
  <c r="V228" i="39"/>
  <c r="W228" i="39" s="1"/>
  <c r="Y228" i="39" s="1"/>
  <c r="W204" i="38"/>
  <c r="Y204" i="38" s="1"/>
  <c r="V205" i="38" s="1"/>
  <c r="V198" i="43"/>
  <c r="W198" i="43" s="1"/>
  <c r="Y198" i="43" s="1"/>
  <c r="V199" i="43" s="1"/>
  <c r="W199" i="43" s="1"/>
  <c r="Y199" i="43" s="1"/>
  <c r="V200" i="43" s="1"/>
  <c r="W200" i="43" s="1"/>
  <c r="Y200" i="43" s="1"/>
  <c r="V201" i="43" s="1"/>
  <c r="W201" i="43" s="1"/>
  <c r="Y201" i="43" s="1"/>
  <c r="V202" i="43" s="1"/>
  <c r="W202" i="43" s="1"/>
  <c r="Y202" i="43" s="1"/>
  <c r="V203" i="43" s="1"/>
  <c r="W203" i="43" s="1"/>
  <c r="Y203" i="43" s="1"/>
  <c r="V204" i="43" s="1"/>
  <c r="W204" i="43" s="1"/>
  <c r="Y204" i="43" s="1"/>
  <c r="V205" i="43" s="1"/>
  <c r="W205" i="43" s="1"/>
  <c r="Y205" i="43" s="1"/>
  <c r="V206" i="43" s="1"/>
  <c r="W206" i="43" s="1"/>
  <c r="Y206" i="43" s="1"/>
  <c r="V207" i="43" s="1"/>
  <c r="W207" i="43" s="1"/>
  <c r="Y207" i="43" s="1"/>
  <c r="V208" i="43" s="1"/>
  <c r="W208" i="43" s="1"/>
  <c r="Y208" i="43" s="1"/>
  <c r="V209" i="43" s="1"/>
  <c r="W209" i="43" s="1"/>
  <c r="Y209" i="43" s="1"/>
  <c r="V210" i="43" s="1"/>
  <c r="W210" i="43" s="1"/>
  <c r="Y210" i="43" s="1"/>
  <c r="V211" i="43" s="1"/>
  <c r="W211" i="43" s="1"/>
  <c r="Y211" i="43" s="1"/>
  <c r="V212" i="43" s="1"/>
  <c r="W212" i="43" s="1"/>
  <c r="Y212" i="43" s="1"/>
  <c r="V213" i="43" s="1"/>
  <c r="W213" i="43" s="1"/>
  <c r="Y213" i="43" s="1"/>
  <c r="V214" i="43" s="1"/>
  <c r="W214" i="43" s="1"/>
  <c r="Y214" i="43" s="1"/>
  <c r="V215" i="43" s="1"/>
  <c r="W215" i="43" s="1"/>
  <c r="Y215" i="43" s="1"/>
  <c r="V216" i="43" s="1"/>
  <c r="W216" i="43" s="1"/>
  <c r="Y216" i="43" s="1"/>
  <c r="V217" i="43" s="1"/>
  <c r="W217" i="43" s="1"/>
  <c r="Y217" i="43" s="1"/>
  <c r="V218" i="43" s="1"/>
  <c r="W218" i="43" s="1"/>
  <c r="Y218" i="43" s="1"/>
  <c r="V219" i="43" s="1"/>
  <c r="W219" i="43" s="1"/>
  <c r="Y219" i="43" s="1"/>
  <c r="V220" i="43" s="1"/>
  <c r="W220" i="43" s="1"/>
  <c r="Y220" i="43" s="1"/>
  <c r="V221" i="43" s="1"/>
  <c r="W221" i="43" s="1"/>
  <c r="Y221" i="43" s="1"/>
  <c r="V222" i="43" s="1"/>
  <c r="W222" i="43" s="1"/>
  <c r="Y222" i="43" s="1"/>
  <c r="V223" i="43" s="1"/>
  <c r="W223" i="43" s="1"/>
  <c r="Y223" i="43" s="1"/>
  <c r="V224" i="43" s="1"/>
  <c r="W224" i="43" s="1"/>
  <c r="Y224" i="43" s="1"/>
  <c r="V225" i="43" s="1"/>
  <c r="W225" i="43" s="1"/>
  <c r="Y225" i="43" s="1"/>
  <c r="V226" i="43" s="1"/>
  <c r="W226" i="43" s="1"/>
  <c r="Y226" i="43" s="1"/>
  <c r="V227" i="43" s="1"/>
  <c r="W227" i="43" s="1"/>
  <c r="Y227" i="43" s="1"/>
  <c r="V228" i="43" s="1"/>
  <c r="W228" i="43" s="1"/>
  <c r="Y228" i="43" s="1"/>
  <c r="V229" i="43" s="1"/>
  <c r="W229" i="43" s="1"/>
  <c r="Y229" i="43" s="1"/>
  <c r="V230" i="43" s="1"/>
  <c r="W230" i="43" s="1"/>
  <c r="Y230" i="43" s="1"/>
  <c r="V231" i="43" s="1"/>
  <c r="W231" i="43" s="1"/>
  <c r="Y231" i="43" s="1"/>
  <c r="V232" i="43" s="1"/>
  <c r="W232" i="43" s="1"/>
  <c r="Y232" i="43" s="1"/>
  <c r="V233" i="43" s="1"/>
  <c r="W233" i="43" s="1"/>
  <c r="Y233" i="43" s="1"/>
  <c r="V234" i="43" s="1"/>
  <c r="W234" i="43" s="1"/>
  <c r="Y234" i="43" s="1"/>
  <c r="V235" i="43" s="1"/>
  <c r="W235" i="43" s="1"/>
  <c r="Y235" i="43" s="1"/>
  <c r="V236" i="43" s="1"/>
  <c r="W236" i="43" s="1"/>
  <c r="Y236" i="43" s="1"/>
  <c r="V237" i="43" s="1"/>
  <c r="W237" i="43" s="1"/>
  <c r="Y237" i="43" s="1"/>
  <c r="V238" i="43" s="1"/>
  <c r="W238" i="43" s="1"/>
  <c r="Y238" i="43" s="1"/>
  <c r="V239" i="43" s="1"/>
  <c r="W239" i="43" s="1"/>
  <c r="Y239" i="43" s="1"/>
  <c r="V240" i="43" s="1"/>
  <c r="W240" i="43" s="1"/>
  <c r="Y240" i="43" s="1"/>
  <c r="V241" i="43" s="1"/>
  <c r="W241" i="43" s="1"/>
  <c r="Y241" i="43" s="1"/>
  <c r="V242" i="43" s="1"/>
  <c r="W242" i="43" s="1"/>
  <c r="Y242" i="43" s="1"/>
  <c r="V243" i="43" s="1"/>
  <c r="W243" i="43" s="1"/>
  <c r="Y243" i="43" s="1"/>
  <c r="V244" i="43" s="1"/>
  <c r="W244" i="43" s="1"/>
  <c r="Y244" i="43" s="1"/>
  <c r="V245" i="43" s="1"/>
  <c r="W245" i="43" s="1"/>
  <c r="Y245" i="43" s="1"/>
  <c r="V246" i="43" s="1"/>
  <c r="W246" i="43" s="1"/>
  <c r="Y246" i="43" s="1"/>
  <c r="V247" i="43" s="1"/>
  <c r="W247" i="43" s="1"/>
  <c r="Y247" i="43" s="1"/>
  <c r="V248" i="43" s="1"/>
  <c r="W248" i="43" s="1"/>
  <c r="Y248" i="43" s="1"/>
  <c r="V249" i="43" s="1"/>
  <c r="W249" i="43" s="1"/>
  <c r="Y249" i="43" s="1"/>
  <c r="V250" i="43" s="1"/>
  <c r="W250" i="43" s="1"/>
  <c r="Y250" i="43" s="1"/>
  <c r="V251" i="43" s="1"/>
  <c r="W251" i="43" s="1"/>
  <c r="Y251" i="43" s="1"/>
  <c r="V252" i="43" s="1"/>
  <c r="W252" i="43" s="1"/>
  <c r="Y252" i="43" s="1"/>
  <c r="V253" i="43" s="1"/>
  <c r="W253" i="43" s="1"/>
  <c r="Y253" i="43" s="1"/>
  <c r="V254" i="43" s="1"/>
  <c r="W254" i="43" s="1"/>
  <c r="Y254" i="43" s="1"/>
  <c r="V255" i="43" s="1"/>
  <c r="W255" i="43" s="1"/>
  <c r="Y255" i="43" s="1"/>
  <c r="V256" i="43" s="1"/>
  <c r="W256" i="43" s="1"/>
  <c r="Y256" i="43" s="1"/>
  <c r="V257" i="43" s="1"/>
  <c r="W257" i="43" s="1"/>
  <c r="Y257" i="43" s="1"/>
  <c r="V258" i="43" s="1"/>
  <c r="W258" i="43" s="1"/>
  <c r="Y258" i="43" s="1"/>
  <c r="V259" i="43" s="1"/>
  <c r="W259" i="43" s="1"/>
  <c r="Y259" i="43" s="1"/>
  <c r="V260" i="43" s="1"/>
  <c r="W260" i="43" s="1"/>
  <c r="Y260" i="43" s="1"/>
  <c r="V261" i="43" s="1"/>
  <c r="W261" i="43" s="1"/>
  <c r="Y261" i="43" s="1"/>
  <c r="V262" i="43" s="1"/>
  <c r="W262" i="43" s="1"/>
  <c r="Y262" i="43" s="1"/>
  <c r="V263" i="43" s="1"/>
  <c r="W263" i="43" s="1"/>
  <c r="Y263" i="43" s="1"/>
  <c r="V264" i="43" s="1"/>
  <c r="W264" i="43" s="1"/>
  <c r="Y264" i="43" s="1"/>
  <c r="V265" i="43" s="1"/>
  <c r="W265" i="43" s="1"/>
  <c r="Y265" i="43" s="1"/>
  <c r="V266" i="43" s="1"/>
  <c r="W266" i="43" s="1"/>
  <c r="Y266" i="43" s="1"/>
  <c r="V267" i="43" s="1"/>
  <c r="W267" i="43" s="1"/>
  <c r="Y267" i="43" s="1"/>
  <c r="V268" i="43" s="1"/>
  <c r="W268" i="43" s="1"/>
  <c r="Y268" i="43" s="1"/>
  <c r="V269" i="43" s="1"/>
  <c r="W269" i="43" s="1"/>
  <c r="Y269" i="43" s="1"/>
  <c r="V270" i="43" s="1"/>
  <c r="W270" i="43" s="1"/>
  <c r="Y270" i="43" s="1"/>
  <c r="V126" i="40"/>
  <c r="W126" i="40" s="1"/>
  <c r="Y126" i="40" s="1"/>
  <c r="V127" i="40" s="1"/>
  <c r="W127" i="40" s="1"/>
  <c r="Y127" i="40" s="1"/>
  <c r="AA125" i="40"/>
  <c r="V166" i="27"/>
  <c r="W166" i="27" s="1"/>
  <c r="Y166" i="27" s="1"/>
  <c r="V167" i="27" s="1"/>
  <c r="W167" i="27" s="1"/>
  <c r="Y167" i="27" s="1"/>
  <c r="AA165" i="27"/>
  <c r="V174" i="25"/>
  <c r="W174" i="25" s="1"/>
  <c r="Y174" i="25" s="1"/>
  <c r="V175" i="25" s="1"/>
  <c r="W175" i="25" s="1"/>
  <c r="Y175" i="25" s="1"/>
  <c r="V176" i="25" s="1"/>
  <c r="W176" i="25" s="1"/>
  <c r="Y176" i="25" s="1"/>
  <c r="AA173" i="25"/>
  <c r="V161" i="36"/>
  <c r="W161" i="36" s="1"/>
  <c r="Y161" i="36" s="1"/>
  <c r="V162" i="36" s="1"/>
  <c r="W162" i="36" s="1"/>
  <c r="Y162" i="36" s="1"/>
  <c r="AA160" i="36"/>
  <c r="Q67" i="32" l="1"/>
  <c r="V67" i="41"/>
  <c r="W67" i="41" s="1"/>
  <c r="AA66" i="41"/>
  <c r="Q112" i="32"/>
  <c r="V112" i="41"/>
  <c r="W112" i="41" s="1"/>
  <c r="AA111" i="41"/>
  <c r="W197" i="34"/>
  <c r="Y197" i="34" s="1"/>
  <c r="V198" i="34" s="1"/>
  <c r="Y248" i="46"/>
  <c r="V249" i="46" s="1"/>
  <c r="W249" i="46" s="1"/>
  <c r="Y240" i="24"/>
  <c r="V241" i="24" s="1"/>
  <c r="W241" i="24" s="1"/>
  <c r="Y238" i="23"/>
  <c r="V239" i="23" s="1"/>
  <c r="W239" i="23" s="1"/>
  <c r="Y230" i="42"/>
  <c r="V231" i="42" s="1"/>
  <c r="W231" i="42" s="1"/>
  <c r="Y231" i="42" s="1"/>
  <c r="V229" i="39"/>
  <c r="W229" i="39" s="1"/>
  <c r="Y229" i="39" s="1"/>
  <c r="W205" i="38"/>
  <c r="Y205" i="38" s="1"/>
  <c r="V206" i="38" s="1"/>
  <c r="V128" i="40"/>
  <c r="W128" i="40" s="1"/>
  <c r="Y128" i="40" s="1"/>
  <c r="V129" i="40" s="1"/>
  <c r="W129" i="40" s="1"/>
  <c r="Y129" i="40" s="1"/>
  <c r="AA127" i="40"/>
  <c r="V168" i="27"/>
  <c r="W168" i="27" s="1"/>
  <c r="Y168" i="27" s="1"/>
  <c r="V169" i="27" s="1"/>
  <c r="W169" i="27" s="1"/>
  <c r="Y169" i="27" s="1"/>
  <c r="V170" i="27" s="1"/>
  <c r="W170" i="27" s="1"/>
  <c r="Y170" i="27" s="1"/>
  <c r="V171" i="27" s="1"/>
  <c r="W171" i="27" s="1"/>
  <c r="Y171" i="27" s="1"/>
  <c r="V172" i="27" s="1"/>
  <c r="W172" i="27" s="1"/>
  <c r="Y172" i="27" s="1"/>
  <c r="AA167" i="27"/>
  <c r="V177" i="25"/>
  <c r="W177" i="25" s="1"/>
  <c r="Y177" i="25" s="1"/>
  <c r="V178" i="25" s="1"/>
  <c r="W178" i="25" s="1"/>
  <c r="Y178" i="25" s="1"/>
  <c r="AA176" i="25"/>
  <c r="V163" i="36"/>
  <c r="W163" i="36" s="1"/>
  <c r="Y163" i="36" s="1"/>
  <c r="V164" i="36" s="1"/>
  <c r="W164" i="36" s="1"/>
  <c r="Y164" i="36" s="1"/>
  <c r="V165" i="36" s="1"/>
  <c r="W165" i="36" s="1"/>
  <c r="Y165" i="36" s="1"/>
  <c r="V166" i="36" s="1"/>
  <c r="W166" i="36" s="1"/>
  <c r="Y166" i="36" s="1"/>
  <c r="AA162" i="36"/>
  <c r="Y112" i="41" l="1"/>
  <c r="O113" i="32"/>
  <c r="Y67" i="41"/>
  <c r="O68" i="32"/>
  <c r="W198" i="34"/>
  <c r="Y198" i="34" s="1"/>
  <c r="V199" i="34" s="1"/>
  <c r="Y249" i="46"/>
  <c r="V250" i="46" s="1"/>
  <c r="W250" i="46" s="1"/>
  <c r="Y241" i="24"/>
  <c r="V242" i="24" s="1"/>
  <c r="W242" i="24" s="1"/>
  <c r="Y242" i="24" s="1"/>
  <c r="V243" i="24" s="1"/>
  <c r="W243" i="24" s="1"/>
  <c r="Y239" i="23"/>
  <c r="V240" i="23" s="1"/>
  <c r="W240" i="23" s="1"/>
  <c r="V232" i="42"/>
  <c r="W232" i="42" s="1"/>
  <c r="Y232" i="42" s="1"/>
  <c r="V230" i="39"/>
  <c r="W230" i="39" s="1"/>
  <c r="Y230" i="39" s="1"/>
  <c r="W206" i="38"/>
  <c r="Y206" i="38" s="1"/>
  <c r="V207" i="38" s="1"/>
  <c r="V130" i="40"/>
  <c r="W130" i="40" s="1"/>
  <c r="Y130" i="40" s="1"/>
  <c r="V131" i="40" s="1"/>
  <c r="W131" i="40" s="1"/>
  <c r="Y131" i="40" s="1"/>
  <c r="AA129" i="40"/>
  <c r="V173" i="27"/>
  <c r="W173" i="27" s="1"/>
  <c r="Y173" i="27" s="1"/>
  <c r="V174" i="27" s="1"/>
  <c r="W174" i="27" s="1"/>
  <c r="Y174" i="27" s="1"/>
  <c r="AA172" i="27"/>
  <c r="V179" i="25"/>
  <c r="W179" i="25" s="1"/>
  <c r="Y179" i="25" s="1"/>
  <c r="V180" i="25" s="1"/>
  <c r="W180" i="25" s="1"/>
  <c r="Y180" i="25" s="1"/>
  <c r="AA178" i="25"/>
  <c r="V167" i="36"/>
  <c r="W167" i="36" s="1"/>
  <c r="Y167" i="36" s="1"/>
  <c r="V168" i="36" s="1"/>
  <c r="W168" i="36" s="1"/>
  <c r="Y168" i="36" s="1"/>
  <c r="V169" i="36" s="1"/>
  <c r="W169" i="36" s="1"/>
  <c r="Y169" i="36" s="1"/>
  <c r="V170" i="36" s="1"/>
  <c r="W170" i="36" s="1"/>
  <c r="Y170" i="36" s="1"/>
  <c r="V171" i="36" s="1"/>
  <c r="W171" i="36" s="1"/>
  <c r="Y171" i="36" s="1"/>
  <c r="V172" i="36" s="1"/>
  <c r="W172" i="36" s="1"/>
  <c r="Y172" i="36" s="1"/>
  <c r="V173" i="36" s="1"/>
  <c r="W173" i="36" s="1"/>
  <c r="Y173" i="36" s="1"/>
  <c r="V174" i="36" s="1"/>
  <c r="W174" i="36" s="1"/>
  <c r="Y174" i="36" s="1"/>
  <c r="V175" i="36" s="1"/>
  <c r="AA166" i="36"/>
  <c r="Q68" i="32" l="1"/>
  <c r="AA67" i="41"/>
  <c r="V68" i="41"/>
  <c r="W68" i="41" s="1"/>
  <c r="V113" i="41"/>
  <c r="W113" i="41" s="1"/>
  <c r="Q113" i="32"/>
  <c r="W175" i="36"/>
  <c r="Y175" i="36" s="1"/>
  <c r="W199" i="34"/>
  <c r="Y199" i="34" s="1"/>
  <c r="V200" i="34" s="1"/>
  <c r="Y250" i="46"/>
  <c r="V251" i="46" s="1"/>
  <c r="W251" i="46" s="1"/>
  <c r="Y243" i="24"/>
  <c r="V244" i="24" s="1"/>
  <c r="W244" i="24" s="1"/>
  <c r="Y240" i="23"/>
  <c r="V241" i="23" s="1"/>
  <c r="W241" i="23" s="1"/>
  <c r="V233" i="42"/>
  <c r="W233" i="42" s="1"/>
  <c r="Y233" i="42" s="1"/>
  <c r="V231" i="39"/>
  <c r="W231" i="39" s="1"/>
  <c r="Y231" i="39" s="1"/>
  <c r="W207" i="38"/>
  <c r="Y207" i="38" s="1"/>
  <c r="V208" i="38" s="1"/>
  <c r="AA167" i="36"/>
  <c r="AA168" i="36" s="1"/>
  <c r="AA169" i="36" s="1"/>
  <c r="AA170" i="36" s="1"/>
  <c r="AA171" i="36" s="1"/>
  <c r="AA172" i="36" s="1"/>
  <c r="AA173" i="36" s="1"/>
  <c r="AA174" i="36" s="1"/>
  <c r="AA175" i="36" s="1"/>
  <c r="V132" i="40"/>
  <c r="W132" i="40" s="1"/>
  <c r="Y132" i="40" s="1"/>
  <c r="AA131" i="40"/>
  <c r="V175" i="27"/>
  <c r="W175" i="27" s="1"/>
  <c r="Y175" i="27" s="1"/>
  <c r="V176" i="27" s="1"/>
  <c r="W176" i="27" s="1"/>
  <c r="Y176" i="27" s="1"/>
  <c r="V177" i="27" s="1"/>
  <c r="W177" i="27" s="1"/>
  <c r="Y177" i="27" s="1"/>
  <c r="AA174" i="27"/>
  <c r="V181" i="25"/>
  <c r="W181" i="25" s="1"/>
  <c r="Y181" i="25" s="1"/>
  <c r="V182" i="25" s="1"/>
  <c r="W182" i="25" s="1"/>
  <c r="Y182" i="25" s="1"/>
  <c r="AA180" i="25"/>
  <c r="V176" i="36"/>
  <c r="Y113" i="41" l="1"/>
  <c r="O114" i="32"/>
  <c r="Y68" i="41"/>
  <c r="O69" i="32"/>
  <c r="W176" i="36"/>
  <c r="Y176" i="36" s="1"/>
  <c r="W200" i="34"/>
  <c r="Y200" i="34" s="1"/>
  <c r="V201" i="34" s="1"/>
  <c r="Y251" i="46"/>
  <c r="V252" i="46" s="1"/>
  <c r="W252" i="46" s="1"/>
  <c r="Y244" i="24"/>
  <c r="V245" i="24" s="1"/>
  <c r="W245" i="24" s="1"/>
  <c r="Y241" i="23"/>
  <c r="V242" i="23" s="1"/>
  <c r="W242" i="23" s="1"/>
  <c r="V234" i="42"/>
  <c r="W234" i="42" s="1"/>
  <c r="Y234" i="42" s="1"/>
  <c r="V235" i="42" s="1"/>
  <c r="W235" i="42" s="1"/>
  <c r="V232" i="39"/>
  <c r="W232" i="39" s="1"/>
  <c r="Y232" i="39" s="1"/>
  <c r="W208" i="38"/>
  <c r="Y208" i="38" s="1"/>
  <c r="V209" i="38" s="1"/>
  <c r="V133" i="40"/>
  <c r="W133" i="40" s="1"/>
  <c r="Y133" i="40" s="1"/>
  <c r="V134" i="40" s="1"/>
  <c r="W134" i="40" s="1"/>
  <c r="Y134" i="40" s="1"/>
  <c r="V135" i="40" s="1"/>
  <c r="W135" i="40" s="1"/>
  <c r="Y135" i="40" s="1"/>
  <c r="AA132" i="40"/>
  <c r="AA175" i="27"/>
  <c r="V178" i="27"/>
  <c r="W178" i="27" s="1"/>
  <c r="Y178" i="27" s="1"/>
  <c r="V179" i="27" s="1"/>
  <c r="W179" i="27" s="1"/>
  <c r="Y179" i="27" s="1"/>
  <c r="AA177" i="27"/>
  <c r="AA182" i="25"/>
  <c r="V183" i="25"/>
  <c r="W183" i="25" s="1"/>
  <c r="Y183" i="25" s="1"/>
  <c r="V184" i="25" s="1"/>
  <c r="W184" i="25" s="1"/>
  <c r="Y184" i="25" s="1"/>
  <c r="V185" i="25" s="1"/>
  <c r="W185" i="25" s="1"/>
  <c r="Y185" i="25" s="1"/>
  <c r="V186" i="25" s="1"/>
  <c r="W186" i="25" s="1"/>
  <c r="Y186" i="25" s="1"/>
  <c r="V177" i="36"/>
  <c r="AA176" i="36"/>
  <c r="Q69" i="32" l="1"/>
  <c r="AA68" i="41"/>
  <c r="V69" i="41"/>
  <c r="W69" i="41" s="1"/>
  <c r="Q114" i="32"/>
  <c r="V114" i="41"/>
  <c r="W114" i="41" s="1"/>
  <c r="AA113" i="41"/>
  <c r="W177" i="36"/>
  <c r="Y177" i="36" s="1"/>
  <c r="W201" i="34"/>
  <c r="Y201" i="34" s="1"/>
  <c r="V202" i="34" s="1"/>
  <c r="Y252" i="46"/>
  <c r="V253" i="46" s="1"/>
  <c r="W253" i="46" s="1"/>
  <c r="Y245" i="24"/>
  <c r="V246" i="24" s="1"/>
  <c r="W246" i="24" s="1"/>
  <c r="Y246" i="24" s="1"/>
  <c r="V247" i="24" s="1"/>
  <c r="W247" i="24" s="1"/>
  <c r="Y247" i="24" s="1"/>
  <c r="Y242" i="23"/>
  <c r="V243" i="23" s="1"/>
  <c r="W243" i="23" s="1"/>
  <c r="Y235" i="42"/>
  <c r="V236" i="42" s="1"/>
  <c r="W236" i="42" s="1"/>
  <c r="Y236" i="42" s="1"/>
  <c r="V237" i="42" s="1"/>
  <c r="W237" i="42" s="1"/>
  <c r="Y237" i="42" s="1"/>
  <c r="V238" i="42" s="1"/>
  <c r="W238" i="42" s="1"/>
  <c r="V233" i="39"/>
  <c r="W233" i="39" s="1"/>
  <c r="Y233" i="39" s="1"/>
  <c r="AA133" i="40"/>
  <c r="W209" i="38"/>
  <c r="Y209" i="38" s="1"/>
  <c r="V210" i="38" s="1"/>
  <c r="V136" i="40"/>
  <c r="W136" i="40" s="1"/>
  <c r="Y136" i="40" s="1"/>
  <c r="AA135" i="40"/>
  <c r="AA177" i="36"/>
  <c r="V187" i="25"/>
  <c r="W187" i="25" s="1"/>
  <c r="Y187" i="25" s="1"/>
  <c r="V188" i="25" s="1"/>
  <c r="W188" i="25" s="1"/>
  <c r="Y188" i="25" s="1"/>
  <c r="V180" i="27"/>
  <c r="W180" i="27" s="1"/>
  <c r="Y180" i="27" s="1"/>
  <c r="V181" i="27" s="1"/>
  <c r="W181" i="27" s="1"/>
  <c r="Y181" i="27" s="1"/>
  <c r="AA179" i="27"/>
  <c r="V178" i="36"/>
  <c r="Y114" i="41" l="1"/>
  <c r="O115" i="32"/>
  <c r="Y69" i="41"/>
  <c r="O70" i="32"/>
  <c r="W178" i="36"/>
  <c r="Y178" i="36" s="1"/>
  <c r="W202" i="34"/>
  <c r="Y202" i="34" s="1"/>
  <c r="V203" i="34" s="1"/>
  <c r="Y253" i="46"/>
  <c r="V254" i="46" s="1"/>
  <c r="W254" i="46" s="1"/>
  <c r="V248" i="24"/>
  <c r="W248" i="24" s="1"/>
  <c r="Y248" i="24" s="1"/>
  <c r="Y243" i="23"/>
  <c r="V244" i="23" s="1"/>
  <c r="W244" i="23" s="1"/>
  <c r="Y238" i="42"/>
  <c r="V239" i="42" s="1"/>
  <c r="W239" i="42" s="1"/>
  <c r="Y239" i="42" s="1"/>
  <c r="V240" i="42" s="1"/>
  <c r="W240" i="42" s="1"/>
  <c r="Y240" i="42" s="1"/>
  <c r="V234" i="39"/>
  <c r="W234" i="39" s="1"/>
  <c r="W210" i="38"/>
  <c r="Y210" i="38" s="1"/>
  <c r="V211" i="38" s="1"/>
  <c r="W211" i="38" s="1"/>
  <c r="Y211" i="38" s="1"/>
  <c r="V212" i="38" s="1"/>
  <c r="W212" i="38" s="1"/>
  <c r="Y212" i="38" s="1"/>
  <c r="V213" i="38" s="1"/>
  <c r="W213" i="38" s="1"/>
  <c r="Y213" i="38" s="1"/>
  <c r="V214" i="38" s="1"/>
  <c r="W214" i="38" s="1"/>
  <c r="Y214" i="38" s="1"/>
  <c r="V215" i="38" s="1"/>
  <c r="W215" i="38" s="1"/>
  <c r="Y215" i="38" s="1"/>
  <c r="V216" i="38" s="1"/>
  <c r="W216" i="38" s="1"/>
  <c r="Y216" i="38" s="1"/>
  <c r="V217" i="38" s="1"/>
  <c r="W217" i="38" s="1"/>
  <c r="Y217" i="38" s="1"/>
  <c r="V218" i="38" s="1"/>
  <c r="W218" i="38" s="1"/>
  <c r="Y218" i="38" s="1"/>
  <c r="V219" i="38" s="1"/>
  <c r="W219" i="38" s="1"/>
  <c r="Y219" i="38" s="1"/>
  <c r="V220" i="38" s="1"/>
  <c r="W220" i="38" s="1"/>
  <c r="Y220" i="38" s="1"/>
  <c r="V221" i="38" s="1"/>
  <c r="W221" i="38" s="1"/>
  <c r="Y221" i="38" s="1"/>
  <c r="V222" i="38" s="1"/>
  <c r="W222" i="38" s="1"/>
  <c r="Y222" i="38" s="1"/>
  <c r="V223" i="38" s="1"/>
  <c r="W223" i="38" s="1"/>
  <c r="Y223" i="38" s="1"/>
  <c r="V224" i="38" s="1"/>
  <c r="W224" i="38" s="1"/>
  <c r="Y224" i="38" s="1"/>
  <c r="V225" i="38" s="1"/>
  <c r="W225" i="38" s="1"/>
  <c r="Y225" i="38" s="1"/>
  <c r="V226" i="38" s="1"/>
  <c r="W226" i="38" s="1"/>
  <c r="Y226" i="38" s="1"/>
  <c r="V227" i="38" s="1"/>
  <c r="W227" i="38" s="1"/>
  <c r="Y227" i="38" s="1"/>
  <c r="V228" i="38" s="1"/>
  <c r="W228" i="38" s="1"/>
  <c r="Y228" i="38" s="1"/>
  <c r="V229" i="38" s="1"/>
  <c r="W229" i="38" s="1"/>
  <c r="Y229" i="38" s="1"/>
  <c r="V230" i="38" s="1"/>
  <c r="W230" i="38" s="1"/>
  <c r="Y230" i="38" s="1"/>
  <c r="V231" i="38" s="1"/>
  <c r="W231" i="38" s="1"/>
  <c r="Y231" i="38" s="1"/>
  <c r="V232" i="38" s="1"/>
  <c r="W232" i="38" s="1"/>
  <c r="Y232" i="38" s="1"/>
  <c r="V233" i="38" s="1"/>
  <c r="W233" i="38" s="1"/>
  <c r="Y233" i="38" s="1"/>
  <c r="V234" i="38" s="1"/>
  <c r="W234" i="38" s="1"/>
  <c r="Y234" i="38" s="1"/>
  <c r="V235" i="38" s="1"/>
  <c r="W235" i="38" s="1"/>
  <c r="Y235" i="38" s="1"/>
  <c r="V137" i="40"/>
  <c r="W137" i="40" s="1"/>
  <c r="Y137" i="40" s="1"/>
  <c r="V138" i="40" s="1"/>
  <c r="W138" i="40" s="1"/>
  <c r="Y138" i="40" s="1"/>
  <c r="AA136" i="40"/>
  <c r="V189" i="25"/>
  <c r="W189" i="25" s="1"/>
  <c r="Y189" i="25" s="1"/>
  <c r="V190" i="25" s="1"/>
  <c r="W190" i="25" s="1"/>
  <c r="Y190" i="25" s="1"/>
  <c r="V191" i="25" s="1"/>
  <c r="W191" i="25" s="1"/>
  <c r="Y191" i="25" s="1"/>
  <c r="V192" i="25" s="1"/>
  <c r="W192" i="25" s="1"/>
  <c r="Y192" i="25" s="1"/>
  <c r="V193" i="25" s="1"/>
  <c r="W193" i="25" s="1"/>
  <c r="Y193" i="25" s="1"/>
  <c r="V194" i="25" s="1"/>
  <c r="W194" i="25" s="1"/>
  <c r="Y194" i="25" s="1"/>
  <c r="V182" i="27"/>
  <c r="W182" i="27" s="1"/>
  <c r="Y182" i="27" s="1"/>
  <c r="V183" i="27" s="1"/>
  <c r="W183" i="27" s="1"/>
  <c r="Y183" i="27" s="1"/>
  <c r="V184" i="27" s="1"/>
  <c r="W184" i="27" s="1"/>
  <c r="Y184" i="27" s="1"/>
  <c r="V185" i="27" s="1"/>
  <c r="W185" i="27" s="1"/>
  <c r="Y185" i="27" s="1"/>
  <c r="V186" i="27" s="1"/>
  <c r="W186" i="27" s="1"/>
  <c r="Y186" i="27" s="1"/>
  <c r="V187" i="27" s="1"/>
  <c r="W187" i="27" s="1"/>
  <c r="Y187" i="27" s="1"/>
  <c r="V188" i="27" s="1"/>
  <c r="W188" i="27" s="1"/>
  <c r="Y188" i="27" s="1"/>
  <c r="V189" i="27" s="1"/>
  <c r="W189" i="27" s="1"/>
  <c r="Y189" i="27" s="1"/>
  <c r="V190" i="27" s="1"/>
  <c r="W190" i="27" s="1"/>
  <c r="Y190" i="27" s="1"/>
  <c r="V191" i="27" s="1"/>
  <c r="W191" i="27" s="1"/>
  <c r="Y191" i="27" s="1"/>
  <c r="V192" i="27" s="1"/>
  <c r="W192" i="27" s="1"/>
  <c r="Y192" i="27" s="1"/>
  <c r="V193" i="27" s="1"/>
  <c r="W193" i="27" s="1"/>
  <c r="Y193" i="27" s="1"/>
  <c r="V194" i="27" s="1"/>
  <c r="W194" i="27" s="1"/>
  <c r="Y194" i="27" s="1"/>
  <c r="V195" i="27" s="1"/>
  <c r="W195" i="27" s="1"/>
  <c r="Y195" i="27" s="1"/>
  <c r="V196" i="27" s="1"/>
  <c r="W196" i="27" s="1"/>
  <c r="Y196" i="27" s="1"/>
  <c r="V197" i="27" s="1"/>
  <c r="W197" i="27" s="1"/>
  <c r="Y197" i="27" s="1"/>
  <c r="V198" i="27" s="1"/>
  <c r="W198" i="27" s="1"/>
  <c r="Y198" i="27" s="1"/>
  <c r="V199" i="27" s="1"/>
  <c r="W199" i="27" s="1"/>
  <c r="Y199" i="27" s="1"/>
  <c r="V200" i="27" s="1"/>
  <c r="W200" i="27" s="1"/>
  <c r="Y200" i="27" s="1"/>
  <c r="V201" i="27" s="1"/>
  <c r="W201" i="27" s="1"/>
  <c r="Y201" i="27" s="1"/>
  <c r="V202" i="27" s="1"/>
  <c r="W202" i="27" s="1"/>
  <c r="Y202" i="27" s="1"/>
  <c r="V203" i="27" s="1"/>
  <c r="W203" i="27" s="1"/>
  <c r="Y203" i="27" s="1"/>
  <c r="V204" i="27" s="1"/>
  <c r="W204" i="27" s="1"/>
  <c r="Y204" i="27" s="1"/>
  <c r="V205" i="27" s="1"/>
  <c r="W205" i="27" s="1"/>
  <c r="Y205" i="27" s="1"/>
  <c r="V206" i="27" s="1"/>
  <c r="W206" i="27" s="1"/>
  <c r="Y206" i="27" s="1"/>
  <c r="V207" i="27" s="1"/>
  <c r="W207" i="27" s="1"/>
  <c r="Y207" i="27" s="1"/>
  <c r="V208" i="27" s="1"/>
  <c r="W208" i="27" s="1"/>
  <c r="Y208" i="27" s="1"/>
  <c r="V209" i="27" s="1"/>
  <c r="W209" i="27" s="1"/>
  <c r="Y209" i="27" s="1"/>
  <c r="V210" i="27" s="1"/>
  <c r="W210" i="27" s="1"/>
  <c r="Y210" i="27" s="1"/>
  <c r="V211" i="27" s="1"/>
  <c r="W211" i="27" s="1"/>
  <c r="Y211" i="27" s="1"/>
  <c r="V212" i="27" s="1"/>
  <c r="W212" i="27" s="1"/>
  <c r="Y212" i="27" s="1"/>
  <c r="V213" i="27" s="1"/>
  <c r="W213" i="27" s="1"/>
  <c r="Y213" i="27" s="1"/>
  <c r="V214" i="27" s="1"/>
  <c r="W214" i="27" s="1"/>
  <c r="Y214" i="27" s="1"/>
  <c r="V215" i="27" s="1"/>
  <c r="W215" i="27" s="1"/>
  <c r="Y215" i="27" s="1"/>
  <c r="V216" i="27" s="1"/>
  <c r="W216" i="27" s="1"/>
  <c r="Y216" i="27" s="1"/>
  <c r="V217" i="27" s="1"/>
  <c r="W217" i="27" s="1"/>
  <c r="Y217" i="27" s="1"/>
  <c r="V218" i="27" s="1"/>
  <c r="W218" i="27" s="1"/>
  <c r="Y218" i="27" s="1"/>
  <c r="V219" i="27" s="1"/>
  <c r="W219" i="27" s="1"/>
  <c r="Y219" i="27" s="1"/>
  <c r="V220" i="27" s="1"/>
  <c r="W220" i="27" s="1"/>
  <c r="Y220" i="27" s="1"/>
  <c r="V221" i="27" s="1"/>
  <c r="W221" i="27" s="1"/>
  <c r="Y221" i="27" s="1"/>
  <c r="V222" i="27" s="1"/>
  <c r="W222" i="27" s="1"/>
  <c r="Y222" i="27" s="1"/>
  <c r="V223" i="27" s="1"/>
  <c r="W223" i="27" s="1"/>
  <c r="AA181" i="27"/>
  <c r="V179" i="36"/>
  <c r="AA178" i="36"/>
  <c r="Q70" i="32" l="1"/>
  <c r="V70" i="41"/>
  <c r="W70" i="41" s="1"/>
  <c r="AA69" i="41"/>
  <c r="V115" i="41"/>
  <c r="W115" i="41" s="1"/>
  <c r="Q115" i="32"/>
  <c r="AA114" i="41"/>
  <c r="W179" i="36"/>
  <c r="Y179" i="36" s="1"/>
  <c r="W203" i="34"/>
  <c r="Y203" i="34" s="1"/>
  <c r="V204" i="34" s="1"/>
  <c r="Y254" i="46"/>
  <c r="V255" i="46" s="1"/>
  <c r="W255" i="46" s="1"/>
  <c r="V249" i="24"/>
  <c r="W249" i="24" s="1"/>
  <c r="Y249" i="24" s="1"/>
  <c r="Y244" i="23"/>
  <c r="V245" i="23" s="1"/>
  <c r="W245" i="23" s="1"/>
  <c r="V241" i="42"/>
  <c r="W241" i="42" s="1"/>
  <c r="Y241" i="42" s="1"/>
  <c r="V236" i="38"/>
  <c r="W236" i="38" s="1"/>
  <c r="Y234" i="39"/>
  <c r="V235" i="39" s="1"/>
  <c r="W235" i="39" s="1"/>
  <c r="Y235" i="39" s="1"/>
  <c r="Y223" i="27"/>
  <c r="V224" i="27" s="1"/>
  <c r="W224" i="27" s="1"/>
  <c r="V195" i="25"/>
  <c r="W195" i="25" s="1"/>
  <c r="Y195" i="25" s="1"/>
  <c r="V196" i="25" s="1"/>
  <c r="W196" i="25" s="1"/>
  <c r="Y196" i="25" s="1"/>
  <c r="V139" i="40"/>
  <c r="W139" i="40" s="1"/>
  <c r="Y139" i="40" s="1"/>
  <c r="V140" i="40" s="1"/>
  <c r="W140" i="40" s="1"/>
  <c r="Y140" i="40" s="1"/>
  <c r="V141" i="40" s="1"/>
  <c r="W141" i="40" s="1"/>
  <c r="Y141" i="40" s="1"/>
  <c r="AA138" i="40"/>
  <c r="AA179" i="36"/>
  <c r="V180" i="36"/>
  <c r="Y115" i="41" l="1"/>
  <c r="AA115" i="41" s="1"/>
  <c r="O116" i="32"/>
  <c r="Y70" i="41"/>
  <c r="O71" i="32"/>
  <c r="W180" i="36"/>
  <c r="Y180" i="36" s="1"/>
  <c r="W204" i="34"/>
  <c r="Y204" i="34" s="1"/>
  <c r="V205" i="34" s="1"/>
  <c r="Y255" i="46"/>
  <c r="V256" i="46" s="1"/>
  <c r="W256" i="46" s="1"/>
  <c r="V250" i="24"/>
  <c r="W250" i="24" s="1"/>
  <c r="Y250" i="24" s="1"/>
  <c r="Y245" i="23"/>
  <c r="V246" i="23" s="1"/>
  <c r="W246" i="23" s="1"/>
  <c r="Y246" i="23" s="1"/>
  <c r="V247" i="23" s="1"/>
  <c r="W247" i="23" s="1"/>
  <c r="Y247" i="23" s="1"/>
  <c r="V248" i="23" s="1"/>
  <c r="W248" i="23" s="1"/>
  <c r="V242" i="42"/>
  <c r="W242" i="42" s="1"/>
  <c r="Y242" i="42" s="1"/>
  <c r="Y236" i="38"/>
  <c r="V237" i="38" s="1"/>
  <c r="W237" i="38" s="1"/>
  <c r="Y237" i="38" s="1"/>
  <c r="V238" i="38" s="1"/>
  <c r="W238" i="38" s="1"/>
  <c r="V236" i="39"/>
  <c r="W236" i="39" s="1"/>
  <c r="Y236" i="39" s="1"/>
  <c r="Y224" i="27"/>
  <c r="V225" i="27" s="1"/>
  <c r="W225" i="27" s="1"/>
  <c r="Y225" i="27" s="1"/>
  <c r="V226" i="27" s="1"/>
  <c r="W226" i="27" s="1"/>
  <c r="Y226" i="27" s="1"/>
  <c r="V227" i="27" s="1"/>
  <c r="W227" i="27" s="1"/>
  <c r="Y227" i="27" s="1"/>
  <c r="V228" i="27" s="1"/>
  <c r="W228" i="27" s="1"/>
  <c r="Y228" i="27" s="1"/>
  <c r="V229" i="27" s="1"/>
  <c r="W229" i="27" s="1"/>
  <c r="Y229" i="27" s="1"/>
  <c r="V230" i="27" s="1"/>
  <c r="W230" i="27" s="1"/>
  <c r="V197" i="25"/>
  <c r="W197" i="25" s="1"/>
  <c r="Y197" i="25" s="1"/>
  <c r="AA139" i="40"/>
  <c r="V142" i="40"/>
  <c r="W142" i="40" s="1"/>
  <c r="Y142" i="40" s="1"/>
  <c r="V143" i="40" s="1"/>
  <c r="W143" i="40" s="1"/>
  <c r="Y143" i="40" s="1"/>
  <c r="V144" i="40" s="1"/>
  <c r="W144" i="40" s="1"/>
  <c r="Y144" i="40" s="1"/>
  <c r="V145" i="40" s="1"/>
  <c r="W145" i="40" s="1"/>
  <c r="Y145" i="40" s="1"/>
  <c r="AA141" i="40"/>
  <c r="AA180" i="36"/>
  <c r="V181" i="36"/>
  <c r="Q71" i="32" l="1"/>
  <c r="V71" i="41"/>
  <c r="W71" i="41" s="1"/>
  <c r="AA70" i="41"/>
  <c r="V116" i="41"/>
  <c r="W116" i="41" s="1"/>
  <c r="Q116" i="32"/>
  <c r="Y256" i="46"/>
  <c r="V257" i="46" s="1"/>
  <c r="W257" i="46" s="1"/>
  <c r="W181" i="36"/>
  <c r="Y181" i="36" s="1"/>
  <c r="W205" i="34"/>
  <c r="Y205" i="34" s="1"/>
  <c r="V206" i="34" s="1"/>
  <c r="Y248" i="23"/>
  <c r="V249" i="23" s="1"/>
  <c r="W249" i="23" s="1"/>
  <c r="V251" i="24"/>
  <c r="W251" i="24" s="1"/>
  <c r="Y251" i="24" s="1"/>
  <c r="V243" i="42"/>
  <c r="W243" i="42" s="1"/>
  <c r="Y243" i="42" s="1"/>
  <c r="V244" i="42" s="1"/>
  <c r="W244" i="42" s="1"/>
  <c r="Y244" i="42" s="1"/>
  <c r="V245" i="42" s="1"/>
  <c r="W245" i="42" s="1"/>
  <c r="Y238" i="38"/>
  <c r="V239" i="38" s="1"/>
  <c r="W239" i="38" s="1"/>
  <c r="V237" i="39"/>
  <c r="W237" i="39" s="1"/>
  <c r="Y237" i="39" s="1"/>
  <c r="Y230" i="27"/>
  <c r="V231" i="27" s="1"/>
  <c r="W231" i="27" s="1"/>
  <c r="Y231" i="27" s="1"/>
  <c r="V232" i="27" s="1"/>
  <c r="W232" i="27" s="1"/>
  <c r="Y232" i="27" s="1"/>
  <c r="V233" i="27" s="1"/>
  <c r="W233" i="27" s="1"/>
  <c r="Y233" i="27" s="1"/>
  <c r="V234" i="27" s="1"/>
  <c r="W234" i="27" s="1"/>
  <c r="Y234" i="27" s="1"/>
  <c r="V235" i="27" s="1"/>
  <c r="W235" i="27" s="1"/>
  <c r="V198" i="25"/>
  <c r="W198" i="25" s="1"/>
  <c r="Y198" i="25" s="1"/>
  <c r="V199" i="25" s="1"/>
  <c r="W199" i="25" s="1"/>
  <c r="Y199" i="25" s="1"/>
  <c r="V200" i="25" s="1"/>
  <c r="W200" i="25" s="1"/>
  <c r="Y200" i="25" s="1"/>
  <c r="V201" i="25" s="1"/>
  <c r="W201" i="25" s="1"/>
  <c r="Y201" i="25" s="1"/>
  <c r="V202" i="25" s="1"/>
  <c r="W202" i="25" s="1"/>
  <c r="Y202" i="25" s="1"/>
  <c r="V203" i="25" s="1"/>
  <c r="W203" i="25" s="1"/>
  <c r="Y203" i="25" s="1"/>
  <c r="AA181" i="36"/>
  <c r="AA142" i="40"/>
  <c r="AA143" i="40" s="1"/>
  <c r="V146" i="40"/>
  <c r="W146" i="40" s="1"/>
  <c r="Y146" i="40" s="1"/>
  <c r="V147" i="40" s="1"/>
  <c r="W147" i="40" s="1"/>
  <c r="Y147" i="40" s="1"/>
  <c r="V148" i="40" s="1"/>
  <c r="W148" i="40" s="1"/>
  <c r="Y148" i="40" s="1"/>
  <c r="AA145" i="40"/>
  <c r="V182" i="36"/>
  <c r="Y116" i="41" l="1"/>
  <c r="O117" i="32"/>
  <c r="Y71" i="41"/>
  <c r="O72" i="32"/>
  <c r="Y257" i="46"/>
  <c r="V258" i="46" s="1"/>
  <c r="W258" i="46" s="1"/>
  <c r="Y258" i="46" s="1"/>
  <c r="V259" i="46" s="1"/>
  <c r="W259" i="46" s="1"/>
  <c r="Y259" i="46" s="1"/>
  <c r="V260" i="46" s="1"/>
  <c r="W260" i="46" s="1"/>
  <c r="Y260" i="46" s="1"/>
  <c r="V261" i="46" s="1"/>
  <c r="W261" i="46" s="1"/>
  <c r="Y261" i="46" s="1"/>
  <c r="V262" i="46" s="1"/>
  <c r="W262" i="46" s="1"/>
  <c r="Y262" i="46" s="1"/>
  <c r="V263" i="46" s="1"/>
  <c r="W263" i="46" s="1"/>
  <c r="Y263" i="46" s="1"/>
  <c r="V264" i="46" s="1"/>
  <c r="W264" i="46" s="1"/>
  <c r="Y264" i="46" s="1"/>
  <c r="V265" i="46" s="1"/>
  <c r="W265" i="46" s="1"/>
  <c r="Y265" i="46" s="1"/>
  <c r="V266" i="46" s="1"/>
  <c r="W266" i="46" s="1"/>
  <c r="Y266" i="46" s="1"/>
  <c r="V267" i="46" s="1"/>
  <c r="W267" i="46" s="1"/>
  <c r="Y267" i="46" s="1"/>
  <c r="V268" i="46" s="1"/>
  <c r="W268" i="46" s="1"/>
  <c r="Y268" i="46" s="1"/>
  <c r="V269" i="46" s="1"/>
  <c r="W269" i="46" s="1"/>
  <c r="Y269" i="46" s="1"/>
  <c r="V270" i="46" s="1"/>
  <c r="W270" i="46" s="1"/>
  <c r="Y270" i="46" s="1"/>
  <c r="W182" i="36"/>
  <c r="Y182" i="36" s="1"/>
  <c r="W206" i="34"/>
  <c r="Y206" i="34" s="1"/>
  <c r="V207" i="34" s="1"/>
  <c r="Y249" i="23"/>
  <c r="V250" i="23" s="1"/>
  <c r="W250" i="23" s="1"/>
  <c r="V252" i="24"/>
  <c r="W252" i="24" s="1"/>
  <c r="Y252" i="24" s="1"/>
  <c r="Y245" i="42"/>
  <c r="V246" i="42" s="1"/>
  <c r="W246" i="42" s="1"/>
  <c r="Y246" i="42" s="1"/>
  <c r="V247" i="42" s="1"/>
  <c r="W247" i="42" s="1"/>
  <c r="Y247" i="42" s="1"/>
  <c r="V248" i="42" s="1"/>
  <c r="W248" i="42" s="1"/>
  <c r="Y235" i="27"/>
  <c r="V236" i="27" s="1"/>
  <c r="W236" i="27" s="1"/>
  <c r="Y236" i="27" s="1"/>
  <c r="V237" i="27" s="1"/>
  <c r="W237" i="27" s="1"/>
  <c r="Y237" i="27" s="1"/>
  <c r="Y239" i="38"/>
  <c r="V240" i="38" s="1"/>
  <c r="W240" i="38" s="1"/>
  <c r="V238" i="39"/>
  <c r="W238" i="39" s="1"/>
  <c r="Y238" i="39" s="1"/>
  <c r="V204" i="25"/>
  <c r="W204" i="25" s="1"/>
  <c r="Y204" i="25" s="1"/>
  <c r="AA146" i="40"/>
  <c r="V149" i="40"/>
  <c r="W149" i="40" s="1"/>
  <c r="Y149" i="40" s="1"/>
  <c r="V150" i="40" s="1"/>
  <c r="W150" i="40" s="1"/>
  <c r="Y150" i="40" s="1"/>
  <c r="V151" i="40" s="1"/>
  <c r="W151" i="40" s="1"/>
  <c r="Y151" i="40" s="1"/>
  <c r="AA148" i="40"/>
  <c r="AA182" i="36"/>
  <c r="V183" i="36"/>
  <c r="Q72" i="32" l="1"/>
  <c r="V72" i="41"/>
  <c r="W72" i="41" s="1"/>
  <c r="AA71" i="41"/>
  <c r="V117" i="41"/>
  <c r="W117" i="41" s="1"/>
  <c r="Q117" i="32"/>
  <c r="AA116" i="41"/>
  <c r="W183" i="36"/>
  <c r="Y183" i="36" s="1"/>
  <c r="W207" i="34"/>
  <c r="Y207" i="34" s="1"/>
  <c r="V208" i="34" s="1"/>
  <c r="Y250" i="23"/>
  <c r="V251" i="23" s="1"/>
  <c r="W251" i="23" s="1"/>
  <c r="Y251" i="23" s="1"/>
  <c r="V252" i="23" s="1"/>
  <c r="W252" i="23" s="1"/>
  <c r="Y248" i="42"/>
  <c r="V249" i="42" s="1"/>
  <c r="W249" i="42" s="1"/>
  <c r="V253" i="24"/>
  <c r="W253" i="24" s="1"/>
  <c r="Y253" i="24" s="1"/>
  <c r="Y240" i="38"/>
  <c r="V241" i="38" s="1"/>
  <c r="W241" i="38" s="1"/>
  <c r="V239" i="39"/>
  <c r="W239" i="39" s="1"/>
  <c r="Y239" i="39" s="1"/>
  <c r="V238" i="27"/>
  <c r="W238" i="27" s="1"/>
  <c r="V205" i="25"/>
  <c r="W205" i="25" s="1"/>
  <c r="Y205" i="25" s="1"/>
  <c r="V206" i="25" s="1"/>
  <c r="W206" i="25" s="1"/>
  <c r="Y206" i="25" s="1"/>
  <c r="V207" i="25" s="1"/>
  <c r="W207" i="25" s="1"/>
  <c r="Y207" i="25" s="1"/>
  <c r="V208" i="25" s="1"/>
  <c r="W208" i="25" s="1"/>
  <c r="Y208" i="25" s="1"/>
  <c r="V209" i="25" s="1"/>
  <c r="W209" i="25" s="1"/>
  <c r="Y209" i="25" s="1"/>
  <c r="V210" i="25" s="1"/>
  <c r="W210" i="25" s="1"/>
  <c r="Y210" i="25" s="1"/>
  <c r="V211" i="25" s="1"/>
  <c r="W211" i="25" s="1"/>
  <c r="Y211" i="25" s="1"/>
  <c r="AA149" i="40"/>
  <c r="V152" i="40"/>
  <c r="W152" i="40" s="1"/>
  <c r="Y152" i="40" s="1"/>
  <c r="V153" i="40" s="1"/>
  <c r="W153" i="40" s="1"/>
  <c r="Y153" i="40" s="1"/>
  <c r="AA151" i="40"/>
  <c r="V184" i="36"/>
  <c r="Y117" i="41" l="1"/>
  <c r="O118" i="32"/>
  <c r="AA117" i="41"/>
  <c r="Y72" i="41"/>
  <c r="O73" i="32"/>
  <c r="W184" i="36"/>
  <c r="Y184" i="36" s="1"/>
  <c r="W208" i="34"/>
  <c r="Y208" i="34" s="1"/>
  <c r="V209" i="34" s="1"/>
  <c r="Y252" i="23"/>
  <c r="V253" i="23" s="1"/>
  <c r="W253" i="23" s="1"/>
  <c r="Y249" i="42"/>
  <c r="V250" i="42" s="1"/>
  <c r="W250" i="42" s="1"/>
  <c r="V254" i="24"/>
  <c r="W254" i="24" s="1"/>
  <c r="Y254" i="24" s="1"/>
  <c r="V212" i="25"/>
  <c r="W212" i="25" s="1"/>
  <c r="Y212" i="25" s="1"/>
  <c r="Y238" i="27"/>
  <c r="V239" i="27" s="1"/>
  <c r="W239" i="27" s="1"/>
  <c r="Y241" i="38"/>
  <c r="V242" i="38" s="1"/>
  <c r="W242" i="38" s="1"/>
  <c r="V240" i="39"/>
  <c r="W240" i="39" s="1"/>
  <c r="Y240" i="39" s="1"/>
  <c r="V154" i="40"/>
  <c r="W154" i="40" s="1"/>
  <c r="Y154" i="40" s="1"/>
  <c r="V155" i="40" s="1"/>
  <c r="W155" i="40" s="1"/>
  <c r="Y155" i="40" s="1"/>
  <c r="V156" i="40" s="1"/>
  <c r="W156" i="40" s="1"/>
  <c r="Y156" i="40" s="1"/>
  <c r="AA153" i="40"/>
  <c r="V185" i="36"/>
  <c r="Q73" i="32" l="1"/>
  <c r="V73" i="41"/>
  <c r="W73" i="41" s="1"/>
  <c r="AA72" i="41"/>
  <c r="V118" i="41"/>
  <c r="W118" i="41" s="1"/>
  <c r="Q118" i="32"/>
  <c r="W185" i="36"/>
  <c r="Y185" i="36" s="1"/>
  <c r="W209" i="34"/>
  <c r="Y209" i="34" s="1"/>
  <c r="V210" i="34" s="1"/>
  <c r="Y253" i="23"/>
  <c r="V254" i="23" s="1"/>
  <c r="W254" i="23" s="1"/>
  <c r="Y250" i="42"/>
  <c r="V251" i="42" s="1"/>
  <c r="W251" i="42" s="1"/>
  <c r="Y251" i="42" s="1"/>
  <c r="V252" i="42" s="1"/>
  <c r="W252" i="42" s="1"/>
  <c r="V255" i="24"/>
  <c r="W255" i="24" s="1"/>
  <c r="Y255" i="24" s="1"/>
  <c r="V213" i="25"/>
  <c r="W213" i="25" s="1"/>
  <c r="Y213" i="25" s="1"/>
  <c r="Y239" i="27"/>
  <c r="V240" i="27" s="1"/>
  <c r="W240" i="27" s="1"/>
  <c r="Y240" i="27" s="1"/>
  <c r="V241" i="27" s="1"/>
  <c r="W241" i="27" s="1"/>
  <c r="Y241" i="27" s="1"/>
  <c r="Y242" i="38"/>
  <c r="V243" i="38" s="1"/>
  <c r="W243" i="38" s="1"/>
  <c r="Y243" i="38" s="1"/>
  <c r="V241" i="39"/>
  <c r="W241" i="39" s="1"/>
  <c r="Y241" i="39" s="1"/>
  <c r="V157" i="40"/>
  <c r="W157" i="40" s="1"/>
  <c r="Y157" i="40" s="1"/>
  <c r="V158" i="40" s="1"/>
  <c r="W158" i="40" s="1"/>
  <c r="Y158" i="40" s="1"/>
  <c r="V159" i="40" s="1"/>
  <c r="W159" i="40" s="1"/>
  <c r="Y159" i="40" s="1"/>
  <c r="AA156" i="40"/>
  <c r="AA154" i="40"/>
  <c r="V186" i="36"/>
  <c r="Y118" i="41" l="1"/>
  <c r="O119" i="32"/>
  <c r="Y73" i="41"/>
  <c r="O74" i="32"/>
  <c r="W186" i="36"/>
  <c r="Y186" i="36" s="1"/>
  <c r="W210" i="34"/>
  <c r="Y210" i="34" s="1"/>
  <c r="V211" i="34" s="1"/>
  <c r="Y254" i="23"/>
  <c r="V255" i="23" s="1"/>
  <c r="W255" i="23" s="1"/>
  <c r="Y252" i="42"/>
  <c r="V253" i="42" s="1"/>
  <c r="W253" i="42" s="1"/>
  <c r="Y253" i="42" s="1"/>
  <c r="V254" i="42" s="1"/>
  <c r="W254" i="42" s="1"/>
  <c r="V256" i="24"/>
  <c r="W256" i="24" s="1"/>
  <c r="Y256" i="24" s="1"/>
  <c r="V214" i="25"/>
  <c r="W214" i="25" s="1"/>
  <c r="Y214" i="25" s="1"/>
  <c r="V215" i="25" s="1"/>
  <c r="W215" i="25" s="1"/>
  <c r="Y215" i="25" s="1"/>
  <c r="V216" i="25" s="1"/>
  <c r="W216" i="25" s="1"/>
  <c r="Y216" i="25" s="1"/>
  <c r="V217" i="25" s="1"/>
  <c r="W217" i="25" s="1"/>
  <c r="Y217" i="25" s="1"/>
  <c r="V218" i="25" s="1"/>
  <c r="W218" i="25" s="1"/>
  <c r="Y218" i="25" s="1"/>
  <c r="V219" i="25" s="1"/>
  <c r="W219" i="25" s="1"/>
  <c r="Y219" i="25" s="1"/>
  <c r="V220" i="25" s="1"/>
  <c r="W220" i="25" s="1"/>
  <c r="Y220" i="25" s="1"/>
  <c r="V221" i="25" s="1"/>
  <c r="W221" i="25" s="1"/>
  <c r="Y221" i="25" s="1"/>
  <c r="V222" i="25" s="1"/>
  <c r="W222" i="25" s="1"/>
  <c r="Y222" i="25" s="1"/>
  <c r="V223" i="25" s="1"/>
  <c r="W223" i="25" s="1"/>
  <c r="Y223" i="25" s="1"/>
  <c r="V224" i="25" s="1"/>
  <c r="W224" i="25" s="1"/>
  <c r="Y224" i="25" s="1"/>
  <c r="V225" i="25" s="1"/>
  <c r="W225" i="25" s="1"/>
  <c r="Y225" i="25" s="1"/>
  <c r="V226" i="25" s="1"/>
  <c r="W226" i="25" s="1"/>
  <c r="Y226" i="25" s="1"/>
  <c r="V244" i="38"/>
  <c r="W244" i="38" s="1"/>
  <c r="Y244" i="38" s="1"/>
  <c r="V245" i="38" s="1"/>
  <c r="W245" i="38" s="1"/>
  <c r="Y245" i="38" s="1"/>
  <c r="V246" i="38" s="1"/>
  <c r="W246" i="38" s="1"/>
  <c r="Y246" i="38" s="1"/>
  <c r="V247" i="38" s="1"/>
  <c r="W247" i="38" s="1"/>
  <c r="Y247" i="38" s="1"/>
  <c r="V248" i="38" s="1"/>
  <c r="W248" i="38" s="1"/>
  <c r="Y248" i="38" s="1"/>
  <c r="V249" i="38" s="1"/>
  <c r="W249" i="38" s="1"/>
  <c r="Y249" i="38" s="1"/>
  <c r="V250" i="38" s="1"/>
  <c r="W250" i="38" s="1"/>
  <c r="V242" i="27"/>
  <c r="W242" i="27" s="1"/>
  <c r="Y242" i="27" s="1"/>
  <c r="V242" i="39"/>
  <c r="W242" i="39" s="1"/>
  <c r="Y242" i="39" s="1"/>
  <c r="V160" i="40"/>
  <c r="W160" i="40" s="1"/>
  <c r="Y160" i="40" s="1"/>
  <c r="V161" i="40" s="1"/>
  <c r="W161" i="40" s="1"/>
  <c r="Y161" i="40" s="1"/>
  <c r="AA159" i="40"/>
  <c r="V187" i="36"/>
  <c r="Q74" i="32" l="1"/>
  <c r="V74" i="41"/>
  <c r="W74" i="41" s="1"/>
  <c r="AA73" i="41"/>
  <c r="V119" i="41"/>
  <c r="W119" i="41" s="1"/>
  <c r="Q119" i="32"/>
  <c r="W187" i="36"/>
  <c r="Y187" i="36" s="1"/>
  <c r="W211" i="34"/>
  <c r="Y211" i="34" s="1"/>
  <c r="V212" i="34" s="1"/>
  <c r="Y255" i="23"/>
  <c r="V256" i="23" s="1"/>
  <c r="W256" i="23" s="1"/>
  <c r="Y254" i="42"/>
  <c r="V255" i="42" s="1"/>
  <c r="W255" i="42" s="1"/>
  <c r="Y255" i="42" s="1"/>
  <c r="Y250" i="38"/>
  <c r="V251" i="38" s="1"/>
  <c r="W251" i="38" s="1"/>
  <c r="V257" i="24"/>
  <c r="W257" i="24" s="1"/>
  <c r="Y257" i="24" s="1"/>
  <c r="V243" i="27"/>
  <c r="W243" i="27" s="1"/>
  <c r="V243" i="39"/>
  <c r="W243" i="39" s="1"/>
  <c r="V227" i="25"/>
  <c r="W227" i="25" s="1"/>
  <c r="Y227" i="25" s="1"/>
  <c r="V228" i="25" s="1"/>
  <c r="W228" i="25" s="1"/>
  <c r="Y228" i="25" s="1"/>
  <c r="V229" i="25" s="1"/>
  <c r="W229" i="25" s="1"/>
  <c r="Y229" i="25" s="1"/>
  <c r="V230" i="25" s="1"/>
  <c r="W230" i="25" s="1"/>
  <c r="Y230" i="25" s="1"/>
  <c r="V162" i="40"/>
  <c r="W162" i="40" s="1"/>
  <c r="Y162" i="40" s="1"/>
  <c r="V163" i="40" s="1"/>
  <c r="W163" i="40" s="1"/>
  <c r="Y163" i="40" s="1"/>
  <c r="V164" i="40" s="1"/>
  <c r="W164" i="40" s="1"/>
  <c r="Y164" i="40" s="1"/>
  <c r="V165" i="40" s="1"/>
  <c r="W165" i="40" s="1"/>
  <c r="Y165" i="40" s="1"/>
  <c r="AA165" i="40" s="1"/>
  <c r="AA161" i="40"/>
  <c r="V188" i="36"/>
  <c r="Y119" i="41" l="1"/>
  <c r="O120" i="32"/>
  <c r="Y74" i="41"/>
  <c r="O75" i="32"/>
  <c r="W188" i="36"/>
  <c r="Y188" i="36" s="1"/>
  <c r="V189" i="36" s="1"/>
  <c r="W212" i="34"/>
  <c r="Y212" i="34" s="1"/>
  <c r="V213" i="34" s="1"/>
  <c r="Y256" i="23"/>
  <c r="V257" i="23" s="1"/>
  <c r="W257" i="23" s="1"/>
  <c r="Y257" i="23" s="1"/>
  <c r="V258" i="23" s="1"/>
  <c r="W258" i="23" s="1"/>
  <c r="Y258" i="23" s="1"/>
  <c r="V259" i="23" s="1"/>
  <c r="W259" i="23" s="1"/>
  <c r="Y259" i="23" s="1"/>
  <c r="V260" i="23" s="1"/>
  <c r="W260" i="23" s="1"/>
  <c r="Y260" i="23" s="1"/>
  <c r="V261" i="23" s="1"/>
  <c r="W261" i="23" s="1"/>
  <c r="Y261" i="23" s="1"/>
  <c r="V262" i="23" s="1"/>
  <c r="W262" i="23" s="1"/>
  <c r="Y262" i="23" s="1"/>
  <c r="V263" i="23" s="1"/>
  <c r="W263" i="23" s="1"/>
  <c r="Y263" i="23" s="1"/>
  <c r="V264" i="23" s="1"/>
  <c r="W264" i="23" s="1"/>
  <c r="Y264" i="23" s="1"/>
  <c r="V265" i="23" s="1"/>
  <c r="W265" i="23" s="1"/>
  <c r="Y265" i="23" s="1"/>
  <c r="V266" i="23" s="1"/>
  <c r="W266" i="23" s="1"/>
  <c r="Y266" i="23" s="1"/>
  <c r="V267" i="23" s="1"/>
  <c r="W267" i="23" s="1"/>
  <c r="Y267" i="23" s="1"/>
  <c r="V268" i="23" s="1"/>
  <c r="W268" i="23" s="1"/>
  <c r="Y268" i="23" s="1"/>
  <c r="V269" i="23" s="1"/>
  <c r="W269" i="23" s="1"/>
  <c r="Y269" i="23" s="1"/>
  <c r="V270" i="23" s="1"/>
  <c r="W270" i="23" s="1"/>
  <c r="Y270" i="23" s="1"/>
  <c r="V256" i="42"/>
  <c r="W256" i="42" s="1"/>
  <c r="Y251" i="38"/>
  <c r="V252" i="38" s="1"/>
  <c r="W252" i="38" s="1"/>
  <c r="V166" i="40"/>
  <c r="W166" i="40" s="1"/>
  <c r="Y166" i="40" s="1"/>
  <c r="V167" i="40" s="1"/>
  <c r="W167" i="40" s="1"/>
  <c r="Y167" i="40" s="1"/>
  <c r="V168" i="40" s="1"/>
  <c r="W168" i="40" s="1"/>
  <c r="Y168" i="40" s="1"/>
  <c r="V169" i="40" s="1"/>
  <c r="W169" i="40" s="1"/>
  <c r="Y169" i="40" s="1"/>
  <c r="AA169" i="40" s="1"/>
  <c r="V258" i="24"/>
  <c r="W258" i="24" s="1"/>
  <c r="Y258" i="24" s="1"/>
  <c r="Y243" i="27"/>
  <c r="V244" i="27" s="1"/>
  <c r="W244" i="27" s="1"/>
  <c r="Y244" i="27" s="1"/>
  <c r="V245" i="27" s="1"/>
  <c r="W245" i="27" s="1"/>
  <c r="Y245" i="27" s="1"/>
  <c r="Y243" i="39"/>
  <c r="V244" i="39" s="1"/>
  <c r="W244" i="39" s="1"/>
  <c r="Y244" i="39" s="1"/>
  <c r="V245" i="39" s="1"/>
  <c r="W245" i="39" s="1"/>
  <c r="Y245" i="39" s="1"/>
  <c r="V231" i="25"/>
  <c r="W231" i="25" s="1"/>
  <c r="Y231" i="25" s="1"/>
  <c r="Q75" i="32" l="1"/>
  <c r="V75" i="41"/>
  <c r="W75" i="41" s="1"/>
  <c r="AA74" i="41"/>
  <c r="V120" i="41"/>
  <c r="W120" i="41" s="1"/>
  <c r="Q120" i="32"/>
  <c r="V259" i="24"/>
  <c r="W259" i="24" s="1"/>
  <c r="W189" i="36"/>
  <c r="Y189" i="36" s="1"/>
  <c r="V190" i="36" s="1"/>
  <c r="W213" i="34"/>
  <c r="Y213" i="34" s="1"/>
  <c r="V214" i="34" s="1"/>
  <c r="Y256" i="42"/>
  <c r="V257" i="42" s="1"/>
  <c r="W257" i="42" s="1"/>
  <c r="Y252" i="38"/>
  <c r="V253" i="38" s="1"/>
  <c r="W253" i="38" s="1"/>
  <c r="V170" i="40"/>
  <c r="W170" i="40" s="1"/>
  <c r="Y170" i="40" s="1"/>
  <c r="V171" i="40" s="1"/>
  <c r="W171" i="40" s="1"/>
  <c r="Y171" i="40" s="1"/>
  <c r="V172" i="40" s="1"/>
  <c r="W172" i="40" s="1"/>
  <c r="Y172" i="40" s="1"/>
  <c r="V173" i="40" s="1"/>
  <c r="W173" i="40" s="1"/>
  <c r="Y173" i="40" s="1"/>
  <c r="V174" i="40" s="1"/>
  <c r="W174" i="40" s="1"/>
  <c r="Y174" i="40" s="1"/>
  <c r="V175" i="40" s="1"/>
  <c r="AA167" i="40"/>
  <c r="V246" i="27"/>
  <c r="W246" i="27" s="1"/>
  <c r="Y246" i="27" s="1"/>
  <c r="V247" i="27" s="1"/>
  <c r="W247" i="27" s="1"/>
  <c r="V246" i="39"/>
  <c r="W246" i="39" s="1"/>
  <c r="Y246" i="39" s="1"/>
  <c r="V247" i="39" s="1"/>
  <c r="W247" i="39" s="1"/>
  <c r="Y247" i="39" s="1"/>
  <c r="V248" i="39" s="1"/>
  <c r="W248" i="39" s="1"/>
  <c r="V232" i="25"/>
  <c r="W232" i="25" s="1"/>
  <c r="Y232" i="25" s="1"/>
  <c r="Y120" i="41" l="1"/>
  <c r="O121" i="32"/>
  <c r="Y75" i="41"/>
  <c r="O76" i="32"/>
  <c r="Y259" i="24"/>
  <c r="W175" i="40"/>
  <c r="Y175" i="40" s="1"/>
  <c r="W190" i="36"/>
  <c r="Y190" i="36" s="1"/>
  <c r="V191" i="36" s="1"/>
  <c r="W214" i="34"/>
  <c r="Y214" i="34" s="1"/>
  <c r="V215" i="34" s="1"/>
  <c r="Y257" i="42"/>
  <c r="V258" i="42" s="1"/>
  <c r="W258" i="42" s="1"/>
  <c r="Y258" i="42" s="1"/>
  <c r="Y253" i="38"/>
  <c r="V254" i="38" s="1"/>
  <c r="W254" i="38" s="1"/>
  <c r="AA173" i="40"/>
  <c r="AA171" i="40"/>
  <c r="Y248" i="39"/>
  <c r="V249" i="39" s="1"/>
  <c r="W249" i="39" s="1"/>
  <c r="Y247" i="27"/>
  <c r="V248" i="27" s="1"/>
  <c r="W248" i="27" s="1"/>
  <c r="V233" i="25"/>
  <c r="W233" i="25" s="1"/>
  <c r="Y233" i="25" s="1"/>
  <c r="V176" i="40"/>
  <c r="AA175" i="40"/>
  <c r="Q76" i="32" l="1"/>
  <c r="AA75" i="41"/>
  <c r="V76" i="41"/>
  <c r="W76" i="41" s="1"/>
  <c r="V121" i="41"/>
  <c r="W121" i="41" s="1"/>
  <c r="Q121" i="32"/>
  <c r="V259" i="42"/>
  <c r="W259" i="42" s="1"/>
  <c r="V260" i="24"/>
  <c r="W260" i="24" s="1"/>
  <c r="W176" i="40"/>
  <c r="Y176" i="40" s="1"/>
  <c r="W191" i="36"/>
  <c r="Y191" i="36" s="1"/>
  <c r="V192" i="36" s="1"/>
  <c r="W215" i="34"/>
  <c r="Y215" i="34" s="1"/>
  <c r="V216" i="34" s="1"/>
  <c r="Y254" i="38"/>
  <c r="V255" i="38" s="1"/>
  <c r="W255" i="38" s="1"/>
  <c r="Y249" i="39"/>
  <c r="V250" i="39" s="1"/>
  <c r="W250" i="39" s="1"/>
  <c r="Y248" i="27"/>
  <c r="V249" i="27" s="1"/>
  <c r="W249" i="27" s="1"/>
  <c r="V234" i="25"/>
  <c r="W234" i="25" s="1"/>
  <c r="V177" i="40"/>
  <c r="Y121" i="41" l="1"/>
  <c r="O122" i="32"/>
  <c r="Y76" i="41"/>
  <c r="O77" i="32"/>
  <c r="Y259" i="42"/>
  <c r="Y260" i="24"/>
  <c r="W177" i="40"/>
  <c r="Y177" i="40" s="1"/>
  <c r="W192" i="36"/>
  <c r="Y192" i="36" s="1"/>
  <c r="V193" i="36" s="1"/>
  <c r="W216" i="34"/>
  <c r="Y216" i="34" s="1"/>
  <c r="V217" i="34" s="1"/>
  <c r="Y255" i="38"/>
  <c r="V256" i="38" s="1"/>
  <c r="W256" i="38" s="1"/>
  <c r="Y249" i="27"/>
  <c r="V250" i="27" s="1"/>
  <c r="W250" i="27" s="1"/>
  <c r="Y250" i="27" s="1"/>
  <c r="V251" i="27" s="1"/>
  <c r="W251" i="27" s="1"/>
  <c r="Y250" i="39"/>
  <c r="V251" i="39" s="1"/>
  <c r="W251" i="39" s="1"/>
  <c r="Y234" i="25"/>
  <c r="V235" i="25" s="1"/>
  <c r="W235" i="25" s="1"/>
  <c r="Y235" i="25" s="1"/>
  <c r="V178" i="40"/>
  <c r="Q77" i="32" l="1"/>
  <c r="V77" i="41"/>
  <c r="W77" i="41" s="1"/>
  <c r="AA76" i="41"/>
  <c r="Q122" i="32"/>
  <c r="V122" i="41"/>
  <c r="W122" i="41" s="1"/>
  <c r="AA121" i="41"/>
  <c r="V260" i="42"/>
  <c r="W260" i="42" s="1"/>
  <c r="V261" i="24"/>
  <c r="W261" i="24" s="1"/>
  <c r="W178" i="40"/>
  <c r="Y178" i="40" s="1"/>
  <c r="Y256" i="38"/>
  <c r="V257" i="38" s="1"/>
  <c r="W257" i="38" s="1"/>
  <c r="W193" i="36"/>
  <c r="Y193" i="36" s="1"/>
  <c r="V194" i="36" s="1"/>
  <c r="W217" i="34"/>
  <c r="Y217" i="34" s="1"/>
  <c r="V218" i="34" s="1"/>
  <c r="Y251" i="27"/>
  <c r="V252" i="27" s="1"/>
  <c r="W252" i="27" s="1"/>
  <c r="Y252" i="27" s="1"/>
  <c r="V253" i="27" s="1"/>
  <c r="W253" i="27" s="1"/>
  <c r="Y251" i="39"/>
  <c r="V252" i="39" s="1"/>
  <c r="W252" i="39" s="1"/>
  <c r="V236" i="25"/>
  <c r="W236" i="25" s="1"/>
  <c r="Y236" i="25" s="1"/>
  <c r="V179" i="40"/>
  <c r="Y122" i="41" l="1"/>
  <c r="O123" i="32"/>
  <c r="Y77" i="41"/>
  <c r="O78" i="32"/>
  <c r="Y260" i="42"/>
  <c r="Y261" i="24"/>
  <c r="W179" i="40"/>
  <c r="Y179" i="40" s="1"/>
  <c r="Y257" i="38"/>
  <c r="V258" i="38" s="1"/>
  <c r="W258" i="38" s="1"/>
  <c r="Y258" i="38" s="1"/>
  <c r="V259" i="38" s="1"/>
  <c r="W259" i="38" s="1"/>
  <c r="Y259" i="38" s="1"/>
  <c r="V260" i="38" s="1"/>
  <c r="W260" i="38" s="1"/>
  <c r="Y260" i="38" s="1"/>
  <c r="V261" i="38" s="1"/>
  <c r="W261" i="38" s="1"/>
  <c r="Y261" i="38" s="1"/>
  <c r="V262" i="38" s="1"/>
  <c r="W262" i="38" s="1"/>
  <c r="Y262" i="38" s="1"/>
  <c r="V263" i="38" s="1"/>
  <c r="W263" i="38" s="1"/>
  <c r="Y263" i="38" s="1"/>
  <c r="V264" i="38" s="1"/>
  <c r="W264" i="38" s="1"/>
  <c r="Y264" i="38" s="1"/>
  <c r="V265" i="38" s="1"/>
  <c r="W265" i="38" s="1"/>
  <c r="Y265" i="38" s="1"/>
  <c r="V266" i="38" s="1"/>
  <c r="W266" i="38" s="1"/>
  <c r="Y266" i="38" s="1"/>
  <c r="V267" i="38" s="1"/>
  <c r="W267" i="38" s="1"/>
  <c r="Y267" i="38" s="1"/>
  <c r="V268" i="38" s="1"/>
  <c r="W268" i="38" s="1"/>
  <c r="Y268" i="38" s="1"/>
  <c r="V269" i="38" s="1"/>
  <c r="W269" i="38" s="1"/>
  <c r="Y269" i="38" s="1"/>
  <c r="V270" i="38" s="1"/>
  <c r="W270" i="38" s="1"/>
  <c r="Y270" i="38" s="1"/>
  <c r="W194" i="36"/>
  <c r="Y194" i="36" s="1"/>
  <c r="V195" i="36" s="1"/>
  <c r="W218" i="34"/>
  <c r="Y218" i="34" s="1"/>
  <c r="V219" i="34" s="1"/>
  <c r="Y253" i="27"/>
  <c r="V254" i="27" s="1"/>
  <c r="W254" i="27" s="1"/>
  <c r="Y254" i="27" s="1"/>
  <c r="V255" i="27" s="1"/>
  <c r="W255" i="27" s="1"/>
  <c r="Y252" i="39"/>
  <c r="V253" i="39" s="1"/>
  <c r="W253" i="39" s="1"/>
  <c r="V237" i="25"/>
  <c r="W237" i="25" s="1"/>
  <c r="Y237" i="25" s="1"/>
  <c r="V180" i="40"/>
  <c r="Q78" i="32" l="1"/>
  <c r="AA77" i="41"/>
  <c r="V78" i="41"/>
  <c r="W78" i="41" s="1"/>
  <c r="V123" i="41"/>
  <c r="W123" i="41" s="1"/>
  <c r="Q123" i="32"/>
  <c r="V261" i="42"/>
  <c r="W261" i="42" s="1"/>
  <c r="V262" i="24"/>
  <c r="W262" i="24" s="1"/>
  <c r="W180" i="40"/>
  <c r="Y180" i="40" s="1"/>
  <c r="W195" i="36"/>
  <c r="Y195" i="36" s="1"/>
  <c r="V196" i="36" s="1"/>
  <c r="W219" i="34"/>
  <c r="Y219" i="34" s="1"/>
  <c r="V220" i="34" s="1"/>
  <c r="Y255" i="27"/>
  <c r="V256" i="27" s="1"/>
  <c r="W256" i="27" s="1"/>
  <c r="Y256" i="27" s="1"/>
  <c r="Y253" i="39"/>
  <c r="V254" i="39" s="1"/>
  <c r="W254" i="39" s="1"/>
  <c r="Y254" i="39" s="1"/>
  <c r="V255" i="39" s="1"/>
  <c r="W255" i="39" s="1"/>
  <c r="V238" i="25"/>
  <c r="W238" i="25" s="1"/>
  <c r="Y238" i="25" s="1"/>
  <c r="V181" i="40"/>
  <c r="Y123" i="41" l="1"/>
  <c r="O124" i="32"/>
  <c r="Y78" i="41"/>
  <c r="O79" i="32"/>
  <c r="Y261" i="42"/>
  <c r="Y262" i="24"/>
  <c r="W181" i="40"/>
  <c r="Y181" i="40" s="1"/>
  <c r="W196" i="36"/>
  <c r="Y196" i="36" s="1"/>
  <c r="V197" i="36" s="1"/>
  <c r="W220" i="34"/>
  <c r="Y220" i="34" s="1"/>
  <c r="V221" i="34" s="1"/>
  <c r="V257" i="27"/>
  <c r="W257" i="27" s="1"/>
  <c r="Y255" i="39"/>
  <c r="V256" i="39" s="1"/>
  <c r="W256" i="39" s="1"/>
  <c r="V239" i="25"/>
  <c r="W239" i="25" s="1"/>
  <c r="Y239" i="25" s="1"/>
  <c r="V182" i="40"/>
  <c r="AA181" i="40"/>
  <c r="Q79" i="32" l="1"/>
  <c r="V79" i="41"/>
  <c r="W79" i="41" s="1"/>
  <c r="AA78" i="41"/>
  <c r="Q124" i="32"/>
  <c r="V124" i="41"/>
  <c r="W124" i="41" s="1"/>
  <c r="AA123" i="41"/>
  <c r="V262" i="42"/>
  <c r="W262" i="42" s="1"/>
  <c r="V263" i="24"/>
  <c r="W263" i="24" s="1"/>
  <c r="W182" i="40"/>
  <c r="Y182" i="40" s="1"/>
  <c r="Y256" i="39"/>
  <c r="V257" i="39" s="1"/>
  <c r="W257" i="39" s="1"/>
  <c r="W197" i="36"/>
  <c r="Y197" i="36" s="1"/>
  <c r="V198" i="36" s="1"/>
  <c r="W221" i="34"/>
  <c r="Y221" i="34" s="1"/>
  <c r="V222" i="34" s="1"/>
  <c r="Y257" i="27"/>
  <c r="V258" i="27" s="1"/>
  <c r="W258" i="27" s="1"/>
  <c r="Y258" i="27" s="1"/>
  <c r="V259" i="27" s="1"/>
  <c r="W259" i="27" s="1"/>
  <c r="Y259" i="27" s="1"/>
  <c r="V260" i="27" s="1"/>
  <c r="W260" i="27" s="1"/>
  <c r="Y260" i="27" s="1"/>
  <c r="V261" i="27" s="1"/>
  <c r="W261" i="27" s="1"/>
  <c r="Y261" i="27" s="1"/>
  <c r="V262" i="27" s="1"/>
  <c r="W262" i="27" s="1"/>
  <c r="Y262" i="27" s="1"/>
  <c r="V263" i="27" s="1"/>
  <c r="W263" i="27" s="1"/>
  <c r="Y263" i="27" s="1"/>
  <c r="V264" i="27" s="1"/>
  <c r="W264" i="27" s="1"/>
  <c r="Y264" i="27" s="1"/>
  <c r="V265" i="27" s="1"/>
  <c r="W265" i="27" s="1"/>
  <c r="Y265" i="27" s="1"/>
  <c r="V266" i="27" s="1"/>
  <c r="W266" i="27" s="1"/>
  <c r="Y266" i="27" s="1"/>
  <c r="V267" i="27" s="1"/>
  <c r="W267" i="27" s="1"/>
  <c r="Y267" i="27" s="1"/>
  <c r="V268" i="27" s="1"/>
  <c r="W268" i="27" s="1"/>
  <c r="Y268" i="27" s="1"/>
  <c r="V269" i="27" s="1"/>
  <c r="W269" i="27" s="1"/>
  <c r="Y269" i="27" s="1"/>
  <c r="V270" i="27" s="1"/>
  <c r="W270" i="27" s="1"/>
  <c r="Y270" i="27" s="1"/>
  <c r="V240" i="25"/>
  <c r="W240" i="25" s="1"/>
  <c r="Y240" i="25" s="1"/>
  <c r="V183" i="40"/>
  <c r="Y124" i="41" l="1"/>
  <c r="O125" i="32"/>
  <c r="Y79" i="41"/>
  <c r="O80" i="32"/>
  <c r="Y262" i="42"/>
  <c r="Y263" i="24"/>
  <c r="W183" i="40"/>
  <c r="Y183" i="40" s="1"/>
  <c r="Y257" i="39"/>
  <c r="V258" i="39" s="1"/>
  <c r="W258" i="39" s="1"/>
  <c r="Y258" i="39" s="1"/>
  <c r="V259" i="39" s="1"/>
  <c r="W259" i="39" s="1"/>
  <c r="Y259" i="39" s="1"/>
  <c r="V260" i="39" s="1"/>
  <c r="W260" i="39" s="1"/>
  <c r="Y260" i="39" s="1"/>
  <c r="V261" i="39" s="1"/>
  <c r="W261" i="39" s="1"/>
  <c r="Y261" i="39" s="1"/>
  <c r="V262" i="39" s="1"/>
  <c r="W262" i="39" s="1"/>
  <c r="Y262" i="39" s="1"/>
  <c r="V263" i="39" s="1"/>
  <c r="W263" i="39" s="1"/>
  <c r="Y263" i="39" s="1"/>
  <c r="V264" i="39" s="1"/>
  <c r="W264" i="39" s="1"/>
  <c r="Y264" i="39" s="1"/>
  <c r="V265" i="39" s="1"/>
  <c r="W265" i="39" s="1"/>
  <c r="Y265" i="39" s="1"/>
  <c r="V266" i="39" s="1"/>
  <c r="W266" i="39" s="1"/>
  <c r="Y266" i="39" s="1"/>
  <c r="V267" i="39" s="1"/>
  <c r="W267" i="39" s="1"/>
  <c r="Y267" i="39" s="1"/>
  <c r="V268" i="39" s="1"/>
  <c r="W268" i="39" s="1"/>
  <c r="Y268" i="39" s="1"/>
  <c r="V269" i="39" s="1"/>
  <c r="W269" i="39" s="1"/>
  <c r="Y269" i="39" s="1"/>
  <c r="V270" i="39" s="1"/>
  <c r="W270" i="39" s="1"/>
  <c r="Y270" i="39" s="1"/>
  <c r="W198" i="36"/>
  <c r="Y198" i="36" s="1"/>
  <c r="V199" i="36" s="1"/>
  <c r="W222" i="34"/>
  <c r="Y222" i="34" s="1"/>
  <c r="V223" i="34" s="1"/>
  <c r="V241" i="25"/>
  <c r="W241" i="25" s="1"/>
  <c r="Y241" i="25" s="1"/>
  <c r="V184" i="40"/>
  <c r="Q80" i="32" l="1"/>
  <c r="AA79" i="41"/>
  <c r="V80" i="41"/>
  <c r="W80" i="41" s="1"/>
  <c r="V125" i="41"/>
  <c r="W125" i="41" s="1"/>
  <c r="Q125" i="32"/>
  <c r="V263" i="42"/>
  <c r="W263" i="42" s="1"/>
  <c r="V264" i="24"/>
  <c r="W264" i="24" s="1"/>
  <c r="W184" i="40"/>
  <c r="Y184" i="40" s="1"/>
  <c r="W199" i="36"/>
  <c r="Y199" i="36" s="1"/>
  <c r="V200" i="36" s="1"/>
  <c r="W223" i="34"/>
  <c r="Y223" i="34" s="1"/>
  <c r="V224" i="34" s="1"/>
  <c r="V242" i="25"/>
  <c r="W242" i="25" s="1"/>
  <c r="Y242" i="25" s="1"/>
  <c r="V185" i="40"/>
  <c r="Y125" i="41" l="1"/>
  <c r="O126" i="32"/>
  <c r="Y80" i="41"/>
  <c r="O81" i="32"/>
  <c r="Y263" i="42"/>
  <c r="Y264" i="24"/>
  <c r="W185" i="40"/>
  <c r="Y185" i="40" s="1"/>
  <c r="W200" i="36"/>
  <c r="Y200" i="36" s="1"/>
  <c r="V201" i="36" s="1"/>
  <c r="W224" i="34"/>
  <c r="Y224" i="34" s="1"/>
  <c r="V225" i="34" s="1"/>
  <c r="V243" i="25"/>
  <c r="W243" i="25" s="1"/>
  <c r="Y243" i="25" s="1"/>
  <c r="V244" i="25" s="1"/>
  <c r="W244" i="25" s="1"/>
  <c r="Y244" i="25" s="1"/>
  <c r="V245" i="25" s="1"/>
  <c r="W245" i="25" s="1"/>
  <c r="Y245" i="25" s="1"/>
  <c r="V246" i="25" s="1"/>
  <c r="W246" i="25" s="1"/>
  <c r="Y246" i="25" s="1"/>
  <c r="V247" i="25" s="1"/>
  <c r="W247" i="25" s="1"/>
  <c r="V186" i="40"/>
  <c r="Q81" i="32" l="1"/>
  <c r="V81" i="41"/>
  <c r="W81" i="41" s="1"/>
  <c r="AA80" i="41"/>
  <c r="V126" i="41"/>
  <c r="W126" i="41" s="1"/>
  <c r="Q126" i="32"/>
  <c r="V264" i="42"/>
  <c r="W264" i="42" s="1"/>
  <c r="V265" i="24"/>
  <c r="W265" i="24" s="1"/>
  <c r="W186" i="40"/>
  <c r="Y186" i="40" s="1"/>
  <c r="W201" i="36"/>
  <c r="Y201" i="36" s="1"/>
  <c r="V202" i="36" s="1"/>
  <c r="W225" i="34"/>
  <c r="Y225" i="34" s="1"/>
  <c r="V226" i="34" s="1"/>
  <c r="Y247" i="25"/>
  <c r="V248" i="25" s="1"/>
  <c r="W248" i="25" s="1"/>
  <c r="V187" i="40"/>
  <c r="Y126" i="41" l="1"/>
  <c r="O127" i="32"/>
  <c r="Y81" i="41"/>
  <c r="O82" i="32"/>
  <c r="Y264" i="42"/>
  <c r="Y265" i="24"/>
  <c r="W187" i="40"/>
  <c r="Y187" i="40" s="1"/>
  <c r="W202" i="36"/>
  <c r="Y202" i="36" s="1"/>
  <c r="V203" i="36" s="1"/>
  <c r="W226" i="34"/>
  <c r="Y226" i="34" s="1"/>
  <c r="V227" i="34" s="1"/>
  <c r="Y248" i="25"/>
  <c r="V249" i="25" s="1"/>
  <c r="W249" i="25" s="1"/>
  <c r="V188" i="40"/>
  <c r="Q82" i="32" l="1"/>
  <c r="V82" i="41"/>
  <c r="W82" i="41" s="1"/>
  <c r="AA81" i="41"/>
  <c r="V127" i="41"/>
  <c r="W127" i="41" s="1"/>
  <c r="Q127" i="32"/>
  <c r="V265" i="42"/>
  <c r="W265" i="42" s="1"/>
  <c r="V266" i="24"/>
  <c r="W266" i="24" s="1"/>
  <c r="W188" i="40"/>
  <c r="Y188" i="40" s="1"/>
  <c r="W203" i="36"/>
  <c r="Y203" i="36" s="1"/>
  <c r="V204" i="36" s="1"/>
  <c r="W227" i="34"/>
  <c r="Y227" i="34" s="1"/>
  <c r="V228" i="34" s="1"/>
  <c r="Y249" i="25"/>
  <c r="V250" i="25" s="1"/>
  <c r="W250" i="25" s="1"/>
  <c r="V189" i="40"/>
  <c r="Y127" i="41" l="1"/>
  <c r="O128" i="32"/>
  <c r="Y82" i="41"/>
  <c r="O83" i="32"/>
  <c r="Y265" i="42"/>
  <c r="Y266" i="24"/>
  <c r="W189" i="40"/>
  <c r="Y189" i="40" s="1"/>
  <c r="W204" i="36"/>
  <c r="Y204" i="36" s="1"/>
  <c r="V205" i="36" s="1"/>
  <c r="W228" i="34"/>
  <c r="Y228" i="34" s="1"/>
  <c r="V229" i="34" s="1"/>
  <c r="Y250" i="25"/>
  <c r="V251" i="25" s="1"/>
  <c r="W251" i="25" s="1"/>
  <c r="V190" i="40"/>
  <c r="Q83" i="32" l="1"/>
  <c r="AA82" i="41"/>
  <c r="V83" i="41"/>
  <c r="W83" i="41" s="1"/>
  <c r="Q128" i="32"/>
  <c r="V128" i="41"/>
  <c r="W128" i="41" s="1"/>
  <c r="AA127" i="41"/>
  <c r="V266" i="42"/>
  <c r="W266" i="42" s="1"/>
  <c r="V267" i="24"/>
  <c r="W267" i="24" s="1"/>
  <c r="W190" i="40"/>
  <c r="Y190" i="40" s="1"/>
  <c r="W205" i="36"/>
  <c r="Y205" i="36" s="1"/>
  <c r="V206" i="36" s="1"/>
  <c r="W229" i="34"/>
  <c r="Y229" i="34" s="1"/>
  <c r="V230" i="34" s="1"/>
  <c r="Y251" i="25"/>
  <c r="V252" i="25" s="1"/>
  <c r="W252" i="25" s="1"/>
  <c r="V191" i="40"/>
  <c r="Y83" i="41" l="1"/>
  <c r="O84" i="32"/>
  <c r="Y128" i="41"/>
  <c r="O129" i="32"/>
  <c r="Y266" i="42"/>
  <c r="Y267" i="24"/>
  <c r="W191" i="40"/>
  <c r="Y191" i="40" s="1"/>
  <c r="W206" i="36"/>
  <c r="Y206" i="36" s="1"/>
  <c r="V207" i="36" s="1"/>
  <c r="W230" i="34"/>
  <c r="Y230" i="34" s="1"/>
  <c r="V231" i="34" s="1"/>
  <c r="Y252" i="25"/>
  <c r="V253" i="25" s="1"/>
  <c r="W253" i="25" s="1"/>
  <c r="V192" i="40"/>
  <c r="V129" i="41" l="1"/>
  <c r="W129" i="41" s="1"/>
  <c r="Q129" i="32"/>
  <c r="Q84" i="32"/>
  <c r="AA83" i="41"/>
  <c r="V84" i="41"/>
  <c r="W84" i="41" s="1"/>
  <c r="V267" i="42"/>
  <c r="W267" i="42" s="1"/>
  <c r="V268" i="24"/>
  <c r="W268" i="24" s="1"/>
  <c r="W192" i="40"/>
  <c r="Y192" i="40" s="1"/>
  <c r="W207" i="36"/>
  <c r="Y207" i="36" s="1"/>
  <c r="V208" i="36" s="1"/>
  <c r="W231" i="34"/>
  <c r="Y231" i="34" s="1"/>
  <c r="V232" i="34" s="1"/>
  <c r="Y253" i="25"/>
  <c r="V254" i="25" s="1"/>
  <c r="W254" i="25" s="1"/>
  <c r="V193" i="40"/>
  <c r="Y84" i="41" l="1"/>
  <c r="O85" i="32"/>
  <c r="Y129" i="41"/>
  <c r="O130" i="32"/>
  <c r="Y267" i="42"/>
  <c r="Y268" i="24"/>
  <c r="W193" i="40"/>
  <c r="Y193" i="40" s="1"/>
  <c r="W208" i="36"/>
  <c r="Y208" i="36" s="1"/>
  <c r="V209" i="36" s="1"/>
  <c r="W232" i="34"/>
  <c r="Y232" i="34" s="1"/>
  <c r="V233" i="34" s="1"/>
  <c r="Y254" i="25"/>
  <c r="V255" i="25" s="1"/>
  <c r="W255" i="25" s="1"/>
  <c r="V194" i="40"/>
  <c r="V130" i="41" l="1"/>
  <c r="W130" i="41" s="1"/>
  <c r="Q130" i="32"/>
  <c r="Q85" i="32"/>
  <c r="AA84" i="41"/>
  <c r="V85" i="41"/>
  <c r="W85" i="41" s="1"/>
  <c r="V268" i="42"/>
  <c r="W268" i="42" s="1"/>
  <c r="V269" i="24"/>
  <c r="W269" i="24" s="1"/>
  <c r="W194" i="40"/>
  <c r="Y194" i="40" s="1"/>
  <c r="W209" i="36"/>
  <c r="Y209" i="36" s="1"/>
  <c r="V210" i="36" s="1"/>
  <c r="W233" i="34"/>
  <c r="Y233" i="34" s="1"/>
  <c r="V234" i="34" s="1"/>
  <c r="Y255" i="25"/>
  <c r="V256" i="25" s="1"/>
  <c r="W256" i="25" s="1"/>
  <c r="V195" i="40"/>
  <c r="Y85" i="41" l="1"/>
  <c r="O86" i="32"/>
  <c r="Y130" i="41"/>
  <c r="O131" i="32"/>
  <c r="Y268" i="42"/>
  <c r="Y269" i="24"/>
  <c r="Y256" i="25"/>
  <c r="V257" i="25" s="1"/>
  <c r="W257" i="25" s="1"/>
  <c r="Y257" i="25" s="1"/>
  <c r="V258" i="25" s="1"/>
  <c r="W258" i="25" s="1"/>
  <c r="Y258" i="25" s="1"/>
  <c r="V259" i="25" s="1"/>
  <c r="W259" i="25" s="1"/>
  <c r="Y259" i="25" s="1"/>
  <c r="V260" i="25" s="1"/>
  <c r="W260" i="25" s="1"/>
  <c r="Y260" i="25" s="1"/>
  <c r="V261" i="25" s="1"/>
  <c r="W261" i="25" s="1"/>
  <c r="Y261" i="25" s="1"/>
  <c r="V262" i="25" s="1"/>
  <c r="W262" i="25" s="1"/>
  <c r="Y262" i="25" s="1"/>
  <c r="V263" i="25" s="1"/>
  <c r="W263" i="25" s="1"/>
  <c r="Y263" i="25" s="1"/>
  <c r="V264" i="25" s="1"/>
  <c r="W264" i="25" s="1"/>
  <c r="Y264" i="25" s="1"/>
  <c r="V265" i="25" s="1"/>
  <c r="W265" i="25" s="1"/>
  <c r="Y265" i="25" s="1"/>
  <c r="V266" i="25" s="1"/>
  <c r="W266" i="25" s="1"/>
  <c r="Y266" i="25" s="1"/>
  <c r="V267" i="25" s="1"/>
  <c r="W267" i="25" s="1"/>
  <c r="Y267" i="25" s="1"/>
  <c r="V268" i="25" s="1"/>
  <c r="W268" i="25" s="1"/>
  <c r="Y268" i="25" s="1"/>
  <c r="V269" i="25" s="1"/>
  <c r="W269" i="25" s="1"/>
  <c r="Y269" i="25" s="1"/>
  <c r="V270" i="25" s="1"/>
  <c r="W270" i="25" s="1"/>
  <c r="Y270" i="25" s="1"/>
  <c r="W195" i="40"/>
  <c r="Y195" i="40" s="1"/>
  <c r="W210" i="36"/>
  <c r="Y210" i="36" s="1"/>
  <c r="V211" i="36" s="1"/>
  <c r="W234" i="34"/>
  <c r="Y234" i="34" s="1"/>
  <c r="V235" i="34" s="1"/>
  <c r="V196" i="40"/>
  <c r="Q131" i="32" l="1"/>
  <c r="V131" i="41"/>
  <c r="W131" i="41" s="1"/>
  <c r="AA130" i="41"/>
  <c r="Q86" i="32"/>
  <c r="AA85" i="41"/>
  <c r="V86" i="41"/>
  <c r="W86" i="41" s="1"/>
  <c r="V269" i="42"/>
  <c r="W269" i="42" s="1"/>
  <c r="V270" i="24"/>
  <c r="W270" i="24" s="1"/>
  <c r="W196" i="40"/>
  <c r="Y196" i="40" s="1"/>
  <c r="W211" i="36"/>
  <c r="Y211" i="36" s="1"/>
  <c r="V212" i="36" s="1"/>
  <c r="W235" i="34"/>
  <c r="Y235" i="34" s="1"/>
  <c r="V236" i="34" s="1"/>
  <c r="V197" i="40"/>
  <c r="Y86" i="41" l="1"/>
  <c r="O87" i="32"/>
  <c r="Y131" i="41"/>
  <c r="O132" i="32"/>
  <c r="Y269" i="42"/>
  <c r="Y270" i="24"/>
  <c r="W197" i="40"/>
  <c r="Y197" i="40" s="1"/>
  <c r="W212" i="36"/>
  <c r="Y212" i="36" s="1"/>
  <c r="V213" i="36" s="1"/>
  <c r="W236" i="34"/>
  <c r="Y236" i="34" s="1"/>
  <c r="V237" i="34" s="1"/>
  <c r="V198" i="40"/>
  <c r="V132" i="41" l="1"/>
  <c r="W132" i="41" s="1"/>
  <c r="Q132" i="32"/>
  <c r="Q87" i="32"/>
  <c r="AA86" i="41"/>
  <c r="V87" i="41"/>
  <c r="W87" i="41" s="1"/>
  <c r="V270" i="42"/>
  <c r="W270" i="42" s="1"/>
  <c r="W198" i="40"/>
  <c r="Y198" i="40" s="1"/>
  <c r="W213" i="36"/>
  <c r="Y213" i="36" s="1"/>
  <c r="V214" i="36" s="1"/>
  <c r="W237" i="34"/>
  <c r="Y237" i="34" s="1"/>
  <c r="V238" i="34" s="1"/>
  <c r="V199" i="40"/>
  <c r="Y87" i="41" l="1"/>
  <c r="O88" i="32"/>
  <c r="Y132" i="41"/>
  <c r="O133" i="32"/>
  <c r="Y270" i="42"/>
  <c r="W199" i="40"/>
  <c r="Y199" i="40" s="1"/>
  <c r="W214" i="36"/>
  <c r="Y214" i="36" s="1"/>
  <c r="V215" i="36" s="1"/>
  <c r="W238" i="34"/>
  <c r="Y238" i="34" s="1"/>
  <c r="V239" i="34" s="1"/>
  <c r="V200" i="40"/>
  <c r="V133" i="41" l="1"/>
  <c r="W133" i="41" s="1"/>
  <c r="Q133" i="32"/>
  <c r="Q88" i="32"/>
  <c r="AA87" i="41"/>
  <c r="V88" i="41"/>
  <c r="W88" i="41" s="1"/>
  <c r="W200" i="40"/>
  <c r="Y200" i="40" s="1"/>
  <c r="W215" i="36"/>
  <c r="Y215" i="36" s="1"/>
  <c r="V216" i="36" s="1"/>
  <c r="W239" i="34"/>
  <c r="Y239" i="34" s="1"/>
  <c r="V240" i="34" s="1"/>
  <c r="V201" i="40"/>
  <c r="Y88" i="41" l="1"/>
  <c r="O89" i="32"/>
  <c r="Y133" i="41"/>
  <c r="O134" i="32"/>
  <c r="W201" i="40"/>
  <c r="Y201" i="40" s="1"/>
  <c r="W216" i="36"/>
  <c r="Y216" i="36" s="1"/>
  <c r="V217" i="36" s="1"/>
  <c r="W240" i="34"/>
  <c r="Y240" i="34" s="1"/>
  <c r="V241" i="34" s="1"/>
  <c r="V202" i="40"/>
  <c r="Q134" i="32" l="1"/>
  <c r="AA133" i="41"/>
  <c r="V134" i="41"/>
  <c r="W134" i="41" s="1"/>
  <c r="Q89" i="32"/>
  <c r="AA88" i="41"/>
  <c r="V89" i="41"/>
  <c r="W89" i="41" s="1"/>
  <c r="W202" i="40"/>
  <c r="Y202" i="40" s="1"/>
  <c r="W217" i="36"/>
  <c r="Y217" i="36" s="1"/>
  <c r="V218" i="36" s="1"/>
  <c r="W241" i="34"/>
  <c r="Y241" i="34" s="1"/>
  <c r="V242" i="34" s="1"/>
  <c r="V203" i="40"/>
  <c r="Y89" i="41" l="1"/>
  <c r="O90" i="32"/>
  <c r="Y134" i="41"/>
  <c r="O135" i="32"/>
  <c r="W203" i="40"/>
  <c r="Y203" i="40" s="1"/>
  <c r="W218" i="36"/>
  <c r="Y218" i="36" s="1"/>
  <c r="V219" i="36" s="1"/>
  <c r="W242" i="34"/>
  <c r="Y242" i="34" s="1"/>
  <c r="V243" i="34" s="1"/>
  <c r="V204" i="40"/>
  <c r="V135" i="41" l="1"/>
  <c r="W135" i="41" s="1"/>
  <c r="Q135" i="32"/>
  <c r="Q90" i="32"/>
  <c r="AA89" i="41"/>
  <c r="V90" i="41"/>
  <c r="W90" i="41" s="1"/>
  <c r="W204" i="40"/>
  <c r="Y204" i="40" s="1"/>
  <c r="W219" i="36"/>
  <c r="Y219" i="36" s="1"/>
  <c r="V220" i="36" s="1"/>
  <c r="W243" i="34"/>
  <c r="Y243" i="34" s="1"/>
  <c r="V244" i="34" s="1"/>
  <c r="V205" i="40"/>
  <c r="Y90" i="41" l="1"/>
  <c r="O91" i="32"/>
  <c r="Y135" i="41"/>
  <c r="O136" i="32"/>
  <c r="W205" i="40"/>
  <c r="Y205" i="40" s="1"/>
  <c r="W220" i="36"/>
  <c r="Y220" i="36" s="1"/>
  <c r="V221" i="36" s="1"/>
  <c r="W244" i="34"/>
  <c r="Y244" i="34" s="1"/>
  <c r="V245" i="34" s="1"/>
  <c r="V206" i="40"/>
  <c r="Q136" i="32" l="1"/>
  <c r="AA135" i="41"/>
  <c r="V136" i="41"/>
  <c r="W136" i="41" s="1"/>
  <c r="Q91" i="32"/>
  <c r="V91" i="41"/>
  <c r="W91" i="41" s="1"/>
  <c r="AA90" i="41"/>
  <c r="W206" i="40"/>
  <c r="Y206" i="40" s="1"/>
  <c r="W221" i="36"/>
  <c r="Y221" i="36" s="1"/>
  <c r="V222" i="36" s="1"/>
  <c r="W245" i="34"/>
  <c r="Y245" i="34" s="1"/>
  <c r="V246" i="34" s="1"/>
  <c r="V207" i="40"/>
  <c r="Y91" i="41" l="1"/>
  <c r="O92" i="32"/>
  <c r="Y136" i="41"/>
  <c r="O137" i="32"/>
  <c r="W207" i="40"/>
  <c r="Y207" i="40" s="1"/>
  <c r="W222" i="36"/>
  <c r="Y222" i="36" s="1"/>
  <c r="V223" i="36" s="1"/>
  <c r="W246" i="34"/>
  <c r="Y246" i="34" s="1"/>
  <c r="V247" i="34" s="1"/>
  <c r="V208" i="40"/>
  <c r="V137" i="41" l="1"/>
  <c r="W137" i="41" s="1"/>
  <c r="Q137" i="32"/>
  <c r="Q92" i="32"/>
  <c r="V92" i="41"/>
  <c r="W92" i="41" s="1"/>
  <c r="AA91" i="41"/>
  <c r="W208" i="40"/>
  <c r="Y208" i="40" s="1"/>
  <c r="W223" i="36"/>
  <c r="Y223" i="36" s="1"/>
  <c r="V224" i="36" s="1"/>
  <c r="W247" i="34"/>
  <c r="V209" i="40"/>
  <c r="Y92" i="41" l="1"/>
  <c r="O93" i="32"/>
  <c r="Y137" i="41"/>
  <c r="O138" i="32"/>
  <c r="Y247" i="34"/>
  <c r="W209" i="40"/>
  <c r="Y209" i="40" s="1"/>
  <c r="W224" i="36"/>
  <c r="Y224" i="36" s="1"/>
  <c r="V225" i="36" s="1"/>
  <c r="V210" i="40"/>
  <c r="Q138" i="32" l="1"/>
  <c r="V138" i="41"/>
  <c r="W138" i="41" s="1"/>
  <c r="AA137" i="41"/>
  <c r="Q93" i="32"/>
  <c r="AA92" i="41"/>
  <c r="V93" i="41"/>
  <c r="W93" i="41" s="1"/>
  <c r="V248" i="34"/>
  <c r="W248" i="34" s="1"/>
  <c r="W210" i="40"/>
  <c r="Y210" i="40" s="1"/>
  <c r="W225" i="36"/>
  <c r="Y225" i="36" s="1"/>
  <c r="V226" i="36" s="1"/>
  <c r="V211" i="40"/>
  <c r="Y93" i="41" l="1"/>
  <c r="O94" i="32"/>
  <c r="Y138" i="41"/>
  <c r="O139" i="32"/>
  <c r="Y248" i="34"/>
  <c r="W211" i="40"/>
  <c r="Y211" i="40" s="1"/>
  <c r="W226" i="36"/>
  <c r="Y226" i="36" s="1"/>
  <c r="V227" i="36" s="1"/>
  <c r="V212" i="40"/>
  <c r="V139" i="41" l="1"/>
  <c r="W139" i="41" s="1"/>
  <c r="Q139" i="32"/>
  <c r="Q94" i="32"/>
  <c r="V94" i="41"/>
  <c r="W94" i="41" s="1"/>
  <c r="AA93" i="41"/>
  <c r="V249" i="34"/>
  <c r="W249" i="34" s="1"/>
  <c r="W212" i="40"/>
  <c r="Y212" i="40" s="1"/>
  <c r="W227" i="36"/>
  <c r="Y227" i="36" s="1"/>
  <c r="V228" i="36" s="1"/>
  <c r="V213" i="40"/>
  <c r="Y94" i="41" l="1"/>
  <c r="O95" i="32"/>
  <c r="Y139" i="41"/>
  <c r="O140" i="32"/>
  <c r="Y249" i="34"/>
  <c r="W213" i="40"/>
  <c r="Y213" i="40" s="1"/>
  <c r="W228" i="36"/>
  <c r="Y228" i="36" s="1"/>
  <c r="V229" i="36" s="1"/>
  <c r="V214" i="40"/>
  <c r="V140" i="41" l="1"/>
  <c r="W140" i="41" s="1"/>
  <c r="Q140" i="32"/>
  <c r="Q95" i="32"/>
  <c r="V95" i="41"/>
  <c r="W95" i="41" s="1"/>
  <c r="AA94" i="41"/>
  <c r="V250" i="34"/>
  <c r="W250" i="34" s="1"/>
  <c r="W214" i="40"/>
  <c r="Y214" i="40" s="1"/>
  <c r="W229" i="36"/>
  <c r="Y229" i="36" s="1"/>
  <c r="V230" i="36" s="1"/>
  <c r="V215" i="40"/>
  <c r="Y95" i="41" l="1"/>
  <c r="O96" i="32"/>
  <c r="Y140" i="41"/>
  <c r="O141" i="32"/>
  <c r="Y250" i="34"/>
  <c r="W215" i="40"/>
  <c r="Y215" i="40" s="1"/>
  <c r="W230" i="36"/>
  <c r="Y230" i="36" s="1"/>
  <c r="V231" i="36" s="1"/>
  <c r="V216" i="40"/>
  <c r="V141" i="41" l="1"/>
  <c r="W141" i="41" s="1"/>
  <c r="Q141" i="32"/>
  <c r="Q96" i="32"/>
  <c r="V96" i="41"/>
  <c r="W96" i="41" s="1"/>
  <c r="AA95" i="41"/>
  <c r="V251" i="34"/>
  <c r="W251" i="34" s="1"/>
  <c r="W216" i="40"/>
  <c r="Y216" i="40" s="1"/>
  <c r="W231" i="36"/>
  <c r="Y231" i="36" s="1"/>
  <c r="V232" i="36" s="1"/>
  <c r="V217" i="40"/>
  <c r="Y96" i="41" l="1"/>
  <c r="O97" i="32"/>
  <c r="Y141" i="41"/>
  <c r="O142" i="32"/>
  <c r="Y251" i="34"/>
  <c r="W217" i="40"/>
  <c r="Y217" i="40" s="1"/>
  <c r="W232" i="36"/>
  <c r="Y232" i="36" s="1"/>
  <c r="V233" i="36" s="1"/>
  <c r="V218" i="40"/>
  <c r="V142" i="41" l="1"/>
  <c r="W142" i="41" s="1"/>
  <c r="Q142" i="32"/>
  <c r="Q97" i="32"/>
  <c r="AA96" i="41"/>
  <c r="V252" i="34"/>
  <c r="W252" i="34" s="1"/>
  <c r="W218" i="40"/>
  <c r="Y218" i="40" s="1"/>
  <c r="W233" i="36"/>
  <c r="Y233" i="36" s="1"/>
  <c r="V234" i="36" s="1"/>
  <c r="V219" i="40"/>
  <c r="Y142" i="41" l="1"/>
  <c r="O143" i="32"/>
  <c r="Y252" i="34"/>
  <c r="W219" i="40"/>
  <c r="Y219" i="40" s="1"/>
  <c r="W234" i="36"/>
  <c r="Y234" i="36" s="1"/>
  <c r="V235" i="36" s="1"/>
  <c r="V220" i="40"/>
  <c r="Q143" i="32" l="1"/>
  <c r="V143" i="41"/>
  <c r="W143" i="41" s="1"/>
  <c r="AA142" i="41"/>
  <c r="V253" i="34"/>
  <c r="W253" i="34" s="1"/>
  <c r="W220" i="40"/>
  <c r="Y220" i="40" s="1"/>
  <c r="W235" i="36"/>
  <c r="Y235" i="36" s="1"/>
  <c r="V236" i="36" s="1"/>
  <c r="V221" i="40"/>
  <c r="Y143" i="41" l="1"/>
  <c r="O144" i="32"/>
  <c r="Y253" i="34"/>
  <c r="W221" i="40"/>
  <c r="Y221" i="40" s="1"/>
  <c r="W236" i="36"/>
  <c r="Y236" i="36" s="1"/>
  <c r="V237" i="36" s="1"/>
  <c r="V222" i="40"/>
  <c r="V144" i="41" l="1"/>
  <c r="W144" i="41" s="1"/>
  <c r="Q144" i="32"/>
  <c r="AA143" i="41"/>
  <c r="V254" i="34"/>
  <c r="W254" i="34" s="1"/>
  <c r="W222" i="40"/>
  <c r="Y222" i="40" s="1"/>
  <c r="W237" i="36"/>
  <c r="Y237" i="36" s="1"/>
  <c r="V238" i="36" s="1"/>
  <c r="V223" i="40"/>
  <c r="Y144" i="41" l="1"/>
  <c r="O145" i="32"/>
  <c r="Y254" i="34"/>
  <c r="W223" i="40"/>
  <c r="Y223" i="40" s="1"/>
  <c r="W238" i="36"/>
  <c r="Y238" i="36" s="1"/>
  <c r="V239" i="36" s="1"/>
  <c r="V224" i="40"/>
  <c r="V145" i="41" l="1"/>
  <c r="W145" i="41" s="1"/>
  <c r="Q145" i="32"/>
  <c r="V255" i="34"/>
  <c r="W255" i="34" s="1"/>
  <c r="W224" i="40"/>
  <c r="Y224" i="40" s="1"/>
  <c r="W239" i="36"/>
  <c r="Y239" i="36" s="1"/>
  <c r="V240" i="36" s="1"/>
  <c r="V225" i="40"/>
  <c r="Y145" i="41" l="1"/>
  <c r="O146" i="32"/>
  <c r="Y255" i="34"/>
  <c r="W225" i="40"/>
  <c r="Y225" i="40" s="1"/>
  <c r="W240" i="36"/>
  <c r="Y240" i="36" s="1"/>
  <c r="V241" i="36" s="1"/>
  <c r="V226" i="40"/>
  <c r="V146" i="41" l="1"/>
  <c r="W146" i="41" s="1"/>
  <c r="Q146" i="32"/>
  <c r="V256" i="34"/>
  <c r="W256" i="34" s="1"/>
  <c r="W226" i="40"/>
  <c r="Y226" i="40" s="1"/>
  <c r="W241" i="36"/>
  <c r="Y241" i="36" s="1"/>
  <c r="V242" i="36" s="1"/>
  <c r="V227" i="40"/>
  <c r="Y146" i="41" l="1"/>
  <c r="O147" i="32"/>
  <c r="Y256" i="34"/>
  <c r="W227" i="40"/>
  <c r="Y227" i="40" s="1"/>
  <c r="W242" i="36"/>
  <c r="Y242" i="36" s="1"/>
  <c r="V243" i="36" s="1"/>
  <c r="V228" i="40"/>
  <c r="V147" i="41" l="1"/>
  <c r="W147" i="41" s="1"/>
  <c r="Q147" i="32"/>
  <c r="V257" i="34"/>
  <c r="W257" i="34" s="1"/>
  <c r="W228" i="40"/>
  <c r="Y228" i="40" s="1"/>
  <c r="W243" i="36"/>
  <c r="Y243" i="36" s="1"/>
  <c r="V244" i="36" s="1"/>
  <c r="V229" i="40"/>
  <c r="Y147" i="41" l="1"/>
  <c r="O148" i="32"/>
  <c r="Y257" i="34"/>
  <c r="W229" i="40"/>
  <c r="Y229" i="40" s="1"/>
  <c r="W244" i="36"/>
  <c r="Y244" i="36" s="1"/>
  <c r="V245" i="36" s="1"/>
  <c r="V230" i="40"/>
  <c r="V148" i="41" l="1"/>
  <c r="W148" i="41" s="1"/>
  <c r="Q148" i="32"/>
  <c r="V258" i="34"/>
  <c r="W258" i="34" s="1"/>
  <c r="W230" i="40"/>
  <c r="Y230" i="40" s="1"/>
  <c r="W245" i="36"/>
  <c r="Y245" i="36" s="1"/>
  <c r="V246" i="36" s="1"/>
  <c r="V231" i="40"/>
  <c r="Y148" i="41" l="1"/>
  <c r="O149" i="32"/>
  <c r="Y258" i="34"/>
  <c r="W231" i="40"/>
  <c r="Y231" i="40" s="1"/>
  <c r="W246" i="36"/>
  <c r="Y246" i="36" s="1"/>
  <c r="V247" i="36" s="1"/>
  <c r="V232" i="40"/>
  <c r="V149" i="41" l="1"/>
  <c r="W149" i="41" s="1"/>
  <c r="Q149" i="32"/>
  <c r="V259" i="34"/>
  <c r="W259" i="34" s="1"/>
  <c r="W232" i="40"/>
  <c r="Y232" i="40" s="1"/>
  <c r="W247" i="36"/>
  <c r="V233" i="40"/>
  <c r="Y149" i="41" l="1"/>
  <c r="O150" i="32"/>
  <c r="Y247" i="36"/>
  <c r="Y259" i="34"/>
  <c r="W233" i="40"/>
  <c r="Y233" i="40" s="1"/>
  <c r="V234" i="40"/>
  <c r="Q150" i="32" l="1"/>
  <c r="V150" i="41"/>
  <c r="W150" i="41" s="1"/>
  <c r="AA149" i="41"/>
  <c r="V248" i="36"/>
  <c r="W248" i="36" s="1"/>
  <c r="V260" i="34"/>
  <c r="W260" i="34" s="1"/>
  <c r="W234" i="40"/>
  <c r="Y234" i="40" s="1"/>
  <c r="V235" i="40"/>
  <c r="Y150" i="41" l="1"/>
  <c r="O151" i="32"/>
  <c r="Y248" i="36"/>
  <c r="Y260" i="34"/>
  <c r="W235" i="40"/>
  <c r="Y235" i="40" s="1"/>
  <c r="V151" i="41" l="1"/>
  <c r="W151" i="41" s="1"/>
  <c r="Q151" i="32"/>
  <c r="V249" i="36"/>
  <c r="W249" i="36" s="1"/>
  <c r="V261" i="34"/>
  <c r="W261" i="34" s="1"/>
  <c r="V236" i="40"/>
  <c r="Y151" i="41" l="1"/>
  <c r="O152" i="32"/>
  <c r="Y249" i="36"/>
  <c r="Y261" i="34"/>
  <c r="W236" i="40"/>
  <c r="Y236" i="40" s="1"/>
  <c r="V237" i="40"/>
  <c r="V152" i="41" l="1"/>
  <c r="W152" i="41" s="1"/>
  <c r="Q152" i="32"/>
  <c r="V250" i="36"/>
  <c r="W250" i="36" s="1"/>
  <c r="V262" i="34"/>
  <c r="W262" i="34" s="1"/>
  <c r="W237" i="40"/>
  <c r="Y237" i="40" s="1"/>
  <c r="V238" i="40"/>
  <c r="Y152" i="41" l="1"/>
  <c r="O153" i="32"/>
  <c r="Y250" i="36"/>
  <c r="Y262" i="34"/>
  <c r="W238" i="40"/>
  <c r="Y238" i="40" s="1"/>
  <c r="V239" i="40"/>
  <c r="V153" i="41" l="1"/>
  <c r="W153" i="41" s="1"/>
  <c r="Q153" i="32"/>
  <c r="V251" i="36"/>
  <c r="W251" i="36" s="1"/>
  <c r="V263" i="34"/>
  <c r="W263" i="34" s="1"/>
  <c r="W239" i="40"/>
  <c r="Y239" i="40" s="1"/>
  <c r="V240" i="40"/>
  <c r="Y153" i="41" l="1"/>
  <c r="O154" i="32"/>
  <c r="Y251" i="36"/>
  <c r="Y263" i="34"/>
  <c r="W240" i="40"/>
  <c r="Y240" i="40" s="1"/>
  <c r="V241" i="40"/>
  <c r="Q154" i="32" l="1"/>
  <c r="V154" i="41"/>
  <c r="W154" i="41" s="1"/>
  <c r="AA153" i="41"/>
  <c r="V252" i="36"/>
  <c r="W252" i="36" s="1"/>
  <c r="V264" i="34"/>
  <c r="W264" i="34" s="1"/>
  <c r="W241" i="40"/>
  <c r="Y241" i="40" s="1"/>
  <c r="V242" i="40"/>
  <c r="Y154" i="41" l="1"/>
  <c r="O155" i="32"/>
  <c r="Y252" i="36"/>
  <c r="Y264" i="34"/>
  <c r="W242" i="40"/>
  <c r="Y242" i="40" s="1"/>
  <c r="V243" i="40"/>
  <c r="V155" i="41" l="1"/>
  <c r="W155" i="41" s="1"/>
  <c r="Q155" i="32"/>
  <c r="V253" i="36"/>
  <c r="W253" i="36" s="1"/>
  <c r="V265" i="34"/>
  <c r="W265" i="34" s="1"/>
  <c r="W243" i="40"/>
  <c r="Y243" i="40" s="1"/>
  <c r="V244" i="40"/>
  <c r="Y155" i="41" l="1"/>
  <c r="O156" i="32"/>
  <c r="Y253" i="36"/>
  <c r="Y265" i="34"/>
  <c r="W244" i="40"/>
  <c r="Y244" i="40"/>
  <c r="Q156" i="32" l="1"/>
  <c r="V156" i="41"/>
  <c r="W156" i="41" s="1"/>
  <c r="AA155" i="41"/>
  <c r="V254" i="36"/>
  <c r="W254" i="36" s="1"/>
  <c r="V266" i="34"/>
  <c r="W266" i="34" s="1"/>
  <c r="V245" i="40"/>
  <c r="Y156" i="41" l="1"/>
  <c r="O157" i="32"/>
  <c r="Y254" i="36"/>
  <c r="Y266" i="34"/>
  <c r="W245" i="40"/>
  <c r="Y245" i="40" s="1"/>
  <c r="V157" i="41" l="1"/>
  <c r="W157" i="41" s="1"/>
  <c r="Q157" i="32"/>
  <c r="V255" i="36"/>
  <c r="W255" i="36" s="1"/>
  <c r="V267" i="34"/>
  <c r="W267" i="34" s="1"/>
  <c r="V246" i="40"/>
  <c r="Y157" i="41" l="1"/>
  <c r="O158" i="32"/>
  <c r="Y255" i="36"/>
  <c r="Y267" i="34"/>
  <c r="W246" i="40"/>
  <c r="V158" i="41" l="1"/>
  <c r="W158" i="41" s="1"/>
  <c r="Q158" i="32"/>
  <c r="V256" i="36"/>
  <c r="W256" i="36" s="1"/>
  <c r="V268" i="34"/>
  <c r="W268" i="34" s="1"/>
  <c r="Y246" i="40"/>
  <c r="V247" i="40" s="1"/>
  <c r="Y158" i="41" l="1"/>
  <c r="O159" i="32"/>
  <c r="Y256" i="36"/>
  <c r="Y268" i="34"/>
  <c r="W247" i="40"/>
  <c r="Q159" i="32" l="1"/>
  <c r="V159" i="41"/>
  <c r="W159" i="41" s="1"/>
  <c r="AA158" i="41"/>
  <c r="Y247" i="40"/>
  <c r="V257" i="36"/>
  <c r="W257" i="36" s="1"/>
  <c r="V269" i="34"/>
  <c r="W269" i="34" s="1"/>
  <c r="Y159" i="41" l="1"/>
  <c r="O160" i="32"/>
  <c r="V248" i="40"/>
  <c r="W248" i="40" s="1"/>
  <c r="Y257" i="36"/>
  <c r="Y269" i="34"/>
  <c r="V160" i="41" l="1"/>
  <c r="W160" i="41" s="1"/>
  <c r="Q160" i="32"/>
  <c r="V258" i="36"/>
  <c r="W258" i="36" s="1"/>
  <c r="V270" i="34"/>
  <c r="W270" i="34" s="1"/>
  <c r="Y248" i="40"/>
  <c r="Y160" i="41" l="1"/>
  <c r="O161" i="32"/>
  <c r="V249" i="40"/>
  <c r="Y258" i="36"/>
  <c r="Y270" i="34"/>
  <c r="W249" i="40"/>
  <c r="V161" i="41" l="1"/>
  <c r="W161" i="41" s="1"/>
  <c r="Q161" i="32"/>
  <c r="V259" i="36"/>
  <c r="W259" i="36" s="1"/>
  <c r="Y249" i="40"/>
  <c r="Y161" i="41" l="1"/>
  <c r="O162" i="32"/>
  <c r="V250" i="40"/>
  <c r="Y259" i="36"/>
  <c r="W250" i="40"/>
  <c r="V162" i="41" l="1"/>
  <c r="W162" i="41" s="1"/>
  <c r="Q162" i="32"/>
  <c r="V260" i="36"/>
  <c r="W260" i="36" s="1"/>
  <c r="Y250" i="40"/>
  <c r="Y162" i="41" l="1"/>
  <c r="O163" i="32"/>
  <c r="V251" i="40"/>
  <c r="Y260" i="36"/>
  <c r="W251" i="40"/>
  <c r="V163" i="41" l="1"/>
  <c r="W163" i="41" s="1"/>
  <c r="Q163" i="32"/>
  <c r="V261" i="36"/>
  <c r="W261" i="36" s="1"/>
  <c r="Y251" i="40"/>
  <c r="Y163" i="41" l="1"/>
  <c r="O164" i="32"/>
  <c r="V252" i="40"/>
  <c r="Y261" i="36"/>
  <c r="W252" i="40"/>
  <c r="V164" i="41" l="1"/>
  <c r="W164" i="41" s="1"/>
  <c r="Q164" i="32"/>
  <c r="V262" i="36"/>
  <c r="W262" i="36" s="1"/>
  <c r="Y252" i="40"/>
  <c r="Y164" i="41" l="1"/>
  <c r="O165" i="32"/>
  <c r="V253" i="40"/>
  <c r="Y262" i="36"/>
  <c r="W253" i="40"/>
  <c r="V165" i="41" l="1"/>
  <c r="W165" i="41" s="1"/>
  <c r="Q165" i="32"/>
  <c r="V263" i="36"/>
  <c r="W263" i="36" s="1"/>
  <c r="Y253" i="40"/>
  <c r="Y165" i="41" l="1"/>
  <c r="O166" i="32"/>
  <c r="V254" i="40"/>
  <c r="Y263" i="36"/>
  <c r="W254" i="40"/>
  <c r="V166" i="41" l="1"/>
  <c r="W166" i="41" s="1"/>
  <c r="Q166" i="32"/>
  <c r="V264" i="36"/>
  <c r="W264" i="36" s="1"/>
  <c r="Y254" i="40"/>
  <c r="Y166" i="41" l="1"/>
  <c r="O167" i="32"/>
  <c r="V255" i="40"/>
  <c r="Y264" i="36"/>
  <c r="W255" i="40"/>
  <c r="V167" i="41" l="1"/>
  <c r="W167" i="41" s="1"/>
  <c r="Q167" i="32"/>
  <c r="V265" i="36"/>
  <c r="W265" i="36" s="1"/>
  <c r="Y255" i="40"/>
  <c r="Y167" i="41" l="1"/>
  <c r="O168" i="32"/>
  <c r="V256" i="40"/>
  <c r="Y265" i="36"/>
  <c r="W256" i="40"/>
  <c r="Q168" i="32" l="1"/>
  <c r="V168" i="41"/>
  <c r="W168" i="41" s="1"/>
  <c r="AA167" i="41"/>
  <c r="V266" i="36"/>
  <c r="W266" i="36" s="1"/>
  <c r="Y256" i="40"/>
  <c r="Y168" i="41" l="1"/>
  <c r="O169" i="32"/>
  <c r="V257" i="40"/>
  <c r="Y266" i="36"/>
  <c r="W257" i="40"/>
  <c r="V169" i="41" l="1"/>
  <c r="W169" i="41" s="1"/>
  <c r="Q169" i="32"/>
  <c r="V267" i="36"/>
  <c r="W267" i="36" s="1"/>
  <c r="Y257" i="40"/>
  <c r="Y169" i="41" l="1"/>
  <c r="O170" i="32"/>
  <c r="V258" i="40"/>
  <c r="Y267" i="36"/>
  <c r="W258" i="40"/>
  <c r="V170" i="41" l="1"/>
  <c r="W170" i="41" s="1"/>
  <c r="Q170" i="32"/>
  <c r="Y258" i="40"/>
  <c r="V268" i="36"/>
  <c r="W268" i="36" s="1"/>
  <c r="Y170" i="41" l="1"/>
  <c r="O171" i="32"/>
  <c r="V259" i="40"/>
  <c r="W259" i="40" s="1"/>
  <c r="Y268" i="36"/>
  <c r="Q171" i="32" l="1"/>
  <c r="V171" i="41"/>
  <c r="W171" i="41" s="1"/>
  <c r="AA170" i="41"/>
  <c r="Y259" i="40"/>
  <c r="V269" i="36"/>
  <c r="W269" i="36" s="1"/>
  <c r="Y171" i="41" l="1"/>
  <c r="O172" i="32"/>
  <c r="V260" i="40"/>
  <c r="W260" i="40" s="1"/>
  <c r="Y269" i="36"/>
  <c r="V172" i="41" l="1"/>
  <c r="W172" i="41" s="1"/>
  <c r="Q172" i="32"/>
  <c r="Y260" i="40"/>
  <c r="V270" i="36"/>
  <c r="W270" i="36" s="1"/>
  <c r="Y172" i="41" l="1"/>
  <c r="O173" i="32"/>
  <c r="V261" i="40"/>
  <c r="W261" i="40" s="1"/>
  <c r="Y270" i="36"/>
  <c r="Q173" i="32" l="1"/>
  <c r="AA172" i="41"/>
  <c r="V173" i="41"/>
  <c r="W173" i="41" s="1"/>
  <c r="Y261" i="40"/>
  <c r="Y173" i="41" l="1"/>
  <c r="O174" i="32"/>
  <c r="V262" i="40"/>
  <c r="W262" i="40" s="1"/>
  <c r="V174" i="41" l="1"/>
  <c r="W174" i="41" s="1"/>
  <c r="Q174" i="32"/>
  <c r="Y262" i="40"/>
  <c r="Y174" i="41" l="1"/>
  <c r="O175" i="32"/>
  <c r="V263" i="40"/>
  <c r="W263" i="40" s="1"/>
  <c r="Q175" i="32" l="1"/>
  <c r="AA174" i="41"/>
  <c r="V175" i="41"/>
  <c r="W175" i="41" s="1"/>
  <c r="Y263" i="40"/>
  <c r="Y175" i="41" l="1"/>
  <c r="O176" i="32"/>
  <c r="V264" i="40"/>
  <c r="W264" i="40" s="1"/>
  <c r="V176" i="41" l="1"/>
  <c r="W176" i="41" s="1"/>
  <c r="Q176" i="32"/>
  <c r="Y264" i="40"/>
  <c r="Y176" i="41" l="1"/>
  <c r="O177" i="32"/>
  <c r="V265" i="40"/>
  <c r="W265" i="40" s="1"/>
  <c r="V177" i="41" l="1"/>
  <c r="W177" i="41" s="1"/>
  <c r="Q177" i="32"/>
  <c r="Y265" i="40"/>
  <c r="Y177" i="41" l="1"/>
  <c r="O178" i="32"/>
  <c r="V266" i="40"/>
  <c r="W266" i="40" s="1"/>
  <c r="Q178" i="32" l="1"/>
  <c r="V178" i="41"/>
  <c r="W178" i="41" s="1"/>
  <c r="AA177" i="41"/>
  <c r="Y266" i="40"/>
  <c r="Y178" i="41" l="1"/>
  <c r="O179" i="32"/>
  <c r="V267" i="40"/>
  <c r="W267" i="40" s="1"/>
  <c r="V179" i="41" l="1"/>
  <c r="W179" i="41" s="1"/>
  <c r="Q179" i="32"/>
  <c r="Y267" i="40"/>
  <c r="Y179" i="41" l="1"/>
  <c r="O180" i="32"/>
  <c r="V268" i="40"/>
  <c r="W268" i="40" s="1"/>
  <c r="V180" i="41" l="1"/>
  <c r="W180" i="41" s="1"/>
  <c r="Q180" i="32"/>
  <c r="Y268" i="40"/>
  <c r="Y180" i="41" l="1"/>
  <c r="O181" i="32"/>
  <c r="V269" i="40"/>
  <c r="W269" i="40" s="1"/>
  <c r="V181" i="41" l="1"/>
  <c r="W181" i="41" s="1"/>
  <c r="Q181" i="32"/>
  <c r="Y269" i="40"/>
  <c r="Y181" i="41" l="1"/>
  <c r="O182" i="32"/>
  <c r="V270" i="40"/>
  <c r="W270" i="40" s="1"/>
  <c r="Q182" i="32" l="1"/>
  <c r="AA181" i="41"/>
  <c r="V182" i="41"/>
  <c r="W182" i="41" s="1"/>
  <c r="Y270" i="40"/>
  <c r="Y182" i="41" l="1"/>
  <c r="O183" i="32"/>
  <c r="V183" i="41" l="1"/>
  <c r="W183" i="41" s="1"/>
  <c r="Q183" i="32"/>
  <c r="Y183" i="41" l="1"/>
  <c r="O184" i="32"/>
  <c r="V184" i="41" l="1"/>
  <c r="W184" i="41" s="1"/>
  <c r="Q184" i="32"/>
  <c r="Y184" i="41" l="1"/>
  <c r="O185" i="32"/>
  <c r="V185" i="41" l="1"/>
  <c r="W185" i="41" s="1"/>
  <c r="Q185" i="32"/>
  <c r="Y185" i="41" l="1"/>
  <c r="O186" i="32"/>
  <c r="V186" i="41" l="1"/>
  <c r="W186" i="41" s="1"/>
  <c r="Q186" i="32"/>
  <c r="Y186" i="41" l="1"/>
  <c r="O187" i="32"/>
  <c r="V187" i="41" l="1"/>
  <c r="W187" i="41" s="1"/>
  <c r="Q187" i="32"/>
  <c r="Y187" i="41" l="1"/>
  <c r="O188" i="32"/>
  <c r="V188" i="41" l="1"/>
  <c r="W188" i="41" s="1"/>
  <c r="Q188" i="32"/>
  <c r="Y188" i="41" l="1"/>
  <c r="O189" i="32"/>
  <c r="V189" i="41" l="1"/>
  <c r="W189" i="41" s="1"/>
  <c r="Q189" i="32"/>
  <c r="Y189" i="41" l="1"/>
  <c r="O190" i="32"/>
  <c r="V190" i="41" l="1"/>
  <c r="W190" i="41" s="1"/>
  <c r="Q190" i="32"/>
  <c r="Y190" i="41" l="1"/>
  <c r="O191" i="32"/>
  <c r="V191" i="41" l="1"/>
  <c r="W191" i="41" s="1"/>
  <c r="Q191" i="32"/>
  <c r="Y191" i="41" l="1"/>
  <c r="O192" i="32"/>
  <c r="V192" i="41" l="1"/>
  <c r="W192" i="41" s="1"/>
  <c r="Q192" i="32"/>
  <c r="Y192" i="41" l="1"/>
  <c r="O193" i="32"/>
  <c r="V193" i="41" l="1"/>
  <c r="W193" i="41" s="1"/>
  <c r="Q193" i="32"/>
  <c r="Y193" i="41" l="1"/>
  <c r="O194" i="32"/>
  <c r="V194" i="41" l="1"/>
  <c r="W194" i="41" s="1"/>
  <c r="Q194" i="32"/>
  <c r="Y194" i="41" l="1"/>
  <c r="O195" i="32"/>
  <c r="Q195" i="32" l="1"/>
  <c r="V195" i="41"/>
  <c r="W195" i="41" s="1"/>
  <c r="Y195" i="41" l="1"/>
  <c r="O196" i="32"/>
  <c r="V196" i="41" l="1"/>
  <c r="W196" i="41" s="1"/>
  <c r="Q196" i="32"/>
  <c r="Y196" i="41" l="1"/>
  <c r="O197" i="32"/>
  <c r="V197" i="41" l="1"/>
  <c r="W197" i="41" s="1"/>
  <c r="Q197" i="32"/>
  <c r="Y197" i="41" l="1"/>
  <c r="O198" i="32"/>
  <c r="V198" i="41" l="1"/>
  <c r="W198" i="41" s="1"/>
  <c r="Q198" i="32"/>
  <c r="Y198" i="41" l="1"/>
  <c r="O199" i="32"/>
  <c r="V199" i="41" l="1"/>
  <c r="W199" i="41" s="1"/>
  <c r="Q199" i="32"/>
  <c r="Y199" i="41" l="1"/>
  <c r="O200" i="32"/>
  <c r="V200" i="41" l="1"/>
  <c r="W200" i="41" s="1"/>
  <c r="Q200" i="32"/>
  <c r="Y200" i="41" l="1"/>
  <c r="O201" i="32"/>
  <c r="V201" i="41" l="1"/>
  <c r="W201" i="41" s="1"/>
  <c r="Q201" i="32"/>
  <c r="Y201" i="41" l="1"/>
  <c r="O202" i="32"/>
  <c r="V202" i="41" l="1"/>
  <c r="W202" i="41" s="1"/>
  <c r="Q202" i="32"/>
  <c r="Y202" i="41" l="1"/>
  <c r="O203" i="32"/>
  <c r="V203" i="41" l="1"/>
  <c r="W203" i="41" s="1"/>
  <c r="Q203" i="32"/>
  <c r="Y203" i="41" l="1"/>
  <c r="O204" i="32"/>
  <c r="V204" i="41" l="1"/>
  <c r="W204" i="41" s="1"/>
  <c r="Q204" i="32"/>
  <c r="Y204" i="41" l="1"/>
  <c r="O205" i="32"/>
  <c r="V205" i="41" l="1"/>
  <c r="W205" i="41" s="1"/>
  <c r="Q205" i="32"/>
  <c r="Y205" i="41" l="1"/>
  <c r="O206" i="32"/>
  <c r="V206" i="41" l="1"/>
  <c r="W206" i="41" s="1"/>
  <c r="Q206" i="32"/>
  <c r="Y206" i="41" l="1"/>
  <c r="O207" i="32"/>
  <c r="V207" i="41" l="1"/>
  <c r="W207" i="41" s="1"/>
  <c r="Q207" i="32"/>
  <c r="Y207" i="41" l="1"/>
  <c r="O208" i="32"/>
  <c r="V208" i="41" l="1"/>
  <c r="W208" i="41" s="1"/>
  <c r="Q208" i="32"/>
  <c r="Y208" i="41" l="1"/>
  <c r="O209" i="32"/>
  <c r="V209" i="41" l="1"/>
  <c r="W209" i="41" s="1"/>
  <c r="Q209" i="32"/>
  <c r="Y209" i="41" l="1"/>
  <c r="O210" i="32"/>
  <c r="V210" i="41" l="1"/>
  <c r="W210" i="41" s="1"/>
  <c r="Q210" i="32"/>
  <c r="Y210" i="41" l="1"/>
  <c r="O211" i="32"/>
  <c r="V211" i="41" l="1"/>
  <c r="W211" i="41" s="1"/>
  <c r="Q211" i="32"/>
  <c r="Y211" i="41" l="1"/>
  <c r="O212" i="32"/>
  <c r="V212" i="41" l="1"/>
  <c r="W212" i="41" s="1"/>
  <c r="Q212" i="32"/>
  <c r="Y212" i="41" l="1"/>
  <c r="O213" i="32"/>
  <c r="V213" i="41" l="1"/>
  <c r="W213" i="41" s="1"/>
  <c r="Q213" i="32"/>
  <c r="Y213" i="41" l="1"/>
  <c r="O214" i="32"/>
  <c r="V214" i="41" l="1"/>
  <c r="W214" i="41" s="1"/>
  <c r="Q214" i="32"/>
  <c r="Y214" i="41" l="1"/>
  <c r="O215" i="32"/>
  <c r="V215" i="41" l="1"/>
  <c r="W215" i="41" s="1"/>
  <c r="Q215" i="32"/>
  <c r="Y215" i="41" l="1"/>
  <c r="O216" i="32"/>
  <c r="V216" i="41" l="1"/>
  <c r="W216" i="41" s="1"/>
  <c r="Q216" i="32"/>
  <c r="Y216" i="41" l="1"/>
  <c r="O217" i="32"/>
  <c r="V217" i="41" l="1"/>
  <c r="W217" i="41" s="1"/>
  <c r="Q217" i="32"/>
  <c r="Y217" i="41" l="1"/>
  <c r="O218" i="32"/>
  <c r="V218" i="41" l="1"/>
  <c r="W218" i="41" s="1"/>
  <c r="Q218" i="32"/>
  <c r="Y218" i="41" l="1"/>
  <c r="O219" i="32"/>
  <c r="V219" i="41" l="1"/>
  <c r="W219" i="41" s="1"/>
  <c r="Q219" i="32"/>
  <c r="Y219" i="41" l="1"/>
  <c r="O220" i="32"/>
  <c r="V220" i="41" l="1"/>
  <c r="W220" i="41" s="1"/>
  <c r="Q220" i="32"/>
  <c r="Y220" i="41" l="1"/>
  <c r="O221" i="32"/>
  <c r="V221" i="41" l="1"/>
  <c r="W221" i="41" s="1"/>
  <c r="Q221" i="32"/>
  <c r="Y221" i="41" l="1"/>
  <c r="O222" i="32"/>
  <c r="V222" i="41" l="1"/>
  <c r="W222" i="41" s="1"/>
  <c r="Q222" i="32"/>
  <c r="Y222" i="41" l="1"/>
  <c r="O223" i="32"/>
  <c r="V223" i="41" l="1"/>
  <c r="W223" i="41" s="1"/>
  <c r="Q223" i="32"/>
  <c r="O224" i="32" l="1"/>
  <c r="Y223" i="41"/>
  <c r="V224" i="41" l="1"/>
  <c r="W224" i="41" s="1"/>
  <c r="Q224" i="32"/>
  <c r="O225" i="32" l="1"/>
  <c r="Y224" i="41"/>
  <c r="V225" i="41" l="1"/>
  <c r="W225" i="41" s="1"/>
  <c r="Q225" i="32"/>
  <c r="O226" i="32" l="1"/>
  <c r="Y225" i="41"/>
  <c r="V226" i="41" l="1"/>
  <c r="W226" i="41" s="1"/>
  <c r="Q226" i="32"/>
  <c r="Y226" i="41" l="1"/>
  <c r="O227" i="32"/>
  <c r="V227" i="41" l="1"/>
  <c r="W227" i="41" s="1"/>
  <c r="Q227" i="32"/>
  <c r="Y227" i="41" l="1"/>
  <c r="O228" i="32"/>
  <c r="V228" i="41" l="1"/>
  <c r="W228" i="41" s="1"/>
  <c r="Q228" i="32"/>
  <c r="Y228" i="41" l="1"/>
  <c r="O229" i="32"/>
  <c r="V229" i="41" l="1"/>
  <c r="W229" i="41" s="1"/>
  <c r="Q229" i="32"/>
  <c r="O230" i="32" l="1"/>
  <c r="Y229" i="41"/>
  <c r="V230" i="41" l="1"/>
  <c r="W230" i="41" s="1"/>
  <c r="Q230" i="32"/>
  <c r="Y230" i="41" l="1"/>
  <c r="O231" i="32"/>
  <c r="V231" i="41" l="1"/>
  <c r="W231" i="41" s="1"/>
  <c r="Q231" i="32"/>
  <c r="O232" i="32" l="1"/>
  <c r="Y231" i="41"/>
  <c r="V232" i="41" l="1"/>
  <c r="W232" i="41" s="1"/>
  <c r="Q232" i="32"/>
  <c r="O233" i="32" l="1"/>
  <c r="Y232" i="41"/>
  <c r="V233" i="41" l="1"/>
  <c r="W233" i="41" s="1"/>
  <c r="Q233" i="32"/>
  <c r="O234" i="32" l="1"/>
  <c r="Y233" i="41"/>
  <c r="V234" i="41" l="1"/>
  <c r="W234" i="41" s="1"/>
  <c r="Q234" i="32"/>
  <c r="O235" i="32" l="1"/>
  <c r="Y234" i="41"/>
  <c r="V235" i="41" l="1"/>
  <c r="W235" i="41" s="1"/>
  <c r="Q235" i="32"/>
  <c r="Y235" i="41" l="1"/>
  <c r="O236" i="32"/>
  <c r="Q236" i="32" l="1"/>
  <c r="V236" i="41"/>
  <c r="W236" i="41" s="1"/>
  <c r="Y236" i="41" l="1"/>
  <c r="O237" i="32"/>
  <c r="Q237" i="32" l="1"/>
  <c r="V237" i="41"/>
  <c r="W237" i="41" s="1"/>
  <c r="Y237" i="41" l="1"/>
  <c r="O238" i="32"/>
  <c r="Q238" i="32" l="1"/>
  <c r="V238" i="41"/>
  <c r="W238" i="41" s="1"/>
  <c r="O239" i="32" l="1"/>
  <c r="Y238" i="41"/>
  <c r="V239" i="41" l="1"/>
  <c r="W239" i="41" s="1"/>
  <c r="Q239" i="32"/>
  <c r="O240" i="32" l="1"/>
  <c r="Y239" i="41"/>
  <c r="V240" i="41" l="1"/>
  <c r="W240" i="41" s="1"/>
  <c r="Q240" i="32"/>
  <c r="Y240" i="41" l="1"/>
  <c r="O241" i="32"/>
  <c r="V241" i="41" l="1"/>
  <c r="W241" i="41" s="1"/>
  <c r="Q241" i="32"/>
  <c r="O242" i="32" l="1"/>
  <c r="Y241" i="41"/>
  <c r="V242" i="41" l="1"/>
  <c r="W242" i="41" s="1"/>
  <c r="Q242" i="32"/>
  <c r="Y242" i="41" l="1"/>
  <c r="O243" i="32"/>
  <c r="Q243" i="32" l="1"/>
  <c r="V243" i="41"/>
  <c r="W243" i="41" s="1"/>
  <c r="O244" i="32" l="1"/>
  <c r="Y243" i="41"/>
  <c r="V244" i="41" l="1"/>
  <c r="W244" i="41" s="1"/>
  <c r="Q244" i="32"/>
  <c r="O245" i="32" l="1"/>
  <c r="Y244" i="41"/>
  <c r="V245" i="41" l="1"/>
  <c r="W245" i="41" s="1"/>
  <c r="Q245" i="32"/>
  <c r="O246" i="32" l="1"/>
  <c r="Y245" i="41"/>
  <c r="V246" i="41" l="1"/>
  <c r="W246" i="41" s="1"/>
  <c r="Q246" i="32"/>
  <c r="Y246" i="41" l="1"/>
  <c r="O247" i="32"/>
  <c r="V247" i="41" l="1"/>
  <c r="W247" i="41" s="1"/>
  <c r="Q247" i="32"/>
  <c r="Y247" i="41" l="1"/>
  <c r="O248" i="32"/>
  <c r="V248" i="41" l="1"/>
  <c r="W248" i="41" s="1"/>
  <c r="Q248" i="32"/>
  <c r="Y248" i="41" l="1"/>
  <c r="O249" i="32"/>
  <c r="V249" i="41" l="1"/>
  <c r="W249" i="41" s="1"/>
  <c r="Q249" i="32"/>
  <c r="Y249" i="41" l="1"/>
  <c r="O250" i="32"/>
  <c r="V250" i="41" l="1"/>
  <c r="W250" i="41" s="1"/>
  <c r="Q250" i="32"/>
  <c r="Y250" i="41" l="1"/>
  <c r="O251" i="32"/>
  <c r="V251" i="41" l="1"/>
  <c r="W251" i="41" s="1"/>
  <c r="Q251" i="32"/>
  <c r="Y251" i="41" l="1"/>
  <c r="O252" i="32"/>
  <c r="V252" i="41" l="1"/>
  <c r="W252" i="41" s="1"/>
  <c r="Q252" i="32"/>
  <c r="Y252" i="41" l="1"/>
  <c r="O253" i="32"/>
  <c r="V253" i="41" l="1"/>
  <c r="W253" i="41" s="1"/>
  <c r="Q253" i="32"/>
  <c r="Y253" i="41" l="1"/>
  <c r="O254" i="32"/>
  <c r="V254" i="41" l="1"/>
  <c r="W254" i="41" s="1"/>
  <c r="Q254" i="32"/>
  <c r="Y254" i="41" l="1"/>
  <c r="O255" i="32"/>
  <c r="V255" i="41" l="1"/>
  <c r="W255" i="41" s="1"/>
  <c r="Q255" i="32"/>
  <c r="Y255" i="41" l="1"/>
  <c r="O256" i="32"/>
  <c r="V256" i="41" l="1"/>
  <c r="W256" i="41" s="1"/>
  <c r="Q256" i="32"/>
  <c r="Y256" i="41" l="1"/>
  <c r="O257" i="32"/>
  <c r="V257" i="41" l="1"/>
  <c r="W257" i="41" s="1"/>
  <c r="Q257" i="32"/>
  <c r="Y257" i="41" l="1"/>
  <c r="O258" i="32"/>
  <c r="V258" i="41" l="1"/>
  <c r="W258" i="41" s="1"/>
  <c r="Q258" i="32"/>
  <c r="Y258" i="41" l="1"/>
  <c r="O259" i="32"/>
  <c r="V259" i="41" l="1"/>
  <c r="W259" i="41" s="1"/>
  <c r="Q259" i="32"/>
  <c r="Y259" i="41" l="1"/>
  <c r="O260" i="32"/>
  <c r="V260" i="41" l="1"/>
  <c r="W260" i="41" s="1"/>
  <c r="Q260" i="32"/>
  <c r="Y260" i="41" l="1"/>
  <c r="O261" i="32"/>
  <c r="V261" i="41" l="1"/>
  <c r="W261" i="41" s="1"/>
  <c r="Q261" i="32"/>
  <c r="Y261" i="41" l="1"/>
  <c r="O262" i="32"/>
  <c r="V262" i="41" l="1"/>
  <c r="W262" i="41" s="1"/>
  <c r="Q262" i="32"/>
  <c r="Y262" i="41" l="1"/>
  <c r="O263" i="32"/>
  <c r="V263" i="41" l="1"/>
  <c r="W263" i="41" s="1"/>
  <c r="Q263" i="32"/>
  <c r="Y263" i="41" l="1"/>
  <c r="O264" i="32"/>
  <c r="V264" i="41" l="1"/>
  <c r="W264" i="41" s="1"/>
  <c r="Q264" i="32"/>
  <c r="Y264" i="41" l="1"/>
  <c r="O265" i="32"/>
  <c r="V265" i="41" l="1"/>
  <c r="W265" i="41" s="1"/>
  <c r="Q265" i="32"/>
  <c r="Y265" i="41" l="1"/>
  <c r="O266" i="32"/>
  <c r="V266" i="41" l="1"/>
  <c r="W266" i="41" s="1"/>
  <c r="Q266" i="32"/>
  <c r="Y266" i="41" l="1"/>
  <c r="O267" i="32"/>
  <c r="V267" i="41" l="1"/>
  <c r="W267" i="41" s="1"/>
  <c r="Q267" i="32"/>
  <c r="Y267" i="41" l="1"/>
  <c r="O268" i="32"/>
  <c r="V268" i="41" l="1"/>
  <c r="W268" i="41" s="1"/>
  <c r="Q268" i="32"/>
  <c r="Y268" i="41" l="1"/>
  <c r="O269" i="32"/>
  <c r="V269" i="41" l="1"/>
  <c r="W269" i="41" s="1"/>
  <c r="Q269" i="32"/>
  <c r="Y269" i="41" l="1"/>
  <c r="O270" i="32"/>
  <c r="V270" i="41" l="1"/>
  <c r="W270" i="41" s="1"/>
  <c r="Q270" i="32"/>
  <c r="Y270" i="41" l="1"/>
  <c r="Q271" i="32" s="1"/>
  <c r="O271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</authors>
  <commentList>
    <comment ref="K8" authorId="0" shapeId="0" xr:uid="{2E4F98F3-B40E-4F1B-8E9B-3AA3ECE82D24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K9" authorId="0" shapeId="0" xr:uid="{10F9C072-D8A7-4710-96E4-B8F355377F42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K10" authorId="0" shapeId="0" xr:uid="{E578DCDB-99A6-4776-8F84-C223D1784154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K11" authorId="0" shapeId="0" xr:uid="{31BF3F4E-C600-40D4-A72C-4463848DB589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K12" authorId="0" shapeId="0" xr:uid="{8D90F2CE-BDE6-4BA9-A542-F2EB07A205A4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K13" authorId="0" shapeId="0" xr:uid="{3DC7B10A-8D36-414C-945B-0D43A107CF57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K14" authorId="0" shapeId="0" xr:uid="{0E486DDA-8AFE-4389-9842-0C6C926FA20C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K15" authorId="0" shapeId="0" xr:uid="{5A637A95-BD36-404F-BBCA-7EDD3D91660D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K16" authorId="0" shapeId="0" xr:uid="{231B1901-F34B-45AC-9DA3-9EA3E954A661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K17" authorId="0" shapeId="0" xr:uid="{8BB216BC-4E6E-4D0E-88CE-2362CC31BEAB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K18" authorId="0" shapeId="0" xr:uid="{C4FA1CAF-F147-46BB-B823-A1634198ED9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K19" authorId="0" shapeId="0" xr:uid="{C32C33BD-949E-41CD-92A2-A48F888FD59D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K92" authorId="0" shapeId="0" xr:uid="{6BC5BEC6-CEEA-424E-A1FD-04995DDD1B04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K93" authorId="0" shapeId="0" xr:uid="{6EE7556B-AE74-40DF-9A96-E0F820FC0BB6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K94" authorId="0" shapeId="0" xr:uid="{AE6747BD-41C4-463D-B705-E4B4403E1F85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K95" authorId="0" shapeId="0" xr:uid="{B902438A-F169-4F2C-A916-4B8878A869A8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K96" authorId="0" shapeId="0" xr:uid="{6A2B42A4-D50B-4A73-A930-DF30A8EFF062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K97" authorId="0" shapeId="0" xr:uid="{9A148A81-3D41-400E-B02B-71F2805FBF7E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Fdo. Reserva
</t>
        </r>
      </text>
    </comment>
    <comment ref="K185" authorId="1" shapeId="0" xr:uid="{E730B871-4B87-42A2-8914-A6F175C2D53B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Medidor de Agua Potable Parc. 18 Boldos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Usuario</author>
    <author>User</author>
    <author>Secretaria</author>
  </authors>
  <commentList>
    <comment ref="X35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03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03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03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03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03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03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03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03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03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03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03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03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03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03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03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03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03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03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03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03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03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03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03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03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03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03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03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03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03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03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03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03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03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03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03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03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03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03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03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03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J97" authorId="0" shapeId="0" xr:uid="{00000000-0006-0000-0300-00003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7" authorId="0" shapeId="0" xr:uid="{00000000-0006-0000-03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03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03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03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03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03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03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03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03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03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03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03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03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03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03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03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03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03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03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03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03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03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03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03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03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03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03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03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03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03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03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03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03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03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03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03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03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03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03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03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03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03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03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03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03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03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03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03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03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03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03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03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03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03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03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03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03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03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03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03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03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03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03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03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03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03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03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03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03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03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03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03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03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03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X171" authorId="0" shapeId="0" xr:uid="{00000000-0006-0000-03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03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I173" authorId="0" shapeId="0" xr:uid="{00000000-0006-0000-03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X173" authorId="0" shapeId="0" xr:uid="{00000000-0006-0000-03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03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4" authorId="0" shapeId="0" xr:uid="{00000000-0006-0000-03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03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X175" authorId="1" shapeId="0" xr:uid="{00000000-0006-0000-03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27/02/2017
Comp. 24696</t>
        </r>
      </text>
    </comment>
    <comment ref="I176" authorId="1" shapeId="0" xr:uid="{00000000-0006-0000-03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I177" authorId="1" shapeId="0" xr:uid="{00000000-0006-0000-03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X177" authorId="1" shapeId="0" xr:uid="{00000000-0006-0000-03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24/04/2017
Comp. 25121</t>
        </r>
      </text>
    </comment>
    <comment ref="I178" authorId="1" shapeId="0" xr:uid="{00000000-0006-0000-03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I179" authorId="1" shapeId="0" xr:uid="{00000000-0006-0000-03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X179" authorId="1" shapeId="0" xr:uid="{00000000-0006-0000-03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23/06/2017
Comp. 25557</t>
        </r>
      </text>
    </comment>
    <comment ref="I180" authorId="1" shapeId="0" xr:uid="{00000000-0006-0000-03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I181" authorId="1" shapeId="0" xr:uid="{00000000-0006-0000-03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
</t>
        </r>
      </text>
    </comment>
    <comment ref="X181" authorId="1" shapeId="0" xr:uid="{00000000-0006-0000-03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25/08/2017
Comp. 26024</t>
        </r>
      </text>
    </comment>
    <comment ref="I182" authorId="1" shapeId="0" xr:uid="{00000000-0006-0000-03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T182" authorId="1" shapeId="0" xr:uid="{00000000-0006-0000-03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03/11/2017
Se condonan multas por única y exclusiva vez 
$106.522.-</t>
        </r>
      </text>
    </comment>
    <comment ref="I183" authorId="1" shapeId="0" xr:uid="{00000000-0006-0000-03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T183" authorId="1" shapeId="0" xr:uid="{00000000-0006-0000-03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03/11/2017
Se condonan multas por única y exclusiva vez 
$106.522.-</t>
        </r>
      </text>
    </comment>
    <comment ref="I184" authorId="1" shapeId="0" xr:uid="{00000000-0006-0000-03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X184" authorId="1" shapeId="0" xr:uid="{00000000-0006-0000-03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03/11/2017
Comp. 26576</t>
        </r>
      </text>
    </comment>
    <comment ref="I185" authorId="1" shapeId="0" xr:uid="{00000000-0006-0000-03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1" shapeId="0" xr:uid="{00000000-0006-0000-03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28/12/2017
Comp. 26946</t>
        </r>
      </text>
    </comment>
    <comment ref="G186" authorId="1" shapeId="0" xr:uid="{00000000-0006-0000-03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03/011/2017
Se informa de medidor en mal estado, se sugiere revisarlo con eléctrico.</t>
        </r>
      </text>
    </comment>
    <comment ref="I186" authorId="1" shapeId="0" xr:uid="{00000000-0006-0000-03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X186" authorId="1" shapeId="0" xr:uid="{00000000-0006-0000-03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23/02/2018
Comp. 27378</t>
        </r>
      </text>
    </comment>
    <comment ref="I187" authorId="1" shapeId="0" xr:uid="{00000000-0006-0000-03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X187" authorId="1" shapeId="0" xr:uid="{00000000-0006-0000-03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06/03/2018
Comp. 27527</t>
        </r>
      </text>
    </comment>
    <comment ref="I188" authorId="1" shapeId="0" xr:uid="{00000000-0006-0000-03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X188" authorId="1" shapeId="0" xr:uid="{00000000-0006-0000-03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22/03/2018
Comp. 27597</t>
        </r>
      </text>
    </comment>
    <comment ref="I189" authorId="1" shapeId="0" xr:uid="{00000000-0006-0000-03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X189" authorId="1" shapeId="0" xr:uid="{00000000-0006-0000-03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24/04/2018
Comp. 27831</t>
        </r>
      </text>
    </comment>
    <comment ref="I190" authorId="1" shapeId="0" xr:uid="{00000000-0006-0000-03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1" shapeId="0" xr:uid="{00000000-0006-0000-03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22/05/2018
Comp. 28031</t>
        </r>
      </text>
    </comment>
    <comment ref="I191" authorId="1" shapeId="0" xr:uid="{00000000-0006-0000-03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I192" authorId="1" shapeId="0" xr:uid="{00000000-0006-0000-03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X192" authorId="1" shapeId="0" xr:uid="{00000000-0006-0000-03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10/07/2018
Comp. 28423</t>
        </r>
      </text>
    </comment>
    <comment ref="I193" authorId="1" shapeId="0" xr:uid="{00000000-0006-0000-03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1" shapeId="0" xr:uid="{00000000-0006-0000-03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24/08/2018
Comp. 28698</t>
        </r>
      </text>
    </comment>
    <comment ref="I194" authorId="1" shapeId="0" xr:uid="{00000000-0006-0000-03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I195" authorId="1" shapeId="0" xr:uid="{00000000-0006-0000-03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X195" authorId="1" shapeId="0" xr:uid="{00000000-0006-0000-03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24/10/2018
Comp. 29141</t>
        </r>
      </text>
    </comment>
    <comment ref="I196" authorId="1" shapeId="0" xr:uid="{00000000-0006-0000-03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I197" authorId="1" shapeId="0" xr:uid="{00000000-0006-0000-03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X197" authorId="1" shapeId="0" xr:uid="{00000000-0006-0000-03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27/12/2018
Comp. 29610</t>
        </r>
      </text>
    </comment>
    <comment ref="I198" authorId="1" shapeId="0" xr:uid="{00000000-0006-0000-03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I199" authorId="1" shapeId="0" xr:uid="{00000000-0006-0000-03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1" shapeId="0" xr:uid="{00000000-0006-0000-03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21/02/2019
Comp. 30022</t>
        </r>
      </text>
    </comment>
    <comment ref="I200" authorId="1" shapeId="0" xr:uid="{00000000-0006-0000-03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I201" authorId="1" shapeId="0" xr:uid="{00000000-0006-0000-0300-0000B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I202" authorId="1" shapeId="0" xr:uid="{00000000-0006-0000-0300-0000B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1" shapeId="0" xr:uid="{00000000-0006-0000-0300-0000B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03/05/2019 - 10/05/2019
Comp. 30619-30694</t>
        </r>
      </text>
    </comment>
    <comment ref="I203" authorId="1" shapeId="0" xr:uid="{00000000-0006-0000-0300-0000B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X203" authorId="2" shapeId="0" xr:uid="{00000000-0006-0000-0300-0000BD000000}">
      <text>
        <r>
          <rPr>
            <sz val="9"/>
            <color indexed="81"/>
            <rFont val="Tahoma"/>
            <family val="2"/>
          </rPr>
          <t xml:space="preserve">
Transferencia
27/06/2019
Comp. 30998</t>
        </r>
      </text>
    </comment>
    <comment ref="I204" authorId="2" shapeId="0" xr:uid="{00000000-0006-0000-0300-0000B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I205" authorId="2" shapeId="0" xr:uid="{00000000-0006-0000-0300-0000B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X205" authorId="2" shapeId="0" xr:uid="{00000000-0006-0000-0300-0000C0000000}">
      <text>
        <r>
          <rPr>
            <sz val="9"/>
            <color indexed="81"/>
            <rFont val="Tahoma"/>
            <family val="2"/>
          </rPr>
          <t>Transferencia
01/08/2019
Comp. 31277</t>
        </r>
      </text>
    </comment>
    <comment ref="I206" authorId="2" shapeId="0" xr:uid="{00000000-0006-0000-0300-0000C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X206" authorId="2" shapeId="0" xr:uid="{00000000-0006-0000-0300-0000C2000000}">
      <text>
        <r>
          <rPr>
            <sz val="9"/>
            <color indexed="81"/>
            <rFont val="Tahoma"/>
            <family val="2"/>
          </rPr>
          <t>Transferencia
30/09/2019
Comp. 31714</t>
        </r>
      </text>
    </comment>
    <comment ref="I207" authorId="2" shapeId="0" xr:uid="{00000000-0006-0000-0300-0000C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I208" authorId="2" shapeId="0" xr:uid="{00000000-0006-0000-0300-0000C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X208" authorId="2" shapeId="0" xr:uid="{00000000-0006-0000-0300-0000C5000000}">
      <text>
        <r>
          <rPr>
            <sz val="9"/>
            <color indexed="81"/>
            <rFont val="Tahoma"/>
            <family val="2"/>
          </rPr>
          <t xml:space="preserve">
Transferencia
11/11/2019
Comp. 32096</t>
        </r>
      </text>
    </comment>
    <comment ref="I209" authorId="2" shapeId="0" xr:uid="{00000000-0006-0000-0300-0000C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2" shapeId="0" xr:uid="{00000000-0006-0000-0300-0000C7000000}">
      <text>
        <r>
          <rPr>
            <sz val="9"/>
            <color indexed="81"/>
            <rFont val="Tahoma"/>
            <family val="2"/>
          </rPr>
          <t xml:space="preserve">
Transferencia
06/12/2019
Comp. 32313</t>
        </r>
      </text>
    </comment>
    <comment ref="I210" authorId="2" shapeId="0" xr:uid="{00000000-0006-0000-0300-0000C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X210" authorId="2" shapeId="0" xr:uid="{00000000-0006-0000-0300-0000C9000000}">
      <text>
        <r>
          <rPr>
            <sz val="9"/>
            <color indexed="81"/>
            <rFont val="Tahoma"/>
            <family val="2"/>
          </rPr>
          <t>Transferencia
31/01/2020
Comp. 32645</t>
        </r>
      </text>
    </comment>
    <comment ref="I211" authorId="2" shapeId="0" xr:uid="{00000000-0006-0000-0300-0000C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I212" authorId="2" shapeId="0" xr:uid="{00000000-0006-0000-0300-0000C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2" shapeId="0" xr:uid="{00000000-0006-0000-0300-0000CC000000}">
      <text>
        <r>
          <rPr>
            <sz val="9"/>
            <color indexed="81"/>
            <rFont val="Tahoma"/>
            <family val="2"/>
          </rPr>
          <t>Transferencia
27/03/2020
Comp. 33079</t>
        </r>
      </text>
    </comment>
    <comment ref="I213" authorId="2" shapeId="0" xr:uid="{00000000-0006-0000-0300-0000C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I214" authorId="2" shapeId="0" xr:uid="{00000000-0006-0000-0300-0000C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2" shapeId="0" xr:uid="{00000000-0006-0000-0300-0000CF000000}">
      <text>
        <r>
          <rPr>
            <sz val="9"/>
            <color indexed="81"/>
            <rFont val="Tahoma"/>
            <family val="2"/>
          </rPr>
          <t>Transferencia
20/05/2020
Comp. 33545</t>
        </r>
      </text>
    </comment>
    <comment ref="I215" authorId="2" shapeId="0" xr:uid="{00000000-0006-0000-0300-0000D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2" shapeId="0" xr:uid="{00000000-0006-0000-0300-0000D1000000}">
      <text>
        <r>
          <rPr>
            <sz val="9"/>
            <color indexed="81"/>
            <rFont val="Tahoma"/>
            <family val="2"/>
          </rPr>
          <t>Transferencia
24/06/2020
Comp. 33798</t>
        </r>
      </text>
    </comment>
    <comment ref="I216" authorId="2" shapeId="0" xr:uid="{00000000-0006-0000-0300-0000D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I217" authorId="2" shapeId="0" xr:uid="{00000000-0006-0000-0300-0000D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2" shapeId="0" xr:uid="{00000000-0006-0000-0300-0000D4000000}">
      <text>
        <r>
          <rPr>
            <sz val="9"/>
            <color indexed="81"/>
            <rFont val="Tahoma"/>
            <family val="2"/>
          </rPr>
          <t>Transferencia
17/08/2020
Comp. 34250</t>
        </r>
      </text>
    </comment>
    <comment ref="I218" authorId="2" shapeId="0" xr:uid="{00000000-0006-0000-0300-0000D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2" shapeId="0" xr:uid="{00000000-0006-0000-0300-0000D6000000}">
      <text>
        <r>
          <rPr>
            <sz val="9"/>
            <color indexed="81"/>
            <rFont val="Tahoma"/>
            <family val="2"/>
          </rPr>
          <t>Transferencia
25/09/2020
Comp. 34517</t>
        </r>
      </text>
    </comment>
    <comment ref="I219" authorId="2" shapeId="0" xr:uid="{00000000-0006-0000-0300-0000D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I220" authorId="2" shapeId="0" xr:uid="{00000000-0006-0000-0300-0000D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2" shapeId="0" xr:uid="{00000000-0006-0000-0300-0000D9000000}">
      <text>
        <r>
          <rPr>
            <sz val="9"/>
            <color indexed="81"/>
            <rFont val="Tahoma"/>
            <family val="2"/>
          </rPr>
          <t>Transferencia
26/11/2020
Comp. 34506</t>
        </r>
      </text>
    </comment>
    <comment ref="I221" authorId="2" shapeId="0" xr:uid="{00000000-0006-0000-0300-0000D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I222" authorId="2" shapeId="0" xr:uid="{00000000-0006-0000-0300-0000D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2" shapeId="0" xr:uid="{00000000-0006-0000-0300-0000DC000000}">
      <text>
        <r>
          <rPr>
            <sz val="9"/>
            <color indexed="81"/>
            <rFont val="Tahoma"/>
            <family val="2"/>
          </rPr>
          <t>Transferencia
25/01/2021
Comp. 35486</t>
        </r>
      </text>
    </comment>
    <comment ref="I223" authorId="2" shapeId="0" xr:uid="{00000000-0006-0000-0300-0000D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I224" authorId="2" shapeId="0" xr:uid="{00000000-0006-0000-0300-0000D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X224" authorId="2" shapeId="0" xr:uid="{00000000-0006-0000-0300-0000DF000000}">
      <text>
        <r>
          <rPr>
            <sz val="9"/>
            <color indexed="81"/>
            <rFont val="Tahoma"/>
            <family val="2"/>
          </rPr>
          <t>Transferencia
24/03/2021
Comp. 35978</t>
        </r>
      </text>
    </comment>
    <comment ref="I225" authorId="2" shapeId="0" xr:uid="{00000000-0006-0000-0300-0000E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2" shapeId="0" xr:uid="{00000000-0006-0000-0300-0000E1000000}">
      <text>
        <r>
          <rPr>
            <sz val="9"/>
            <color indexed="81"/>
            <rFont val="Tahoma"/>
            <family val="2"/>
          </rPr>
          <t>Transferencia
26/04/2021
Comp. 36245</t>
        </r>
      </text>
    </comment>
    <comment ref="I226" authorId="2" shapeId="0" xr:uid="{00000000-0006-0000-0300-0000E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2" shapeId="0" xr:uid="{00000000-0006-0000-0300-0000E3000000}">
      <text>
        <r>
          <rPr>
            <sz val="9"/>
            <color indexed="81"/>
            <rFont val="Tahoma"/>
            <family val="2"/>
          </rPr>
          <t>Transferencia
29/05/2021
Comp. 36514</t>
        </r>
      </text>
    </comment>
    <comment ref="I227" authorId="2" shapeId="0" xr:uid="{00000000-0006-0000-0300-0000E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2" shapeId="0" xr:uid="{00000000-0006-0000-0300-0000E5000000}">
      <text>
        <r>
          <rPr>
            <sz val="9"/>
            <color indexed="81"/>
            <rFont val="Tahoma"/>
            <family val="2"/>
          </rPr>
          <t>Transferencia
24/06/2021
Comp. 36721</t>
        </r>
      </text>
    </comment>
    <comment ref="I228" authorId="2" shapeId="0" xr:uid="{00000000-0006-0000-0300-0000E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2" shapeId="0" xr:uid="{00000000-0006-0000-0300-0000E7000000}">
      <text>
        <r>
          <rPr>
            <sz val="9"/>
            <color indexed="81"/>
            <rFont val="Tahoma"/>
            <family val="2"/>
          </rPr>
          <t>Transferencia
29/07/2021
Comp. 36996</t>
        </r>
      </text>
    </comment>
    <comment ref="I229" authorId="2" shapeId="0" xr:uid="{00000000-0006-0000-0300-0000E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2" shapeId="0" xr:uid="{00000000-0006-0000-0300-0000E9000000}">
      <text>
        <r>
          <rPr>
            <sz val="9"/>
            <color indexed="81"/>
            <rFont val="Tahoma"/>
            <family val="2"/>
          </rPr>
          <t>Transferencia
27/08/2021
Comp. 37228</t>
        </r>
      </text>
    </comment>
    <comment ref="I230" authorId="2" shapeId="0" xr:uid="{00000000-0006-0000-0300-0000E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I231" authorId="2" shapeId="0" xr:uid="{00000000-0006-0000-0300-0000E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2" shapeId="0" xr:uid="{00000000-0006-0000-0300-0000EC000000}">
      <text>
        <r>
          <rPr>
            <sz val="9"/>
            <color indexed="81"/>
            <rFont val="Tahoma"/>
            <family val="2"/>
          </rPr>
          <t>Transferencia
26/10/2021
Comp. 37701</t>
        </r>
      </text>
    </comment>
    <comment ref="I232" authorId="2" shapeId="0" xr:uid="{00000000-0006-0000-0300-0000E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2" shapeId="0" xr:uid="{00000000-0006-0000-0300-0000EE000000}">
      <text>
        <r>
          <rPr>
            <sz val="9"/>
            <color indexed="81"/>
            <rFont val="Tahoma"/>
            <family val="2"/>
          </rPr>
          <t>Transferencia
29/11/2021
Comp. 37960</t>
        </r>
      </text>
    </comment>
    <comment ref="I233" authorId="2" shapeId="0" xr:uid="{00000000-0006-0000-0300-0000E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3" shapeId="0" xr:uid="{00000000-0006-0000-0300-0000F0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28/12/2021
Comp. 38214</t>
        </r>
      </text>
    </comment>
    <comment ref="I234" authorId="3" shapeId="0" xr:uid="{00000000-0006-0000-0300-0000F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3" shapeId="0" xr:uid="{00000000-0006-0000-0300-0000F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28/01/2022
Comp. 38451</t>
        </r>
      </text>
    </comment>
    <comment ref="I235" authorId="3" shapeId="0" xr:uid="{00000000-0006-0000-0300-0000F3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I236" authorId="3" shapeId="0" xr:uid="{00000000-0006-0000-0300-0000F4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0" shapeId="0" xr:uid="{00000000-0006-0000-0300-0000F5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3" shapeId="0" xr:uid="{00000000-0006-0000-0300-0000F6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24/03/2022
Comp. 38912</t>
        </r>
      </text>
    </comment>
    <comment ref="I237" authorId="3" shapeId="0" xr:uid="{00000000-0006-0000-0300-0000F7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3" shapeId="0" xr:uid="{00000000-0006-0000-0300-0000F8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26/04/2022
Comp. 39188</t>
        </r>
      </text>
    </comment>
    <comment ref="I238" authorId="3" shapeId="0" xr:uid="{00000000-0006-0000-0300-0000F9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3" shapeId="0" xr:uid="{00000000-0006-0000-0300-0000FA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27/05/2022
Comp. 39433</t>
        </r>
      </text>
    </comment>
    <comment ref="I239" authorId="3" shapeId="0" xr:uid="{00000000-0006-0000-0300-0000FB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I240" authorId="4" shapeId="0" xr:uid="{00000000-0006-0000-0300-0000F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4" shapeId="0" xr:uid="{00000000-0006-0000-0300-0000F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25/07/2022
Comp. 39901</t>
        </r>
      </text>
    </comment>
    <comment ref="I241" authorId="4" shapeId="0" xr:uid="{00000000-0006-0000-0300-0000F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I242" authorId="4" shapeId="0" xr:uid="{00000000-0006-0000-0300-0000F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4" shapeId="0" xr:uid="{00000000-0006-0000-0300-00000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21/09/2022
Comp. 40387</t>
        </r>
      </text>
    </comment>
    <comment ref="I243" authorId="4" shapeId="0" xr:uid="{00000000-0006-0000-0300-00000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4" shapeId="0" xr:uid="{00000000-0006-0000-0300-00000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28/10/2022
Comp. 40659</t>
        </r>
      </text>
    </comment>
    <comment ref="I244" authorId="4" shapeId="0" xr:uid="{00000000-0006-0000-0300-00000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4" shapeId="0" xr:uid="{00000000-0006-0000-0300-00000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30/11/2022
Comp. 40926</t>
        </r>
      </text>
    </comment>
    <comment ref="I245" authorId="4" shapeId="0" xr:uid="{00000000-0006-0000-0300-00000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4" shapeId="0" xr:uid="{00000000-0006-0000-0300-00000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29/12/2022
Comp. 41169</t>
        </r>
      </text>
    </comment>
    <comment ref="I246" authorId="4" shapeId="0" xr:uid="{00000000-0006-0000-0300-00000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4" shapeId="0" xr:uid="{00000000-0006-0000-0300-00000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31/01/2023
Comp. 41425</t>
        </r>
      </text>
    </comment>
    <comment ref="I247" authorId="4" shapeId="0" xr:uid="{00000000-0006-0000-0300-00000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4" shapeId="0" xr:uid="{00000000-0006-0000-0300-00000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27/02/2023
Comp. 41659</t>
        </r>
      </text>
    </comment>
    <comment ref="I248" authorId="4" shapeId="0" xr:uid="{00000000-0006-0000-0300-00000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4" shapeId="0" xr:uid="{00000000-0006-0000-0300-00000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27/03/2023
Comp. 41895</t>
        </r>
      </text>
    </comment>
    <comment ref="I249" authorId="4" shapeId="0" xr:uid="{00000000-0006-0000-0300-00000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I250" authorId="4" shapeId="0" xr:uid="{00000000-0006-0000-0300-00000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4" shapeId="0" xr:uid="{00000000-0006-0000-0300-00000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23/05/2023
Comp. 42367</t>
        </r>
      </text>
    </comment>
    <comment ref="I251" authorId="4" shapeId="0" xr:uid="{00000000-0006-0000-0300-00001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I252" authorId="5" shapeId="0" xr:uid="{00000000-0006-0000-0300-000011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5" shapeId="0" xr:uid="{00000000-0006-0000-0300-000012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28/07/2023
Comp. 42890</t>
        </r>
      </text>
    </comment>
    <comment ref="I253" authorId="5" shapeId="0" xr:uid="{00000000-0006-0000-0300-000013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5" shapeId="0" xr:uid="{E83D715B-FDB6-403F-8A81-77743C52402F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29/08/2023
Comp. 43159</t>
        </r>
      </text>
    </comment>
    <comment ref="I254" authorId="5" shapeId="0" xr:uid="{5B0AC146-D226-4C8A-98FB-74E6A30AA92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I255" authorId="5" shapeId="0" xr:uid="{2E711E1E-5E32-4B04-8B63-7853BF42F0F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5" shapeId="0" xr:uid="{239BF059-4325-4A4B-8A39-B6B01B7156B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25/10/2023
Comp. 43635</t>
        </r>
      </text>
    </comment>
    <comment ref="I256" authorId="5" shapeId="0" xr:uid="{AC89F7CE-3530-47FD-B94C-D56902F8333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5" shapeId="0" xr:uid="{A18A2895-3CF9-4941-AC41-C2C197157A0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29/11/2023
Comp. 43916</t>
        </r>
      </text>
    </comment>
    <comment ref="I257" authorId="5" shapeId="0" xr:uid="{573052AA-3B46-413A-8A22-E651A45FD6B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I258" authorId="5" shapeId="0" xr:uid="{C1534A7F-DC5B-4D5B-AC4B-13D2D759D8CF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4" shapeId="0" xr:uid="{1D9FAC59-212E-4DCD-BD44-C8BC92496CA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24/01/2024
comp. 44418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Usuario</author>
    <author>User</author>
    <author>Secretaria</author>
  </authors>
  <commentList>
    <comment ref="X35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04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04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04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04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04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04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04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04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04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04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04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04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04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04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04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04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04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04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04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04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04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04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04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04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04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04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04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04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04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04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04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04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04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04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04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04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04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04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04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04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04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04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04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04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04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04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04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04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04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04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04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04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04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04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04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J97" authorId="0" shapeId="0" xr:uid="{00000000-0006-0000-0400-00003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7" authorId="0" shapeId="0" xr:uid="{00000000-0006-0000-04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04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04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04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04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04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04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04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04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04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04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04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04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04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04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04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04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04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04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04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04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04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04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04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04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04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04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04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04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04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04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04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04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04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04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04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04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04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04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04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04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04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04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04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04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04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04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04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04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04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04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04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04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04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04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04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04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04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04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04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04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04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04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04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04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04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04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04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04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04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04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04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04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04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X171" authorId="0" shapeId="0" xr:uid="{00000000-0006-0000-04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04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I173" authorId="0" shapeId="0" xr:uid="{00000000-0006-0000-04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X173" authorId="0" shapeId="0" xr:uid="{00000000-0006-0000-04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04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4" authorId="0" shapeId="0" xr:uid="{00000000-0006-0000-04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04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X175" authorId="1" shapeId="0" xr:uid="{00000000-0006-0000-04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07/02/2017
Comp. 24596</t>
        </r>
      </text>
    </comment>
    <comment ref="I176" authorId="1" shapeId="0" xr:uid="{00000000-0006-0000-04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X176" authorId="1" shapeId="0" xr:uid="{00000000-0006-0000-04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10/03/2017
Comp. 24839</t>
        </r>
      </text>
    </comment>
    <comment ref="I177" authorId="1" shapeId="0" xr:uid="{00000000-0006-0000-04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X177" authorId="1" shapeId="0" xr:uid="{00000000-0006-0000-04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11/05/2017
Comp. 25296</t>
        </r>
      </text>
    </comment>
    <comment ref="I178" authorId="1" shapeId="0" xr:uid="{00000000-0006-0000-04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I179" authorId="1" shapeId="0" xr:uid="{00000000-0006-0000-04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X179" authorId="1" shapeId="0" xr:uid="{00000000-0006-0000-04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01/06/2017
Comp. 25430</t>
        </r>
      </text>
    </comment>
    <comment ref="I180" authorId="1" shapeId="0" xr:uid="{00000000-0006-0000-04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X180" authorId="1" shapeId="0" xr:uid="{00000000-0006-0000-04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03/07/2017
Comp. 25712</t>
        </r>
      </text>
    </comment>
    <comment ref="I181" authorId="1" shapeId="0" xr:uid="{00000000-0006-0000-04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X181" authorId="1" shapeId="0" xr:uid="{00000000-0006-0000-04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01/08/2017
Comp. 25870</t>
        </r>
      </text>
    </comment>
    <comment ref="I182" authorId="1" shapeId="0" xr:uid="{00000000-0006-0000-04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I183" authorId="1" shapeId="0" xr:uid="{00000000-0006-0000-04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X183" authorId="1" shapeId="0" xr:uid="{00000000-0006-0000-04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04/10/2017
Comp. 26363</t>
        </r>
      </text>
    </comment>
    <comment ref="I184" authorId="1" shapeId="0" xr:uid="{00000000-0006-0000-04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X184" authorId="1" shapeId="0" xr:uid="{00000000-0006-0000-04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02/11/2017
Comp. 26547</t>
        </r>
      </text>
    </comment>
    <comment ref="I185" authorId="1" shapeId="0" xr:uid="{00000000-0006-0000-04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I186" authorId="1" shapeId="0" xr:uid="{00000000-0006-0000-04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I187" authorId="1" shapeId="0" xr:uid="{00000000-0006-0000-04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X187" authorId="1" shapeId="0" xr:uid="{00000000-0006-0000-04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01/02/2018
Comp. 27195</t>
        </r>
      </text>
    </comment>
    <comment ref="I188" authorId="1" shapeId="0" xr:uid="{00000000-0006-0000-04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I189" authorId="1" shapeId="0" xr:uid="{00000000-0006-0000-04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X189" authorId="1" shapeId="0" xr:uid="{00000000-0006-0000-04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24/04/2018
Comp. 27825</t>
        </r>
      </text>
    </comment>
    <comment ref="I190" authorId="1" shapeId="0" xr:uid="{00000000-0006-0000-04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1" shapeId="0" xr:uid="{00000000-0006-0000-04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02/05/2018
Comp. 27907</t>
        </r>
      </text>
    </comment>
    <comment ref="I191" authorId="1" shapeId="0" xr:uid="{00000000-0006-0000-04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X191" authorId="1" shapeId="0" xr:uid="{00000000-0006-0000-04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01/06/2018
Comp. 28114</t>
        </r>
      </text>
    </comment>
    <comment ref="I192" authorId="1" shapeId="0" xr:uid="{00000000-0006-0000-04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X192" authorId="1" shapeId="0" xr:uid="{00000000-0006-0000-04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03/07/2018
Comp. 28357</t>
        </r>
      </text>
    </comment>
    <comment ref="I193" authorId="1" shapeId="0" xr:uid="{00000000-0006-0000-04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1" shapeId="0" xr:uid="{00000000-0006-0000-04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02/08/2018
Comp. 28585</t>
        </r>
      </text>
    </comment>
    <comment ref="I194" authorId="1" shapeId="0" xr:uid="{00000000-0006-0000-04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X194" authorId="1" shapeId="0" xr:uid="{00000000-0006-0000-04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03/09/2018
Comp. 28799</t>
        </r>
      </text>
    </comment>
    <comment ref="I195" authorId="1" shapeId="0" xr:uid="{00000000-0006-0000-04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X195" authorId="1" shapeId="0" xr:uid="{00000000-0006-0000-04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03/10/2018
Comp. 29057</t>
        </r>
      </text>
    </comment>
    <comment ref="I196" authorId="1" shapeId="0" xr:uid="{00000000-0006-0000-04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X196" authorId="1" shapeId="0" xr:uid="{00000000-0006-0000-04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06/11/2018
Comp. 29298</t>
        </r>
      </text>
    </comment>
    <comment ref="I197" authorId="1" shapeId="0" xr:uid="{00000000-0006-0000-04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X197" authorId="1" shapeId="0" xr:uid="{00000000-0006-0000-04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06/12/2018
Comp. 29534</t>
        </r>
      </text>
    </comment>
    <comment ref="I198" authorId="1" shapeId="0" xr:uid="{00000000-0006-0000-04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X198" authorId="1" shapeId="0" xr:uid="{00000000-0006-0000-04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09/01/2019
Comp. 29776</t>
        </r>
      </text>
    </comment>
    <comment ref="I199" authorId="1" shapeId="0" xr:uid="{00000000-0006-0000-04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200" authorId="1" shapeId="0" xr:uid="{00000000-0006-0000-04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01/04/2019
Comp. 30360</t>
        </r>
      </text>
    </comment>
    <comment ref="I201" authorId="1" shapeId="0" xr:uid="{00000000-0006-0000-0400-0000B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I202" authorId="1" shapeId="0" xr:uid="{00000000-0006-0000-0400-0000B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1" shapeId="0" xr:uid="{00000000-0006-0000-0400-0000B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30/04/2019
Comp. 30579</t>
        </r>
      </text>
    </comment>
    <comment ref="I203" authorId="1" shapeId="0" xr:uid="{00000000-0006-0000-0400-0000B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I204" authorId="2" shapeId="0" xr:uid="{00000000-0006-0000-0400-0000B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I205" authorId="2" shapeId="0" xr:uid="{00000000-0006-0000-0400-0000B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X205" authorId="2" shapeId="0" xr:uid="{00000000-0006-0000-0400-0000BF000000}">
      <text>
        <r>
          <rPr>
            <sz val="9"/>
            <color indexed="81"/>
            <rFont val="Tahoma"/>
            <family val="2"/>
          </rPr>
          <t xml:space="preserve">
Transferencia
01/08/2019
Comp. 31264</t>
        </r>
      </text>
    </comment>
    <comment ref="I206" authorId="2" shapeId="0" xr:uid="{00000000-0006-0000-0400-0000C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X206" authorId="2" shapeId="0" xr:uid="{00000000-0006-0000-0400-0000C1000000}">
      <text>
        <r>
          <rPr>
            <sz val="9"/>
            <color indexed="81"/>
            <rFont val="Tahoma"/>
            <family val="2"/>
          </rPr>
          <t xml:space="preserve">
Transferencia
17/09/2019
Comp. 31664</t>
        </r>
      </text>
    </comment>
    <comment ref="I207" authorId="2" shapeId="0" xr:uid="{00000000-0006-0000-0400-0000C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X207" authorId="2" shapeId="0" xr:uid="{00000000-0006-0000-0400-0000C3000000}">
      <text>
        <r>
          <rPr>
            <sz val="9"/>
            <color indexed="81"/>
            <rFont val="Tahoma"/>
            <family val="2"/>
          </rPr>
          <t xml:space="preserve">
Transferencia
02/10/2019
Comp. 31787</t>
        </r>
      </text>
    </comment>
    <comment ref="I208" authorId="2" shapeId="0" xr:uid="{00000000-0006-0000-0400-0000C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X208" authorId="2" shapeId="0" xr:uid="{00000000-0006-0000-0400-0000C5000000}">
      <text>
        <r>
          <rPr>
            <sz val="9"/>
            <color indexed="81"/>
            <rFont val="Tahoma"/>
            <family val="2"/>
          </rPr>
          <t xml:space="preserve">
Transferencia
07/11/2019
Comp. 32082</t>
        </r>
      </text>
    </comment>
    <comment ref="I209" authorId="2" shapeId="0" xr:uid="{00000000-0006-0000-0400-0000C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2" shapeId="0" xr:uid="{00000000-0006-0000-0400-0000C7000000}">
      <text>
        <r>
          <rPr>
            <sz val="9"/>
            <color indexed="81"/>
            <rFont val="Tahoma"/>
            <family val="2"/>
          </rPr>
          <t>Transferencia
06/12/2019
Comp. 32314</t>
        </r>
      </text>
    </comment>
    <comment ref="I210" authorId="2" shapeId="0" xr:uid="{00000000-0006-0000-0400-0000C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X210" authorId="2" shapeId="0" xr:uid="{00000000-0006-0000-0400-0000C9000000}">
      <text>
        <r>
          <rPr>
            <sz val="9"/>
            <color indexed="81"/>
            <rFont val="Tahoma"/>
            <family val="2"/>
          </rPr>
          <t>Transferencia
31/01/2020
Comp. 32652</t>
        </r>
      </text>
    </comment>
    <comment ref="I211" authorId="2" shapeId="0" xr:uid="{00000000-0006-0000-0400-0000C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I212" authorId="2" shapeId="0" xr:uid="{00000000-0006-0000-0400-0000C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2" shapeId="0" xr:uid="{00000000-0006-0000-0400-0000CC000000}">
      <text>
        <r>
          <rPr>
            <sz val="9"/>
            <color indexed="81"/>
            <rFont val="Tahoma"/>
            <family val="2"/>
          </rPr>
          <t>Transferencia
27/03/2020
Comp. 33084</t>
        </r>
      </text>
    </comment>
    <comment ref="I213" authorId="2" shapeId="0" xr:uid="{00000000-0006-0000-0400-0000C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I214" authorId="2" shapeId="0" xr:uid="{00000000-0006-0000-0400-0000C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2" shapeId="0" xr:uid="{00000000-0006-0000-0400-0000CF000000}">
      <text>
        <r>
          <rPr>
            <sz val="9"/>
            <color indexed="81"/>
            <rFont val="Tahoma"/>
            <family val="2"/>
          </rPr>
          <t>Transferencia
04/05/2020
Comp. 33445</t>
        </r>
      </text>
    </comment>
    <comment ref="I215" authorId="2" shapeId="0" xr:uid="{00000000-0006-0000-0400-0000D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I216" authorId="2" shapeId="0" xr:uid="{00000000-0006-0000-0400-0000D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X216" authorId="2" shapeId="0" xr:uid="{00000000-0006-0000-0400-0000D2000000}">
      <text>
        <r>
          <rPr>
            <sz val="9"/>
            <color indexed="81"/>
            <rFont val="Tahoma"/>
            <family val="2"/>
          </rPr>
          <t>Transferencia
08/07/2020
Comp. 33990</t>
        </r>
      </text>
    </comment>
    <comment ref="I217" authorId="2" shapeId="0" xr:uid="{00000000-0006-0000-0400-0000D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I218" authorId="2" shapeId="0" xr:uid="{00000000-0006-0000-0400-0000D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2" shapeId="0" xr:uid="{00000000-0006-0000-0400-0000D5000000}">
      <text>
        <r>
          <rPr>
            <sz val="9"/>
            <color indexed="81"/>
            <rFont val="Tahoma"/>
            <family val="2"/>
          </rPr>
          <t>Transferencia
01/09/2020
Comp. 34366</t>
        </r>
      </text>
    </comment>
    <comment ref="I219" authorId="2" shapeId="0" xr:uid="{00000000-0006-0000-0400-0000D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2" shapeId="0" xr:uid="{00000000-0006-0000-0400-0000D7000000}">
      <text>
        <r>
          <rPr>
            <sz val="9"/>
            <color indexed="81"/>
            <rFont val="Tahoma"/>
            <family val="2"/>
          </rPr>
          <t>Transferencia
01/10/2020
Comp. 34612</t>
        </r>
      </text>
    </comment>
    <comment ref="I220" authorId="2" shapeId="0" xr:uid="{00000000-0006-0000-0400-0000D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I221" authorId="2" shapeId="0" xr:uid="{00000000-0006-0000-0400-0000D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2" shapeId="0" xr:uid="{00000000-0006-0000-0400-0000DA000000}">
      <text>
        <r>
          <rPr>
            <sz val="9"/>
            <color indexed="81"/>
            <rFont val="Tahoma"/>
            <family val="2"/>
          </rPr>
          <t>Transferencia
04/12/2020
Comp. 35150</t>
        </r>
      </text>
    </comment>
    <comment ref="I222" authorId="2" shapeId="0" xr:uid="{00000000-0006-0000-0400-0000D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2" shapeId="0" xr:uid="{00000000-0006-0000-0400-0000DC000000}">
      <text>
        <r>
          <rPr>
            <sz val="9"/>
            <color indexed="81"/>
            <rFont val="Tahoma"/>
            <family val="2"/>
          </rPr>
          <t>Transferencia
31/12/2020
Comp. 35305</t>
        </r>
      </text>
    </comment>
    <comment ref="I223" authorId="2" shapeId="0" xr:uid="{00000000-0006-0000-0400-0000D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I224" authorId="2" shapeId="0" xr:uid="{00000000-0006-0000-0400-0000D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X224" authorId="2" shapeId="0" xr:uid="{00000000-0006-0000-0400-0000DF000000}">
      <text>
        <r>
          <rPr>
            <sz val="9"/>
            <color indexed="81"/>
            <rFont val="Tahoma"/>
            <family val="2"/>
          </rPr>
          <t>Transferencia
01/03/2021
Comp. 35824</t>
        </r>
      </text>
    </comment>
    <comment ref="I225" authorId="2" shapeId="0" xr:uid="{00000000-0006-0000-0400-0000E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2" shapeId="0" xr:uid="{00000000-0006-0000-0400-0000E1000000}">
      <text>
        <r>
          <rPr>
            <sz val="9"/>
            <color indexed="81"/>
            <rFont val="Tahoma"/>
            <family val="2"/>
          </rPr>
          <t>Transferencia
05/04/2021
Comp. 36136</t>
        </r>
      </text>
    </comment>
    <comment ref="I226" authorId="2" shapeId="0" xr:uid="{00000000-0006-0000-0400-0000E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2" shapeId="0" xr:uid="{00000000-0006-0000-0400-0000E3000000}">
      <text>
        <r>
          <rPr>
            <sz val="9"/>
            <color indexed="81"/>
            <rFont val="Tahoma"/>
            <family val="2"/>
          </rPr>
          <t>Transferencia
03/05/2021
Comp. 36355</t>
        </r>
      </text>
    </comment>
    <comment ref="I227" authorId="2" shapeId="0" xr:uid="{00000000-0006-0000-0400-0000E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2" shapeId="0" xr:uid="{00000000-0006-0000-0400-0000E5000000}">
      <text>
        <r>
          <rPr>
            <sz val="9"/>
            <color indexed="81"/>
            <rFont val="Tahoma"/>
            <family val="2"/>
          </rPr>
          <t>Transferencia
01/06/2021
Comp. 36567</t>
        </r>
      </text>
    </comment>
    <comment ref="I228" authorId="2" shapeId="0" xr:uid="{00000000-0006-0000-0400-0000E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2" shapeId="0" xr:uid="{00000000-0006-0000-0400-0000E7000000}">
      <text>
        <r>
          <rPr>
            <sz val="9"/>
            <color indexed="81"/>
            <rFont val="Tahoma"/>
            <family val="2"/>
          </rPr>
          <t>Transferencia
28/07/2021
Comp. 36981</t>
        </r>
      </text>
    </comment>
    <comment ref="I229" authorId="2" shapeId="0" xr:uid="{00000000-0006-0000-0400-0000E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2" shapeId="0" xr:uid="{00000000-0006-0000-0400-0000E9000000}">
      <text>
        <r>
          <rPr>
            <sz val="9"/>
            <color indexed="81"/>
            <rFont val="Tahoma"/>
            <family val="2"/>
          </rPr>
          <t>Transferencia
05/08/2021
Comp. 37135</t>
        </r>
      </text>
    </comment>
    <comment ref="I230" authorId="2" shapeId="0" xr:uid="{00000000-0006-0000-0400-0000E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2" shapeId="0" xr:uid="{00000000-0006-0000-0400-0000EB000000}">
      <text>
        <r>
          <rPr>
            <sz val="9"/>
            <color indexed="81"/>
            <rFont val="Tahoma"/>
            <family val="2"/>
          </rPr>
          <t>Transferencia
02/09/2021
Comp. 37331</t>
        </r>
      </text>
    </comment>
    <comment ref="I231" authorId="2" shapeId="0" xr:uid="{00000000-0006-0000-0400-0000E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I232" authorId="2" shapeId="0" xr:uid="{00000000-0006-0000-0400-0000E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2" shapeId="0" xr:uid="{00000000-0006-0000-0400-0000EE000000}">
      <text>
        <r>
          <rPr>
            <sz val="9"/>
            <color indexed="81"/>
            <rFont val="Tahoma"/>
            <family val="2"/>
          </rPr>
          <t>Transferencia
02/11/2021
Comp. 37814</t>
        </r>
      </text>
    </comment>
    <comment ref="I233" authorId="2" shapeId="0" xr:uid="{00000000-0006-0000-0400-0000E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I234" authorId="3" shapeId="0" xr:uid="{00000000-0006-0000-0400-0000F0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3" shapeId="0" xr:uid="{00000000-0006-0000-0400-0000F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31/12/2021
Comp. 38253</t>
        </r>
      </text>
    </comment>
    <comment ref="I235" authorId="3" shapeId="0" xr:uid="{00000000-0006-0000-0400-0000F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3" shapeId="0" xr:uid="{00000000-0006-0000-0400-0000F3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01/02/2022
Comp. 38508</t>
        </r>
      </text>
    </comment>
    <comment ref="I236" authorId="3" shapeId="0" xr:uid="{00000000-0006-0000-0400-0000F4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0" shapeId="0" xr:uid="{00000000-0006-0000-0400-0000F5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3" shapeId="0" xr:uid="{00000000-0006-0000-0400-0000F6000000}">
      <text>
        <r>
          <rPr>
            <sz val="9"/>
            <color indexed="81"/>
            <rFont val="Tahoma"/>
            <family val="2"/>
          </rPr>
          <t xml:space="preserve">Transferencia
01/03/2022
Comp. 38770
</t>
        </r>
      </text>
    </comment>
    <comment ref="I237" authorId="3" shapeId="0" xr:uid="{00000000-0006-0000-0400-0000F7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I238" authorId="3" shapeId="0" xr:uid="{00000000-0006-0000-0400-0000F8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3" shapeId="0" xr:uid="{00000000-0006-0000-0400-0000F9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26/05/2022
Comp. 39426</t>
        </r>
      </text>
    </comment>
    <comment ref="I239" authorId="3" shapeId="0" xr:uid="{00000000-0006-0000-0400-0000FA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I240" authorId="4" shapeId="0" xr:uid="{00000000-0006-0000-0400-0000F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4" shapeId="0" xr:uid="{00000000-0006-0000-0400-0000F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01/07/2022
Comp. 39754</t>
        </r>
      </text>
    </comment>
    <comment ref="I241" authorId="4" shapeId="0" xr:uid="{00000000-0006-0000-0400-0000F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4" shapeId="0" xr:uid="{00000000-0006-0000-0400-0000F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01/08/2022
Comp. 40003</t>
        </r>
      </text>
    </comment>
    <comment ref="I242" authorId="4" shapeId="0" xr:uid="{00000000-0006-0000-0400-0000F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4" shapeId="0" xr:uid="{00000000-0006-0000-0400-00000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02/09/2022
Comp. 40269</t>
        </r>
      </text>
    </comment>
    <comment ref="I243" authorId="4" shapeId="0" xr:uid="{00000000-0006-0000-0400-00000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I244" authorId="4" shapeId="0" xr:uid="{00000000-0006-0000-0400-00000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4" shapeId="0" xr:uid="{00000000-0006-0000-0400-00000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28/10/2022
Comp. 40679</t>
        </r>
      </text>
    </comment>
    <comment ref="I245" authorId="4" shapeId="0" xr:uid="{00000000-0006-0000-0400-00000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4" shapeId="0" xr:uid="{00000000-0006-0000-0400-00000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20/12/2022
Comp. 41119</t>
        </r>
      </text>
    </comment>
    <comment ref="I246" authorId="4" shapeId="0" xr:uid="{00000000-0006-0000-0400-00000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4" shapeId="0" xr:uid="{00000000-0006-0000-0400-000007010000}">
      <text>
        <r>
          <rPr>
            <b/>
            <sz val="9"/>
            <color indexed="81"/>
            <rFont val="Tahoma"/>
            <family val="2"/>
          </rPr>
          <t xml:space="preserve">Transferencia
</t>
        </r>
        <r>
          <rPr>
            <sz val="9"/>
            <color indexed="81"/>
            <rFont val="Tahoma"/>
            <family val="2"/>
          </rPr>
          <t>06/01/2023
Comp. 41264</t>
        </r>
      </text>
    </comment>
    <comment ref="I247" authorId="4" shapeId="0" xr:uid="{00000000-0006-0000-0400-00000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4" shapeId="0" xr:uid="{00000000-0006-0000-0400-00000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02/02/2023
Comp. 41503</t>
        </r>
      </text>
    </comment>
    <comment ref="I248" authorId="4" shapeId="0" xr:uid="{00000000-0006-0000-0400-00000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4" shapeId="0" xr:uid="{00000000-0006-0000-0400-00000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03/03/2023
Comp. 41780</t>
        </r>
      </text>
    </comment>
    <comment ref="I249" authorId="4" shapeId="0" xr:uid="{00000000-0006-0000-0400-00000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I250" authorId="4" shapeId="0" xr:uid="{00000000-0006-0000-0400-00000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4" shapeId="0" xr:uid="{00000000-0006-0000-0400-00000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28/04/2023
Comp. 42167</t>
        </r>
      </text>
    </comment>
    <comment ref="I251" authorId="4" shapeId="0" xr:uid="{00000000-0006-0000-0400-00000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I252" authorId="5" shapeId="0" xr:uid="{00000000-0006-0000-0400-000010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5" shapeId="0" xr:uid="{00000000-0006-0000-0400-000011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14/07/2023
Comp. 42837</t>
        </r>
      </text>
    </comment>
    <comment ref="I253" authorId="5" shapeId="0" xr:uid="{00000000-0006-0000-0400-000012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5" shapeId="0" xr:uid="{00000000-0006-0000-0400-000013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03/08/2023
Comp. 43043</t>
        </r>
      </text>
    </comment>
    <comment ref="I254" authorId="5" shapeId="0" xr:uid="{D6DA8489-A985-4CAE-835A-FA6D41BC17F9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I255" authorId="5" shapeId="0" xr:uid="{8B78C6F0-A6E1-4CC1-9108-841D14BC6F32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5" shapeId="0" xr:uid="{A5386237-D977-47EC-97E7-B6F3637F2501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25/10/2023
Comp. 43633</t>
        </r>
      </text>
    </comment>
    <comment ref="I256" authorId="5" shapeId="0" xr:uid="{665BF21F-B039-44F1-9590-B2C62033B38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I257" authorId="5" shapeId="0" xr:uid="{074A2B2B-0742-450B-8263-2EF34560F599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5" shapeId="0" xr:uid="{B49A19E9-2415-473A-8313-B6834A76883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 04/12/2023
comp`. 44142</t>
        </r>
      </text>
    </comment>
    <comment ref="I258" authorId="5" shapeId="0" xr:uid="{8E4B70C1-848C-46D8-8CC7-69313E618AB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4" shapeId="0" xr:uid="{A4B928B3-FFA6-4507-88A6-2E56D6C982A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29/12/2023
comp. 44218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Usuario</author>
    <author>User</author>
    <author>Secretaria</author>
  </authors>
  <commentList>
    <comment ref="X35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05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05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05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05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05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05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05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05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05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05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05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05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05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05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05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05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05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05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05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05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05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05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05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05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05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05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05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05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05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05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05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05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X97" authorId="0" shapeId="0" xr:uid="{00000000-0006-0000-0500-00003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0500-00003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05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05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05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05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05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05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05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05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0500-000045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05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05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05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05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05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05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05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05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05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0500-00004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05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05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05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05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05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05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05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05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05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05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05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05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05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05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05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05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05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05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05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05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05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05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05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05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05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05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05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05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05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05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05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05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05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05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05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05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05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05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05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05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05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05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05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05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05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05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05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05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05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05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05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05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05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I171" authorId="0" shapeId="0" xr:uid="{00000000-0006-0000-05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1" authorId="0" shapeId="0" xr:uid="{00000000-0006-0000-05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05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I173" authorId="0" shapeId="0" xr:uid="{00000000-0006-0000-05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3" authorId="0" shapeId="0" xr:uid="{00000000-0006-0000-05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05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27/12/2016
Toma de lectura</t>
        </r>
      </text>
    </comment>
    <comment ref="X174" authorId="0" shapeId="0" xr:uid="{00000000-0006-0000-05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0" shapeId="0" xr:uid="{00000000-0006-0000-0500-00008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24/01/2017
Toma de lectura</t>
        </r>
      </text>
    </comment>
    <comment ref="X175" authorId="1" shapeId="0" xr:uid="{00000000-0006-0000-05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02/02/2017
Comp. 24529</t>
        </r>
      </text>
    </comment>
    <comment ref="I176" authorId="0" shapeId="0" xr:uid="{00000000-0006-0000-0500-00008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22/02/2017
Toma de lectura.</t>
        </r>
      </text>
    </comment>
    <comment ref="X176" authorId="1" shapeId="0" xr:uid="{00000000-0006-0000-05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Tranferencia
02/03/2017
Comp. 24769</t>
        </r>
      </text>
    </comment>
    <comment ref="I177" authorId="0" shapeId="0" xr:uid="{00000000-0006-0000-0500-00009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28/03/2017
Toma de lectura</t>
        </r>
      </text>
    </comment>
    <comment ref="X177" authorId="1" shapeId="0" xr:uid="{00000000-0006-0000-05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02/04/2017
Comp. 24977</t>
        </r>
      </text>
    </comment>
    <comment ref="I178" authorId="0" shapeId="0" xr:uid="{00000000-0006-0000-0500-00009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27/04/2017
Toma de lectura</t>
        </r>
      </text>
    </comment>
    <comment ref="X178" authorId="1" shapeId="0" xr:uid="{00000000-0006-0000-05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01/05/2017
Comp. 25175</t>
        </r>
      </text>
    </comment>
    <comment ref="X179" authorId="1" shapeId="0" xr:uid="{00000000-0006-0000-05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02/06/2017
Comp. 25446</t>
        </r>
      </text>
    </comment>
    <comment ref="X180" authorId="1" shapeId="0" xr:uid="{00000000-0006-0000-05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02/07/2017
Comp. 25641</t>
        </r>
      </text>
    </comment>
    <comment ref="X181" authorId="1" shapeId="0" xr:uid="{00000000-0006-0000-05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02/08/2017
Comp. 25898</t>
        </r>
      </text>
    </comment>
    <comment ref="X182" authorId="1" shapeId="0" xr:uid="{00000000-0006-0000-05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04/09/2017
Comp. 26124</t>
        </r>
      </text>
    </comment>
    <comment ref="X183" authorId="1" shapeId="0" xr:uid="{00000000-0006-0000-05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02/10/2017
Comp. 26313</t>
        </r>
      </text>
    </comment>
    <comment ref="X184" authorId="1" shapeId="0" xr:uid="{00000000-0006-0000-05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02/11/2017
Comp. 26523</t>
        </r>
      </text>
    </comment>
    <comment ref="X185" authorId="1" shapeId="0" xr:uid="{00000000-0006-0000-05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01/12/2017
Comp. 26795</t>
        </r>
      </text>
    </comment>
    <comment ref="X186" authorId="1" shapeId="0" xr:uid="{00000000-0006-0000-05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02/01/2018
Comp. 26975</t>
        </r>
      </text>
    </comment>
    <comment ref="X187" authorId="1" shapeId="0" xr:uid="{00000000-0006-0000-05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03/02/2018
Comp. 27269</t>
        </r>
      </text>
    </comment>
    <comment ref="X188" authorId="1" shapeId="0" xr:uid="{00000000-0006-0000-05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03/02/2018
Comp. 27489</t>
        </r>
      </text>
    </comment>
    <comment ref="X189" authorId="1" shapeId="0" xr:uid="{00000000-0006-0000-05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03/04/2018
Comp. 27692</t>
        </r>
      </text>
    </comment>
    <comment ref="X190" authorId="1" shapeId="0" xr:uid="{00000000-0006-0000-05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03/05/2018
Comp. 27919</t>
        </r>
      </text>
    </comment>
    <comment ref="X191" authorId="1" shapeId="0" xr:uid="{00000000-0006-0000-05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03/06/2018
Comp. 28140
</t>
        </r>
      </text>
    </comment>
    <comment ref="X192" authorId="1" shapeId="0" xr:uid="{00000000-0006-0000-05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03/07/2018
Comp. 28332</t>
        </r>
      </text>
    </comment>
    <comment ref="X193" authorId="1" shapeId="0" xr:uid="{00000000-0006-0000-05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02/08/2018
Comp. 28594</t>
        </r>
      </text>
    </comment>
    <comment ref="X194" authorId="1" shapeId="0" xr:uid="{00000000-0006-0000-05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03/09/2018
Comp. 28780</t>
        </r>
      </text>
    </comment>
    <comment ref="X195" authorId="1" shapeId="0" xr:uid="{00000000-0006-0000-05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02/10/2018
Comp. 29046</t>
        </r>
      </text>
    </comment>
    <comment ref="X196" authorId="1" shapeId="0" xr:uid="{00000000-0006-0000-05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05/11/2018
Comp. 29256</t>
        </r>
      </text>
    </comment>
    <comment ref="X197" authorId="1" shapeId="0" xr:uid="{00000000-0006-0000-05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03/12/2018
Comp. 29465</t>
        </r>
      </text>
    </comment>
    <comment ref="X198" authorId="1" shapeId="0" xr:uid="{00000000-0006-0000-05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03/01/2019
Comp. 29711</t>
        </r>
      </text>
    </comment>
    <comment ref="X199" authorId="1" shapeId="0" xr:uid="{00000000-0006-0000-05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 
03/02/2019
Comp. 29919</t>
        </r>
      </text>
    </comment>
    <comment ref="X200" authorId="1" shapeId="0" xr:uid="{00000000-0006-0000-05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03/03/2019
Comp. 30151</t>
        </r>
      </text>
    </comment>
    <comment ref="X201" authorId="1" shapeId="0" xr:uid="{00000000-0006-0000-05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03/04/2019
Comp. 30412</t>
        </r>
      </text>
    </comment>
    <comment ref="X202" authorId="1" shapeId="0" xr:uid="{00000000-0006-0000-05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02/05/2019
Comp. 30628</t>
        </r>
      </text>
    </comment>
    <comment ref="X203" authorId="2" shapeId="0" xr:uid="{00000000-0006-0000-0500-0000AC000000}">
      <text>
        <r>
          <rPr>
            <sz val="9"/>
            <color indexed="81"/>
            <rFont val="Tahoma"/>
            <family val="2"/>
          </rPr>
          <t xml:space="preserve">
Transferencia
02/06/2019
Comp. 30839</t>
        </r>
      </text>
    </comment>
    <comment ref="X204" authorId="2" shapeId="0" xr:uid="{00000000-0006-0000-0500-0000AD000000}">
      <text>
        <r>
          <rPr>
            <sz val="9"/>
            <color indexed="81"/>
            <rFont val="Tahoma"/>
            <family val="2"/>
          </rPr>
          <t xml:space="preserve">
Transferencia
03/07/2019
Comp. 31103</t>
        </r>
      </text>
    </comment>
    <comment ref="X205" authorId="2" shapeId="0" xr:uid="{00000000-0006-0000-0500-0000AE000000}">
      <text>
        <r>
          <rPr>
            <sz val="9"/>
            <color indexed="81"/>
            <rFont val="Tahoma"/>
            <family val="2"/>
          </rPr>
          <t xml:space="preserve">
Transferencia
03/08/2019
Comp. 31337</t>
        </r>
      </text>
    </comment>
    <comment ref="X206" authorId="2" shapeId="0" xr:uid="{00000000-0006-0000-0500-0000AF000000}">
      <text>
        <r>
          <rPr>
            <sz val="9"/>
            <color indexed="81"/>
            <rFont val="Tahoma"/>
            <family val="2"/>
          </rPr>
          <t xml:space="preserve">
Transferencia
03/09/2019
Comp. 31573</t>
        </r>
      </text>
    </comment>
    <comment ref="X207" authorId="2" shapeId="0" xr:uid="{00000000-0006-0000-0500-0000B0000000}">
      <text>
        <r>
          <rPr>
            <sz val="9"/>
            <color indexed="81"/>
            <rFont val="Tahoma"/>
            <family val="2"/>
          </rPr>
          <t xml:space="preserve">
Transferencia
02/10/2019
Comp. 31802</t>
        </r>
      </text>
    </comment>
    <comment ref="X208" authorId="2" shapeId="0" xr:uid="{00000000-0006-0000-0500-0000B1000000}">
      <text>
        <r>
          <rPr>
            <sz val="9"/>
            <color indexed="81"/>
            <rFont val="Tahoma"/>
            <family val="2"/>
          </rPr>
          <t>Transferencia
03/11/2019
Comp. 32020</t>
        </r>
      </text>
    </comment>
    <comment ref="X209" authorId="2" shapeId="0" xr:uid="{00000000-0006-0000-0500-0000B2000000}">
      <text>
        <r>
          <rPr>
            <sz val="9"/>
            <color indexed="81"/>
            <rFont val="Tahoma"/>
            <family val="2"/>
          </rPr>
          <t xml:space="preserve">
Transferencia
03/12/2019
Comp. 32288</t>
        </r>
      </text>
    </comment>
    <comment ref="X210" authorId="2" shapeId="0" xr:uid="{00000000-0006-0000-0500-0000B3000000}">
      <text>
        <r>
          <rPr>
            <sz val="9"/>
            <color indexed="81"/>
            <rFont val="Tahoma"/>
            <family val="2"/>
          </rPr>
          <t>Transferencia
02/01/2020
Comp. 32514</t>
        </r>
      </text>
    </comment>
    <comment ref="X211" authorId="2" shapeId="0" xr:uid="{00000000-0006-0000-0500-0000B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03/02/2020
Comp. 32704</t>
        </r>
      </text>
    </comment>
    <comment ref="X212" authorId="2" shapeId="0" xr:uid="{00000000-0006-0000-0500-0000B5000000}">
      <text>
        <r>
          <rPr>
            <sz val="9"/>
            <color indexed="81"/>
            <rFont val="Tahoma"/>
            <family val="2"/>
          </rPr>
          <t>Transferencia
02/03/2020
Comp. 32971</t>
        </r>
      </text>
    </comment>
    <comment ref="X213" authorId="2" shapeId="0" xr:uid="{00000000-0006-0000-0500-0000B6000000}">
      <text>
        <r>
          <rPr>
            <sz val="9"/>
            <color indexed="81"/>
            <rFont val="Tahoma"/>
            <family val="2"/>
          </rPr>
          <t>Transferencia
03/04/2020
Comp. 33222</t>
        </r>
      </text>
    </comment>
    <comment ref="X214" authorId="2" shapeId="0" xr:uid="{00000000-0006-0000-0500-0000B7000000}">
      <text>
        <r>
          <rPr>
            <sz val="9"/>
            <color indexed="81"/>
            <rFont val="Tahoma"/>
            <family val="2"/>
          </rPr>
          <t>Transferencia
03/05/2020
Comp. 33424</t>
        </r>
      </text>
    </comment>
    <comment ref="X215" authorId="2" shapeId="0" xr:uid="{00000000-0006-0000-0500-0000B8000000}">
      <text>
        <r>
          <rPr>
            <sz val="9"/>
            <color indexed="81"/>
            <rFont val="Tahoma"/>
            <family val="2"/>
          </rPr>
          <t>Transferencia
02/06/2020
Comp. 33694</t>
        </r>
      </text>
    </comment>
    <comment ref="X216" authorId="2" shapeId="0" xr:uid="{00000000-0006-0000-0500-0000B9000000}">
      <text>
        <r>
          <rPr>
            <sz val="9"/>
            <color indexed="81"/>
            <rFont val="Tahoma"/>
            <family val="2"/>
          </rPr>
          <t>Transferencia
02/07/2020
Comp. 33942</t>
        </r>
      </text>
    </comment>
    <comment ref="D217" authorId="2" shapeId="0" xr:uid="{00000000-0006-0000-0500-0000B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Inicio de medidor de energía eléctrica en lectura 3.</t>
        </r>
      </text>
    </comment>
    <comment ref="X217" authorId="2" shapeId="0" xr:uid="{00000000-0006-0000-0500-0000BB000000}">
      <text>
        <r>
          <rPr>
            <sz val="9"/>
            <color indexed="81"/>
            <rFont val="Tahoma"/>
            <family val="2"/>
          </rPr>
          <t>Transferencia
02/08/2020
Comp. 34145</t>
        </r>
      </text>
    </comment>
    <comment ref="X218" authorId="2" shapeId="0" xr:uid="{00000000-0006-0000-0500-0000BC000000}">
      <text>
        <r>
          <rPr>
            <sz val="9"/>
            <color indexed="81"/>
            <rFont val="Tahoma"/>
            <family val="2"/>
          </rPr>
          <t>Transferencia
03/09/2020
Comp. 34413</t>
        </r>
      </text>
    </comment>
    <comment ref="X219" authorId="2" shapeId="0" xr:uid="{00000000-0006-0000-0500-0000BD000000}">
      <text>
        <r>
          <rPr>
            <sz val="9"/>
            <color indexed="81"/>
            <rFont val="Tahoma"/>
            <family val="2"/>
          </rPr>
          <t>Transferencia
02/10/2020
Comp. 34663</t>
        </r>
      </text>
    </comment>
    <comment ref="X220" authorId="2" shapeId="0" xr:uid="{00000000-0006-0000-0500-0000BE000000}">
      <text>
        <r>
          <rPr>
            <sz val="9"/>
            <color indexed="81"/>
            <rFont val="Tahoma"/>
            <family val="2"/>
          </rPr>
          <t>Transferencia
02/11/2020
Comp. 34909</t>
        </r>
      </text>
    </comment>
    <comment ref="X221" authorId="2" shapeId="0" xr:uid="{00000000-0006-0000-0500-0000BF000000}">
      <text>
        <r>
          <rPr>
            <sz val="9"/>
            <color indexed="81"/>
            <rFont val="Tahoma"/>
            <family val="2"/>
          </rPr>
          <t>Transferencia
03/12/2020
Comp. 35131</t>
        </r>
      </text>
    </comment>
    <comment ref="X222" authorId="2" shapeId="0" xr:uid="{00000000-0006-0000-0500-0000C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03/01/2021
Comp. 35356</t>
        </r>
      </text>
    </comment>
    <comment ref="X223" authorId="2" shapeId="0" xr:uid="{00000000-0006-0000-0500-0000C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03/02/2021
Comp. 35628</t>
        </r>
      </text>
    </comment>
    <comment ref="X224" authorId="2" shapeId="0" xr:uid="{00000000-0006-0000-0500-0000C2000000}">
      <text>
        <r>
          <rPr>
            <sz val="9"/>
            <color indexed="81"/>
            <rFont val="Tahoma"/>
            <family val="2"/>
          </rPr>
          <t>Transferencia
03/03/2021
Comp. 35872</t>
        </r>
      </text>
    </comment>
    <comment ref="X225" authorId="2" shapeId="0" xr:uid="{00000000-0006-0000-0500-0000C3000000}">
      <text>
        <r>
          <rPr>
            <sz val="9"/>
            <color indexed="81"/>
            <rFont val="Tahoma"/>
            <family val="2"/>
          </rPr>
          <t>Transferencia
03/04/2021
Comp. 36107</t>
        </r>
      </text>
    </comment>
    <comment ref="X226" authorId="2" shapeId="0" xr:uid="{00000000-0006-0000-0500-0000C4000000}">
      <text>
        <r>
          <rPr>
            <sz val="9"/>
            <color indexed="81"/>
            <rFont val="Tahoma"/>
            <family val="2"/>
          </rPr>
          <t>Transferencia
03/05/2021
Comp. 36350</t>
        </r>
      </text>
    </comment>
    <comment ref="X227" authorId="2" shapeId="0" xr:uid="{00000000-0006-0000-0500-0000C5000000}">
      <text>
        <r>
          <rPr>
            <sz val="9"/>
            <color indexed="81"/>
            <rFont val="Tahoma"/>
            <family val="2"/>
          </rPr>
          <t>Transferencia
03/06/2021
Comp. 36622</t>
        </r>
      </text>
    </comment>
    <comment ref="X228" authorId="2" shapeId="0" xr:uid="{00000000-0006-0000-0500-0000C6000000}">
      <text>
        <r>
          <rPr>
            <sz val="9"/>
            <color indexed="81"/>
            <rFont val="Tahoma"/>
            <family val="2"/>
          </rPr>
          <t>Transferencia
03/07/2021
Comp. 36852</t>
        </r>
      </text>
    </comment>
    <comment ref="I229" authorId="2" shapeId="0" xr:uid="{00000000-0006-0000-0500-0000C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2" shapeId="0" xr:uid="{00000000-0006-0000-0500-0000C8000000}">
      <text>
        <r>
          <rPr>
            <sz val="9"/>
            <color indexed="81"/>
            <rFont val="Tahoma"/>
            <family val="2"/>
          </rPr>
          <t>Transferencia
03/08/2021
Comp. 37100</t>
        </r>
      </text>
    </comment>
    <comment ref="I230" authorId="2" shapeId="0" xr:uid="{00000000-0006-0000-0500-0000C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2" shapeId="0" xr:uid="{00000000-0006-0000-0500-0000CA000000}">
      <text>
        <r>
          <rPr>
            <sz val="9"/>
            <color indexed="81"/>
            <rFont val="Tahoma"/>
            <family val="2"/>
          </rPr>
          <t>Transferencia
03/09/2021
Comp. 37346</t>
        </r>
      </text>
    </comment>
    <comment ref="I231" authorId="2" shapeId="0" xr:uid="{00000000-0006-0000-0500-0000C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2" shapeId="0" xr:uid="{00000000-0006-0000-0500-0000CC000000}">
      <text>
        <r>
          <rPr>
            <sz val="9"/>
            <color indexed="81"/>
            <rFont val="Tahoma"/>
            <family val="2"/>
          </rPr>
          <t>Transferencia
02/10/2021
Comp. 37572</t>
        </r>
      </text>
    </comment>
    <comment ref="I232" authorId="2" shapeId="0" xr:uid="{00000000-0006-0000-0500-0000C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2" shapeId="0" xr:uid="{00000000-0006-0000-0500-0000CE000000}">
      <text>
        <r>
          <rPr>
            <sz val="9"/>
            <color indexed="81"/>
            <rFont val="Tahoma"/>
            <family val="2"/>
          </rPr>
          <t>Transferencia
03/11/2021
Comp. 37837</t>
        </r>
      </text>
    </comment>
    <comment ref="I233" authorId="2" shapeId="0" xr:uid="{00000000-0006-0000-0500-0000C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2" shapeId="0" xr:uid="{00000000-0006-0000-0500-0000D0000000}">
      <text>
        <r>
          <rPr>
            <sz val="9"/>
            <color indexed="81"/>
            <rFont val="Tahoma"/>
            <family val="2"/>
          </rPr>
          <t>Transferencia
03/12/2021
Comp. 38068</t>
        </r>
      </text>
    </comment>
    <comment ref="I234" authorId="3" shapeId="0" xr:uid="{00000000-0006-0000-0500-0000D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3" shapeId="0" xr:uid="{00000000-0006-0000-0500-0000D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03/01/2022
Comp. 38281</t>
        </r>
      </text>
    </comment>
    <comment ref="I235" authorId="3" shapeId="0" xr:uid="{00000000-0006-0000-0500-0000D3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3" shapeId="0" xr:uid="{00000000-0006-0000-0500-0000D4000000}">
      <text>
        <r>
          <rPr>
            <b/>
            <sz val="9"/>
            <color indexed="81"/>
            <rFont val="Tahoma"/>
            <family val="2"/>
          </rPr>
          <t>Transferencia
03/02/2022
Comp. 38565</t>
        </r>
      </text>
    </comment>
    <comment ref="Q236" authorId="0" shapeId="0" xr:uid="{00000000-0006-0000-0500-0000D5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3" shapeId="0" xr:uid="{00000000-0006-0000-0500-0000D6000000}">
      <text>
        <r>
          <rPr>
            <sz val="9"/>
            <color indexed="81"/>
            <rFont val="Tahoma"/>
            <family val="2"/>
          </rPr>
          <t xml:space="preserve">Transferencia
03/03/2022
Comp. 38803
</t>
        </r>
      </text>
    </comment>
    <comment ref="I237" authorId="3" shapeId="0" xr:uid="{00000000-0006-0000-0500-0000D7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3" shapeId="0" xr:uid="{00000000-0006-0000-0500-0000D8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03/04/2022
Comp. 39035</t>
        </r>
      </text>
    </comment>
    <comment ref="I238" authorId="3" shapeId="0" xr:uid="{00000000-0006-0000-0500-0000D9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3" shapeId="0" xr:uid="{00000000-0006-0000-0500-0000DA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03/05/2022
Comp. 39314</t>
        </r>
      </text>
    </comment>
    <comment ref="I239" authorId="3" shapeId="0" xr:uid="{00000000-0006-0000-0500-0000DB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3" shapeId="0" xr:uid="{00000000-0006-0000-0500-0000DC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02/06/2022
Comp. 39562</t>
        </r>
      </text>
    </comment>
    <comment ref="I240" authorId="4" shapeId="0" xr:uid="{00000000-0006-0000-0500-0000D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4" shapeId="0" xr:uid="{00000000-0006-0000-0500-0000D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03/07/2022
Comp. 39784</t>
        </r>
      </text>
    </comment>
    <comment ref="I241" authorId="4" shapeId="0" xr:uid="{00000000-0006-0000-0500-0000D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4" shapeId="0" xr:uid="{00000000-0006-0000-0500-0000E0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03/08/2022
Comp. 40054</t>
        </r>
      </text>
    </comment>
    <comment ref="I242" authorId="4" shapeId="0" xr:uid="{00000000-0006-0000-0500-0000E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4" shapeId="0" xr:uid="{00000000-0006-0000-0500-0000E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03/09/2022
Comp. 40281</t>
        </r>
      </text>
    </comment>
    <comment ref="I243" authorId="4" shapeId="0" xr:uid="{00000000-0006-0000-0500-0000E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4" shapeId="0" xr:uid="{00000000-0006-0000-0500-0000E4000000}">
      <text>
        <r>
          <rPr>
            <sz val="9"/>
            <color indexed="81"/>
            <rFont val="Tahoma"/>
            <family val="2"/>
          </rPr>
          <t>Transferencia
03/10/2022
Comp. 40515</t>
        </r>
      </text>
    </comment>
    <comment ref="I244" authorId="4" shapeId="0" xr:uid="{00000000-0006-0000-0500-0000E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4" shapeId="0" xr:uid="{00000000-0006-0000-0500-0000E6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02/11/2022
Comp. 40788</t>
        </r>
      </text>
    </comment>
    <comment ref="I245" authorId="4" shapeId="0" xr:uid="{00000000-0006-0000-0500-0000E7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4" shapeId="0" xr:uid="{00000000-0006-0000-0500-0000E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03/12/2022
Comp. 41024</t>
        </r>
      </text>
    </comment>
    <comment ref="I246" authorId="4" shapeId="0" xr:uid="{00000000-0006-0000-0500-0000E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4" shapeId="0" xr:uid="{00000000-0006-0000-0500-0000EA000000}">
      <text>
        <r>
          <rPr>
            <b/>
            <sz val="9"/>
            <color indexed="81"/>
            <rFont val="Tahoma"/>
            <family val="2"/>
          </rPr>
          <t xml:space="preserve">Transferencia
</t>
        </r>
        <r>
          <rPr>
            <sz val="9"/>
            <color indexed="81"/>
            <rFont val="Tahoma"/>
            <family val="2"/>
          </rPr>
          <t>06/01/2023
Comp. 41255</t>
        </r>
      </text>
    </comment>
    <comment ref="I247" authorId="4" shapeId="0" xr:uid="{00000000-0006-0000-0500-0000E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4" shapeId="0" xr:uid="{00000000-0006-0000-0500-0000E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02/02/2023
Comp. 41514</t>
        </r>
      </text>
    </comment>
    <comment ref="I248" authorId="4" shapeId="0" xr:uid="{00000000-0006-0000-0500-0000E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4" shapeId="0" xr:uid="{00000000-0006-0000-0500-0000E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03/03/2023
Comp. 41775</t>
        </r>
      </text>
    </comment>
    <comment ref="I249" authorId="4" shapeId="0" xr:uid="{00000000-0006-0000-0500-0000E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4" shapeId="0" xr:uid="{00000000-0006-0000-0500-0000F0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03/04/2023
Comp. 42014</t>
        </r>
      </text>
    </comment>
    <comment ref="I250" authorId="4" shapeId="0" xr:uid="{00000000-0006-0000-0500-0000F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4" shapeId="0" xr:uid="{00000000-0006-0000-0500-0000F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02/05/2023
Comp. 42273
</t>
        </r>
      </text>
    </comment>
    <comment ref="I251" authorId="4" shapeId="0" xr:uid="{00000000-0006-0000-0500-0000F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4" shapeId="0" xr:uid="{00000000-0006-0000-0500-0000F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01/06/2023-02/06/2023
Comp. 42466-42517</t>
        </r>
      </text>
    </comment>
    <comment ref="I252" authorId="5" shapeId="0" xr:uid="{00000000-0006-0000-0500-0000F5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5" shapeId="0" xr:uid="{00000000-0006-0000-0500-0000F6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02/07/2023
Comp. 42735</t>
        </r>
      </text>
    </comment>
    <comment ref="I253" authorId="5" shapeId="0" xr:uid="{00000000-0006-0000-0500-0000F7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5" shapeId="0" xr:uid="{00000000-0006-0000-0500-0000F8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Transferencias
02/08/2023
Comp. 43000-43032</t>
        </r>
      </text>
    </comment>
    <comment ref="I254" authorId="5" shapeId="0" xr:uid="{2245987A-5FDD-468A-81EB-75BFD4099C19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5" shapeId="0" xr:uid="{F0478741-16F6-431D-B180-8583E3483F7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01/09/2023-03/09/2023
Comp. 43245-43264</t>
        </r>
      </text>
    </comment>
    <comment ref="I255" authorId="5" shapeId="0" xr:uid="{8ED44F6B-2A41-4186-9A0D-5D97C83954D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5" shapeId="0" xr:uid="{BD526B43-34AD-4001-A906-12890761C48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01/10/2023-03/10/2023
Comp. 43498-43526</t>
        </r>
      </text>
    </comment>
    <comment ref="I256" authorId="5" shapeId="0" xr:uid="{59C64B7B-BD66-48DA-AB68-46E6DD99875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5" shapeId="0" xr:uid="{27EE849A-655D-4DC2-BA7B-D09D5C33556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Transferencias
02/11/2023-03/11/2023
Comp. 43768-43795</t>
        </r>
      </text>
    </comment>
    <comment ref="I257" authorId="5" shapeId="0" xr:uid="{1D282C55-91F0-4444-9E5D-AB12D52BCD4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4" shapeId="0" xr:uid="{BD89D323-77BA-4E05-8CC3-CD2120B3CFC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02/12/2023 $40,000
comp. 44002
03/12/2023
comp. 44111</t>
        </r>
      </text>
    </comment>
    <comment ref="I258" authorId="5" shapeId="0" xr:uid="{47865A6A-14CE-4D07-86BE-E12928F2414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Autor</author>
    <author>Daniela</author>
    <author>Beatriz</author>
    <author>Beatriz Contreras</author>
    <author>Usuario</author>
    <author>Secretaria</author>
  </authors>
  <commentList>
    <comment ref="G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24/11/2022
Se informa cambio de propietario, con documento CBR Buin
Anterior Nelson Angel Andrade</t>
        </r>
      </text>
    </comment>
    <comment ref="J96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7" authorId="1" shapeId="0" xr:uid="{00000000-0006-0000-0600-000003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1" shapeId="0" xr:uid="{00000000-0006-0000-06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1" shapeId="0" xr:uid="{00000000-0006-0000-06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1" shapeId="0" xr:uid="{00000000-0006-0000-06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1" shapeId="0" xr:uid="{00000000-0006-0000-06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1" shapeId="0" xr:uid="{00000000-0006-0000-06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1" shapeId="0" xr:uid="{00000000-0006-0000-06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1" shapeId="0" xr:uid="{00000000-0006-0000-06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1" shapeId="0" xr:uid="{00000000-0006-0000-06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1" shapeId="0" xr:uid="{00000000-0006-0000-06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1" shapeId="0" xr:uid="{00000000-0006-0000-0600-00000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1" shapeId="0" xr:uid="{00000000-0006-0000-0600-00000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1" shapeId="0" xr:uid="{00000000-0006-0000-0600-00000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1" shapeId="0" xr:uid="{00000000-0006-0000-0600-000010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1" shapeId="0" xr:uid="{00000000-0006-0000-0600-000011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X115" authorId="1" shapeId="0" xr:uid="{00000000-0006-0000-0600-000012000000}">
      <text>
        <r>
          <rPr>
            <b/>
            <sz val="10"/>
            <color indexed="81"/>
            <rFont val="Tahoma"/>
            <family val="2"/>
          </rPr>
          <t xml:space="preserve">Último Pago realizado </t>
        </r>
        <r>
          <rPr>
            <sz val="10"/>
            <color indexed="81"/>
            <rFont val="Tahoma"/>
            <family val="2"/>
          </rPr>
          <t xml:space="preserve">
transferencia </t>
        </r>
        <r>
          <rPr>
            <b/>
            <sz val="10"/>
            <color indexed="81"/>
            <rFont val="Tahoma"/>
            <family val="2"/>
          </rPr>
          <t>20/02/2012</t>
        </r>
        <r>
          <rPr>
            <sz val="10"/>
            <color indexed="81"/>
            <rFont val="Tahoma"/>
            <family val="2"/>
          </rPr>
          <t xml:space="preserve">
comp. 12223</t>
        </r>
      </text>
    </comment>
    <comment ref="X125" authorId="2" shapeId="0" xr:uid="{00000000-0006-0000-0600-00001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Cheques a fecha
n°4079523 x $1.022.466.- 27/11/2017 
24/11/2017
Comp. 26696</t>
        </r>
      </text>
    </comment>
    <comment ref="Q128" authorId="2" shapeId="0" xr:uid="{00000000-0006-0000-0600-000014000000}">
      <text>
        <r>
          <rPr>
            <sz val="9"/>
            <color indexed="81"/>
            <rFont val="Tahoma"/>
            <family val="2"/>
          </rPr>
          <t xml:space="preserve">Restitución fondo de reserva, cambio de bomba en pozo profunto n°2
</t>
        </r>
      </text>
    </comment>
    <comment ref="I171" authorId="1" shapeId="0" xr:uid="{00000000-0006-0000-0600-00001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I172" authorId="1" shapeId="0" xr:uid="{00000000-0006-0000-0600-00001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I173" authorId="1" shapeId="0" xr:uid="{00000000-0006-0000-0600-00001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I174" authorId="1" shapeId="0" xr:uid="{00000000-0006-0000-0600-00001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27/12/2016
Toma de lectura</t>
        </r>
      </text>
    </comment>
    <comment ref="I175" authorId="1" shapeId="0" xr:uid="{00000000-0006-0000-0600-00001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24/01/2017
Toma de lectura</t>
        </r>
      </text>
    </comment>
    <comment ref="I176" authorId="1" shapeId="0" xr:uid="{00000000-0006-0000-0600-00001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22/02/2017
Toma de lectura.</t>
        </r>
      </text>
    </comment>
    <comment ref="I177" authorId="1" shapeId="0" xr:uid="{00000000-0006-0000-0600-00001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28/03/2017
Toma de lectura</t>
        </r>
      </text>
    </comment>
    <comment ref="I178" authorId="1" shapeId="0" xr:uid="{00000000-0006-0000-0600-00001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27/04/2017
Toma de lectura</t>
        </r>
      </text>
    </comment>
    <comment ref="T186" authorId="2" shapeId="0" xr:uid="{00000000-0006-0000-0600-00001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Multa aplicada por devolución de Cheques por Banco</t>
        </r>
      </text>
    </comment>
    <comment ref="X192" authorId="2" shapeId="0" xr:uid="{00000000-0006-0000-0600-00001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Depósito n°735877
24/10/2018
Comp. 29138</t>
        </r>
      </text>
    </comment>
    <comment ref="U193" authorId="3" shapeId="0" xr:uid="{00000000-0006-0000-0600-00001F000000}">
      <text>
        <r>
          <rPr>
            <b/>
            <sz val="9"/>
            <color indexed="81"/>
            <rFont val="Tahoma"/>
            <family val="2"/>
          </rPr>
          <t>Meses a cancelar
Julio     $81.875.-
Agosto $81.875.-
Total a Cancelar por los dos meses $163.750.-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194" authorId="2" shapeId="0" xr:uid="{00000000-0006-0000-0600-00002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30/10/2018
Comp. 29178</t>
        </r>
      </text>
    </comment>
    <comment ref="Y194" authorId="3" shapeId="0" xr:uid="{00000000-0006-0000-0600-000021000000}">
      <text>
        <r>
          <rPr>
            <sz val="9"/>
            <color indexed="81"/>
            <rFont val="Tahoma"/>
            <family val="2"/>
          </rPr>
          <t xml:space="preserve">10/08/2018 Rematada por Inmobiliaria e inversiones Kairos Ltda.
</t>
        </r>
      </text>
    </comment>
    <comment ref="X195" authorId="2" shapeId="0" xr:uid="{00000000-0006-0000-0600-00002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24/10/2018
Comp. 29135</t>
        </r>
      </text>
    </comment>
    <comment ref="X196" authorId="2" shapeId="0" xr:uid="{00000000-0006-0000-0600-00002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03/12/2018
Comp. 29467</t>
        </r>
      </text>
    </comment>
    <comment ref="X197" authorId="2" shapeId="0" xr:uid="{00000000-0006-0000-0600-00002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07/12/2018
Comp. 29548</t>
        </r>
      </text>
    </comment>
    <comment ref="X198" authorId="2" shapeId="0" xr:uid="{00000000-0006-0000-0600-00002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02/01/2019
Comp. 29699</t>
        </r>
      </text>
    </comment>
    <comment ref="X199" authorId="2" shapeId="0" xr:uid="{00000000-0006-0000-0600-00002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11/02/2019
Comp. 29988</t>
        </r>
      </text>
    </comment>
    <comment ref="X200" authorId="2" shapeId="0" xr:uid="{00000000-0006-0000-0600-00002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04/03/2019
Comp. 30195</t>
        </r>
      </text>
    </comment>
    <comment ref="X201" authorId="2" shapeId="0" xr:uid="{00000000-0006-0000-0600-00002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01/04/2019
Comp. 30387</t>
        </r>
      </text>
    </comment>
    <comment ref="X202" authorId="2" shapeId="0" xr:uid="{00000000-0006-0000-0600-00002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30/04/2019
Comp. 30566</t>
        </r>
      </text>
    </comment>
    <comment ref="X203" authorId="4" shapeId="0" xr:uid="{00000000-0006-0000-0600-00002A000000}">
      <text>
        <r>
          <rPr>
            <sz val="9"/>
            <color indexed="81"/>
            <rFont val="Tahoma"/>
            <family val="2"/>
          </rPr>
          <t xml:space="preserve">
Transferencia
01/06/2019
Comp. 30829</t>
        </r>
      </text>
    </comment>
    <comment ref="X204" authorId="4" shapeId="0" xr:uid="{00000000-0006-0000-0600-00002B000000}">
      <text>
        <r>
          <rPr>
            <sz val="9"/>
            <color indexed="81"/>
            <rFont val="Tahoma"/>
            <family val="2"/>
          </rPr>
          <t xml:space="preserve">
Transferencia
01/07/2019
Comp. 31073</t>
        </r>
      </text>
    </comment>
    <comment ref="X205" authorId="4" shapeId="0" xr:uid="{00000000-0006-0000-0600-00002C000000}">
      <text>
        <r>
          <rPr>
            <sz val="9"/>
            <color indexed="81"/>
            <rFont val="Tahoma"/>
            <family val="2"/>
          </rPr>
          <t xml:space="preserve">
Transferencia
02/08/2019
Comp. 31321</t>
        </r>
      </text>
    </comment>
    <comment ref="X206" authorId="4" shapeId="0" xr:uid="{00000000-0006-0000-0600-00002D000000}">
      <text>
        <r>
          <rPr>
            <sz val="9"/>
            <color indexed="81"/>
            <rFont val="Tahoma"/>
            <family val="2"/>
          </rPr>
          <t xml:space="preserve">
Transferencia
31/08/2019
Comp. 31513</t>
        </r>
      </text>
    </comment>
    <comment ref="X207" authorId="4" shapeId="0" xr:uid="{00000000-0006-0000-0600-00002E000000}">
      <text>
        <r>
          <rPr>
            <sz val="9"/>
            <color indexed="81"/>
            <rFont val="Tahoma"/>
            <family val="2"/>
          </rPr>
          <t xml:space="preserve">
Transferencia
01/10/2019
Comp. 31741</t>
        </r>
      </text>
    </comment>
    <comment ref="X208" authorId="4" shapeId="0" xr:uid="{00000000-0006-0000-0600-00002F000000}">
      <text>
        <r>
          <rPr>
            <sz val="9"/>
            <color indexed="81"/>
            <rFont val="Tahoma"/>
            <family val="2"/>
          </rPr>
          <t xml:space="preserve">
Transferencia
01/11/2019
Comp. 32010</t>
        </r>
      </text>
    </comment>
    <comment ref="X209" authorId="4" shapeId="0" xr:uid="{00000000-0006-0000-0600-000030000000}">
      <text>
        <r>
          <rPr>
            <sz val="9"/>
            <color indexed="81"/>
            <rFont val="Tahoma"/>
            <family val="2"/>
          </rPr>
          <t xml:space="preserve">
Transferencia
01/12/2019
Comp. 32222</t>
        </r>
      </text>
    </comment>
    <comment ref="X210" authorId="4" shapeId="0" xr:uid="{00000000-0006-0000-0600-000031000000}">
      <text>
        <r>
          <rPr>
            <sz val="9"/>
            <color indexed="81"/>
            <rFont val="Tahoma"/>
            <family val="2"/>
          </rPr>
          <t xml:space="preserve">
Transferencia
02/01/2020
Comp. 32479</t>
        </r>
      </text>
    </comment>
    <comment ref="X211" authorId="4" shapeId="0" xr:uid="{00000000-0006-0000-0600-00003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03/02/2020
Comp. 32744</t>
        </r>
      </text>
    </comment>
    <comment ref="X212" authorId="4" shapeId="0" xr:uid="{00000000-0006-0000-0600-000033000000}">
      <text>
        <r>
          <rPr>
            <sz val="9"/>
            <color indexed="81"/>
            <rFont val="Tahoma"/>
            <family val="2"/>
          </rPr>
          <t>Transferencia
02/03/2020
Comp. 32961</t>
        </r>
      </text>
    </comment>
    <comment ref="X213" authorId="4" shapeId="0" xr:uid="{00000000-0006-0000-0600-000034000000}">
      <text>
        <r>
          <rPr>
            <sz val="9"/>
            <color indexed="81"/>
            <rFont val="Tahoma"/>
            <family val="2"/>
          </rPr>
          <t>Transferencia
02/04/2020
Comp. 33213</t>
        </r>
      </text>
    </comment>
    <comment ref="X214" authorId="4" shapeId="0" xr:uid="{00000000-0006-0000-0600-000035000000}">
      <text>
        <r>
          <rPr>
            <sz val="9"/>
            <color indexed="81"/>
            <rFont val="Tahoma"/>
            <family val="2"/>
          </rPr>
          <t>Transferencia
02/05/2020
Comp. 33419</t>
        </r>
      </text>
    </comment>
    <comment ref="X215" authorId="4" shapeId="0" xr:uid="{00000000-0006-0000-0600-000036000000}">
      <text>
        <r>
          <rPr>
            <sz val="9"/>
            <color indexed="81"/>
            <rFont val="Tahoma"/>
            <family val="2"/>
          </rPr>
          <t>Transferencia
01/06/2020
Comp. 33655</t>
        </r>
      </text>
    </comment>
    <comment ref="X216" authorId="4" shapeId="0" xr:uid="{00000000-0006-0000-0600-000037000000}">
      <text>
        <r>
          <rPr>
            <sz val="9"/>
            <color indexed="81"/>
            <rFont val="Tahoma"/>
            <family val="2"/>
          </rPr>
          <t>Transferencia
02/07/2020
Comp. 33937</t>
        </r>
      </text>
    </comment>
    <comment ref="D217" authorId="4" shapeId="0" xr:uid="{00000000-0006-0000-0600-00003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Inicio de medidor energía eléctrica en 3.</t>
        </r>
      </text>
    </comment>
    <comment ref="X217" authorId="4" shapeId="0" xr:uid="{00000000-0006-0000-0600-000039000000}">
      <text>
        <r>
          <rPr>
            <sz val="9"/>
            <color indexed="81"/>
            <rFont val="Tahoma"/>
            <family val="2"/>
          </rPr>
          <t>Transferencia
03/08/2020
Comp. 34156</t>
        </r>
      </text>
    </comment>
    <comment ref="X218" authorId="4" shapeId="0" xr:uid="{00000000-0006-0000-0600-00003A000000}">
      <text>
        <r>
          <rPr>
            <sz val="9"/>
            <color indexed="81"/>
            <rFont val="Tahoma"/>
            <family val="2"/>
          </rPr>
          <t>Transferencia
02/09/2020
Comp. 34395</t>
        </r>
      </text>
    </comment>
    <comment ref="X219" authorId="4" shapeId="0" xr:uid="{00000000-0006-0000-0600-00003B000000}">
      <text>
        <r>
          <rPr>
            <sz val="9"/>
            <color indexed="81"/>
            <rFont val="Tahoma"/>
            <family val="2"/>
          </rPr>
          <t>Transferencia
01/10/2020
Comp. 34623</t>
        </r>
      </text>
    </comment>
    <comment ref="X220" authorId="4" shapeId="0" xr:uid="{00000000-0006-0000-0600-00003C000000}">
      <text>
        <r>
          <rPr>
            <sz val="9"/>
            <color indexed="81"/>
            <rFont val="Tahoma"/>
            <family val="2"/>
          </rPr>
          <t>Transferencia
02/11/2020
Comp. 34883</t>
        </r>
      </text>
    </comment>
    <comment ref="X221" authorId="4" shapeId="0" xr:uid="{00000000-0006-0000-0600-00003D000000}">
      <text>
        <r>
          <rPr>
            <sz val="9"/>
            <color indexed="81"/>
            <rFont val="Tahoma"/>
            <family val="2"/>
          </rPr>
          <t>Transferencia
02/12/2020
Comp. 35127</t>
        </r>
      </text>
    </comment>
    <comment ref="X222" authorId="4" shapeId="0" xr:uid="{00000000-0006-0000-0600-00003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03/01/2021
Comp. 35369</t>
        </r>
      </text>
    </comment>
    <comment ref="X223" authorId="4" shapeId="0" xr:uid="{00000000-0006-0000-0600-00003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01/02/2021
Comp. 35588</t>
        </r>
      </text>
    </comment>
    <comment ref="X224" authorId="4" shapeId="0" xr:uid="{00000000-0006-0000-0600-000040000000}">
      <text>
        <r>
          <rPr>
            <sz val="9"/>
            <color indexed="81"/>
            <rFont val="Tahoma"/>
            <family val="2"/>
          </rPr>
          <t>Transferencia
04/03/2021
Comp. 35905</t>
        </r>
      </text>
    </comment>
    <comment ref="X225" authorId="4" shapeId="0" xr:uid="{00000000-0006-0000-0600-000041000000}">
      <text>
        <r>
          <rPr>
            <sz val="9"/>
            <color indexed="81"/>
            <rFont val="Tahoma"/>
            <family val="2"/>
          </rPr>
          <t>Transferencia
06/04/2021
Comp. 36154</t>
        </r>
      </text>
    </comment>
    <comment ref="X226" authorId="4" shapeId="0" xr:uid="{00000000-0006-0000-0600-000042000000}">
      <text>
        <r>
          <rPr>
            <sz val="9"/>
            <color indexed="81"/>
            <rFont val="Tahoma"/>
            <family val="2"/>
          </rPr>
          <t>Transferencia
03/05/2021
Comp. 36352</t>
        </r>
      </text>
    </comment>
    <comment ref="X227" authorId="4" shapeId="0" xr:uid="{00000000-0006-0000-0600-000043000000}">
      <text>
        <r>
          <rPr>
            <sz val="9"/>
            <color indexed="81"/>
            <rFont val="Tahoma"/>
            <family val="2"/>
          </rPr>
          <t>Transferencia
02/06/2021
Comp. 36598</t>
        </r>
      </text>
    </comment>
    <comment ref="X228" authorId="4" shapeId="0" xr:uid="{00000000-0006-0000-0600-000044000000}">
      <text>
        <r>
          <rPr>
            <sz val="9"/>
            <color indexed="81"/>
            <rFont val="Tahoma"/>
            <family val="2"/>
          </rPr>
          <t>Transferencia
07/07/2021
Comp. 36898</t>
        </r>
      </text>
    </comment>
    <comment ref="I229" authorId="4" shapeId="0" xr:uid="{00000000-0006-0000-0600-00004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4" shapeId="0" xr:uid="{00000000-0006-0000-0600-000046000000}">
      <text>
        <r>
          <rPr>
            <sz val="9"/>
            <color indexed="81"/>
            <rFont val="Tahoma"/>
            <family val="2"/>
          </rPr>
          <t>Transferencia
03/08/2021
Comp. 37118</t>
        </r>
      </text>
    </comment>
    <comment ref="I230" authorId="4" shapeId="0" xr:uid="{00000000-0006-0000-0600-00004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4" shapeId="0" xr:uid="{00000000-0006-0000-0600-000048000000}">
      <text>
        <r>
          <rPr>
            <sz val="9"/>
            <color indexed="81"/>
            <rFont val="Tahoma"/>
            <family val="2"/>
          </rPr>
          <t>Transferencia
02/09/2021
Comp. 37320</t>
        </r>
      </text>
    </comment>
    <comment ref="X231" authorId="4" shapeId="0" xr:uid="{00000000-0006-0000-0600-000049000000}">
      <text>
        <r>
          <rPr>
            <sz val="9"/>
            <color indexed="81"/>
            <rFont val="Tahoma"/>
            <family val="2"/>
          </rPr>
          <t>Transferencia
04/10/2021
Comp. 37608</t>
        </r>
      </text>
    </comment>
    <comment ref="I232" authorId="4" shapeId="0" xr:uid="{00000000-0006-0000-0600-00004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4" shapeId="0" xr:uid="{00000000-0006-0000-0600-00004B000000}">
      <text>
        <r>
          <rPr>
            <sz val="9"/>
            <color indexed="81"/>
            <rFont val="Tahoma"/>
            <family val="2"/>
          </rPr>
          <t>Transferencia
03/11/2021
Comp. 37839</t>
        </r>
      </text>
    </comment>
    <comment ref="I233" authorId="4" shapeId="0" xr:uid="{00000000-0006-0000-0600-00004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4" shapeId="0" xr:uid="{00000000-0006-0000-0600-00004D000000}">
      <text>
        <r>
          <rPr>
            <sz val="9"/>
            <color indexed="81"/>
            <rFont val="Tahoma"/>
            <family val="2"/>
          </rPr>
          <t>Transferencia
01/12/2021
Comp. 38032</t>
        </r>
      </text>
    </comment>
    <comment ref="I234" authorId="5" shapeId="0" xr:uid="{00000000-0006-0000-0600-00004E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5" shapeId="0" xr:uid="{00000000-0006-0000-0600-00004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02/01/2022
Comp. 37274</t>
        </r>
      </text>
    </comment>
    <comment ref="I235" authorId="5" shapeId="0" xr:uid="{00000000-0006-0000-0600-000050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5" shapeId="0" xr:uid="{00000000-0006-0000-0600-000051000000}">
      <text>
        <r>
          <rPr>
            <b/>
            <sz val="9"/>
            <color indexed="81"/>
            <rFont val="Tahoma"/>
            <family val="2"/>
          </rPr>
          <t>Transferencia
03/02/2022
Comp. 38552</t>
        </r>
      </text>
    </comment>
    <comment ref="I236" authorId="5" shapeId="0" xr:uid="{00000000-0006-0000-0600-00005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1" shapeId="0" xr:uid="{00000000-0006-0000-0600-000053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5" shapeId="0" xr:uid="{00000000-0006-0000-0600-000054000000}">
      <text>
        <r>
          <rPr>
            <sz val="9"/>
            <color indexed="81"/>
            <rFont val="Tahoma"/>
            <family val="2"/>
          </rPr>
          <t xml:space="preserve">Transferencia
02/03/2022
Comp. 38784
</t>
        </r>
      </text>
    </comment>
    <comment ref="I237" authorId="5" shapeId="0" xr:uid="{00000000-0006-0000-0600-000055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5" shapeId="0" xr:uid="{00000000-0006-0000-0600-000056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02/04/2022
Comp. 39032</t>
        </r>
      </text>
    </comment>
    <comment ref="I238" authorId="5" shapeId="0" xr:uid="{00000000-0006-0000-0600-000057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5" shapeId="0" xr:uid="{00000000-0006-0000-0600-000058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01/05/2022
Comp. 39251</t>
        </r>
      </text>
    </comment>
    <comment ref="I239" authorId="5" shapeId="0" xr:uid="{00000000-0006-0000-0600-000059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5" shapeId="0" xr:uid="{00000000-0006-0000-0600-00005A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02/06/2022
Comp. 39552</t>
        </r>
      </text>
    </comment>
    <comment ref="I240" authorId="0" shapeId="0" xr:uid="{00000000-0006-0000-0600-00005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0" shapeId="0" xr:uid="{00000000-0006-0000-0600-00005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01/07/2022
Comp. 39750</t>
        </r>
      </text>
    </comment>
    <comment ref="I241" authorId="0" shapeId="0" xr:uid="{00000000-0006-0000-0600-00005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0" shapeId="0" xr:uid="{00000000-0006-0000-0600-00005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01/08/2022
Como. 40015</t>
        </r>
      </text>
    </comment>
    <comment ref="I242" authorId="0" shapeId="0" xr:uid="{00000000-0006-0000-0600-00005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0" shapeId="0" xr:uid="{00000000-0006-0000-0600-000060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04/09/2022
Comp. 40299</t>
        </r>
      </text>
    </comment>
    <comment ref="I243" authorId="0" shapeId="0" xr:uid="{00000000-0006-0000-0600-00006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0" shapeId="0" xr:uid="{00000000-0006-0000-0600-00006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01/10/2022
Comp. 40503</t>
        </r>
      </text>
    </comment>
    <comment ref="I244" authorId="0" shapeId="0" xr:uid="{00000000-0006-0000-0600-00006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0" shapeId="0" xr:uid="{00000000-0006-0000-0600-00006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06/11/2022
Comp. 40818</t>
        </r>
      </text>
    </comment>
    <comment ref="I245" authorId="0" shapeId="0" xr:uid="{00000000-0006-0000-0600-00006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0" shapeId="0" xr:uid="{00000000-0006-0000-0600-000066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09/12/2022
Comp. 41071</t>
        </r>
      </text>
    </comment>
    <comment ref="I246" authorId="0" shapeId="0" xr:uid="{00000000-0006-0000-0600-000067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0" shapeId="0" xr:uid="{00000000-0006-0000-0600-00006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17/01/2023
Comp. 41359</t>
        </r>
      </text>
    </comment>
    <comment ref="I247" authorId="0" shapeId="0" xr:uid="{00000000-0006-0000-0600-00006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0" shapeId="0" xr:uid="{00000000-0006-0000-0600-00006A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05/02/2023
Comp. 41540</t>
        </r>
      </text>
    </comment>
    <comment ref="I248" authorId="0" shapeId="0" xr:uid="{00000000-0006-0000-0600-00006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0" shapeId="0" xr:uid="{00000000-0006-0000-0600-00006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01/03/2023
Comp. 41711</t>
        </r>
      </text>
    </comment>
    <comment ref="I249" authorId="0" shapeId="0" xr:uid="{00000000-0006-0000-0600-00006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0" shapeId="0" xr:uid="{00000000-0006-0000-0600-00006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03/04/2023
Comp. 42023</t>
        </r>
      </text>
    </comment>
    <comment ref="I250" authorId="0" shapeId="0" xr:uid="{00000000-0006-0000-0600-00006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0" shapeId="0" xr:uid="{00000000-0006-0000-0600-000070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28/04/2023
Comp. 42161</t>
        </r>
      </text>
    </comment>
    <comment ref="I251" authorId="0" shapeId="0" xr:uid="{00000000-0006-0000-0600-00007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0" shapeId="0" xr:uid="{00000000-0006-0000-0600-00007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05/06/2023
Comp. 42546</t>
        </r>
      </text>
    </comment>
    <comment ref="I252" authorId="6" shapeId="0" xr:uid="{00000000-0006-0000-0600-000073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6" shapeId="0" xr:uid="{00000000-0006-0000-0600-000074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03/07/2023
Comp. 42757</t>
        </r>
      </text>
    </comment>
    <comment ref="I253" authorId="6" shapeId="0" xr:uid="{00000000-0006-0000-0600-000075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6" shapeId="0" xr:uid="{00000000-0006-0000-0600-000076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02/08/2023
Comp. 43005</t>
        </r>
      </text>
    </comment>
    <comment ref="I254" authorId="6" shapeId="0" xr:uid="{1E61CEBC-CFF7-4EA9-90B8-31919BD3833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6" shapeId="0" xr:uid="{09F1C4C4-B86B-47CA-A8EE-7B324E55529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01/09/2023
Comp. 43244</t>
        </r>
      </text>
    </comment>
    <comment ref="I255" authorId="6" shapeId="0" xr:uid="{A4A77591-044E-40A5-84D4-16C2F7F8B8A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6" shapeId="0" xr:uid="{D21C1A6A-616A-442C-81E1-D358C6B1051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02/10/2023
Comp. 43521</t>
        </r>
      </text>
    </comment>
    <comment ref="I256" authorId="6" shapeId="0" xr:uid="{E5B494B0-781A-4B9D-B251-D3145A9B9C1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6" shapeId="0" xr:uid="{858E7512-616E-46BD-A7F7-4B661C878C72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31/10/2023
Comp. 43715</t>
        </r>
      </text>
    </comment>
    <comment ref="I257" authorId="6" shapeId="0" xr:uid="{0B48F76B-9B99-4B8D-BF6A-B8550ECD04C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0" shapeId="0" xr:uid="{BFFF95CE-6C55-4F6F-BCD7-BCCAF8F88BB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06/12/2023
comp. 44104</t>
        </r>
      </text>
    </comment>
    <comment ref="I258" authorId="6" shapeId="0" xr:uid="{908F16DE-176A-4A97-8785-6A06DF40269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0" shapeId="0" xr:uid="{B80BF105-8705-495E-B7D5-75F89ADDAC8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29/12/2023
comp. 44232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Usuario</author>
    <author>User</author>
    <author>Secretaria</author>
  </authors>
  <commentList>
    <comment ref="X3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07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07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07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07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07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07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07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07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07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07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07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07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07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07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07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07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07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07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07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07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07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07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07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07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07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07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07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07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07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07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07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07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07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07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07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07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07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07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07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07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07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07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07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07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07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07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07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07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07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07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07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07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07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X97" authorId="0" shapeId="0" xr:uid="{00000000-0006-0000-0700-00003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0700-00003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07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07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07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07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07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07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07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07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0700-000045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07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07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07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07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07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07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07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07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07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0700-00004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07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07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07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07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07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07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07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07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07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07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07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07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07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07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07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07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07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07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07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07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07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07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07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07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07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07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07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07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07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07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07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07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07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07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07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07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07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07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07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07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07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07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07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07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07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07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07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07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07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07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07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07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07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I171" authorId="0" shapeId="0" xr:uid="{00000000-0006-0000-07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1" authorId="0" shapeId="0" xr:uid="{00000000-0006-0000-07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07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I173" authorId="0" shapeId="0" xr:uid="{00000000-0006-0000-07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3" authorId="0" shapeId="0" xr:uid="{00000000-0006-0000-07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07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27/12/2016
Toma de lectura</t>
        </r>
      </text>
    </comment>
    <comment ref="X174" authorId="0" shapeId="0" xr:uid="{00000000-0006-0000-07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0" shapeId="0" xr:uid="{00000000-0006-0000-0700-00008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24/01/2017
Toma de lectura</t>
        </r>
      </text>
    </comment>
    <comment ref="I176" authorId="0" shapeId="0" xr:uid="{00000000-0006-0000-0700-00008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22/02/2017
Toma de lectura.</t>
        </r>
      </text>
    </comment>
    <comment ref="X176" authorId="1" shapeId="0" xr:uid="{00000000-0006-0000-07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02/03/2017
Comp. 24768</t>
        </r>
      </text>
    </comment>
    <comment ref="I177" authorId="0" shapeId="0" xr:uid="{00000000-0006-0000-0700-00008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28/03/2017
Toma de lectura</t>
        </r>
      </text>
    </comment>
    <comment ref="X177" authorId="1" shapeId="0" xr:uid="{00000000-0006-0000-07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06/04/2017
Comp. 25048</t>
        </r>
      </text>
    </comment>
    <comment ref="I178" authorId="0" shapeId="0" xr:uid="{00000000-0006-0000-0700-00009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27/04/2017
Toma de lectura</t>
        </r>
      </text>
    </comment>
    <comment ref="X178" authorId="1" shapeId="0" xr:uid="{00000000-0006-0000-07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09/05/2017
Comp. 25287</t>
        </r>
      </text>
    </comment>
    <comment ref="X180" authorId="1" shapeId="0" xr:uid="{00000000-0006-0000-07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03/07/2017
Comp. 25672</t>
        </r>
      </text>
    </comment>
    <comment ref="X181" authorId="1" shapeId="0" xr:uid="{00000000-0006-0000-07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07/08/2017
Comp. 25954</t>
        </r>
      </text>
    </comment>
    <comment ref="X182" authorId="1" shapeId="0" xr:uid="{00000000-0006-0000-07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04/09/2017
Comp. 26146</t>
        </r>
      </text>
    </comment>
    <comment ref="X183" authorId="1" shapeId="0" xr:uid="{00000000-0006-0000-07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02/10/2017
Comp. 26339</t>
        </r>
      </text>
    </comment>
    <comment ref="X184" authorId="1" shapeId="0" xr:uid="{00000000-0006-0000-07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02/11/2017
Comp. 26564</t>
        </r>
      </text>
    </comment>
    <comment ref="X185" authorId="1" shapeId="0" xr:uid="{00000000-0006-0000-07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04/12/2017
Comp. 26816</t>
        </r>
      </text>
    </comment>
    <comment ref="X186" authorId="1" shapeId="0" xr:uid="{00000000-0006-0000-07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03/01/2018
Comp. 27018</t>
        </r>
      </text>
    </comment>
    <comment ref="X187" authorId="1" shapeId="0" xr:uid="{00000000-0006-0000-07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01/02/2018
Comp. 27226</t>
        </r>
      </text>
    </comment>
    <comment ref="X188" authorId="1" shapeId="0" xr:uid="{00000000-0006-0000-07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06/03/2018
Comp. 27519</t>
        </r>
      </text>
    </comment>
    <comment ref="X189" authorId="1" shapeId="0" xr:uid="{00000000-0006-0000-07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04/04/2018
Comp. 27721</t>
        </r>
      </text>
    </comment>
    <comment ref="X190" authorId="1" shapeId="0" xr:uid="{00000000-0006-0000-07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03/05/2018
Comp. 27929</t>
        </r>
      </text>
    </comment>
    <comment ref="X191" authorId="1" shapeId="0" xr:uid="{00000000-0006-0000-07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03/06/2018
Comp. 28148</t>
        </r>
      </text>
    </comment>
    <comment ref="X192" authorId="1" shapeId="0" xr:uid="{00000000-0006-0000-07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01/07/2018
Comp. 28317</t>
        </r>
      </text>
    </comment>
    <comment ref="X193" authorId="1" shapeId="0" xr:uid="{00000000-0006-0000-07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01/08/2018
Comp. 28547</t>
        </r>
      </text>
    </comment>
    <comment ref="X194" authorId="1" shapeId="0" xr:uid="{00000000-0006-0000-07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04/09/2018
Comp. 28832</t>
        </r>
      </text>
    </comment>
    <comment ref="X195" authorId="1" shapeId="0" xr:uid="{00000000-0006-0000-07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02/10/2018
Comp. 29036</t>
        </r>
      </text>
    </comment>
    <comment ref="X196" authorId="1" shapeId="0" xr:uid="{00000000-0006-0000-07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31/10/2018
Comp. 29214</t>
        </r>
      </text>
    </comment>
    <comment ref="X198" authorId="1" shapeId="0" xr:uid="{00000000-0006-0000-07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07/01/2019
Comp. 29755</t>
        </r>
      </text>
    </comment>
    <comment ref="X199" authorId="1" shapeId="0" xr:uid="{00000000-0006-0000-07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 
01/02/2019
Comp. 29899</t>
        </r>
      </text>
    </comment>
    <comment ref="X200" authorId="1" shapeId="0" xr:uid="{00000000-0006-0000-07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06/03/2019
Comp. 30210</t>
        </r>
      </text>
    </comment>
    <comment ref="X202" authorId="1" shapeId="0" xr:uid="{00000000-0006-0000-07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01/05/2019
Comp. 30591</t>
        </r>
      </text>
    </comment>
    <comment ref="X203" authorId="2" shapeId="0" xr:uid="{00000000-0006-0000-0700-0000A8000000}">
      <text>
        <r>
          <rPr>
            <sz val="9"/>
            <color indexed="81"/>
            <rFont val="Tahoma"/>
            <family val="2"/>
          </rPr>
          <t>Transferencia
04/06/2019
Comp. 30891</t>
        </r>
      </text>
    </comment>
    <comment ref="X204" authorId="2" shapeId="0" xr:uid="{00000000-0006-0000-0700-0000A9000000}">
      <text>
        <r>
          <rPr>
            <sz val="9"/>
            <color indexed="81"/>
            <rFont val="Tahoma"/>
            <family val="2"/>
          </rPr>
          <t>Transferencia
01/07/2019
Comp. 31076</t>
        </r>
      </text>
    </comment>
    <comment ref="X205" authorId="2" shapeId="0" xr:uid="{00000000-0006-0000-0700-0000AA000000}">
      <text>
        <r>
          <rPr>
            <sz val="9"/>
            <color indexed="81"/>
            <rFont val="Tahoma"/>
            <family val="2"/>
          </rPr>
          <t>Transferencia
02/09/2019
Comp. 31535</t>
        </r>
      </text>
    </comment>
    <comment ref="X208" authorId="2" shapeId="0" xr:uid="{00000000-0006-0000-0700-0000AB000000}">
      <text>
        <r>
          <rPr>
            <sz val="9"/>
            <color indexed="81"/>
            <rFont val="Tahoma"/>
            <family val="2"/>
          </rPr>
          <t xml:space="preserve">
Transferencia
04/11/2019
Comp. 32032</t>
        </r>
      </text>
    </comment>
    <comment ref="X209" authorId="2" shapeId="0" xr:uid="{00000000-0006-0000-0700-0000AC000000}">
      <text>
        <r>
          <rPr>
            <sz val="9"/>
            <color indexed="81"/>
            <rFont val="Tahoma"/>
            <family val="2"/>
          </rPr>
          <t>Transferencia
10/01/2020
Comp. 32569</t>
        </r>
      </text>
    </comment>
    <comment ref="X211" authorId="2" shapeId="0" xr:uid="{00000000-0006-0000-0700-0000A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03/02/2020
Comp. 32730</t>
        </r>
      </text>
    </comment>
    <comment ref="X212" authorId="2" shapeId="0" xr:uid="{00000000-0006-0000-0700-0000AE000000}">
      <text>
        <r>
          <rPr>
            <sz val="9"/>
            <color indexed="81"/>
            <rFont val="Tahoma"/>
            <family val="2"/>
          </rPr>
          <t>Transferencia
02/03/2020
Comp. 32937</t>
        </r>
      </text>
    </comment>
    <comment ref="X214" authorId="2" shapeId="0" xr:uid="{00000000-0006-0000-0700-0000AF000000}">
      <text>
        <r>
          <rPr>
            <sz val="9"/>
            <color indexed="81"/>
            <rFont val="Tahoma"/>
            <family val="2"/>
          </rPr>
          <t>transferencia
03/05/2020
Comp. 33434</t>
        </r>
      </text>
    </comment>
    <comment ref="X215" authorId="2" shapeId="0" xr:uid="{00000000-0006-0000-0700-0000B0000000}">
      <text>
        <r>
          <rPr>
            <sz val="9"/>
            <color indexed="81"/>
            <rFont val="Tahoma"/>
            <family val="2"/>
          </rPr>
          <t>Transferencia
01/06/2020
Comp. 33650</t>
        </r>
      </text>
    </comment>
    <comment ref="X216" authorId="2" shapeId="0" xr:uid="{00000000-0006-0000-0700-0000B1000000}">
      <text>
        <r>
          <rPr>
            <sz val="9"/>
            <color indexed="81"/>
            <rFont val="Tahoma"/>
            <family val="2"/>
          </rPr>
          <t>Transferencia
02/07/2020
Comp. 33921</t>
        </r>
      </text>
    </comment>
    <comment ref="X217" authorId="2" shapeId="0" xr:uid="{00000000-0006-0000-0700-0000B2000000}">
      <text>
        <r>
          <rPr>
            <sz val="9"/>
            <color indexed="81"/>
            <rFont val="Tahoma"/>
            <family val="2"/>
          </rPr>
          <t>Transferencia
02/08/2020
Comp. 34140</t>
        </r>
      </text>
    </comment>
    <comment ref="X218" authorId="2" shapeId="0" xr:uid="{00000000-0006-0000-0700-0000B3000000}">
      <text>
        <r>
          <rPr>
            <sz val="9"/>
            <color indexed="81"/>
            <rFont val="Tahoma"/>
            <family val="2"/>
          </rPr>
          <t>Transferencia
03/09/2020
Comp. 34420</t>
        </r>
      </text>
    </comment>
    <comment ref="X219" authorId="2" shapeId="0" xr:uid="{00000000-0006-0000-0700-0000B4000000}">
      <text>
        <r>
          <rPr>
            <sz val="9"/>
            <color indexed="81"/>
            <rFont val="Tahoma"/>
            <family val="2"/>
          </rPr>
          <t>Transferencia
01/10/2020
Comp. 34615</t>
        </r>
      </text>
    </comment>
    <comment ref="X220" authorId="2" shapeId="0" xr:uid="{00000000-0006-0000-0700-0000B5000000}">
      <text>
        <r>
          <rPr>
            <sz val="9"/>
            <color indexed="81"/>
            <rFont val="Tahoma"/>
            <family val="2"/>
          </rPr>
          <t>Transferencia
07/11/2020
Comp. 34947</t>
        </r>
      </text>
    </comment>
    <comment ref="X221" authorId="2" shapeId="0" xr:uid="{00000000-0006-0000-0700-0000B6000000}">
      <text>
        <r>
          <rPr>
            <sz val="9"/>
            <color indexed="81"/>
            <rFont val="Tahoma"/>
            <family val="2"/>
          </rPr>
          <t>Transferencia
31/12/2020
Comp. 35328</t>
        </r>
      </text>
    </comment>
    <comment ref="X223" authorId="2" shapeId="0" xr:uid="{00000000-0006-0000-0700-0000B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13/02/2021
Comp. 35705</t>
        </r>
      </text>
    </comment>
    <comment ref="X224" authorId="2" shapeId="0" xr:uid="{00000000-0006-0000-0700-0000B8000000}">
      <text>
        <r>
          <rPr>
            <sz val="9"/>
            <color indexed="81"/>
            <rFont val="Tahoma"/>
            <family val="2"/>
          </rPr>
          <t>Transferencia
02/03/2021
Comp. 35869</t>
        </r>
      </text>
    </comment>
    <comment ref="X225" authorId="2" shapeId="0" xr:uid="{00000000-0006-0000-0700-0000B9000000}">
      <text>
        <r>
          <rPr>
            <sz val="9"/>
            <color indexed="81"/>
            <rFont val="Tahoma"/>
            <family val="2"/>
          </rPr>
          <t>Transferencia
14/04/2021
Comp. 36198</t>
        </r>
      </text>
    </comment>
    <comment ref="X227" authorId="2" shapeId="0" xr:uid="{00000000-0006-0000-0700-0000BA000000}">
      <text>
        <r>
          <rPr>
            <sz val="9"/>
            <color indexed="81"/>
            <rFont val="Tahoma"/>
            <family val="2"/>
          </rPr>
          <t>Transferencia
02/06/2021
Comp. 36604</t>
        </r>
      </text>
    </comment>
    <comment ref="X228" authorId="2" shapeId="0" xr:uid="{00000000-0006-0000-0700-0000BB000000}">
      <text>
        <r>
          <rPr>
            <sz val="9"/>
            <color indexed="81"/>
            <rFont val="Tahoma"/>
            <family val="2"/>
          </rPr>
          <t>Transferencia
02/07/2021
Comp. 36830</t>
        </r>
      </text>
    </comment>
    <comment ref="X229" authorId="2" shapeId="0" xr:uid="{00000000-0006-0000-0700-0000BC000000}">
      <text>
        <r>
          <rPr>
            <sz val="9"/>
            <color indexed="81"/>
            <rFont val="Tahoma"/>
            <family val="2"/>
          </rPr>
          <t>Transferencia
31/07/2021
Comp. 37045</t>
        </r>
      </text>
    </comment>
    <comment ref="X230" authorId="2" shapeId="0" xr:uid="{00000000-0006-0000-0700-0000BD000000}">
      <text>
        <r>
          <rPr>
            <sz val="9"/>
            <color indexed="81"/>
            <rFont val="Tahoma"/>
            <family val="2"/>
          </rPr>
          <t>Transferencia
01/09/2021
Comp. 37291</t>
        </r>
      </text>
    </comment>
    <comment ref="X231" authorId="2" shapeId="0" xr:uid="{00000000-0006-0000-0700-0000BE000000}">
      <text>
        <r>
          <rPr>
            <sz val="9"/>
            <color indexed="81"/>
            <rFont val="Tahoma"/>
            <family val="2"/>
          </rPr>
          <t>Transferencia
04/10/2021
Comp. 37592</t>
        </r>
      </text>
    </comment>
    <comment ref="X233" authorId="2" shapeId="0" xr:uid="{00000000-0006-0000-0700-0000BF000000}">
      <text>
        <r>
          <rPr>
            <sz val="9"/>
            <color indexed="81"/>
            <rFont val="Tahoma"/>
            <family val="2"/>
          </rPr>
          <t>Transferencia
01/12/2021
Comp. 38014</t>
        </r>
      </text>
    </comment>
    <comment ref="X235" authorId="3" shapeId="0" xr:uid="{00000000-0006-0000-0700-0000C0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01/02/2022
Comp. 38526</t>
        </r>
      </text>
    </comment>
    <comment ref="Q236" authorId="0" shapeId="0" xr:uid="{00000000-0006-0000-0700-0000C1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7" authorId="3" shapeId="0" xr:uid="{00000000-0006-0000-0700-0000C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04/04/2022
Comp. 39054</t>
        </r>
      </text>
    </comment>
    <comment ref="X238" authorId="3" shapeId="0" xr:uid="{00000000-0006-0000-0700-0000C3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02/05/2022
Comp. 39278</t>
        </r>
      </text>
    </comment>
    <comment ref="X239" authorId="3" shapeId="0" xr:uid="{00000000-0006-0000-0700-0000C4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01/06/2022
Comp. 39514</t>
        </r>
      </text>
    </comment>
    <comment ref="X240" authorId="4" shapeId="0" xr:uid="{00000000-0006-0000-0700-0000C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03/07/2022
Comp. 39791</t>
        </r>
      </text>
    </comment>
    <comment ref="X241" authorId="4" shapeId="0" xr:uid="{00000000-0006-0000-0700-0000C6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02/08/2022
Comp. 40024</t>
        </r>
      </text>
    </comment>
    <comment ref="X242" authorId="4" shapeId="0" xr:uid="{00000000-0006-0000-0700-0000C7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02/09/2022
Comp. 40266</t>
        </r>
      </text>
    </comment>
    <comment ref="X243" authorId="4" shapeId="0" xr:uid="{00000000-0006-0000-0700-0000C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30/09/2022
Comp. 40453</t>
        </r>
      </text>
    </comment>
    <comment ref="X244" authorId="4" shapeId="0" xr:uid="{00000000-0006-0000-0700-0000C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28/10/2022
Comp. 40700</t>
        </r>
      </text>
    </comment>
    <comment ref="X246" authorId="4" shapeId="0" xr:uid="{00000000-0006-0000-0700-0000CA000000}">
      <text>
        <r>
          <rPr>
            <b/>
            <sz val="9"/>
            <color indexed="81"/>
            <rFont val="Tahoma"/>
            <family val="2"/>
          </rPr>
          <t xml:space="preserve">Transferencia
</t>
        </r>
        <r>
          <rPr>
            <sz val="9"/>
            <color indexed="81"/>
            <rFont val="Tahoma"/>
            <family val="2"/>
          </rPr>
          <t>06/01/2023
Comp. 41248</t>
        </r>
      </text>
    </comment>
    <comment ref="X248" authorId="4" shapeId="0" xr:uid="{00000000-0006-0000-0700-0000C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Transferecia
02/03/2023
Comp. 41744</t>
        </r>
      </text>
    </comment>
    <comment ref="X249" authorId="4" shapeId="0" xr:uid="{00000000-0006-0000-0700-0000C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03/04/2023
Comp. 42027</t>
        </r>
      </text>
    </comment>
    <comment ref="X250" authorId="4" shapeId="0" xr:uid="{00000000-0006-0000-0700-0000C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28/04/2023
Comp. 42200</t>
        </r>
      </text>
    </comment>
    <comment ref="X251" authorId="4" shapeId="0" xr:uid="{00000000-0006-0000-0700-0000C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01/06/2023
Comp. 42446</t>
        </r>
      </text>
    </comment>
    <comment ref="X252" authorId="5" shapeId="0" xr:uid="{00000000-0006-0000-0700-0000CF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30/06/2023
Comp. 42711</t>
        </r>
      </text>
    </comment>
    <comment ref="X253" authorId="5" shapeId="0" xr:uid="{00000000-0006-0000-0700-0000D0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02/08/2023
Comp. 43002</t>
        </r>
      </text>
    </comment>
    <comment ref="X254" authorId="5" shapeId="0" xr:uid="{BD43D6FA-04CB-460E-B04B-99A8AC65339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04/09/2023
Comp. 43305</t>
        </r>
      </text>
    </comment>
    <comment ref="X255" authorId="5" shapeId="0" xr:uid="{78C86218-CAAB-4472-BE7C-E424262FCAF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29/09/2023
Comp. 43424</t>
        </r>
      </text>
    </comment>
    <comment ref="X256" authorId="5" shapeId="0" xr:uid="{124CDB18-F538-486B-B972-C6684A375C7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31/10/2023
Comp. 43714</t>
        </r>
      </text>
    </comment>
    <comment ref="X257" authorId="3" shapeId="0" xr:uid="{2943FD64-FA6E-430D-BF56-3DC915E70E8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 04/12/2023
comp. 44045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Beatriz Contreras</author>
    <author>Administracion bosques</author>
    <author>Beatriz</author>
    <author>Autor</author>
    <author>Ricardo</author>
    <author>Parcelacion</author>
    <author>Daniela</author>
    <author>Usuario</author>
    <author>User</author>
    <author>Secretaria</author>
  </authors>
  <commentList>
    <comment ref="E3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Nuevo Propietario, anterior Patricio Catalan C</t>
        </r>
      </text>
    </comment>
    <comment ref="X119" authorId="1" shapeId="0" xr:uid="{00000000-0006-0000-0800-000002000000}">
      <text>
        <r>
          <rPr>
            <b/>
            <sz val="10"/>
            <color indexed="81"/>
            <rFont val="Tahoma"/>
            <family val="2"/>
          </rPr>
          <t>Administracion bosques:</t>
        </r>
        <r>
          <rPr>
            <sz val="10"/>
            <color indexed="81"/>
            <rFont val="Tahoma"/>
            <family val="2"/>
          </rPr>
          <t xml:space="preserve">
Transferencia 02-06-2012 Comp. 12818</t>
        </r>
      </text>
    </comment>
    <comment ref="X120" authorId="2" shapeId="0" xr:uid="{00000000-0006-0000-0800-000003000000}">
      <text>
        <r>
          <rPr>
            <b/>
            <sz val="9"/>
            <color indexed="81"/>
            <rFont val="Tahoma"/>
            <family val="2"/>
          </rPr>
          <t>Beatriz:</t>
        </r>
        <r>
          <rPr>
            <sz val="9"/>
            <color indexed="81"/>
            <rFont val="Tahoma"/>
            <family val="2"/>
          </rPr>
          <t xml:space="preserve">
Transferencia 05-07-2012 Comp. 13068</t>
        </r>
      </text>
    </comment>
    <comment ref="X121" authorId="2" shapeId="0" xr:uid="{00000000-0006-0000-0800-000004000000}">
      <text>
        <r>
          <rPr>
            <b/>
            <sz val="9"/>
            <color indexed="81"/>
            <rFont val="Tahoma"/>
            <family val="2"/>
          </rPr>
          <t>Beatriz:</t>
        </r>
        <r>
          <rPr>
            <sz val="9"/>
            <color indexed="81"/>
            <rFont val="Tahoma"/>
            <family val="2"/>
          </rPr>
          <t xml:space="preserve">
Transferencia 03-08-2012 Comp. 13243</t>
        </r>
      </text>
    </comment>
    <comment ref="X122" authorId="2" shapeId="0" xr:uid="{00000000-0006-0000-0800-000005000000}">
      <text>
        <r>
          <rPr>
            <b/>
            <sz val="9"/>
            <color indexed="81"/>
            <rFont val="Tahoma"/>
            <family val="2"/>
          </rPr>
          <t>Beatriz:</t>
        </r>
        <r>
          <rPr>
            <sz val="9"/>
            <color indexed="81"/>
            <rFont val="Tahoma"/>
            <family val="2"/>
          </rPr>
          <t xml:space="preserve">
Transferencia 05/09/2012 Comp. 13473</t>
        </r>
      </text>
    </comment>
    <comment ref="X123" authorId="2" shapeId="0" xr:uid="{00000000-0006-0000-0800-000006000000}">
      <text>
        <r>
          <rPr>
            <b/>
            <sz val="9"/>
            <color indexed="81"/>
            <rFont val="Tahoma"/>
            <family val="2"/>
          </rPr>
          <t>Beatriz:</t>
        </r>
        <r>
          <rPr>
            <sz val="9"/>
            <color indexed="81"/>
            <rFont val="Tahoma"/>
            <family val="2"/>
          </rPr>
          <t xml:space="preserve">
transferencia 06/10/2012
comp. 13645</t>
        </r>
      </text>
    </comment>
    <comment ref="X124" authorId="2" shapeId="0" xr:uid="{00000000-0006-0000-0800-000007000000}">
      <text>
        <r>
          <rPr>
            <b/>
            <sz val="9"/>
            <color indexed="81"/>
            <rFont val="Tahoma"/>
            <family val="2"/>
          </rPr>
          <t>Beatriz:</t>
        </r>
        <r>
          <rPr>
            <sz val="9"/>
            <color indexed="81"/>
            <rFont val="Tahoma"/>
            <family val="2"/>
          </rPr>
          <t xml:space="preserve">
transferencia
06/11/2012
n° comprobante 13840</t>
        </r>
      </text>
    </comment>
    <comment ref="X125" authorId="2" shapeId="0" xr:uid="{00000000-0006-0000-0800-000008000000}">
      <text>
        <r>
          <rPr>
            <b/>
            <sz val="9"/>
            <color indexed="81"/>
            <rFont val="Tahoma"/>
            <family val="2"/>
          </rPr>
          <t>Beatriz:</t>
        </r>
        <r>
          <rPr>
            <sz val="9"/>
            <color indexed="81"/>
            <rFont val="Tahoma"/>
            <family val="2"/>
          </rPr>
          <t xml:space="preserve">
04-12-2012 transferencia comp.14019</t>
        </r>
      </text>
    </comment>
    <comment ref="X126" authorId="2" shapeId="0" xr:uid="{00000000-0006-0000-0800-000009000000}">
      <text>
        <r>
          <rPr>
            <b/>
            <sz val="9"/>
            <color indexed="81"/>
            <rFont val="Tahoma"/>
            <family val="2"/>
          </rPr>
          <t>Beatriz:</t>
        </r>
        <r>
          <rPr>
            <sz val="9"/>
            <color indexed="81"/>
            <rFont val="Tahoma"/>
            <family val="2"/>
          </rPr>
          <t xml:space="preserve">
08-01-2013 transferencia comp. 14270</t>
        </r>
      </text>
    </comment>
    <comment ref="X127" authorId="2" shapeId="0" xr:uid="{00000000-0006-0000-0800-00000A000000}">
      <text>
        <r>
          <rPr>
            <b/>
            <sz val="9"/>
            <color indexed="81"/>
            <rFont val="Tahoma"/>
            <family val="2"/>
          </rPr>
          <t>Beatriz:</t>
        </r>
        <r>
          <rPr>
            <sz val="9"/>
            <color indexed="81"/>
            <rFont val="Tahoma"/>
            <family val="2"/>
          </rPr>
          <t xml:space="preserve">
07-02-2013 transferencia comp.14473</t>
        </r>
      </text>
    </comment>
    <comment ref="Q128" authorId="3" shapeId="0" xr:uid="{00000000-0006-0000-0800-00000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2" shapeId="0" xr:uid="{00000000-0006-0000-0800-00000C000000}">
      <text>
        <r>
          <rPr>
            <b/>
            <sz val="9"/>
            <color indexed="81"/>
            <rFont val="Tahoma"/>
            <family val="2"/>
          </rPr>
          <t>Beatriz:</t>
        </r>
        <r>
          <rPr>
            <sz val="9"/>
            <color indexed="81"/>
            <rFont val="Tahoma"/>
            <family val="2"/>
          </rPr>
          <t xml:space="preserve">
05-03-2013 transferencia comp. 14626</t>
        </r>
      </text>
    </comment>
    <comment ref="X129" authorId="4" shapeId="0" xr:uid="{00000000-0006-0000-0800-00000D000000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02-04-2013 transferencia comp.14811</t>
        </r>
      </text>
    </comment>
    <comment ref="X130" authorId="4" shapeId="0" xr:uid="{00000000-0006-0000-0800-00000E000000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06-05-2013 transferencia comp.15001</t>
        </r>
      </text>
    </comment>
    <comment ref="X131" authorId="4" shapeId="0" xr:uid="{00000000-0006-0000-0800-00000F000000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0606-2013 transferencia comp.15233</t>
        </r>
      </text>
    </comment>
    <comment ref="X132" authorId="4" shapeId="0" xr:uid="{00000000-0006-0000-0800-000010000000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04-07-2013 transferencia comp. 15406</t>
        </r>
      </text>
    </comment>
    <comment ref="X133" authorId="4" shapeId="0" xr:uid="{00000000-0006-0000-0800-000011000000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05-08-2013 transferencia comp.15575</t>
        </r>
      </text>
    </comment>
    <comment ref="X134" authorId="4" shapeId="0" xr:uid="{00000000-0006-0000-0800-000012000000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02-09-2013 transferencia comp.15741</t>
        </r>
      </text>
    </comment>
    <comment ref="X135" authorId="4" shapeId="0" xr:uid="{00000000-0006-0000-0800-000013000000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04-10-2013 transferencia comp.15960</t>
        </r>
      </text>
    </comment>
    <comment ref="X136" authorId="4" shapeId="0" xr:uid="{00000000-0006-0000-0800-000014000000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07-11-2013 transferencia comp.16176</t>
        </r>
      </text>
    </comment>
    <comment ref="X137" authorId="4" shapeId="0" xr:uid="{00000000-0006-0000-0800-000015000000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10-12-2013 transferencia comp.16393</t>
        </r>
      </text>
    </comment>
    <comment ref="Q138" authorId="3" shapeId="0" xr:uid="{00000000-0006-0000-0800-00001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4" shapeId="0" xr:uid="{00000000-0006-0000-0800-000017000000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08-01-2014 transferencia comp.16592</t>
        </r>
      </text>
    </comment>
    <comment ref="X139" authorId="4" shapeId="0" xr:uid="{00000000-0006-0000-0800-000018000000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05/02/2014
Transferencia
Comp.:16780</t>
        </r>
      </text>
    </comment>
    <comment ref="X140" authorId="5" shapeId="0" xr:uid="{00000000-0006-0000-0800-000019000000}">
      <text>
        <r>
          <rPr>
            <b/>
            <sz val="9"/>
            <color indexed="81"/>
            <rFont val="Tahoma"/>
            <family val="2"/>
          </rPr>
          <t>Parcelacion:</t>
        </r>
        <r>
          <rPr>
            <sz val="9"/>
            <color indexed="81"/>
            <rFont val="Tahoma"/>
            <family val="2"/>
          </rPr>
          <t xml:space="preserve">
11/03/2014
Transferencia
Comp.:17027</t>
        </r>
      </text>
    </comment>
    <comment ref="X141" authorId="5" shapeId="0" xr:uid="{00000000-0006-0000-0800-00001A000000}">
      <text>
        <r>
          <rPr>
            <b/>
            <sz val="9"/>
            <color indexed="81"/>
            <rFont val="Tahoma"/>
            <family val="2"/>
          </rPr>
          <t>Parcelacion:</t>
        </r>
        <r>
          <rPr>
            <sz val="9"/>
            <color indexed="81"/>
            <rFont val="Tahoma"/>
            <family val="2"/>
          </rPr>
          <t xml:space="preserve">
09/04/2014
Transferencia
Comp.:17232</t>
        </r>
      </text>
    </comment>
    <comment ref="X142" authorId="4" shapeId="0" xr:uid="{00000000-0006-0000-0800-00001B000000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Transferencia 12/05/2014
Comp. 17417</t>
        </r>
      </text>
    </comment>
    <comment ref="X143" authorId="4" shapeId="0" xr:uid="{00000000-0006-0000-0800-00001C000000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Transferencia 05/06/2014
Comp. 17611</t>
        </r>
      </text>
    </comment>
    <comment ref="Q144" authorId="3" shapeId="0" xr:uid="{00000000-0006-0000-0800-00001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4" shapeId="0" xr:uid="{00000000-0006-0000-0800-00001E000000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Transferencia 02/07/2014
Comp. 17820</t>
        </r>
      </text>
    </comment>
    <comment ref="X145" authorId="4" shapeId="0" xr:uid="{00000000-0006-0000-0800-00001F000000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Transferencia 05/08/2014
Comp. 18068</t>
        </r>
      </text>
    </comment>
    <comment ref="X146" authorId="4" shapeId="0" xr:uid="{00000000-0006-0000-0800-000020000000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Transferencia 03/09/2014
Comp. 18259</t>
        </r>
      </text>
    </comment>
    <comment ref="X147" authorId="4" shapeId="0" xr:uid="{00000000-0006-0000-0800-000021000000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Transferencia 07/10/2014
Comp. 18503</t>
        </r>
      </text>
    </comment>
    <comment ref="X148" authorId="4" shapeId="0" xr:uid="{00000000-0006-0000-0800-000022000000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Transferencia 11/11/2014
Comp. 18732</t>
        </r>
      </text>
    </comment>
    <comment ref="X150" authorId="4" shapeId="0" xr:uid="{00000000-0006-0000-0800-000023000000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Transferencia 19/01/2015
Comp. 19211</t>
        </r>
      </text>
    </comment>
    <comment ref="X152" authorId="4" shapeId="0" xr:uid="{00000000-0006-0000-0800-000024000000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Transferencia 01/04/2015
Comp. 19751</t>
        </r>
      </text>
    </comment>
    <comment ref="Q153" authorId="3" shapeId="0" xr:uid="{00000000-0006-0000-0800-00002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Q154" authorId="3" shapeId="0" xr:uid="{00000000-0006-0000-0800-00002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4" shapeId="0" xr:uid="{00000000-0006-0000-0800-000027000000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Transferencia 28/05/2015
Comp. 20088</t>
        </r>
      </text>
    </comment>
    <comment ref="X156" authorId="6" shapeId="0" xr:uid="{00000000-0006-0000-0800-00002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 31/07/2015
Comp. 20535</t>
        </r>
      </text>
    </comment>
    <comment ref="X158" authorId="6" shapeId="0" xr:uid="{00000000-0006-0000-0800-00002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 30/09/2015
Comp. 20956</t>
        </r>
      </text>
    </comment>
    <comment ref="X161" authorId="6" shapeId="0" xr:uid="{00000000-0006-0000-0800-00002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 31/01/2016
Comp. 21819</t>
        </r>
      </text>
    </comment>
    <comment ref="X163" authorId="6" shapeId="0" xr:uid="{00000000-0006-0000-0800-00002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 29/02/2016
Comp. 22026</t>
        </r>
      </text>
    </comment>
    <comment ref="X164" authorId="6" shapeId="0" xr:uid="{00000000-0006-0000-0800-00002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 31/03/2016
Comp. 22254</t>
        </r>
      </text>
    </comment>
    <comment ref="X165" authorId="6" shapeId="0" xr:uid="{00000000-0006-0000-0800-00002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31/05/2016
Comp. 22674</t>
        </r>
      </text>
    </comment>
    <comment ref="X190" authorId="6" shapeId="0" xr:uid="{00000000-0006-0000-0800-00002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Depósito n° 8288604
04/12/2018
Comp. 29509</t>
        </r>
      </text>
    </comment>
    <comment ref="X191" authorId="6" shapeId="0" xr:uid="{00000000-0006-0000-0800-00002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18/06/2018
Comp. 28239</t>
        </r>
      </text>
    </comment>
    <comment ref="X192" authorId="6" shapeId="0" xr:uid="{00000000-0006-0000-0800-00003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03/07/2018
Comp. 28348</t>
        </r>
      </text>
    </comment>
    <comment ref="X193" authorId="6" shapeId="0" xr:uid="{00000000-0006-0000-0800-00003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02/08/2018
Comp. 28585</t>
        </r>
      </text>
    </comment>
    <comment ref="X194" authorId="6" shapeId="0" xr:uid="{00000000-0006-0000-0800-00003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03/09/2018
Comp. 28814</t>
        </r>
      </text>
    </comment>
    <comment ref="X195" authorId="6" shapeId="0" xr:uid="{00000000-0006-0000-0800-00003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 
01/10/2018
Comp. 29018</t>
        </r>
      </text>
    </comment>
    <comment ref="X196" authorId="6" shapeId="0" xr:uid="{00000000-0006-0000-0800-00003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31/10/2018
Comp. 29200</t>
        </r>
      </text>
    </comment>
    <comment ref="X197" authorId="6" shapeId="0" xr:uid="{00000000-0006-0000-0800-00003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01/12/2018
Comp. 29455</t>
        </r>
      </text>
    </comment>
    <comment ref="X198" authorId="6" shapeId="0" xr:uid="{00000000-0006-0000-0800-00003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31/12/2018
Comp. 29653</t>
        </r>
      </text>
    </comment>
    <comment ref="X199" authorId="6" shapeId="0" xr:uid="{00000000-0006-0000-0800-00003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 
02/02/2019
Comp. 29904</t>
        </r>
      </text>
    </comment>
    <comment ref="X200" authorId="6" shapeId="0" xr:uid="{00000000-0006-0000-0800-00003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01/03/2019
Comp. 30122</t>
        </r>
      </text>
    </comment>
    <comment ref="T201" authorId="0" shapeId="0" xr:uid="{00000000-0006-0000-0800-000039000000}">
      <text>
        <r>
          <rPr>
            <sz val="9"/>
            <color indexed="81"/>
            <rFont val="Tahoma"/>
            <family val="2"/>
          </rPr>
          <t>10/06/2019
En conversación de Propietario con Administrador, se condonan multas de 2UF.</t>
        </r>
      </text>
    </comment>
    <comment ref="X201" authorId="0" shapeId="0" xr:uid="{00000000-0006-0000-0800-00003A000000}">
      <text>
        <r>
          <rPr>
            <sz val="9"/>
            <color indexed="81"/>
            <rFont val="Tahoma"/>
            <family val="2"/>
          </rPr>
          <t xml:space="preserve">
Transferencia
10/06/2019
Comp. 30926</t>
        </r>
      </text>
    </comment>
    <comment ref="T202" authorId="0" shapeId="0" xr:uid="{00000000-0006-0000-0800-00003B000000}">
      <text>
        <r>
          <rPr>
            <sz val="9"/>
            <color indexed="81"/>
            <rFont val="Tahoma"/>
            <family val="2"/>
          </rPr>
          <t>10/06/2019
En conversación de Propietario con Administrador, se condonan multas de 2UF.</t>
        </r>
      </text>
    </comment>
    <comment ref="X202" authorId="0" shapeId="0" xr:uid="{00000000-0006-0000-0800-00003C000000}">
      <text>
        <r>
          <rPr>
            <sz val="9"/>
            <color indexed="81"/>
            <rFont val="Tahoma"/>
            <family val="2"/>
          </rPr>
          <t xml:space="preserve">
Transferencia
10/06/2019
Comp. 30927</t>
        </r>
      </text>
    </comment>
    <comment ref="X203" authorId="0" shapeId="0" xr:uid="{00000000-0006-0000-0800-00003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10/06/2019
Comp. 30928</t>
        </r>
      </text>
    </comment>
    <comment ref="X204" authorId="0" shapeId="0" xr:uid="{00000000-0006-0000-0800-00003E000000}">
      <text>
        <r>
          <rPr>
            <sz val="9"/>
            <color indexed="81"/>
            <rFont val="Tahoma"/>
            <family val="2"/>
          </rPr>
          <t xml:space="preserve">
Transferencia
01/07/2019
Comp. 31083</t>
        </r>
      </text>
    </comment>
    <comment ref="X205" authorId="0" shapeId="0" xr:uid="{00000000-0006-0000-0800-00003F000000}">
      <text>
        <r>
          <rPr>
            <sz val="9"/>
            <color indexed="81"/>
            <rFont val="Tahoma"/>
            <family val="2"/>
          </rPr>
          <t xml:space="preserve">
Transferencia
04/08/2019
Comp. 31348</t>
        </r>
      </text>
    </comment>
    <comment ref="X206" authorId="0" shapeId="0" xr:uid="{00000000-0006-0000-0800-000040000000}">
      <text>
        <r>
          <rPr>
            <sz val="9"/>
            <color indexed="81"/>
            <rFont val="Tahoma"/>
            <family val="2"/>
          </rPr>
          <t xml:space="preserve">
Transferencia
01/09/2019
Comp. 31526</t>
        </r>
      </text>
    </comment>
    <comment ref="X207" authorId="0" shapeId="0" xr:uid="{00000000-0006-0000-0800-000041000000}">
      <text>
        <r>
          <rPr>
            <sz val="9"/>
            <color indexed="81"/>
            <rFont val="Tahoma"/>
            <family val="2"/>
          </rPr>
          <t xml:space="preserve">
Transferencia
01/10/2019
Comp. 31748</t>
        </r>
      </text>
    </comment>
    <comment ref="X208" authorId="0" shapeId="0" xr:uid="{00000000-0006-0000-0800-000042000000}">
      <text>
        <r>
          <rPr>
            <sz val="9"/>
            <color indexed="81"/>
            <rFont val="Tahoma"/>
            <family val="2"/>
          </rPr>
          <t>Transferencia
29/10/2019-06/11/2019
Comp. 31932-32072</t>
        </r>
      </text>
    </comment>
    <comment ref="X209" authorId="0" shapeId="0" xr:uid="{00000000-0006-0000-0800-000043000000}">
      <text>
        <r>
          <rPr>
            <sz val="9"/>
            <color indexed="81"/>
            <rFont val="Tahoma"/>
            <family val="2"/>
          </rPr>
          <t xml:space="preserve">
Transferencia
29/11/2019-05/12/2019
Comp. 32178-32307</t>
        </r>
      </text>
    </comment>
    <comment ref="X210" authorId="0" shapeId="0" xr:uid="{00000000-0006-0000-0800-000044000000}">
      <text>
        <r>
          <rPr>
            <sz val="9"/>
            <color indexed="81"/>
            <rFont val="Tahoma"/>
            <family val="2"/>
          </rPr>
          <t xml:space="preserve">
Transferencia
30/12/2019
Comp. 32416</t>
        </r>
      </text>
    </comment>
    <comment ref="X211" authorId="0" shapeId="0" xr:uid="{00000000-0006-0000-0800-000045000000}">
      <text>
        <r>
          <rPr>
            <sz val="9"/>
            <color indexed="81"/>
            <rFont val="Tahoma"/>
            <family val="2"/>
          </rPr>
          <t>Transferencia
31/01/2020-26/02/2020
Comp. 32651-32849
32854</t>
        </r>
      </text>
    </comment>
    <comment ref="I213" authorId="0" shapeId="0" xr:uid="{00000000-0006-0000-0800-00004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0" shapeId="0" xr:uid="{00000000-0006-0000-0800-000047000000}">
      <text>
        <r>
          <rPr>
            <sz val="9"/>
            <color indexed="81"/>
            <rFont val="Tahoma"/>
            <family val="2"/>
          </rPr>
          <t>Transferencia
01/04/2020
Comp. 33182</t>
        </r>
      </text>
    </comment>
    <comment ref="I214" authorId="0" shapeId="0" xr:uid="{00000000-0006-0000-0800-00004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0" shapeId="0" xr:uid="{00000000-0006-0000-0800-000049000000}">
      <text>
        <r>
          <rPr>
            <sz val="9"/>
            <color indexed="81"/>
            <rFont val="Tahoma"/>
            <family val="2"/>
          </rPr>
          <t>Transferencia
02/05/2020
Comp. 33412</t>
        </r>
      </text>
    </comment>
    <comment ref="I215" authorId="0" shapeId="0" xr:uid="{00000000-0006-0000-0800-00004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0" shapeId="0" xr:uid="{00000000-0006-0000-0800-00004B000000}">
      <text>
        <r>
          <rPr>
            <sz val="9"/>
            <color indexed="81"/>
            <rFont val="Tahoma"/>
            <family val="2"/>
          </rPr>
          <t>Transferencia
31/05/2020
Comp. 33612</t>
        </r>
      </text>
    </comment>
    <comment ref="I216" authorId="0" shapeId="0" xr:uid="{00000000-0006-0000-0800-00004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X216" authorId="0" shapeId="0" xr:uid="{00000000-0006-0000-0800-00004D000000}">
      <text>
        <r>
          <rPr>
            <sz val="9"/>
            <color indexed="81"/>
            <rFont val="Tahoma"/>
            <family val="2"/>
          </rPr>
          <t>Transferencia
01/07/2020
Comp. 33912</t>
        </r>
      </text>
    </comment>
    <comment ref="I217" authorId="0" shapeId="0" xr:uid="{00000000-0006-0000-0800-00004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0" shapeId="0" xr:uid="{00000000-0006-0000-0800-00004F000000}">
      <text>
        <r>
          <rPr>
            <sz val="9"/>
            <color indexed="81"/>
            <rFont val="Tahoma"/>
            <family val="2"/>
          </rPr>
          <t>Transferencia
01/08/2020
Comp. 34125</t>
        </r>
      </text>
    </comment>
    <comment ref="I218" authorId="0" shapeId="0" xr:uid="{00000000-0006-0000-0800-00005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0" shapeId="0" xr:uid="{00000000-0006-0000-0800-000051000000}">
      <text>
        <r>
          <rPr>
            <sz val="9"/>
            <color indexed="81"/>
            <rFont val="Tahoma"/>
            <family val="2"/>
          </rPr>
          <t>Transferencia
01/09/2020
Comp. 34362</t>
        </r>
      </text>
    </comment>
    <comment ref="I219" authorId="0" shapeId="0" xr:uid="{00000000-0006-0000-0800-00005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0" shapeId="0" xr:uid="{00000000-0006-0000-0800-000053000000}">
      <text>
        <r>
          <rPr>
            <sz val="9"/>
            <color indexed="81"/>
            <rFont val="Tahoma"/>
            <family val="2"/>
          </rPr>
          <t>Transferencia
06/10/2020
Comp. 34703</t>
        </r>
      </text>
    </comment>
    <comment ref="I220" authorId="0" shapeId="0" xr:uid="{00000000-0006-0000-0800-00005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0" shapeId="0" xr:uid="{00000000-0006-0000-0800-000055000000}">
      <text>
        <r>
          <rPr>
            <sz val="9"/>
            <color indexed="81"/>
            <rFont val="Tahoma"/>
            <family val="2"/>
          </rPr>
          <t>Transferencia
30/10/2020
Comp. 34823</t>
        </r>
      </text>
    </comment>
    <comment ref="I221" authorId="0" shapeId="0" xr:uid="{00000000-0006-0000-0800-00005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0" shapeId="0" xr:uid="{00000000-0006-0000-0800-000057000000}">
      <text>
        <r>
          <rPr>
            <sz val="9"/>
            <color indexed="81"/>
            <rFont val="Tahoma"/>
            <family val="2"/>
          </rPr>
          <t>Transferencia
11/12/2020
Comp. 35194</t>
        </r>
      </text>
    </comment>
    <comment ref="I222" authorId="0" shapeId="0" xr:uid="{00000000-0006-0000-0800-00005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0" shapeId="0" xr:uid="{00000000-0006-0000-0800-000059000000}">
      <text>
        <r>
          <rPr>
            <sz val="9"/>
            <color indexed="81"/>
            <rFont val="Tahoma"/>
            <family val="2"/>
          </rPr>
          <t>Transferencia
31/12/2020
Comp. 35301</t>
        </r>
      </text>
    </comment>
    <comment ref="I223" authorId="0" shapeId="0" xr:uid="{00000000-0006-0000-0800-00005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0" shapeId="0" xr:uid="{00000000-0006-0000-0800-00005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02/02/2021
Comp. 35625</t>
        </r>
      </text>
    </comment>
    <comment ref="I224" authorId="0" shapeId="0" xr:uid="{00000000-0006-0000-0800-00005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X224" authorId="0" shapeId="0" xr:uid="{00000000-0006-0000-0800-00005D000000}">
      <text>
        <r>
          <rPr>
            <sz val="9"/>
            <color indexed="81"/>
            <rFont val="Tahoma"/>
            <family val="2"/>
          </rPr>
          <t>Transferencia
01/03/2021
Comp. 35841</t>
        </r>
      </text>
    </comment>
    <comment ref="I225" authorId="0" shapeId="0" xr:uid="{00000000-0006-0000-0800-00005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0" shapeId="0" xr:uid="{00000000-0006-0000-0800-00005F000000}">
      <text>
        <r>
          <rPr>
            <sz val="9"/>
            <color indexed="81"/>
            <rFont val="Tahoma"/>
            <family val="2"/>
          </rPr>
          <t>Transferencia
04/04/2021
Comp. 36124</t>
        </r>
      </text>
    </comment>
    <comment ref="I226" authorId="0" shapeId="0" xr:uid="{00000000-0006-0000-0800-00006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0" shapeId="0" xr:uid="{00000000-0006-0000-0800-000061000000}">
      <text>
        <r>
          <rPr>
            <sz val="9"/>
            <color indexed="81"/>
            <rFont val="Tahoma"/>
            <family val="2"/>
          </rPr>
          <t>Transferencia
30/04/2021
Comp. 36294</t>
        </r>
      </text>
    </comment>
    <comment ref="I227" authorId="0" shapeId="0" xr:uid="{00000000-0006-0000-0800-00006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0" shapeId="0" xr:uid="{00000000-0006-0000-0800-000063000000}">
      <text>
        <r>
          <rPr>
            <sz val="9"/>
            <color indexed="81"/>
            <rFont val="Tahoma"/>
            <family val="2"/>
          </rPr>
          <t>Transferencia
01/06/2021
Comp. 36573</t>
        </r>
      </text>
    </comment>
    <comment ref="I228" authorId="0" shapeId="0" xr:uid="{00000000-0006-0000-0800-00006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0" shapeId="0" xr:uid="{00000000-0006-0000-0800-000065000000}">
      <text>
        <r>
          <rPr>
            <sz val="9"/>
            <color indexed="81"/>
            <rFont val="Tahoma"/>
            <family val="2"/>
          </rPr>
          <t>Transferencia
01/07/2021
Comp. 36796</t>
        </r>
      </text>
    </comment>
    <comment ref="I229" authorId="0" shapeId="0" xr:uid="{00000000-0006-0000-0800-00006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0" shapeId="0" xr:uid="{00000000-0006-0000-0800-000067000000}">
      <text>
        <r>
          <rPr>
            <sz val="9"/>
            <color indexed="81"/>
            <rFont val="Tahoma"/>
            <family val="2"/>
          </rPr>
          <t>Transferencia
03/08/2021
Comp. 37106</t>
        </r>
      </text>
    </comment>
    <comment ref="I230" authorId="0" shapeId="0" xr:uid="{00000000-0006-0000-0800-00006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0" shapeId="0" xr:uid="{00000000-0006-0000-0800-000069000000}">
      <text>
        <r>
          <rPr>
            <sz val="9"/>
            <color indexed="81"/>
            <rFont val="Tahoma"/>
            <family val="2"/>
          </rPr>
          <t>Transferencia
02/09/2021
Comp. 37317</t>
        </r>
      </text>
    </comment>
    <comment ref="I231" authorId="0" shapeId="0" xr:uid="{00000000-0006-0000-0800-00006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0" shapeId="0" xr:uid="{00000000-0006-0000-0800-00006B000000}">
      <text>
        <r>
          <rPr>
            <sz val="9"/>
            <color indexed="81"/>
            <rFont val="Tahoma"/>
            <family val="2"/>
          </rPr>
          <t>Transferencia
01/10/2021
Comp. 37525</t>
        </r>
      </text>
    </comment>
    <comment ref="I232" authorId="0" shapeId="0" xr:uid="{00000000-0006-0000-0800-00006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0" shapeId="0" xr:uid="{00000000-0006-0000-0800-00006D000000}">
      <text>
        <r>
          <rPr>
            <sz val="9"/>
            <color indexed="81"/>
            <rFont val="Tahoma"/>
            <family val="2"/>
          </rPr>
          <t>Transferencia
31/10/2021
Comp. 37771</t>
        </r>
      </text>
    </comment>
    <comment ref="I233" authorId="0" shapeId="0" xr:uid="{00000000-0006-0000-0800-00006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0" shapeId="0" xr:uid="{00000000-0006-0000-0800-00006F000000}">
      <text>
        <r>
          <rPr>
            <sz val="9"/>
            <color indexed="81"/>
            <rFont val="Tahoma"/>
            <family val="2"/>
          </rPr>
          <t>Transferencia
01/12/2021
Comp. 38011</t>
        </r>
      </text>
    </comment>
    <comment ref="I234" authorId="7" shapeId="0" xr:uid="{00000000-0006-0000-0800-000070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7" shapeId="0" xr:uid="{00000000-0006-0000-0800-00007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31/12/2021
Comp. 38255</t>
        </r>
      </text>
    </comment>
    <comment ref="I235" authorId="7" shapeId="0" xr:uid="{00000000-0006-0000-0800-00007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7" shapeId="0" xr:uid="{00000000-0006-0000-0800-000073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01/02/2022
Comp. 38505</t>
        </r>
      </text>
    </comment>
    <comment ref="I236" authorId="7" shapeId="0" xr:uid="{00000000-0006-0000-0800-000074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3" shapeId="0" xr:uid="{00000000-0006-0000-0800-000075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7" shapeId="0" xr:uid="{00000000-0006-0000-0800-000076000000}">
      <text>
        <r>
          <rPr>
            <sz val="9"/>
            <color indexed="81"/>
            <rFont val="Tahoma"/>
            <family val="2"/>
          </rPr>
          <t xml:space="preserve">Transferencia
01/03/2022
Comp. 38762
</t>
        </r>
      </text>
    </comment>
    <comment ref="I237" authorId="7" shapeId="0" xr:uid="{00000000-0006-0000-0800-000077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7" shapeId="0" xr:uid="{00000000-0006-0000-0800-000078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03/04/2022
Comp. 39045</t>
        </r>
      </text>
    </comment>
    <comment ref="I238" authorId="7" shapeId="0" xr:uid="{00000000-0006-0000-0800-000079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7" shapeId="0" xr:uid="{00000000-0006-0000-0800-00007A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02/05/2022
Comp. 39274</t>
        </r>
      </text>
    </comment>
    <comment ref="I239" authorId="7" shapeId="0" xr:uid="{00000000-0006-0000-0800-00007B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7" shapeId="0" xr:uid="{00000000-0006-0000-0800-00007C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01/06/2022
Comp. 39521</t>
        </r>
      </text>
    </comment>
    <comment ref="I240" authorId="8" shapeId="0" xr:uid="{00000000-0006-0000-0800-00007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8" shapeId="0" xr:uid="{00000000-0006-0000-0800-00007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02/07/2022
Comp. 39783</t>
        </r>
      </text>
    </comment>
    <comment ref="I241" authorId="8" shapeId="0" xr:uid="{00000000-0006-0000-0800-00007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8" shapeId="0" xr:uid="{00000000-0006-0000-0800-000080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01/08/2022
Comp. 40020</t>
        </r>
      </text>
    </comment>
    <comment ref="I242" authorId="8" shapeId="0" xr:uid="{00000000-0006-0000-0800-00008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8" shapeId="0" xr:uid="{00000000-0006-0000-0800-00008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05/09/2022
Comp. 40314</t>
        </r>
      </text>
    </comment>
    <comment ref="I243" authorId="8" shapeId="0" xr:uid="{00000000-0006-0000-0800-00008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8" shapeId="0" xr:uid="{00000000-0006-0000-0800-00008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30/09/2022
Comp. 40463</t>
        </r>
      </text>
    </comment>
    <comment ref="I244" authorId="8" shapeId="0" xr:uid="{00000000-0006-0000-0800-00008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8" shapeId="0" xr:uid="{00000000-0006-0000-0800-000086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28/10/2022
Comp. 40698</t>
        </r>
      </text>
    </comment>
    <comment ref="I245" authorId="8" shapeId="0" xr:uid="{00000000-0006-0000-0800-000087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8" shapeId="0" xr:uid="{00000000-0006-0000-0800-00008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03/12/2022
Comp. 41033</t>
        </r>
      </text>
    </comment>
    <comment ref="I246" authorId="8" shapeId="0" xr:uid="{00000000-0006-0000-0800-00008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8" shapeId="0" xr:uid="{00000000-0006-0000-0800-00008A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31/12/2022
Comp. 41231</t>
        </r>
      </text>
    </comment>
    <comment ref="I247" authorId="8" shapeId="0" xr:uid="{00000000-0006-0000-0800-00008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8" shapeId="0" xr:uid="{00000000-0006-0000-0800-00008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02/02/2023
Comp. 41502</t>
        </r>
      </text>
    </comment>
    <comment ref="I248" authorId="8" shapeId="0" xr:uid="{00000000-0006-0000-0800-00008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8" shapeId="0" xr:uid="{00000000-0006-0000-0800-00008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02/03/2023
Comp. 41770</t>
        </r>
      </text>
    </comment>
    <comment ref="I249" authorId="8" shapeId="0" xr:uid="{00000000-0006-0000-0800-00008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8" shapeId="0" xr:uid="{00000000-0006-0000-0800-000090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31/03/2023
Comp. 41943</t>
        </r>
      </text>
    </comment>
    <comment ref="I250" authorId="8" shapeId="0" xr:uid="{00000000-0006-0000-0800-00009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8" shapeId="0" xr:uid="{00000000-0006-0000-0800-00009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04/05/2023
Comp. 42292</t>
        </r>
      </text>
    </comment>
    <comment ref="I251" authorId="8" shapeId="0" xr:uid="{00000000-0006-0000-0800-00009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8" shapeId="0" xr:uid="{00000000-0006-0000-0800-00009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05/06/2023
Comp. 42531</t>
        </r>
      </text>
    </comment>
    <comment ref="I252" authorId="9" shapeId="0" xr:uid="{00000000-0006-0000-0800-000095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9" shapeId="0" xr:uid="{00000000-0006-0000-0800-000096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06/07/2023
Comp. 42805</t>
        </r>
      </text>
    </comment>
    <comment ref="I253" authorId="9" shapeId="0" xr:uid="{00000000-0006-0000-0800-000097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9" shapeId="0" xr:uid="{00000000-0006-0000-0800-000098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04/08/2023
Comp. 43051</t>
        </r>
      </text>
    </comment>
    <comment ref="I254" authorId="9" shapeId="0" xr:uid="{BEEB407B-11AB-401F-87E4-3EBFC3EA8B3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9" shapeId="0" xr:uid="{F4EB7BC1-D11A-4A03-96EE-FE15EA09CAA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09/09/2023
Comp. 43338</t>
        </r>
      </text>
    </comment>
    <comment ref="I255" authorId="9" shapeId="0" xr:uid="{664F5D1D-66E5-463C-A9C3-906CEB66425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9" shapeId="0" xr:uid="{0836309C-10B1-433A-A0FF-65E20897C65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05/10/2023
Comp. 43552</t>
        </r>
      </text>
    </comment>
    <comment ref="I256" authorId="9" shapeId="0" xr:uid="{0B081BC9-9B33-48DC-96C3-7F2F0A2093B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9" shapeId="0" xr:uid="{B8B0297B-1973-4029-B761-659BFC89C51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04/11/2023
Comp. 43803</t>
        </r>
      </text>
    </comment>
    <comment ref="I257" authorId="9" shapeId="0" xr:uid="{0D8A3AD6-5AB1-4BAF-9B12-ED2B4062C225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7" shapeId="0" xr:uid="{124B42FA-2713-4285-B7AD-C03D0A33F7B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 04/12/2023
comp.44037</t>
        </r>
      </text>
    </comment>
    <comment ref="I258" authorId="9" shapeId="0" xr:uid="{E06FF689-DAEC-40D6-A844-B388722F014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8" shapeId="0" xr:uid="{2E8C1878-3FFA-49AE-82DF-29935C817DD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05/01/2024
comp. 44345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Autor</author>
    <author>Daniela</author>
    <author>Beatriz</author>
    <author>Beatriz Contreras</author>
    <author>Usuario</author>
    <author>Secretaria</author>
  </authors>
  <commentList>
    <comment ref="F3" authorId="0" shapeId="0" xr:uid="{00000000-0006-0000-0900-000001000000}">
      <text>
        <r>
          <rPr>
            <sz val="9"/>
            <color indexed="81"/>
            <rFont val="Tahoma"/>
            <family val="2"/>
          </rPr>
          <t>Nuevo propietario informado con fecha 08/07/2022, falta documentación</t>
        </r>
      </text>
    </comment>
    <comment ref="X35" authorId="1" shapeId="0" xr:uid="{00000000-0006-0000-09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1" shapeId="0" xr:uid="{00000000-0006-0000-09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1" shapeId="0" xr:uid="{00000000-0006-0000-09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1" shapeId="0" xr:uid="{00000000-0006-0000-09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1" shapeId="0" xr:uid="{00000000-0006-0000-09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1" shapeId="0" xr:uid="{00000000-0006-0000-09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1" shapeId="0" xr:uid="{00000000-0006-0000-09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1" shapeId="0" xr:uid="{00000000-0006-0000-09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1" shapeId="0" xr:uid="{00000000-0006-0000-09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1" shapeId="0" xr:uid="{00000000-0006-0000-09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1" shapeId="0" xr:uid="{00000000-0006-0000-09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1" shapeId="0" xr:uid="{00000000-0006-0000-09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1" shapeId="0" xr:uid="{00000000-0006-0000-09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1" shapeId="0" xr:uid="{00000000-0006-0000-09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1" shapeId="0" xr:uid="{00000000-0006-0000-09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1" shapeId="0" xr:uid="{00000000-0006-0000-09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1" shapeId="0" xr:uid="{00000000-0006-0000-09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1" shapeId="0" xr:uid="{00000000-0006-0000-09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1" shapeId="0" xr:uid="{00000000-0006-0000-09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1" shapeId="0" xr:uid="{00000000-0006-0000-09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1" shapeId="0" xr:uid="{00000000-0006-0000-09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1" shapeId="0" xr:uid="{00000000-0006-0000-09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1" shapeId="0" xr:uid="{00000000-0006-0000-09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1" shapeId="0" xr:uid="{00000000-0006-0000-09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1" shapeId="0" xr:uid="{00000000-0006-0000-09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1" shapeId="0" xr:uid="{00000000-0006-0000-09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1" shapeId="0" xr:uid="{00000000-0006-0000-09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1" shapeId="0" xr:uid="{00000000-0006-0000-09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1" shapeId="0" xr:uid="{00000000-0006-0000-09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1" shapeId="0" xr:uid="{00000000-0006-0000-09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1" shapeId="0" xr:uid="{00000000-0006-0000-09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1" shapeId="0" xr:uid="{00000000-0006-0000-09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1" shapeId="0" xr:uid="{00000000-0006-0000-0900-00002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1" shapeId="0" xr:uid="{00000000-0006-0000-0900-000023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1" shapeId="0" xr:uid="{00000000-0006-0000-0900-000024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1" shapeId="0" xr:uid="{00000000-0006-0000-0900-000025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1" shapeId="0" xr:uid="{00000000-0006-0000-0900-000026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1" shapeId="0" xr:uid="{00000000-0006-0000-0900-000027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1" shapeId="0" xr:uid="{00000000-0006-0000-0900-000028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1" shapeId="0" xr:uid="{00000000-0006-0000-09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1" shapeId="0" xr:uid="{00000000-0006-0000-0900-00002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1" shapeId="0" xr:uid="{00000000-0006-0000-09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1" shapeId="0" xr:uid="{00000000-0006-0000-09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1" shapeId="0" xr:uid="{00000000-0006-0000-09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1" shapeId="0" xr:uid="{00000000-0006-0000-0900-00002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1" shapeId="0" xr:uid="{00000000-0006-0000-09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1" shapeId="0" xr:uid="{00000000-0006-0000-09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1" shapeId="0" xr:uid="{00000000-0006-0000-09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1" shapeId="0" xr:uid="{00000000-0006-0000-09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1" shapeId="0" xr:uid="{00000000-0006-0000-09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1" shapeId="0" xr:uid="{00000000-0006-0000-0900-00003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1" shapeId="0" xr:uid="{00000000-0006-0000-09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1" shapeId="0" xr:uid="{00000000-0006-0000-09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1" shapeId="0" xr:uid="{00000000-0006-0000-09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1" shapeId="0" xr:uid="{00000000-0006-0000-09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1" shapeId="0" xr:uid="{00000000-0006-0000-09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1" shapeId="0" xr:uid="{00000000-0006-0000-0900-00003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1" shapeId="0" xr:uid="{00000000-0006-0000-0900-00003B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X97" authorId="1" shapeId="0" xr:uid="{00000000-0006-0000-09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1" shapeId="0" xr:uid="{00000000-0006-0000-09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1" shapeId="0" xr:uid="{00000000-0006-0000-09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1" shapeId="0" xr:uid="{00000000-0006-0000-09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1" shapeId="0" xr:uid="{00000000-0006-0000-09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1" shapeId="0" xr:uid="{00000000-0006-0000-09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1" shapeId="0" xr:uid="{00000000-0006-0000-09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1" shapeId="0" xr:uid="{00000000-0006-0000-09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1" shapeId="0" xr:uid="{00000000-0006-0000-09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1" shapeId="0" xr:uid="{00000000-0006-0000-09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1" shapeId="0" xr:uid="{00000000-0006-0000-09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1" shapeId="0" xr:uid="{00000000-0006-0000-09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1" shapeId="0" xr:uid="{00000000-0006-0000-09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1" shapeId="0" xr:uid="{00000000-0006-0000-09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1" shapeId="0" xr:uid="{00000000-0006-0000-09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1" shapeId="0" xr:uid="{00000000-0006-0000-09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1" shapeId="0" xr:uid="{00000000-0006-0000-09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1" shapeId="0" xr:uid="{00000000-0006-0000-09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1" shapeId="0" xr:uid="{00000000-0006-0000-09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1" shapeId="0" xr:uid="{00000000-0006-0000-09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1" shapeId="0" xr:uid="{00000000-0006-0000-09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1" shapeId="0" xr:uid="{00000000-0006-0000-09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1" shapeId="0" xr:uid="{00000000-0006-0000-09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1" shapeId="0" xr:uid="{00000000-0006-0000-09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1" shapeId="0" xr:uid="{00000000-0006-0000-09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1" shapeId="0" xr:uid="{00000000-0006-0000-09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1" shapeId="0" xr:uid="{00000000-0006-0000-09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1" shapeId="0" xr:uid="{00000000-0006-0000-09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1" shapeId="0" xr:uid="{00000000-0006-0000-09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1" shapeId="0" xr:uid="{00000000-0006-0000-09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1" shapeId="0" xr:uid="{00000000-0006-0000-09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1" shapeId="0" xr:uid="{00000000-0006-0000-09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1" shapeId="0" xr:uid="{00000000-0006-0000-09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1" shapeId="0" xr:uid="{00000000-0006-0000-09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1" shapeId="0" xr:uid="{00000000-0006-0000-09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1" shapeId="0" xr:uid="{00000000-0006-0000-09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1" shapeId="0" xr:uid="{00000000-0006-0000-09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1" shapeId="0" xr:uid="{00000000-0006-0000-09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1" shapeId="0" xr:uid="{00000000-0006-0000-09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1" shapeId="0" xr:uid="{00000000-0006-0000-09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1" shapeId="0" xr:uid="{00000000-0006-0000-09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1" shapeId="0" xr:uid="{00000000-0006-0000-09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1" shapeId="0" xr:uid="{00000000-0006-0000-09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1" shapeId="0" xr:uid="{00000000-0006-0000-09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1" shapeId="0" xr:uid="{00000000-0006-0000-09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1" shapeId="0" xr:uid="{00000000-0006-0000-09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1" shapeId="0" xr:uid="{00000000-0006-0000-09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1" shapeId="0" xr:uid="{00000000-0006-0000-09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1" shapeId="0" xr:uid="{00000000-0006-0000-09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1" shapeId="0" xr:uid="{00000000-0006-0000-09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1" shapeId="0" xr:uid="{00000000-0006-0000-09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1" shapeId="0" xr:uid="{00000000-0006-0000-09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1" shapeId="0" xr:uid="{00000000-0006-0000-09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1" shapeId="0" xr:uid="{00000000-0006-0000-09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1" shapeId="0" xr:uid="{00000000-0006-0000-09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1" shapeId="0" xr:uid="{00000000-0006-0000-09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1" shapeId="0" xr:uid="{00000000-0006-0000-09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1" shapeId="0" xr:uid="{00000000-0006-0000-09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1" shapeId="0" xr:uid="{00000000-0006-0000-09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1" shapeId="0" xr:uid="{00000000-0006-0000-09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1" shapeId="0" xr:uid="{00000000-0006-0000-09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1" shapeId="0" xr:uid="{00000000-0006-0000-09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1" shapeId="0" xr:uid="{00000000-0006-0000-09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1" shapeId="0" xr:uid="{00000000-0006-0000-09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1" shapeId="0" xr:uid="{00000000-0006-0000-09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1" shapeId="0" xr:uid="{00000000-0006-0000-09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1" shapeId="0" xr:uid="{00000000-0006-0000-09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1" shapeId="0" xr:uid="{00000000-0006-0000-09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1" shapeId="0" xr:uid="{00000000-0006-0000-09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1" shapeId="0" xr:uid="{00000000-0006-0000-09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1" shapeId="0" xr:uid="{00000000-0006-0000-09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1" shapeId="0" xr:uid="{00000000-0006-0000-09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1" shapeId="0" xr:uid="{00000000-0006-0000-09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1" shapeId="0" xr:uid="{00000000-0006-0000-09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I171" authorId="1" shapeId="0" xr:uid="{00000000-0006-0000-09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1" authorId="1" shapeId="0" xr:uid="{00000000-0006-0000-09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1" shapeId="0" xr:uid="{00000000-0006-0000-09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I173" authorId="1" shapeId="0" xr:uid="{00000000-0006-0000-09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3" authorId="1" shapeId="0" xr:uid="{00000000-0006-0000-09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1" shapeId="0" xr:uid="{00000000-0006-0000-09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27/12/2016
Toma de lectura</t>
        </r>
      </text>
    </comment>
    <comment ref="X174" authorId="1" shapeId="0" xr:uid="{00000000-0006-0000-0900-00008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0900-00008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24/01/2017
Toma de lectura</t>
        </r>
      </text>
    </comment>
    <comment ref="X175" authorId="2" shapeId="0" xr:uid="{00000000-0006-0000-09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15/02/2017
Comp. 24640
</t>
        </r>
      </text>
    </comment>
    <comment ref="I176" authorId="1" shapeId="0" xr:uid="{00000000-0006-0000-0900-00008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22/02/2017
Toma de lectura.</t>
        </r>
      </text>
    </comment>
    <comment ref="X176" authorId="2" shapeId="0" xr:uid="{00000000-0006-0000-09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13/03/2017
Comp. 24848</t>
        </r>
      </text>
    </comment>
    <comment ref="I177" authorId="1" shapeId="0" xr:uid="{00000000-0006-0000-0900-00009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28/03/2017
Toma de lectura</t>
        </r>
      </text>
    </comment>
    <comment ref="X177" authorId="2" shapeId="0" xr:uid="{00000000-0006-0000-09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17/04/2017
Comp. 25093</t>
        </r>
      </text>
    </comment>
    <comment ref="I178" authorId="1" shapeId="0" xr:uid="{00000000-0006-0000-0900-00009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27/04/2017
Toma de lectura</t>
        </r>
      </text>
    </comment>
    <comment ref="X178" authorId="2" shapeId="0" xr:uid="{00000000-0006-0000-09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15/05/2017
Comp. 25302</t>
        </r>
      </text>
    </comment>
    <comment ref="X179" authorId="2" shapeId="0" xr:uid="{00000000-0006-0000-09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15/06/2017
Comp. 25535</t>
        </r>
      </text>
    </comment>
    <comment ref="X180" authorId="2" shapeId="0" xr:uid="{00000000-0006-0000-09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14/07/2017
Comp. 25761</t>
        </r>
      </text>
    </comment>
    <comment ref="X181" authorId="2" shapeId="0" xr:uid="{00000000-0006-0000-09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16/08/2017
Comp. 25988</t>
        </r>
      </text>
    </comment>
    <comment ref="X182" authorId="2" shapeId="0" xr:uid="{00000000-0006-0000-09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14/09/2017
Comp. 26225</t>
        </r>
      </text>
    </comment>
    <comment ref="X183" authorId="2" shapeId="0" xr:uid="{00000000-0006-0000-09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13/10/2017
Comp. 26430</t>
        </r>
      </text>
    </comment>
    <comment ref="X184" authorId="2" shapeId="0" xr:uid="{00000000-0006-0000-09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14/11/2017
Comp. 26666</t>
        </r>
      </text>
    </comment>
    <comment ref="X185" authorId="2" shapeId="0" xr:uid="{00000000-0006-0000-09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14/12/2017
Comp. 26897</t>
        </r>
      </text>
    </comment>
    <comment ref="X186" authorId="2" shapeId="0" xr:uid="{00000000-0006-0000-09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15/01/2018
Comp. 27119</t>
        </r>
      </text>
    </comment>
    <comment ref="X187" authorId="2" shapeId="0" xr:uid="{00000000-0006-0000-09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16/02/2018
Comp. 27343</t>
        </r>
      </text>
    </comment>
    <comment ref="X188" authorId="2" shapeId="0" xr:uid="{00000000-0006-0000-09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15/03/2018
Comp. 27575</t>
        </r>
      </text>
    </comment>
    <comment ref="X189" authorId="3" shapeId="0" xr:uid="{00000000-0006-0000-0900-00009F000000}">
      <text>
        <r>
          <rPr>
            <sz val="9"/>
            <color indexed="81"/>
            <rFont val="Tahoma"/>
            <family val="2"/>
          </rPr>
          <t>Transferencia 16/04/2018
comp. 27799</t>
        </r>
      </text>
    </comment>
    <comment ref="X190" authorId="2" shapeId="0" xr:uid="{00000000-0006-0000-09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04/05/2018
Comp. 27951</t>
        </r>
      </text>
    </comment>
    <comment ref="X191" authorId="2" shapeId="0" xr:uid="{00000000-0006-0000-09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15/06/2018
Comp. 28232</t>
        </r>
      </text>
    </comment>
    <comment ref="X192" authorId="2" shapeId="0" xr:uid="{00000000-0006-0000-09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13/07/2018
Comp. 28439</t>
        </r>
      </text>
    </comment>
    <comment ref="X193" authorId="2" shapeId="0" xr:uid="{00000000-0006-0000-09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20/08/2018
Comp. 28687</t>
        </r>
      </text>
    </comment>
    <comment ref="X194" authorId="2" shapeId="0" xr:uid="{00000000-0006-0000-09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13/09/2018
Comp. 28897</t>
        </r>
      </text>
    </comment>
    <comment ref="X195" authorId="2" shapeId="0" xr:uid="{00000000-0006-0000-09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 
17/10/2018
Comp. 29118
</t>
        </r>
      </text>
    </comment>
    <comment ref="X196" authorId="2" shapeId="0" xr:uid="{00000000-0006-0000-09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19/11/2018
Comp. 29363</t>
        </r>
      </text>
    </comment>
    <comment ref="X197" authorId="2" shapeId="0" xr:uid="{00000000-0006-0000-09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02/01/2019
Comp. 29689</t>
        </r>
      </text>
    </comment>
    <comment ref="X198" authorId="2" shapeId="0" xr:uid="{00000000-0006-0000-09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15/01/2018
Comp. 29795</t>
        </r>
      </text>
    </comment>
    <comment ref="X199" authorId="2" shapeId="0" xr:uid="{00000000-0006-0000-09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15/02/2019
Comp. 30005</t>
        </r>
      </text>
    </comment>
    <comment ref="X200" authorId="2" shapeId="0" xr:uid="{00000000-0006-0000-09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13/03/2019
Comp. 30247</t>
        </r>
      </text>
    </comment>
    <comment ref="X201" authorId="2" shapeId="0" xr:uid="{00000000-0006-0000-09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18/04/2019
Comp. 30485</t>
        </r>
      </text>
    </comment>
    <comment ref="X202" authorId="2" shapeId="0" xr:uid="{00000000-0006-0000-09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15/05/2019
Comp. 30718</t>
        </r>
      </text>
    </comment>
    <comment ref="X203" authorId="4" shapeId="0" xr:uid="{00000000-0006-0000-0900-0000AD000000}">
      <text>
        <r>
          <rPr>
            <sz val="9"/>
            <color indexed="81"/>
            <rFont val="Tahoma"/>
            <family val="2"/>
          </rPr>
          <t xml:space="preserve">
Transferencia
19/06/2019
Comp. 30970</t>
        </r>
      </text>
    </comment>
    <comment ref="X204" authorId="4" shapeId="0" xr:uid="{00000000-0006-0000-0900-0000AE000000}">
      <text>
        <r>
          <rPr>
            <sz val="9"/>
            <color indexed="81"/>
            <rFont val="Tahoma"/>
            <family val="2"/>
          </rPr>
          <t xml:space="preserve">
Transferencia
15/07/2019
Comp. 31175</t>
        </r>
      </text>
    </comment>
    <comment ref="X205" authorId="4" shapeId="0" xr:uid="{00000000-0006-0000-0900-0000AF000000}">
      <text>
        <r>
          <rPr>
            <sz val="9"/>
            <color indexed="81"/>
            <rFont val="Tahoma"/>
            <family val="2"/>
          </rPr>
          <t xml:space="preserve">
Transferencia
16/08/2019
Comp. 31417</t>
        </r>
      </text>
    </comment>
    <comment ref="X206" authorId="4" shapeId="0" xr:uid="{00000000-0006-0000-0900-0000B0000000}">
      <text>
        <r>
          <rPr>
            <sz val="9"/>
            <color indexed="81"/>
            <rFont val="Tahoma"/>
            <family val="2"/>
          </rPr>
          <t xml:space="preserve">
Transferencia
15/09/2019
Comp. 31651</t>
        </r>
      </text>
    </comment>
    <comment ref="X207" authorId="4" shapeId="0" xr:uid="{00000000-0006-0000-0900-0000B1000000}">
      <text>
        <r>
          <rPr>
            <sz val="9"/>
            <color indexed="81"/>
            <rFont val="Tahoma"/>
            <family val="2"/>
          </rPr>
          <t xml:space="preserve">
Transferencia
20/10/2019
Comp. 31887</t>
        </r>
      </text>
    </comment>
    <comment ref="X208" authorId="4" shapeId="0" xr:uid="{00000000-0006-0000-0900-0000B2000000}">
      <text>
        <r>
          <rPr>
            <sz val="9"/>
            <color indexed="81"/>
            <rFont val="Tahoma"/>
            <family val="2"/>
          </rPr>
          <t xml:space="preserve">
Transferencia
21/11/2019
Comp. 32138</t>
        </r>
      </text>
    </comment>
    <comment ref="X209" authorId="4" shapeId="0" xr:uid="{00000000-0006-0000-0900-0000B3000000}">
      <text>
        <r>
          <rPr>
            <sz val="9"/>
            <color indexed="81"/>
            <rFont val="Tahoma"/>
            <family val="2"/>
          </rPr>
          <t>Transferencia
19/12/2019
Comp. 32362</t>
        </r>
      </text>
    </comment>
    <comment ref="X210" authorId="4" shapeId="0" xr:uid="{00000000-0006-0000-0900-0000B4000000}">
      <text>
        <r>
          <rPr>
            <sz val="9"/>
            <color indexed="81"/>
            <rFont val="Tahoma"/>
            <family val="2"/>
          </rPr>
          <t>Transferencia
15/01/2020
Comp. 32586</t>
        </r>
      </text>
    </comment>
    <comment ref="X211" authorId="4" shapeId="0" xr:uid="{00000000-0006-0000-0900-0000B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14/02/2020
Comp. 32814</t>
        </r>
      </text>
    </comment>
    <comment ref="X212" authorId="4" shapeId="0" xr:uid="{00000000-0006-0000-0900-0000B6000000}">
      <text>
        <r>
          <rPr>
            <sz val="9"/>
            <color indexed="81"/>
            <rFont val="Tahoma"/>
            <family val="2"/>
          </rPr>
          <t>Transferencia
14/03/2020
Comp. 33048</t>
        </r>
      </text>
    </comment>
    <comment ref="X213" authorId="4" shapeId="0" xr:uid="{00000000-0006-0000-0900-0000B7000000}">
      <text>
        <r>
          <rPr>
            <sz val="9"/>
            <color indexed="81"/>
            <rFont val="Tahoma"/>
            <family val="2"/>
          </rPr>
          <t>Transferencia
14/04/2020
Comp. 33287</t>
        </r>
      </text>
    </comment>
    <comment ref="X214" authorId="4" shapeId="0" xr:uid="{00000000-0006-0000-0900-0000B8000000}">
      <text>
        <r>
          <rPr>
            <sz val="9"/>
            <color indexed="81"/>
            <rFont val="Tahoma"/>
            <family val="2"/>
          </rPr>
          <t>Transferencia
15/05/2020
Comp. 33530</t>
        </r>
      </text>
    </comment>
    <comment ref="X215" authorId="4" shapeId="0" xr:uid="{00000000-0006-0000-0900-0000B9000000}">
      <text>
        <r>
          <rPr>
            <sz val="9"/>
            <color indexed="81"/>
            <rFont val="Tahoma"/>
            <family val="2"/>
          </rPr>
          <t>Transferencia
15/06/2020
Comp. 33776</t>
        </r>
      </text>
    </comment>
    <comment ref="X216" authorId="4" shapeId="0" xr:uid="{00000000-0006-0000-0900-0000BA000000}">
      <text>
        <r>
          <rPr>
            <sz val="9"/>
            <color indexed="81"/>
            <rFont val="Tahoma"/>
            <family val="2"/>
          </rPr>
          <t>Transferencia
14/07/2020
Comp. 34005</t>
        </r>
      </text>
    </comment>
    <comment ref="X217" authorId="4" shapeId="0" xr:uid="{00000000-0006-0000-0900-0000BB000000}">
      <text>
        <r>
          <rPr>
            <sz val="9"/>
            <color indexed="81"/>
            <rFont val="Tahoma"/>
            <family val="2"/>
          </rPr>
          <t>Transferencia
13/08/2020
Comp. 34243</t>
        </r>
      </text>
    </comment>
    <comment ref="X218" authorId="4" shapeId="0" xr:uid="{00000000-0006-0000-0900-0000BC000000}">
      <text>
        <r>
          <rPr>
            <sz val="9"/>
            <color indexed="81"/>
            <rFont val="Tahoma"/>
            <family val="2"/>
          </rPr>
          <t>Transferencia
14/09/2020
Comp. 34482</t>
        </r>
      </text>
    </comment>
    <comment ref="X219" authorId="4" shapeId="0" xr:uid="{00000000-0006-0000-0900-0000BD000000}">
      <text>
        <r>
          <rPr>
            <sz val="9"/>
            <color indexed="81"/>
            <rFont val="Tahoma"/>
            <family val="2"/>
          </rPr>
          <t>Transferencia
12/10/2020
Comp. 34721</t>
        </r>
      </text>
    </comment>
    <comment ref="X220" authorId="4" shapeId="0" xr:uid="{00000000-0006-0000-0900-0000B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14/11/2020
Comp. 34983</t>
        </r>
      </text>
    </comment>
    <comment ref="X221" authorId="4" shapeId="0" xr:uid="{00000000-0006-0000-0900-0000BF000000}">
      <text>
        <r>
          <rPr>
            <sz val="9"/>
            <color indexed="81"/>
            <rFont val="Tahoma"/>
            <family val="2"/>
          </rPr>
          <t>Transferencia
15/12/2020
Comp. 35204</t>
        </r>
      </text>
    </comment>
    <comment ref="X222" authorId="4" shapeId="0" xr:uid="{00000000-0006-0000-0900-0000C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14/01/2021
Comp. 35457</t>
        </r>
      </text>
    </comment>
    <comment ref="X223" authorId="4" shapeId="0" xr:uid="{00000000-0006-0000-0900-0000C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15/02/2021
Comp. 35710</t>
        </r>
      </text>
    </comment>
    <comment ref="X224" authorId="4" shapeId="0" xr:uid="{00000000-0006-0000-0900-0000C2000000}">
      <text>
        <r>
          <rPr>
            <sz val="9"/>
            <color indexed="81"/>
            <rFont val="Tahoma"/>
            <family val="2"/>
          </rPr>
          <t>Transferencia
15/03/2021
Comp. 35953</t>
        </r>
      </text>
    </comment>
    <comment ref="X225" authorId="4" shapeId="0" xr:uid="{00000000-0006-0000-0900-0000C3000000}">
      <text>
        <r>
          <rPr>
            <sz val="9"/>
            <color indexed="81"/>
            <rFont val="Tahoma"/>
            <family val="2"/>
          </rPr>
          <t>Transferencia
15/04/2021
Comp. 36213</t>
        </r>
      </text>
    </comment>
    <comment ref="X226" authorId="4" shapeId="0" xr:uid="{00000000-0006-0000-0900-0000C4000000}">
      <text>
        <r>
          <rPr>
            <sz val="9"/>
            <color indexed="81"/>
            <rFont val="Tahoma"/>
            <family val="2"/>
          </rPr>
          <t>Transferencia
14/05/2021
Comp. 36451</t>
        </r>
      </text>
    </comment>
    <comment ref="X227" authorId="4" shapeId="0" xr:uid="{00000000-0006-0000-0900-0000C5000000}">
      <text>
        <r>
          <rPr>
            <sz val="9"/>
            <color indexed="81"/>
            <rFont val="Tahoma"/>
            <family val="2"/>
          </rPr>
          <t>Transferencia
14/06/2021
Comp. 36694</t>
        </r>
      </text>
    </comment>
    <comment ref="X228" authorId="4" shapeId="0" xr:uid="{00000000-0006-0000-0900-0000C6000000}">
      <text>
        <r>
          <rPr>
            <sz val="9"/>
            <color indexed="81"/>
            <rFont val="Tahoma"/>
            <family val="2"/>
          </rPr>
          <t>Transferencia
14/07/2021
Comp. 36930</t>
        </r>
      </text>
    </comment>
    <comment ref="X229" authorId="4" shapeId="0" xr:uid="{00000000-0006-0000-0900-0000C7000000}">
      <text>
        <r>
          <rPr>
            <sz val="9"/>
            <color indexed="81"/>
            <rFont val="Tahoma"/>
            <family val="2"/>
          </rPr>
          <t>Transferencia
14/08/2021
Comp. 37183</t>
        </r>
      </text>
    </comment>
    <comment ref="X230" authorId="4" shapeId="0" xr:uid="{00000000-0006-0000-0900-0000C8000000}">
      <text>
        <r>
          <rPr>
            <sz val="9"/>
            <color indexed="81"/>
            <rFont val="Tahoma"/>
            <family val="2"/>
          </rPr>
          <t>Transferencia
14/09/2021
Comp. 37431</t>
        </r>
      </text>
    </comment>
    <comment ref="X231" authorId="4" shapeId="0" xr:uid="{00000000-0006-0000-0900-0000C9000000}">
      <text>
        <r>
          <rPr>
            <sz val="9"/>
            <color indexed="81"/>
            <rFont val="Tahoma"/>
            <family val="2"/>
          </rPr>
          <t>Transferencia
14/10/2021
Comp. 37672</t>
        </r>
      </text>
    </comment>
    <comment ref="X232" authorId="4" shapeId="0" xr:uid="{00000000-0006-0000-0900-0000CA000000}">
      <text>
        <r>
          <rPr>
            <sz val="9"/>
            <color indexed="81"/>
            <rFont val="Tahoma"/>
            <family val="2"/>
          </rPr>
          <t>Transferencia
14/11/2021
Comp. 37911</t>
        </r>
      </text>
    </comment>
    <comment ref="X233" authorId="5" shapeId="0" xr:uid="{00000000-0006-0000-0900-0000CB000000}">
      <text>
        <r>
          <rPr>
            <sz val="9"/>
            <color indexed="81"/>
            <rFont val="Tahoma"/>
            <family val="2"/>
          </rPr>
          <t>Transferencia
15/12/2021
Comp. 38165</t>
        </r>
      </text>
    </comment>
    <comment ref="X234" authorId="5" shapeId="0" xr:uid="{00000000-0006-0000-0900-0000CC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14/01/2022
Comp. 38397</t>
        </r>
      </text>
    </comment>
    <comment ref="X235" authorId="3" shapeId="0" xr:uid="{00000000-0006-0000-0900-0000CD000000}">
      <text>
        <r>
          <rPr>
            <b/>
            <sz val="9"/>
            <color indexed="81"/>
            <rFont val="Tahoma"/>
            <family val="2"/>
          </rPr>
          <t>Beatriz:</t>
        </r>
        <r>
          <rPr>
            <sz val="9"/>
            <color indexed="81"/>
            <rFont val="Tahoma"/>
            <family val="2"/>
          </rPr>
          <t xml:space="preserve">
Transferencia
14/02/2022
Comp. 38640</t>
        </r>
      </text>
    </comment>
    <comment ref="Q236" authorId="1" shapeId="0" xr:uid="{00000000-0006-0000-0900-0000CE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5" shapeId="0" xr:uid="{00000000-0006-0000-0900-0000C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15/03/2022
Comp. 38889</t>
        </r>
      </text>
    </comment>
    <comment ref="X237" authorId="5" shapeId="0" xr:uid="{00000000-0006-0000-0900-0000D0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16/04/2022
Comp. 39143</t>
        </r>
      </text>
    </comment>
    <comment ref="X238" authorId="5" shapeId="0" xr:uid="{00000000-0006-0000-0900-0000D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17/05/2022
Comp. 39391</t>
        </r>
      </text>
    </comment>
    <comment ref="X239" authorId="0" shapeId="0" xr:uid="{00000000-0006-0000-0900-0000D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14/06/2022
Comp. 39636
</t>
        </r>
      </text>
    </comment>
    <comment ref="X240" authorId="0" shapeId="0" xr:uid="{00000000-0006-0000-0900-0000D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16/07/2022
Comp. 39881</t>
        </r>
      </text>
    </comment>
    <comment ref="X241" authorId="0" shapeId="0" xr:uid="{00000000-0006-0000-0900-0000D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08/08/2022
Comp. 40103</t>
        </r>
      </text>
    </comment>
    <comment ref="D242" authorId="0" shapeId="0" xr:uid="{00000000-0006-0000-0900-0000D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31/08/2022
Lectura de inicio medidor de energía electrica 
sello instalado 20839</t>
        </r>
      </text>
    </comment>
    <comment ref="I242" authorId="0" shapeId="0" xr:uid="{00000000-0006-0000-0900-0000D6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0" shapeId="0" xr:uid="{00000000-0006-0000-0900-0000D7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05/09/2022
Comp. 40331</t>
        </r>
      </text>
    </comment>
    <comment ref="I243" authorId="0" shapeId="0" xr:uid="{00000000-0006-0000-0900-0000D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0" shapeId="0" xr:uid="{00000000-0006-0000-0900-0000D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05/10/2022
Comp. 40568</t>
        </r>
      </text>
    </comment>
    <comment ref="I244" authorId="0" shapeId="0" xr:uid="{00000000-0006-0000-0900-0000DA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0" shapeId="0" xr:uid="{00000000-0006-0000-0900-0000D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14/11/2022
Comp. 40857</t>
        </r>
      </text>
    </comment>
    <comment ref="I245" authorId="0" shapeId="0" xr:uid="{00000000-0006-0000-0900-0000D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0" shapeId="0" xr:uid="{00000000-0006-0000-0900-0000D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11/12/2022
Comp. 41082</t>
        </r>
      </text>
    </comment>
    <comment ref="I246" authorId="0" shapeId="0" xr:uid="{00000000-0006-0000-0900-0000D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0" shapeId="0" xr:uid="{00000000-0006-0000-0900-0000DF000000}">
      <text>
        <r>
          <rPr>
            <b/>
            <sz val="9"/>
            <color indexed="81"/>
            <rFont val="Tahoma"/>
            <family val="2"/>
          </rPr>
          <t xml:space="preserve">Transferencia 
</t>
        </r>
        <r>
          <rPr>
            <sz val="9"/>
            <color indexed="81"/>
            <rFont val="Tahoma"/>
            <family val="2"/>
          </rPr>
          <t>07/01/2023
Comp. 41318</t>
        </r>
      </text>
    </comment>
    <comment ref="I247" authorId="0" shapeId="0" xr:uid="{00000000-0006-0000-0900-0000E0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0" shapeId="0" xr:uid="{00000000-0006-0000-0900-0000E1000000}">
      <text>
        <r>
          <rPr>
            <sz val="9"/>
            <color indexed="81"/>
            <rFont val="Tahoma"/>
            <family val="2"/>
          </rPr>
          <t>Transferencia
11/02/2023
Comp. 41568</t>
        </r>
      </text>
    </comment>
    <comment ref="I248" authorId="0" shapeId="0" xr:uid="{00000000-0006-0000-0900-0000E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0" shapeId="0" xr:uid="{00000000-0006-0000-0900-0000E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07/03/2023
Comp. 41817</t>
        </r>
      </text>
    </comment>
    <comment ref="I249" authorId="0" shapeId="0" xr:uid="{00000000-0006-0000-0900-0000E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0" shapeId="0" xr:uid="{00000000-0006-0000-0900-0000E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05/04/2023
Comp. 42055</t>
        </r>
      </text>
    </comment>
    <comment ref="I250" authorId="0" shapeId="0" xr:uid="{00000000-0006-0000-0900-0000E6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0" shapeId="0" xr:uid="{00000000-0006-0000-0900-0000E7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06/05/2023
Comp. 42310</t>
        </r>
      </text>
    </comment>
    <comment ref="I251" authorId="0" shapeId="0" xr:uid="{00000000-0006-0000-0900-0000E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0" shapeId="0" xr:uid="{00000000-0006-0000-0900-0000E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05/06/2023
Comp. 42549</t>
        </r>
      </text>
    </comment>
    <comment ref="I252" authorId="6" shapeId="0" xr:uid="{00000000-0006-0000-0900-0000EA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6" shapeId="0" xr:uid="{00000000-0006-0000-0900-0000EB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06/07/2023
Comp. 42804
</t>
        </r>
      </text>
    </comment>
    <comment ref="I253" authorId="6" shapeId="0" xr:uid="{00000000-0006-0000-0900-0000EC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6" shapeId="0" xr:uid="{00000000-0006-0000-0900-0000ED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07/08/2023
Comp. 43069</t>
        </r>
      </text>
    </comment>
    <comment ref="I254" authorId="6" shapeId="0" xr:uid="{B02C84C2-3F5C-4013-AE74-FFA6158E7079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6" shapeId="0" xr:uid="{93173CD6-9CDC-43CC-A60C-4738301DA20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06/09/2023
Comp. 43325</t>
        </r>
      </text>
    </comment>
    <comment ref="I255" authorId="6" shapeId="0" xr:uid="{986ADAE5-A12F-4477-AEB1-5D2B2C2E4E5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6" shapeId="0" xr:uid="{CD091743-CF94-48F8-98AE-2BD2503321F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09/10/2023
Comp. 43569</t>
        </r>
      </text>
    </comment>
    <comment ref="I256" authorId="6" shapeId="0" xr:uid="{E242AC77-C3A4-4E28-B75B-A74090BAC69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6" shapeId="0" xr:uid="{3297CD02-24A6-4128-A345-803B7FDB9AC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05/11/2023
Comp. 43811</t>
        </r>
      </text>
    </comment>
    <comment ref="I257" authorId="6" shapeId="0" xr:uid="{FFEFD13B-16E4-4F97-B08C-32499B0C97C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0" shapeId="0" xr:uid="{A018D540-44DC-4954-9EE5-89FC57F1345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trasnferencia 06/12/2023
comp. 44106</t>
        </r>
      </text>
    </comment>
    <comment ref="I258" authorId="6" shapeId="0" xr:uid="{500DDC01-7DBC-4AC1-B0B3-EE6E269893A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0" shapeId="0" xr:uid="{3EA057C8-3AB9-4CEC-9AA1-3B65F43607E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09/01/2024
comp. 44353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Constanza Rojas</author>
    <author>Beatriz Contreras</author>
    <author>Usuario</author>
    <author>User</author>
    <author>Secretaria</author>
  </authors>
  <commentList>
    <comment ref="X35" authorId="0" shapeId="0" xr:uid="{00000000-0006-0000-0A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0A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0A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0A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0A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0A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0A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0A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0A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0A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0A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0A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0A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0A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0A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0A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0A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0A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0A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0A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0A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0A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0A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0A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0A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0A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0A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0A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0A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0A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0A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0A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0A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0A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0A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0A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0A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0A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0A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0A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0A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0A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0A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0A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0A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0A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0A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0A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0A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0A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0A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0A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0A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0A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0A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0A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0A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0A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J97" authorId="0" shapeId="0" xr:uid="{00000000-0006-0000-0A00-00003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7" authorId="0" shapeId="0" xr:uid="{00000000-0006-0000-0A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0A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0A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0A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0A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0A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0A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0A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0A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0A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0A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0A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0A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0A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0A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0A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0A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0A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0A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0A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0A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0A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0A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0A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0A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0A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0A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0A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0A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0A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0A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0A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0A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0A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0A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0A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0A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0A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0A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0A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0A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0A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0A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0A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0A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0A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0A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0A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0A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0A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0A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0A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0A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0A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0A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0A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0A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0A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0A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0A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0A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0A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0A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0A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0A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0A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0A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0A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0A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0A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0A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0A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0A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0A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X171" authorId="0" shapeId="0" xr:uid="{00000000-0006-0000-0A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0A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I173" authorId="0" shapeId="0" xr:uid="{00000000-0006-0000-0A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X173" authorId="0" shapeId="0" xr:uid="{00000000-0006-0000-0A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0A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4" authorId="0" shapeId="0" xr:uid="{00000000-0006-0000-0A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0A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X175" authorId="1" shapeId="0" xr:uid="{00000000-0006-0000-0A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03/02/2017
Comp. 24547
</t>
        </r>
      </text>
    </comment>
    <comment ref="I176" authorId="1" shapeId="0" xr:uid="{00000000-0006-0000-0A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X176" authorId="1" shapeId="0" xr:uid="{00000000-0006-0000-0A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04/03/2017
Comp. 24795</t>
        </r>
      </text>
    </comment>
    <comment ref="I177" authorId="1" shapeId="0" xr:uid="{00000000-0006-0000-0A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X177" authorId="1" shapeId="0" xr:uid="{00000000-0006-0000-0A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01/04/2017
Comp. 24967</t>
        </r>
      </text>
    </comment>
    <comment ref="I178" authorId="1" shapeId="0" xr:uid="{00000000-0006-0000-0A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1" shapeId="0" xr:uid="{00000000-0006-0000-0A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02/05/2017
Comp. 25213</t>
        </r>
      </text>
    </comment>
    <comment ref="I179" authorId="1" shapeId="0" xr:uid="{00000000-0006-0000-0A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X179" authorId="1" shapeId="0" xr:uid="{00000000-0006-0000-0A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01/06/2017
Comp. 25431</t>
        </r>
      </text>
    </comment>
    <comment ref="I180" authorId="1" shapeId="0" xr:uid="{00000000-0006-0000-0A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X180" authorId="1" shapeId="0" xr:uid="{00000000-0006-0000-0A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01/07/2017
Comp. 25630</t>
        </r>
      </text>
    </comment>
    <comment ref="I181" authorId="1" shapeId="0" xr:uid="{00000000-0006-0000-0A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I182" authorId="1" shapeId="0" xr:uid="{00000000-0006-0000-0A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X182" authorId="1" shapeId="0" xr:uid="{00000000-0006-0000-0A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02/09/2017
Comp. 26131</t>
        </r>
      </text>
    </comment>
    <comment ref="I183" authorId="1" shapeId="0" xr:uid="{00000000-0006-0000-0A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X183" authorId="1" shapeId="0" xr:uid="{00000000-0006-0000-0A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04/10/2017
Comp. 26378</t>
        </r>
      </text>
    </comment>
    <comment ref="I184" authorId="1" shapeId="0" xr:uid="{00000000-0006-0000-0A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X184" authorId="1" shapeId="0" xr:uid="{00000000-0006-0000-0A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04/11/2017
Comp. 26586</t>
        </r>
      </text>
    </comment>
    <comment ref="I185" authorId="1" shapeId="0" xr:uid="{00000000-0006-0000-0A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1" shapeId="0" xr:uid="{00000000-0006-0000-0A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12/12/2017
Comp. 26879</t>
        </r>
      </text>
    </comment>
    <comment ref="I186" authorId="1" shapeId="0" xr:uid="{00000000-0006-0000-0A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X186" authorId="1" shapeId="0" xr:uid="{00000000-0006-0000-0A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09/01/2018
Comp. 27084</t>
        </r>
      </text>
    </comment>
    <comment ref="I187" authorId="1" shapeId="0" xr:uid="{00000000-0006-0000-0A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I188" authorId="1" shapeId="0" xr:uid="{00000000-0006-0000-0A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X188" authorId="1" shapeId="0" xr:uid="{00000000-0006-0000-0A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13/03/2018
Comp. 27568</t>
        </r>
      </text>
    </comment>
    <comment ref="I189" authorId="1" shapeId="0" xr:uid="{00000000-0006-0000-0A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X189" authorId="1" shapeId="0" xr:uid="{00000000-0006-0000-0A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03/04/2018
Comp. 27708</t>
        </r>
      </text>
    </comment>
    <comment ref="I190" authorId="1" shapeId="0" xr:uid="{00000000-0006-0000-0A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I191" authorId="1" shapeId="0" xr:uid="{00000000-0006-0000-0A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X191" authorId="1" shapeId="0" xr:uid="{00000000-0006-0000-0A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14/06/2018
Comp. 28229</t>
        </r>
      </text>
    </comment>
    <comment ref="I192" authorId="1" shapeId="0" xr:uid="{00000000-0006-0000-0A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X192" authorId="2" shapeId="0" xr:uid="{00000000-0006-0000-0A00-0000AC000000}">
      <text>
        <r>
          <rPr>
            <b/>
            <sz val="9"/>
            <color indexed="81"/>
            <rFont val="Tahoma"/>
            <family val="2"/>
          </rPr>
          <t>Constanza:</t>
        </r>
        <r>
          <rPr>
            <sz val="9"/>
            <color indexed="81"/>
            <rFont val="Tahoma"/>
            <family val="2"/>
          </rPr>
          <t xml:space="preserve">
Transferencia
03/07/2018
Comp. 28361</t>
        </r>
      </text>
    </comment>
    <comment ref="I193" authorId="1" shapeId="0" xr:uid="{00000000-0006-0000-0A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I194" authorId="1" shapeId="0" xr:uid="{00000000-0006-0000-0A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X194" authorId="1" shapeId="0" xr:uid="{00000000-0006-0000-0A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03/09/2018
Comp. 28803</t>
        </r>
      </text>
    </comment>
    <comment ref="I195" authorId="1" shapeId="0" xr:uid="{00000000-0006-0000-0A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X195" authorId="1" shapeId="0" xr:uid="{00000000-0006-0000-0A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04/10/2018
Comp. 29065</t>
        </r>
      </text>
    </comment>
    <comment ref="I196" authorId="1" shapeId="0" xr:uid="{00000000-0006-0000-0A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I197" authorId="1" shapeId="0" xr:uid="{00000000-0006-0000-0A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X197" authorId="1" shapeId="0" xr:uid="{00000000-0006-0000-0A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02/01/2019
Comp. 29678</t>
        </r>
      </text>
    </comment>
    <comment ref="I198" authorId="1" shapeId="0" xr:uid="{00000000-0006-0000-0A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X198" authorId="1" shapeId="0" xr:uid="{00000000-0006-0000-0A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04/01/2019
Comp. 29735</t>
        </r>
      </text>
    </comment>
    <comment ref="I199" authorId="1" shapeId="0" xr:uid="{00000000-0006-0000-0A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I200" authorId="1" shapeId="0" xr:uid="{00000000-0006-0000-0A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X200" authorId="1" shapeId="0" xr:uid="{00000000-0006-0000-0A00-0000B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02/03/2019
Comp. 30147</t>
        </r>
      </text>
    </comment>
    <comment ref="I201" authorId="1" shapeId="0" xr:uid="{00000000-0006-0000-0A00-0000B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I202" authorId="1" shapeId="0" xr:uid="{00000000-0006-0000-0A00-0000B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1" shapeId="0" xr:uid="{00000000-0006-0000-0A00-0000B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06/05/2019
Comp. 30674</t>
        </r>
      </text>
    </comment>
    <comment ref="I203" authorId="1" shapeId="0" xr:uid="{00000000-0006-0000-0A00-0000B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I204" authorId="3" shapeId="0" xr:uid="{00000000-0006-0000-0A00-0000B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X204" authorId="3" shapeId="0" xr:uid="{00000000-0006-0000-0A00-0000BF000000}">
      <text>
        <r>
          <rPr>
            <sz val="9"/>
            <color indexed="81"/>
            <rFont val="Tahoma"/>
            <family val="2"/>
          </rPr>
          <t xml:space="preserve">
Transferencia
24/07/2019
Comp. 31202</t>
        </r>
      </text>
    </comment>
    <comment ref="I205" authorId="3" shapeId="0" xr:uid="{00000000-0006-0000-0A00-0000C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I206" authorId="3" shapeId="0" xr:uid="{00000000-0006-0000-0A00-0000C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X206" authorId="3" shapeId="0" xr:uid="{00000000-0006-0000-0A00-0000C2000000}">
      <text>
        <r>
          <rPr>
            <sz val="9"/>
            <color indexed="81"/>
            <rFont val="Tahoma"/>
            <family val="2"/>
          </rPr>
          <t xml:space="preserve">
Transferencia
28/09/2019
Comp. 31703</t>
        </r>
      </text>
    </comment>
    <comment ref="I207" authorId="3" shapeId="0" xr:uid="{00000000-0006-0000-0A00-0000C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 </t>
        </r>
      </text>
    </comment>
    <comment ref="I208" authorId="3" shapeId="0" xr:uid="{00000000-0006-0000-0A00-0000C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X208" authorId="3" shapeId="0" xr:uid="{00000000-0006-0000-0A00-0000C5000000}">
      <text>
        <r>
          <rPr>
            <sz val="9"/>
            <color indexed="81"/>
            <rFont val="Tahoma"/>
            <family val="2"/>
          </rPr>
          <t xml:space="preserve">
Transferencia
08/11/2019
Comp. 32087</t>
        </r>
      </text>
    </comment>
    <comment ref="I209" authorId="3" shapeId="0" xr:uid="{00000000-0006-0000-0A00-0000C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I210" authorId="3" shapeId="0" xr:uid="{00000000-0006-0000-0A00-0000C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X210" authorId="3" shapeId="0" xr:uid="{00000000-0006-0000-0A00-0000C8000000}">
      <text>
        <r>
          <rPr>
            <sz val="9"/>
            <color indexed="81"/>
            <rFont val="Tahoma"/>
            <family val="2"/>
          </rPr>
          <t>Transferencia
03/01/2020
Comp. 32523</t>
        </r>
      </text>
    </comment>
    <comment ref="I211" authorId="3" shapeId="0" xr:uid="{00000000-0006-0000-0A00-0000C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3" shapeId="0" xr:uid="{00000000-0006-0000-0A00-0000C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03/02/2020
Comp. 32741</t>
        </r>
      </text>
    </comment>
    <comment ref="I212" authorId="3" shapeId="0" xr:uid="{00000000-0006-0000-0A00-0000C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3" shapeId="0" xr:uid="{00000000-0006-0000-0A00-0000CC000000}">
      <text>
        <r>
          <rPr>
            <sz val="9"/>
            <color indexed="81"/>
            <rFont val="Tahoma"/>
            <family val="2"/>
          </rPr>
          <t>Transferencia
04/03/2020
Comp. 32990</t>
        </r>
      </text>
    </comment>
    <comment ref="I213" authorId="3" shapeId="0" xr:uid="{00000000-0006-0000-0A00-0000C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I214" authorId="3" shapeId="0" xr:uid="{00000000-0006-0000-0A00-0000C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3" shapeId="0" xr:uid="{00000000-0006-0000-0A00-0000CF000000}">
      <text>
        <r>
          <rPr>
            <sz val="9"/>
            <color indexed="81"/>
            <rFont val="Tahoma"/>
            <family val="2"/>
          </rPr>
          <t>Transferencia
04/05/2020
Comp. 33464</t>
        </r>
      </text>
    </comment>
    <comment ref="I215" authorId="3" shapeId="0" xr:uid="{00000000-0006-0000-0A00-0000D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3" shapeId="0" xr:uid="{00000000-0006-0000-0A00-0000D1000000}">
      <text>
        <r>
          <rPr>
            <sz val="9"/>
            <color indexed="81"/>
            <rFont val="Tahoma"/>
            <family val="2"/>
          </rPr>
          <t>Transferencia
03/06/2020
Comp. 33705</t>
        </r>
      </text>
    </comment>
    <comment ref="I216" authorId="3" shapeId="0" xr:uid="{00000000-0006-0000-0A00-0000D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X216" authorId="3" shapeId="0" xr:uid="{00000000-0006-0000-0A00-0000D3000000}">
      <text>
        <r>
          <rPr>
            <sz val="9"/>
            <color indexed="81"/>
            <rFont val="Tahoma"/>
            <family val="2"/>
          </rPr>
          <t>Transferencia
02/07/2020
Comp. 33940</t>
        </r>
      </text>
    </comment>
    <comment ref="I217" authorId="3" shapeId="0" xr:uid="{00000000-0006-0000-0A00-0000D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3" shapeId="0" xr:uid="{00000000-0006-0000-0A00-0000D5000000}">
      <text>
        <r>
          <rPr>
            <sz val="9"/>
            <color indexed="81"/>
            <rFont val="Tahoma"/>
            <family val="2"/>
          </rPr>
          <t>Transferencia
03/08/2020
Comp. 34182</t>
        </r>
      </text>
    </comment>
    <comment ref="I218" authorId="3" shapeId="0" xr:uid="{00000000-0006-0000-0A00-0000D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3" shapeId="0" xr:uid="{00000000-0006-0000-0A00-0000D7000000}">
      <text>
        <r>
          <rPr>
            <sz val="9"/>
            <color indexed="81"/>
            <rFont val="Tahoma"/>
            <family val="2"/>
          </rPr>
          <t>Transferencia
02/09/2020
Comp. 34410</t>
        </r>
      </text>
    </comment>
    <comment ref="I219" authorId="3" shapeId="0" xr:uid="{00000000-0006-0000-0A00-0000D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3" shapeId="0" xr:uid="{00000000-0006-0000-0A00-0000D9000000}">
      <text>
        <r>
          <rPr>
            <sz val="9"/>
            <color indexed="81"/>
            <rFont val="Tahoma"/>
            <family val="2"/>
          </rPr>
          <t>Transferencia
06/10/2020
Comp. 34710</t>
        </r>
      </text>
    </comment>
    <comment ref="I220" authorId="3" shapeId="0" xr:uid="{00000000-0006-0000-0A00-0000D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3" shapeId="0" xr:uid="{00000000-0006-0000-0A00-0000DB000000}">
      <text>
        <r>
          <rPr>
            <sz val="9"/>
            <color indexed="81"/>
            <rFont val="Tahoma"/>
            <family val="2"/>
          </rPr>
          <t>Transferencia
04/11/2020
Comp. 34925</t>
        </r>
      </text>
    </comment>
    <comment ref="I221" authorId="3" shapeId="0" xr:uid="{00000000-0006-0000-0A00-0000D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3" shapeId="0" xr:uid="{00000000-0006-0000-0A00-0000DD000000}">
      <text>
        <r>
          <rPr>
            <sz val="9"/>
            <color indexed="81"/>
            <rFont val="Tahoma"/>
            <family val="2"/>
          </rPr>
          <t>Transferencia
03/12/2020
Comp. 35141</t>
        </r>
      </text>
    </comment>
    <comment ref="I222" authorId="3" shapeId="0" xr:uid="{00000000-0006-0000-0A00-0000D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Q222" authorId="3" shapeId="0" xr:uid="{00000000-0006-0000-0A00-0000DF000000}">
      <text>
        <r>
          <rPr>
            <sz val="9"/>
            <color indexed="81"/>
            <rFont val="Tahoma"/>
            <family val="2"/>
          </rPr>
          <t>Factura n°15814 ferreteria San Marco
Medidor agua potable 1", cambiado con fecha 31/12/2020</t>
        </r>
      </text>
    </comment>
    <comment ref="X222" authorId="3" shapeId="0" xr:uid="{00000000-0006-0000-0A00-0000E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04/01/2021
Comp. 35386</t>
        </r>
      </text>
    </comment>
    <comment ref="H223" authorId="3" shapeId="0" xr:uid="{00000000-0006-0000-0A00-0000E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Medidor nuevo comienza con fecha 31/12/2020
en lectura cero</t>
        </r>
      </text>
    </comment>
    <comment ref="I223" authorId="3" shapeId="0" xr:uid="{00000000-0006-0000-0A00-0000E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3" shapeId="0" xr:uid="{00000000-0006-0000-0A00-0000E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08/02/2021
Comp. 35671</t>
        </r>
      </text>
    </comment>
    <comment ref="I224" authorId="3" shapeId="0" xr:uid="{00000000-0006-0000-0A00-0000E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X224" authorId="3" shapeId="0" xr:uid="{00000000-0006-0000-0A00-0000E5000000}">
      <text>
        <r>
          <rPr>
            <sz val="9"/>
            <color indexed="81"/>
            <rFont val="Tahoma"/>
            <family val="2"/>
          </rPr>
          <t>Transferencia
09/03/2021
Comp. 35927</t>
        </r>
      </text>
    </comment>
    <comment ref="I225" authorId="3" shapeId="0" xr:uid="{00000000-0006-0000-0A00-0000E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3" shapeId="0" xr:uid="{00000000-0006-0000-0A00-0000E7000000}">
      <text>
        <r>
          <rPr>
            <sz val="9"/>
            <color indexed="81"/>
            <rFont val="Tahoma"/>
            <family val="2"/>
          </rPr>
          <t>Transferencia
06/04/2021
Comp. 36156</t>
        </r>
      </text>
    </comment>
    <comment ref="I226" authorId="3" shapeId="0" xr:uid="{00000000-0006-0000-0A00-0000E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I227" authorId="3" shapeId="0" xr:uid="{00000000-0006-0000-0A00-0000E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3" shapeId="0" xr:uid="{00000000-0006-0000-0A00-0000EA000000}">
      <text>
        <r>
          <rPr>
            <sz val="9"/>
            <color indexed="81"/>
            <rFont val="Tahoma"/>
            <family val="2"/>
          </rPr>
          <t>Transferencia
01/06/2021
Comp. 36588</t>
        </r>
      </text>
    </comment>
    <comment ref="I228" authorId="3" shapeId="0" xr:uid="{00000000-0006-0000-0A00-0000E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3" shapeId="0" xr:uid="{00000000-0006-0000-0A00-0000EC000000}">
      <text>
        <r>
          <rPr>
            <sz val="9"/>
            <color indexed="81"/>
            <rFont val="Tahoma"/>
            <family val="2"/>
          </rPr>
          <t>Transferencia
08/07/2021
Comp. 36907</t>
        </r>
      </text>
    </comment>
    <comment ref="I229" authorId="3" shapeId="0" xr:uid="{00000000-0006-0000-0A00-0000E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3" shapeId="0" xr:uid="{00000000-0006-0000-0A00-0000EE000000}">
      <text>
        <r>
          <rPr>
            <sz val="9"/>
            <color indexed="81"/>
            <rFont val="Tahoma"/>
            <family val="2"/>
          </rPr>
          <t>Transferencia
03/08/2021
Comp. 37119</t>
        </r>
      </text>
    </comment>
    <comment ref="I230" authorId="3" shapeId="0" xr:uid="{00000000-0006-0000-0A00-0000E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3" shapeId="0" xr:uid="{00000000-0006-0000-0A00-0000F0000000}">
      <text>
        <r>
          <rPr>
            <sz val="9"/>
            <color indexed="81"/>
            <rFont val="Tahoma"/>
            <family val="2"/>
          </rPr>
          <t>Transferencia
06/09/2021
Comp. 37382</t>
        </r>
      </text>
    </comment>
    <comment ref="I231" authorId="3" shapeId="0" xr:uid="{00000000-0006-0000-0A00-0000F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I232" authorId="3" shapeId="0" xr:uid="{00000000-0006-0000-0A00-0000F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3" shapeId="0" xr:uid="{00000000-0006-0000-0A00-0000F3000000}">
      <text>
        <r>
          <rPr>
            <sz val="9"/>
            <color indexed="81"/>
            <rFont val="Tahoma"/>
            <family val="2"/>
          </rPr>
          <t>Transferencia
04/11/2021
Comp. 37863</t>
        </r>
      </text>
    </comment>
    <comment ref="I233" authorId="3" shapeId="0" xr:uid="{00000000-0006-0000-0A00-0000F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3" shapeId="0" xr:uid="{00000000-0006-0000-0A00-0000F5000000}">
      <text>
        <r>
          <rPr>
            <sz val="9"/>
            <color indexed="81"/>
            <rFont val="Tahoma"/>
            <family val="2"/>
          </rPr>
          <t>Transferencia
07/12/2021
Comp. 38125</t>
        </r>
      </text>
    </comment>
    <comment ref="I234" authorId="4" shapeId="0" xr:uid="{00000000-0006-0000-0A00-0000F6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4" shapeId="0" xr:uid="{00000000-0006-0000-0A00-0000F7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04/01/2022
Comp. 38332</t>
        </r>
      </text>
    </comment>
    <comment ref="I235" authorId="4" shapeId="0" xr:uid="{00000000-0006-0000-0A00-0000F8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4" shapeId="0" xr:uid="{00000000-0006-0000-0A00-0000F9000000}">
      <text>
        <r>
          <rPr>
            <b/>
            <sz val="9"/>
            <color indexed="81"/>
            <rFont val="Tahoma"/>
            <family val="2"/>
          </rPr>
          <t>Transferencia
04/02/2022
Comp. 38588</t>
        </r>
      </text>
    </comment>
    <comment ref="I236" authorId="4" shapeId="0" xr:uid="{00000000-0006-0000-0A00-0000FA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0" shapeId="0" xr:uid="{00000000-0006-0000-0A00-0000FB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4" shapeId="0" xr:uid="{00000000-0006-0000-0A00-0000FC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08/03/2022
Comp. 38868</t>
        </r>
      </text>
    </comment>
    <comment ref="I237" authorId="4" shapeId="0" xr:uid="{00000000-0006-0000-0A00-0000F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4" shapeId="0" xr:uid="{00000000-0006-0000-0A00-0000FE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06/04/2022
Comp. 39098</t>
        </r>
      </text>
    </comment>
    <comment ref="I238" authorId="4" shapeId="0" xr:uid="{00000000-0006-0000-0A00-0000F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4" shapeId="0" xr:uid="{00000000-0006-0000-0A00-000000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02/05/2022
Comp. 39304</t>
        </r>
      </text>
    </comment>
    <comment ref="I239" authorId="4" shapeId="0" xr:uid="{00000000-0006-0000-0A00-000001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4" shapeId="0" xr:uid="{00000000-0006-0000-0A00-000002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02/06/2022
Comp. 39549</t>
        </r>
      </text>
    </comment>
    <comment ref="I240" authorId="5" shapeId="0" xr:uid="{00000000-0006-0000-0A00-00000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5" shapeId="0" xr:uid="{00000000-0006-0000-0A00-00000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05/07/2022
Comp. 39832</t>
        </r>
      </text>
    </comment>
    <comment ref="I241" authorId="5" shapeId="0" xr:uid="{00000000-0006-0000-0A00-00000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5" shapeId="0" xr:uid="{00000000-0006-0000-0A00-00000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02/08/2022
Comp. 40051</t>
        </r>
      </text>
    </comment>
    <comment ref="I242" authorId="5" shapeId="0" xr:uid="{00000000-0006-0000-0A00-00000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5" shapeId="0" xr:uid="{00000000-0006-0000-0A00-00000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06/09/2022
Comp. 40336</t>
        </r>
      </text>
    </comment>
    <comment ref="I243" authorId="5" shapeId="0" xr:uid="{00000000-0006-0000-0A00-00000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5" shapeId="0" xr:uid="{00000000-0006-0000-0A00-00000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06/10/2022
Comp. 40574</t>
        </r>
      </text>
    </comment>
    <comment ref="I244" authorId="5" shapeId="0" xr:uid="{00000000-0006-0000-0A00-00000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5" shapeId="0" xr:uid="{00000000-0006-0000-0A00-00000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07/11/2022
Comp. 40830</t>
        </r>
      </text>
    </comment>
    <comment ref="I245" authorId="5" shapeId="0" xr:uid="{00000000-0006-0000-0A00-00000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5" shapeId="0" xr:uid="{00000000-0006-0000-0A00-00000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07/12/2022
Comp. 41060</t>
        </r>
      </text>
    </comment>
    <comment ref="I246" authorId="5" shapeId="0" xr:uid="{00000000-0006-0000-0A00-00000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5" shapeId="0" xr:uid="{00000000-0006-0000-0A00-000010010000}">
      <text>
        <r>
          <rPr>
            <b/>
            <sz val="9"/>
            <color indexed="81"/>
            <rFont val="Tahoma"/>
            <family val="2"/>
          </rPr>
          <t xml:space="preserve">Transferencia
</t>
        </r>
        <r>
          <rPr>
            <sz val="9"/>
            <color indexed="81"/>
            <rFont val="Tahoma"/>
            <family val="2"/>
          </rPr>
          <t>06/01/2023
Comp. 41306</t>
        </r>
      </text>
    </comment>
    <comment ref="I247" authorId="5" shapeId="0" xr:uid="{00000000-0006-0000-0A00-00001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5" shapeId="0" xr:uid="{00000000-0006-0000-0A00-000012010000}">
      <text>
        <r>
          <rPr>
            <sz val="9"/>
            <color indexed="81"/>
            <rFont val="Tahoma"/>
            <family val="2"/>
          </rPr>
          <t>Transferencia
11/02/2023
Comp. 41570</t>
        </r>
      </text>
    </comment>
    <comment ref="I248" authorId="5" shapeId="0" xr:uid="{00000000-0006-0000-0A00-00001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5" shapeId="0" xr:uid="{00000000-0006-0000-0A00-00001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08/03/2023
Comp. 41822</t>
        </r>
      </text>
    </comment>
    <comment ref="I249" authorId="5" shapeId="0" xr:uid="{00000000-0006-0000-0A00-00001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5" shapeId="0" xr:uid="{00000000-0006-0000-0A00-00001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05/04/2023
Comp. 42051</t>
        </r>
      </text>
    </comment>
    <comment ref="I250" authorId="5" shapeId="0" xr:uid="{00000000-0006-0000-0A00-00001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5" shapeId="0" xr:uid="{00000000-0006-0000-0A00-00001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08/05/2023
Comp. 42316</t>
        </r>
      </text>
    </comment>
    <comment ref="I251" authorId="5" shapeId="0" xr:uid="{00000000-0006-0000-0A00-00001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5" shapeId="0" xr:uid="{00000000-0006-0000-0A00-00001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09/06/2023
Comp. 42578</t>
        </r>
      </text>
    </comment>
    <comment ref="I252" authorId="6" shapeId="0" xr:uid="{00000000-0006-0000-0A00-00001B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6" shapeId="0" xr:uid="{00000000-0006-0000-0A00-00001C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06/07/2023
Comp. 42840</t>
        </r>
      </text>
    </comment>
    <comment ref="I253" authorId="6" shapeId="0" xr:uid="{00000000-0006-0000-0A00-00001D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I254" authorId="6" shapeId="0" xr:uid="{D3306648-6CB9-426A-85F7-F30C2FC12B82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6" shapeId="0" xr:uid="{4CF8DAF9-B748-41BE-BD26-C91E3430DE1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05/09/2023
Comp. 43317</t>
        </r>
      </text>
    </comment>
    <comment ref="I255" authorId="6" shapeId="0" xr:uid="{0E72C9D2-4926-465D-8646-027B891EF8C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6" shapeId="0" xr:uid="{A7B1CEC2-203A-4291-B461-C93572137C2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12/10/2023
Comp. 43587</t>
        </r>
      </text>
    </comment>
    <comment ref="I256" authorId="6" shapeId="0" xr:uid="{4BC325A5-00B2-4B22-82DD-A8443549649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I257" authorId="6" shapeId="0" xr:uid="{4330353A-4D61-420C-B2AC-627CBFEEED7F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5" shapeId="0" xr:uid="{D59A208E-64FF-4D7D-93BC-BEF188C3118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11/12/2023
comp. 44095</t>
        </r>
      </text>
    </comment>
    <comment ref="I258" authorId="6" shapeId="0" xr:uid="{D111C155-D8D0-431D-9147-D03EC3FDE21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Usuario</author>
    <author>User</author>
    <author>Secretaria</author>
  </authors>
  <commentList>
    <comment ref="X35" authorId="0" shapeId="0" xr:uid="{00000000-0006-0000-0B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0B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0B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0B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0B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0B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0B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0B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0B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0B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0B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0B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0B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0B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0B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0B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0B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0B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0B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0B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0B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0B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0B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0B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0B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0B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0B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0B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0B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0B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0B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0B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0B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0B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0B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0B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0B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0B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0B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0B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0B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0B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0B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0B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0B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0B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0B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0B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0B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0B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0B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0B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0B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0B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0B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0B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0B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0B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J97" authorId="0" shapeId="0" xr:uid="{00000000-0006-0000-0B00-00003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7" authorId="0" shapeId="0" xr:uid="{00000000-0006-0000-0B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0B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0B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0B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0B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0B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0B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0B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0B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0B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0B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0B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0B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0B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0B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0B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0B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0B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0B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0B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0B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0B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0B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0B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0B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0B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0B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0B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0B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0B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0B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0B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0B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0B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0B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0B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0B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0B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0B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0B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0B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0B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0B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0B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0B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0B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0B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0B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0B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0B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0B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0B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0B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0B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0B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0B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0B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0B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0B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0B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0B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0B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0B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0B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0B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0B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0B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0B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0B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0B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0B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0B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0B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0B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X171" authorId="0" shapeId="0" xr:uid="{00000000-0006-0000-0B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0B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I173" authorId="0" shapeId="0" xr:uid="{00000000-0006-0000-0B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X173" authorId="0" shapeId="0" xr:uid="{00000000-0006-0000-0B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0B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4" authorId="0" shapeId="0" xr:uid="{00000000-0006-0000-0B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0B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X175" authorId="1" shapeId="0" xr:uid="{00000000-0006-0000-0B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01/03/2017
Comp. 24749</t>
        </r>
      </text>
    </comment>
    <comment ref="I176" authorId="1" shapeId="0" xr:uid="{00000000-0006-0000-0B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X176" authorId="1" shapeId="0" xr:uid="{00000000-0006-0000-0B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30/03/2017
Comp. 24912</t>
        </r>
      </text>
    </comment>
    <comment ref="I177" authorId="1" shapeId="0" xr:uid="{00000000-0006-0000-0B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X177" authorId="1" shapeId="0" xr:uid="{00000000-0006-0000-0B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24/04/2017
Comp. 25120</t>
        </r>
      </text>
    </comment>
    <comment ref="I178" authorId="1" shapeId="0" xr:uid="{00000000-0006-0000-0B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1" shapeId="0" xr:uid="{00000000-0006-0000-0B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31/05/2017
Comp. 25378</t>
        </r>
      </text>
    </comment>
    <comment ref="I179" authorId="1" shapeId="0" xr:uid="{00000000-0006-0000-0B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X179" authorId="1" shapeId="0" xr:uid="{00000000-0006-0000-0B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27/06/2017
Comp. 25575</t>
        </r>
      </text>
    </comment>
    <comment ref="I180" authorId="1" shapeId="0" xr:uid="{00000000-0006-0000-0B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X180" authorId="1" shapeId="0" xr:uid="{00000000-0006-0000-0B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30/07/2017
Comp. 25825</t>
        </r>
      </text>
    </comment>
    <comment ref="I181" authorId="1" shapeId="0" xr:uid="{00000000-0006-0000-0B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X181" authorId="1" shapeId="0" xr:uid="{00000000-0006-0000-0B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23/08/2017
Comp. 26013</t>
        </r>
      </text>
    </comment>
    <comment ref="I182" authorId="1" shapeId="0" xr:uid="{00000000-0006-0000-0B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X182" authorId="1" shapeId="0" xr:uid="{00000000-0006-0000-0B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25/09/2017
Comp. 26264</t>
        </r>
      </text>
    </comment>
    <comment ref="I183" authorId="1" shapeId="0" xr:uid="{00000000-0006-0000-0B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X183" authorId="1" shapeId="0" xr:uid="{00000000-0006-0000-0B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25/10/2017
Comp. 26468</t>
        </r>
      </text>
    </comment>
    <comment ref="I184" authorId="1" shapeId="0" xr:uid="{00000000-0006-0000-0B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X184" authorId="1" shapeId="0" xr:uid="{00000000-0006-0000-0B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25/11/2017
Comp. 26714</t>
        </r>
      </text>
    </comment>
    <comment ref="I185" authorId="1" shapeId="0" xr:uid="{00000000-0006-0000-0B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1" shapeId="0" xr:uid="{00000000-0006-0000-0B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28/12/2017
Comp. 26949</t>
        </r>
      </text>
    </comment>
    <comment ref="I186" authorId="1" shapeId="0" xr:uid="{00000000-0006-0000-0B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X186" authorId="1" shapeId="0" xr:uid="{00000000-0006-0000-0B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25/01/2018
Comp. 27145</t>
        </r>
      </text>
    </comment>
    <comment ref="I187" authorId="1" shapeId="0" xr:uid="{00000000-0006-0000-0B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X187" authorId="1" shapeId="0" xr:uid="{00000000-0006-0000-0B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24/02/2018
Comp. 27382</t>
        </r>
      </text>
    </comment>
    <comment ref="I188" authorId="1" shapeId="0" xr:uid="{00000000-0006-0000-0B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X188" authorId="1" shapeId="0" xr:uid="{00000000-0006-0000-0B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26/03/2018
Comp. 27614</t>
        </r>
      </text>
    </comment>
    <comment ref="I189" authorId="1" shapeId="0" xr:uid="{00000000-0006-0000-0B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X189" authorId="1" shapeId="0" xr:uid="{00000000-0006-0000-0B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28/04/2018
Comp. 27846</t>
        </r>
      </text>
    </comment>
    <comment ref="I190" authorId="1" shapeId="0" xr:uid="{00000000-0006-0000-0B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1" shapeId="0" xr:uid="{00000000-0006-0000-0B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01/06/2018
Comp. 28093</t>
        </r>
      </text>
    </comment>
    <comment ref="I191" authorId="1" shapeId="0" xr:uid="{00000000-0006-0000-0B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X191" authorId="1" shapeId="0" xr:uid="{00000000-0006-0000-0B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25/06/2018
Comp. 28262</t>
        </r>
      </text>
    </comment>
    <comment ref="I192" authorId="1" shapeId="0" xr:uid="{00000000-0006-0000-0B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X192" authorId="1" shapeId="0" xr:uid="{00000000-0006-0000-0B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30/07/2018
Comp. 28504</t>
        </r>
      </text>
    </comment>
    <comment ref="I193" authorId="1" shapeId="0" xr:uid="{00000000-0006-0000-0B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1" shapeId="0" xr:uid="{00000000-0006-0000-0B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28/08/2018
Comp. 28706</t>
        </r>
      </text>
    </comment>
    <comment ref="I194" authorId="1" shapeId="0" xr:uid="{00000000-0006-0000-0B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X194" authorId="1" shapeId="0" xr:uid="{00000000-0006-0000-0B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27/09/2018
Comp. 28948</t>
        </r>
      </text>
    </comment>
    <comment ref="I195" authorId="1" shapeId="0" xr:uid="{00000000-0006-0000-0B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X195" authorId="1" shapeId="0" xr:uid="{00000000-0006-0000-0B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27/10/2018
Comp. 29153</t>
        </r>
      </text>
    </comment>
    <comment ref="I196" authorId="1" shapeId="0" xr:uid="{00000000-0006-0000-0B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X196" authorId="1" shapeId="0" xr:uid="{00000000-0006-0000-0B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30/11/2018
Comp. 29409</t>
        </r>
      </text>
    </comment>
    <comment ref="I197" authorId="1" shapeId="0" xr:uid="{00000000-0006-0000-0B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X197" authorId="1" shapeId="0" xr:uid="{00000000-0006-0000-0B00-0000B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24/12/2018
Comp. 29603</t>
        </r>
      </text>
    </comment>
    <comment ref="I198" authorId="1" shapeId="0" xr:uid="{00000000-0006-0000-0B00-0000B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X198" authorId="1" shapeId="0" xr:uid="{00000000-0006-0000-0B00-0000B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31/01/2019
Comp. 29865</t>
        </r>
      </text>
    </comment>
    <comment ref="I199" authorId="1" shapeId="0" xr:uid="{00000000-0006-0000-0B00-0000B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1" shapeId="0" xr:uid="{00000000-0006-0000-0B00-0000B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26/02/2019
Comp. 30049</t>
        </r>
      </text>
    </comment>
    <comment ref="I200" authorId="1" shapeId="0" xr:uid="{00000000-0006-0000-0B00-0000B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X200" authorId="1" shapeId="0" xr:uid="{00000000-0006-0000-0B00-0000B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30/03/2019
Comp. 30312</t>
        </r>
      </text>
    </comment>
    <comment ref="I201" authorId="1" shapeId="0" xr:uid="{00000000-0006-0000-0B00-0000C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X201" authorId="1" shapeId="0" xr:uid="{00000000-0006-0000-0B00-0000C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26/04/2019
Comp. 30509</t>
        </r>
      </text>
    </comment>
    <comment ref="I202" authorId="1" shapeId="0" xr:uid="{00000000-0006-0000-0B00-0000C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2" shapeId="0" xr:uid="{00000000-0006-0000-0B00-0000C3000000}">
      <text>
        <r>
          <rPr>
            <sz val="9"/>
            <color indexed="81"/>
            <rFont val="Tahoma"/>
            <family val="2"/>
          </rPr>
          <t xml:space="preserve">
Transferencia
01/06/2019
Comp. 30826</t>
        </r>
      </text>
    </comment>
    <comment ref="I203" authorId="1" shapeId="0" xr:uid="{00000000-0006-0000-0B00-0000C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X203" authorId="2" shapeId="0" xr:uid="{00000000-0006-0000-0B00-0000C5000000}">
      <text>
        <r>
          <rPr>
            <sz val="9"/>
            <color indexed="81"/>
            <rFont val="Tahoma"/>
            <family val="2"/>
          </rPr>
          <t xml:space="preserve">
Transferencia
27/06/2019
Comp. 30999</t>
        </r>
      </text>
    </comment>
    <comment ref="I204" authorId="2" shapeId="0" xr:uid="{00000000-0006-0000-0B00-0000C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X204" authorId="2" shapeId="0" xr:uid="{00000000-0006-0000-0B00-0000C7000000}">
      <text>
        <r>
          <rPr>
            <sz val="9"/>
            <color indexed="81"/>
            <rFont val="Tahoma"/>
            <family val="2"/>
          </rPr>
          <t xml:space="preserve">
Transferencia
29/07/2019
Comp. 31229</t>
        </r>
      </text>
    </comment>
    <comment ref="I205" authorId="2" shapeId="0" xr:uid="{00000000-0006-0000-0B00-0000C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X205" authorId="2" shapeId="0" xr:uid="{00000000-0006-0000-0B00-0000C9000000}">
      <text>
        <r>
          <rPr>
            <sz val="9"/>
            <color indexed="81"/>
            <rFont val="Tahoma"/>
            <family val="2"/>
          </rPr>
          <t xml:space="preserve">
Transferencia
28/08/2019
Comp. 31464</t>
        </r>
      </text>
    </comment>
    <comment ref="I206" authorId="2" shapeId="0" xr:uid="{00000000-0006-0000-0B00-0000C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X206" authorId="2" shapeId="0" xr:uid="{00000000-0006-0000-0B00-0000CB000000}">
      <text>
        <r>
          <rPr>
            <sz val="9"/>
            <color indexed="81"/>
            <rFont val="Tahoma"/>
            <family val="2"/>
          </rPr>
          <t xml:space="preserve">
Transferencia
27/09/2019
Comp. 31694</t>
        </r>
      </text>
    </comment>
    <comment ref="I207" authorId="2" shapeId="0" xr:uid="{00000000-0006-0000-0B00-0000C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X207" authorId="2" shapeId="0" xr:uid="{00000000-0006-0000-0B00-0000CD000000}">
      <text>
        <r>
          <rPr>
            <sz val="9"/>
            <color indexed="81"/>
            <rFont val="Tahoma"/>
            <family val="2"/>
          </rPr>
          <t xml:space="preserve">
Transferencia
30/10/2019
Comp. 31955</t>
        </r>
      </text>
    </comment>
    <comment ref="I208" authorId="2" shapeId="0" xr:uid="{00000000-0006-0000-0B00-0000C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X208" authorId="2" shapeId="0" xr:uid="{00000000-0006-0000-0B00-0000CF000000}">
      <text>
        <r>
          <rPr>
            <sz val="9"/>
            <color indexed="81"/>
            <rFont val="Tahoma"/>
            <family val="2"/>
          </rPr>
          <t xml:space="preserve">
Transferencia
30/11/2019
Comp. 32190</t>
        </r>
      </text>
    </comment>
    <comment ref="I209" authorId="2" shapeId="0" xr:uid="{00000000-0006-0000-0B00-0000D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2" shapeId="0" xr:uid="{00000000-0006-0000-0B00-0000D1000000}">
      <text>
        <r>
          <rPr>
            <sz val="9"/>
            <color indexed="81"/>
            <rFont val="Tahoma"/>
            <family val="2"/>
          </rPr>
          <t xml:space="preserve">
Transferencia
27/12/2019
Comp. 32395</t>
        </r>
      </text>
    </comment>
    <comment ref="I210" authorId="2" shapeId="0" xr:uid="{00000000-0006-0000-0B00-0000D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X210" authorId="2" shapeId="0" xr:uid="{00000000-0006-0000-0B00-0000D3000000}">
      <text>
        <r>
          <rPr>
            <sz val="9"/>
            <color indexed="81"/>
            <rFont val="Tahoma"/>
            <family val="2"/>
          </rPr>
          <t>Transferencia
28/01/2020
Comp. 32625</t>
        </r>
      </text>
    </comment>
    <comment ref="I211" authorId="2" shapeId="0" xr:uid="{00000000-0006-0000-0B00-0000D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2" shapeId="0" xr:uid="{00000000-0006-0000-0B00-0000D5000000}">
      <text>
        <r>
          <rPr>
            <sz val="9"/>
            <color indexed="81"/>
            <rFont val="Tahoma"/>
            <family val="2"/>
          </rPr>
          <t>Transferencia
28/02/2020
Comp. 32879</t>
        </r>
      </text>
    </comment>
    <comment ref="I212" authorId="2" shapeId="0" xr:uid="{00000000-0006-0000-0B00-0000D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2" shapeId="0" xr:uid="{00000000-0006-0000-0B00-0000D7000000}">
      <text>
        <r>
          <rPr>
            <sz val="9"/>
            <color indexed="81"/>
            <rFont val="Tahoma"/>
            <family val="2"/>
          </rPr>
          <t>Transferencia
30/03/2020
Comp. 33115</t>
        </r>
      </text>
    </comment>
    <comment ref="I213" authorId="2" shapeId="0" xr:uid="{00000000-0006-0000-0B00-0000D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2" shapeId="0" xr:uid="{00000000-0006-0000-0B00-0000D9000000}">
      <text>
        <r>
          <rPr>
            <sz val="9"/>
            <color indexed="81"/>
            <rFont val="Tahoma"/>
            <family val="2"/>
          </rPr>
          <t>Transferencia
30/04/2020
Comp. 33382</t>
        </r>
      </text>
    </comment>
    <comment ref="I214" authorId="2" shapeId="0" xr:uid="{00000000-0006-0000-0B00-0000D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2" shapeId="0" xr:uid="{00000000-0006-0000-0B00-0000DB000000}">
      <text>
        <r>
          <rPr>
            <sz val="9"/>
            <color indexed="81"/>
            <rFont val="Tahoma"/>
            <family val="2"/>
          </rPr>
          <t>Transferencia
27/05/2020
Comp. 33577</t>
        </r>
      </text>
    </comment>
    <comment ref="I215" authorId="2" shapeId="0" xr:uid="{00000000-0006-0000-0B00-0000D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2" shapeId="0" xr:uid="{00000000-0006-0000-0B00-0000DD000000}">
      <text>
        <r>
          <rPr>
            <sz val="9"/>
            <color indexed="81"/>
            <rFont val="Tahoma"/>
            <family val="2"/>
          </rPr>
          <t>Transferencia
30/06/2020
Comp. 33839</t>
        </r>
      </text>
    </comment>
    <comment ref="I216" authorId="2" shapeId="0" xr:uid="{00000000-0006-0000-0B00-0000D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X216" authorId="2" shapeId="0" xr:uid="{00000000-0006-0000-0B00-0000DF000000}">
      <text>
        <r>
          <rPr>
            <sz val="9"/>
            <color indexed="81"/>
            <rFont val="Tahoma"/>
            <family val="2"/>
          </rPr>
          <t>Transferencia
01/08/2020
Comp. 34092</t>
        </r>
      </text>
    </comment>
    <comment ref="I217" authorId="2" shapeId="0" xr:uid="{00000000-0006-0000-0B00-0000E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2" shapeId="0" xr:uid="{00000000-0006-0000-0B00-0000E1000000}">
      <text>
        <r>
          <rPr>
            <sz val="9"/>
            <color indexed="81"/>
            <rFont val="Tahoma"/>
            <family val="2"/>
          </rPr>
          <t>Transferencia
30/08/2020
Comp. 34306</t>
        </r>
      </text>
    </comment>
    <comment ref="I218" authorId="2" shapeId="0" xr:uid="{00000000-0006-0000-0B00-0000E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2" shapeId="0" xr:uid="{00000000-0006-0000-0B00-0000E3000000}">
      <text>
        <r>
          <rPr>
            <sz val="9"/>
            <color indexed="81"/>
            <rFont val="Tahoma"/>
            <family val="2"/>
          </rPr>
          <t>Transferencia
30/09/2020
Comp. 34562</t>
        </r>
      </text>
    </comment>
    <comment ref="I219" authorId="2" shapeId="0" xr:uid="{00000000-0006-0000-0B00-0000E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2" shapeId="0" xr:uid="{00000000-0006-0000-0B00-0000E5000000}">
      <text>
        <r>
          <rPr>
            <sz val="9"/>
            <color indexed="81"/>
            <rFont val="Tahoma"/>
            <family val="2"/>
          </rPr>
          <t>Transferencia
01/11/2020
Comp. 34870</t>
        </r>
      </text>
    </comment>
    <comment ref="I220" authorId="2" shapeId="0" xr:uid="{00000000-0006-0000-0B00-0000E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2" shapeId="0" xr:uid="{00000000-0006-0000-0B00-0000E7000000}">
      <text>
        <r>
          <rPr>
            <sz val="9"/>
            <color indexed="81"/>
            <rFont val="Tahoma"/>
            <family val="2"/>
          </rPr>
          <t>Transferencia
30/11/2020
Comp. 35039</t>
        </r>
      </text>
    </comment>
    <comment ref="I221" authorId="2" shapeId="0" xr:uid="{00000000-0006-0000-0B00-0000E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2" shapeId="0" xr:uid="{00000000-0006-0000-0B00-0000E9000000}">
      <text>
        <r>
          <rPr>
            <sz val="9"/>
            <color indexed="81"/>
            <rFont val="Tahoma"/>
            <family val="2"/>
          </rPr>
          <t>Transferencia
30/12/2020
Comp. 35271</t>
        </r>
      </text>
    </comment>
    <comment ref="I222" authorId="2" shapeId="0" xr:uid="{00000000-0006-0000-0B00-0000E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2" shapeId="0" xr:uid="{00000000-0006-0000-0B00-0000EB000000}">
      <text>
        <r>
          <rPr>
            <sz val="9"/>
            <color indexed="81"/>
            <rFont val="Tahoma"/>
            <family val="2"/>
          </rPr>
          <t>Transferencia
29/01/2021
Comp. 35514</t>
        </r>
      </text>
    </comment>
    <comment ref="I223" authorId="2" shapeId="0" xr:uid="{00000000-0006-0000-0B00-0000E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2" shapeId="0" xr:uid="{00000000-0006-0000-0B00-0000ED000000}">
      <text>
        <r>
          <rPr>
            <sz val="9"/>
            <color indexed="81"/>
            <rFont val="Tahoma"/>
            <family val="2"/>
          </rPr>
          <t>Transferencia
28/02/2021
Comp. 35783</t>
        </r>
      </text>
    </comment>
    <comment ref="I224" authorId="2" shapeId="0" xr:uid="{00000000-0006-0000-0B00-0000E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X224" authorId="2" shapeId="0" xr:uid="{00000000-0006-0000-0B00-0000EF000000}">
      <text>
        <r>
          <rPr>
            <sz val="9"/>
            <color indexed="81"/>
            <rFont val="Tahoma"/>
            <family val="2"/>
          </rPr>
          <t>Transferencia
31/03/2021
Comp. 36028</t>
        </r>
      </text>
    </comment>
    <comment ref="I225" authorId="2" shapeId="0" xr:uid="{00000000-0006-0000-0B00-0000F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2" shapeId="0" xr:uid="{00000000-0006-0000-0B00-0000F1000000}">
      <text>
        <r>
          <rPr>
            <sz val="9"/>
            <color indexed="81"/>
            <rFont val="Tahoma"/>
            <family val="2"/>
          </rPr>
          <t>Transferencia
29/04/2021
Comp. 36266</t>
        </r>
      </text>
    </comment>
    <comment ref="I226" authorId="2" shapeId="0" xr:uid="{00000000-0006-0000-0B00-0000F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2" shapeId="0" xr:uid="{00000000-0006-0000-0B00-0000F3000000}">
      <text>
        <r>
          <rPr>
            <sz val="9"/>
            <color indexed="81"/>
            <rFont val="Tahoma"/>
            <family val="2"/>
          </rPr>
          <t>Transferencia
30/05/2021
Comp. 36522</t>
        </r>
      </text>
    </comment>
    <comment ref="I227" authorId="2" shapeId="0" xr:uid="{00000000-0006-0000-0B00-0000F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2" shapeId="0" xr:uid="{00000000-0006-0000-0B00-0000F5000000}">
      <text>
        <r>
          <rPr>
            <sz val="9"/>
            <color indexed="81"/>
            <rFont val="Tahoma"/>
            <family val="2"/>
          </rPr>
          <t>Transferencia
29/06/2021
Comp. 36749</t>
        </r>
      </text>
    </comment>
    <comment ref="I228" authorId="2" shapeId="0" xr:uid="{00000000-0006-0000-0B00-0000F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2" shapeId="0" xr:uid="{00000000-0006-0000-0B00-0000F7000000}">
      <text>
        <r>
          <rPr>
            <sz val="9"/>
            <color indexed="81"/>
            <rFont val="Tahoma"/>
            <family val="2"/>
          </rPr>
          <t>Transferencia
29/07/2021
Comp. 36991</t>
        </r>
      </text>
    </comment>
    <comment ref="I229" authorId="2" shapeId="0" xr:uid="{00000000-0006-0000-0B00-0000F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2" shapeId="0" xr:uid="{00000000-0006-0000-0B00-0000F9000000}">
      <text>
        <r>
          <rPr>
            <sz val="9"/>
            <color indexed="81"/>
            <rFont val="Tahoma"/>
            <family val="2"/>
          </rPr>
          <t>Transferencia
31/08/2021
Comp. 37250</t>
        </r>
      </text>
    </comment>
    <comment ref="I230" authorId="2" shapeId="0" xr:uid="{00000000-0006-0000-0B00-0000F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2" shapeId="0" xr:uid="{00000000-0006-0000-0B00-0000FB000000}">
      <text>
        <r>
          <rPr>
            <sz val="9"/>
            <color indexed="81"/>
            <rFont val="Tahoma"/>
            <family val="2"/>
          </rPr>
          <t>Transferencia
28/09/2021
Comp. 37482</t>
        </r>
      </text>
    </comment>
    <comment ref="I231" authorId="2" shapeId="0" xr:uid="{00000000-0006-0000-0B00-0000F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2" shapeId="0" xr:uid="{00000000-0006-0000-0B00-0000FD000000}">
      <text>
        <r>
          <rPr>
            <sz val="9"/>
            <color indexed="81"/>
            <rFont val="Tahoma"/>
            <family val="2"/>
          </rPr>
          <t>Transferencia
28/10/2021
Comp. 37724</t>
        </r>
      </text>
    </comment>
    <comment ref="I232" authorId="2" shapeId="0" xr:uid="{00000000-0006-0000-0B00-0000F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2" shapeId="0" xr:uid="{00000000-0006-0000-0B00-0000FF000000}">
      <text>
        <r>
          <rPr>
            <sz val="9"/>
            <color indexed="81"/>
            <rFont val="Tahoma"/>
            <family val="2"/>
          </rPr>
          <t>Transferencia
30/11/2021
Comp. 37982</t>
        </r>
      </text>
    </comment>
    <comment ref="I233" authorId="2" shapeId="0" xr:uid="{00000000-0006-0000-0B00-00000001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3" shapeId="0" xr:uid="{00000000-0006-0000-0B00-000001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30/12/2021
Comp. 38226</t>
        </r>
      </text>
    </comment>
    <comment ref="I234" authorId="3" shapeId="0" xr:uid="{00000000-0006-0000-0B00-000002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3" shapeId="0" xr:uid="{00000000-0006-0000-0B00-000003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31/01/2022
Comp. 38474</t>
        </r>
      </text>
    </comment>
    <comment ref="I235" authorId="3" shapeId="0" xr:uid="{00000000-0006-0000-0B00-000004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3" shapeId="0" xr:uid="{00000000-0006-0000-0B00-000005010000}">
      <text>
        <r>
          <rPr>
            <b/>
            <sz val="9"/>
            <color indexed="81"/>
            <rFont val="Tahoma"/>
            <family val="2"/>
          </rPr>
          <t>Transferencia
28/02/2022
Comp. 38707</t>
        </r>
      </text>
    </comment>
    <comment ref="I236" authorId="3" shapeId="0" xr:uid="{00000000-0006-0000-0B00-000006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0" shapeId="0" xr:uid="{00000000-0006-0000-0B00-00000701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3" shapeId="0" xr:uid="{00000000-0006-0000-0B00-000008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30/03/2022
Comp. 38950</t>
        </r>
      </text>
    </comment>
    <comment ref="I237" authorId="3" shapeId="0" xr:uid="{00000000-0006-0000-0B00-000009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3" shapeId="0" xr:uid="{00000000-0006-0000-0B00-00000A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27/04/2022
Comp. 39193</t>
        </r>
      </text>
    </comment>
    <comment ref="I238" authorId="3" shapeId="0" xr:uid="{00000000-0006-0000-0B00-00000B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3" shapeId="0" xr:uid="{00000000-0006-0000-0B00-00000C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30/05/2022
Comp. 39461</t>
        </r>
      </text>
    </comment>
    <comment ref="I239" authorId="3" shapeId="0" xr:uid="{00000000-0006-0000-0B00-00000D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4" shapeId="0" xr:uid="{00000000-0006-0000-0B00-00000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02/07/2022
Comp. 39780</t>
        </r>
      </text>
    </comment>
    <comment ref="I240" authorId="4" shapeId="0" xr:uid="{00000000-0006-0000-0B00-00000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4" shapeId="0" xr:uid="{00000000-0006-0000-0B00-00001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29/07/2022
Comp. 39940</t>
        </r>
      </text>
    </comment>
    <comment ref="I241" authorId="4" shapeId="0" xr:uid="{00000000-0006-0000-0B00-00001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4" shapeId="0" xr:uid="{00000000-0006-0000-0B00-00001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30/08/2022
Comp. 40193</t>
        </r>
      </text>
    </comment>
    <comment ref="I242" authorId="4" shapeId="0" xr:uid="{00000000-0006-0000-0B00-00001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4" shapeId="0" xr:uid="{00000000-0006-0000-0B00-00001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29/09/2022
Comp. 40429</t>
        </r>
      </text>
    </comment>
    <comment ref="I243" authorId="4" shapeId="0" xr:uid="{00000000-0006-0000-0B00-00001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4" shapeId="0" xr:uid="{00000000-0006-0000-0B00-00001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30/10/2022
Comp. 40737</t>
        </r>
      </text>
    </comment>
    <comment ref="I244" authorId="4" shapeId="0" xr:uid="{00000000-0006-0000-0B00-00001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4" shapeId="0" xr:uid="{00000000-0006-0000-0B00-00001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30/11/2022
Comp. 40937</t>
        </r>
      </text>
    </comment>
    <comment ref="I245" authorId="4" shapeId="0" xr:uid="{00000000-0006-0000-0B00-00001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4" shapeId="0" xr:uid="{00000000-0006-0000-0B00-00001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30/12/2022
Comp. 41208</t>
        </r>
      </text>
    </comment>
    <comment ref="I246" authorId="4" shapeId="0" xr:uid="{00000000-0006-0000-0B00-00001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4" shapeId="0" xr:uid="{00000000-0006-0000-0B00-00001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31/01/2023
Comp. 41421</t>
        </r>
      </text>
    </comment>
    <comment ref="I247" authorId="4" shapeId="0" xr:uid="{00000000-0006-0000-0B00-00001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4" shapeId="0" xr:uid="{00000000-0006-0000-0B00-00001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28/02/2023
Comp. 41677</t>
        </r>
      </text>
    </comment>
    <comment ref="I248" authorId="4" shapeId="0" xr:uid="{00000000-0006-0000-0B00-00001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4" shapeId="0" xr:uid="{00000000-0006-0000-0B00-00002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31/03/2023
Comp. 41977</t>
        </r>
      </text>
    </comment>
    <comment ref="I249" authorId="4" shapeId="0" xr:uid="{00000000-0006-0000-0B00-00002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4" shapeId="0" xr:uid="{00000000-0006-0000-0B00-00002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29/04/2023
Comp. 42205</t>
        </r>
      </text>
    </comment>
    <comment ref="I250" authorId="4" shapeId="0" xr:uid="{00000000-0006-0000-0B00-00002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4" shapeId="0" xr:uid="{00000000-0006-0000-0B00-00002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30/05/2023
Comp. 42412</t>
        </r>
      </text>
    </comment>
    <comment ref="I251" authorId="4" shapeId="0" xr:uid="{00000000-0006-0000-0B00-00002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5" shapeId="0" xr:uid="{00000000-0006-0000-0B00-000026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29/06/2023
Comp. 42658</t>
        </r>
      </text>
    </comment>
    <comment ref="I252" authorId="5" shapeId="0" xr:uid="{00000000-0006-0000-0B00-000027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5" shapeId="0" xr:uid="{00000000-0006-0000-0B00-000028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31/07/2023
Comp. 42922</t>
        </r>
      </text>
    </comment>
    <comment ref="I253" authorId="5" shapeId="0" xr:uid="{00000000-0006-0000-0B00-000029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5" shapeId="0" xr:uid="{57680B74-941F-43EA-A4D2-CFE30A7E045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30/08/2023
Comp. 43179</t>
        </r>
      </text>
    </comment>
    <comment ref="I254" authorId="5" shapeId="0" xr:uid="{87EB86BA-D64B-4CA1-95B4-C3FC61A23CA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5" shapeId="0" xr:uid="{E087F217-D556-48FE-A1AC-A974B289A47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29/09/2023
Comp. 43453</t>
        </r>
      </text>
    </comment>
    <comment ref="I255" authorId="5" shapeId="0" xr:uid="{018FA757-9BD7-467D-AD69-873A2E9E2C89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5" shapeId="0" xr:uid="{FDECCCA8-3B80-4050-AEA2-F9EE4ADC3BA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30/10/2023
Comp. 43702</t>
        </r>
      </text>
    </comment>
    <comment ref="I256" authorId="5" shapeId="0" xr:uid="{4A25242F-0710-45A2-9716-569C4DFACB82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5" shapeId="0" xr:uid="{93EFB5A8-1F53-4B48-9750-4142B3FED61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29/11/2023
Comp. 43920</t>
        </r>
      </text>
    </comment>
    <comment ref="I257" authorId="5" shapeId="0" xr:uid="{1A104638-BFC2-4978-974C-6707C75126D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4" shapeId="0" xr:uid="{38D2F328-C754-4106-873A-1A18DEFC311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22/12/2023
comp. 44159</t>
        </r>
      </text>
    </comment>
    <comment ref="I258" authorId="5" shapeId="0" xr:uid="{D3567E9B-5359-42CF-A36B-DB14BC2FECF5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Usuario</author>
    <author>User</author>
    <author>Secretaria</author>
  </authors>
  <commentList>
    <comment ref="X35" authorId="0" shapeId="0" xr:uid="{00000000-0006-0000-0C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0C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0C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0C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0C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0C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0C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0C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0C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0C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0C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0C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0C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0C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0C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0C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0C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0C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0C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0C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0C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0C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0C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0C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0C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0C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0C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0C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0C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0C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0C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0C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0C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0C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0C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0C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0C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0C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0C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0C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0C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0C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0C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0C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0C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0C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0C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0C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0C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0C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0C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0C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0C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0C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0C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0C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0C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0C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J97" authorId="0" shapeId="0" xr:uid="{00000000-0006-0000-0C00-00003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7" authorId="0" shapeId="0" xr:uid="{00000000-0006-0000-0C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0C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0C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0C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0C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0C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0C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0C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0C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0C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0C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0C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0C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0C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0C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0C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0C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0C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0C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0C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0C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0C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0C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0C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0C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0C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0C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0C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0C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0C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0C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0C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0C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0C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0C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0C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0C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0C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0C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0C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0C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0C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0C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0C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0C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0C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0C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0C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0C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0C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0C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0C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0C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0C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0C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0C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0C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0C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0C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0C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0C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0C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0C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0C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0C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0C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0C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0C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0C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0C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0C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0C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0C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0C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X171" authorId="0" shapeId="0" xr:uid="{00000000-0006-0000-0C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0C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I173" authorId="0" shapeId="0" xr:uid="{00000000-0006-0000-0C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X173" authorId="0" shapeId="0" xr:uid="{00000000-0006-0000-0C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0C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4" authorId="0" shapeId="0" xr:uid="{00000000-0006-0000-0C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0C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X175" authorId="1" shapeId="0" xr:uid="{00000000-0006-0000-0C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27/02/2017
Comp. 24689</t>
        </r>
      </text>
    </comment>
    <comment ref="I176" authorId="1" shapeId="0" xr:uid="{00000000-0006-0000-0C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X176" authorId="1" shapeId="0" xr:uid="{00000000-0006-0000-0C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22/03/2017
Comp. 24876</t>
        </r>
      </text>
    </comment>
    <comment ref="I177" authorId="1" shapeId="0" xr:uid="{00000000-0006-0000-0C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X177" authorId="1" shapeId="0" xr:uid="{00000000-0006-0000-0C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21/04/2017
Comp. 25110</t>
        </r>
      </text>
    </comment>
    <comment ref="I178" authorId="1" shapeId="0" xr:uid="{00000000-0006-0000-0C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1" shapeId="0" xr:uid="{00000000-0006-0000-0C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22/05/2017
Comp. 25324</t>
        </r>
      </text>
    </comment>
    <comment ref="I179" authorId="1" shapeId="0" xr:uid="{00000000-0006-0000-0C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X179" authorId="1" shapeId="0" xr:uid="{00000000-0006-0000-0C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30/06/2017
Comp. 25602</t>
        </r>
      </text>
    </comment>
    <comment ref="I180" authorId="1" shapeId="0" xr:uid="{00000000-0006-0000-0C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X180" authorId="1" shapeId="0" xr:uid="{00000000-0006-0000-0C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25/07/2017
Comp. 25798</t>
        </r>
      </text>
    </comment>
    <comment ref="I181" authorId="1" shapeId="0" xr:uid="{00000000-0006-0000-0C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X181" authorId="1" shapeId="0" xr:uid="{00000000-0006-0000-0C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30/08/2017
Comp. 26058</t>
        </r>
      </text>
    </comment>
    <comment ref="I182" authorId="1" shapeId="0" xr:uid="{00000000-0006-0000-0C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X182" authorId="1" shapeId="0" xr:uid="{00000000-0006-0000-0C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29/09/2017
Comp. 26281</t>
        </r>
      </text>
    </comment>
    <comment ref="I183" authorId="1" shapeId="0" xr:uid="{00000000-0006-0000-0C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X183" authorId="1" shapeId="0" xr:uid="{00000000-0006-0000-0C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30/10/2017
Comp. 26495</t>
        </r>
      </text>
    </comment>
    <comment ref="I184" authorId="1" shapeId="0" xr:uid="{00000000-0006-0000-0C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X184" authorId="1" shapeId="0" xr:uid="{00000000-0006-0000-0C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03/12/2017
Comp. 26807</t>
        </r>
      </text>
    </comment>
    <comment ref="I185" authorId="1" shapeId="0" xr:uid="{00000000-0006-0000-0C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1" shapeId="0" xr:uid="{00000000-0006-0000-0C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29/12/2017
Comp. 26950</t>
        </r>
      </text>
    </comment>
    <comment ref="I186" authorId="1" shapeId="0" xr:uid="{00000000-0006-0000-0C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X186" authorId="1" shapeId="0" xr:uid="{00000000-0006-0000-0C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31/01/2018
Comp. 27185</t>
        </r>
      </text>
    </comment>
    <comment ref="I187" authorId="1" shapeId="0" xr:uid="{00000000-0006-0000-0C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X187" authorId="1" shapeId="0" xr:uid="{00000000-0006-0000-0C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27/02/2018
Comp. 27408</t>
        </r>
      </text>
    </comment>
    <comment ref="I188" authorId="1" shapeId="0" xr:uid="{00000000-0006-0000-0C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X188" authorId="1" shapeId="0" xr:uid="{00000000-0006-0000-0C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28/03/2018
Comp. 27629</t>
        </r>
      </text>
    </comment>
    <comment ref="I189" authorId="1" shapeId="0" xr:uid="{00000000-0006-0000-0C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X189" authorId="1" shapeId="0" xr:uid="{00000000-0006-0000-0C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03/05/2018
Comp. 27932</t>
        </r>
      </text>
    </comment>
    <comment ref="I190" authorId="1" shapeId="0" xr:uid="{00000000-0006-0000-0C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1" shapeId="0" xr:uid="{00000000-0006-0000-0C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04/06/2018
Comp. 28155</t>
        </r>
      </text>
    </comment>
    <comment ref="I191" authorId="1" shapeId="0" xr:uid="{00000000-0006-0000-0C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X191" authorId="1" shapeId="0" xr:uid="{00000000-0006-0000-0C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29/06/2018
Comp. 28279</t>
        </r>
      </text>
    </comment>
    <comment ref="I192" authorId="1" shapeId="0" xr:uid="{00000000-0006-0000-0C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X192" authorId="1" shapeId="0" xr:uid="{00000000-0006-0000-0C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29/07/2018
Comp. 28493</t>
        </r>
      </text>
    </comment>
    <comment ref="I193" authorId="1" shapeId="0" xr:uid="{00000000-0006-0000-0C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1" shapeId="0" xr:uid="{00000000-0006-0000-0C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04/09/2018
Comp. 28838</t>
        </r>
      </text>
    </comment>
    <comment ref="I194" authorId="1" shapeId="0" xr:uid="{00000000-0006-0000-0C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X194" authorId="1" shapeId="0" xr:uid="{00000000-0006-0000-0C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22/10/2018
Comp. 29129</t>
        </r>
      </text>
    </comment>
    <comment ref="I195" authorId="1" shapeId="0" xr:uid="{00000000-0006-0000-0C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X195" authorId="1" shapeId="0" xr:uid="{00000000-0006-0000-0C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14/11/2018
Comp. 29345</t>
        </r>
      </text>
    </comment>
    <comment ref="I196" authorId="1" shapeId="0" xr:uid="{00000000-0006-0000-0C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X196" authorId="1" shapeId="0" xr:uid="{00000000-0006-0000-0C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30/11/2018
Comp. 29414</t>
        </r>
      </text>
    </comment>
    <comment ref="I197" authorId="1" shapeId="0" xr:uid="{00000000-0006-0000-0C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X197" authorId="1" shapeId="0" xr:uid="{00000000-0006-0000-0C00-0000B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01/01/2019
Comp. 29669</t>
        </r>
      </text>
    </comment>
    <comment ref="I198" authorId="1" shapeId="0" xr:uid="{00000000-0006-0000-0C00-0000B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X198" authorId="1" shapeId="0" xr:uid="{00000000-0006-0000-0C00-0000B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01/02/2019
Comp. 29867</t>
        </r>
      </text>
    </comment>
    <comment ref="I199" authorId="1" shapeId="0" xr:uid="{00000000-0006-0000-0C00-0000B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1" shapeId="0" xr:uid="{00000000-0006-0000-0C00-0000B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 27/02/2019
Comp. 30063</t>
        </r>
      </text>
    </comment>
    <comment ref="I200" authorId="1" shapeId="0" xr:uid="{00000000-0006-0000-0C00-0000B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X200" authorId="1" shapeId="0" xr:uid="{00000000-0006-0000-0C00-0000B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31/03/2019
Comp. 30324</t>
        </r>
      </text>
    </comment>
    <comment ref="I201" authorId="1" shapeId="0" xr:uid="{00000000-0006-0000-0C00-0000C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X201" authorId="1" shapeId="0" xr:uid="{00000000-0006-0000-0C00-0000C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29/04/2019
Comp. 30523</t>
        </r>
      </text>
    </comment>
    <comment ref="I202" authorId="1" shapeId="0" xr:uid="{00000000-0006-0000-0C00-0000C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1" shapeId="0" xr:uid="{00000000-0006-0000-0C00-0000C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31/05/2019
Comp. 30786</t>
        </r>
      </text>
    </comment>
    <comment ref="I203" authorId="1" shapeId="0" xr:uid="{00000000-0006-0000-0C00-0000C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X203" authorId="2" shapeId="0" xr:uid="{00000000-0006-0000-0C00-0000C5000000}">
      <text>
        <r>
          <rPr>
            <sz val="9"/>
            <color indexed="81"/>
            <rFont val="Tahoma"/>
            <family val="2"/>
          </rPr>
          <t xml:space="preserve">
Transferencia
02/07/2019
Comp. 31090</t>
        </r>
      </text>
    </comment>
    <comment ref="I204" authorId="2" shapeId="0" xr:uid="{00000000-0006-0000-0C00-0000C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X204" authorId="2" shapeId="0" xr:uid="{00000000-0006-0000-0C00-0000C7000000}">
      <text>
        <r>
          <rPr>
            <sz val="9"/>
            <color indexed="81"/>
            <rFont val="Tahoma"/>
            <family val="2"/>
          </rPr>
          <t xml:space="preserve">
Transferencia
31/07/2019
Comp. 31258</t>
        </r>
      </text>
    </comment>
    <comment ref="I205" authorId="2" shapeId="0" xr:uid="{00000000-0006-0000-0C00-0000C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X205" authorId="2" shapeId="0" xr:uid="{00000000-0006-0000-0C00-0000C9000000}">
      <text>
        <r>
          <rPr>
            <sz val="9"/>
            <color indexed="81"/>
            <rFont val="Tahoma"/>
            <family val="2"/>
          </rPr>
          <t xml:space="preserve">
Transferencia
30/08/2019
Comp. 31478</t>
        </r>
      </text>
    </comment>
    <comment ref="I206" authorId="2" shapeId="0" xr:uid="{00000000-0006-0000-0C00-0000C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X206" authorId="2" shapeId="0" xr:uid="{00000000-0006-0000-0C00-0000CB000000}">
      <text>
        <r>
          <rPr>
            <sz val="9"/>
            <color indexed="81"/>
            <rFont val="Tahoma"/>
            <family val="2"/>
          </rPr>
          <t xml:space="preserve">
Transferencia
30/09/2019
Comp. 31715</t>
        </r>
      </text>
    </comment>
    <comment ref="I207" authorId="2" shapeId="0" xr:uid="{00000000-0006-0000-0C00-0000C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X207" authorId="2" shapeId="0" xr:uid="{00000000-0006-0000-0C00-0000CD000000}">
      <text>
        <r>
          <rPr>
            <sz val="9"/>
            <color indexed="81"/>
            <rFont val="Tahoma"/>
            <family val="2"/>
          </rPr>
          <t xml:space="preserve">
Transferencia
29/10/2019
Comp. 31938</t>
        </r>
      </text>
    </comment>
    <comment ref="I208" authorId="2" shapeId="0" xr:uid="{00000000-0006-0000-0C00-0000C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X208" authorId="2" shapeId="0" xr:uid="{00000000-0006-0000-0C00-0000CF000000}">
      <text>
        <r>
          <rPr>
            <sz val="9"/>
            <color indexed="81"/>
            <rFont val="Tahoma"/>
            <family val="2"/>
          </rPr>
          <t xml:space="preserve">
Transferencia
30/11/2019
Comp. 32215</t>
        </r>
      </text>
    </comment>
    <comment ref="I209" authorId="2" shapeId="0" xr:uid="{00000000-0006-0000-0C00-0000D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2" shapeId="0" xr:uid="{00000000-0006-0000-0C00-0000D1000000}">
      <text>
        <r>
          <rPr>
            <sz val="9"/>
            <color indexed="81"/>
            <rFont val="Tahoma"/>
            <family val="2"/>
          </rPr>
          <t xml:space="preserve">
Transferencia
30/12/2019
Comp. 32411</t>
        </r>
      </text>
    </comment>
    <comment ref="I210" authorId="2" shapeId="0" xr:uid="{00000000-0006-0000-0C00-0000D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X210" authorId="2" shapeId="0" xr:uid="{00000000-0006-0000-0C00-0000D3000000}">
      <text>
        <r>
          <rPr>
            <sz val="9"/>
            <color indexed="81"/>
            <rFont val="Tahoma"/>
            <family val="2"/>
          </rPr>
          <t>Transferencia
30/01/2020
Comp. 32638</t>
        </r>
      </text>
    </comment>
    <comment ref="I211" authorId="2" shapeId="0" xr:uid="{00000000-0006-0000-0C00-0000D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2" shapeId="0" xr:uid="{00000000-0006-0000-0C00-0000D5000000}">
      <text>
        <r>
          <rPr>
            <sz val="9"/>
            <color indexed="81"/>
            <rFont val="Tahoma"/>
            <family val="2"/>
          </rPr>
          <t>Transferencia
29/02/2020
Comp. 32884</t>
        </r>
      </text>
    </comment>
    <comment ref="I212" authorId="2" shapeId="0" xr:uid="{00000000-0006-0000-0C00-0000D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2" shapeId="0" xr:uid="{00000000-0006-0000-0C00-0000D7000000}">
      <text>
        <r>
          <rPr>
            <sz val="9"/>
            <color indexed="81"/>
            <rFont val="Tahoma"/>
            <family val="2"/>
          </rPr>
          <t>Transferencia
30/03/2020
Comp. 33114</t>
        </r>
      </text>
    </comment>
    <comment ref="I213" authorId="2" shapeId="0" xr:uid="{00000000-0006-0000-0C00-0000D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2" shapeId="0" xr:uid="{00000000-0006-0000-0C00-0000D9000000}">
      <text>
        <r>
          <rPr>
            <sz val="9"/>
            <color indexed="81"/>
            <rFont val="Tahoma"/>
            <family val="2"/>
          </rPr>
          <t>Transferencia
30/04/2020
Comp. 33354</t>
        </r>
      </text>
    </comment>
    <comment ref="I214" authorId="2" shapeId="0" xr:uid="{00000000-0006-0000-0C00-0000D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2" shapeId="0" xr:uid="{00000000-0006-0000-0C00-0000DB000000}">
      <text>
        <r>
          <rPr>
            <sz val="9"/>
            <color indexed="81"/>
            <rFont val="Tahoma"/>
            <family val="2"/>
          </rPr>
          <t>Transferencia
30/05/2020
Comp. 33600</t>
        </r>
      </text>
    </comment>
    <comment ref="I215" authorId="2" shapeId="0" xr:uid="{00000000-0006-0000-0C00-0000D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2" shapeId="0" xr:uid="{00000000-0006-0000-0C00-0000DD000000}">
      <text>
        <r>
          <rPr>
            <sz val="9"/>
            <color indexed="81"/>
            <rFont val="Tahoma"/>
            <family val="2"/>
          </rPr>
          <t>Transferencia
30/06/2020
Comp. 33838</t>
        </r>
      </text>
    </comment>
    <comment ref="I216" authorId="2" shapeId="0" xr:uid="{00000000-0006-0000-0C00-0000D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X216" authorId="2" shapeId="0" xr:uid="{00000000-0006-0000-0C00-0000DF000000}">
      <text>
        <r>
          <rPr>
            <sz val="9"/>
            <color indexed="81"/>
            <rFont val="Tahoma"/>
            <family val="2"/>
          </rPr>
          <t>Transferencia
30/07/2020
Comp. 34055</t>
        </r>
      </text>
    </comment>
    <comment ref="I217" authorId="2" shapeId="0" xr:uid="{00000000-0006-0000-0C00-0000E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2" shapeId="0" xr:uid="{00000000-0006-0000-0C00-0000E1000000}">
      <text>
        <r>
          <rPr>
            <sz val="9"/>
            <color indexed="81"/>
            <rFont val="Tahoma"/>
            <family val="2"/>
          </rPr>
          <t>Transferencia
30/08/2020
Comp. 34304</t>
        </r>
      </text>
    </comment>
    <comment ref="I218" authorId="2" shapeId="0" xr:uid="{00000000-0006-0000-0C00-0000E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2" shapeId="0" xr:uid="{00000000-0006-0000-0C00-0000E3000000}">
      <text>
        <r>
          <rPr>
            <sz val="9"/>
            <color indexed="81"/>
            <rFont val="Tahoma"/>
            <family val="2"/>
          </rPr>
          <t>Transferencia
30/09/2020
Comp. 34553</t>
        </r>
      </text>
    </comment>
    <comment ref="I219" authorId="2" shapeId="0" xr:uid="{00000000-0006-0000-0C00-0000E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2" shapeId="0" xr:uid="{00000000-0006-0000-0C00-0000E5000000}">
      <text>
        <r>
          <rPr>
            <sz val="9"/>
            <color indexed="81"/>
            <rFont val="Tahoma"/>
            <family val="2"/>
          </rPr>
          <t>Transferencia
30/10/2020
Comp. 34843</t>
        </r>
      </text>
    </comment>
    <comment ref="I220" authorId="2" shapeId="0" xr:uid="{00000000-0006-0000-0C00-0000E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2" shapeId="0" xr:uid="{00000000-0006-0000-0C00-0000E7000000}">
      <text>
        <r>
          <rPr>
            <sz val="9"/>
            <color indexed="81"/>
            <rFont val="Tahoma"/>
            <family val="2"/>
          </rPr>
          <t>Transferencia
30/11/2020
Comp. 35041</t>
        </r>
      </text>
    </comment>
    <comment ref="I221" authorId="2" shapeId="0" xr:uid="{00000000-0006-0000-0C00-0000E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2" shapeId="0" xr:uid="{00000000-0006-0000-0C00-0000E9000000}">
      <text>
        <r>
          <rPr>
            <sz val="9"/>
            <color indexed="81"/>
            <rFont val="Tahoma"/>
            <family val="2"/>
          </rPr>
          <t>Transferencia
30/12/2020
Comp. 35272</t>
        </r>
      </text>
    </comment>
    <comment ref="I222" authorId="2" shapeId="0" xr:uid="{00000000-0006-0000-0C00-0000E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2" shapeId="0" xr:uid="{00000000-0006-0000-0C00-0000EB000000}">
      <text>
        <r>
          <rPr>
            <sz val="9"/>
            <color indexed="81"/>
            <rFont val="Tahoma"/>
            <family val="2"/>
          </rPr>
          <t>Transferencia
30/01/2021
Comp. 35526</t>
        </r>
      </text>
    </comment>
    <comment ref="I223" authorId="2" shapeId="0" xr:uid="{00000000-0006-0000-0C00-0000E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2" shapeId="0" xr:uid="{00000000-0006-0000-0C00-0000ED000000}">
      <text>
        <r>
          <rPr>
            <sz val="9"/>
            <color indexed="81"/>
            <rFont val="Tahoma"/>
            <family val="2"/>
          </rPr>
          <t>Transferencia
27/02/2021
Comp. 35772</t>
        </r>
      </text>
    </comment>
    <comment ref="I224" authorId="2" shapeId="0" xr:uid="{00000000-0006-0000-0C00-0000E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X224" authorId="2" shapeId="0" xr:uid="{00000000-0006-0000-0C00-0000EF000000}">
      <text>
        <r>
          <rPr>
            <sz val="9"/>
            <color indexed="81"/>
            <rFont val="Tahoma"/>
            <family val="2"/>
          </rPr>
          <t>Transferencia
01/04/2021
Comp. 36040</t>
        </r>
      </text>
    </comment>
    <comment ref="I225" authorId="2" shapeId="0" xr:uid="{00000000-0006-0000-0C00-0000F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2" shapeId="0" xr:uid="{00000000-0006-0000-0C00-0000F1000000}">
      <text>
        <r>
          <rPr>
            <sz val="9"/>
            <color indexed="81"/>
            <rFont val="Tahoma"/>
            <family val="2"/>
          </rPr>
          <t>Transferencia
30/04/2021
Comp. 36307</t>
        </r>
      </text>
    </comment>
    <comment ref="I226" authorId="2" shapeId="0" xr:uid="{00000000-0006-0000-0C00-0000F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2" shapeId="0" xr:uid="{00000000-0006-0000-0C00-0000F3000000}">
      <text>
        <r>
          <rPr>
            <sz val="9"/>
            <color indexed="81"/>
            <rFont val="Tahoma"/>
            <family val="2"/>
          </rPr>
          <t>Transferencia
30/05/2021
Comp. 36519</t>
        </r>
      </text>
    </comment>
    <comment ref="I227" authorId="2" shapeId="0" xr:uid="{00000000-0006-0000-0C00-0000F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2" shapeId="0" xr:uid="{00000000-0006-0000-0C00-0000F5000000}">
      <text>
        <r>
          <rPr>
            <sz val="9"/>
            <color indexed="81"/>
            <rFont val="Tahoma"/>
            <family val="2"/>
          </rPr>
          <t>Transferencia
30/06/2021
Comp. 36758</t>
        </r>
      </text>
    </comment>
    <comment ref="I228" authorId="2" shapeId="0" xr:uid="{00000000-0006-0000-0C00-0000F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2" shapeId="0" xr:uid="{00000000-0006-0000-0C00-0000F7000000}">
      <text>
        <r>
          <rPr>
            <sz val="9"/>
            <color indexed="81"/>
            <rFont val="Tahoma"/>
            <family val="2"/>
          </rPr>
          <t>Transferencia
30/07/2021
Comp. 37002</t>
        </r>
      </text>
    </comment>
    <comment ref="I229" authorId="2" shapeId="0" xr:uid="{00000000-0006-0000-0C00-0000F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2" shapeId="0" xr:uid="{00000000-0006-0000-0C00-0000F9000000}">
      <text>
        <r>
          <rPr>
            <sz val="9"/>
            <color indexed="81"/>
            <rFont val="Tahoma"/>
            <family val="2"/>
          </rPr>
          <t>Transferencia
31/08/2021
Comp. 37249</t>
        </r>
      </text>
    </comment>
    <comment ref="I230" authorId="2" shapeId="0" xr:uid="{00000000-0006-0000-0C00-0000F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2" shapeId="0" xr:uid="{00000000-0006-0000-0C00-0000FB000000}">
      <text>
        <r>
          <rPr>
            <sz val="9"/>
            <color indexed="81"/>
            <rFont val="Tahoma"/>
            <family val="2"/>
          </rPr>
          <t>Transferencia
30/09/2021
Comp. 37491</t>
        </r>
      </text>
    </comment>
    <comment ref="I231" authorId="2" shapeId="0" xr:uid="{00000000-0006-0000-0C00-0000F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2" shapeId="0" xr:uid="{00000000-0006-0000-0C00-0000FD000000}">
      <text>
        <r>
          <rPr>
            <sz val="9"/>
            <color indexed="81"/>
            <rFont val="Tahoma"/>
            <family val="2"/>
          </rPr>
          <t>Transferencia
30/10/2021
Comp. 37752</t>
        </r>
      </text>
    </comment>
    <comment ref="I232" authorId="2" shapeId="0" xr:uid="{00000000-0006-0000-0C00-0000F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2" shapeId="0" xr:uid="{00000000-0006-0000-0C00-0000FF000000}">
      <text>
        <r>
          <rPr>
            <sz val="9"/>
            <color indexed="81"/>
            <rFont val="Tahoma"/>
            <family val="2"/>
          </rPr>
          <t>Transferencia
29/11/2021
Comp. 37968</t>
        </r>
      </text>
    </comment>
    <comment ref="I233" authorId="2" shapeId="0" xr:uid="{00000000-0006-0000-0C00-00000001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3" shapeId="0" xr:uid="{00000000-0006-0000-0C00-000001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30/12/2021
Comp. 38223</t>
        </r>
      </text>
    </comment>
    <comment ref="I234" authorId="3" shapeId="0" xr:uid="{00000000-0006-0000-0C00-000002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3" shapeId="0" xr:uid="{00000000-0006-0000-0C00-000003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31/01/2022
Comp. 38475</t>
        </r>
      </text>
    </comment>
    <comment ref="I235" authorId="3" shapeId="0" xr:uid="{00000000-0006-0000-0C00-000004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3" shapeId="0" xr:uid="{00000000-0006-0000-0C00-000005010000}">
      <text>
        <r>
          <rPr>
            <b/>
            <sz val="9"/>
            <color indexed="81"/>
            <rFont val="Tahoma"/>
            <family val="2"/>
          </rPr>
          <t>Transferencia
01/03/2022
Comp. 38717</t>
        </r>
      </text>
    </comment>
    <comment ref="I236" authorId="3" shapeId="0" xr:uid="{00000000-0006-0000-0C00-000006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0" shapeId="0" xr:uid="{00000000-0006-0000-0C00-00000701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3" shapeId="0" xr:uid="{00000000-0006-0000-0C00-000008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30/03/2022
Comp. 38948</t>
        </r>
      </text>
    </comment>
    <comment ref="I237" authorId="3" shapeId="0" xr:uid="{00000000-0006-0000-0C00-000009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3" shapeId="0" xr:uid="{00000000-0006-0000-0C00-00000A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30/04/2022
Comp. 39236</t>
        </r>
      </text>
    </comment>
    <comment ref="I238" authorId="3" shapeId="0" xr:uid="{00000000-0006-0000-0C00-00000B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3" shapeId="0" xr:uid="{00000000-0006-0000-0C00-00000C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30/05/2022
Comp. 39447</t>
        </r>
      </text>
    </comment>
    <comment ref="I239" authorId="3" shapeId="0" xr:uid="{00000000-0006-0000-0C00-00000D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4" shapeId="0" xr:uid="{00000000-0006-0000-0C00-00000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30/06/2022
Comp. 39705</t>
        </r>
      </text>
    </comment>
    <comment ref="I240" authorId="4" shapeId="0" xr:uid="{00000000-0006-0000-0C00-00000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4" shapeId="0" xr:uid="{00000000-0006-0000-0C00-00001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29/07/2022
Comp. 39929</t>
        </r>
      </text>
    </comment>
    <comment ref="I241" authorId="4" shapeId="0" xr:uid="{00000000-0006-0000-0C00-00001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4" shapeId="0" xr:uid="{00000000-0006-0000-0C00-00001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30/08/2022
Comp. 40191</t>
        </r>
      </text>
    </comment>
    <comment ref="I242" authorId="4" shapeId="0" xr:uid="{00000000-0006-0000-0C00-00001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4" shapeId="0" xr:uid="{00000000-0006-0000-0C00-00001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30/09/2022
Cmp. 40443</t>
        </r>
      </text>
    </comment>
    <comment ref="I243" authorId="4" shapeId="0" xr:uid="{00000000-0006-0000-0C00-00001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4" shapeId="0" xr:uid="{00000000-0006-0000-0C00-00001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28/10/2022
Comp. 40664</t>
        </r>
      </text>
    </comment>
    <comment ref="I244" authorId="4" shapeId="0" xr:uid="{00000000-0006-0000-0C00-00001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4" shapeId="0" xr:uid="{00000000-0006-0000-0C00-00001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28/11/2022
Comp. 40900</t>
        </r>
      </text>
    </comment>
    <comment ref="I245" authorId="4" shapeId="0" xr:uid="{00000000-0006-0000-0C00-00001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4" shapeId="0" xr:uid="{00000000-0006-0000-0C00-00001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21/12/2022
Comp. 41121</t>
        </r>
      </text>
    </comment>
    <comment ref="I246" authorId="4" shapeId="0" xr:uid="{00000000-0006-0000-0C00-00001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4" shapeId="0" xr:uid="{00000000-0006-0000-0C00-00001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28/01/2023
Comp. 41404</t>
        </r>
      </text>
    </comment>
    <comment ref="I247" authorId="4" shapeId="0" xr:uid="{00000000-0006-0000-0C00-00001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4" shapeId="0" xr:uid="{00000000-0006-0000-0C00-00001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23/02/2023
Comp. 41623</t>
        </r>
      </text>
    </comment>
    <comment ref="I248" authorId="4" shapeId="0" xr:uid="{00000000-0006-0000-0C00-00001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4" shapeId="0" xr:uid="{00000000-0006-0000-0C00-00002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31/03/2023
Comp. 41924</t>
        </r>
      </text>
    </comment>
    <comment ref="I249" authorId="4" shapeId="0" xr:uid="{00000000-0006-0000-0C00-00002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4" shapeId="0" xr:uid="{00000000-0006-0000-0C00-00002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28/04/2023
Comp. 42170</t>
        </r>
      </text>
    </comment>
    <comment ref="I250" authorId="4" shapeId="0" xr:uid="{00000000-0006-0000-0C00-00002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4" shapeId="0" xr:uid="{00000000-0006-0000-0C00-00002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29/05/2023
Comp. 42397</t>
        </r>
      </text>
    </comment>
    <comment ref="I251" authorId="4" shapeId="0" xr:uid="{00000000-0006-0000-0C00-00002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5" shapeId="0" xr:uid="{00000000-0006-0000-0C00-000026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27/06/2023
Comp. 42645</t>
        </r>
      </text>
    </comment>
    <comment ref="I252" authorId="5" shapeId="0" xr:uid="{00000000-0006-0000-0C00-000027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5" shapeId="0" xr:uid="{00000000-0006-0000-0C00-000028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31/07/2023
Comp. 42918</t>
        </r>
      </text>
    </comment>
    <comment ref="I253" authorId="5" shapeId="0" xr:uid="{00000000-0006-0000-0C00-000029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5" shapeId="0" xr:uid="{F283126A-E884-44A6-B3E7-EBF38ED519C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30/08/2023
Comp. 43168</t>
        </r>
      </text>
    </comment>
    <comment ref="I254" authorId="5" shapeId="0" xr:uid="{CECE0129-80CE-4D60-9F8C-0A0B05FA46BF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5" shapeId="0" xr:uid="{5B1781DC-1A99-47D1-822D-00B338EAA63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29/09/2023
Comp. 43437</t>
        </r>
      </text>
    </comment>
    <comment ref="I255" authorId="5" shapeId="0" xr:uid="{EE888FA8-5E2E-413F-8881-82F5AA67E92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5" shapeId="0" xr:uid="{93D69F04-8C93-4E50-A78B-ACC27EC38DB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31/10/2023
Comp. 43732</t>
        </r>
      </text>
    </comment>
    <comment ref="I256" authorId="5" shapeId="0" xr:uid="{D77FDFB3-8D00-4539-8B45-410C99D61C7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5" shapeId="0" xr:uid="{76032BAC-A289-4E0B-BAC4-A167A85D567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29/11/2023
Comp. 43921</t>
        </r>
      </text>
    </comment>
    <comment ref="I257" authorId="5" shapeId="0" xr:uid="{9E8A0D81-4378-48AC-A269-7651B6282AE6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4" shapeId="0" xr:uid="{AE168D4A-C734-4046-9A2D-3F67CEE65A3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tranferencia 27/12/2023
comp. 44171</t>
        </r>
      </text>
    </comment>
    <comment ref="I258" authorId="5" shapeId="0" xr:uid="{5D8F0957-35C2-4540-9653-85B458B7FDE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Usuario</author>
    <author>Beatriz</author>
    <author>User</author>
    <author>Secretaria</author>
  </authors>
  <commentList>
    <comment ref="X35" authorId="0" shapeId="0" xr:uid="{00000000-0006-0000-0D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0D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0D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0D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0D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0D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0D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0D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0D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0D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0D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0D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0D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0D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0D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0D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0D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0D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0D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0D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0D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0D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0D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0D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0D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0D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0D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0D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0D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0D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0D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0D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0D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0D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0D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0D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0D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0D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0D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0D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0D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0D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0D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0D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0D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0D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0D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0D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0D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0D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0D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0D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0D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0D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0D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0D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0D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0D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J97" authorId="0" shapeId="0" xr:uid="{00000000-0006-0000-0D00-00003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7" authorId="0" shapeId="0" xr:uid="{00000000-0006-0000-0D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0D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0D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0D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0D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0D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0D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0D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0D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0D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0D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0D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0D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0D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0D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0D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0D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0D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0D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0D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0D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0D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0D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0D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0D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0D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0D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0D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0D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0D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0D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0D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0D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0D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0D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0D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0D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0D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0D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0D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0D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0D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0D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0D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0D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0D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0D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0D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0D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0D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0D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0D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0D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0D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0D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0D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0D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0D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0D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0D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0D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0D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0D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0D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0D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0D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0D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0D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0D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0D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0D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0D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0D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0D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X171" authorId="0" shapeId="0" xr:uid="{00000000-0006-0000-0D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0D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I173" authorId="0" shapeId="0" xr:uid="{00000000-0006-0000-0D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X173" authorId="0" shapeId="0" xr:uid="{00000000-0006-0000-0D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0D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4" authorId="0" shapeId="0" xr:uid="{00000000-0006-0000-0D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0D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X175" authorId="1" shapeId="0" xr:uid="{00000000-0006-0000-0D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02/03/2017
Comp. 24767</t>
        </r>
      </text>
    </comment>
    <comment ref="I176" authorId="1" shapeId="0" xr:uid="{00000000-0006-0000-0D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X176" authorId="1" shapeId="0" xr:uid="{00000000-0006-0000-0D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23/03/2017
Comp. 24883</t>
        </r>
      </text>
    </comment>
    <comment ref="I177" authorId="1" shapeId="0" xr:uid="{00000000-0006-0000-0D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X177" authorId="1" shapeId="0" xr:uid="{00000000-0006-0000-0D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11/04/2017
Comp. 25076</t>
        </r>
      </text>
    </comment>
    <comment ref="I178" authorId="1" shapeId="0" xr:uid="{00000000-0006-0000-0D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1" shapeId="0" xr:uid="{00000000-0006-0000-0D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04/05/2017
Comp. 25238</t>
        </r>
      </text>
    </comment>
    <comment ref="I179" authorId="1" shapeId="0" xr:uid="{00000000-0006-0000-0D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X179" authorId="1" shapeId="0" xr:uid="{00000000-0006-0000-0D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06/06/2017
Comp. 25483</t>
        </r>
      </text>
    </comment>
    <comment ref="I180" authorId="1" shapeId="0" xr:uid="{00000000-0006-0000-0D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X180" authorId="1" shapeId="0" xr:uid="{00000000-0006-0000-0D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10/07/2017
Comp. 25735</t>
        </r>
      </text>
    </comment>
    <comment ref="I181" authorId="1" shapeId="0" xr:uid="{00000000-0006-0000-0D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X181" authorId="1" shapeId="0" xr:uid="{00000000-0006-0000-0D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03/08/2017
Comp. 25920</t>
        </r>
      </text>
    </comment>
    <comment ref="I182" authorId="1" shapeId="0" xr:uid="{00000000-0006-0000-0D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X182" authorId="1" shapeId="0" xr:uid="{00000000-0006-0000-0D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08/10/2017
Comp. 26408</t>
        </r>
      </text>
    </comment>
    <comment ref="I183" authorId="1" shapeId="0" xr:uid="{00000000-0006-0000-0D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X183" authorId="1" shapeId="0" xr:uid="{00000000-0006-0000-0D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06/11/2017
Comp. 26608</t>
        </r>
      </text>
    </comment>
    <comment ref="I184" authorId="1" shapeId="0" xr:uid="{00000000-0006-0000-0D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I185" authorId="1" shapeId="0" xr:uid="{00000000-0006-0000-0D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1" shapeId="0" xr:uid="{00000000-0006-0000-0D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26/12/2017
Comp. 26921</t>
        </r>
      </text>
    </comment>
    <comment ref="I186" authorId="1" shapeId="0" xr:uid="{00000000-0006-0000-0D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I187" authorId="1" shapeId="0" xr:uid="{00000000-0006-0000-0D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X187" authorId="1" shapeId="0" xr:uid="{00000000-0006-0000-0D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21/02/2018
Comp. 27365</t>
        </r>
      </text>
    </comment>
    <comment ref="I188" authorId="1" shapeId="0" xr:uid="{00000000-0006-0000-0D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X188" authorId="1" shapeId="0" xr:uid="{00000000-0006-0000-0D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23/04/2018
Comp. 27822</t>
        </r>
      </text>
    </comment>
    <comment ref="I189" authorId="1" shapeId="0" xr:uid="{00000000-0006-0000-0D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I190" authorId="1" shapeId="0" xr:uid="{00000000-0006-0000-0D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1" shapeId="0" xr:uid="{00000000-0006-0000-0D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25/05/2018
Comp. 28040</t>
        </r>
      </text>
    </comment>
    <comment ref="I191" authorId="1" shapeId="0" xr:uid="{00000000-0006-0000-0D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I192" authorId="1" shapeId="0" xr:uid="{00000000-0006-0000-0D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X192" authorId="1" shapeId="0" xr:uid="{00000000-0006-0000-0D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23/07/2018
Comp. 28468</t>
        </r>
      </text>
    </comment>
    <comment ref="I193" authorId="1" shapeId="0" xr:uid="{00000000-0006-0000-0D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1" shapeId="0" xr:uid="{00000000-0006-0000-0D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Transgfeerncia
31/08/2018
Comp. 28735</t>
        </r>
      </text>
    </comment>
    <comment ref="I194" authorId="1" shapeId="0" xr:uid="{00000000-0006-0000-0D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X194" authorId="1" shapeId="0" xr:uid="{00000000-0006-0000-0D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21/09/2018
Comp. 28909</t>
        </r>
      </text>
    </comment>
    <comment ref="I195" authorId="1" shapeId="0" xr:uid="{00000000-0006-0000-0D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I196" authorId="1" shapeId="0" xr:uid="{00000000-0006-0000-0D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X196" authorId="1" shapeId="0" xr:uid="{00000000-0006-0000-0D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03/12/2018
Comp. 29483</t>
        </r>
      </text>
    </comment>
    <comment ref="I197" authorId="1" shapeId="0" xr:uid="{00000000-0006-0000-0D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I198" authorId="1" shapeId="0" xr:uid="{00000000-0006-0000-0D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X198" authorId="1" shapeId="0" xr:uid="{00000000-0006-0000-0D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23/01/2019
Comp. 29820</t>
        </r>
      </text>
    </comment>
    <comment ref="I199" authorId="1" shapeId="0" xr:uid="{00000000-0006-0000-0D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1" shapeId="0" xr:uid="{00000000-0006-0000-0D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01/03/2019
Comp. 30095</t>
        </r>
      </text>
    </comment>
    <comment ref="I200" authorId="1" shapeId="0" xr:uid="{00000000-0006-0000-0D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X200" authorId="1" shapeId="0" xr:uid="{00000000-0006-0000-0D00-0000B9000000}">
      <text>
        <r>
          <rPr>
            <b/>
            <sz val="9"/>
            <color indexed="81"/>
            <rFont val="Tahoma"/>
            <family val="2"/>
          </rPr>
          <t xml:space="preserve">Daniela:
</t>
        </r>
        <r>
          <rPr>
            <sz val="9"/>
            <color indexed="81"/>
            <rFont val="Tahoma"/>
            <family val="2"/>
          </rPr>
          <t>Transferencia
29/03/2019
Comp. 30305</t>
        </r>
      </text>
    </comment>
    <comment ref="I201" authorId="1" shapeId="0" xr:uid="{00000000-0006-0000-0D00-0000B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X201" authorId="1" shapeId="0" xr:uid="{00000000-0006-0000-0D00-0000B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30/04/2019
Comp. 30573</t>
        </r>
      </text>
    </comment>
    <comment ref="I202" authorId="1" shapeId="0" xr:uid="{00000000-0006-0000-0D00-0000B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1" shapeId="0" xr:uid="{00000000-0006-0000-0D00-0000B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28/05/2019
Comp. 30764</t>
        </r>
      </text>
    </comment>
    <comment ref="I203" authorId="1" shapeId="0" xr:uid="{00000000-0006-0000-0D00-0000B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X203" authorId="2" shapeId="0" xr:uid="{00000000-0006-0000-0D00-0000BF000000}">
      <text>
        <r>
          <rPr>
            <sz val="9"/>
            <color indexed="81"/>
            <rFont val="Tahoma"/>
            <family val="2"/>
          </rPr>
          <t xml:space="preserve">
Transferencia
01/07/2019
Comp. 31056</t>
        </r>
      </text>
    </comment>
    <comment ref="I204" authorId="2" shapeId="0" xr:uid="{00000000-0006-0000-0D00-0000C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I205" authorId="2" shapeId="0" xr:uid="{00000000-0006-0000-0D00-0000C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X205" authorId="2" shapeId="0" xr:uid="{00000000-0006-0000-0D00-0000C2000000}">
      <text>
        <r>
          <rPr>
            <sz val="9"/>
            <color indexed="81"/>
            <rFont val="Tahoma"/>
            <family val="2"/>
          </rPr>
          <t xml:space="preserve">
Transferencia
02/09/2019
Comp. 31532</t>
        </r>
      </text>
    </comment>
    <comment ref="I206" authorId="2" shapeId="0" xr:uid="{00000000-0006-0000-0D00-0000C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I207" authorId="2" shapeId="0" xr:uid="{00000000-0006-0000-0D00-0000C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X207" authorId="2" shapeId="0" xr:uid="{00000000-0006-0000-0D00-0000C5000000}">
      <text>
        <r>
          <rPr>
            <sz val="9"/>
            <color indexed="81"/>
            <rFont val="Tahoma"/>
            <family val="2"/>
          </rPr>
          <t xml:space="preserve">
Transferencia
24/10/2019
Comp. 31895</t>
        </r>
      </text>
    </comment>
    <comment ref="I208" authorId="2" shapeId="0" xr:uid="{00000000-0006-0000-0D00-0000C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I209" authorId="2" shapeId="0" xr:uid="{00000000-0006-0000-0D00-0000C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2" shapeId="0" xr:uid="{00000000-0006-0000-0D00-0000C8000000}">
      <text>
        <r>
          <rPr>
            <sz val="9"/>
            <color indexed="81"/>
            <rFont val="Tahoma"/>
            <family val="2"/>
          </rPr>
          <t xml:space="preserve">
Transferencia
20/12/2019
Comp. 32366</t>
        </r>
      </text>
    </comment>
    <comment ref="I210" authorId="2" shapeId="0" xr:uid="{00000000-0006-0000-0D00-0000C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X210" authorId="2" shapeId="0" xr:uid="{00000000-0006-0000-0D00-0000CA000000}">
      <text>
        <r>
          <rPr>
            <sz val="9"/>
            <color indexed="81"/>
            <rFont val="Tahoma"/>
            <family val="2"/>
          </rPr>
          <t xml:space="preserve">
Transferencia
27/01/2020
Comp. 32607</t>
        </r>
      </text>
    </comment>
    <comment ref="I211" authorId="2" shapeId="0" xr:uid="{00000000-0006-0000-0D00-0000C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2" shapeId="0" xr:uid="{00000000-0006-0000-0D00-0000CC000000}">
      <text>
        <r>
          <rPr>
            <sz val="9"/>
            <color indexed="81"/>
            <rFont val="Tahoma"/>
            <family val="2"/>
          </rPr>
          <t>Transferencia
26/02/2020
Comp. 32847</t>
        </r>
      </text>
    </comment>
    <comment ref="I212" authorId="2" shapeId="0" xr:uid="{00000000-0006-0000-0D00-0000C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2" shapeId="0" xr:uid="{00000000-0006-0000-0D00-0000CE000000}">
      <text>
        <r>
          <rPr>
            <sz val="9"/>
            <color indexed="81"/>
            <rFont val="Tahoma"/>
            <family val="2"/>
          </rPr>
          <t>Transferencia
29/03/2020
Comp. 33102</t>
        </r>
      </text>
    </comment>
    <comment ref="I213" authorId="2" shapeId="0" xr:uid="{00000000-0006-0000-0D00-0000C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2" shapeId="0" xr:uid="{00000000-0006-0000-0D00-0000D0000000}">
      <text>
        <r>
          <rPr>
            <sz val="9"/>
            <color indexed="81"/>
            <rFont val="Tahoma"/>
            <family val="2"/>
          </rPr>
          <t>Transferencia
30/04/2020
Comp. 33390</t>
        </r>
      </text>
    </comment>
    <comment ref="I214" authorId="2" shapeId="0" xr:uid="{00000000-0006-0000-0D00-0000D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2" shapeId="0" xr:uid="{00000000-0006-0000-0D00-0000D2000000}">
      <text>
        <r>
          <rPr>
            <sz val="9"/>
            <color indexed="81"/>
            <rFont val="Tahoma"/>
            <family val="2"/>
          </rPr>
          <t>Transferencia
22/05/2020
Comp. 33548</t>
        </r>
      </text>
    </comment>
    <comment ref="I215" authorId="2" shapeId="0" xr:uid="{00000000-0006-0000-0D00-0000D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2" shapeId="0" xr:uid="{00000000-0006-0000-0D00-0000D4000000}">
      <text>
        <r>
          <rPr>
            <sz val="9"/>
            <color indexed="81"/>
            <rFont val="Tahoma"/>
            <family val="2"/>
          </rPr>
          <t>Transferencia
30/06/2020
Comp. 33836</t>
        </r>
      </text>
    </comment>
    <comment ref="I216" authorId="2" shapeId="0" xr:uid="{00000000-0006-0000-0D00-0000D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I217" authorId="2" shapeId="0" xr:uid="{00000000-0006-0000-0D00-0000D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2" shapeId="0" xr:uid="{00000000-0006-0000-0D00-0000D7000000}">
      <text>
        <r>
          <rPr>
            <sz val="9"/>
            <color indexed="81"/>
            <rFont val="Tahoma"/>
            <family val="2"/>
          </rPr>
          <t>Transferencia
02/08/2020
Comp. 34133</t>
        </r>
      </text>
    </comment>
    <comment ref="I218" authorId="2" shapeId="0" xr:uid="{00000000-0006-0000-0D00-0000D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2" shapeId="0" xr:uid="{00000000-0006-0000-0D00-0000D9000000}">
      <text>
        <r>
          <rPr>
            <sz val="9"/>
            <color indexed="81"/>
            <rFont val="Tahoma"/>
            <family val="2"/>
          </rPr>
          <t>Transferencia
02/09/2020
Comp. 34408</t>
        </r>
      </text>
    </comment>
    <comment ref="I219" authorId="2" shapeId="0" xr:uid="{00000000-0006-0000-0D00-0000D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2" shapeId="0" xr:uid="{00000000-0006-0000-0D00-0000DB000000}">
      <text>
        <r>
          <rPr>
            <sz val="9"/>
            <color indexed="81"/>
            <rFont val="Tahoma"/>
            <family val="2"/>
          </rPr>
          <t>Transferencia
01/10/2020
Comp. 34598</t>
        </r>
      </text>
    </comment>
    <comment ref="I220" authorId="2" shapeId="0" xr:uid="{00000000-0006-0000-0D00-0000D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2" shapeId="0" xr:uid="{00000000-0006-0000-0D00-0000DD000000}">
      <text>
        <r>
          <rPr>
            <sz val="9"/>
            <color indexed="81"/>
            <rFont val="Tahoma"/>
            <family val="2"/>
          </rPr>
          <t>Transferencia
05/11/2020
Comp. 34937</t>
        </r>
      </text>
    </comment>
    <comment ref="I221" authorId="2" shapeId="0" xr:uid="{00000000-0006-0000-0D00-0000D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2" shapeId="0" xr:uid="{00000000-0006-0000-0D00-0000DF000000}">
      <text>
        <r>
          <rPr>
            <sz val="9"/>
            <color indexed="81"/>
            <rFont val="Tahoma"/>
            <family val="2"/>
          </rPr>
          <t>Transferencia
05/12/2020
Comp. 35161</t>
        </r>
      </text>
    </comment>
    <comment ref="I222" authorId="2" shapeId="0" xr:uid="{00000000-0006-0000-0D00-0000E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2" shapeId="0" xr:uid="{00000000-0006-0000-0D00-0000E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04/01/2021
Comp. 35377</t>
        </r>
      </text>
    </comment>
    <comment ref="I223" authorId="2" shapeId="0" xr:uid="{00000000-0006-0000-0D00-0000E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2" shapeId="0" xr:uid="{00000000-0006-0000-0D00-0000E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04/02/2021
Comp. 35647</t>
        </r>
      </text>
    </comment>
    <comment ref="I224" authorId="2" shapeId="0" xr:uid="{00000000-0006-0000-0D00-0000E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X224" authorId="2" shapeId="0" xr:uid="{00000000-0006-0000-0D00-0000E5000000}">
      <text>
        <r>
          <rPr>
            <sz val="9"/>
            <color indexed="81"/>
            <rFont val="Tahoma"/>
            <family val="2"/>
          </rPr>
          <t>Transferencia
05/03/2021
Comp. 35910</t>
        </r>
      </text>
    </comment>
    <comment ref="I225" authorId="2" shapeId="0" xr:uid="{00000000-0006-0000-0D00-0000E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2" shapeId="0" xr:uid="{00000000-0006-0000-0D00-0000E7000000}">
      <text>
        <r>
          <rPr>
            <sz val="9"/>
            <color indexed="81"/>
            <rFont val="Tahoma"/>
            <family val="2"/>
          </rPr>
          <t>Transferencia
07/04/2021
Comp. 36163</t>
        </r>
      </text>
    </comment>
    <comment ref="I226" authorId="2" shapeId="0" xr:uid="{00000000-0006-0000-0D00-0000E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2" shapeId="0" xr:uid="{00000000-0006-0000-0D00-0000E9000000}">
      <text>
        <r>
          <rPr>
            <sz val="9"/>
            <color indexed="81"/>
            <rFont val="Tahoma"/>
            <family val="2"/>
          </rPr>
          <t>Transferencia
08/05/2021
Comp. 36417</t>
        </r>
      </text>
    </comment>
    <comment ref="I227" authorId="2" shapeId="0" xr:uid="{00000000-0006-0000-0D00-0000E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2" shapeId="0" xr:uid="{00000000-0006-0000-0D00-0000EB000000}">
      <text>
        <r>
          <rPr>
            <sz val="9"/>
            <color indexed="81"/>
            <rFont val="Tahoma"/>
            <family val="2"/>
          </rPr>
          <t>Transferencia
01/06/2021
Comp. 36556</t>
        </r>
      </text>
    </comment>
    <comment ref="I228" authorId="2" shapeId="0" xr:uid="{00000000-0006-0000-0D00-0000E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2" shapeId="0" xr:uid="{00000000-0006-0000-0D00-0000ED000000}">
      <text>
        <r>
          <rPr>
            <sz val="9"/>
            <color indexed="81"/>
            <rFont val="Tahoma"/>
            <family val="2"/>
          </rPr>
          <t>Transferencia
09/07/2021
Comp. 36912</t>
        </r>
      </text>
    </comment>
    <comment ref="I229" authorId="2" shapeId="0" xr:uid="{00000000-0006-0000-0D00-0000E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2" shapeId="0" xr:uid="{00000000-0006-0000-0D00-0000EF000000}">
      <text>
        <r>
          <rPr>
            <sz val="9"/>
            <color indexed="81"/>
            <rFont val="Tahoma"/>
            <family val="2"/>
          </rPr>
          <t>Transferencia
05/08/2021
Comp. 37143</t>
        </r>
      </text>
    </comment>
    <comment ref="I230" authorId="2" shapeId="0" xr:uid="{00000000-0006-0000-0D00-0000F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2" shapeId="0" xr:uid="{00000000-0006-0000-0D00-0000F1000000}">
      <text>
        <r>
          <rPr>
            <sz val="9"/>
            <color indexed="81"/>
            <rFont val="Tahoma"/>
            <family val="2"/>
          </rPr>
          <t>Transferencia
12/09/2021
Comp. 37419</t>
        </r>
      </text>
    </comment>
    <comment ref="I231" authorId="2" shapeId="0" xr:uid="{00000000-0006-0000-0D00-0000F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I232" authorId="2" shapeId="0" xr:uid="{00000000-0006-0000-0D00-0000F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2" shapeId="0" xr:uid="{00000000-0006-0000-0D00-0000F4000000}">
      <text>
        <r>
          <rPr>
            <sz val="9"/>
            <color indexed="81"/>
            <rFont val="Tahoma"/>
            <family val="2"/>
          </rPr>
          <t>Transferencia
15/11/2021
Comp. 37918</t>
        </r>
      </text>
    </comment>
    <comment ref="I233" authorId="2" shapeId="0" xr:uid="{00000000-0006-0000-0D00-0000F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2" shapeId="0" xr:uid="{00000000-0006-0000-0D00-0000F6000000}">
      <text>
        <r>
          <rPr>
            <sz val="9"/>
            <color indexed="81"/>
            <rFont val="Tahoma"/>
            <family val="2"/>
          </rPr>
          <t>Transferencia
09/12/2021
Comp. 38134</t>
        </r>
      </text>
    </comment>
    <comment ref="I234" authorId="3" shapeId="0" xr:uid="{00000000-0006-0000-0D00-0000F7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3" shapeId="0" xr:uid="{00000000-0006-0000-0D00-0000F8000000}">
      <text>
        <r>
          <rPr>
            <b/>
            <sz val="9"/>
            <color indexed="81"/>
            <rFont val="Tahoma"/>
            <family val="2"/>
          </rPr>
          <t>Transferencia
21/01/2022
Comp. 38414</t>
        </r>
      </text>
    </comment>
    <comment ref="I235" authorId="3" shapeId="0" xr:uid="{00000000-0006-0000-0D00-0000F9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4" shapeId="0" xr:uid="{00000000-0006-0000-0D00-0000FA000000}">
      <text>
        <r>
          <rPr>
            <b/>
            <sz val="9"/>
            <color indexed="81"/>
            <rFont val="Tahoma"/>
            <family val="2"/>
          </rPr>
          <t>Beatriz:</t>
        </r>
        <r>
          <rPr>
            <sz val="9"/>
            <color indexed="81"/>
            <rFont val="Tahoma"/>
            <family val="2"/>
          </rPr>
          <t xml:space="preserve">
Transferencia
17/02/2022
Comp. 38657</t>
        </r>
      </text>
    </comment>
    <comment ref="I236" authorId="3" shapeId="0" xr:uid="{00000000-0006-0000-0D00-0000FB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0" shapeId="0" xr:uid="{00000000-0006-0000-0D00-0000FC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3" shapeId="0" xr:uid="{00000000-0006-0000-0D00-0000F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19/03/2022
Comp. 38902</t>
        </r>
      </text>
    </comment>
    <comment ref="I237" authorId="3" shapeId="0" xr:uid="{00000000-0006-0000-0D00-0000FE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3" shapeId="0" xr:uid="{00000000-0006-0000-0D00-0000F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19/04/2022
Comp. 39149</t>
        </r>
      </text>
    </comment>
    <comment ref="I238" authorId="3" shapeId="0" xr:uid="{00000000-0006-0000-0D00-000000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3" shapeId="0" xr:uid="{00000000-0006-0000-0D00-000001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19/05/2022
Comp. 39401</t>
        </r>
      </text>
    </comment>
    <comment ref="I239" authorId="3" shapeId="0" xr:uid="{00000000-0006-0000-0D00-000002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5" shapeId="0" xr:uid="{00000000-0006-0000-0D00-00000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23/06/2022
Comp. 39670</t>
        </r>
      </text>
    </comment>
    <comment ref="I240" authorId="5" shapeId="0" xr:uid="{00000000-0006-0000-0D00-00000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5" shapeId="0" xr:uid="{00000000-0006-0000-0D00-00000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19/07/2022
Comp. 39888</t>
        </r>
      </text>
    </comment>
    <comment ref="I241" authorId="5" shapeId="0" xr:uid="{00000000-0006-0000-0D00-00000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5" shapeId="0" xr:uid="{00000000-0006-0000-0D00-000007010000}">
      <text>
        <r>
          <rPr>
            <b/>
            <sz val="9"/>
            <color indexed="81"/>
            <rFont val="Tahoma"/>
            <family val="2"/>
          </rPr>
          <t xml:space="preserve">Transferencia
</t>
        </r>
        <r>
          <rPr>
            <sz val="9"/>
            <color indexed="81"/>
            <rFont val="Tahoma"/>
            <family val="2"/>
          </rPr>
          <t>18/08/2022
Comp. 040132</t>
        </r>
      </text>
    </comment>
    <comment ref="I242" authorId="5" shapeId="0" xr:uid="{00000000-0006-0000-0D00-00000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5" shapeId="0" xr:uid="{00000000-0006-0000-0D00-00000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11/09/2022
Comp. 40365</t>
        </r>
      </text>
    </comment>
    <comment ref="I243" authorId="5" shapeId="0" xr:uid="{00000000-0006-0000-0D00-00000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5" shapeId="0" xr:uid="{00000000-0006-0000-0D00-00000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
11/10/2022
Comp. 40595</t>
        </r>
      </text>
    </comment>
    <comment ref="I244" authorId="5" shapeId="0" xr:uid="{00000000-0006-0000-0D00-00000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I245" authorId="5" shapeId="0" xr:uid="{00000000-0006-0000-0D00-00000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5" shapeId="0" xr:uid="{00000000-0006-0000-0D00-00000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26/12/2022
Comp. 41143</t>
        </r>
      </text>
    </comment>
    <comment ref="I246" authorId="5" shapeId="0" xr:uid="{00000000-0006-0000-0D00-00000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I247" authorId="5" shapeId="0" xr:uid="{00000000-0006-0000-0D00-00001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5" shapeId="0" xr:uid="{00000000-0006-0000-0D00-00001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06/02/2023
Comp. 41550</t>
        </r>
      </text>
    </comment>
    <comment ref="I248" authorId="5" shapeId="0" xr:uid="{00000000-0006-0000-0D00-00001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5" shapeId="0" xr:uid="{00000000-0006-0000-0D00-00001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06/03/2023
Comp. 41799</t>
        </r>
      </text>
    </comment>
    <comment ref="I249" authorId="5" shapeId="0" xr:uid="{00000000-0006-0000-0D00-00001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I250" authorId="5" shapeId="0" xr:uid="{00000000-0006-0000-0D00-00001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5" shapeId="0" xr:uid="{00000000-0006-0000-0D00-00001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28/04/2023
Comp. 42172</t>
        </r>
      </text>
    </comment>
    <comment ref="I251" authorId="5" shapeId="0" xr:uid="{00000000-0006-0000-0D00-00001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I252" authorId="6" shapeId="0" xr:uid="{00000000-0006-0000-0D00-000018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6" shapeId="0" xr:uid="{00000000-0006-0000-0D00-000019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18/07/2023
Comp. 42847</t>
        </r>
      </text>
    </comment>
    <comment ref="I253" authorId="6" shapeId="0" xr:uid="{00000000-0006-0000-0D00-00001A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6" shapeId="0" xr:uid="{00000000-0006-0000-0D00-00001B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02/08/2023
Comp. 43010</t>
        </r>
      </text>
    </comment>
    <comment ref="I254" authorId="6" shapeId="0" xr:uid="{AD5BDC2C-A781-4BD0-8D94-24486766F61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6" shapeId="0" xr:uid="{86F3C1FE-7FFE-4189-AEDA-E5E0610E9031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04/09/2023
Comp. 43294</t>
        </r>
      </text>
    </comment>
    <comment ref="I255" authorId="6" shapeId="0" xr:uid="{B356DB59-CDBC-49EA-8561-38208B2214E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I256" authorId="6" shapeId="0" xr:uid="{609B18EE-D0CA-4DAF-ACB9-3B93081CFA11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6" shapeId="0" xr:uid="{75980A12-8FAC-4EAE-B6E5-A8D1EB8FB4D2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04/11/2023
Comp. 43806</t>
        </r>
      </text>
    </comment>
    <comment ref="I257" authorId="6" shapeId="0" xr:uid="{14CE2C10-AC16-46CF-83D2-4EBB481F410F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5" shapeId="0" xr:uid="{F789F750-B73A-4181-9DE8-619C3AA5533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02/12/2023
comp.44001</t>
        </r>
      </text>
    </comment>
    <comment ref="I258" authorId="6" shapeId="0" xr:uid="{EC932F29-1053-4068-A6A5-52F444A3E6F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Beatriz Contreras</author>
    <author>Autor</author>
    <author>Daniela</author>
    <author>Constanza Rojas</author>
    <author>Usuario</author>
    <author>User</author>
    <author>Secretaria</author>
  </authors>
  <commentList>
    <comment ref="F3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Nuevo propietario desde el 12/11/2021 anterior Sonia Correa Aguilar</t>
        </r>
      </text>
    </comment>
    <comment ref="X35" authorId="1" shapeId="0" xr:uid="{00000000-0006-0000-0E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1" shapeId="0" xr:uid="{00000000-0006-0000-0E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1" shapeId="0" xr:uid="{00000000-0006-0000-0E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1" shapeId="0" xr:uid="{00000000-0006-0000-0E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1" shapeId="0" xr:uid="{00000000-0006-0000-0E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1" shapeId="0" xr:uid="{00000000-0006-0000-0E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1" shapeId="0" xr:uid="{00000000-0006-0000-0E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1" shapeId="0" xr:uid="{00000000-0006-0000-0E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1" shapeId="0" xr:uid="{00000000-0006-0000-0E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1" shapeId="0" xr:uid="{00000000-0006-0000-0E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1" shapeId="0" xr:uid="{00000000-0006-0000-0E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1" shapeId="0" xr:uid="{00000000-0006-0000-0E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1" shapeId="0" xr:uid="{00000000-0006-0000-0E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1" shapeId="0" xr:uid="{00000000-0006-0000-0E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1" shapeId="0" xr:uid="{00000000-0006-0000-0E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1" shapeId="0" xr:uid="{00000000-0006-0000-0E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1" shapeId="0" xr:uid="{00000000-0006-0000-0E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1" shapeId="0" xr:uid="{00000000-0006-0000-0E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1" shapeId="0" xr:uid="{00000000-0006-0000-0E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1" shapeId="0" xr:uid="{00000000-0006-0000-0E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1" shapeId="0" xr:uid="{00000000-0006-0000-0E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1" shapeId="0" xr:uid="{00000000-0006-0000-0E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1" shapeId="0" xr:uid="{00000000-0006-0000-0E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1" shapeId="0" xr:uid="{00000000-0006-0000-0E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1" shapeId="0" xr:uid="{00000000-0006-0000-0E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1" shapeId="0" xr:uid="{00000000-0006-0000-0E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1" shapeId="0" xr:uid="{00000000-0006-0000-0E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1" shapeId="0" xr:uid="{00000000-0006-0000-0E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1" shapeId="0" xr:uid="{00000000-0006-0000-0E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1" shapeId="0" xr:uid="{00000000-0006-0000-0E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1" shapeId="0" xr:uid="{00000000-0006-0000-0E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1" shapeId="0" xr:uid="{00000000-0006-0000-0E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1" shapeId="0" xr:uid="{00000000-0006-0000-0E00-00002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1" shapeId="0" xr:uid="{00000000-0006-0000-0E00-000023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1" shapeId="0" xr:uid="{00000000-0006-0000-0E00-000024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1" shapeId="0" xr:uid="{00000000-0006-0000-0E00-000025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1" shapeId="0" xr:uid="{00000000-0006-0000-0E00-000026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1" shapeId="0" xr:uid="{00000000-0006-0000-0E00-000027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1" shapeId="0" xr:uid="{00000000-0006-0000-0E00-000028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1" shapeId="0" xr:uid="{00000000-0006-0000-0E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1" shapeId="0" xr:uid="{00000000-0006-0000-0E00-00002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1" shapeId="0" xr:uid="{00000000-0006-0000-0E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1" shapeId="0" xr:uid="{00000000-0006-0000-0E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1" shapeId="0" xr:uid="{00000000-0006-0000-0E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1" shapeId="0" xr:uid="{00000000-0006-0000-0E00-00002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1" shapeId="0" xr:uid="{00000000-0006-0000-0E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1" shapeId="0" xr:uid="{00000000-0006-0000-0E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1" shapeId="0" xr:uid="{00000000-0006-0000-0E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1" shapeId="0" xr:uid="{00000000-0006-0000-0E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1" shapeId="0" xr:uid="{00000000-0006-0000-0E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1" shapeId="0" xr:uid="{00000000-0006-0000-0E00-00003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1" shapeId="0" xr:uid="{00000000-0006-0000-0E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1" shapeId="0" xr:uid="{00000000-0006-0000-0E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1" shapeId="0" xr:uid="{00000000-0006-0000-0E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1" shapeId="0" xr:uid="{00000000-0006-0000-0E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1" shapeId="0" xr:uid="{00000000-0006-0000-0E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1" shapeId="0" xr:uid="{00000000-0006-0000-0E00-00003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1" shapeId="0" xr:uid="{00000000-0006-0000-0E00-00003B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J97" authorId="1" shapeId="0" xr:uid="{00000000-0006-0000-0E00-00003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7" authorId="1" shapeId="0" xr:uid="{00000000-0006-0000-0E00-00003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J98" authorId="1" shapeId="0" xr:uid="{00000000-0006-0000-0E00-00003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8" authorId="1" shapeId="0" xr:uid="{00000000-0006-0000-0E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1" shapeId="0" xr:uid="{00000000-0006-0000-0E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1" shapeId="0" xr:uid="{00000000-0006-0000-0E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1" shapeId="0" xr:uid="{00000000-0006-0000-0E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1" shapeId="0" xr:uid="{00000000-0006-0000-0E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1" shapeId="0" xr:uid="{00000000-0006-0000-0E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1" shapeId="0" xr:uid="{00000000-0006-0000-0E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1" shapeId="0" xr:uid="{00000000-0006-0000-0E00-00004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1" shapeId="0" xr:uid="{00000000-0006-0000-0E00-00004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1" shapeId="0" xr:uid="{00000000-0006-0000-0E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1" shapeId="0" xr:uid="{00000000-0006-0000-0E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1" shapeId="0" xr:uid="{00000000-0006-0000-0E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1" shapeId="0" xr:uid="{00000000-0006-0000-0E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1" shapeId="0" xr:uid="{00000000-0006-0000-0E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1" shapeId="0" xr:uid="{00000000-0006-0000-0E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1" shapeId="0" xr:uid="{00000000-0006-0000-0E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1" shapeId="0" xr:uid="{00000000-0006-0000-0E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1" shapeId="0" xr:uid="{00000000-0006-0000-0E00-000050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1" shapeId="0" xr:uid="{00000000-0006-0000-0E00-000051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1" shapeId="0" xr:uid="{00000000-0006-0000-0E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1" shapeId="0" xr:uid="{00000000-0006-0000-0E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1" shapeId="0" xr:uid="{00000000-0006-0000-0E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1" shapeId="0" xr:uid="{00000000-0006-0000-0E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1" shapeId="0" xr:uid="{00000000-0006-0000-0E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1" shapeId="0" xr:uid="{00000000-0006-0000-0E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1" shapeId="0" xr:uid="{00000000-0006-0000-0E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1" shapeId="0" xr:uid="{00000000-0006-0000-0E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1" shapeId="0" xr:uid="{00000000-0006-0000-0E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1" shapeId="0" xr:uid="{00000000-0006-0000-0E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1" shapeId="0" xr:uid="{00000000-0006-0000-0E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1" shapeId="0" xr:uid="{00000000-0006-0000-0E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1" shapeId="0" xr:uid="{00000000-0006-0000-0E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1" shapeId="0" xr:uid="{00000000-0006-0000-0E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1" shapeId="0" xr:uid="{00000000-0006-0000-0E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1" shapeId="0" xr:uid="{00000000-0006-0000-0E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1" shapeId="0" xr:uid="{00000000-0006-0000-0E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1" shapeId="0" xr:uid="{00000000-0006-0000-0E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1" shapeId="0" xr:uid="{00000000-0006-0000-0E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1" shapeId="0" xr:uid="{00000000-0006-0000-0E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1" shapeId="0" xr:uid="{00000000-0006-0000-0E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1" shapeId="0" xr:uid="{00000000-0006-0000-0E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1" shapeId="0" xr:uid="{00000000-0006-0000-0E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1" shapeId="0" xr:uid="{00000000-0006-0000-0E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1" shapeId="0" xr:uid="{00000000-0006-0000-0E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1" shapeId="0" xr:uid="{00000000-0006-0000-0E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1" shapeId="0" xr:uid="{00000000-0006-0000-0E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1" shapeId="0" xr:uid="{00000000-0006-0000-0E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1" shapeId="0" xr:uid="{00000000-0006-0000-0E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1" shapeId="0" xr:uid="{00000000-0006-0000-0E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1" shapeId="0" xr:uid="{00000000-0006-0000-0E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1" shapeId="0" xr:uid="{00000000-0006-0000-0E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1" shapeId="0" xr:uid="{00000000-0006-0000-0E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1" shapeId="0" xr:uid="{00000000-0006-0000-0E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1" shapeId="0" xr:uid="{00000000-0006-0000-0E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1" shapeId="0" xr:uid="{00000000-0006-0000-0E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1" shapeId="0" xr:uid="{00000000-0006-0000-0E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1" shapeId="0" xr:uid="{00000000-0006-0000-0E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1" shapeId="0" xr:uid="{00000000-0006-0000-0E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1" shapeId="0" xr:uid="{00000000-0006-0000-0E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1" shapeId="0" xr:uid="{00000000-0006-0000-0E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1" shapeId="0" xr:uid="{00000000-0006-0000-0E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1" shapeId="0" xr:uid="{00000000-0006-0000-0E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1" shapeId="0" xr:uid="{00000000-0006-0000-0E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1" shapeId="0" xr:uid="{00000000-0006-0000-0E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1" shapeId="0" xr:uid="{00000000-0006-0000-0E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1" shapeId="0" xr:uid="{00000000-0006-0000-0E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1" shapeId="0" xr:uid="{00000000-0006-0000-0E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1" shapeId="0" xr:uid="{00000000-0006-0000-0E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1" shapeId="0" xr:uid="{00000000-0006-0000-0E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1" shapeId="0" xr:uid="{00000000-0006-0000-0E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1" shapeId="0" xr:uid="{00000000-0006-0000-0E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1" shapeId="0" xr:uid="{00000000-0006-0000-0E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1" shapeId="0" xr:uid="{00000000-0006-0000-0E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X171" authorId="1" shapeId="0" xr:uid="{00000000-0006-0000-0E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3" authorId="1" shapeId="0" xr:uid="{00000000-0006-0000-0E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3" authorId="1" shapeId="0" xr:uid="{00000000-0006-0000-0E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1" shapeId="0" xr:uid="{00000000-0006-0000-0E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X174" authorId="1" shapeId="0" xr:uid="{00000000-0006-0000-0E00-00008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2" shapeId="0" xr:uid="{00000000-0006-0000-0E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I176" authorId="2" shapeId="0" xr:uid="{00000000-0006-0000-0E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estado</t>
        </r>
      </text>
    </comment>
    <comment ref="X176" authorId="2" shapeId="0" xr:uid="{00000000-0006-0000-0E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30/03/2017
Comp. 24913</t>
        </r>
      </text>
    </comment>
    <comment ref="I177" authorId="2" shapeId="0" xr:uid="{00000000-0006-0000-0E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X177" authorId="2" shapeId="0" xr:uid="{00000000-0006-0000-0E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27/04/2017
Comp. 25145</t>
        </r>
      </text>
    </comment>
    <comment ref="I178" authorId="2" shapeId="0" xr:uid="{00000000-0006-0000-0E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2" shapeId="0" xr:uid="{00000000-0006-0000-0E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01/06/2017
Comp. 25427</t>
        </r>
      </text>
    </comment>
    <comment ref="I179" authorId="2" shapeId="0" xr:uid="{00000000-0006-0000-0E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I180" authorId="2" shapeId="0" xr:uid="{00000000-0006-0000-0E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X180" authorId="2" shapeId="0" xr:uid="{00000000-0006-0000-0E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03/07/2017
Comp. 25669</t>
        </r>
      </text>
    </comment>
    <comment ref="I181" authorId="2" shapeId="0" xr:uid="{00000000-0006-0000-0E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X181" authorId="2" shapeId="0" xr:uid="{00000000-0006-0000-0E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01/09/2017
Comp. 26104</t>
        </r>
      </text>
    </comment>
    <comment ref="I182" authorId="2" shapeId="0" xr:uid="{00000000-0006-0000-0E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X182" authorId="2" shapeId="0" xr:uid="{00000000-0006-0000-0E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02/10/2017
Comp. 26326</t>
        </r>
      </text>
    </comment>
    <comment ref="I183" authorId="2" shapeId="0" xr:uid="{00000000-0006-0000-0E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X183" authorId="2" shapeId="0" xr:uid="{00000000-0006-0000-0E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24/10/2017
Comp. 26459</t>
        </r>
      </text>
    </comment>
    <comment ref="I184" authorId="2" shapeId="0" xr:uid="{00000000-0006-0000-0E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I185" authorId="2" shapeId="0" xr:uid="{00000000-0006-0000-0E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2" shapeId="0" xr:uid="{00000000-0006-0000-0E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19/12/2017
Comp. 26908</t>
        </r>
      </text>
    </comment>
    <comment ref="I186" authorId="2" shapeId="0" xr:uid="{00000000-0006-0000-0E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X186" authorId="2" shapeId="0" xr:uid="{00000000-0006-0000-0E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01/02/2018
Comp. 27227</t>
        </r>
      </text>
    </comment>
    <comment ref="I187" authorId="2" shapeId="0" xr:uid="{00000000-0006-0000-0E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X187" authorId="2" shapeId="0" xr:uid="{00000000-0006-0000-0E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04/03/2018
Comp 27496</t>
        </r>
      </text>
    </comment>
    <comment ref="I188" authorId="2" shapeId="0" xr:uid="{00000000-0006-0000-0E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X188" authorId="2" shapeId="0" xr:uid="{00000000-0006-0000-0E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29/03/2018
Comp. 27631</t>
        </r>
      </text>
    </comment>
    <comment ref="I189" authorId="2" shapeId="0" xr:uid="{00000000-0006-0000-0E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X189" authorId="2" shapeId="0" xr:uid="{00000000-0006-0000-0E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27/04/2018
Comp. 27838</t>
        </r>
      </text>
    </comment>
    <comment ref="I190" authorId="2" shapeId="0" xr:uid="{00000000-0006-0000-0E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2" shapeId="0" xr:uid="{00000000-0006-0000-0E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01/06/2018
Comp. 28115</t>
        </r>
      </text>
    </comment>
    <comment ref="I191" authorId="2" shapeId="0" xr:uid="{00000000-0006-0000-0E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X191" authorId="3" shapeId="0" xr:uid="{00000000-0006-0000-0E00-0000AB000000}">
      <text>
        <r>
          <rPr>
            <b/>
            <sz val="9"/>
            <color indexed="81"/>
            <rFont val="Tahoma"/>
            <family val="2"/>
          </rPr>
          <t xml:space="preserve">Constanza:
</t>
        </r>
        <r>
          <rPr>
            <sz val="9"/>
            <color indexed="81"/>
            <rFont val="Tahoma"/>
            <family val="2"/>
          </rPr>
          <t>Transferencia
03/07/2018
Comp. 28360</t>
        </r>
      </text>
    </comment>
    <comment ref="I192" authorId="2" shapeId="0" xr:uid="{00000000-0006-0000-0E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X192" authorId="2" shapeId="0" xr:uid="{00000000-0006-0000-0E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02/08/2018
Comp. 28580</t>
        </r>
      </text>
    </comment>
    <comment ref="I193" authorId="2" shapeId="0" xr:uid="{00000000-0006-0000-0E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2" shapeId="0" xr:uid="{00000000-0006-0000-0E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29/08/2018
Comp. 28711</t>
        </r>
      </text>
    </comment>
    <comment ref="I194" authorId="2" shapeId="0" xr:uid="{00000000-0006-0000-0E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X194" authorId="2" shapeId="0" xr:uid="{00000000-0006-0000-0E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01/10/2018
Comp. 29005</t>
        </r>
      </text>
    </comment>
    <comment ref="I195" authorId="2" shapeId="0" xr:uid="{00000000-0006-0000-0E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X195" authorId="2" shapeId="0" xr:uid="{00000000-0006-0000-0E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05/11/2018
Comp. 29236</t>
        </r>
      </text>
    </comment>
    <comment ref="I196" authorId="2" shapeId="0" xr:uid="{00000000-0006-0000-0E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X196" authorId="2" shapeId="0" xr:uid="{00000000-0006-0000-0E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04/12/2018
Comp. 29503</t>
        </r>
      </text>
    </comment>
    <comment ref="I197" authorId="2" shapeId="0" xr:uid="{00000000-0006-0000-0E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X197" authorId="2" shapeId="0" xr:uid="{00000000-0006-0000-0E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21/12/2018
Comp. 29594</t>
        </r>
      </text>
    </comment>
    <comment ref="I198" authorId="2" shapeId="0" xr:uid="{00000000-0006-0000-0E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X198" authorId="2" shapeId="0" xr:uid="{00000000-0006-0000-0E00-0000B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 
04/02/2019
Comp. 29938</t>
        </r>
      </text>
    </comment>
    <comment ref="I199" authorId="2" shapeId="0" xr:uid="{00000000-0006-0000-0E00-0000B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2" shapeId="0" xr:uid="{00000000-0006-0000-0E00-0000B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07/03/2019
Comp. 30220</t>
        </r>
      </text>
    </comment>
    <comment ref="I200" authorId="2" shapeId="0" xr:uid="{00000000-0006-0000-0E00-0000B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X200" authorId="2" shapeId="0" xr:uid="{00000000-0006-0000-0E00-0000B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22/03/2019
Comp. 30268</t>
        </r>
      </text>
    </comment>
    <comment ref="I201" authorId="2" shapeId="0" xr:uid="{00000000-0006-0000-0E00-0000B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I202" authorId="2" shapeId="0" xr:uid="{00000000-0006-0000-0E00-0000B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2" shapeId="0" xr:uid="{00000000-0006-0000-0E00-0000C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13/05/2019
Comp. 30704</t>
        </r>
      </text>
    </comment>
    <comment ref="I203" authorId="2" shapeId="0" xr:uid="{00000000-0006-0000-0E00-0000C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X203" authorId="0" shapeId="0" xr:uid="{00000000-0006-0000-0E00-0000C2000000}">
      <text>
        <r>
          <rPr>
            <sz val="9"/>
            <color indexed="81"/>
            <rFont val="Tahoma"/>
            <family val="2"/>
          </rPr>
          <t>Transferencia
01/07/2019
Comp. 31057</t>
        </r>
      </text>
    </comment>
    <comment ref="I204" authorId="0" shapeId="0" xr:uid="{00000000-0006-0000-0E00-0000C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X204" authorId="0" shapeId="0" xr:uid="{00000000-0006-0000-0E00-0000C4000000}">
      <text>
        <r>
          <rPr>
            <sz val="9"/>
            <color indexed="81"/>
            <rFont val="Tahoma"/>
            <family val="2"/>
          </rPr>
          <t xml:space="preserve">
Transferencia
12/08/2019
Comp. 31401</t>
        </r>
      </text>
    </comment>
    <comment ref="I205" authorId="0" shapeId="0" xr:uid="{00000000-0006-0000-0E00-0000C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X205" authorId="0" shapeId="0" xr:uid="{00000000-0006-0000-0E00-0000C6000000}">
      <text>
        <r>
          <rPr>
            <sz val="9"/>
            <color indexed="81"/>
            <rFont val="Tahoma"/>
            <family val="2"/>
          </rPr>
          <t xml:space="preserve">
Transferencia
22/08/2019
Comp. 31437</t>
        </r>
      </text>
    </comment>
    <comment ref="I206" authorId="0" shapeId="0" xr:uid="{00000000-0006-0000-0E00-0000C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X206" authorId="0" shapeId="0" xr:uid="{00000000-0006-0000-0E00-0000C8000000}">
      <text>
        <r>
          <rPr>
            <sz val="9"/>
            <color indexed="81"/>
            <rFont val="Tahoma"/>
            <family val="2"/>
          </rPr>
          <t xml:space="preserve">
Transferencia
23/09/2019
Comp. 31667</t>
        </r>
      </text>
    </comment>
    <comment ref="I207" authorId="0" shapeId="0" xr:uid="{00000000-0006-0000-0E00-0000C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X207" authorId="0" shapeId="0" xr:uid="{00000000-0006-0000-0E00-0000CA000000}">
      <text>
        <r>
          <rPr>
            <sz val="9"/>
            <color indexed="81"/>
            <rFont val="Tahoma"/>
            <family val="2"/>
          </rPr>
          <t xml:space="preserve">
Transferencia
31/10/2019
Comp. 32003</t>
        </r>
      </text>
    </comment>
    <comment ref="I208" authorId="0" shapeId="0" xr:uid="{00000000-0006-0000-0E00-0000C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X208" authorId="0" shapeId="0" xr:uid="{00000000-0006-0000-0E00-0000CC000000}">
      <text>
        <r>
          <rPr>
            <sz val="9"/>
            <color indexed="81"/>
            <rFont val="Tahoma"/>
            <family val="2"/>
          </rPr>
          <t>Transferencia
13/12/2019
Comp. 32344</t>
        </r>
      </text>
    </comment>
    <comment ref="I209" authorId="0" shapeId="0" xr:uid="{00000000-0006-0000-0E00-0000C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0" shapeId="0" xr:uid="{00000000-0006-0000-0E00-0000CE000000}">
      <text>
        <r>
          <rPr>
            <sz val="9"/>
            <color indexed="81"/>
            <rFont val="Tahoma"/>
            <family val="2"/>
          </rPr>
          <t xml:space="preserve">
Transferencia
24/12/2019
Comp. 32375</t>
        </r>
      </text>
    </comment>
    <comment ref="I210" authorId="0" shapeId="0" xr:uid="{00000000-0006-0000-0E00-0000C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X210" authorId="0" shapeId="0" xr:uid="{00000000-0006-0000-0E00-0000D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05/02/2020
Comp. 32767</t>
        </r>
      </text>
    </comment>
    <comment ref="I211" authorId="0" shapeId="0" xr:uid="{00000000-0006-0000-0E00-0000D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0" shapeId="0" xr:uid="{00000000-0006-0000-0E00-0000D2000000}">
      <text>
        <r>
          <rPr>
            <sz val="9"/>
            <color indexed="81"/>
            <rFont val="Tahoma"/>
            <family val="2"/>
          </rPr>
          <t>Transferencia
21/02/2020
Comp. 32834</t>
        </r>
      </text>
    </comment>
    <comment ref="I212" authorId="0" shapeId="0" xr:uid="{00000000-0006-0000-0E00-0000D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0" shapeId="0" xr:uid="{00000000-0006-0000-0E00-0000D4000000}">
      <text>
        <r>
          <rPr>
            <sz val="9"/>
            <color indexed="81"/>
            <rFont val="Tahoma"/>
            <family val="2"/>
          </rPr>
          <t>Transferencia
01/04/2020
Comp. 33195</t>
        </r>
      </text>
    </comment>
    <comment ref="I213" authorId="0" shapeId="0" xr:uid="{00000000-0006-0000-0E00-0000D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0" shapeId="0" xr:uid="{00000000-0006-0000-0E00-0000D6000000}">
      <text>
        <r>
          <rPr>
            <sz val="9"/>
            <color indexed="81"/>
            <rFont val="Tahoma"/>
            <family val="2"/>
          </rPr>
          <t>Transferencia
07/05/2020
Comp. 33492</t>
        </r>
      </text>
    </comment>
    <comment ref="I214" authorId="0" shapeId="0" xr:uid="{00000000-0006-0000-0E00-0000D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0" shapeId="0" xr:uid="{00000000-0006-0000-0E00-0000D8000000}">
      <text>
        <r>
          <rPr>
            <sz val="9"/>
            <color indexed="81"/>
            <rFont val="Tahoma"/>
            <family val="2"/>
          </rPr>
          <t>Transferencia
01/06/2020
Comp. 33661</t>
        </r>
      </text>
    </comment>
    <comment ref="I215" authorId="0" shapeId="0" xr:uid="{00000000-0006-0000-0E00-0000D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0" shapeId="0" xr:uid="{00000000-0006-0000-0E00-0000DA000000}">
      <text>
        <r>
          <rPr>
            <sz val="9"/>
            <color indexed="81"/>
            <rFont val="Tahoma"/>
            <family val="2"/>
          </rPr>
          <t>Transferencia
26/06/2020
Comp. 33809</t>
        </r>
      </text>
    </comment>
    <comment ref="I216" authorId="0" shapeId="0" xr:uid="{00000000-0006-0000-0E00-0000D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X216" authorId="0" shapeId="0" xr:uid="{00000000-0006-0000-0E00-0000DC000000}">
      <text>
        <r>
          <rPr>
            <sz val="9"/>
            <color indexed="81"/>
            <rFont val="Tahoma"/>
            <family val="2"/>
          </rPr>
          <t>Transferencia
10/08/2020
Comp. 34231</t>
        </r>
      </text>
    </comment>
    <comment ref="I217" authorId="0" shapeId="0" xr:uid="{00000000-0006-0000-0E00-0000D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0" shapeId="0" xr:uid="{00000000-0006-0000-0E00-0000DE000000}">
      <text>
        <r>
          <rPr>
            <sz val="9"/>
            <color indexed="81"/>
            <rFont val="Tahoma"/>
            <family val="2"/>
          </rPr>
          <t>Transferencia
01/09/2020
Comp. 34383</t>
        </r>
      </text>
    </comment>
    <comment ref="I218" authorId="0" shapeId="0" xr:uid="{00000000-0006-0000-0E00-0000D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0" shapeId="0" xr:uid="{00000000-0006-0000-0E00-0000E0000000}">
      <text>
        <r>
          <rPr>
            <sz val="9"/>
            <color indexed="81"/>
            <rFont val="Tahoma"/>
            <family val="2"/>
          </rPr>
          <t>Transferencia
25/09/2020
Comp. 34519</t>
        </r>
      </text>
    </comment>
    <comment ref="I219" authorId="0" shapeId="0" xr:uid="{00000000-0006-0000-0E00-0000E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0" shapeId="0" xr:uid="{00000000-0006-0000-0E00-0000E2000000}">
      <text>
        <r>
          <rPr>
            <sz val="9"/>
            <color indexed="81"/>
            <rFont val="Tahoma"/>
            <family val="2"/>
          </rPr>
          <t>Transferencia
30/10/2020
Comp. 34826</t>
        </r>
      </text>
    </comment>
    <comment ref="I220" authorId="0" shapeId="0" xr:uid="{00000000-0006-0000-0E00-0000E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0" shapeId="0" xr:uid="{00000000-0006-0000-0E00-0000E4000000}">
      <text>
        <r>
          <rPr>
            <sz val="9"/>
            <color indexed="81"/>
            <rFont val="Tahoma"/>
            <family val="2"/>
          </rPr>
          <t>Transferencia
30/11/2020
Comp. 35042</t>
        </r>
      </text>
    </comment>
    <comment ref="I221" authorId="0" shapeId="0" xr:uid="{00000000-0006-0000-0E00-0000E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0" shapeId="0" xr:uid="{00000000-0006-0000-0E00-0000E6000000}">
      <text>
        <r>
          <rPr>
            <sz val="9"/>
            <color indexed="81"/>
            <rFont val="Tahoma"/>
            <family val="2"/>
          </rPr>
          <t>Transferencia
31/12/2020
Comp. 35294</t>
        </r>
      </text>
    </comment>
    <comment ref="I222" authorId="0" shapeId="0" xr:uid="{00000000-0006-0000-0E00-0000E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0" shapeId="0" xr:uid="{00000000-0006-0000-0E00-0000E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22/01/2021
Comp. 35481</t>
        </r>
      </text>
    </comment>
    <comment ref="I223" authorId="0" shapeId="0" xr:uid="{00000000-0006-0000-0E00-0000E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0" shapeId="0" xr:uid="{00000000-0006-0000-0E00-0000EA000000}">
      <text>
        <r>
          <rPr>
            <sz val="9"/>
            <color indexed="81"/>
            <rFont val="Tahoma"/>
            <family val="2"/>
          </rPr>
          <t>Transferencia
02/03/2021
Comp. 35868</t>
        </r>
      </text>
    </comment>
    <comment ref="I224" authorId="0" shapeId="0" xr:uid="{00000000-0006-0000-0E00-0000E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I225" authorId="0" shapeId="0" xr:uid="{00000000-0006-0000-0E00-0000E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0" shapeId="0" xr:uid="{00000000-0006-0000-0E00-0000ED000000}">
      <text>
        <r>
          <rPr>
            <sz val="9"/>
            <color indexed="81"/>
            <rFont val="Tahoma"/>
            <family val="2"/>
          </rPr>
          <t>Transferencia
05/04/2021
Comp. 36143</t>
        </r>
      </text>
    </comment>
    <comment ref="I226" authorId="0" shapeId="0" xr:uid="{00000000-0006-0000-0E00-0000E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0" shapeId="0" xr:uid="{00000000-0006-0000-0E00-0000EF000000}">
      <text>
        <r>
          <rPr>
            <sz val="9"/>
            <color indexed="81"/>
            <rFont val="Tahoma"/>
            <family val="2"/>
          </rPr>
          <t>Transferencia
10/05/2021
Comp. 36428</t>
        </r>
      </text>
    </comment>
    <comment ref="I227" authorId="0" shapeId="0" xr:uid="{00000000-0006-0000-0E00-0000F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0" shapeId="0" xr:uid="{00000000-0006-0000-0E00-0000F1000000}">
      <text>
        <r>
          <rPr>
            <sz val="9"/>
            <color indexed="81"/>
            <rFont val="Tahoma"/>
            <family val="2"/>
          </rPr>
          <t>Transferencia
22/06/2021
comp. 36712</t>
        </r>
      </text>
    </comment>
    <comment ref="I228" authorId="0" shapeId="0" xr:uid="{00000000-0006-0000-0E00-0000F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0" shapeId="0" xr:uid="{00000000-0006-0000-0E00-0000F3000000}">
      <text>
        <r>
          <rPr>
            <sz val="9"/>
            <color indexed="81"/>
            <rFont val="Tahoma"/>
            <family val="2"/>
          </rPr>
          <t>Transferencia
02/08/2021
Comp. 37096</t>
        </r>
      </text>
    </comment>
    <comment ref="I229" authorId="0" shapeId="0" xr:uid="{00000000-0006-0000-0E00-0000F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0" shapeId="0" xr:uid="{00000000-0006-0000-0E00-0000F5000000}">
      <text>
        <r>
          <rPr>
            <sz val="9"/>
            <color indexed="81"/>
            <rFont val="Tahoma"/>
            <family val="2"/>
          </rPr>
          <t>Transferencia
02/09/2021
Comp. 37338</t>
        </r>
      </text>
    </comment>
    <comment ref="I230" authorId="0" shapeId="0" xr:uid="{00000000-0006-0000-0E00-0000F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I231" authorId="0" shapeId="0" xr:uid="{00000000-0006-0000-0E00-0000F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0" shapeId="0" xr:uid="{00000000-0006-0000-0E00-0000F8000000}">
      <text>
        <r>
          <rPr>
            <sz val="9"/>
            <color indexed="81"/>
            <rFont val="Tahoma"/>
            <family val="2"/>
          </rPr>
          <t>Transferencia
05/10/2021
Comp. 37624</t>
        </r>
      </text>
    </comment>
    <comment ref="I232" authorId="0" shapeId="0" xr:uid="{00000000-0006-0000-0E00-0000F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0" shapeId="0" xr:uid="{00000000-0006-0000-0E00-0000FA000000}">
      <text>
        <r>
          <rPr>
            <sz val="9"/>
            <color indexed="81"/>
            <rFont val="Tahoma"/>
            <family val="2"/>
          </rPr>
          <t>Transferencia
11/11/2021
Comp. 37901</t>
        </r>
      </text>
    </comment>
    <comment ref="I233" authorId="0" shapeId="0" xr:uid="{00000000-0006-0000-0E00-0000F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4" shapeId="0" xr:uid="{00000000-0006-0000-0E00-0000FC000000}">
      <text>
        <r>
          <rPr>
            <sz val="9"/>
            <color indexed="81"/>
            <rFont val="Tahoma"/>
            <family val="2"/>
          </rPr>
          <t>Transferencia
16/12/2021-17/12/2021
Comp. 38170-38175</t>
        </r>
      </text>
    </comment>
    <comment ref="I234" authorId="4" shapeId="0" xr:uid="{00000000-0006-0000-0E00-0000F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4" shapeId="0" xr:uid="{00000000-0006-0000-0E00-0000FE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26/01/2022
Comp. 38438</t>
        </r>
      </text>
    </comment>
    <comment ref="I235" authorId="4" shapeId="0" xr:uid="{00000000-0006-0000-0E00-0000F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4" shapeId="0" xr:uid="{00000000-0006-0000-0E00-000000010000}">
      <text>
        <r>
          <rPr>
            <b/>
            <sz val="9"/>
            <color indexed="81"/>
            <rFont val="Tahoma"/>
            <family val="2"/>
          </rPr>
          <t>Transferencia
22/02/2022
Comp. 38668</t>
        </r>
      </text>
    </comment>
    <comment ref="I236" authorId="4" shapeId="0" xr:uid="{00000000-0006-0000-0E00-000001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1" shapeId="0" xr:uid="{00000000-0006-0000-0E00-00000201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4" shapeId="0" xr:uid="{00000000-0006-0000-0E00-000003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23/03/2022
Comp. 38911</t>
        </r>
      </text>
    </comment>
    <comment ref="I237" authorId="4" shapeId="0" xr:uid="{00000000-0006-0000-0E00-000004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4" shapeId="0" xr:uid="{00000000-0006-0000-0E00-000005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22/04/2022
Comp. 39170</t>
        </r>
      </text>
    </comment>
    <comment ref="I238" authorId="4" shapeId="0" xr:uid="{00000000-0006-0000-0E00-000006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4" shapeId="0" xr:uid="{00000000-0006-0000-0E00-000007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22/05/2022
Comp. 39403</t>
        </r>
      </text>
    </comment>
    <comment ref="I239" authorId="4" shapeId="0" xr:uid="{00000000-0006-0000-0E00-000008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5" shapeId="0" xr:uid="{00000000-0006-0000-0E00-00000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24/06/2022
Comp. 39675</t>
        </r>
      </text>
    </comment>
    <comment ref="I240" authorId="5" shapeId="0" xr:uid="{00000000-0006-0000-0E00-00000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5" shapeId="0" xr:uid="{00000000-0006-0000-0E00-00000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23/07/2022
Comp. 39898</t>
        </r>
      </text>
    </comment>
    <comment ref="I241" authorId="5" shapeId="0" xr:uid="{00000000-0006-0000-0E00-00000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5" shapeId="0" xr:uid="{00000000-0006-0000-0E00-00000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21/08/2022
Comp. 40143</t>
        </r>
      </text>
    </comment>
    <comment ref="I242" authorId="5" shapeId="0" xr:uid="{00000000-0006-0000-0E00-00000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5" shapeId="0" xr:uid="{00000000-0006-0000-0E00-00000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20/09/2022
Comp. 40382</t>
        </r>
      </text>
    </comment>
    <comment ref="I243" authorId="5" shapeId="0" xr:uid="{00000000-0006-0000-0E00-00001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5" shapeId="0" xr:uid="{00000000-0006-0000-0E00-00001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23/10/2022
Comp. 40635</t>
        </r>
      </text>
    </comment>
    <comment ref="I244" authorId="5" shapeId="0" xr:uid="{00000000-0006-0000-0E00-00001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5" shapeId="0" xr:uid="{00000000-0006-0000-0E00-00001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24/11/2022
Comp. 40883</t>
        </r>
      </text>
    </comment>
    <comment ref="I245" authorId="5" shapeId="0" xr:uid="{00000000-0006-0000-0E00-00001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5" shapeId="0" xr:uid="{00000000-0006-0000-0E00-00001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21/12/2022
Comp. 41129</t>
        </r>
      </text>
    </comment>
    <comment ref="I246" authorId="5" shapeId="0" xr:uid="{00000000-0006-0000-0E00-00001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5" shapeId="0" xr:uid="{00000000-0006-0000-0E00-00001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23/01/2023
Comp. 41400</t>
        </r>
      </text>
    </comment>
    <comment ref="I247" authorId="5" shapeId="0" xr:uid="{00000000-0006-0000-0E00-00001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5" shapeId="0" xr:uid="{00000000-0006-0000-0E00-00001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23/02/2023
Comp. 41626</t>
        </r>
      </text>
    </comment>
    <comment ref="I248" authorId="5" shapeId="0" xr:uid="{00000000-0006-0000-0E00-00001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5" shapeId="0" xr:uid="{00000000-0006-0000-0E00-00001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22/03/2023
Comp. 41871</t>
        </r>
      </text>
    </comment>
    <comment ref="I249" authorId="5" shapeId="0" xr:uid="{00000000-0006-0000-0E00-00001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5" shapeId="0" xr:uid="{00000000-0006-0000-0E00-00001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24/04/2023
Comp. 42133</t>
        </r>
      </text>
    </comment>
    <comment ref="I250" authorId="5" shapeId="0" xr:uid="{00000000-0006-0000-0E00-00001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5" shapeId="0" xr:uid="{00000000-0006-0000-0E00-00001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22/05/2023
Comp. 42361</t>
        </r>
      </text>
    </comment>
    <comment ref="I251" authorId="5" shapeId="0" xr:uid="{00000000-0006-0000-0E00-00002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6" shapeId="0" xr:uid="{00000000-0006-0000-0E00-000021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23/06/2023
Comp. 42629</t>
        </r>
      </text>
    </comment>
    <comment ref="I252" authorId="6" shapeId="0" xr:uid="{00000000-0006-0000-0E00-000022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6" shapeId="0" xr:uid="{00000000-0006-0000-0E00-000023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24/07/2023
Comp. 42867</t>
        </r>
      </text>
    </comment>
    <comment ref="I253" authorId="6" shapeId="0" xr:uid="{00000000-0006-0000-0E00-000024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6" shapeId="0" xr:uid="{06574439-4E48-4E5A-9F9D-ACBCF31BE39F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22/08/2023
Comp. 43131</t>
        </r>
      </text>
    </comment>
    <comment ref="I254" authorId="6" shapeId="0" xr:uid="{DC5598ED-77B8-487C-9A40-A8E45160096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6" shapeId="0" xr:uid="{C4666579-081F-44E9-A968-93742EDCDC5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14/09/2023
Comp. 43362</t>
        </r>
      </text>
    </comment>
    <comment ref="I255" authorId="6" shapeId="0" xr:uid="{41F5C251-BFFC-4D24-A72B-6727AB27958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6" shapeId="0" xr:uid="{2F26A424-C1D6-45B4-A53C-BF5D7BAEDD0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22/10/2023
Comp. 43622</t>
        </r>
      </text>
    </comment>
    <comment ref="I256" authorId="6" shapeId="0" xr:uid="{2383A75A-5A4C-4064-90A0-5A92A614EA51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6" shapeId="0" xr:uid="{AFCEDC64-17ED-4E10-B13F-C737572C19AF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22/11/2023
Comp. 43877</t>
        </r>
      </text>
    </comment>
    <comment ref="I257" authorId="6" shapeId="0" xr:uid="{9970EA0D-E1B8-47E5-BAE7-4D5B189F5D9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6" shapeId="0" xr:uid="{10E558F0-23B7-4FF2-8ECF-E2CEF0F9A421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 21/12/2023
comp. 44152</t>
        </r>
      </text>
    </comment>
    <comment ref="I258" authorId="6" shapeId="0" xr:uid="{8ACC7D2F-DDE0-452A-8B5C-981467C74AA2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Usuario</author>
    <author>User</author>
    <author>Secretaria</author>
  </authors>
  <commentList>
    <comment ref="X35" authorId="0" shapeId="0" xr:uid="{00000000-0006-0000-0F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0F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0F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0F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0F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0F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0F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0F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0F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0F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0F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0F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0F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0F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0F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0F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0F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0F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0F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0F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0F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0F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0F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0F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0F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0F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0F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0F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0F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0F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0F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0F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0F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0F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0F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0F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0F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0F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0F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0F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0F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0F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0F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0F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0F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0F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0F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0F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0F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0F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0F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0F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0F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0F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0F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0F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0F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0F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J97" authorId="0" shapeId="0" xr:uid="{00000000-0006-0000-0F00-00003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7" authorId="0" shapeId="0" xr:uid="{00000000-0006-0000-0F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0F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0F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0F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0F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0F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0F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0F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0F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0F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0F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0F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0F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0F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0F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0F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0F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0F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0F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0F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0F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0F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0F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0F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0F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0F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0F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0F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0F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0F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0F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0F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0F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0F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0F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0F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0F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0F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0F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0F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0F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0F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0F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0F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0F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0F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0F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0F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0F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0F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0F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0F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0F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0F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0F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0F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0F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0F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0F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0F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0F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0F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0F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0F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0F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0F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0F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0F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0F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0F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0F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0F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0F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0F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X171" authorId="0" shapeId="0" xr:uid="{00000000-0006-0000-0F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0F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I173" authorId="0" shapeId="0" xr:uid="{00000000-0006-0000-0F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X173" authorId="0" shapeId="0" xr:uid="{00000000-0006-0000-0F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0F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4" authorId="0" shapeId="0" xr:uid="{00000000-0006-0000-0F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0F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X175" authorId="1" shapeId="0" xr:uid="{00000000-0006-0000-0F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08/02/2017
Comp. 24607</t>
        </r>
      </text>
    </comment>
    <comment ref="I176" authorId="1" shapeId="0" xr:uid="{00000000-0006-0000-0F00-00008E000000}">
      <text>
        <r>
          <rPr>
            <b/>
            <sz val="9"/>
            <color indexed="81"/>
            <rFont val="Tahoma"/>
            <family val="2"/>
          </rPr>
          <t xml:space="preserve">Daniela:
</t>
        </r>
        <r>
          <rPr>
            <sz val="9"/>
            <color indexed="81"/>
            <rFont val="Tahoma"/>
            <family val="2"/>
          </rPr>
          <t>24/02/2017
Toma de lectura</t>
        </r>
      </text>
    </comment>
    <comment ref="X176" authorId="1" shapeId="0" xr:uid="{00000000-0006-0000-0F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06/03/2017
Comp. 24823</t>
        </r>
      </text>
    </comment>
    <comment ref="I177" authorId="1" shapeId="0" xr:uid="{00000000-0006-0000-0F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X177" authorId="1" shapeId="0" xr:uid="{00000000-0006-0000-0F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07/04/2017
Comp. 25059</t>
        </r>
      </text>
    </comment>
    <comment ref="I178" authorId="1" shapeId="0" xr:uid="{00000000-0006-0000-0F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1" shapeId="0" xr:uid="{00000000-0006-0000-0F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10/05/2017
Comp. 25292</t>
        </r>
      </text>
    </comment>
    <comment ref="I179" authorId="1" shapeId="0" xr:uid="{00000000-0006-0000-0F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X179" authorId="1" shapeId="0" xr:uid="{00000000-0006-0000-0F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07/06/2017
Comp. 25488</t>
        </r>
      </text>
    </comment>
    <comment ref="I180" authorId="1" shapeId="0" xr:uid="{00000000-0006-0000-0F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X180" authorId="1" shapeId="0" xr:uid="{00000000-0006-0000-0F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09/07/2017
Comp. 25725</t>
        </r>
      </text>
    </comment>
    <comment ref="I181" authorId="1" shapeId="0" xr:uid="{00000000-0006-0000-0F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X181" authorId="1" shapeId="0" xr:uid="{00000000-0006-0000-0F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08/08/2017
Comp. 25963</t>
        </r>
      </text>
    </comment>
    <comment ref="I182" authorId="1" shapeId="0" xr:uid="{00000000-0006-0000-0F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X182" authorId="1" shapeId="0" xr:uid="{00000000-0006-0000-0F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14/09/2017
Comp. 26229</t>
        </r>
      </text>
    </comment>
    <comment ref="I183" authorId="1" shapeId="0" xr:uid="{00000000-0006-0000-0F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X183" authorId="1" shapeId="0" xr:uid="{00000000-0006-0000-0F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06/10/2017
Comp. 26404</t>
        </r>
      </text>
    </comment>
    <comment ref="I184" authorId="1" shapeId="0" xr:uid="{00000000-0006-0000-0F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X184" authorId="1" shapeId="0" xr:uid="{00000000-0006-0000-0F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09/11/2017
Comp. 26646</t>
        </r>
      </text>
    </comment>
    <comment ref="I185" authorId="1" shapeId="0" xr:uid="{00000000-0006-0000-0F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1" shapeId="0" xr:uid="{00000000-0006-0000-0F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10/12/2017
Comp. 26868</t>
        </r>
      </text>
    </comment>
    <comment ref="I186" authorId="1" shapeId="0" xr:uid="{00000000-0006-0000-0F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X186" authorId="1" shapeId="0" xr:uid="{00000000-0006-0000-0F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09/01/2018
Comp. 27088</t>
        </r>
      </text>
    </comment>
    <comment ref="I187" authorId="1" shapeId="0" xr:uid="{00000000-0006-0000-0F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X187" authorId="1" shapeId="0" xr:uid="{00000000-0006-0000-0F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09/02/2018
Comp. 27314</t>
        </r>
      </text>
    </comment>
    <comment ref="I188" authorId="1" shapeId="0" xr:uid="{00000000-0006-0000-0F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X188" authorId="1" shapeId="0" xr:uid="{00000000-0006-0000-0F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09/03/2018
Comp. 27554</t>
        </r>
      </text>
    </comment>
    <comment ref="I189" authorId="1" shapeId="0" xr:uid="{00000000-0006-0000-0F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X189" authorId="1" shapeId="0" xr:uid="{00000000-0006-0000-0F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09/04/2018
Comp. 27769</t>
        </r>
      </text>
    </comment>
    <comment ref="I190" authorId="1" shapeId="0" xr:uid="{00000000-0006-0000-0F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1" shapeId="0" xr:uid="{00000000-0006-0000-0F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09/05/2018
Comp. 27989</t>
        </r>
      </text>
    </comment>
    <comment ref="I191" authorId="1" shapeId="0" xr:uid="{00000000-0006-0000-0F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X191" authorId="1" shapeId="0" xr:uid="{00000000-0006-0000-0F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06/06/2018
Comp. 28200</t>
        </r>
      </text>
    </comment>
    <comment ref="I192" authorId="1" shapeId="0" xr:uid="{00000000-0006-0000-0F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X192" authorId="1" shapeId="0" xr:uid="{00000000-0006-0000-0F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13/07/2018
Comp. 28435</t>
        </r>
      </text>
    </comment>
    <comment ref="I193" authorId="1" shapeId="0" xr:uid="{00000000-0006-0000-0F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1" shapeId="0" xr:uid="{00000000-0006-0000-0F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13/08/2018
Comp. 28664</t>
        </r>
      </text>
    </comment>
    <comment ref="I194" authorId="1" shapeId="0" xr:uid="{00000000-0006-0000-0F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X194" authorId="1" shapeId="0" xr:uid="{00000000-0006-0000-0F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10/09/2018
Comp. 28874</t>
        </r>
      </text>
    </comment>
    <comment ref="I195" authorId="1" shapeId="0" xr:uid="{00000000-0006-0000-0F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X195" authorId="1" shapeId="0" xr:uid="{00000000-0006-0000-0F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08/10/2018
Comp. 29081</t>
        </r>
      </text>
    </comment>
    <comment ref="I196" authorId="1" shapeId="0" xr:uid="{00000000-0006-0000-0F00-0000B6000000}">
      <text>
        <r>
          <rPr>
            <b/>
            <sz val="9"/>
            <color indexed="81"/>
            <rFont val="Tahoma"/>
            <family val="2"/>
          </rPr>
          <t xml:space="preserve">Daniela:
</t>
        </r>
        <r>
          <rPr>
            <sz val="9"/>
            <color indexed="81"/>
            <rFont val="Tahoma"/>
            <family val="2"/>
          </rPr>
          <t>25/10/2018
Toma de lectura</t>
        </r>
      </text>
    </comment>
    <comment ref="X196" authorId="1" shapeId="0" xr:uid="{00000000-0006-0000-0F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Transferencias
08/11/2018
Comp. 29311-29312</t>
        </r>
      </text>
    </comment>
    <comment ref="I197" authorId="1" shapeId="0" xr:uid="{00000000-0006-0000-0F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X197" authorId="1" shapeId="0" xr:uid="{00000000-0006-0000-0F00-0000B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10/12/2018
Comp. 29560</t>
        </r>
      </text>
    </comment>
    <comment ref="I198" authorId="1" shapeId="0" xr:uid="{00000000-0006-0000-0F00-0000B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X198" authorId="1" shapeId="0" xr:uid="{00000000-0006-0000-0F00-0000B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15/01/2018
Comp. 29799</t>
        </r>
      </text>
    </comment>
    <comment ref="I199" authorId="1" shapeId="0" xr:uid="{00000000-0006-0000-0F00-0000B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1" shapeId="0" xr:uid="{00000000-0006-0000-0F00-0000B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18/02/2018
Comp. 30012</t>
        </r>
      </text>
    </comment>
    <comment ref="I200" authorId="1" shapeId="0" xr:uid="{00000000-0006-0000-0F00-0000B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X200" authorId="1" shapeId="0" xr:uid="{00000000-0006-0000-0F00-0000B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07/03/2019
Comp. 30222</t>
        </r>
      </text>
    </comment>
    <comment ref="I201" authorId="1" shapeId="0" xr:uid="{00000000-0006-0000-0F00-0000C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X201" authorId="1" shapeId="0" xr:uid="{00000000-0006-0000-0F00-0000C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08/04/2019
Comp. 30449</t>
        </r>
      </text>
    </comment>
    <comment ref="I202" authorId="1" shapeId="0" xr:uid="{00000000-0006-0000-0F00-0000C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1" shapeId="0" xr:uid="{00000000-0006-0000-0F00-0000C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07/05/2019
Comp. 30680</t>
        </r>
      </text>
    </comment>
    <comment ref="I203" authorId="1" shapeId="0" xr:uid="{00000000-0006-0000-0F00-0000C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X203" authorId="2" shapeId="0" xr:uid="{00000000-0006-0000-0F00-0000C5000000}">
      <text>
        <r>
          <rPr>
            <sz val="9"/>
            <color indexed="81"/>
            <rFont val="Tahoma"/>
            <family val="2"/>
          </rPr>
          <t xml:space="preserve">
Transferencia
10/06/2019
Comp. 30937</t>
        </r>
      </text>
    </comment>
    <comment ref="I204" authorId="2" shapeId="0" xr:uid="{00000000-0006-0000-0F00-0000C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X204" authorId="1" shapeId="0" xr:uid="{00000000-0006-0000-0F00-0000C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09/07/2019
Comp. 31154</t>
        </r>
      </text>
    </comment>
    <comment ref="I205" authorId="2" shapeId="0" xr:uid="{00000000-0006-0000-0F00-0000C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X205" authorId="2" shapeId="0" xr:uid="{00000000-0006-0000-0F00-0000C9000000}">
      <text>
        <r>
          <rPr>
            <sz val="9"/>
            <color indexed="81"/>
            <rFont val="Tahoma"/>
            <family val="2"/>
          </rPr>
          <t xml:space="preserve">
Transferencia
13/08/2019
Comp. 31409</t>
        </r>
      </text>
    </comment>
    <comment ref="I206" authorId="2" shapeId="0" xr:uid="{00000000-0006-0000-0F00-0000C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X206" authorId="2" shapeId="0" xr:uid="{00000000-0006-0000-0F00-0000CB000000}">
      <text>
        <r>
          <rPr>
            <sz val="9"/>
            <color indexed="81"/>
            <rFont val="Tahoma"/>
            <family val="2"/>
          </rPr>
          <t xml:space="preserve">
Transferencia
09/09/2019
Comp. 31631</t>
        </r>
      </text>
    </comment>
    <comment ref="I207" authorId="2" shapeId="0" xr:uid="{00000000-0006-0000-0F00-0000C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X207" authorId="1" shapeId="0" xr:uid="{00000000-0006-0000-0F00-0000C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10/10/2019
Comp. 31877</t>
        </r>
      </text>
    </comment>
    <comment ref="I208" authorId="2" shapeId="0" xr:uid="{00000000-0006-0000-0F00-0000C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X208" authorId="2" shapeId="0" xr:uid="{00000000-0006-0000-0F00-0000CF000000}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Transferencia
18/11/2019
Comp. 32125</t>
        </r>
      </text>
    </comment>
    <comment ref="I209" authorId="2" shapeId="0" xr:uid="{00000000-0006-0000-0F00-0000D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2" shapeId="0" xr:uid="{00000000-0006-0000-0F00-0000D1000000}">
      <text>
        <r>
          <rPr>
            <sz val="9"/>
            <color indexed="81"/>
            <rFont val="Tahoma"/>
            <family val="2"/>
          </rPr>
          <t>Transferencia
06/12/2019
Comp. 32316</t>
        </r>
      </text>
    </comment>
    <comment ref="I210" authorId="2" shapeId="0" xr:uid="{00000000-0006-0000-0F00-0000D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X210" authorId="2" shapeId="0" xr:uid="{00000000-0006-0000-0F00-0000D3000000}">
      <text>
        <r>
          <rPr>
            <sz val="9"/>
            <color indexed="81"/>
            <rFont val="Tahoma"/>
            <family val="2"/>
          </rPr>
          <t>Transferencia
08/01/2020
Comp. 32558</t>
        </r>
      </text>
    </comment>
    <comment ref="I211" authorId="2" shapeId="0" xr:uid="{00000000-0006-0000-0F00-0000D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2" shapeId="0" xr:uid="{00000000-0006-0000-0F00-0000D5000000}">
      <text>
        <r>
          <rPr>
            <sz val="9"/>
            <color indexed="81"/>
            <rFont val="Tahoma"/>
            <family val="2"/>
          </rPr>
          <t>Transferencia
14/02/2020
Comp. 32821</t>
        </r>
      </text>
    </comment>
    <comment ref="I212" authorId="2" shapeId="0" xr:uid="{00000000-0006-0000-0F00-0000D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2" shapeId="0" xr:uid="{00000000-0006-0000-0F00-0000D7000000}">
      <text>
        <r>
          <rPr>
            <sz val="9"/>
            <color indexed="81"/>
            <rFont val="Tahoma"/>
            <family val="2"/>
          </rPr>
          <t>Transferencia
18/03/2020
Comp. 33055</t>
        </r>
      </text>
    </comment>
    <comment ref="I213" authorId="2" shapeId="0" xr:uid="{00000000-0006-0000-0F00-0000D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2" shapeId="0" xr:uid="{00000000-0006-0000-0F00-0000D9000000}">
      <text>
        <r>
          <rPr>
            <sz val="9"/>
            <color indexed="81"/>
            <rFont val="Tahoma"/>
            <family val="2"/>
          </rPr>
          <t>Transferencia
21/04/2020
Comp. 33307</t>
        </r>
      </text>
    </comment>
    <comment ref="I214" authorId="2" shapeId="0" xr:uid="{00000000-0006-0000-0F00-0000D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2" shapeId="0" xr:uid="{00000000-0006-0000-0F00-0000DB000000}">
      <text>
        <r>
          <rPr>
            <sz val="9"/>
            <color indexed="81"/>
            <rFont val="Tahoma"/>
            <family val="2"/>
          </rPr>
          <t>Transferencia
04/05/2020
Comp. 33465</t>
        </r>
      </text>
    </comment>
    <comment ref="I215" authorId="2" shapeId="0" xr:uid="{00000000-0006-0000-0F00-0000D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2" shapeId="0" xr:uid="{00000000-0006-0000-0F00-0000DD000000}">
      <text>
        <r>
          <rPr>
            <sz val="9"/>
            <color indexed="81"/>
            <rFont val="Tahoma"/>
            <family val="2"/>
          </rPr>
          <t>Transferencia
15/06/2020
Comp. 33780</t>
        </r>
      </text>
    </comment>
    <comment ref="I216" authorId="2" shapeId="0" xr:uid="{00000000-0006-0000-0F00-0000D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X216" authorId="2" shapeId="0" xr:uid="{00000000-0006-0000-0F00-0000DF000000}">
      <text>
        <r>
          <rPr>
            <sz val="9"/>
            <color indexed="81"/>
            <rFont val="Tahoma"/>
            <family val="2"/>
          </rPr>
          <t>Transferencia
17/07/2020
Comp. 34010</t>
        </r>
      </text>
    </comment>
    <comment ref="I217" authorId="2" shapeId="0" xr:uid="{00000000-0006-0000-0F00-0000E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2" shapeId="0" xr:uid="{00000000-0006-0000-0F00-0000E1000000}">
      <text>
        <r>
          <rPr>
            <sz val="9"/>
            <color indexed="81"/>
            <rFont val="Tahoma"/>
            <family val="2"/>
          </rPr>
          <t>Transferencia
17/08/2020
Comp. 34252</t>
        </r>
      </text>
    </comment>
    <comment ref="I218" authorId="2" shapeId="0" xr:uid="{00000000-0006-0000-0F00-0000E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2" shapeId="0" xr:uid="{00000000-0006-0000-0F00-0000E3000000}">
      <text>
        <r>
          <rPr>
            <sz val="9"/>
            <color indexed="81"/>
            <rFont val="Tahoma"/>
            <family val="2"/>
          </rPr>
          <t>Transferencia
15/09/2020
Comp. 34486</t>
        </r>
      </text>
    </comment>
    <comment ref="I219" authorId="2" shapeId="0" xr:uid="{00000000-0006-0000-0F00-0000E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2" shapeId="0" xr:uid="{00000000-0006-0000-0F00-0000E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16/10/2020
Comp. 34747</t>
        </r>
      </text>
    </comment>
    <comment ref="I220" authorId="2" shapeId="0" xr:uid="{00000000-0006-0000-0F00-0000E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2" shapeId="0" xr:uid="{00000000-0006-0000-0F00-0000E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17/11/2020
Comp. 34989</t>
        </r>
      </text>
    </comment>
    <comment ref="I221" authorId="2" shapeId="0" xr:uid="{00000000-0006-0000-0F00-0000E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2" shapeId="0" xr:uid="{00000000-0006-0000-0F00-0000E9000000}">
      <text>
        <r>
          <rPr>
            <sz val="9"/>
            <color indexed="81"/>
            <rFont val="Tahoma"/>
            <family val="2"/>
          </rPr>
          <t>Transferencia
02/12/2020
Comp. 35123</t>
        </r>
      </text>
    </comment>
    <comment ref="I222" authorId="2" shapeId="0" xr:uid="{00000000-0006-0000-0F00-0000E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2" shapeId="0" xr:uid="{00000000-0006-0000-0F00-0000E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19/01/2021
Comp. 35474</t>
        </r>
      </text>
    </comment>
    <comment ref="I223" authorId="2" shapeId="0" xr:uid="{00000000-0006-0000-0F00-0000E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2" shapeId="0" xr:uid="{00000000-0006-0000-0F00-0000ED000000}">
      <text>
        <r>
          <rPr>
            <sz val="9"/>
            <color indexed="81"/>
            <rFont val="Tahoma"/>
            <family val="2"/>
          </rPr>
          <t>Transferencia
25/02/2021
Comp. 35747</t>
        </r>
      </text>
    </comment>
    <comment ref="I224" authorId="2" shapeId="0" xr:uid="{00000000-0006-0000-0F00-0000E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X224" authorId="2" shapeId="0" xr:uid="{00000000-0006-0000-0F00-0000EF000000}">
      <text>
        <r>
          <rPr>
            <sz val="9"/>
            <color indexed="81"/>
            <rFont val="Tahoma"/>
            <family val="2"/>
          </rPr>
          <t>Transferencia
22/03/2021
Comp. 35977</t>
        </r>
      </text>
    </comment>
    <comment ref="I225" authorId="2" shapeId="0" xr:uid="{00000000-0006-0000-0F00-0000F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2" shapeId="0" xr:uid="{00000000-0006-0000-0F00-0000F1000000}">
      <text>
        <r>
          <rPr>
            <sz val="9"/>
            <color indexed="81"/>
            <rFont val="Tahoma"/>
            <family val="2"/>
          </rPr>
          <t>Transferencia
07/04/2021
Comp. 36164</t>
        </r>
      </text>
    </comment>
    <comment ref="I226" authorId="2" shapeId="0" xr:uid="{00000000-0006-0000-0F00-0000F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2" shapeId="0" xr:uid="{00000000-0006-0000-0F00-0000F3000000}">
      <text>
        <r>
          <rPr>
            <sz val="9"/>
            <color indexed="81"/>
            <rFont val="Tahoma"/>
            <family val="2"/>
          </rPr>
          <t>Transferencia
21/05/2021
Comp. 36475</t>
        </r>
      </text>
    </comment>
    <comment ref="I227" authorId="2" shapeId="0" xr:uid="{00000000-0006-0000-0F00-0000F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2" shapeId="0" xr:uid="{00000000-0006-0000-0F00-0000F5000000}">
      <text>
        <r>
          <rPr>
            <sz val="9"/>
            <color indexed="81"/>
            <rFont val="Tahoma"/>
            <family val="2"/>
          </rPr>
          <t>Transferencia
08/06/2021
Comp. 36669</t>
        </r>
      </text>
    </comment>
    <comment ref="I228" authorId="2" shapeId="0" xr:uid="{00000000-0006-0000-0F00-0000F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2" shapeId="0" xr:uid="{00000000-0006-0000-0F00-0000F7000000}">
      <text>
        <r>
          <rPr>
            <sz val="9"/>
            <color indexed="81"/>
            <rFont val="Tahoma"/>
            <family val="2"/>
          </rPr>
          <t>Transferencia
20/07/2021
Comp. 36945</t>
        </r>
      </text>
    </comment>
    <comment ref="I229" authorId="2" shapeId="0" xr:uid="{00000000-0006-0000-0F00-0000F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2" shapeId="0" xr:uid="{00000000-0006-0000-0F00-0000F9000000}">
      <text>
        <r>
          <rPr>
            <sz val="9"/>
            <color indexed="81"/>
            <rFont val="Tahoma"/>
            <family val="2"/>
          </rPr>
          <t>Transferencia
27/08/2021
Comp. 37222</t>
        </r>
      </text>
    </comment>
    <comment ref="I230" authorId="2" shapeId="0" xr:uid="{00000000-0006-0000-0F00-0000F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2" shapeId="0" xr:uid="{00000000-0006-0000-0F00-0000FB000000}">
      <text>
        <r>
          <rPr>
            <sz val="9"/>
            <color indexed="81"/>
            <rFont val="Tahoma"/>
            <family val="2"/>
          </rPr>
          <t>Transferencia
06/09/2021
Comp. 37377</t>
        </r>
      </text>
    </comment>
    <comment ref="I231" authorId="2" shapeId="0" xr:uid="{00000000-0006-0000-0F00-0000F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2" shapeId="0" xr:uid="{00000000-0006-0000-0F00-0000FD000000}">
      <text>
        <r>
          <rPr>
            <sz val="9"/>
            <color indexed="81"/>
            <rFont val="Tahoma"/>
            <family val="2"/>
          </rPr>
          <t>Transferencia
28/10/2021
Comp. 37721</t>
        </r>
      </text>
    </comment>
    <comment ref="I232" authorId="2" shapeId="0" xr:uid="{00000000-0006-0000-0F00-0000F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2" shapeId="0" xr:uid="{00000000-0006-0000-0F00-0000FF000000}">
      <text>
        <r>
          <rPr>
            <sz val="9"/>
            <color indexed="81"/>
            <rFont val="Tahoma"/>
            <family val="2"/>
          </rPr>
          <t>Transferencia
29/11/2021
Comp. 37965</t>
        </r>
      </text>
    </comment>
    <comment ref="I233" authorId="2" shapeId="0" xr:uid="{00000000-0006-0000-0F00-00000001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3" shapeId="0" xr:uid="{00000000-0006-0000-0F00-000001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23/12/2021
Comp. 38196</t>
        </r>
      </text>
    </comment>
    <comment ref="I234" authorId="3" shapeId="0" xr:uid="{00000000-0006-0000-0F00-000002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3" shapeId="0" xr:uid="{00000000-0006-0000-0F00-000003010000}">
      <text>
        <r>
          <rPr>
            <b/>
            <sz val="9"/>
            <color indexed="81"/>
            <rFont val="Tahoma"/>
            <family val="2"/>
          </rPr>
          <t>Transferencia
10/02/2022
Comp. 38625</t>
        </r>
      </text>
    </comment>
    <comment ref="I235" authorId="3" shapeId="0" xr:uid="{00000000-0006-0000-0F00-000004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3" shapeId="0" xr:uid="{00000000-0006-0000-0F00-000005010000}">
      <text>
        <r>
          <rPr>
            <b/>
            <sz val="9"/>
            <color indexed="81"/>
            <rFont val="Tahoma"/>
            <family val="2"/>
          </rPr>
          <t>Transferencia
26/02/2022
Comp. 38693</t>
        </r>
      </text>
    </comment>
    <comment ref="I236" authorId="3" shapeId="0" xr:uid="{00000000-0006-0000-0F00-000006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3" shapeId="0" xr:uid="{00000000-0006-0000-0F00-000007010000}">
      <text>
        <r>
          <rPr>
            <b/>
            <sz val="9"/>
            <color indexed="81"/>
            <rFont val="Tahoma"/>
            <family val="2"/>
          </rPr>
          <t>Extintores 2 
4 kg 
- Esto corresponde al prorrateo de mantención de emergencia Bomba Pozo N°3. $17.663.-</t>
        </r>
      </text>
    </comment>
    <comment ref="X236" authorId="3" shapeId="0" xr:uid="{00000000-0006-0000-0F00-000008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15/03/2022
Comp. 38892</t>
        </r>
      </text>
    </comment>
    <comment ref="I237" authorId="3" shapeId="0" xr:uid="{00000000-0006-0000-0F00-000009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3" shapeId="0" xr:uid="{00000000-0006-0000-0F00-00000A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28/04/2022
Comp. 39199</t>
        </r>
      </text>
    </comment>
    <comment ref="I238" authorId="3" shapeId="0" xr:uid="{00000000-0006-0000-0F00-00000B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3" shapeId="0" xr:uid="{00000000-0006-0000-0F00-00000C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27/05/2022
Comp. 39435</t>
        </r>
      </text>
    </comment>
    <comment ref="I239" authorId="3" shapeId="0" xr:uid="{00000000-0006-0000-0F00-00000D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4" shapeId="0" xr:uid="{00000000-0006-0000-0F00-00000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28/06/2022
Comp. 39685</t>
        </r>
      </text>
    </comment>
    <comment ref="I240" authorId="4" shapeId="0" xr:uid="{00000000-0006-0000-0F00-00000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4" shapeId="0" xr:uid="{00000000-0006-0000-0F00-00001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26/07/2022
Comp. 39913</t>
        </r>
      </text>
    </comment>
    <comment ref="I241" authorId="4" shapeId="0" xr:uid="{00000000-0006-0000-0F00-00001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4" shapeId="0" xr:uid="{00000000-0006-0000-0F00-00001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31/08/2022
Comp. 40211</t>
        </r>
      </text>
    </comment>
    <comment ref="I242" authorId="4" shapeId="0" xr:uid="{00000000-0006-0000-0F00-00001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4" shapeId="0" xr:uid="{00000000-0006-0000-0F00-00001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30/09/2022
Comp. 40477</t>
        </r>
      </text>
    </comment>
    <comment ref="I243" authorId="4" shapeId="0" xr:uid="{00000000-0006-0000-0F00-00001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4" shapeId="0" xr:uid="{00000000-0006-0000-0F00-00001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28/10/2022
Comp. 40689</t>
        </r>
      </text>
    </comment>
    <comment ref="I244" authorId="4" shapeId="0" xr:uid="{00000000-0006-0000-0F00-00001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4" shapeId="0" xr:uid="{00000000-0006-0000-0F00-00001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25/11/2022
Comp. 40887</t>
        </r>
      </text>
    </comment>
    <comment ref="I245" authorId="4" shapeId="0" xr:uid="{00000000-0006-0000-0F00-00001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4" shapeId="0" xr:uid="{00000000-0006-0000-0F00-00001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22/12/2022
Comp. 41130</t>
        </r>
      </text>
    </comment>
    <comment ref="I246" authorId="4" shapeId="0" xr:uid="{00000000-0006-0000-0F00-00001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4" shapeId="0" xr:uid="{00000000-0006-0000-0F00-00001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25/01/2023
Comp. 41376</t>
        </r>
      </text>
    </comment>
    <comment ref="I247" authorId="4" shapeId="0" xr:uid="{00000000-0006-0000-0F00-00001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4" shapeId="0" xr:uid="{00000000-0006-0000-0F00-00001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26/02/2023
Comp. 41653</t>
        </r>
      </text>
    </comment>
    <comment ref="I248" authorId="4" shapeId="0" xr:uid="{00000000-0006-0000-0F00-00001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4" shapeId="0" xr:uid="{00000000-0006-0000-0F00-00002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16/03/2023
Comp. 41854</t>
        </r>
      </text>
    </comment>
    <comment ref="I249" authorId="4" shapeId="0" xr:uid="{00000000-0006-0000-0F00-00002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4" shapeId="0" xr:uid="{00000000-0006-0000-0F00-00002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27/04/2023
Comp. 42151</t>
        </r>
      </text>
    </comment>
    <comment ref="I250" authorId="4" shapeId="0" xr:uid="{00000000-0006-0000-0F00-00002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4" shapeId="0" xr:uid="{00000000-0006-0000-0F00-00002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16/05/2023
Comp. 42340</t>
        </r>
      </text>
    </comment>
    <comment ref="I251" authorId="4" shapeId="0" xr:uid="{00000000-0006-0000-0F00-00002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4" shapeId="0" xr:uid="{00000000-0006-0000-0F00-00002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06/06/2023
Comp. 42554</t>
        </r>
      </text>
    </comment>
    <comment ref="I252" authorId="5" shapeId="0" xr:uid="{00000000-0006-0000-0F00-000027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5" shapeId="0" xr:uid="{00000000-0006-0000-0F00-000028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17/07/2023
Comp. 42842</t>
        </r>
      </text>
    </comment>
    <comment ref="I253" authorId="5" shapeId="0" xr:uid="{00000000-0006-0000-0F00-000029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5" shapeId="0" xr:uid="{680454FB-6126-48B2-B383-66F522B99858}">
      <text>
        <r>
          <rPr>
            <sz val="9"/>
            <color indexed="81"/>
            <rFont val="Tahoma"/>
            <family val="2"/>
          </rPr>
          <t>Transferencia
18/08/2023
Comp. 043117</t>
        </r>
      </text>
    </comment>
    <comment ref="I254" authorId="5" shapeId="0" xr:uid="{CD545F82-6D59-4479-BCDE-A1BB6C86B281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5" shapeId="0" xr:uid="{BB511837-B804-4E14-85F1-FD400EC0B0D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15/09/2023
Comp. 43367</t>
        </r>
      </text>
    </comment>
    <comment ref="I255" authorId="5" shapeId="0" xr:uid="{4C552B94-F5A6-4FCD-A620-7BB3ADBB3BE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5" shapeId="0" xr:uid="{59A2A5E8-3659-4FB3-9E13-5609E79EE46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17/10/2023
Comp. 43600</t>
        </r>
      </text>
    </comment>
    <comment ref="I256" authorId="5" shapeId="0" xr:uid="{DFCE8A48-81BC-4D78-B969-5D436D248CE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5" shapeId="0" xr:uid="{2C251F55-DEC5-45D2-B1EE-E4551E0EFBB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22/11/2023
Comp. 43879</t>
        </r>
      </text>
    </comment>
    <comment ref="I257" authorId="5" shapeId="0" xr:uid="{12E4430C-3D9A-4EAC-A5D5-B2F03A345B7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5" shapeId="0" xr:uid="{88286149-1FC9-4B64-A124-5FF44FA7396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 15/12/2023
comp. 44124</t>
        </r>
      </text>
    </comment>
    <comment ref="I258" authorId="5" shapeId="0" xr:uid="{2F12139F-CB0F-4524-9154-BF98E91AAC65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Beatriz Contreras</author>
    <author>Autor</author>
    <author>Daniela</author>
    <author>Usuario</author>
    <author>Beatriz</author>
    <author>User</author>
    <author>Secretaria</author>
  </authors>
  <commentList>
    <comment ref="F3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Nueva propietaria desde el 22/05/2020 anterior Rafael Davila</t>
        </r>
      </text>
    </comment>
    <comment ref="X35" authorId="1" shapeId="0" xr:uid="{00000000-0006-0000-10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1" shapeId="0" xr:uid="{00000000-0006-0000-10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1" shapeId="0" xr:uid="{00000000-0006-0000-10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1" shapeId="0" xr:uid="{00000000-0006-0000-10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1" shapeId="0" xr:uid="{00000000-0006-0000-10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1" shapeId="0" xr:uid="{00000000-0006-0000-10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1" shapeId="0" xr:uid="{00000000-0006-0000-10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1" shapeId="0" xr:uid="{00000000-0006-0000-10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1" shapeId="0" xr:uid="{00000000-0006-0000-10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1" shapeId="0" xr:uid="{00000000-0006-0000-10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1" shapeId="0" xr:uid="{00000000-0006-0000-10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1" shapeId="0" xr:uid="{00000000-0006-0000-10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1" shapeId="0" xr:uid="{00000000-0006-0000-10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1" shapeId="0" xr:uid="{00000000-0006-0000-10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1" shapeId="0" xr:uid="{00000000-0006-0000-10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1" shapeId="0" xr:uid="{00000000-0006-0000-10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1" shapeId="0" xr:uid="{00000000-0006-0000-10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1" shapeId="0" xr:uid="{00000000-0006-0000-10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1" shapeId="0" xr:uid="{00000000-0006-0000-10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1" shapeId="0" xr:uid="{00000000-0006-0000-10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1" shapeId="0" xr:uid="{00000000-0006-0000-10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1" shapeId="0" xr:uid="{00000000-0006-0000-10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1" shapeId="0" xr:uid="{00000000-0006-0000-10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1" shapeId="0" xr:uid="{00000000-0006-0000-10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1" shapeId="0" xr:uid="{00000000-0006-0000-10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1" shapeId="0" xr:uid="{00000000-0006-0000-10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1" shapeId="0" xr:uid="{00000000-0006-0000-10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1" shapeId="0" xr:uid="{00000000-0006-0000-10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1" shapeId="0" xr:uid="{00000000-0006-0000-10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1" shapeId="0" xr:uid="{00000000-0006-0000-10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1" shapeId="0" xr:uid="{00000000-0006-0000-10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1" shapeId="0" xr:uid="{00000000-0006-0000-10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1" shapeId="0" xr:uid="{00000000-0006-0000-1000-00002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1" shapeId="0" xr:uid="{00000000-0006-0000-1000-000023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1" shapeId="0" xr:uid="{00000000-0006-0000-1000-000024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1" shapeId="0" xr:uid="{00000000-0006-0000-1000-000025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1" shapeId="0" xr:uid="{00000000-0006-0000-1000-000026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1" shapeId="0" xr:uid="{00000000-0006-0000-1000-000027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1" shapeId="0" xr:uid="{00000000-0006-0000-1000-000028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1" shapeId="0" xr:uid="{00000000-0006-0000-10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1" shapeId="0" xr:uid="{00000000-0006-0000-1000-00002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1" shapeId="0" xr:uid="{00000000-0006-0000-10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1" shapeId="0" xr:uid="{00000000-0006-0000-10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1" shapeId="0" xr:uid="{00000000-0006-0000-10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1" shapeId="0" xr:uid="{00000000-0006-0000-1000-00002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1" shapeId="0" xr:uid="{00000000-0006-0000-10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1" shapeId="0" xr:uid="{00000000-0006-0000-10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1" shapeId="0" xr:uid="{00000000-0006-0000-10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1" shapeId="0" xr:uid="{00000000-0006-0000-10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1" shapeId="0" xr:uid="{00000000-0006-0000-10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1" shapeId="0" xr:uid="{00000000-0006-0000-1000-00003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1" shapeId="0" xr:uid="{00000000-0006-0000-10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1" shapeId="0" xr:uid="{00000000-0006-0000-10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1" shapeId="0" xr:uid="{00000000-0006-0000-10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1" shapeId="0" xr:uid="{00000000-0006-0000-10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1" shapeId="0" xr:uid="{00000000-0006-0000-10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1" shapeId="0" xr:uid="{00000000-0006-0000-1000-00003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1" shapeId="0" xr:uid="{00000000-0006-0000-1000-00003B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X97" authorId="1" shapeId="0" xr:uid="{00000000-0006-0000-10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1" shapeId="0" xr:uid="{00000000-0006-0000-10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1" shapeId="0" xr:uid="{00000000-0006-0000-10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1" shapeId="0" xr:uid="{00000000-0006-0000-10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1" shapeId="0" xr:uid="{00000000-0006-0000-10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1" shapeId="0" xr:uid="{00000000-0006-0000-10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1" shapeId="0" xr:uid="{00000000-0006-0000-10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1" shapeId="0" xr:uid="{00000000-0006-0000-10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1" shapeId="0" xr:uid="{00000000-0006-0000-10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1" shapeId="0" xr:uid="{00000000-0006-0000-10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1" shapeId="0" xr:uid="{00000000-0006-0000-10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1" shapeId="0" xr:uid="{00000000-0006-0000-10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1" shapeId="0" xr:uid="{00000000-0006-0000-10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1" shapeId="0" xr:uid="{00000000-0006-0000-10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1" shapeId="0" xr:uid="{00000000-0006-0000-10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1" shapeId="0" xr:uid="{00000000-0006-0000-10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1" shapeId="0" xr:uid="{00000000-0006-0000-10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1" shapeId="0" xr:uid="{00000000-0006-0000-10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1" shapeId="0" xr:uid="{00000000-0006-0000-10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1" shapeId="0" xr:uid="{00000000-0006-0000-10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1" shapeId="0" xr:uid="{00000000-0006-0000-10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1" shapeId="0" xr:uid="{00000000-0006-0000-10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1" shapeId="0" xr:uid="{00000000-0006-0000-10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1" shapeId="0" xr:uid="{00000000-0006-0000-10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1" shapeId="0" xr:uid="{00000000-0006-0000-10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1" shapeId="0" xr:uid="{00000000-0006-0000-10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1" shapeId="0" xr:uid="{00000000-0006-0000-10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1" shapeId="0" xr:uid="{00000000-0006-0000-10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1" shapeId="0" xr:uid="{00000000-0006-0000-10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1" shapeId="0" xr:uid="{00000000-0006-0000-10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1" shapeId="0" xr:uid="{00000000-0006-0000-10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1" shapeId="0" xr:uid="{00000000-0006-0000-10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1" shapeId="0" xr:uid="{00000000-0006-0000-10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1" shapeId="0" xr:uid="{00000000-0006-0000-10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1" shapeId="0" xr:uid="{00000000-0006-0000-10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1" shapeId="0" xr:uid="{00000000-0006-0000-10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1" shapeId="0" xr:uid="{00000000-0006-0000-10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1" shapeId="0" xr:uid="{00000000-0006-0000-10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1" shapeId="0" xr:uid="{00000000-0006-0000-10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1" shapeId="0" xr:uid="{00000000-0006-0000-10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1" shapeId="0" xr:uid="{00000000-0006-0000-10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1" shapeId="0" xr:uid="{00000000-0006-0000-10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1" shapeId="0" xr:uid="{00000000-0006-0000-10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1" shapeId="0" xr:uid="{00000000-0006-0000-10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1" shapeId="0" xr:uid="{00000000-0006-0000-10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1" shapeId="0" xr:uid="{00000000-0006-0000-10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1" shapeId="0" xr:uid="{00000000-0006-0000-10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1" shapeId="0" xr:uid="{00000000-0006-0000-10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1" shapeId="0" xr:uid="{00000000-0006-0000-10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1" shapeId="0" xr:uid="{00000000-0006-0000-10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1" shapeId="0" xr:uid="{00000000-0006-0000-10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1" shapeId="0" xr:uid="{00000000-0006-0000-10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1" shapeId="0" xr:uid="{00000000-0006-0000-10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1" shapeId="0" xr:uid="{00000000-0006-0000-10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1" shapeId="0" xr:uid="{00000000-0006-0000-10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1" shapeId="0" xr:uid="{00000000-0006-0000-10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1" shapeId="0" xr:uid="{00000000-0006-0000-10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1" shapeId="0" xr:uid="{00000000-0006-0000-10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1" shapeId="0" xr:uid="{00000000-0006-0000-10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1" shapeId="0" xr:uid="{00000000-0006-0000-10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1" shapeId="0" xr:uid="{00000000-0006-0000-10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1" shapeId="0" xr:uid="{00000000-0006-0000-10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1" shapeId="0" xr:uid="{00000000-0006-0000-10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1" shapeId="0" xr:uid="{00000000-0006-0000-10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1" shapeId="0" xr:uid="{00000000-0006-0000-10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1" shapeId="0" xr:uid="{00000000-0006-0000-10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1" shapeId="0" xr:uid="{00000000-0006-0000-10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1" shapeId="0" xr:uid="{00000000-0006-0000-10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1" shapeId="0" xr:uid="{00000000-0006-0000-10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1" shapeId="0" xr:uid="{00000000-0006-0000-10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1" shapeId="0" xr:uid="{00000000-0006-0000-10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1" shapeId="0" xr:uid="{00000000-0006-0000-10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1" shapeId="0" xr:uid="{00000000-0006-0000-10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1" shapeId="0" xr:uid="{00000000-0006-0000-10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I171" authorId="1" shapeId="0" xr:uid="{00000000-0006-0000-10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1" authorId="1" shapeId="0" xr:uid="{00000000-0006-0000-10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1" shapeId="0" xr:uid="{00000000-0006-0000-10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I173" authorId="1" shapeId="0" xr:uid="{00000000-0006-0000-10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3" authorId="1" shapeId="0" xr:uid="{00000000-0006-0000-10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1" shapeId="0" xr:uid="{00000000-0006-0000-10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27/12/2016
Toma de lectura</t>
        </r>
      </text>
    </comment>
    <comment ref="X174" authorId="1" shapeId="0" xr:uid="{00000000-0006-0000-1000-00008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1000-00008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24/01/2017
Toma de lectura</t>
        </r>
      </text>
    </comment>
    <comment ref="I176" authorId="1" shapeId="0" xr:uid="{00000000-0006-0000-1000-00008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22/02/2017
Toma de lectura.</t>
        </r>
      </text>
    </comment>
    <comment ref="X176" authorId="2" shapeId="0" xr:uid="{00000000-0006-0000-10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22/03/2017
Comp. 24879</t>
        </r>
      </text>
    </comment>
    <comment ref="I177" authorId="1" shapeId="0" xr:uid="{00000000-0006-0000-1000-00009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28/03/2017
Toma de lectura</t>
        </r>
      </text>
    </comment>
    <comment ref="X177" authorId="2" shapeId="0" xr:uid="{00000000-0006-0000-10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25/04/2017
Comp. 25129</t>
        </r>
      </text>
    </comment>
    <comment ref="I178" authorId="1" shapeId="0" xr:uid="{00000000-0006-0000-1000-00009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27/04/2017
Toma de lectura</t>
        </r>
      </text>
    </comment>
    <comment ref="X178" authorId="2" shapeId="0" xr:uid="{00000000-0006-0000-10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29/06/2017
Comp. 25583</t>
        </r>
      </text>
    </comment>
    <comment ref="X179" authorId="2" shapeId="0" xr:uid="{00000000-0006-0000-10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Transferncia
17/07/2017
Comp. 25764</t>
        </r>
      </text>
    </comment>
    <comment ref="X180" authorId="2" shapeId="0" xr:uid="{00000000-0006-0000-10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23/08/2017
Comp. 26011</t>
        </r>
      </text>
    </comment>
    <comment ref="X181" authorId="2" shapeId="0" xr:uid="{00000000-0006-0000-10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11/09/2017
Comp. 26204</t>
        </r>
      </text>
    </comment>
    <comment ref="X182" authorId="2" shapeId="0" xr:uid="{00000000-0006-0000-10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31/10/2017
Comp. 26516</t>
        </r>
      </text>
    </comment>
    <comment ref="X183" authorId="2" shapeId="0" xr:uid="{00000000-0006-0000-10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30/11/2017
Comp. 26750</t>
        </r>
      </text>
    </comment>
    <comment ref="X184" authorId="2" shapeId="0" xr:uid="{00000000-0006-0000-10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13/12/2017
Comp. 26891</t>
        </r>
      </text>
    </comment>
    <comment ref="X185" authorId="2" shapeId="0" xr:uid="{00000000-0006-0000-10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31/01/2018
Comp. 27181</t>
        </r>
      </text>
    </comment>
    <comment ref="T186" authorId="2" shapeId="0" xr:uid="{00000000-0006-0000-10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15/03/2018
Se condonan multas de 2UF por mes vencido, por única y exclusiva vez.</t>
        </r>
      </text>
    </comment>
    <comment ref="T187" authorId="2" shapeId="0" xr:uid="{00000000-0006-0000-10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15/03/2018
Se condonan multas de 2UF por mes vencido, por única y exclusiva vez.</t>
        </r>
      </text>
    </comment>
    <comment ref="X188" authorId="2" shapeId="0" xr:uid="{00000000-0006-0000-10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16/03/2018
Comp. 27580</t>
        </r>
      </text>
    </comment>
    <comment ref="X189" authorId="2" shapeId="0" xr:uid="{00000000-0006-0000-10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04/04/2018
Comp. 27723</t>
        </r>
      </text>
    </comment>
    <comment ref="X190" authorId="2" shapeId="0" xr:uid="{00000000-0006-0000-10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02/05/2018
Comp. 27899</t>
        </r>
      </text>
    </comment>
    <comment ref="X192" authorId="2" shapeId="0" xr:uid="{00000000-0006-0000-10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24/07/2018
Comp. 28473</t>
        </r>
      </text>
    </comment>
    <comment ref="X193" authorId="2" shapeId="0" xr:uid="{00000000-0006-0000-10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23/08/2018
Comp. 28697</t>
        </r>
      </text>
    </comment>
    <comment ref="X194" authorId="2" shapeId="0" xr:uid="{00000000-0006-0000-10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04/09/2018
Comp. 28828</t>
        </r>
      </text>
    </comment>
    <comment ref="X195" authorId="2" shapeId="0" xr:uid="{00000000-0006-0000-10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Transferenica 13/10/2018
Comp. 29115</t>
        </r>
      </text>
    </comment>
    <comment ref="X196" authorId="2" shapeId="0" xr:uid="{00000000-0006-0000-10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28/11/2018
Comp. 29397</t>
        </r>
      </text>
    </comment>
    <comment ref="X197" authorId="2" shapeId="0" xr:uid="{00000000-0006-0000-10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15/12/2018
Comp. 29574</t>
        </r>
      </text>
    </comment>
    <comment ref="X198" authorId="2" shapeId="0" xr:uid="{00000000-0006-0000-10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05/01/2019
Comp. 29741</t>
        </r>
      </text>
    </comment>
    <comment ref="X199" authorId="2" shapeId="0" xr:uid="{00000000-0006-0000-10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05/02/2019
Comp. 29958</t>
        </r>
      </text>
    </comment>
    <comment ref="X200" authorId="2" shapeId="0" xr:uid="{00000000-0006-0000-10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01/03/2019
Comp. 30134</t>
        </r>
      </text>
    </comment>
    <comment ref="X202" authorId="2" shapeId="0" xr:uid="{00000000-0006-0000-10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01/05/2019
Comp. 30587</t>
        </r>
      </text>
    </comment>
    <comment ref="X203" authorId="0" shapeId="0" xr:uid="{00000000-0006-0000-1000-0000AA000000}">
      <text>
        <r>
          <rPr>
            <sz val="9"/>
            <color indexed="81"/>
            <rFont val="Tahoma"/>
            <family val="2"/>
          </rPr>
          <t xml:space="preserve">
Transferencia
25/06/2019
Comp. 30983</t>
        </r>
      </text>
    </comment>
    <comment ref="X204" authorId="0" shapeId="0" xr:uid="{00000000-0006-0000-1000-0000AB000000}">
      <text>
        <r>
          <rPr>
            <sz val="9"/>
            <color indexed="81"/>
            <rFont val="Tahoma"/>
            <family val="2"/>
          </rPr>
          <t xml:space="preserve">
Transferencia
02/07/2019
Comp. 31097</t>
        </r>
      </text>
    </comment>
    <comment ref="X206" authorId="0" shapeId="0" xr:uid="{00000000-0006-0000-1000-0000AC000000}">
      <text>
        <r>
          <rPr>
            <sz val="9"/>
            <color indexed="81"/>
            <rFont val="Tahoma"/>
            <family val="2"/>
          </rPr>
          <t xml:space="preserve">
Transferencia
05/09/2019
Comp. 31612</t>
        </r>
      </text>
    </comment>
    <comment ref="X208" authorId="0" shapeId="0" xr:uid="{00000000-0006-0000-1000-0000AD000000}">
      <text>
        <r>
          <rPr>
            <sz val="9"/>
            <color indexed="81"/>
            <rFont val="Tahoma"/>
            <family val="2"/>
          </rPr>
          <t>Transferencia
18/11/2019
Comp. 32127</t>
        </r>
      </text>
    </comment>
    <comment ref="T209" authorId="0" shapeId="0" xr:uid="{00000000-0006-0000-1000-0000AE000000}">
      <text>
        <r>
          <rPr>
            <sz val="9"/>
            <color indexed="81"/>
            <rFont val="Tahoma"/>
            <family val="2"/>
          </rPr>
          <t>03/02/2020
Administrador condona las multas por única y exclusiva ves.</t>
        </r>
      </text>
    </comment>
    <comment ref="T210" authorId="0" shapeId="0" xr:uid="{00000000-0006-0000-1000-0000AF000000}">
      <text>
        <r>
          <rPr>
            <sz val="9"/>
            <color indexed="81"/>
            <rFont val="Tahoma"/>
            <family val="2"/>
          </rPr>
          <t>03/02/2020
Administrador condona las multas por única y exclusiva ves.</t>
        </r>
      </text>
    </comment>
    <comment ref="X211" authorId="0" shapeId="0" xr:uid="{00000000-0006-0000-1000-0000B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02/02/2020
Comp. 32698</t>
        </r>
      </text>
    </comment>
    <comment ref="X212" authorId="0" shapeId="0" xr:uid="{00000000-0006-0000-1000-0000B1000000}">
      <text>
        <r>
          <rPr>
            <sz val="9"/>
            <color indexed="81"/>
            <rFont val="Tahoma"/>
            <family val="2"/>
          </rPr>
          <t>Transferencia
27/04/2020
Comp. 33329</t>
        </r>
      </text>
    </comment>
    <comment ref="X214" authorId="0" shapeId="0" xr:uid="{00000000-0006-0000-1000-0000B2000000}">
      <text>
        <r>
          <rPr>
            <sz val="9"/>
            <color indexed="81"/>
            <rFont val="Tahoma"/>
            <family val="2"/>
          </rPr>
          <t>Transferencia
27/05/2020
Comp. 33576</t>
        </r>
      </text>
    </comment>
    <comment ref="X215" authorId="0" shapeId="0" xr:uid="{00000000-0006-0000-1000-0000B3000000}">
      <text>
        <r>
          <rPr>
            <sz val="9"/>
            <color indexed="81"/>
            <rFont val="Tahoma"/>
            <family val="2"/>
          </rPr>
          <t>Transferencia
01/06/2020
Comp. 33639</t>
        </r>
      </text>
    </comment>
    <comment ref="H216" authorId="0" shapeId="0" xr:uid="{00000000-0006-0000-1000-0000B4000000}">
      <text>
        <r>
          <rPr>
            <b/>
            <sz val="9"/>
            <color indexed="81"/>
            <rFont val="Tahoma"/>
            <family val="2"/>
          </rPr>
          <t>inicio de medidor en parcela, lectura 3</t>
        </r>
      </text>
    </comment>
    <comment ref="X216" authorId="0" shapeId="0" xr:uid="{00000000-0006-0000-1000-0000B5000000}">
      <text>
        <r>
          <rPr>
            <sz val="9"/>
            <color indexed="81"/>
            <rFont val="Tahoma"/>
            <family val="2"/>
          </rPr>
          <t>Transferencia
01/07/2020
Comp. 33895</t>
        </r>
      </text>
    </comment>
    <comment ref="I217" authorId="0" shapeId="0" xr:uid="{00000000-0006-0000-1000-0000B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0" shapeId="0" xr:uid="{00000000-0006-0000-1000-0000B7000000}">
      <text>
        <r>
          <rPr>
            <sz val="9"/>
            <color indexed="81"/>
            <rFont val="Tahoma"/>
            <family val="2"/>
          </rPr>
          <t>Transferencia
02/08/2020
Comp. 34130</t>
        </r>
      </text>
    </comment>
    <comment ref="I218" authorId="0" shapeId="0" xr:uid="{00000000-0006-0000-1000-0000B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0" shapeId="0" xr:uid="{00000000-0006-0000-1000-0000B9000000}">
      <text>
        <r>
          <rPr>
            <sz val="9"/>
            <color indexed="81"/>
            <rFont val="Tahoma"/>
            <family val="2"/>
          </rPr>
          <t>Transferencia
01/09/2020
Comp. 34378</t>
        </r>
      </text>
    </comment>
    <comment ref="I219" authorId="0" shapeId="0" xr:uid="{00000000-0006-0000-1000-0000B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0" shapeId="0" xr:uid="{00000000-0006-0000-1000-0000BB000000}">
      <text>
        <r>
          <rPr>
            <sz val="9"/>
            <color indexed="81"/>
            <rFont val="Tahoma"/>
            <family val="2"/>
          </rPr>
          <t>Transferencia
01/10/2020
Comp. 34604</t>
        </r>
      </text>
    </comment>
    <comment ref="I220" authorId="0" shapeId="0" xr:uid="{00000000-0006-0000-1000-0000B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0" shapeId="0" xr:uid="{00000000-0006-0000-1000-0000BD000000}">
      <text>
        <r>
          <rPr>
            <sz val="9"/>
            <color indexed="81"/>
            <rFont val="Tahoma"/>
            <family val="2"/>
          </rPr>
          <t>Transferencia
02/11/2020
Comp. 34903</t>
        </r>
      </text>
    </comment>
    <comment ref="I221" authorId="0" shapeId="0" xr:uid="{00000000-0006-0000-1000-0000B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0" shapeId="0" xr:uid="{00000000-0006-0000-1000-0000BF000000}">
      <text>
        <r>
          <rPr>
            <sz val="9"/>
            <color indexed="81"/>
            <rFont val="Tahoma"/>
            <family val="2"/>
          </rPr>
          <t>Transferencia
01/12/2020
Comp. 35082</t>
        </r>
      </text>
    </comment>
    <comment ref="I222" authorId="0" shapeId="0" xr:uid="{00000000-0006-0000-1000-0000C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0" shapeId="0" xr:uid="{00000000-0006-0000-1000-0000C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04/01/2021
Comp. 35383</t>
        </r>
      </text>
    </comment>
    <comment ref="I223" authorId="0" shapeId="0" xr:uid="{00000000-0006-0000-1000-0000C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0" shapeId="0" xr:uid="{00000000-0006-0000-1000-0000C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01/02/2021
Comp. 35578</t>
        </r>
      </text>
    </comment>
    <comment ref="I224" authorId="0" shapeId="0" xr:uid="{00000000-0006-0000-1000-0000C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X224" authorId="0" shapeId="0" xr:uid="{00000000-0006-0000-1000-0000C5000000}">
      <text>
        <r>
          <rPr>
            <sz val="9"/>
            <color indexed="81"/>
            <rFont val="Tahoma"/>
            <family val="2"/>
          </rPr>
          <t>Transferencia
01/03/2021
Comp. 35823</t>
        </r>
      </text>
    </comment>
    <comment ref="I225" authorId="0" shapeId="0" xr:uid="{00000000-0006-0000-1000-0000C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0" shapeId="0" xr:uid="{00000000-0006-0000-1000-0000C7000000}">
      <text>
        <r>
          <rPr>
            <sz val="9"/>
            <color indexed="81"/>
            <rFont val="Tahoma"/>
            <family val="2"/>
          </rPr>
          <t>Transferencia
01/04/2021
Comp. 36069</t>
        </r>
      </text>
    </comment>
    <comment ref="I226" authorId="0" shapeId="0" xr:uid="{00000000-0006-0000-1000-0000C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0" shapeId="0" xr:uid="{00000000-0006-0000-1000-0000C9000000}">
      <text>
        <r>
          <rPr>
            <sz val="9"/>
            <color indexed="81"/>
            <rFont val="Tahoma"/>
            <family val="2"/>
          </rPr>
          <t>Transferencia
04/05/2021
Comp. 36391</t>
        </r>
      </text>
    </comment>
    <comment ref="I227" authorId="0" shapeId="0" xr:uid="{00000000-0006-0000-1000-0000C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0" shapeId="0" xr:uid="{00000000-0006-0000-1000-0000CB000000}">
      <text>
        <r>
          <rPr>
            <sz val="9"/>
            <color indexed="81"/>
            <rFont val="Tahoma"/>
            <family val="2"/>
          </rPr>
          <t>Transferencia
01/06/2021
Comp. 36585</t>
        </r>
      </text>
    </comment>
    <comment ref="I228" authorId="0" shapeId="0" xr:uid="{00000000-0006-0000-1000-0000C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0" shapeId="0" xr:uid="{00000000-0006-0000-1000-0000CD000000}">
      <text>
        <r>
          <rPr>
            <sz val="9"/>
            <color indexed="81"/>
            <rFont val="Tahoma"/>
            <family val="2"/>
          </rPr>
          <t>Transferencia
01/07/2021
Comp. 36803</t>
        </r>
      </text>
    </comment>
    <comment ref="I229" authorId="0" shapeId="0" xr:uid="{00000000-0006-0000-1000-0000C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0" shapeId="0" xr:uid="{00000000-0006-0000-1000-0000CF000000}">
      <text>
        <r>
          <rPr>
            <sz val="9"/>
            <color indexed="81"/>
            <rFont val="Tahoma"/>
            <family val="2"/>
          </rPr>
          <t>Transferencia
02/08/2021
Comp. 37077</t>
        </r>
      </text>
    </comment>
    <comment ref="I230" authorId="0" shapeId="0" xr:uid="{00000000-0006-0000-1000-0000D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0" shapeId="0" xr:uid="{00000000-0006-0000-1000-0000D1000000}">
      <text>
        <r>
          <rPr>
            <sz val="9"/>
            <color indexed="81"/>
            <rFont val="Tahoma"/>
            <family val="2"/>
          </rPr>
          <t>Transferencia
01/09/2021
Comp. 37314</t>
        </r>
      </text>
    </comment>
    <comment ref="I231" authorId="0" shapeId="0" xr:uid="{00000000-0006-0000-1000-0000D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0" shapeId="0" xr:uid="{00000000-0006-0000-1000-0000D3000000}">
      <text>
        <r>
          <rPr>
            <sz val="9"/>
            <color indexed="81"/>
            <rFont val="Tahoma"/>
            <family val="2"/>
          </rPr>
          <t>Transferencia
05/10/2021
Comp. 37622</t>
        </r>
      </text>
    </comment>
    <comment ref="I232" authorId="0" shapeId="0" xr:uid="{00000000-0006-0000-1000-0000D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0" shapeId="0" xr:uid="{00000000-0006-0000-1000-0000D5000000}">
      <text>
        <r>
          <rPr>
            <sz val="9"/>
            <color indexed="81"/>
            <rFont val="Tahoma"/>
            <family val="2"/>
          </rPr>
          <t>Transferencia
16/11/2021
Comp. 37924</t>
        </r>
      </text>
    </comment>
    <comment ref="I233" authorId="0" shapeId="0" xr:uid="{00000000-0006-0000-1000-0000D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3" shapeId="0" xr:uid="{00000000-0006-0000-1000-0000D7000000}">
      <text>
        <r>
          <rPr>
            <sz val="9"/>
            <color indexed="81"/>
            <rFont val="Tahoma"/>
            <family val="2"/>
          </rPr>
          <t>Transferencia
16/12/2021
Comp. 38171</t>
        </r>
      </text>
    </comment>
    <comment ref="I234" authorId="3" shapeId="0" xr:uid="{00000000-0006-0000-1000-0000D8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3" shapeId="0" xr:uid="{00000000-0006-0000-1000-0000D9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03/01/2022
Comp. 38293</t>
        </r>
      </text>
    </comment>
    <comment ref="I235" authorId="3" shapeId="0" xr:uid="{00000000-0006-0000-1000-0000DA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4" shapeId="0" xr:uid="{00000000-0006-0000-1000-0000DB000000}">
      <text>
        <r>
          <rPr>
            <b/>
            <sz val="9"/>
            <color indexed="81"/>
            <rFont val="Tahoma"/>
            <family val="2"/>
          </rPr>
          <t>Beatriz:</t>
        </r>
        <r>
          <rPr>
            <sz val="9"/>
            <color indexed="81"/>
            <rFont val="Tahoma"/>
            <family val="2"/>
          </rPr>
          <t xml:space="preserve">
Transferencia
14/02/2022
Comp. 38642</t>
        </r>
      </text>
    </comment>
    <comment ref="I236" authorId="3" shapeId="0" xr:uid="{00000000-0006-0000-1000-0000DC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1" shapeId="0" xr:uid="{00000000-0006-0000-1000-0000DD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3" shapeId="0" xr:uid="{00000000-0006-0000-1000-0000DE000000}">
      <text>
        <r>
          <rPr>
            <sz val="9"/>
            <color indexed="81"/>
            <rFont val="Tahoma"/>
            <family val="2"/>
          </rPr>
          <t xml:space="preserve">Transferencia
03/03/2022
Comp. 38817
</t>
        </r>
      </text>
    </comment>
    <comment ref="I237" authorId="3" shapeId="0" xr:uid="{00000000-0006-0000-1000-0000D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I238" authorId="3" shapeId="0" xr:uid="{00000000-0006-0000-1000-0000E0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3" shapeId="0" xr:uid="{00000000-0006-0000-1000-0000E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16/05/2022
Comp. 39388</t>
        </r>
      </text>
    </comment>
    <comment ref="I239" authorId="3" shapeId="0" xr:uid="{00000000-0006-0000-1000-0000E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3" shapeId="0" xr:uid="{00000000-0006-0000-1000-0000E3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07/06/2022
Comp. 39603</t>
        </r>
      </text>
    </comment>
    <comment ref="I240" authorId="5" shapeId="0" xr:uid="{00000000-0006-0000-1000-0000E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5" shapeId="0" xr:uid="{00000000-0006-0000-1000-0000E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04/07/2022
Comp. 39808</t>
        </r>
      </text>
    </comment>
    <comment ref="I241" authorId="5" shapeId="0" xr:uid="{00000000-0006-0000-1000-0000E6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5" shapeId="0" xr:uid="{00000000-0006-0000-1000-0000E7000000}">
      <text>
        <r>
          <rPr>
            <b/>
            <sz val="9"/>
            <color indexed="81"/>
            <rFont val="Tahoma"/>
            <family val="2"/>
          </rPr>
          <t xml:space="preserve">Transferencia
</t>
        </r>
        <r>
          <rPr>
            <sz val="9"/>
            <color indexed="81"/>
            <rFont val="Tahoma"/>
            <family val="2"/>
          </rPr>
          <t>19/08/2022
Comp. 040133</t>
        </r>
      </text>
    </comment>
    <comment ref="I242" authorId="5" shapeId="0" xr:uid="{00000000-0006-0000-1000-0000E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5" shapeId="0" xr:uid="{00000000-0006-0000-1000-0000E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01/09/2022
Comp. 40245</t>
        </r>
      </text>
    </comment>
    <comment ref="I243" authorId="5" shapeId="0" xr:uid="{00000000-0006-0000-1000-0000EA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5" shapeId="0" xr:uid="{00000000-0006-0000-1000-0000E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04/10/2022
Comp. 40546</t>
        </r>
      </text>
    </comment>
    <comment ref="I244" authorId="5" shapeId="0" xr:uid="{00000000-0006-0000-1000-0000E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5" shapeId="0" xr:uid="{00000000-0006-0000-1000-0000E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11/11/2022
Comp. 40850</t>
        </r>
      </text>
    </comment>
    <comment ref="I245" authorId="5" shapeId="0" xr:uid="{00000000-0006-0000-1000-0000E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5" shapeId="0" xr:uid="{00000000-0006-0000-1000-0000E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09/12/2022
Comp. 41076</t>
        </r>
      </text>
    </comment>
    <comment ref="I246" authorId="5" shapeId="0" xr:uid="{00000000-0006-0000-1000-0000F0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5" shapeId="0" xr:uid="{00000000-0006-0000-1000-0000F1000000}">
      <text>
        <r>
          <rPr>
            <b/>
            <sz val="9"/>
            <color indexed="81"/>
            <rFont val="Tahoma"/>
            <family val="2"/>
          </rPr>
          <t xml:space="preserve">Transferencia
</t>
        </r>
        <r>
          <rPr>
            <sz val="9"/>
            <color indexed="81"/>
            <rFont val="Tahoma"/>
            <family val="2"/>
          </rPr>
          <t>06/01/2023
Comp. 41278</t>
        </r>
      </text>
    </comment>
    <comment ref="X247" authorId="5" shapeId="0" xr:uid="{00000000-0006-0000-1000-0000F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02/02/2023
Comp. 41495</t>
        </r>
      </text>
    </comment>
    <comment ref="I248" authorId="5" shapeId="0" xr:uid="{00000000-0006-0000-1000-0000F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5" shapeId="0" xr:uid="{00000000-0006-0000-1000-0000F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01/03/2023
Comp. 41719</t>
        </r>
      </text>
    </comment>
    <comment ref="I249" authorId="5" shapeId="0" xr:uid="{00000000-0006-0000-1000-0000F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5" shapeId="0" xr:uid="{00000000-0006-0000-1000-0000F6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31/03/2023
Comp. 41946</t>
        </r>
      </text>
    </comment>
    <comment ref="I250" authorId="5" shapeId="0" xr:uid="{00000000-0006-0000-1000-0000F7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I251" authorId="5" shapeId="0" xr:uid="{00000000-0006-0000-1000-0000F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6" shapeId="0" xr:uid="{00000000-0006-0000-1000-0000F9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24/06/2023
Comp. 42636</t>
        </r>
      </text>
    </comment>
    <comment ref="I252" authorId="6" shapeId="0" xr:uid="{00000000-0006-0000-1000-0000FA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6" shapeId="0" xr:uid="{00000000-0006-0000-1000-0000FB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05/07/2023
Comp. 42797</t>
        </r>
      </text>
    </comment>
    <comment ref="I253" authorId="6" shapeId="0" xr:uid="{00000000-0006-0000-1000-0000FC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6" shapeId="0" xr:uid="{00000000-0006-0000-1000-0000FD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01/08/2023
Comp. 42980</t>
        </r>
      </text>
    </comment>
    <comment ref="I254" authorId="6" shapeId="0" xr:uid="{74214A48-0DB6-478F-950F-6C4A5DF04E8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6" shapeId="0" xr:uid="{DCE316F2-0AC2-4050-88D4-987DB762D38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03/09/2023
Comp. 43276</t>
        </r>
      </text>
    </comment>
    <comment ref="I255" authorId="6" shapeId="0" xr:uid="{F5B7A802-7D20-4A60-A5CA-E87601DCC6D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6" shapeId="0" xr:uid="{92B501BA-AED7-451B-8B37-1C4F2FCF4FFF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29/09/2023
Comp. 43438</t>
        </r>
      </text>
    </comment>
    <comment ref="I256" authorId="6" shapeId="0" xr:uid="{3B6EC2B5-09EF-4D89-BD84-E55E47CA248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6" shapeId="0" xr:uid="{83B9F8CC-4888-428B-9D7A-5CD851D34DA2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26/10/2023
Comp. 43644</t>
        </r>
      </text>
    </comment>
    <comment ref="I257" authorId="6" shapeId="0" xr:uid="{0CDA106A-6E58-4BEC-A75F-0B8303BE479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5" shapeId="0" xr:uid="{5F80599D-28C5-4292-9A94-35E35863E77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05/12/2023
comp. 44052</t>
        </r>
      </text>
    </comment>
    <comment ref="I258" authorId="6" shapeId="0" xr:uid="{7B3197B6-E14C-40AE-A628-B47F31CC4AA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5" shapeId="0" xr:uid="{6E8F6127-F18A-4524-9907-0CC11D5005B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04/01/2024
comp. 44313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</author>
    <author>Beatriz Contreras</author>
    <author>Usuario</author>
    <author>User</author>
    <author>Secretaria</author>
  </authors>
  <commentList>
    <comment ref="X3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11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11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11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11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11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11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11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11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11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11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11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11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11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11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11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11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11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11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11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11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11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11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11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11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11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11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11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11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11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11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11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11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11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11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11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11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11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11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11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11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11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11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11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11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11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11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11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11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11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11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11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11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11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11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X97" authorId="0" shapeId="0" xr:uid="{00000000-0006-0000-1100-00003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1100-00003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11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11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11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11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11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11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11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11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1100-000045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11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11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11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11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11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11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11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11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11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1100-00004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11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11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11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11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11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11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11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11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11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11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11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11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11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11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11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11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11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11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11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11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11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11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11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11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11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11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11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11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11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11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11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11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11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11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11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11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11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11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11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11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11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11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11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11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11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11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11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11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11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11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11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11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11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I171" authorId="0" shapeId="0" xr:uid="{00000000-0006-0000-11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1" authorId="0" shapeId="0" xr:uid="{00000000-0006-0000-11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11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I173" authorId="0" shapeId="0" xr:uid="{00000000-0006-0000-11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3" authorId="0" shapeId="0" xr:uid="{00000000-0006-0000-11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11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27/12/2016
Toma de lectura</t>
        </r>
      </text>
    </comment>
    <comment ref="X174" authorId="0" shapeId="0" xr:uid="{00000000-0006-0000-11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0" shapeId="0" xr:uid="{00000000-0006-0000-1100-00008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24/01/2017
Toma de lectura</t>
        </r>
      </text>
    </comment>
    <comment ref="X175" authorId="1" shapeId="0" xr:uid="{00000000-0006-0000-11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02/02/2017
Comp. 24528</t>
        </r>
      </text>
    </comment>
    <comment ref="I176" authorId="0" shapeId="0" xr:uid="{00000000-0006-0000-1100-00008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22/02/2017
Toma de lectura.</t>
        </r>
      </text>
    </comment>
    <comment ref="X176" authorId="1" shapeId="0" xr:uid="{00000000-0006-0000-11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02/04/2017
Comp. 24978</t>
        </r>
      </text>
    </comment>
    <comment ref="I177" authorId="0" shapeId="0" xr:uid="{00000000-0006-0000-1100-00009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28/03/2017
Toma de lectura</t>
        </r>
      </text>
    </comment>
    <comment ref="X177" authorId="1" shapeId="0" xr:uid="{00000000-0006-0000-11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02/04/2017
Comp. 24979</t>
        </r>
      </text>
    </comment>
    <comment ref="I178" authorId="0" shapeId="0" xr:uid="{00000000-0006-0000-1100-00009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27/04/2017
Toma de lectura</t>
        </r>
      </text>
    </comment>
    <comment ref="X178" authorId="1" shapeId="0" xr:uid="{00000000-0006-0000-11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14/05/2017
Comp. 25301</t>
        </r>
      </text>
    </comment>
    <comment ref="X179" authorId="1" shapeId="0" xr:uid="{00000000-0006-0000-11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22/06/2017
Comp. 25552</t>
        </r>
      </text>
    </comment>
    <comment ref="X180" authorId="1" shapeId="0" xr:uid="{00000000-0006-0000-11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25/07/2017
Comp. 25797</t>
        </r>
      </text>
    </comment>
    <comment ref="X182" authorId="1" shapeId="0" xr:uid="{00000000-0006-0000-11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19/09/2017
Comp. 26239</t>
        </r>
      </text>
    </comment>
    <comment ref="X183" authorId="1" shapeId="0" xr:uid="{00000000-0006-0000-11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28/10/2017
Comp. 26487</t>
        </r>
      </text>
    </comment>
    <comment ref="X185" authorId="1" shapeId="0" xr:uid="{00000000-0006-0000-11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26/12/2017
Comp 26923</t>
        </r>
      </text>
    </comment>
    <comment ref="X187" authorId="1" shapeId="0" xr:uid="{00000000-0006-0000-11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07/02/2018
Comp. 27329</t>
        </r>
      </text>
    </comment>
    <comment ref="X188" authorId="1" shapeId="0" xr:uid="{00000000-0006-0000-11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27/02018
Comp. 27618</t>
        </r>
      </text>
    </comment>
    <comment ref="X190" authorId="1" shapeId="0" xr:uid="{00000000-0006-0000-11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25/05/2018
Comp. 28041</t>
        </r>
      </text>
    </comment>
    <comment ref="X193" authorId="1" shapeId="0" xr:uid="{00000000-0006-0000-11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01/08/2018
Comp. 28548</t>
        </r>
      </text>
    </comment>
    <comment ref="X194" authorId="1" shapeId="0" xr:uid="{00000000-0006-0000-11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25/09/2018
Comp. 28935
Transferencia
29/09/2018
Comp. 28974</t>
        </r>
      </text>
    </comment>
    <comment ref="X196" authorId="1" shapeId="0" xr:uid="{00000000-0006-0000-11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05/11/2018
Fcomp. 29255</t>
        </r>
      </text>
    </comment>
    <comment ref="X199" authorId="1" shapeId="0" xr:uid="{00000000-0006-0000-11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27/02/2019
Comp. 30067</t>
        </r>
      </text>
    </comment>
    <comment ref="X200" authorId="1" shapeId="0" xr:uid="{00000000-0006-0000-11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27/03/2019
Comp. 30285</t>
        </r>
      </text>
    </comment>
    <comment ref="X201" authorId="1" shapeId="0" xr:uid="{00000000-0006-0000-11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29/04/2019
Comp. 30522</t>
        </r>
      </text>
    </comment>
    <comment ref="X202" authorId="2" shapeId="0" xr:uid="{00000000-0006-0000-1100-0000A2000000}">
      <text>
        <r>
          <rPr>
            <b/>
            <sz val="9"/>
            <color indexed="81"/>
            <rFont val="Tahoma"/>
            <family val="2"/>
          </rPr>
          <t>Beatriz:</t>
        </r>
        <r>
          <rPr>
            <sz val="9"/>
            <color indexed="81"/>
            <rFont val="Tahoma"/>
            <family val="2"/>
          </rPr>
          <t xml:space="preserve">
Transfeerncia
27/05/2019
Comp. 30757</t>
        </r>
      </text>
    </comment>
    <comment ref="X203" authorId="3" shapeId="0" xr:uid="{00000000-0006-0000-1100-0000A3000000}">
      <text>
        <r>
          <rPr>
            <sz val="9"/>
            <color indexed="81"/>
            <rFont val="Tahoma"/>
            <family val="2"/>
          </rPr>
          <t xml:space="preserve">
Transferencia
27/06/2019
Comp. 30993</t>
        </r>
      </text>
    </comment>
    <comment ref="X204" authorId="3" shapeId="0" xr:uid="{00000000-0006-0000-1100-0000A4000000}">
      <text>
        <r>
          <rPr>
            <sz val="9"/>
            <color indexed="81"/>
            <rFont val="Tahoma"/>
            <family val="2"/>
          </rPr>
          <t xml:space="preserve">
Transferencia
29/07/2019
Comp. 31221</t>
        </r>
      </text>
    </comment>
    <comment ref="X205" authorId="3" shapeId="0" xr:uid="{00000000-0006-0000-1100-0000A5000000}">
      <text>
        <r>
          <rPr>
            <sz val="9"/>
            <color indexed="81"/>
            <rFont val="Tahoma"/>
            <family val="2"/>
          </rPr>
          <t xml:space="preserve">
Transferencia
27/08/2019
Comp. 31451</t>
        </r>
      </text>
    </comment>
    <comment ref="X206" authorId="3" shapeId="0" xr:uid="{00000000-0006-0000-1100-0000A6000000}">
      <text>
        <r>
          <rPr>
            <sz val="9"/>
            <color indexed="81"/>
            <rFont val="Tahoma"/>
            <family val="2"/>
          </rPr>
          <t xml:space="preserve">
Transferencia
27/09/2019
Comp. 31691</t>
        </r>
      </text>
    </comment>
    <comment ref="X207" authorId="3" shapeId="0" xr:uid="{00000000-0006-0000-1100-0000A7000000}">
      <text>
        <r>
          <rPr>
            <sz val="9"/>
            <color indexed="81"/>
            <rFont val="Tahoma"/>
            <family val="2"/>
          </rPr>
          <t xml:space="preserve">
Transferencia
28/10/2019
Comp. 31914</t>
        </r>
      </text>
    </comment>
    <comment ref="X208" authorId="3" shapeId="0" xr:uid="{00000000-0006-0000-1100-0000A8000000}">
      <text>
        <r>
          <rPr>
            <sz val="9"/>
            <color indexed="81"/>
            <rFont val="Tahoma"/>
            <family val="2"/>
          </rPr>
          <t xml:space="preserve">
Transferencia
27/11/2019
Comp. 32158</t>
        </r>
      </text>
    </comment>
    <comment ref="X209" authorId="3" shapeId="0" xr:uid="{00000000-0006-0000-1100-0000A9000000}">
      <text>
        <r>
          <rPr>
            <sz val="9"/>
            <color indexed="81"/>
            <rFont val="Tahoma"/>
            <family val="2"/>
          </rPr>
          <t xml:space="preserve">
Transferencia
27/12/2019
Comp. 32390</t>
        </r>
      </text>
    </comment>
    <comment ref="X210" authorId="3" shapeId="0" xr:uid="{00000000-0006-0000-1100-0000AA000000}">
      <text>
        <r>
          <rPr>
            <sz val="9"/>
            <color indexed="81"/>
            <rFont val="Tahoma"/>
            <family val="2"/>
          </rPr>
          <t xml:space="preserve">
Transferencia
27/01/2020
Comp. 32610</t>
        </r>
      </text>
    </comment>
    <comment ref="X211" authorId="3" shapeId="0" xr:uid="{00000000-0006-0000-1100-0000AB000000}">
      <text>
        <r>
          <rPr>
            <sz val="9"/>
            <color indexed="81"/>
            <rFont val="Tahoma"/>
            <family val="2"/>
          </rPr>
          <t>Transferencia
27/02/2020
Comp. 32852</t>
        </r>
      </text>
    </comment>
    <comment ref="X212" authorId="3" shapeId="0" xr:uid="{00000000-0006-0000-1100-0000AC000000}">
      <text>
        <r>
          <rPr>
            <sz val="9"/>
            <color indexed="81"/>
            <rFont val="Tahoma"/>
            <family val="2"/>
          </rPr>
          <t>Transferencia
27/06/2020
Comp. 33077</t>
        </r>
      </text>
    </comment>
    <comment ref="X213" authorId="3" shapeId="0" xr:uid="{00000000-0006-0000-1100-0000AD000000}">
      <text>
        <r>
          <rPr>
            <sz val="9"/>
            <color indexed="81"/>
            <rFont val="Tahoma"/>
            <family val="2"/>
          </rPr>
          <t>Transferencia
27/04/2020
Comp. 33331</t>
        </r>
      </text>
    </comment>
    <comment ref="X214" authorId="3" shapeId="0" xr:uid="{00000000-0006-0000-1100-0000AE000000}">
      <text>
        <r>
          <rPr>
            <sz val="9"/>
            <color indexed="81"/>
            <rFont val="Tahoma"/>
            <family val="2"/>
          </rPr>
          <t>Transferencia
27/05/2020
Comp. 33574</t>
        </r>
      </text>
    </comment>
    <comment ref="X215" authorId="3" shapeId="0" xr:uid="{00000000-0006-0000-1100-0000AF000000}">
      <text>
        <r>
          <rPr>
            <sz val="9"/>
            <color indexed="81"/>
            <rFont val="Tahoma"/>
            <family val="2"/>
          </rPr>
          <t>Transferencia
30/06/2020
Comp. 33835</t>
        </r>
      </text>
    </comment>
    <comment ref="X216" authorId="3" shapeId="0" xr:uid="{00000000-0006-0000-1100-0000B0000000}">
      <text>
        <r>
          <rPr>
            <sz val="9"/>
            <color indexed="81"/>
            <rFont val="Tahoma"/>
            <family val="2"/>
          </rPr>
          <t>Transferencia
27/07/2020
Comp. 34032</t>
        </r>
      </text>
    </comment>
    <comment ref="X217" authorId="3" shapeId="0" xr:uid="{00000000-0006-0000-1100-0000B1000000}">
      <text>
        <r>
          <rPr>
            <sz val="9"/>
            <color indexed="81"/>
            <rFont val="Tahoma"/>
            <family val="2"/>
          </rPr>
          <t>Transferencia
27/08/2020
Comp. 34281</t>
        </r>
      </text>
    </comment>
    <comment ref="X218" authorId="3" shapeId="0" xr:uid="{00000000-0006-0000-1100-0000B2000000}">
      <text>
        <r>
          <rPr>
            <sz val="9"/>
            <color indexed="81"/>
            <rFont val="Tahoma"/>
            <family val="2"/>
          </rPr>
          <t>Transferencia
28/09/2020
Comp. 34533</t>
        </r>
      </text>
    </comment>
    <comment ref="X219" authorId="3" shapeId="0" xr:uid="{00000000-0006-0000-1100-0000B3000000}">
      <text>
        <r>
          <rPr>
            <sz val="9"/>
            <color indexed="81"/>
            <rFont val="Tahoma"/>
            <family val="2"/>
          </rPr>
          <t>Transferencia
27/10/2020
Comp. 34776</t>
        </r>
      </text>
    </comment>
    <comment ref="X220" authorId="3" shapeId="0" xr:uid="{00000000-0006-0000-1100-0000B4000000}">
      <text>
        <r>
          <rPr>
            <sz val="9"/>
            <color indexed="81"/>
            <rFont val="Tahoma"/>
            <family val="2"/>
          </rPr>
          <t>Transferencia
27/11/2020
Comp. 35015</t>
        </r>
      </text>
    </comment>
    <comment ref="X221" authorId="3" shapeId="0" xr:uid="{00000000-0006-0000-1100-0000B5000000}">
      <text>
        <r>
          <rPr>
            <sz val="9"/>
            <color indexed="81"/>
            <rFont val="Tahoma"/>
            <family val="2"/>
          </rPr>
          <t>Transferencia
28/12/2020
Comp. 35252</t>
        </r>
      </text>
    </comment>
    <comment ref="X222" authorId="3" shapeId="0" xr:uid="{00000000-0006-0000-1100-0000B6000000}">
      <text>
        <r>
          <rPr>
            <sz val="9"/>
            <color indexed="81"/>
            <rFont val="Tahoma"/>
            <family val="2"/>
          </rPr>
          <t xml:space="preserve">
Transferencia
27/01/2021
Comp. 35499</t>
        </r>
      </text>
    </comment>
    <comment ref="X223" authorId="3" shapeId="0" xr:uid="{00000000-0006-0000-1100-0000B7000000}">
      <text>
        <r>
          <rPr>
            <sz val="9"/>
            <color indexed="81"/>
            <rFont val="Tahoma"/>
            <family val="2"/>
          </rPr>
          <t>Transferencia
01/03/2021
Comp. 35793</t>
        </r>
      </text>
    </comment>
    <comment ref="X224" authorId="3" shapeId="0" xr:uid="{00000000-0006-0000-1100-0000B8000000}">
      <text>
        <r>
          <rPr>
            <sz val="9"/>
            <color indexed="81"/>
            <rFont val="Tahoma"/>
            <family val="2"/>
          </rPr>
          <t>Transferencia
29/03/2021
Comp. 35992</t>
        </r>
      </text>
    </comment>
    <comment ref="X225" authorId="3" shapeId="0" xr:uid="{00000000-0006-0000-1100-0000B9000000}">
      <text>
        <r>
          <rPr>
            <sz val="9"/>
            <color indexed="81"/>
            <rFont val="Tahoma"/>
            <family val="2"/>
          </rPr>
          <t>Transferencia
27/04/2021
Comp. 36248</t>
        </r>
      </text>
    </comment>
    <comment ref="X226" authorId="3" shapeId="0" xr:uid="{00000000-0006-0000-1100-0000BA000000}">
      <text>
        <r>
          <rPr>
            <sz val="9"/>
            <color indexed="81"/>
            <rFont val="Tahoma"/>
            <family val="2"/>
          </rPr>
          <t>Transferencia
27/05/2021
Comp. 36500</t>
        </r>
      </text>
    </comment>
    <comment ref="X227" authorId="3" shapeId="0" xr:uid="{00000000-0006-0000-1100-0000BB000000}">
      <text>
        <r>
          <rPr>
            <sz val="9"/>
            <color indexed="81"/>
            <rFont val="Tahoma"/>
            <family val="2"/>
          </rPr>
          <t>Transferencia
29/06/2021
Comp. 36744</t>
        </r>
      </text>
    </comment>
    <comment ref="X228" authorId="3" shapeId="0" xr:uid="{00000000-0006-0000-1100-0000BC000000}">
      <text>
        <r>
          <rPr>
            <sz val="9"/>
            <color indexed="81"/>
            <rFont val="Tahoma"/>
            <family val="2"/>
          </rPr>
          <t>Transferencia
27/07/2021
Comp. 36967</t>
        </r>
      </text>
    </comment>
    <comment ref="X229" authorId="3" shapeId="0" xr:uid="{00000000-0006-0000-1100-0000BD000000}">
      <text>
        <r>
          <rPr>
            <sz val="9"/>
            <color indexed="81"/>
            <rFont val="Tahoma"/>
            <family val="2"/>
          </rPr>
          <t>Transferencia
27/08/2021
Comp. 37220</t>
        </r>
      </text>
    </comment>
    <comment ref="X230" authorId="3" shapeId="0" xr:uid="{00000000-0006-0000-1100-0000BE000000}">
      <text>
        <r>
          <rPr>
            <sz val="9"/>
            <color indexed="81"/>
            <rFont val="Tahoma"/>
            <family val="2"/>
          </rPr>
          <t>Transferencia
27/09/2021
Comp. 37470</t>
        </r>
      </text>
    </comment>
    <comment ref="X231" authorId="3" shapeId="0" xr:uid="{00000000-0006-0000-1100-0000BF000000}">
      <text>
        <r>
          <rPr>
            <sz val="9"/>
            <color indexed="81"/>
            <rFont val="Tahoma"/>
            <family val="2"/>
          </rPr>
          <t>Transferencia
27/10/2021
Comp. 37729</t>
        </r>
      </text>
    </comment>
    <comment ref="X232" authorId="3" shapeId="0" xr:uid="{00000000-0006-0000-1100-0000C0000000}">
      <text>
        <r>
          <rPr>
            <sz val="9"/>
            <color indexed="81"/>
            <rFont val="Tahoma"/>
            <family val="2"/>
          </rPr>
          <t>Transferencia
29/11/2021
Comp. 37962</t>
        </r>
      </text>
    </comment>
    <comment ref="X233" authorId="4" shapeId="0" xr:uid="{00000000-0006-0000-1100-0000C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27/12/2021
Comp. 38206</t>
        </r>
      </text>
    </comment>
    <comment ref="X234" authorId="4" shapeId="0" xr:uid="{00000000-0006-0000-1100-0000C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27/01/2022
Comp. 38440</t>
        </r>
      </text>
    </comment>
    <comment ref="X235" authorId="4" shapeId="0" xr:uid="{00000000-0006-0000-1100-0000C3000000}">
      <text>
        <r>
          <rPr>
            <b/>
            <sz val="9"/>
            <color indexed="81"/>
            <rFont val="Tahoma"/>
            <family val="2"/>
          </rPr>
          <t>Transferencia
28/02/2022
Comp. 38704</t>
        </r>
      </text>
    </comment>
    <comment ref="Q236" authorId="0" shapeId="0" xr:uid="{00000000-0006-0000-1100-0000C4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4" shapeId="0" xr:uid="{00000000-0006-0000-1100-0000C5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28/03/2022
Comp. 38933</t>
        </r>
      </text>
    </comment>
    <comment ref="X237" authorId="4" shapeId="0" xr:uid="{00000000-0006-0000-1100-0000C6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26/04/2022
Comp. 39187</t>
        </r>
      </text>
    </comment>
    <comment ref="X238" authorId="4" shapeId="0" xr:uid="{00000000-0006-0000-1100-0000C7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27/05/2022
Comp. 39436</t>
        </r>
      </text>
    </comment>
    <comment ref="X239" authorId="5" shapeId="0" xr:uid="{00000000-0006-0000-1100-0000C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28/06/2022
Comp. 39683</t>
        </r>
      </text>
    </comment>
    <comment ref="X240" authorId="5" shapeId="0" xr:uid="{00000000-0006-0000-1100-0000C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27/07/2022
Comp. 39915</t>
        </r>
      </text>
    </comment>
    <comment ref="X241" authorId="5" shapeId="0" xr:uid="{00000000-0006-0000-1100-0000CA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29/08/2022
Comp. 40175</t>
        </r>
      </text>
    </comment>
    <comment ref="X242" authorId="5" shapeId="0" xr:uid="{00000000-0006-0000-1100-0000C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27/09/2022
Comp. 40412</t>
        </r>
      </text>
    </comment>
    <comment ref="X243" authorId="5" shapeId="0" xr:uid="{00000000-0006-0000-1100-0000C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27/10/2022
Comp. 40653</t>
        </r>
      </text>
    </comment>
    <comment ref="X244" authorId="5" shapeId="0" xr:uid="{00000000-0006-0000-1100-0000C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28/11/2022
Comp. 40898</t>
        </r>
      </text>
    </comment>
    <comment ref="X245" authorId="5" shapeId="0" xr:uid="{00000000-0006-0000-1100-0000C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27/12/2022
Comp. 41152</t>
        </r>
      </text>
    </comment>
    <comment ref="X246" authorId="5" shapeId="0" xr:uid="{00000000-0006-0000-1100-0000C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27/01/2023
Comp. 41393</t>
        </r>
      </text>
    </comment>
    <comment ref="X247" authorId="5" shapeId="0" xr:uid="{00000000-0006-0000-1100-0000D0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27/02/2023
Comp. 41657</t>
        </r>
      </text>
    </comment>
    <comment ref="X248" authorId="5" shapeId="0" xr:uid="{00000000-0006-0000-1100-0000D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27/03/2023
Comp. 41893</t>
        </r>
      </text>
    </comment>
    <comment ref="X249" authorId="5" shapeId="0" xr:uid="{00000000-0006-0000-1100-0000D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27/04/2023
Comp. 42148</t>
        </r>
      </text>
    </comment>
    <comment ref="X251" authorId="6" shapeId="0" xr:uid="{00000000-0006-0000-1100-0000D3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22/06/2023
Comp. 42628</t>
        </r>
      </text>
    </comment>
    <comment ref="X252" authorId="6" shapeId="0" xr:uid="{00000000-0006-0000-1100-0000D4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27/06/2023
Comp. 42641</t>
        </r>
      </text>
    </comment>
    <comment ref="X253" authorId="6" shapeId="0" xr:uid="{69D89C0E-563D-44D1-9145-5F2975CAFB0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28/08/2023
Comp. 43152</t>
        </r>
      </text>
    </comment>
    <comment ref="X254" authorId="6" shapeId="0" xr:uid="{0F81C17F-472E-487F-A483-2F1D509F1371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27/09/2023
Comp. 43401</t>
        </r>
      </text>
    </comment>
    <comment ref="X255" authorId="6" shapeId="0" xr:uid="{EA214A98-2C3F-4ECE-944D-05269BAB89D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30/10/2023
Comp. 43662</t>
        </r>
      </text>
    </comment>
    <comment ref="X256" authorId="6" shapeId="0" xr:uid="{AF240566-9EA4-4F21-8706-8C001F39E19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27/11/2023
Comp. 43903</t>
        </r>
      </text>
    </comment>
    <comment ref="X257" authorId="5" shapeId="0" xr:uid="{7AC1156A-88D8-4724-9904-D20267AD388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27/12/2023
comp. 44169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Usuario</author>
    <author>User</author>
    <author>Secretaria</author>
  </authors>
  <commentList>
    <comment ref="X35" authorId="0" shapeId="0" xr:uid="{00000000-0006-0000-12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12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12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12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12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12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12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12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12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12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12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12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12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12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12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12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12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12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12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12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12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12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12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12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12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12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12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12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12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12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12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12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12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12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12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12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12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12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12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12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12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12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12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12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12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12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12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12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12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12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12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12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12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12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12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12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12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12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J97" authorId="0" shapeId="0" xr:uid="{00000000-0006-0000-1200-00003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7" authorId="0" shapeId="0" xr:uid="{00000000-0006-0000-12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J98" authorId="0" shapeId="0" xr:uid="{00000000-0006-0000-1200-00003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8" authorId="0" shapeId="0" xr:uid="{00000000-0006-0000-12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12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12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12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12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12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12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12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1200-00004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12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12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12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12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12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12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12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12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12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1200-000050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12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12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12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12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12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12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12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12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12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12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12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12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12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12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12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12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12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12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12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12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12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12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12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12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12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12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12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12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12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12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12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12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12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12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12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12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12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12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12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12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12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12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12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12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12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12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12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12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12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12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12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12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12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12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X171" authorId="0" shapeId="0" xr:uid="{00000000-0006-0000-12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3" authorId="0" shapeId="0" xr:uid="{00000000-0006-0000-12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3" authorId="0" shapeId="0" xr:uid="{00000000-0006-0000-12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12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X174" authorId="0" shapeId="0" xr:uid="{00000000-0006-0000-12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12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X175" authorId="1" shapeId="0" xr:uid="{00000000-0006-0000-12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Depósito n°4028479
27/02/2017
Comp. 24688</t>
        </r>
      </text>
    </comment>
    <comment ref="I176" authorId="1" shapeId="0" xr:uid="{00000000-0006-0000-12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X176" authorId="1" shapeId="0" xr:uid="{00000000-0006-0000-12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Depósito n°4028484-6
29/03/2017
Comp. 24928</t>
        </r>
      </text>
    </comment>
    <comment ref="I177" authorId="1" shapeId="0" xr:uid="{00000000-0006-0000-12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X177" authorId="1" shapeId="0" xr:uid="{00000000-0006-0000-1200-000091000000}">
      <text>
        <r>
          <rPr>
            <b/>
            <sz val="9"/>
            <color indexed="81"/>
            <rFont val="Tahoma"/>
            <family val="2"/>
          </rPr>
          <t xml:space="preserve">Daniela:
</t>
        </r>
        <r>
          <rPr>
            <sz val="9"/>
            <color indexed="81"/>
            <rFont val="Tahoma"/>
            <family val="2"/>
          </rPr>
          <t xml:space="preserve">Depósito n°3171707
28/04/2017
Comp. 25150
</t>
        </r>
      </text>
    </comment>
    <comment ref="I178" authorId="1" shapeId="0" xr:uid="{00000000-0006-0000-12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1" shapeId="0" xr:uid="{00000000-0006-0000-12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Depósito n°3034867
27/05/2017
Comp. 25346</t>
        </r>
      </text>
    </comment>
    <comment ref="I179" authorId="1" shapeId="0" xr:uid="{00000000-0006-0000-12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X179" authorId="1" shapeId="0" xr:uid="{00000000-0006-0000-12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Depósito n°3171705
23/06/2017
Comp. 25558
</t>
        </r>
      </text>
    </comment>
    <comment ref="I180" authorId="1" shapeId="0" xr:uid="{00000000-0006-0000-12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X180" authorId="1" shapeId="0" xr:uid="{00000000-0006-0000-12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Cheque 3404397
07/07/2017
Comp. 25709</t>
        </r>
      </text>
    </comment>
    <comment ref="I181" authorId="1" shapeId="0" xr:uid="{00000000-0006-0000-12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X181" authorId="1" shapeId="0" xr:uid="{00000000-0006-0000-12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01/08/2017
Comp. 25874</t>
        </r>
      </text>
    </comment>
    <comment ref="I182" authorId="1" shapeId="0" xr:uid="{00000000-0006-0000-12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X182" authorId="1" shapeId="0" xr:uid="{00000000-0006-0000-12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05/09/2017
Comp . 26215</t>
        </r>
      </text>
    </comment>
    <comment ref="I183" authorId="1" shapeId="0" xr:uid="{00000000-0006-0000-12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I184" authorId="1" shapeId="0" xr:uid="{00000000-0006-0000-12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X184" authorId="1" shapeId="0" xr:uid="{00000000-0006-0000-12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06/11/2017
Comp. 26609</t>
        </r>
      </text>
    </comment>
    <comment ref="I185" authorId="1" shapeId="0" xr:uid="{00000000-0006-0000-12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1" shapeId="0" xr:uid="{00000000-0006-0000-12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05/12/2017
Comp. 26846</t>
        </r>
      </text>
    </comment>
    <comment ref="I186" authorId="1" shapeId="0" xr:uid="{00000000-0006-0000-12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X186" authorId="1" shapeId="0" xr:uid="{00000000-0006-0000-12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03/01/2018
Comp 27015</t>
        </r>
      </text>
    </comment>
    <comment ref="I187" authorId="1" shapeId="0" xr:uid="{00000000-0006-0000-12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X187" authorId="1" shapeId="0" xr:uid="{00000000-0006-0000-12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Trasferencia
05/02/2018
Comp. 27284</t>
        </r>
      </text>
    </comment>
    <comment ref="I188" authorId="1" shapeId="0" xr:uid="{00000000-0006-0000-12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28/02/2018
Entrega de lectura</t>
        </r>
      </text>
    </comment>
    <comment ref="X188" authorId="1" shapeId="0" xr:uid="{00000000-0006-0000-12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06/03/2018
Comp. 27532</t>
        </r>
      </text>
    </comment>
    <comment ref="I189" authorId="1" shapeId="0" xr:uid="{00000000-0006-0000-12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X189" authorId="1" shapeId="0" xr:uid="{00000000-0006-0000-12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05/04/2018
Comp. 27736</t>
        </r>
      </text>
    </comment>
    <comment ref="I190" authorId="1" shapeId="0" xr:uid="{00000000-0006-0000-12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1" shapeId="0" xr:uid="{00000000-0006-0000-12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08/05/2018
Comp. 27982</t>
        </r>
      </text>
    </comment>
    <comment ref="I191" authorId="1" shapeId="0" xr:uid="{00000000-0006-0000-12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X191" authorId="1" shapeId="0" xr:uid="{00000000-0006-0000-12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05/06/2018
Comp. 28171</t>
        </r>
      </text>
    </comment>
    <comment ref="I192" authorId="1" shapeId="0" xr:uid="{00000000-0006-0000-12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X192" authorId="1" shapeId="0" xr:uid="{00000000-0006-0000-12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03/07/2018
Comp. 28350</t>
        </r>
      </text>
    </comment>
    <comment ref="I193" authorId="1" shapeId="0" xr:uid="{00000000-0006-0000-12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1" shapeId="0" xr:uid="{00000000-0006-0000-12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02/08/2018
Comp. 28564</t>
        </r>
      </text>
    </comment>
    <comment ref="I194" authorId="1" shapeId="0" xr:uid="{00000000-0006-0000-12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X194" authorId="1" shapeId="0" xr:uid="{00000000-0006-0000-12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03/09/2018
Comp. 28810</t>
        </r>
      </text>
    </comment>
    <comment ref="I195" authorId="1" shapeId="0" xr:uid="{00000000-0006-0000-12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26/09/2018
Toma de Lectura</t>
        </r>
      </text>
    </comment>
    <comment ref="X195" authorId="1" shapeId="0" xr:uid="{00000000-0006-0000-12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02/10/2018
Comp. 29049</t>
        </r>
      </text>
    </comment>
    <comment ref="I196" authorId="1" shapeId="0" xr:uid="{00000000-0006-0000-12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X196" authorId="1" shapeId="0" xr:uid="{00000000-0006-0000-12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07/11/2018
Comp. 29306</t>
        </r>
      </text>
    </comment>
    <comment ref="I197" authorId="1" shapeId="0" xr:uid="{00000000-0006-0000-12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X197" authorId="1" shapeId="0" xr:uid="{00000000-0006-0000-12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03/12/2018
Comp. 29480</t>
        </r>
      </text>
    </comment>
    <comment ref="I198" authorId="1" shapeId="0" xr:uid="{00000000-0006-0000-1200-0000B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X198" authorId="1" shapeId="0" xr:uid="{00000000-0006-0000-1200-0000B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02/01/2019
Comp. 29692</t>
        </r>
      </text>
    </comment>
    <comment ref="I199" authorId="1" shapeId="0" xr:uid="{00000000-0006-0000-1200-0000B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1" shapeId="0" xr:uid="{00000000-0006-0000-1200-0000B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04/02/2019
Comp. 29931</t>
        </r>
      </text>
    </comment>
    <comment ref="I200" authorId="1" shapeId="0" xr:uid="{00000000-0006-0000-1200-0000B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27/02/2019
Toma de Lectura</t>
        </r>
      </text>
    </comment>
    <comment ref="X200" authorId="1" shapeId="0" xr:uid="{00000000-0006-0000-1200-0000B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12/03/2019
Comp. 30241</t>
        </r>
      </text>
    </comment>
    <comment ref="I201" authorId="1" shapeId="0" xr:uid="{00000000-0006-0000-1200-0000B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X201" authorId="1" shapeId="0" xr:uid="{00000000-0006-0000-1200-0000C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03/04/2019
Comp. 30416</t>
        </r>
      </text>
    </comment>
    <comment ref="I202" authorId="1" shapeId="0" xr:uid="{00000000-0006-0000-1200-0000C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1" shapeId="0" xr:uid="{00000000-0006-0000-1200-0000C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03/05/2019
Comp. 30633</t>
        </r>
      </text>
    </comment>
    <comment ref="I203" authorId="1" shapeId="0" xr:uid="{00000000-0006-0000-1200-0000C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X203" authorId="2" shapeId="0" xr:uid="{00000000-0006-0000-1200-0000C4000000}">
      <text>
        <r>
          <rPr>
            <sz val="9"/>
            <color indexed="81"/>
            <rFont val="Tahoma"/>
            <family val="2"/>
          </rPr>
          <t xml:space="preserve">
Transferencia
07/06/2019
Comp. 30915</t>
        </r>
      </text>
    </comment>
    <comment ref="I204" authorId="2" shapeId="0" xr:uid="{00000000-0006-0000-1200-0000C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26/06/2019
Toma de lectura</t>
        </r>
      </text>
    </comment>
    <comment ref="X204" authorId="2" shapeId="0" xr:uid="{00000000-0006-0000-1200-0000C6000000}">
      <text>
        <r>
          <rPr>
            <sz val="9"/>
            <color indexed="81"/>
            <rFont val="Tahoma"/>
            <family val="2"/>
          </rPr>
          <t>Transferencia
04/07/2019
Comp. 31119</t>
        </r>
      </text>
    </comment>
    <comment ref="I205" authorId="2" shapeId="0" xr:uid="{00000000-0006-0000-1200-0000C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X205" authorId="2" shapeId="0" xr:uid="{00000000-0006-0000-1200-0000C8000000}">
      <text>
        <r>
          <rPr>
            <sz val="9"/>
            <color indexed="81"/>
            <rFont val="Tahoma"/>
            <family val="2"/>
          </rPr>
          <t xml:space="preserve">
Transferencia
05/08/2019
Comp. 31353</t>
        </r>
      </text>
    </comment>
    <comment ref="I206" authorId="2" shapeId="0" xr:uid="{00000000-0006-0000-1200-0000C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X206" authorId="2" shapeId="0" xr:uid="{00000000-0006-0000-1200-0000CA000000}">
      <text>
        <r>
          <rPr>
            <sz val="9"/>
            <color indexed="81"/>
            <rFont val="Tahoma"/>
            <family val="2"/>
          </rPr>
          <t xml:space="preserve">
Transferencia
02/09/2019
Comp. 31531</t>
        </r>
      </text>
    </comment>
    <comment ref="I207" authorId="2" shapeId="0" xr:uid="{00000000-0006-0000-1200-0000C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X207" authorId="2" shapeId="0" xr:uid="{00000000-0006-0000-1200-0000CC000000}">
      <text>
        <r>
          <rPr>
            <sz val="9"/>
            <color indexed="81"/>
            <rFont val="Tahoma"/>
            <family val="2"/>
          </rPr>
          <t xml:space="preserve">
Transferencia
02/10/2019
Comp. 31789</t>
        </r>
      </text>
    </comment>
    <comment ref="I208" authorId="2" shapeId="0" xr:uid="{00000000-0006-0000-1200-0000C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X208" authorId="2" shapeId="0" xr:uid="{00000000-0006-0000-1200-0000CE000000}">
      <text>
        <r>
          <rPr>
            <sz val="9"/>
            <color indexed="81"/>
            <rFont val="Tahoma"/>
            <family val="2"/>
          </rPr>
          <t xml:space="preserve">
Transferencia
11/11/2019
Comp. 32099</t>
        </r>
      </text>
    </comment>
    <comment ref="I209" authorId="2" shapeId="0" xr:uid="{00000000-0006-0000-1200-0000C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2" shapeId="0" xr:uid="{00000000-0006-0000-1200-0000D0000000}">
      <text>
        <r>
          <rPr>
            <sz val="9"/>
            <color indexed="81"/>
            <rFont val="Tahoma"/>
            <family val="2"/>
          </rPr>
          <t xml:space="preserve">
Transferencia
03/12/2019
Comp. 32297</t>
        </r>
      </text>
    </comment>
    <comment ref="I210" authorId="2" shapeId="0" xr:uid="{00000000-0006-0000-1200-0000D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X210" authorId="2" shapeId="0" xr:uid="{00000000-0006-0000-1200-0000D2000000}">
      <text>
        <r>
          <rPr>
            <sz val="9"/>
            <color indexed="81"/>
            <rFont val="Tahoma"/>
            <family val="2"/>
          </rPr>
          <t>Transferencia
03/01/2020
Comp. 32519</t>
        </r>
      </text>
    </comment>
    <comment ref="I211" authorId="2" shapeId="0" xr:uid="{00000000-0006-0000-1200-0000D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2" shapeId="0" xr:uid="{00000000-0006-0000-1200-0000D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04/02/2020
Comp. 32757</t>
        </r>
      </text>
    </comment>
    <comment ref="I212" authorId="2" shapeId="0" xr:uid="{00000000-0006-0000-1200-0000D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2" shapeId="0" xr:uid="{00000000-0006-0000-1200-0000D6000000}">
      <text>
        <r>
          <rPr>
            <sz val="9"/>
            <color indexed="81"/>
            <rFont val="Tahoma"/>
            <family val="2"/>
          </rPr>
          <t>Transferencia
02/03/2020
Comp. 32939</t>
        </r>
      </text>
    </comment>
    <comment ref="I213" authorId="2" shapeId="0" xr:uid="{00000000-0006-0000-1200-0000D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2" shapeId="0" xr:uid="{00000000-0006-0000-1200-0000D8000000}">
      <text>
        <r>
          <rPr>
            <sz val="9"/>
            <color indexed="81"/>
            <rFont val="Tahoma"/>
            <family val="2"/>
          </rPr>
          <t>Transferencia
02/04/2020
Comp. 33201</t>
        </r>
      </text>
    </comment>
    <comment ref="I214" authorId="2" shapeId="0" xr:uid="{00000000-0006-0000-1200-0000D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2" shapeId="0" xr:uid="{00000000-0006-0000-1200-0000DA000000}">
      <text>
        <r>
          <rPr>
            <sz val="9"/>
            <color indexed="81"/>
            <rFont val="Tahoma"/>
            <family val="2"/>
          </rPr>
          <t>Transferencia
04/05/2020
Comp. 33443</t>
        </r>
      </text>
    </comment>
    <comment ref="I215" authorId="2" shapeId="0" xr:uid="{00000000-0006-0000-1200-0000D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2" shapeId="0" xr:uid="{00000000-0006-0000-1200-0000DC000000}">
      <text>
        <r>
          <rPr>
            <sz val="9"/>
            <color indexed="81"/>
            <rFont val="Tahoma"/>
            <family val="2"/>
          </rPr>
          <t>Transferencia
02/06/2020
Comp. 33668</t>
        </r>
      </text>
    </comment>
    <comment ref="I216" authorId="2" shapeId="0" xr:uid="{00000000-0006-0000-1200-0000D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X216" authorId="2" shapeId="0" xr:uid="{00000000-0006-0000-1200-0000DE000000}">
      <text>
        <r>
          <rPr>
            <sz val="9"/>
            <color indexed="81"/>
            <rFont val="Tahoma"/>
            <family val="2"/>
          </rPr>
          <t>Transferencia
08/07/2020
Comp. 33985</t>
        </r>
      </text>
    </comment>
    <comment ref="I217" authorId="2" shapeId="0" xr:uid="{00000000-0006-0000-1200-0000D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2" shapeId="0" xr:uid="{00000000-0006-0000-1200-0000E0000000}">
      <text>
        <r>
          <rPr>
            <sz val="9"/>
            <color indexed="81"/>
            <rFont val="Tahoma"/>
            <family val="2"/>
          </rPr>
          <t>Transferencia
04/08/2020
Comp. 34187</t>
        </r>
      </text>
    </comment>
    <comment ref="I218" authorId="2" shapeId="0" xr:uid="{00000000-0006-0000-1200-0000E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2" shapeId="0" xr:uid="{00000000-0006-0000-1200-0000E2000000}">
      <text>
        <r>
          <rPr>
            <sz val="9"/>
            <color indexed="81"/>
            <rFont val="Tahoma"/>
            <family val="2"/>
          </rPr>
          <t>Transferencia
02/09/2020
Comp. 34396</t>
        </r>
      </text>
    </comment>
    <comment ref="I219" authorId="2" shapeId="0" xr:uid="{00000000-0006-0000-1200-0000E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2" shapeId="0" xr:uid="{00000000-0006-0000-1200-0000E4000000}">
      <text>
        <r>
          <rPr>
            <sz val="9"/>
            <color indexed="81"/>
            <rFont val="Tahoma"/>
            <family val="2"/>
          </rPr>
          <t>Transferencia
05/10/2020
Comp. 34684</t>
        </r>
      </text>
    </comment>
    <comment ref="I220" authorId="2" shapeId="0" xr:uid="{00000000-0006-0000-1200-0000E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2" shapeId="0" xr:uid="{00000000-0006-0000-1200-0000E6000000}">
      <text>
        <r>
          <rPr>
            <sz val="9"/>
            <color indexed="81"/>
            <rFont val="Tahoma"/>
            <family val="2"/>
          </rPr>
          <t>Transferencia
02/11/2020
Comp. 34893</t>
        </r>
      </text>
    </comment>
    <comment ref="I221" authorId="2" shapeId="0" xr:uid="{00000000-0006-0000-1200-0000E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25/11/2020
Entrega de lectura</t>
        </r>
      </text>
    </comment>
    <comment ref="X221" authorId="2" shapeId="0" xr:uid="{00000000-0006-0000-1200-0000E8000000}">
      <text>
        <r>
          <rPr>
            <sz val="9"/>
            <color indexed="81"/>
            <rFont val="Tahoma"/>
            <family val="2"/>
          </rPr>
          <t>Transferencia
02/12/2020
Comp. 35103</t>
        </r>
      </text>
    </comment>
    <comment ref="I222" authorId="2" shapeId="0" xr:uid="{00000000-0006-0000-1200-0000E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2" shapeId="0" xr:uid="{00000000-0006-0000-1200-0000E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 05/01/2021
Comp. 35393</t>
        </r>
      </text>
    </comment>
    <comment ref="I223" authorId="2" shapeId="0" xr:uid="{00000000-0006-0000-1200-0000E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2" shapeId="0" xr:uid="{00000000-0006-0000-1200-0000E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05/02/2021
Comp. 35654</t>
        </r>
      </text>
    </comment>
    <comment ref="I224" authorId="2" shapeId="0" xr:uid="{00000000-0006-0000-1200-0000E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Entrega de fotografías.</t>
        </r>
      </text>
    </comment>
    <comment ref="X224" authorId="2" shapeId="0" xr:uid="{00000000-0006-0000-1200-0000EE000000}">
      <text>
        <r>
          <rPr>
            <sz val="9"/>
            <color indexed="81"/>
            <rFont val="Tahoma"/>
            <family val="2"/>
          </rPr>
          <t>Transferencia
03/03/2021
Comp. 35874</t>
        </r>
      </text>
    </comment>
    <comment ref="I225" authorId="2" shapeId="0" xr:uid="{00000000-0006-0000-1200-0000E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Entrega de fotografías</t>
        </r>
      </text>
    </comment>
    <comment ref="X225" authorId="2" shapeId="0" xr:uid="{00000000-0006-0000-1200-0000F0000000}">
      <text>
        <r>
          <rPr>
            <sz val="9"/>
            <color indexed="81"/>
            <rFont val="Tahoma"/>
            <family val="2"/>
          </rPr>
          <t>Transferencia
05/04/2021
Comp. 36129</t>
        </r>
      </text>
    </comment>
    <comment ref="I226" authorId="2" shapeId="0" xr:uid="{00000000-0006-0000-1200-0000F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2" shapeId="0" xr:uid="{00000000-0006-0000-1200-0000F2000000}">
      <text>
        <r>
          <rPr>
            <sz val="9"/>
            <color indexed="81"/>
            <rFont val="Tahoma"/>
            <family val="2"/>
          </rPr>
          <t>Transferencia
03/05/2021
Comp. 36356</t>
        </r>
      </text>
    </comment>
    <comment ref="I227" authorId="2" shapeId="0" xr:uid="{00000000-0006-0000-1200-0000F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24/05/2021
Envío de lectura</t>
        </r>
      </text>
    </comment>
    <comment ref="X227" authorId="2" shapeId="0" xr:uid="{00000000-0006-0000-1200-0000F4000000}">
      <text>
        <r>
          <rPr>
            <sz val="9"/>
            <color indexed="81"/>
            <rFont val="Tahoma"/>
            <family val="2"/>
          </rPr>
          <t>Transferencia
02/06/2021
Comp. 36608</t>
        </r>
      </text>
    </comment>
    <comment ref="I228" authorId="2" shapeId="0" xr:uid="{00000000-0006-0000-1200-0000F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2" shapeId="0" xr:uid="{00000000-0006-0000-1200-0000F6000000}">
      <text>
        <r>
          <rPr>
            <sz val="9"/>
            <color indexed="81"/>
            <rFont val="Tahoma"/>
            <family val="2"/>
          </rPr>
          <t>Transferencia
05/07/2021
Comp. 36867</t>
        </r>
      </text>
    </comment>
    <comment ref="I229" authorId="2" shapeId="0" xr:uid="{00000000-0006-0000-1200-0000F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2" shapeId="0" xr:uid="{00000000-0006-0000-1200-0000F8000000}">
      <text>
        <r>
          <rPr>
            <sz val="9"/>
            <color indexed="81"/>
            <rFont val="Tahoma"/>
            <family val="2"/>
          </rPr>
          <t>Transferencia
02/08/2021
Comp. 37078</t>
        </r>
      </text>
    </comment>
    <comment ref="I230" authorId="2" shapeId="0" xr:uid="{00000000-0006-0000-1200-0000F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24/08/2021
Entrega de lectura</t>
        </r>
      </text>
    </comment>
    <comment ref="X230" authorId="2" shapeId="0" xr:uid="{00000000-0006-0000-1200-0000FA000000}">
      <text>
        <r>
          <rPr>
            <sz val="9"/>
            <color indexed="81"/>
            <rFont val="Tahoma"/>
            <family val="2"/>
          </rPr>
          <t>Transferencia
02/09/2021
Comp. 37336</t>
        </r>
      </text>
    </comment>
    <comment ref="I231" authorId="2" shapeId="0" xr:uid="{00000000-0006-0000-1200-0000F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27/09/2021
Entrega de Lectura
</t>
        </r>
      </text>
    </comment>
    <comment ref="X231" authorId="2" shapeId="0" xr:uid="{00000000-0006-0000-1200-0000FC000000}">
      <text>
        <r>
          <rPr>
            <sz val="9"/>
            <color indexed="81"/>
            <rFont val="Tahoma"/>
            <family val="2"/>
          </rPr>
          <t>Transferencia
01/10/2021
Comp. 37542</t>
        </r>
      </text>
    </comment>
    <comment ref="I232" authorId="2" shapeId="0" xr:uid="{00000000-0006-0000-1200-0000F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2" shapeId="0" xr:uid="{00000000-0006-0000-1200-0000FE000000}">
      <text>
        <r>
          <rPr>
            <sz val="9"/>
            <color indexed="81"/>
            <rFont val="Tahoma"/>
            <family val="2"/>
          </rPr>
          <t>Transferencia
02/11/2021
Comp. 37809</t>
        </r>
      </text>
    </comment>
    <comment ref="I233" authorId="2" shapeId="0" xr:uid="{00000000-0006-0000-1200-0000F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2" shapeId="0" xr:uid="{00000000-0006-0000-1200-000000010000}">
      <text>
        <r>
          <rPr>
            <sz val="9"/>
            <color indexed="81"/>
            <rFont val="Tahoma"/>
            <family val="2"/>
          </rPr>
          <t>Transferencia
02/12/2021
Comp. 38041</t>
        </r>
      </text>
    </comment>
    <comment ref="I234" authorId="3" shapeId="0" xr:uid="{00000000-0006-0000-1200-000001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3" shapeId="0" xr:uid="{00000000-0006-0000-1200-000002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04/01/2022
Comp 38319</t>
        </r>
      </text>
    </comment>
    <comment ref="I235" authorId="3" shapeId="0" xr:uid="{00000000-0006-0000-1200-000003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3" shapeId="0" xr:uid="{00000000-0006-0000-1200-000004010000}">
      <text>
        <r>
          <rPr>
            <b/>
            <sz val="9"/>
            <color indexed="81"/>
            <rFont val="Tahoma"/>
            <family val="2"/>
          </rPr>
          <t>Transferencia
03/02/2022
Comp. 38543</t>
        </r>
      </text>
    </comment>
    <comment ref="I236" authorId="3" shapeId="0" xr:uid="{00000000-0006-0000-1200-000005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0" shapeId="0" xr:uid="{00000000-0006-0000-1200-00000601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3" shapeId="0" xr:uid="{00000000-0006-0000-1200-000007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07/03/2022
Comp. 38857</t>
        </r>
      </text>
    </comment>
    <comment ref="I237" authorId="3" shapeId="0" xr:uid="{00000000-0006-0000-1200-000008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3" shapeId="0" xr:uid="{00000000-0006-0000-1200-000009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04/04/2022
Comp. 39050</t>
        </r>
      </text>
    </comment>
    <comment ref="I238" authorId="3" shapeId="0" xr:uid="{00000000-0006-0000-1200-00000A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3" shapeId="0" xr:uid="{00000000-0006-0000-1200-00000B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02/05/2022
Comp. 39277</t>
        </r>
      </text>
    </comment>
    <comment ref="I239" authorId="3" shapeId="0" xr:uid="{00000000-0006-0000-1200-00000C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3" shapeId="0" xr:uid="{00000000-0006-0000-1200-00000D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06/06/2022
Comp. 39595</t>
        </r>
      </text>
    </comment>
    <comment ref="I240" authorId="4" shapeId="0" xr:uid="{00000000-0006-0000-1200-00000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4" shapeId="0" xr:uid="{00000000-0006-0000-1200-00000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04/07/2022
Comp. 39802</t>
        </r>
      </text>
    </comment>
    <comment ref="I241" authorId="4" shapeId="0" xr:uid="{00000000-0006-0000-1200-00001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4" shapeId="0" xr:uid="{00000000-0006-0000-1200-00001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03/08/2022
Comp. 40055</t>
        </r>
      </text>
    </comment>
    <comment ref="I242" authorId="4" shapeId="0" xr:uid="{00000000-0006-0000-1200-00001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4" shapeId="0" xr:uid="{00000000-0006-0000-1200-00001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07/09/2022
Comp. 40345</t>
        </r>
      </text>
    </comment>
    <comment ref="I243" authorId="4" shapeId="0" xr:uid="{00000000-0006-0000-1200-00001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4" shapeId="0" xr:uid="{00000000-0006-0000-1200-00001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03/10/2022
Comp. 40520</t>
        </r>
      </text>
    </comment>
    <comment ref="I244" authorId="4" shapeId="0" xr:uid="{00000000-0006-0000-1200-00001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4" shapeId="0" xr:uid="{00000000-0006-0000-1200-00001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07/11/2022
Comp. 40827</t>
        </r>
      </text>
    </comment>
    <comment ref="I245" authorId="4" shapeId="0" xr:uid="{00000000-0006-0000-1200-00001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4" shapeId="0" xr:uid="{00000000-0006-0000-1200-00001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15/12/2022
Comp. 41103</t>
        </r>
      </text>
    </comment>
    <comment ref="I246" authorId="4" shapeId="0" xr:uid="{00000000-0006-0000-1200-00001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25/12/2022
envío de fotografías</t>
        </r>
      </text>
    </comment>
    <comment ref="X246" authorId="4" shapeId="0" xr:uid="{00000000-0006-0000-1200-00001B010000}">
      <text>
        <r>
          <rPr>
            <b/>
            <sz val="9"/>
            <color indexed="81"/>
            <rFont val="Tahoma"/>
            <family val="2"/>
          </rPr>
          <t xml:space="preserve">Transferencia
</t>
        </r>
        <r>
          <rPr>
            <sz val="9"/>
            <color indexed="81"/>
            <rFont val="Tahoma"/>
            <family val="2"/>
          </rPr>
          <t>06/01/2023
Comp. 41286</t>
        </r>
      </text>
    </comment>
    <comment ref="I247" authorId="4" shapeId="0" xr:uid="{00000000-0006-0000-1200-00001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4" shapeId="0" xr:uid="{00000000-0006-0000-1200-00001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02/02/2023
Comp. 41500</t>
        </r>
      </text>
    </comment>
    <comment ref="I248" authorId="4" shapeId="0" xr:uid="{00000000-0006-0000-1200-00001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4" shapeId="0" xr:uid="{00000000-0006-0000-1200-00001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02/03/2023
Comp. 41762</t>
        </r>
      </text>
    </comment>
    <comment ref="I249" authorId="4" shapeId="0" xr:uid="{00000000-0006-0000-1200-00002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4" shapeId="0" xr:uid="{00000000-0006-0000-1200-00002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03/04/2023
Comp. 42016</t>
        </r>
      </text>
    </comment>
    <comment ref="I250" authorId="4" shapeId="0" xr:uid="{00000000-0006-0000-1200-00002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4" shapeId="0" xr:uid="{00000000-0006-0000-1200-00002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02/05/2023
Comp. 42254</t>
        </r>
      </text>
    </comment>
    <comment ref="I251" authorId="4" shapeId="0" xr:uid="{00000000-0006-0000-1200-00002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4" shapeId="0" xr:uid="{00000000-0006-0000-1200-00002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02/06/2023
Comp. 42497</t>
        </r>
      </text>
    </comment>
    <comment ref="I252" authorId="5" shapeId="0" xr:uid="{00000000-0006-0000-1200-000026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I253" authorId="5" shapeId="0" xr:uid="{00000000-0006-0000-1200-000027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5" shapeId="0" xr:uid="{00000000-0006-0000-1200-000028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02/08/2023
Comp. 43004</t>
        </r>
      </text>
    </comment>
    <comment ref="I254" authorId="5" shapeId="0" xr:uid="{04362AE4-43A9-427B-A12E-233DEDA07CC6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5" shapeId="0" xr:uid="{C8DE0238-0F71-4218-B4D8-FE99951637B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04/09/2023
Comp. 43279</t>
        </r>
      </text>
    </comment>
    <comment ref="I255" authorId="5" shapeId="0" xr:uid="{B28042D8-D199-4766-A782-C44634A4048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5" shapeId="0" xr:uid="{62685965-70EB-4E35-A999-90B93344405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02/10/2023
Comp. 43503</t>
        </r>
      </text>
    </comment>
    <comment ref="I256" authorId="5" shapeId="0" xr:uid="{8FDEBCBE-586B-441F-A8C5-8034BF98314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5" shapeId="0" xr:uid="{AF91E9E4-A10E-4A06-8739-26FF0D81E85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02/11/2023
Comp. 43772</t>
        </r>
      </text>
    </comment>
    <comment ref="I257" authorId="5" shapeId="0" xr:uid="{93BA1F30-2FDB-4D3A-A0DE-5ADFB1E0483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3" shapeId="0" xr:uid="{E9A8270D-CC5E-45AA-B104-64038F54FFD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 04/12/2023
comp. 44030</t>
        </r>
      </text>
    </comment>
    <comment ref="I258" authorId="5" shapeId="0" xr:uid="{1363E742-BB7D-44F9-B98F-49E0C1AADB7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4" shapeId="0" xr:uid="{B21AD0C6-F95F-4F06-B27A-F8BE18487FD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09/01/2024
comp. 44359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Beatriz Contreras</author>
    <author>Autor</author>
    <author>Daniela</author>
    <author>Usuario</author>
    <author>User</author>
    <author>Secretaria</author>
  </authors>
  <commentList>
    <comment ref="G3" authorId="0" shapeId="0" xr:uid="{00000000-0006-0000-1300-000001000000}">
      <text>
        <r>
          <rPr>
            <b/>
            <sz val="9"/>
            <color indexed="81"/>
            <rFont val="Tahoma"/>
            <family val="2"/>
          </rPr>
          <t>Propietario nuevo desde 04/11/2020
Anterior, Javier Barrenechea Parra</t>
        </r>
      </text>
    </comment>
    <comment ref="X35" authorId="1" shapeId="0" xr:uid="{00000000-0006-0000-13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1" shapeId="0" xr:uid="{00000000-0006-0000-13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1" shapeId="0" xr:uid="{00000000-0006-0000-13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1" shapeId="0" xr:uid="{00000000-0006-0000-13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1" shapeId="0" xr:uid="{00000000-0006-0000-13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1" shapeId="0" xr:uid="{00000000-0006-0000-13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1" shapeId="0" xr:uid="{00000000-0006-0000-13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1" shapeId="0" xr:uid="{00000000-0006-0000-13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1" shapeId="0" xr:uid="{00000000-0006-0000-13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1" shapeId="0" xr:uid="{00000000-0006-0000-13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1" shapeId="0" xr:uid="{00000000-0006-0000-13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1" shapeId="0" xr:uid="{00000000-0006-0000-13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1" shapeId="0" xr:uid="{00000000-0006-0000-13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1" shapeId="0" xr:uid="{00000000-0006-0000-13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1" shapeId="0" xr:uid="{00000000-0006-0000-13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1" shapeId="0" xr:uid="{00000000-0006-0000-13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1" shapeId="0" xr:uid="{00000000-0006-0000-13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1" shapeId="0" xr:uid="{00000000-0006-0000-13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1" shapeId="0" xr:uid="{00000000-0006-0000-13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1" shapeId="0" xr:uid="{00000000-0006-0000-13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1" shapeId="0" xr:uid="{00000000-0006-0000-13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1" shapeId="0" xr:uid="{00000000-0006-0000-13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1" shapeId="0" xr:uid="{00000000-0006-0000-13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1" shapeId="0" xr:uid="{00000000-0006-0000-13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1" shapeId="0" xr:uid="{00000000-0006-0000-13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1" shapeId="0" xr:uid="{00000000-0006-0000-13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1" shapeId="0" xr:uid="{00000000-0006-0000-13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1" shapeId="0" xr:uid="{00000000-0006-0000-13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1" shapeId="0" xr:uid="{00000000-0006-0000-13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1" shapeId="0" xr:uid="{00000000-0006-0000-13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1" shapeId="0" xr:uid="{00000000-0006-0000-13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1" shapeId="0" xr:uid="{00000000-0006-0000-13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1" shapeId="0" xr:uid="{00000000-0006-0000-1300-00002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1" shapeId="0" xr:uid="{00000000-0006-0000-1300-000023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1" shapeId="0" xr:uid="{00000000-0006-0000-1300-000024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1" shapeId="0" xr:uid="{00000000-0006-0000-1300-000025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1" shapeId="0" xr:uid="{00000000-0006-0000-1300-000026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1" shapeId="0" xr:uid="{00000000-0006-0000-1300-000027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1" shapeId="0" xr:uid="{00000000-0006-0000-1300-000028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1" shapeId="0" xr:uid="{00000000-0006-0000-13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1" shapeId="0" xr:uid="{00000000-0006-0000-1300-00002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1" shapeId="0" xr:uid="{00000000-0006-0000-13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1" shapeId="0" xr:uid="{00000000-0006-0000-13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1" shapeId="0" xr:uid="{00000000-0006-0000-13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1" shapeId="0" xr:uid="{00000000-0006-0000-1300-00002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1" shapeId="0" xr:uid="{00000000-0006-0000-13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1" shapeId="0" xr:uid="{00000000-0006-0000-13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1" shapeId="0" xr:uid="{00000000-0006-0000-13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1" shapeId="0" xr:uid="{00000000-0006-0000-13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1" shapeId="0" xr:uid="{00000000-0006-0000-13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1" shapeId="0" xr:uid="{00000000-0006-0000-1300-00003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1" shapeId="0" xr:uid="{00000000-0006-0000-13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1" shapeId="0" xr:uid="{00000000-0006-0000-13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1" shapeId="0" xr:uid="{00000000-0006-0000-13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1" shapeId="0" xr:uid="{00000000-0006-0000-13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1" shapeId="0" xr:uid="{00000000-0006-0000-13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1" shapeId="0" xr:uid="{00000000-0006-0000-1300-00003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1" shapeId="0" xr:uid="{00000000-0006-0000-1300-00003B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J97" authorId="1" shapeId="0" xr:uid="{00000000-0006-0000-1300-00003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7" authorId="1" shapeId="0" xr:uid="{00000000-0006-0000-1300-00003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1" shapeId="0" xr:uid="{00000000-0006-0000-13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1" shapeId="0" xr:uid="{00000000-0006-0000-13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1" shapeId="0" xr:uid="{00000000-0006-0000-13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1" shapeId="0" xr:uid="{00000000-0006-0000-13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1" shapeId="0" xr:uid="{00000000-0006-0000-13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1" shapeId="0" xr:uid="{00000000-0006-0000-13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1" shapeId="0" xr:uid="{00000000-0006-0000-13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1" shapeId="0" xr:uid="{00000000-0006-0000-13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1" shapeId="0" xr:uid="{00000000-0006-0000-1300-00004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1" shapeId="0" xr:uid="{00000000-0006-0000-13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1" shapeId="0" xr:uid="{00000000-0006-0000-13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1" shapeId="0" xr:uid="{00000000-0006-0000-13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1" shapeId="0" xr:uid="{00000000-0006-0000-13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1" shapeId="0" xr:uid="{00000000-0006-0000-13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1" shapeId="0" xr:uid="{00000000-0006-0000-13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1" shapeId="0" xr:uid="{00000000-0006-0000-13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1" shapeId="0" xr:uid="{00000000-0006-0000-13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1" shapeId="0" xr:uid="{00000000-0006-0000-13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1" shapeId="0" xr:uid="{00000000-0006-0000-1300-000050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1" shapeId="0" xr:uid="{00000000-0006-0000-13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1" shapeId="0" xr:uid="{00000000-0006-0000-13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1" shapeId="0" xr:uid="{00000000-0006-0000-13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1" shapeId="0" xr:uid="{00000000-0006-0000-13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1" shapeId="0" xr:uid="{00000000-0006-0000-13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1" shapeId="0" xr:uid="{00000000-0006-0000-13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1" shapeId="0" xr:uid="{00000000-0006-0000-13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1" shapeId="0" xr:uid="{00000000-0006-0000-13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1" shapeId="0" xr:uid="{00000000-0006-0000-13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1" shapeId="0" xr:uid="{00000000-0006-0000-13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1" shapeId="0" xr:uid="{00000000-0006-0000-13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1" shapeId="0" xr:uid="{00000000-0006-0000-13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1" shapeId="0" xr:uid="{00000000-0006-0000-13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1" shapeId="0" xr:uid="{00000000-0006-0000-13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1" shapeId="0" xr:uid="{00000000-0006-0000-13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1" shapeId="0" xr:uid="{00000000-0006-0000-13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1" shapeId="0" xr:uid="{00000000-0006-0000-13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1" shapeId="0" xr:uid="{00000000-0006-0000-13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1" shapeId="0" xr:uid="{00000000-0006-0000-13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1" shapeId="0" xr:uid="{00000000-0006-0000-13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1" shapeId="0" xr:uid="{00000000-0006-0000-13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1" shapeId="0" xr:uid="{00000000-0006-0000-13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1" shapeId="0" xr:uid="{00000000-0006-0000-13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1" shapeId="0" xr:uid="{00000000-0006-0000-13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1" shapeId="0" xr:uid="{00000000-0006-0000-13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1" shapeId="0" xr:uid="{00000000-0006-0000-13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1" shapeId="0" xr:uid="{00000000-0006-0000-13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1" shapeId="0" xr:uid="{00000000-0006-0000-13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1" shapeId="0" xr:uid="{00000000-0006-0000-13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1" shapeId="0" xr:uid="{00000000-0006-0000-13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1" shapeId="0" xr:uid="{00000000-0006-0000-13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1" shapeId="0" xr:uid="{00000000-0006-0000-13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1" shapeId="0" xr:uid="{00000000-0006-0000-13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1" shapeId="0" xr:uid="{00000000-0006-0000-13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1" shapeId="0" xr:uid="{00000000-0006-0000-13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1" shapeId="0" xr:uid="{00000000-0006-0000-13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1" shapeId="0" xr:uid="{00000000-0006-0000-13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1" shapeId="0" xr:uid="{00000000-0006-0000-13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1" shapeId="0" xr:uid="{00000000-0006-0000-13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1" shapeId="0" xr:uid="{00000000-0006-0000-13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1" shapeId="0" xr:uid="{00000000-0006-0000-13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1" shapeId="0" xr:uid="{00000000-0006-0000-13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1" shapeId="0" xr:uid="{00000000-0006-0000-13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1" shapeId="0" xr:uid="{00000000-0006-0000-13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1" shapeId="0" xr:uid="{00000000-0006-0000-13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1" shapeId="0" xr:uid="{00000000-0006-0000-13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1" shapeId="0" xr:uid="{00000000-0006-0000-13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1" shapeId="0" xr:uid="{00000000-0006-0000-13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1" shapeId="0" xr:uid="{00000000-0006-0000-13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1" shapeId="0" xr:uid="{00000000-0006-0000-13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1" shapeId="0" xr:uid="{00000000-0006-0000-13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1" shapeId="0" xr:uid="{00000000-0006-0000-13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1" shapeId="0" xr:uid="{00000000-0006-0000-13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1" shapeId="0" xr:uid="{00000000-0006-0000-13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X171" authorId="1" shapeId="0" xr:uid="{00000000-0006-0000-13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1" shapeId="0" xr:uid="{00000000-0006-0000-13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I173" authorId="1" shapeId="0" xr:uid="{00000000-0006-0000-13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X173" authorId="1" shapeId="0" xr:uid="{00000000-0006-0000-13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1" shapeId="0" xr:uid="{00000000-0006-0000-13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4" authorId="1" shapeId="0" xr:uid="{00000000-0006-0000-1300-00008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2" shapeId="0" xr:uid="{00000000-0006-0000-13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I176" authorId="2" shapeId="0" xr:uid="{00000000-0006-0000-13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X176" authorId="2" shapeId="0" xr:uid="{00000000-0006-0000-13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02/03/2017
Comp 24829</t>
        </r>
      </text>
    </comment>
    <comment ref="I177" authorId="2" shapeId="0" xr:uid="{00000000-0006-0000-13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X177" authorId="2" shapeId="0" xr:uid="{00000000-0006-0000-13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03/04/2017
Comp. 25010</t>
        </r>
      </text>
    </comment>
    <comment ref="I178" authorId="2" shapeId="0" xr:uid="{00000000-0006-0000-13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2" shapeId="0" xr:uid="{00000000-0006-0000-13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02/05/2017
Comp. 25212</t>
        </r>
      </text>
    </comment>
    <comment ref="I179" authorId="2" shapeId="0" xr:uid="{00000000-0006-0000-13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X179" authorId="2" shapeId="0" xr:uid="{00000000-0006-0000-13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02/06/2017
Comp. 25448</t>
        </r>
      </text>
    </comment>
    <comment ref="I180" authorId="2" shapeId="0" xr:uid="{00000000-0006-0000-13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X180" authorId="2" shapeId="0" xr:uid="{00000000-0006-0000-13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13/07/2017
Comp. 25758</t>
        </r>
      </text>
    </comment>
    <comment ref="I181" authorId="2" shapeId="0" xr:uid="{00000000-0006-0000-13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I182" authorId="2" shapeId="0" xr:uid="{00000000-0006-0000-13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X182" authorId="2" shapeId="0" xr:uid="{00000000-0006-0000-13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11/09/2017
Comp. 26205</t>
        </r>
      </text>
    </comment>
    <comment ref="I183" authorId="2" shapeId="0" xr:uid="{00000000-0006-0000-13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I184" authorId="2" shapeId="0" xr:uid="{00000000-0006-0000-13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X184" authorId="2" shapeId="0" xr:uid="{00000000-0006-0000-13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07/11/2017
Comp. 26623</t>
        </r>
      </text>
    </comment>
    <comment ref="I185" authorId="2" shapeId="0" xr:uid="{00000000-0006-0000-13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2" shapeId="0" xr:uid="{00000000-0006-0000-13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11/12/2017
Comp. 26874</t>
        </r>
      </text>
    </comment>
    <comment ref="I186" authorId="2" shapeId="0" xr:uid="{00000000-0006-0000-13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X186" authorId="2" shapeId="0" xr:uid="{00000000-0006-0000-13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11/01/2018
Comp. 27103</t>
        </r>
      </text>
    </comment>
    <comment ref="I187" authorId="2" shapeId="0" xr:uid="{00000000-0006-0000-13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X187" authorId="2" shapeId="0" xr:uid="{00000000-0006-0000-13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02/02/2018
Comp. 27247</t>
        </r>
      </text>
    </comment>
    <comment ref="I188" authorId="2" shapeId="0" xr:uid="{00000000-0006-0000-13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X188" authorId="2" shapeId="0" xr:uid="{00000000-0006-0000-13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19/03/2018
Comp. 27584</t>
        </r>
      </text>
    </comment>
    <comment ref="I189" authorId="2" shapeId="0" xr:uid="{00000000-0006-0000-13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I190" authorId="2" shapeId="0" xr:uid="{00000000-0006-0000-13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2" shapeId="0" xr:uid="{00000000-0006-0000-13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08/05/2018
Comp. 27981</t>
        </r>
      </text>
    </comment>
    <comment ref="I191" authorId="2" shapeId="0" xr:uid="{00000000-0006-0000-13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X191" authorId="2" shapeId="0" xr:uid="{00000000-0006-0000-13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01/06/2018
Comp. 28116</t>
        </r>
      </text>
    </comment>
    <comment ref="I192" authorId="2" shapeId="0" xr:uid="{00000000-0006-0000-13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X192" authorId="2" shapeId="0" xr:uid="{00000000-0006-0000-13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04/07/2018
Comp. 28391</t>
        </r>
      </text>
    </comment>
    <comment ref="I193" authorId="2" shapeId="0" xr:uid="{00000000-0006-0000-13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2" shapeId="0" xr:uid="{00000000-0006-0000-13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13/08/2018
comp. 28665</t>
        </r>
      </text>
    </comment>
    <comment ref="I194" authorId="2" shapeId="0" xr:uid="{00000000-0006-0000-13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I195" authorId="2" shapeId="0" xr:uid="{00000000-0006-0000-13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X195" authorId="2" shapeId="0" xr:uid="{00000000-0006-0000-13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03/10/2018
Comp. 29052</t>
        </r>
      </text>
    </comment>
    <comment ref="I196" authorId="2" shapeId="0" xr:uid="{00000000-0006-0000-13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I197" authorId="2" shapeId="0" xr:uid="{00000000-0006-0000-13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X197" authorId="2" shapeId="0" xr:uid="{00000000-0006-0000-13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05/12/2018
Comp. 29524</t>
        </r>
      </text>
    </comment>
    <comment ref="I198" authorId="2" shapeId="0" xr:uid="{00000000-0006-0000-13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X198" authorId="2" shapeId="0" xr:uid="{00000000-0006-0000-13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02/01/2019
Comp. 29694</t>
        </r>
      </text>
    </comment>
    <comment ref="I199" authorId="2" shapeId="0" xr:uid="{00000000-0006-0000-13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2" shapeId="0" xr:uid="{00000000-0006-0000-13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26/02/2019
Comp. 30045</t>
        </r>
      </text>
    </comment>
    <comment ref="I200" authorId="2" shapeId="0" xr:uid="{00000000-0006-0000-1300-0000B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I201" authorId="2" shapeId="0" xr:uid="{00000000-0006-0000-1300-0000B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I202" authorId="2" shapeId="0" xr:uid="{00000000-0006-0000-1300-0000B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2" shapeId="0" xr:uid="{00000000-0006-0000-1300-0000B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28/05/2019
Comp. 30763</t>
        </r>
      </text>
    </comment>
    <comment ref="I203" authorId="2" shapeId="0" xr:uid="{00000000-0006-0000-1300-0000B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X203" authorId="0" shapeId="0" xr:uid="{00000000-0006-0000-1300-0000BE000000}">
      <text>
        <r>
          <rPr>
            <sz val="9"/>
            <color indexed="81"/>
            <rFont val="Tahoma"/>
            <family val="2"/>
          </rPr>
          <t xml:space="preserve">
Transferencia
03/06/2019
Comp. 30851</t>
        </r>
      </text>
    </comment>
    <comment ref="I204" authorId="0" shapeId="0" xr:uid="{00000000-0006-0000-1300-0000B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I205" authorId="0" shapeId="0" xr:uid="{00000000-0006-0000-1300-0000C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X205" authorId="0" shapeId="0" xr:uid="{00000000-0006-0000-1300-0000C1000000}">
      <text>
        <r>
          <rPr>
            <sz val="9"/>
            <color indexed="81"/>
            <rFont val="Tahoma"/>
            <family val="2"/>
          </rPr>
          <t xml:space="preserve">
Transferencia
02/08/2019
Comp. 31319</t>
        </r>
      </text>
    </comment>
    <comment ref="I206" authorId="0" shapeId="0" xr:uid="{00000000-0006-0000-1300-0000C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X206" authorId="0" shapeId="0" xr:uid="{00000000-0006-0000-1300-0000C3000000}">
      <text>
        <r>
          <rPr>
            <sz val="9"/>
            <color indexed="81"/>
            <rFont val="Tahoma"/>
            <family val="2"/>
          </rPr>
          <t xml:space="preserve">
Transferencia
30/09/2019
Comp. 31710</t>
        </r>
      </text>
    </comment>
    <comment ref="I207" authorId="0" shapeId="0" xr:uid="{00000000-0006-0000-1300-0000C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X207" authorId="2" shapeId="0" xr:uid="{00000000-0006-0000-1300-0000C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16/10/2019
Comp. 31872</t>
        </r>
      </text>
    </comment>
    <comment ref="I208" authorId="0" shapeId="0" xr:uid="{00000000-0006-0000-1300-0000C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X208" authorId="0" shapeId="0" xr:uid="{00000000-0006-0000-1300-0000C7000000}">
      <text>
        <r>
          <rPr>
            <sz val="9"/>
            <color indexed="81"/>
            <rFont val="Tahoma"/>
            <family val="2"/>
          </rPr>
          <t xml:space="preserve">
Transferencia
06/11/2019
Comp. 32076</t>
        </r>
      </text>
    </comment>
    <comment ref="I209" authorId="0" shapeId="0" xr:uid="{00000000-0006-0000-1300-0000C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0" shapeId="0" xr:uid="{00000000-0006-0000-1300-0000C9000000}">
      <text>
        <r>
          <rPr>
            <sz val="9"/>
            <color indexed="81"/>
            <rFont val="Tahoma"/>
            <family val="2"/>
          </rPr>
          <t xml:space="preserve">
Transferencia
03/12/2019
Comp. 32293</t>
        </r>
      </text>
    </comment>
    <comment ref="I210" authorId="0" shapeId="0" xr:uid="{00000000-0006-0000-1300-0000C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X210" authorId="0" shapeId="0" xr:uid="{00000000-0006-0000-1300-0000CB000000}">
      <text>
        <r>
          <rPr>
            <sz val="9"/>
            <color indexed="81"/>
            <rFont val="Tahoma"/>
            <family val="2"/>
          </rPr>
          <t>Transferencia
23/01/2020
Comp. 32602</t>
        </r>
      </text>
    </comment>
    <comment ref="I211" authorId="0" shapeId="0" xr:uid="{00000000-0006-0000-1300-0000C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0" shapeId="0" xr:uid="{00000000-0006-0000-1300-0000CD000000}">
      <text>
        <r>
          <rPr>
            <sz val="9"/>
            <color indexed="81"/>
            <rFont val="Tahoma"/>
            <family val="2"/>
          </rPr>
          <t>Transferencia
28/02/2020
Comp. 32874</t>
        </r>
      </text>
    </comment>
    <comment ref="I212" authorId="0" shapeId="0" xr:uid="{00000000-0006-0000-1300-0000C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0" shapeId="0" xr:uid="{00000000-0006-0000-1300-0000CF000000}">
      <text>
        <r>
          <rPr>
            <sz val="9"/>
            <color indexed="81"/>
            <rFont val="Tahoma"/>
            <family val="2"/>
          </rPr>
          <t>Transferencia
02/03/2020
Comp. 32940</t>
        </r>
      </text>
    </comment>
    <comment ref="I213" authorId="0" shapeId="0" xr:uid="{00000000-0006-0000-1300-0000D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0" shapeId="0" xr:uid="{00000000-0006-0000-1300-0000D1000000}">
      <text>
        <r>
          <rPr>
            <sz val="9"/>
            <color indexed="81"/>
            <rFont val="Tahoma"/>
            <family val="2"/>
          </rPr>
          <t>Transferencia
01/04/2020
Comp. 33165</t>
        </r>
      </text>
    </comment>
    <comment ref="I214" authorId="0" shapeId="0" xr:uid="{00000000-0006-0000-1300-0000D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0" shapeId="0" xr:uid="{00000000-0006-0000-1300-0000D3000000}">
      <text>
        <r>
          <rPr>
            <sz val="9"/>
            <color indexed="81"/>
            <rFont val="Tahoma"/>
            <family val="2"/>
          </rPr>
          <t>Transferencia
05/05/2020
Comp. 33469</t>
        </r>
      </text>
    </comment>
    <comment ref="I215" authorId="0" shapeId="0" xr:uid="{00000000-0006-0000-1300-0000D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0" shapeId="0" xr:uid="{00000000-0006-0000-1300-0000D5000000}">
      <text>
        <r>
          <rPr>
            <sz val="9"/>
            <color indexed="81"/>
            <rFont val="Tahoma"/>
            <family val="2"/>
          </rPr>
          <t>Transferencia
01/06/2020
Comp. 33637</t>
        </r>
      </text>
    </comment>
    <comment ref="I216" authorId="0" shapeId="0" xr:uid="{00000000-0006-0000-1300-0000D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X216" authorId="0" shapeId="0" xr:uid="{00000000-0006-0000-1300-0000D7000000}">
      <text>
        <r>
          <rPr>
            <sz val="9"/>
            <color indexed="81"/>
            <rFont val="Tahoma"/>
            <family val="2"/>
          </rPr>
          <t>Transferencia
02/07/2020
Comp. 33917</t>
        </r>
      </text>
    </comment>
    <comment ref="I217" authorId="0" shapeId="0" xr:uid="{00000000-0006-0000-1300-0000D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0" shapeId="0" xr:uid="{00000000-0006-0000-1300-0000D9000000}">
      <text>
        <r>
          <rPr>
            <sz val="9"/>
            <color indexed="81"/>
            <rFont val="Tahoma"/>
            <family val="2"/>
          </rPr>
          <t>Transferencia
03/08/2020
Comp. 34149</t>
        </r>
      </text>
    </comment>
    <comment ref="I218" authorId="0" shapeId="0" xr:uid="{00000000-0006-0000-1300-0000D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0" shapeId="0" xr:uid="{00000000-0006-0000-1300-0000DB000000}">
      <text>
        <r>
          <rPr>
            <sz val="9"/>
            <color indexed="81"/>
            <rFont val="Tahoma"/>
            <family val="2"/>
          </rPr>
          <t>Transferencia
23/09/2020
Comp. 34505</t>
        </r>
      </text>
    </comment>
    <comment ref="I219" authorId="0" shapeId="0" xr:uid="{00000000-0006-0000-1300-0000D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0" shapeId="0" xr:uid="{00000000-0006-0000-1300-0000DD000000}">
      <text>
        <r>
          <rPr>
            <sz val="9"/>
            <color indexed="81"/>
            <rFont val="Tahoma"/>
            <family val="2"/>
          </rPr>
          <t>Transferencia
14/10/2020
Comp. 34733</t>
        </r>
      </text>
    </comment>
    <comment ref="I220" authorId="0" shapeId="0" xr:uid="{00000000-0006-0000-1300-0000D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0" shapeId="0" xr:uid="{00000000-0006-0000-1300-0000DF000000}">
      <text>
        <r>
          <rPr>
            <sz val="9"/>
            <color indexed="81"/>
            <rFont val="Tahoma"/>
            <family val="2"/>
          </rPr>
          <t>Transferencia
04/11/2020
Comp. 34919</t>
        </r>
      </text>
    </comment>
    <comment ref="I221" authorId="0" shapeId="0" xr:uid="{00000000-0006-0000-1300-0000E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0" shapeId="0" xr:uid="{00000000-0006-0000-1300-0000E1000000}">
      <text>
        <r>
          <rPr>
            <sz val="9"/>
            <color indexed="81"/>
            <rFont val="Tahoma"/>
            <family val="2"/>
          </rPr>
          <t>Transferencia
01/12/2020
Comp. 35080</t>
        </r>
      </text>
    </comment>
    <comment ref="I222" authorId="0" shapeId="0" xr:uid="{00000000-0006-0000-1300-0000E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0" shapeId="0" xr:uid="{00000000-0006-0000-1300-0000E3000000}">
      <text>
        <r>
          <rPr>
            <sz val="9"/>
            <color indexed="81"/>
            <rFont val="Tahoma"/>
            <family val="2"/>
          </rPr>
          <t>Transferencia
31/12/2020
Comp. 35312</t>
        </r>
      </text>
    </comment>
    <comment ref="I223" authorId="0" shapeId="0" xr:uid="{00000000-0006-0000-1300-0000E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J223" authorId="0" shapeId="0" xr:uid="{00000000-0006-0000-1300-0000E5000000}">
      <text>
        <r>
          <rPr>
            <sz val="9"/>
            <color indexed="81"/>
            <rFont val="Tahoma"/>
            <family val="2"/>
          </rPr>
          <t>Corresponde a</t>
        </r>
        <r>
          <rPr>
            <b/>
            <sz val="9"/>
            <color indexed="81"/>
            <rFont val="Tahoma"/>
            <family val="2"/>
          </rPr>
          <t xml:space="preserve"> 51m3</t>
        </r>
        <r>
          <rPr>
            <sz val="9"/>
            <color indexed="81"/>
            <rFont val="Tahoma"/>
            <family val="2"/>
          </rPr>
          <t xml:space="preserve"> consumidos de medidor nuevo desde el cambio y los</t>
        </r>
        <r>
          <rPr>
            <b/>
            <sz val="9"/>
            <color indexed="81"/>
            <rFont val="Tahoma"/>
            <family val="2"/>
          </rPr>
          <t xml:space="preserve"> 25m3</t>
        </r>
        <r>
          <rPr>
            <sz val="9"/>
            <color indexed="81"/>
            <rFont val="Tahoma"/>
            <family val="2"/>
          </rPr>
          <t xml:space="preserve"> de consumo anterior desde el inicio de ciclo correspondiente a Enero a la fecha de cambio.</t>
        </r>
      </text>
    </comment>
    <comment ref="Q223" authorId="0" shapeId="0" xr:uid="{00000000-0006-0000-1300-0000E6000000}">
      <text>
        <r>
          <rPr>
            <sz val="9"/>
            <color indexed="81"/>
            <rFont val="Tahoma"/>
            <family val="2"/>
          </rPr>
          <t>Factura n°15815
ferreteria San Marco
Medidor agua potable 1", cambiado con fecha 04/01/2021</t>
        </r>
      </text>
    </comment>
    <comment ref="X223" authorId="0" shapeId="0" xr:uid="{00000000-0006-0000-1300-0000E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01/02/2021
Comp. 35591</t>
        </r>
      </text>
    </comment>
    <comment ref="I224" authorId="0" shapeId="0" xr:uid="{00000000-0006-0000-1300-0000E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X224" authorId="0" shapeId="0" xr:uid="{00000000-0006-0000-1300-0000E9000000}">
      <text>
        <r>
          <rPr>
            <sz val="9"/>
            <color indexed="81"/>
            <rFont val="Tahoma"/>
            <family val="2"/>
          </rPr>
          <t>Transferencia
03/03/2021
Comp. 35880</t>
        </r>
      </text>
    </comment>
    <comment ref="I225" authorId="0" shapeId="0" xr:uid="{00000000-0006-0000-1300-0000E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0" shapeId="0" xr:uid="{00000000-0006-0000-1300-0000EB000000}">
      <text>
        <r>
          <rPr>
            <sz val="9"/>
            <color indexed="81"/>
            <rFont val="Tahoma"/>
            <family val="2"/>
          </rPr>
          <t>Transferencia
01/04/2021
Comp. 36042</t>
        </r>
      </text>
    </comment>
    <comment ref="I226" authorId="0" shapeId="0" xr:uid="{00000000-0006-0000-1300-0000E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0" shapeId="0" xr:uid="{00000000-0006-0000-1300-0000ED000000}">
      <text>
        <r>
          <rPr>
            <sz val="9"/>
            <color indexed="81"/>
            <rFont val="Tahoma"/>
            <family val="2"/>
          </rPr>
          <t>Transferencia
02/05/2021
Comp. 36341</t>
        </r>
      </text>
    </comment>
    <comment ref="I227" authorId="0" shapeId="0" xr:uid="{00000000-0006-0000-1300-0000E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0" shapeId="0" xr:uid="{00000000-0006-0000-1300-0000EF000000}">
      <text>
        <r>
          <rPr>
            <sz val="9"/>
            <color indexed="81"/>
            <rFont val="Tahoma"/>
            <family val="2"/>
          </rPr>
          <t>Transferencia
01/06/2021
Comp. 36558</t>
        </r>
      </text>
    </comment>
    <comment ref="I228" authorId="0" shapeId="0" xr:uid="{00000000-0006-0000-1300-0000F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0" shapeId="0" xr:uid="{00000000-0006-0000-1300-0000F1000000}">
      <text>
        <r>
          <rPr>
            <sz val="9"/>
            <color indexed="81"/>
            <rFont val="Tahoma"/>
            <family val="2"/>
          </rPr>
          <t>Transferencia
02/07/2021
Comp. 36832</t>
        </r>
      </text>
    </comment>
    <comment ref="I229" authorId="0" shapeId="0" xr:uid="{00000000-0006-0000-1300-0000F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0" shapeId="0" xr:uid="{00000000-0006-0000-1300-0000F3000000}">
      <text>
        <r>
          <rPr>
            <sz val="9"/>
            <color indexed="81"/>
            <rFont val="Tahoma"/>
            <family val="2"/>
          </rPr>
          <t>Transferencia
02/08/2021
Comp. 37074</t>
        </r>
      </text>
    </comment>
    <comment ref="I230" authorId="0" shapeId="0" xr:uid="{00000000-0006-0000-1300-0000F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0" shapeId="0" xr:uid="{00000000-0006-0000-1300-0000F5000000}">
      <text>
        <r>
          <rPr>
            <sz val="9"/>
            <color indexed="81"/>
            <rFont val="Tahoma"/>
            <family val="2"/>
          </rPr>
          <t>Transferencia
01/09/2021
Comp. 37282</t>
        </r>
      </text>
    </comment>
    <comment ref="I231" authorId="0" shapeId="0" xr:uid="{00000000-0006-0000-1300-0000F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0" shapeId="0" xr:uid="{00000000-0006-0000-1300-0000F7000000}">
      <text>
        <r>
          <rPr>
            <sz val="9"/>
            <color indexed="81"/>
            <rFont val="Tahoma"/>
            <family val="2"/>
          </rPr>
          <t>Transferencia
01/10/2021
Comp. 37528</t>
        </r>
      </text>
    </comment>
    <comment ref="I232" authorId="0" shapeId="0" xr:uid="{00000000-0006-0000-1300-0000F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0" shapeId="0" xr:uid="{00000000-0006-0000-1300-0000F9000000}">
      <text>
        <r>
          <rPr>
            <sz val="9"/>
            <color indexed="81"/>
            <rFont val="Tahoma"/>
            <family val="2"/>
          </rPr>
          <t xml:space="preserve">Transferencia
31/10/2021
Comp. 37776
</t>
        </r>
      </text>
    </comment>
    <comment ref="I233" authorId="0" shapeId="0" xr:uid="{00000000-0006-0000-1300-0000F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0" shapeId="0" xr:uid="{00000000-0006-0000-1300-0000FB000000}">
      <text>
        <r>
          <rPr>
            <sz val="9"/>
            <color indexed="81"/>
            <rFont val="Tahoma"/>
            <family val="2"/>
          </rPr>
          <t>Transferencia
02/12/2021
Comp. 38064</t>
        </r>
      </text>
    </comment>
    <comment ref="I234" authorId="3" shapeId="0" xr:uid="{00000000-0006-0000-1300-0000FC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3" shapeId="0" xr:uid="{00000000-0006-0000-1300-0000F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03/01/2022
Comp 38313</t>
        </r>
      </text>
    </comment>
    <comment ref="I235" authorId="3" shapeId="0" xr:uid="{00000000-0006-0000-1300-0000FE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27/01/2022
Toma de lectura</t>
        </r>
      </text>
    </comment>
    <comment ref="X235" authorId="3" shapeId="0" xr:uid="{00000000-0006-0000-1300-0000F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01/02/2022
Comp. 38500</t>
        </r>
      </text>
    </comment>
    <comment ref="I236" authorId="3" shapeId="0" xr:uid="{00000000-0006-0000-1300-000000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1" shapeId="0" xr:uid="{00000000-0006-0000-1300-00000101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3" shapeId="0" xr:uid="{00000000-0006-0000-1300-000002010000}">
      <text>
        <r>
          <rPr>
            <b/>
            <sz val="9"/>
            <color indexed="81"/>
            <rFont val="Tahoma"/>
            <family val="2"/>
          </rPr>
          <t>Transferencia
02/03/2022
Comp. 38795</t>
        </r>
      </text>
    </comment>
    <comment ref="I237" authorId="3" shapeId="0" xr:uid="{00000000-0006-0000-1300-000003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3" shapeId="0" xr:uid="{00000000-0006-0000-1300-000004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02/04/2022
Comp. 39025</t>
        </r>
      </text>
    </comment>
    <comment ref="I238" authorId="3" shapeId="0" xr:uid="{00000000-0006-0000-1300-000005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3" shapeId="0" xr:uid="{00000000-0006-0000-1300-000006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10/05/2022
Comp. 39372</t>
        </r>
      </text>
    </comment>
    <comment ref="I239" authorId="3" shapeId="0" xr:uid="{00000000-0006-0000-1300-000007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3" shapeId="0" xr:uid="{00000000-0006-0000-1300-000008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02/06/2022
Comp. 39551</t>
        </r>
      </text>
    </comment>
    <comment ref="I240" authorId="4" shapeId="0" xr:uid="{00000000-0006-0000-1300-00000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4" shapeId="0" xr:uid="{00000000-0006-0000-1300-00000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01/07/2022
Comp. 39745</t>
        </r>
      </text>
    </comment>
    <comment ref="I241" authorId="4" shapeId="0" xr:uid="{00000000-0006-0000-1300-00000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4" shapeId="0" xr:uid="{00000000-0006-0000-1300-00000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01/08/2022
Comp. 39997</t>
        </r>
      </text>
    </comment>
    <comment ref="I242" authorId="4" shapeId="0" xr:uid="{00000000-0006-0000-1300-00000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I243" authorId="4" shapeId="0" xr:uid="{00000000-0006-0000-1300-00000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4" shapeId="0" xr:uid="{00000000-0006-0000-1300-00000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30/09/2022
Comp. 40460</t>
        </r>
      </text>
    </comment>
    <comment ref="I244" authorId="4" shapeId="0" xr:uid="{00000000-0006-0000-1300-00001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I245" authorId="4" shapeId="0" xr:uid="{00000000-0006-0000-1300-00001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4" shapeId="0" xr:uid="{00000000-0006-0000-1300-00001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02/12/2022
Comp. 41003</t>
        </r>
      </text>
    </comment>
    <comment ref="I246" authorId="4" shapeId="0" xr:uid="{00000000-0006-0000-1300-00001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4" shapeId="0" xr:uid="{00000000-0006-0000-1300-00001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30/12/2022
Comp. 41207</t>
        </r>
      </text>
    </comment>
    <comment ref="I247" authorId="4" shapeId="0" xr:uid="{00000000-0006-0000-1300-00001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4" shapeId="0" xr:uid="{00000000-0006-0000-1300-00001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02/02/2023
Comp. 41505</t>
        </r>
      </text>
    </comment>
    <comment ref="I248" authorId="4" shapeId="0" xr:uid="{00000000-0006-0000-1300-00001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4" shapeId="0" xr:uid="{00000000-0006-0000-1300-00001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01/03/2023
Comp. 41734</t>
        </r>
      </text>
    </comment>
    <comment ref="I249" authorId="4" shapeId="0" xr:uid="{00000000-0006-0000-1300-00001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4" shapeId="0" xr:uid="{00000000-0006-0000-1300-00001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01/04/2023
Comp. 42002</t>
        </r>
      </text>
    </comment>
    <comment ref="I250" authorId="4" shapeId="0" xr:uid="{00000000-0006-0000-1300-00001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4" shapeId="0" xr:uid="{00000000-0006-0000-1300-00001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02/05/2023
Comp. 42255</t>
        </r>
      </text>
    </comment>
    <comment ref="I251" authorId="4" shapeId="0" xr:uid="{00000000-0006-0000-1300-00001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4" shapeId="0" xr:uid="{00000000-0006-0000-1300-00001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02/06/2023
Comp. 42511</t>
        </r>
      </text>
    </comment>
    <comment ref="I252" authorId="5" shapeId="0" xr:uid="{00000000-0006-0000-1300-00001F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5" shapeId="0" xr:uid="{00000000-0006-0000-1300-000020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01/07/2023
Comp. 42720</t>
        </r>
      </text>
    </comment>
    <comment ref="I253" authorId="5" shapeId="0" xr:uid="{00000000-0006-0000-1300-000021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5" shapeId="0" xr:uid="{00000000-0006-0000-1300-000022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03/08/2023
Comp. 43034</t>
        </r>
      </text>
    </comment>
    <comment ref="I254" authorId="5" shapeId="0" xr:uid="{E839023D-4DA7-4AF2-A0A1-EA91D519FFE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5" shapeId="0" xr:uid="{315339EF-E6DC-40B0-9022-4967A8AA8ED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01/09/2023
Comp. 43227</t>
        </r>
      </text>
    </comment>
    <comment ref="I255" authorId="5" shapeId="0" xr:uid="{3391CDD1-B27A-47CE-8997-EA64409FBFF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5" shapeId="0" xr:uid="{4038CF0E-65C3-49CE-B9C7-CB2E8A485CC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03/10/2023
Comp. 43527</t>
        </r>
      </text>
    </comment>
    <comment ref="I256" authorId="5" shapeId="0" xr:uid="{8168CE8C-D8EF-4ED6-BCC7-362F5845D8B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5" shapeId="0" xr:uid="{99E6ACC0-B4E7-45BD-BCF9-E52A8636DCC5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02/11/2023
Comp. 43776</t>
        </r>
      </text>
    </comment>
    <comment ref="I257" authorId="5" shapeId="0" xr:uid="{0B8259A8-C238-45DD-B5AF-9311CF782E9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4" shapeId="0" xr:uid="{EF1E2269-6801-4AC7-8CD9-5A668EBA93E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01/12/2023
comp.43984</t>
        </r>
      </text>
    </comment>
    <comment ref="I258" authorId="5" shapeId="0" xr:uid="{7FBA26EC-BDAD-48BF-89C0-DEE5621D73E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4" shapeId="0" xr:uid="{22C546A7-498F-4982-BDE0-960209C14E6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02/01/2024
comp. 44284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</author>
    <author>Beatriz Contreras</author>
    <author>Usuario</author>
    <author>User</author>
    <author>Secretaria</author>
  </authors>
  <commentList>
    <comment ref="X35" authorId="0" shapeId="0" xr:uid="{00000000-0006-0000-14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14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14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14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14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14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14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14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14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14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14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14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14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14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14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14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14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14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14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14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14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14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14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14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14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14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14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14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14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14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14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14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14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14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14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14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14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14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14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14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14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14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14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14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14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14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14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14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14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14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14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14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14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14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14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14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14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14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J97" authorId="0" shapeId="0" xr:uid="{00000000-0006-0000-1400-00003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7" authorId="0" shapeId="0" xr:uid="{00000000-0006-0000-14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J98" authorId="0" shapeId="0" xr:uid="{00000000-0006-0000-1400-00003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8" authorId="0" shapeId="0" xr:uid="{00000000-0006-0000-14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J99" authorId="0" shapeId="0" xr:uid="{00000000-0006-0000-1400-00003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9" authorId="0" shapeId="0" xr:uid="{00000000-0006-0000-14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14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14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14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14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14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1400-00004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1400-00004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14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14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14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14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14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14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14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14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1400-000050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1400-000051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14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14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14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14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14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14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14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14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14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14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14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14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14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14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14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14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14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14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14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14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14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14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14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14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14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14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14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14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14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14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14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14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14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14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14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14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14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14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14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14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14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14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14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14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14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14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14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14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14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14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14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14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14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14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X171" authorId="0" shapeId="0" xr:uid="{00000000-0006-0000-14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X173" authorId="0" shapeId="0" xr:uid="{00000000-0006-0000-14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14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4" authorId="0" shapeId="0" xr:uid="{00000000-0006-0000-14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X175" authorId="1" shapeId="0" xr:uid="{00000000-0006-0000-14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Efectivo
28/03/2017
Comp. 24902</t>
        </r>
      </text>
    </comment>
    <comment ref="I176" authorId="1" shapeId="0" xr:uid="{00000000-0006-0000-14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27/02/2017
Entrega de Lecturas </t>
        </r>
      </text>
    </comment>
    <comment ref="X176" authorId="2" shapeId="0" xr:uid="{00000000-0006-0000-1400-00008E000000}">
      <text>
        <r>
          <rPr>
            <b/>
            <sz val="9"/>
            <color indexed="81"/>
            <rFont val="Tahoma"/>
            <family val="2"/>
          </rPr>
          <t>Beatriz:</t>
        </r>
        <r>
          <rPr>
            <sz val="9"/>
            <color indexed="81"/>
            <rFont val="Tahoma"/>
            <family val="2"/>
          </rPr>
          <t xml:space="preserve">
EFECTIVO 21/04/2017
COMP. 25081</t>
        </r>
      </text>
    </comment>
    <comment ref="I177" authorId="1" shapeId="0" xr:uid="{00000000-0006-0000-14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28/03/2017
Entrega de lecturas.</t>
        </r>
      </text>
    </comment>
    <comment ref="X177" authorId="1" shapeId="0" xr:uid="{00000000-0006-0000-14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Efectivo
20/05/2017
Comp. 25317</t>
        </r>
      </text>
    </comment>
    <comment ref="I178" authorId="1" shapeId="0" xr:uid="{00000000-0006-0000-14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1" shapeId="0" xr:uid="{00000000-0006-0000-14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Efectivo
30/06/2017
Comp. 25609</t>
        </r>
      </text>
    </comment>
    <comment ref="I179" authorId="1" shapeId="0" xr:uid="{00000000-0006-0000-14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28/05/2017
Entrega de lecturas</t>
        </r>
      </text>
    </comment>
    <comment ref="X179" authorId="1" shapeId="0" xr:uid="{00000000-0006-0000-14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26/07/2017
Comp. 25802</t>
        </r>
      </text>
    </comment>
    <comment ref="I180" authorId="1" shapeId="0" xr:uid="{00000000-0006-0000-14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01/07/2017
Toma de Lectura</t>
        </r>
      </text>
    </comment>
    <comment ref="X180" authorId="1" shapeId="0" xr:uid="{00000000-0006-0000-14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Efectivo
31/08/2017
Comp. 26062</t>
        </r>
      </text>
    </comment>
    <comment ref="I181" authorId="1" shapeId="0" xr:uid="{00000000-0006-0000-14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I182" authorId="1" shapeId="0" xr:uid="{00000000-0006-0000-14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26/08/2017
Entrega de Lectura</t>
        </r>
      </text>
    </comment>
    <comment ref="X182" authorId="1" shapeId="0" xr:uid="{00000000-0006-0000-14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01/09/2017
Comp. 26073</t>
        </r>
      </text>
    </comment>
    <comment ref="I183" authorId="1" shapeId="0" xr:uid="{00000000-0006-0000-14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X183" authorId="1" shapeId="0" xr:uid="{00000000-0006-0000-14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Efectivo
06/10/2017
Comp. 26399</t>
        </r>
      </text>
    </comment>
    <comment ref="I184" authorId="1" shapeId="0" xr:uid="{00000000-0006-0000-14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X184" authorId="1" shapeId="0" xr:uid="{00000000-0006-0000-14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07/11/2017
comp. 26629</t>
        </r>
      </text>
    </comment>
    <comment ref="I185" authorId="1" shapeId="0" xr:uid="{00000000-0006-0000-14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1" shapeId="0" xr:uid="{00000000-0006-0000-14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04/12/2017
Comp. 26820</t>
        </r>
      </text>
    </comment>
    <comment ref="I186" authorId="1" shapeId="0" xr:uid="{00000000-0006-0000-14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X186" authorId="1" shapeId="0" xr:uid="{00000000-0006-0000-14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07/01/2018
Comp. 27071</t>
        </r>
      </text>
    </comment>
    <comment ref="I187" authorId="1" shapeId="0" xr:uid="{00000000-0006-0000-14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X187" authorId="1" shapeId="0" xr:uid="{00000000-0006-0000-14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07/02/2018
Comp. 27304</t>
        </r>
      </text>
    </comment>
    <comment ref="I188" authorId="1" shapeId="0" xr:uid="{00000000-0006-0000-14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Entrega de Lectura</t>
        </r>
      </text>
    </comment>
    <comment ref="X188" authorId="1" shapeId="0" xr:uid="{00000000-0006-0000-14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01/03/2018
Comp. 27448</t>
        </r>
      </text>
    </comment>
    <comment ref="I189" authorId="1" shapeId="0" xr:uid="{00000000-0006-0000-14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Entrega de lectura</t>
        </r>
      </text>
    </comment>
    <comment ref="X189" authorId="1" shapeId="0" xr:uid="{00000000-0006-0000-14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03/04/2018
Comp. 27694</t>
        </r>
      </text>
    </comment>
    <comment ref="I190" authorId="1" shapeId="0" xr:uid="{00000000-0006-0000-14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1" shapeId="0" xr:uid="{00000000-0006-0000-14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09/05/2018
Comp. 27999</t>
        </r>
      </text>
    </comment>
    <comment ref="I191" authorId="1" shapeId="0" xr:uid="{00000000-0006-0000-14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X191" authorId="1" shapeId="0" xr:uid="{00000000-0006-0000-14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04/06/2018
Comp. 28153</t>
        </r>
      </text>
    </comment>
    <comment ref="I192" authorId="1" shapeId="0" xr:uid="{00000000-0006-0000-14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27/06/2018
Entrega de Lectura</t>
        </r>
      </text>
    </comment>
    <comment ref="X192" authorId="1" shapeId="0" xr:uid="{00000000-0006-0000-14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04/07/2018
Comp. 28389</t>
        </r>
      </text>
    </comment>
    <comment ref="I193" authorId="1" shapeId="0" xr:uid="{00000000-0006-0000-14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27/07/2018
Entrega de Lectura</t>
        </r>
      </text>
    </comment>
    <comment ref="X193" authorId="1" shapeId="0" xr:uid="{00000000-0006-0000-14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02/08/2018
Comp. 28570</t>
        </r>
      </text>
    </comment>
    <comment ref="I194" authorId="1" shapeId="0" xr:uid="{00000000-0006-0000-14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30/08/2018
Entrega de Lectura</t>
        </r>
      </text>
    </comment>
    <comment ref="X194" authorId="1" shapeId="0" xr:uid="{00000000-0006-0000-14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06/09/2018
Comp. 28852</t>
        </r>
      </text>
    </comment>
    <comment ref="I195" authorId="1" shapeId="0" xr:uid="{00000000-0006-0000-14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X195" authorId="1" shapeId="0" xr:uid="{00000000-0006-0000-14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05/10/2018
Comp. 29070</t>
        </r>
      </text>
    </comment>
    <comment ref="I196" authorId="1" shapeId="0" xr:uid="{00000000-0006-0000-14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X196" authorId="1" shapeId="0" xr:uid="{00000000-0006-0000-14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08/11/2018
Comp. 29309</t>
        </r>
      </text>
    </comment>
    <comment ref="I197" authorId="1" shapeId="0" xr:uid="{00000000-0006-0000-14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Q197" authorId="1" shapeId="0" xr:uid="{00000000-0006-0000-14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 Extintores $19.040.- cada uno.</t>
        </r>
      </text>
    </comment>
    <comment ref="X197" authorId="1" shapeId="0" xr:uid="{00000000-0006-0000-14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09/12/2018
Comp. 29553</t>
        </r>
      </text>
    </comment>
    <comment ref="I198" authorId="1" shapeId="0" xr:uid="{00000000-0006-0000-1400-0000B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X198" authorId="1" shapeId="0" xr:uid="{00000000-0006-0000-1400-0000B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09/01/2019
Comp. 29772</t>
        </r>
      </text>
    </comment>
    <comment ref="I199" authorId="1" shapeId="0" xr:uid="{00000000-0006-0000-1400-0000B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30/01/2019
Entrega de Lectura</t>
        </r>
      </text>
    </comment>
    <comment ref="X199" authorId="1" shapeId="0" xr:uid="{00000000-0006-0000-1400-0000B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03/02/2019
Comp. 29922</t>
        </r>
      </text>
    </comment>
    <comment ref="I200" authorId="1" shapeId="0" xr:uid="{00000000-0006-0000-1400-0000B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X200" authorId="1" shapeId="0" xr:uid="{00000000-0006-0000-1400-0000B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04/03/2019
Comp. 30166</t>
        </r>
      </text>
    </comment>
    <comment ref="I201" authorId="1" shapeId="0" xr:uid="{00000000-0006-0000-1400-0000B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28/03/2019
Toma de Lectura</t>
        </r>
      </text>
    </comment>
    <comment ref="X201" authorId="1" shapeId="0" xr:uid="{00000000-0006-0000-1400-0000C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03/04/2019
Comp. 30417</t>
        </r>
      </text>
    </comment>
    <comment ref="I202" authorId="1" shapeId="0" xr:uid="{00000000-0006-0000-1400-0000C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1" shapeId="0" xr:uid="{00000000-0006-0000-1400-0000C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03/05/2019
Comp. 30645</t>
        </r>
      </text>
    </comment>
    <comment ref="I203" authorId="1" shapeId="0" xr:uid="{00000000-0006-0000-1400-0000C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X203" authorId="3" shapeId="0" xr:uid="{00000000-0006-0000-1400-0000C4000000}">
      <text>
        <r>
          <rPr>
            <sz val="9"/>
            <color indexed="81"/>
            <rFont val="Tahoma"/>
            <family val="2"/>
          </rPr>
          <t xml:space="preserve">
Transferencia
05/06/2019
Comp. 30896</t>
        </r>
      </text>
    </comment>
    <comment ref="I204" authorId="3" shapeId="0" xr:uid="{00000000-0006-0000-1400-0000C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X204" authorId="3" shapeId="0" xr:uid="{00000000-0006-0000-1400-0000C6000000}">
      <text>
        <r>
          <rPr>
            <sz val="9"/>
            <color indexed="81"/>
            <rFont val="Tahoma"/>
            <family val="2"/>
          </rPr>
          <t xml:space="preserve">
Transferencia
02/07/2019
Comp. 31099</t>
        </r>
      </text>
    </comment>
    <comment ref="I205" authorId="3" shapeId="0" xr:uid="{00000000-0006-0000-1400-0000C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27/07/2019
Entrega de Lectura</t>
        </r>
      </text>
    </comment>
    <comment ref="X205" authorId="3" shapeId="0" xr:uid="{00000000-0006-0000-1400-0000C8000000}">
      <text>
        <r>
          <rPr>
            <sz val="9"/>
            <color indexed="81"/>
            <rFont val="Tahoma"/>
            <family val="2"/>
          </rPr>
          <t xml:space="preserve">
Transferencia
01/08/2019
Comp. 31283</t>
        </r>
      </text>
    </comment>
    <comment ref="I206" authorId="3" shapeId="0" xr:uid="{00000000-0006-0000-1400-0000C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X206" authorId="3" shapeId="0" xr:uid="{00000000-0006-0000-1400-0000CA000000}">
      <text>
        <r>
          <rPr>
            <sz val="9"/>
            <color indexed="81"/>
            <rFont val="Tahoma"/>
            <family val="2"/>
          </rPr>
          <t xml:space="preserve">
Transferencia
03/09/2019
Comp. 31583</t>
        </r>
      </text>
    </comment>
    <comment ref="I207" authorId="3" shapeId="0" xr:uid="{00000000-0006-0000-1400-0000C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29/09/2019
Entrega de Lecturas</t>
        </r>
      </text>
    </comment>
    <comment ref="X207" authorId="3" shapeId="0" xr:uid="{00000000-0006-0000-1400-0000CC000000}">
      <text>
        <r>
          <rPr>
            <sz val="9"/>
            <color indexed="81"/>
            <rFont val="Tahoma"/>
            <family val="2"/>
          </rPr>
          <t xml:space="preserve">
Transferencia
07/10/2019
Comp. 31825</t>
        </r>
      </text>
    </comment>
    <comment ref="I208" authorId="3" shapeId="0" xr:uid="{00000000-0006-0000-1400-0000C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X208" authorId="3" shapeId="0" xr:uid="{00000000-0006-0000-1400-0000CE000000}">
      <text>
        <r>
          <rPr>
            <sz val="9"/>
            <color indexed="81"/>
            <rFont val="Tahoma"/>
            <family val="2"/>
          </rPr>
          <t xml:space="preserve">
Transferencia
04/11/2019
Comp. 32045</t>
        </r>
      </text>
    </comment>
    <comment ref="I209" authorId="3" shapeId="0" xr:uid="{00000000-0006-0000-1400-0000C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28/11/2019
Toma de Lectura</t>
        </r>
      </text>
    </comment>
    <comment ref="X209" authorId="3" shapeId="0" xr:uid="{00000000-0006-0000-1400-0000D0000000}">
      <text>
        <r>
          <rPr>
            <sz val="9"/>
            <color indexed="81"/>
            <rFont val="Tahoma"/>
            <family val="2"/>
          </rPr>
          <t xml:space="preserve">
Transferencia
08/12/2019
Comp. 32321</t>
        </r>
      </text>
    </comment>
    <comment ref="I210" authorId="3" shapeId="0" xr:uid="{00000000-0006-0000-1400-0000D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28/12/2019
Envío de fotografías</t>
        </r>
      </text>
    </comment>
    <comment ref="X210" authorId="3" shapeId="0" xr:uid="{00000000-0006-0000-1400-0000D2000000}">
      <text>
        <r>
          <rPr>
            <sz val="9"/>
            <color indexed="81"/>
            <rFont val="Tahoma"/>
            <family val="2"/>
          </rPr>
          <t>Transferencia
08/01/2020
Comp. 32555</t>
        </r>
      </text>
    </comment>
    <comment ref="I211" authorId="3" shapeId="0" xr:uid="{00000000-0006-0000-1400-0000D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3" shapeId="0" xr:uid="{00000000-0006-0000-1400-0000D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05/02/2020
Comp. 32763</t>
        </r>
      </text>
    </comment>
    <comment ref="I212" authorId="3" shapeId="0" xr:uid="{00000000-0006-0000-1400-0000D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29/02/2020
Entrega de lectrua</t>
        </r>
      </text>
    </comment>
    <comment ref="X212" authorId="3" shapeId="0" xr:uid="{00000000-0006-0000-1400-0000D6000000}">
      <text>
        <r>
          <rPr>
            <sz val="9"/>
            <color indexed="81"/>
            <rFont val="Tahoma"/>
            <family val="2"/>
          </rPr>
          <t>Transferencia
08/03/2020
Comp. 33015</t>
        </r>
      </text>
    </comment>
    <comment ref="I213" authorId="3" shapeId="0" xr:uid="{00000000-0006-0000-1400-0000D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3" shapeId="0" xr:uid="{00000000-0006-0000-1400-0000D8000000}">
      <text>
        <r>
          <rPr>
            <sz val="9"/>
            <color indexed="81"/>
            <rFont val="Tahoma"/>
            <family val="2"/>
          </rPr>
          <t>Transferencia
13/04/2020
Comp. 33282</t>
        </r>
      </text>
    </comment>
    <comment ref="I214" authorId="3" shapeId="0" xr:uid="{00000000-0006-0000-1400-0000D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3" shapeId="0" xr:uid="{00000000-0006-0000-1400-0000DA000000}">
      <text>
        <r>
          <rPr>
            <sz val="9"/>
            <color indexed="81"/>
            <rFont val="Tahoma"/>
            <family val="2"/>
          </rPr>
          <t>Transferencia
12/05/2020
Comp. 33518</t>
        </r>
      </text>
    </comment>
    <comment ref="I215" authorId="3" shapeId="0" xr:uid="{00000000-0006-0000-1400-0000D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3" shapeId="0" xr:uid="{00000000-0006-0000-1400-0000DC000000}">
      <text>
        <r>
          <rPr>
            <sz val="9"/>
            <color indexed="81"/>
            <rFont val="Tahoma"/>
            <family val="2"/>
          </rPr>
          <t>Transferencia
08/06/2020
Comp. 33742</t>
        </r>
      </text>
    </comment>
    <comment ref="I216" authorId="3" shapeId="0" xr:uid="{00000000-0006-0000-1400-0000D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X216" authorId="3" shapeId="0" xr:uid="{00000000-0006-0000-1400-0000DE000000}">
      <text>
        <r>
          <rPr>
            <sz val="9"/>
            <color indexed="81"/>
            <rFont val="Tahoma"/>
            <family val="2"/>
          </rPr>
          <t>Transferencia
06/07/2020
Comp. 33975</t>
        </r>
      </text>
    </comment>
    <comment ref="I217" authorId="3" shapeId="0" xr:uid="{00000000-0006-0000-1400-0000D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3" shapeId="0" xr:uid="{00000000-0006-0000-1400-0000E0000000}">
      <text>
        <r>
          <rPr>
            <sz val="9"/>
            <color indexed="81"/>
            <rFont val="Tahoma"/>
            <family val="2"/>
          </rPr>
          <t>Transferencia
04/08/2020
Comp. 34188</t>
        </r>
      </text>
    </comment>
    <comment ref="I218" authorId="3" shapeId="0" xr:uid="{00000000-0006-0000-1400-0000E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3" shapeId="0" xr:uid="{00000000-0006-0000-1400-0000E2000000}">
      <text>
        <r>
          <rPr>
            <sz val="9"/>
            <color indexed="81"/>
            <rFont val="Tahoma"/>
            <family val="2"/>
          </rPr>
          <t>Transferencia
04/09/2020
Comp. 34438</t>
        </r>
      </text>
    </comment>
    <comment ref="I219" authorId="3" shapeId="0" xr:uid="{00000000-0006-0000-1400-0000E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3" shapeId="0" xr:uid="{00000000-0006-0000-1400-0000E4000000}">
      <text>
        <r>
          <rPr>
            <sz val="9"/>
            <color indexed="81"/>
            <rFont val="Tahoma"/>
            <family val="2"/>
          </rPr>
          <t>Transferencia
01/10/2020
Comp. 34609</t>
        </r>
      </text>
    </comment>
    <comment ref="I220" authorId="3" shapeId="0" xr:uid="{00000000-0006-0000-1400-0000E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3" shapeId="0" xr:uid="{00000000-0006-0000-1400-0000E6000000}">
      <text>
        <r>
          <rPr>
            <sz val="9"/>
            <color indexed="81"/>
            <rFont val="Tahoma"/>
            <family val="2"/>
          </rPr>
          <t>Transferencia
02/11/2020
Comp. 34889</t>
        </r>
      </text>
    </comment>
    <comment ref="I221" authorId="3" shapeId="0" xr:uid="{00000000-0006-0000-1400-0000E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3" shapeId="0" xr:uid="{00000000-0006-0000-1400-0000E8000000}">
      <text>
        <r>
          <rPr>
            <sz val="9"/>
            <color indexed="81"/>
            <rFont val="Tahoma"/>
            <family val="2"/>
          </rPr>
          <t>Transferencia
02/12/2020
Comp. 35117</t>
        </r>
      </text>
    </comment>
    <comment ref="H222" authorId="3" shapeId="0" xr:uid="{00000000-0006-0000-1400-0000E9000000}">
      <text>
        <r>
          <rPr>
            <sz val="9"/>
            <color indexed="81"/>
            <rFont val="Tahoma"/>
            <family val="2"/>
          </rPr>
          <t>Medidor cambiado con fecha 02/12/2020
lectura empieza en 0</t>
        </r>
      </text>
    </comment>
    <comment ref="I222" authorId="3" shapeId="0" xr:uid="{00000000-0006-0000-1400-0000E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Q222" authorId="3" shapeId="0" xr:uid="{00000000-0006-0000-1400-0000EB000000}">
      <text>
        <r>
          <rPr>
            <sz val="9"/>
            <color indexed="81"/>
            <rFont val="Tahoma"/>
            <family val="2"/>
          </rPr>
          <t>Medidor nuevo de agua potable, cambiado con fecha 02/12/2020, Factura n°15576 Ferreteria San Marco.</t>
        </r>
      </text>
    </comment>
    <comment ref="X222" authorId="3" shapeId="0" xr:uid="{00000000-0006-0000-1400-0000E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08/01/2021
Comp. 35433</t>
        </r>
      </text>
    </comment>
    <comment ref="I223" authorId="3" shapeId="0" xr:uid="{00000000-0006-0000-1400-0000E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3" shapeId="0" xr:uid="{00000000-0006-0000-1400-0000E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01/02/2021
Comp. 35574</t>
        </r>
      </text>
    </comment>
    <comment ref="I224" authorId="3" shapeId="0" xr:uid="{00000000-0006-0000-1400-0000E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Entrega de fotografías.</t>
        </r>
      </text>
    </comment>
    <comment ref="X224" authorId="3" shapeId="0" xr:uid="{00000000-0006-0000-1400-0000F0000000}">
      <text>
        <r>
          <rPr>
            <sz val="9"/>
            <color indexed="81"/>
            <rFont val="Tahoma"/>
            <family val="2"/>
          </rPr>
          <t>Transferencia
02/03/2021
Comp. 35861</t>
        </r>
      </text>
    </comment>
    <comment ref="I225" authorId="3" shapeId="0" xr:uid="{00000000-0006-0000-1400-0000F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3" shapeId="0" xr:uid="{00000000-0006-0000-1400-0000F2000000}">
      <text>
        <r>
          <rPr>
            <sz val="9"/>
            <color indexed="81"/>
            <rFont val="Tahoma"/>
            <family val="2"/>
          </rPr>
          <t>Transferencia
05/04/2021
Comp. 36138</t>
        </r>
      </text>
    </comment>
    <comment ref="I226" authorId="3" shapeId="0" xr:uid="{00000000-0006-0000-1400-0000F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3" shapeId="0" xr:uid="{00000000-0006-0000-1400-0000F4000000}">
      <text>
        <r>
          <rPr>
            <sz val="9"/>
            <color indexed="81"/>
            <rFont val="Tahoma"/>
            <family val="2"/>
          </rPr>
          <t>Transferencia
03/05/2021
Comp. 36370</t>
        </r>
      </text>
    </comment>
    <comment ref="I227" authorId="3" shapeId="0" xr:uid="{00000000-0006-0000-1400-0000F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3" shapeId="0" xr:uid="{00000000-0006-0000-1400-0000F6000000}">
      <text>
        <r>
          <rPr>
            <sz val="9"/>
            <color indexed="81"/>
            <rFont val="Tahoma"/>
            <family val="2"/>
          </rPr>
          <t>Transferencia
02/06/2021
Comp. 36612</t>
        </r>
      </text>
    </comment>
    <comment ref="I228" authorId="3" shapeId="0" xr:uid="{00000000-0006-0000-1400-0000F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3" shapeId="0" xr:uid="{00000000-0006-0000-1400-0000F8000000}">
      <text>
        <r>
          <rPr>
            <sz val="9"/>
            <color indexed="81"/>
            <rFont val="Tahoma"/>
            <family val="2"/>
          </rPr>
          <t>Transfrencia
06/07/2021
Comp. 36884</t>
        </r>
      </text>
    </comment>
    <comment ref="I229" authorId="3" shapeId="0" xr:uid="{00000000-0006-0000-1400-0000F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29/07/2021
Entrega de lectura</t>
        </r>
      </text>
    </comment>
    <comment ref="X229" authorId="3" shapeId="0" xr:uid="{00000000-0006-0000-1400-0000FA000000}">
      <text>
        <r>
          <rPr>
            <sz val="9"/>
            <color indexed="81"/>
            <rFont val="Tahoma"/>
            <family val="2"/>
          </rPr>
          <t>Transferencia
04/08/2021
Comp. 37130</t>
        </r>
      </text>
    </comment>
    <comment ref="I230" authorId="3" shapeId="0" xr:uid="{00000000-0006-0000-1400-0000FB000000}">
      <text>
        <r>
          <rPr>
            <sz val="9"/>
            <color indexed="81"/>
            <rFont val="Tahoma"/>
            <family val="2"/>
          </rPr>
          <t>29/08/2021
Envío de fotografía de lectura</t>
        </r>
      </text>
    </comment>
    <comment ref="X230" authorId="3" shapeId="0" xr:uid="{00000000-0006-0000-1400-0000FC000000}">
      <text>
        <r>
          <rPr>
            <sz val="9"/>
            <color indexed="81"/>
            <rFont val="Tahoma"/>
            <family val="2"/>
          </rPr>
          <t>Transferencia
01/09/2021
Comp. 37288</t>
        </r>
      </text>
    </comment>
    <comment ref="I231" authorId="3" shapeId="0" xr:uid="{00000000-0006-0000-1400-0000F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3" shapeId="0" xr:uid="{00000000-0006-0000-1400-0000FE000000}">
      <text>
        <r>
          <rPr>
            <sz val="9"/>
            <color indexed="81"/>
            <rFont val="Tahoma"/>
            <family val="2"/>
          </rPr>
          <t>Transferencia
05/10/2021
Comp. 37628</t>
        </r>
      </text>
    </comment>
    <comment ref="I232" authorId="3" shapeId="0" xr:uid="{00000000-0006-0000-1400-0000F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3" shapeId="0" xr:uid="{00000000-0006-0000-1400-000000010000}">
      <text>
        <r>
          <rPr>
            <sz val="9"/>
            <color indexed="81"/>
            <rFont val="Tahoma"/>
            <family val="2"/>
          </rPr>
          <t>Transferencia
03/11/2021
Comp. 37847</t>
        </r>
      </text>
    </comment>
    <comment ref="I233" authorId="3" shapeId="0" xr:uid="{00000000-0006-0000-1400-00000101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3" shapeId="0" xr:uid="{00000000-0006-0000-1400-000002010000}">
      <text>
        <r>
          <rPr>
            <sz val="9"/>
            <color indexed="81"/>
            <rFont val="Tahoma"/>
            <family val="2"/>
          </rPr>
          <t>Transferencia
03/12/2021
Comp. 38073</t>
        </r>
      </text>
    </comment>
    <comment ref="I234" authorId="4" shapeId="0" xr:uid="{00000000-0006-0000-1400-000003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4" shapeId="0" xr:uid="{00000000-0006-0000-1400-000004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03/01/2022
Comp. 38294</t>
        </r>
      </text>
    </comment>
    <comment ref="I235" authorId="4" shapeId="0" xr:uid="{00000000-0006-0000-1400-000005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2" shapeId="0" xr:uid="{00000000-0006-0000-1400-000006010000}">
      <text>
        <r>
          <rPr>
            <b/>
            <sz val="9"/>
            <color indexed="81"/>
            <rFont val="Tahoma"/>
            <family val="2"/>
          </rPr>
          <t>Beatriz:</t>
        </r>
        <r>
          <rPr>
            <sz val="9"/>
            <color indexed="81"/>
            <rFont val="Tahoma"/>
            <family val="2"/>
          </rPr>
          <t xml:space="preserve">
Transferencia
14/02/2022
Comp. 38644</t>
        </r>
      </text>
    </comment>
    <comment ref="I236" authorId="4" shapeId="0" xr:uid="{00000000-0006-0000-1400-000007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0" shapeId="0" xr:uid="{00000000-0006-0000-1400-00000801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I237" authorId="4" shapeId="0" xr:uid="{00000000-0006-0000-1400-000009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4" shapeId="0" xr:uid="{00000000-0006-0000-1400-00000A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01/04/2022
Comp. 38999</t>
        </r>
      </text>
    </comment>
    <comment ref="I238" authorId="4" shapeId="0" xr:uid="{00000000-0006-0000-1400-00000B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28/04/2022
Entrega de lecturas</t>
        </r>
      </text>
    </comment>
    <comment ref="X238" authorId="4" shapeId="0" xr:uid="{00000000-0006-0000-1400-00000C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02/05/2022
Comp. 39289</t>
        </r>
      </text>
    </comment>
    <comment ref="I239" authorId="4" shapeId="0" xr:uid="{00000000-0006-0000-1400-00000D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4" shapeId="0" xr:uid="{00000000-0006-0000-1400-00000E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03/06/2022
Comp. 39564</t>
        </r>
      </text>
    </comment>
    <comment ref="I240" authorId="5" shapeId="0" xr:uid="{00000000-0006-0000-1400-00000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5" shapeId="0" xr:uid="{00000000-0006-0000-1400-00001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01/07/2022
Comp. 39749</t>
        </r>
      </text>
    </comment>
    <comment ref="I241" authorId="5" shapeId="0" xr:uid="{00000000-0006-0000-1400-00001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5" shapeId="0" xr:uid="{00000000-0006-0000-1400-00001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01/08/2022
Comp. 39995</t>
        </r>
      </text>
    </comment>
    <comment ref="I242" authorId="5" shapeId="0" xr:uid="{00000000-0006-0000-1400-00001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29/08/2022
Toma de lectura</t>
        </r>
      </text>
    </comment>
    <comment ref="X242" authorId="5" shapeId="0" xr:uid="{00000000-0006-0000-1400-00001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05/09/2022
Comp. 40318</t>
        </r>
      </text>
    </comment>
    <comment ref="I243" authorId="5" shapeId="0" xr:uid="{00000000-0006-0000-1400-00001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5" shapeId="0" xr:uid="{00000000-0006-0000-1400-00001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30/09/2022
Comp. 40480</t>
        </r>
      </text>
    </comment>
    <comment ref="I244" authorId="5" shapeId="0" xr:uid="{00000000-0006-0000-1400-00001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5" shapeId="0" xr:uid="{00000000-0006-0000-1400-00001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31/10/2022
Comp. 40748</t>
        </r>
      </text>
    </comment>
    <comment ref="I245" authorId="5" shapeId="0" xr:uid="{00000000-0006-0000-1400-00001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5" shapeId="0" xr:uid="{00000000-0006-0000-1400-00001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09/12/2022
Comp. 41074</t>
        </r>
      </text>
    </comment>
    <comment ref="I246" authorId="5" shapeId="0" xr:uid="{00000000-0006-0000-1400-00001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5" shapeId="0" xr:uid="{00000000-0006-0000-1400-00001C010000}">
      <text>
        <r>
          <rPr>
            <b/>
            <sz val="9"/>
            <color indexed="81"/>
            <rFont val="Tahoma"/>
            <family val="2"/>
          </rPr>
          <t xml:space="preserve">Transferencia
</t>
        </r>
        <r>
          <rPr>
            <sz val="9"/>
            <color indexed="81"/>
            <rFont val="Tahoma"/>
            <family val="2"/>
          </rPr>
          <t>06/01/2023
Comp. 41261</t>
        </r>
      </text>
    </comment>
    <comment ref="I247" authorId="5" shapeId="0" xr:uid="{00000000-0006-0000-1400-00001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5" shapeId="0" xr:uid="{00000000-0006-0000-1400-00001E010000}">
      <text>
        <r>
          <rPr>
            <b/>
            <sz val="9"/>
            <color indexed="81"/>
            <rFont val="Tahoma"/>
            <family val="2"/>
          </rPr>
          <t>Transferencia
13/02/2023
Comp. 41588</t>
        </r>
      </text>
    </comment>
    <comment ref="I248" authorId="5" shapeId="0" xr:uid="{00000000-0006-0000-1400-00001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5" shapeId="0" xr:uid="{00000000-0006-0000-1400-00002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13/03/2023
Comp. 41845</t>
        </r>
      </text>
    </comment>
    <comment ref="I249" authorId="5" shapeId="0" xr:uid="{00000000-0006-0000-1400-000021010000}">
      <text>
        <r>
          <rPr>
            <b/>
            <sz val="9"/>
            <color indexed="81"/>
            <rFont val="Tahoma"/>
            <family val="2"/>
          </rPr>
          <t>Uer:</t>
        </r>
        <r>
          <rPr>
            <sz val="9"/>
            <color indexed="81"/>
            <rFont val="Tahoma"/>
            <family val="2"/>
          </rPr>
          <t xml:space="preserve">
26/03/2023
Entrega de lectura</t>
        </r>
      </text>
    </comment>
    <comment ref="X249" authorId="5" shapeId="0" xr:uid="{00000000-0006-0000-1400-00002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10/04/2023
Comp. 42077</t>
        </r>
      </text>
    </comment>
    <comment ref="I250" authorId="5" shapeId="0" xr:uid="{00000000-0006-0000-1400-00002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5" shapeId="0" xr:uid="{00000000-0006-0000-1400-00002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29/05/2023
Comp. 42396</t>
        </r>
      </text>
    </comment>
    <comment ref="I251" authorId="5" shapeId="0" xr:uid="{00000000-0006-0000-1400-00002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5" shapeId="0" xr:uid="{00000000-0006-0000-1400-00002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02/06/2023
Comp. 42498</t>
        </r>
      </text>
    </comment>
    <comment ref="I252" authorId="6" shapeId="0" xr:uid="{00000000-0006-0000-1400-000027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6" shapeId="0" xr:uid="{00000000-0006-0000-1400-000028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14/07/2023
Comp. 42835</t>
        </r>
      </text>
    </comment>
    <comment ref="I253" authorId="6" shapeId="0" xr:uid="{00000000-0006-0000-1400-000029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6" shapeId="0" xr:uid="{00000000-0006-0000-1400-00002A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08/08/2023
Comp. 43074</t>
        </r>
      </text>
    </comment>
    <comment ref="I254" authorId="6" shapeId="0" xr:uid="{307C1391-EC7D-4CE5-84C6-5EBD2B5D5CB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6" shapeId="0" xr:uid="{86AF2D1A-EE95-4554-A18D-8C3981F2D90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04/09/2023
Comp. 43296</t>
        </r>
      </text>
    </comment>
    <comment ref="I255" authorId="6" shapeId="0" xr:uid="{CBCE57B5-0E11-434B-AA5C-34306710840F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6" shapeId="0" xr:uid="{F46D0DC2-F23D-4262-AE79-5C0BD02DA0AF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10/10/2023
Comp. 43582</t>
        </r>
      </text>
    </comment>
    <comment ref="I256" authorId="6" shapeId="0" xr:uid="{A60E46F3-E238-495B-B1C4-5A126806512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6" shapeId="0" xr:uid="{94549C2F-4B65-49A4-9392-C50F1F70EED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03/11/2023
Comp. 43798</t>
        </r>
      </text>
    </comment>
    <comment ref="I257" authorId="6" shapeId="0" xr:uid="{0C302123-E63B-455E-B80A-125E7B439939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6" shapeId="0" xr:uid="{FCA971C6-6A8F-44C4-B31F-ADD48E58323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 14/12/2023 comp. 44117</t>
        </r>
      </text>
    </comment>
    <comment ref="I258" authorId="6" shapeId="0" xr:uid="{158E6D8E-7CAD-4202-8DD0-AB5A303D92C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5" shapeId="0" xr:uid="{EAB30BCB-5603-409F-8C51-1E3DEE9AC2E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02/01/2024
comp. 44291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Beatriz Contreras</author>
    <author>Autor</author>
    <author>Daniela</author>
    <author>Beatriz</author>
    <author>Usuario</author>
    <author>User</author>
    <author>Secretaria</author>
  </authors>
  <commentList>
    <comment ref="G3" authorId="0" shapeId="0" xr:uid="{00000000-0006-0000-1500-000001000000}">
      <text>
        <r>
          <rPr>
            <sz val="9"/>
            <color indexed="81"/>
            <rFont val="Tahoma"/>
            <family val="2"/>
          </rPr>
          <t xml:space="preserve">Nuevo Propietario desde el 01/08/2019
Anterior Theodore Frederick Vogel </t>
        </r>
      </text>
    </comment>
    <comment ref="X35" authorId="1" shapeId="0" xr:uid="{00000000-0006-0000-15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1" shapeId="0" xr:uid="{00000000-0006-0000-15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1" shapeId="0" xr:uid="{00000000-0006-0000-15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1" shapeId="0" xr:uid="{00000000-0006-0000-15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1" shapeId="0" xr:uid="{00000000-0006-0000-15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1" shapeId="0" xr:uid="{00000000-0006-0000-15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1" shapeId="0" xr:uid="{00000000-0006-0000-15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1" shapeId="0" xr:uid="{00000000-0006-0000-15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1" shapeId="0" xr:uid="{00000000-0006-0000-15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1" shapeId="0" xr:uid="{00000000-0006-0000-15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1" shapeId="0" xr:uid="{00000000-0006-0000-15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1" shapeId="0" xr:uid="{00000000-0006-0000-15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1" shapeId="0" xr:uid="{00000000-0006-0000-15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1" shapeId="0" xr:uid="{00000000-0006-0000-15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1" shapeId="0" xr:uid="{00000000-0006-0000-15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1" shapeId="0" xr:uid="{00000000-0006-0000-15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1" shapeId="0" xr:uid="{00000000-0006-0000-15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1" shapeId="0" xr:uid="{00000000-0006-0000-15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1" shapeId="0" xr:uid="{00000000-0006-0000-15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1" shapeId="0" xr:uid="{00000000-0006-0000-15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1" shapeId="0" xr:uid="{00000000-0006-0000-15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1" shapeId="0" xr:uid="{00000000-0006-0000-15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1" shapeId="0" xr:uid="{00000000-0006-0000-15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1" shapeId="0" xr:uid="{00000000-0006-0000-15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1" shapeId="0" xr:uid="{00000000-0006-0000-15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1" shapeId="0" xr:uid="{00000000-0006-0000-15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1" shapeId="0" xr:uid="{00000000-0006-0000-15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1" shapeId="0" xr:uid="{00000000-0006-0000-15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1" shapeId="0" xr:uid="{00000000-0006-0000-15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1" shapeId="0" xr:uid="{00000000-0006-0000-15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1" shapeId="0" xr:uid="{00000000-0006-0000-15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1" shapeId="0" xr:uid="{00000000-0006-0000-15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1" shapeId="0" xr:uid="{00000000-0006-0000-1500-00002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1" shapeId="0" xr:uid="{00000000-0006-0000-1500-000023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1" shapeId="0" xr:uid="{00000000-0006-0000-1500-000024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1" shapeId="0" xr:uid="{00000000-0006-0000-1500-000025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1" shapeId="0" xr:uid="{00000000-0006-0000-1500-000026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1" shapeId="0" xr:uid="{00000000-0006-0000-1500-000027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1" shapeId="0" xr:uid="{00000000-0006-0000-1500-000028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1" shapeId="0" xr:uid="{00000000-0006-0000-15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1" shapeId="0" xr:uid="{00000000-0006-0000-1500-00002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1" shapeId="0" xr:uid="{00000000-0006-0000-15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1" shapeId="0" xr:uid="{00000000-0006-0000-15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1" shapeId="0" xr:uid="{00000000-0006-0000-15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1" shapeId="0" xr:uid="{00000000-0006-0000-1500-00002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1" shapeId="0" xr:uid="{00000000-0006-0000-15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1" shapeId="0" xr:uid="{00000000-0006-0000-15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1" shapeId="0" xr:uid="{00000000-0006-0000-15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1" shapeId="0" xr:uid="{00000000-0006-0000-15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1" shapeId="0" xr:uid="{00000000-0006-0000-15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1" shapeId="0" xr:uid="{00000000-0006-0000-1500-00003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1" shapeId="0" xr:uid="{00000000-0006-0000-15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1" shapeId="0" xr:uid="{00000000-0006-0000-15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1" shapeId="0" xr:uid="{00000000-0006-0000-15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1" shapeId="0" xr:uid="{00000000-0006-0000-15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1" shapeId="0" xr:uid="{00000000-0006-0000-15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1" shapeId="0" xr:uid="{00000000-0006-0000-1500-00003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1" shapeId="0" xr:uid="{00000000-0006-0000-1500-00003B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J97" authorId="1" shapeId="0" xr:uid="{00000000-0006-0000-1500-00003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7" authorId="1" shapeId="0" xr:uid="{00000000-0006-0000-1500-00003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1" shapeId="0" xr:uid="{00000000-0006-0000-15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1" shapeId="0" xr:uid="{00000000-0006-0000-15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1" shapeId="0" xr:uid="{00000000-0006-0000-15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1" shapeId="0" xr:uid="{00000000-0006-0000-15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1" shapeId="0" xr:uid="{00000000-0006-0000-15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1" shapeId="0" xr:uid="{00000000-0006-0000-15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1" shapeId="0" xr:uid="{00000000-0006-0000-15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1" shapeId="0" xr:uid="{00000000-0006-0000-15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1" shapeId="0" xr:uid="{00000000-0006-0000-1500-00004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1" shapeId="0" xr:uid="{00000000-0006-0000-15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1" shapeId="0" xr:uid="{00000000-0006-0000-15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1" shapeId="0" xr:uid="{00000000-0006-0000-15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1" shapeId="0" xr:uid="{00000000-0006-0000-15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1" shapeId="0" xr:uid="{00000000-0006-0000-15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1" shapeId="0" xr:uid="{00000000-0006-0000-15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1" shapeId="0" xr:uid="{00000000-0006-0000-15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1" shapeId="0" xr:uid="{00000000-0006-0000-15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1" shapeId="0" xr:uid="{00000000-0006-0000-15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1" shapeId="0" xr:uid="{00000000-0006-0000-1500-000050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1" shapeId="0" xr:uid="{00000000-0006-0000-15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1" shapeId="0" xr:uid="{00000000-0006-0000-15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1" shapeId="0" xr:uid="{00000000-0006-0000-15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1" shapeId="0" xr:uid="{00000000-0006-0000-15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1" shapeId="0" xr:uid="{00000000-0006-0000-15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1" shapeId="0" xr:uid="{00000000-0006-0000-15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1" shapeId="0" xr:uid="{00000000-0006-0000-15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1" shapeId="0" xr:uid="{00000000-0006-0000-15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1" shapeId="0" xr:uid="{00000000-0006-0000-15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1" shapeId="0" xr:uid="{00000000-0006-0000-15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1" shapeId="0" xr:uid="{00000000-0006-0000-15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1" shapeId="0" xr:uid="{00000000-0006-0000-15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1" shapeId="0" xr:uid="{00000000-0006-0000-15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1" shapeId="0" xr:uid="{00000000-0006-0000-15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1" shapeId="0" xr:uid="{00000000-0006-0000-15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1" shapeId="0" xr:uid="{00000000-0006-0000-15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1" shapeId="0" xr:uid="{00000000-0006-0000-15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1" shapeId="0" xr:uid="{00000000-0006-0000-15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1" shapeId="0" xr:uid="{00000000-0006-0000-15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1" shapeId="0" xr:uid="{00000000-0006-0000-15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1" shapeId="0" xr:uid="{00000000-0006-0000-15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1" shapeId="0" xr:uid="{00000000-0006-0000-15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1" shapeId="0" xr:uid="{00000000-0006-0000-15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1" shapeId="0" xr:uid="{00000000-0006-0000-15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1" shapeId="0" xr:uid="{00000000-0006-0000-15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1" shapeId="0" xr:uid="{00000000-0006-0000-15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1" shapeId="0" xr:uid="{00000000-0006-0000-15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1" shapeId="0" xr:uid="{00000000-0006-0000-15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1" shapeId="0" xr:uid="{00000000-0006-0000-15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1" shapeId="0" xr:uid="{00000000-0006-0000-15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1" shapeId="0" xr:uid="{00000000-0006-0000-15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1" shapeId="0" xr:uid="{00000000-0006-0000-15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1" shapeId="0" xr:uid="{00000000-0006-0000-15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1" shapeId="0" xr:uid="{00000000-0006-0000-15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1" shapeId="0" xr:uid="{00000000-0006-0000-15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1" shapeId="0" xr:uid="{00000000-0006-0000-15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1" shapeId="0" xr:uid="{00000000-0006-0000-15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1" shapeId="0" xr:uid="{00000000-0006-0000-15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1" shapeId="0" xr:uid="{00000000-0006-0000-15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1" shapeId="0" xr:uid="{00000000-0006-0000-15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1" shapeId="0" xr:uid="{00000000-0006-0000-15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1" shapeId="0" xr:uid="{00000000-0006-0000-15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1" shapeId="0" xr:uid="{00000000-0006-0000-15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1" shapeId="0" xr:uid="{00000000-0006-0000-15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1" shapeId="0" xr:uid="{00000000-0006-0000-15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1" shapeId="0" xr:uid="{00000000-0006-0000-15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1" shapeId="0" xr:uid="{00000000-0006-0000-15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1" shapeId="0" xr:uid="{00000000-0006-0000-15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1" shapeId="0" xr:uid="{00000000-0006-0000-15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1" shapeId="0" xr:uid="{00000000-0006-0000-15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1" shapeId="0" xr:uid="{00000000-0006-0000-15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1" shapeId="0" xr:uid="{00000000-0006-0000-15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1" shapeId="0" xr:uid="{00000000-0006-0000-15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1" shapeId="0" xr:uid="{00000000-0006-0000-15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X171" authorId="1" shapeId="0" xr:uid="{00000000-0006-0000-15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1" shapeId="0" xr:uid="{00000000-0006-0000-15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I173" authorId="1" shapeId="0" xr:uid="{00000000-0006-0000-15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X173" authorId="1" shapeId="0" xr:uid="{00000000-0006-0000-15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1" shapeId="0" xr:uid="{00000000-0006-0000-15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4" authorId="1" shapeId="0" xr:uid="{00000000-0006-0000-1500-00008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2" shapeId="0" xr:uid="{00000000-0006-0000-15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I176" authorId="2" shapeId="0" xr:uid="{00000000-0006-0000-15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X176" authorId="2" shapeId="0" xr:uid="{00000000-0006-0000-15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Cheque n°4481293
01/03/2017
Comp. 24718</t>
        </r>
      </text>
    </comment>
    <comment ref="I177" authorId="2" shapeId="0" xr:uid="{00000000-0006-0000-15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I178" authorId="2" shapeId="0" xr:uid="{00000000-0006-0000-15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2" shapeId="0" xr:uid="{00000000-0006-0000-15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Cheque n°4481294
25/05/2017
Comp. 25337</t>
        </r>
      </text>
    </comment>
    <comment ref="I179" authorId="2" shapeId="0" xr:uid="{00000000-0006-0000-15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I180" authorId="2" shapeId="0" xr:uid="{00000000-0006-0000-15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X180" authorId="2" shapeId="0" xr:uid="{00000000-0006-0000-15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Cheque n°4481299
22/07/2017
Comp. 25781</t>
        </r>
      </text>
    </comment>
    <comment ref="I181" authorId="2" shapeId="0" xr:uid="{00000000-0006-0000-15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I182" authorId="2" shapeId="0" xr:uid="{00000000-0006-0000-15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X182" authorId="2" shapeId="0" xr:uid="{00000000-0006-0000-15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Cheque
04/09/2017
Comp. 26087</t>
        </r>
      </text>
    </comment>
    <comment ref="I183" authorId="2" shapeId="0" xr:uid="{00000000-0006-0000-15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I184" authorId="2" shapeId="0" xr:uid="{00000000-0006-0000-15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X184" authorId="2" shapeId="0" xr:uid="{00000000-0006-0000-15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Cheque 4319152
29/11/2017
Comp. 26733</t>
        </r>
      </text>
    </comment>
    <comment ref="I185" authorId="2" shapeId="0" xr:uid="{00000000-0006-0000-15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I186" authorId="2" shapeId="0" xr:uid="{00000000-0006-0000-15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X186" authorId="2" shapeId="0" xr:uid="{00000000-0006-0000-15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Cheque 
30/01/2018
Comp. 27164</t>
        </r>
      </text>
    </comment>
    <comment ref="I187" authorId="2" shapeId="0" xr:uid="{00000000-0006-0000-15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I188" authorId="2" shapeId="0" xr:uid="{00000000-0006-0000-15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X188" authorId="2" shapeId="0" xr:uid="{00000000-0006-0000-15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Cheque n°4319156
27/03/2018
Comp. 27620</t>
        </r>
      </text>
    </comment>
    <comment ref="I189" authorId="2" shapeId="0" xr:uid="{00000000-0006-0000-15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I190" authorId="2" shapeId="0" xr:uid="{00000000-0006-0000-15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2" shapeId="0" xr:uid="{00000000-0006-0000-15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Cheque 14981
02/05/2018
Comp. 27861</t>
        </r>
      </text>
    </comment>
    <comment ref="I191" authorId="2" shapeId="0" xr:uid="{00000000-0006-0000-15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X191" authorId="3" shapeId="0" xr:uid="{00000000-0006-0000-1500-0000A6000000}">
      <text>
        <r>
          <rPr>
            <sz val="9"/>
            <color indexed="81"/>
            <rFont val="Tahoma"/>
            <family val="2"/>
          </rPr>
          <t>Cheque n°86556240 01/06/2018
comp. 28094</t>
        </r>
      </text>
    </comment>
    <comment ref="I192" authorId="2" shapeId="0" xr:uid="{00000000-0006-0000-15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I193" authorId="2" shapeId="0" xr:uid="{00000000-0006-0000-15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2" shapeId="0" xr:uid="{00000000-0006-0000-15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Cheque n°14986
09/08/2018
Comp. 28645</t>
        </r>
      </text>
    </comment>
    <comment ref="I194" authorId="2" shapeId="0" xr:uid="{00000000-0006-0000-15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I195" authorId="2" shapeId="0" xr:uid="{00000000-0006-0000-15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X195" authorId="2" shapeId="0" xr:uid="{00000000-0006-0000-15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Cheque n°14987
29/10/2018
Comp. 29144</t>
        </r>
      </text>
    </comment>
    <comment ref="I196" authorId="2" shapeId="0" xr:uid="{00000000-0006-0000-15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I197" authorId="2" shapeId="0" xr:uid="{00000000-0006-0000-15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X197" authorId="2" shapeId="0" xr:uid="{00000000-0006-0000-15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Cheque al día n° 14988
10/12/2018
Comp. 29438</t>
        </r>
      </text>
    </comment>
    <comment ref="I198" authorId="2" shapeId="0" xr:uid="{00000000-0006-0000-15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I199" authorId="2" shapeId="0" xr:uid="{00000000-0006-0000-15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2" shapeId="0" xr:uid="{00000000-0006-0000-15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Cheque BCI n° 14990
Al día 
11/02/2019
Comp. 29943
</t>
        </r>
      </text>
    </comment>
    <comment ref="I200" authorId="2" shapeId="0" xr:uid="{00000000-0006-0000-15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I201" authorId="2" shapeId="0" xr:uid="{00000000-0006-0000-15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X201" authorId="2" shapeId="0" xr:uid="{00000000-0006-0000-15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Cheque n°14995 (cheque nulo)
Cheque n°14996
06/05/2019
Comp. 30598</t>
        </r>
      </text>
    </comment>
    <comment ref="I202" authorId="2" shapeId="0" xr:uid="{00000000-0006-0000-15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I203" authorId="2" shapeId="0" xr:uid="{00000000-0006-0000-15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X203" authorId="0" shapeId="0" xr:uid="{00000000-0006-0000-1500-0000B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Cheque n°
07/06/2019
Comp. 30918</t>
        </r>
      </text>
    </comment>
    <comment ref="I204" authorId="0" shapeId="0" xr:uid="{00000000-0006-0000-1500-0000B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I205" authorId="0" shapeId="0" xr:uid="{00000000-0006-0000-1500-0000B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X205" authorId="0" shapeId="0" xr:uid="{00000000-0006-0000-1500-0000BB000000}">
      <text>
        <r>
          <rPr>
            <sz val="9"/>
            <color indexed="81"/>
            <rFont val="Tahoma"/>
            <family val="2"/>
          </rPr>
          <t xml:space="preserve">
Cheque n°15006
28/08/2019
Comp. 31463</t>
        </r>
      </text>
    </comment>
    <comment ref="I206" authorId="0" shapeId="0" xr:uid="{00000000-0006-0000-1500-0000B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T206" authorId="0" shapeId="0" xr:uid="{00000000-0006-0000-1500-0000BD000000}">
      <text>
        <r>
          <rPr>
            <sz val="9"/>
            <color indexed="81"/>
            <rFont val="Tahoma"/>
            <family val="2"/>
          </rPr>
          <t xml:space="preserve">
02/11/2019
Condonación de multas por única y exclusiva vez.</t>
        </r>
      </text>
    </comment>
    <comment ref="X206" authorId="0" shapeId="0" xr:uid="{00000000-0006-0000-1500-0000BE000000}">
      <text>
        <r>
          <rPr>
            <sz val="9"/>
            <color indexed="81"/>
            <rFont val="Tahoma"/>
            <family val="2"/>
          </rPr>
          <t xml:space="preserve">
Cheque N°15009
02/11/2019
Comp. 31956</t>
        </r>
      </text>
    </comment>
    <comment ref="I207" authorId="0" shapeId="0" xr:uid="{00000000-0006-0000-1500-0000B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T207" authorId="0" shapeId="0" xr:uid="{00000000-0006-0000-1500-0000C0000000}">
      <text>
        <r>
          <rPr>
            <sz val="9"/>
            <color indexed="81"/>
            <rFont val="Tahoma"/>
            <family val="2"/>
          </rPr>
          <t xml:space="preserve">
02/11/2019
Condonación de multas por única y exclusiva vez.</t>
        </r>
      </text>
    </comment>
    <comment ref="X207" authorId="0" shapeId="0" xr:uid="{00000000-0006-0000-1500-0000C1000000}">
      <text>
        <r>
          <rPr>
            <sz val="9"/>
            <color indexed="81"/>
            <rFont val="Tahoma"/>
            <family val="2"/>
          </rPr>
          <t xml:space="preserve">
Cheque n°15008
02/11/2019
Comp. 31957</t>
        </r>
      </text>
    </comment>
    <comment ref="I208" authorId="0" shapeId="0" xr:uid="{00000000-0006-0000-1500-0000C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X208" authorId="0" shapeId="0" xr:uid="{00000000-0006-0000-1500-0000C3000000}">
      <text>
        <r>
          <rPr>
            <sz val="9"/>
            <color indexed="81"/>
            <rFont val="Tahoma"/>
            <family val="2"/>
          </rPr>
          <t xml:space="preserve">
Efectivo
04/11/2019
Comp. 31958</t>
        </r>
      </text>
    </comment>
    <comment ref="I209" authorId="0" shapeId="0" xr:uid="{00000000-0006-0000-1500-0000C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0" shapeId="0" xr:uid="{00000000-0006-0000-1500-0000C5000000}">
      <text>
        <r>
          <rPr>
            <sz val="9"/>
            <color indexed="81"/>
            <rFont val="Tahoma"/>
            <family val="2"/>
          </rPr>
          <t>Cheque n°15010
03/12/2019
Comp. 32184</t>
        </r>
      </text>
    </comment>
    <comment ref="I210" authorId="0" shapeId="0" xr:uid="{00000000-0006-0000-1500-0000C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X210" authorId="0" shapeId="0" xr:uid="{00000000-0006-0000-1500-0000C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Efectivo
06/01/2020
Comp. 
</t>
        </r>
      </text>
    </comment>
    <comment ref="I211" authorId="0" shapeId="0" xr:uid="{00000000-0006-0000-1500-0000C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0" shapeId="0" xr:uid="{00000000-0006-0000-1500-0000C9000000}">
      <text>
        <r>
          <rPr>
            <sz val="9"/>
            <color indexed="81"/>
            <rFont val="Tahoma"/>
            <family val="2"/>
          </rPr>
          <t>Cheque n°15013
03/02/2020
Comp. 32660</t>
        </r>
      </text>
    </comment>
    <comment ref="I212" authorId="0" shapeId="0" xr:uid="{00000000-0006-0000-1500-0000C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0" shapeId="0" xr:uid="{00000000-0006-0000-1500-0000CB000000}">
      <text>
        <r>
          <rPr>
            <sz val="9"/>
            <color indexed="81"/>
            <rFont val="Tahoma"/>
            <family val="2"/>
          </rPr>
          <t>Cheque n°
05/03/2020
Comp. 32892</t>
        </r>
      </text>
    </comment>
    <comment ref="I213" authorId="0" shapeId="0" xr:uid="{00000000-0006-0000-1500-0000C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0" shapeId="0" xr:uid="{00000000-0006-0000-1500-0000CD000000}">
      <text>
        <r>
          <rPr>
            <sz val="9"/>
            <color indexed="81"/>
            <rFont val="Tahoma"/>
            <family val="2"/>
          </rPr>
          <t>Efectivo
22/04/2020
Comp. 33308</t>
        </r>
      </text>
    </comment>
    <comment ref="I214" authorId="0" shapeId="0" xr:uid="{00000000-0006-0000-1500-0000C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0" shapeId="0" xr:uid="{00000000-0006-0000-1500-0000CF000000}">
      <text>
        <r>
          <rPr>
            <sz val="9"/>
            <color indexed="81"/>
            <rFont val="Tahoma"/>
            <family val="2"/>
          </rPr>
          <t>Cheque n°15014
20/05/2020
Comp. 33540</t>
        </r>
      </text>
    </comment>
    <comment ref="I215" authorId="0" shapeId="0" xr:uid="{00000000-0006-0000-1500-0000D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0" shapeId="0" xr:uid="{00000000-0006-0000-1500-0000D1000000}">
      <text>
        <r>
          <rPr>
            <sz val="9"/>
            <color indexed="81"/>
            <rFont val="Tahoma"/>
            <family val="2"/>
          </rPr>
          <t>Cheque n°15015
17/06/2020
Comp. 33783</t>
        </r>
      </text>
    </comment>
    <comment ref="I216" authorId="0" shapeId="0" xr:uid="{00000000-0006-0000-1500-0000D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X216" authorId="0" shapeId="0" xr:uid="{00000000-0006-0000-1500-0000D3000000}">
      <text>
        <r>
          <rPr>
            <sz val="9"/>
            <color indexed="81"/>
            <rFont val="Tahoma"/>
            <family val="2"/>
          </rPr>
          <t>Efectivo
13/07/2020
Comp. 33950</t>
        </r>
      </text>
    </comment>
    <comment ref="I217" authorId="0" shapeId="0" xr:uid="{00000000-0006-0000-1500-0000D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0" shapeId="0" xr:uid="{00000000-0006-0000-1500-0000D5000000}">
      <text>
        <r>
          <rPr>
            <sz val="9"/>
            <color indexed="81"/>
            <rFont val="Tahoma"/>
            <family val="2"/>
          </rPr>
          <t>Efectivo
05/09/2020
Comp. 34334</t>
        </r>
      </text>
    </comment>
    <comment ref="I218" authorId="0" shapeId="0" xr:uid="{00000000-0006-0000-1500-0000D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0" shapeId="0" xr:uid="{00000000-0006-0000-1500-0000D7000000}">
      <text>
        <r>
          <rPr>
            <sz val="9"/>
            <color indexed="81"/>
            <rFont val="Tahoma"/>
            <family val="2"/>
          </rPr>
          <t>Efectivo
05/09/2020
Comp. 34335</t>
        </r>
      </text>
    </comment>
    <comment ref="I219" authorId="0" shapeId="0" xr:uid="{00000000-0006-0000-1500-0000D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0" shapeId="0" xr:uid="{00000000-0006-0000-1500-0000D9000000}">
      <text>
        <r>
          <rPr>
            <sz val="9"/>
            <color indexed="81"/>
            <rFont val="Tahoma"/>
            <family val="2"/>
          </rPr>
          <t xml:space="preserve">Efectivo
08/10/2020
Comp. 34652
</t>
        </r>
      </text>
    </comment>
    <comment ref="I220" authorId="0" shapeId="0" xr:uid="{00000000-0006-0000-1500-0000D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0" shapeId="0" xr:uid="{00000000-0006-0000-1500-0000DB000000}">
      <text>
        <r>
          <rPr>
            <sz val="9"/>
            <color indexed="81"/>
            <rFont val="Tahoma"/>
            <family val="2"/>
          </rPr>
          <t>Cheque n°4319159 (cheque devuelto, se reemplaza por efectivo 25/11/2020)
13/11/2020 
Comp. 34979 - 34998</t>
        </r>
      </text>
    </comment>
    <comment ref="I221" authorId="0" shapeId="0" xr:uid="{00000000-0006-0000-1500-0000D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0" shapeId="0" xr:uid="{00000000-0006-0000-1500-0000DD000000}">
      <text>
        <r>
          <rPr>
            <sz val="9"/>
            <color indexed="81"/>
            <rFont val="Tahoma"/>
            <family val="2"/>
          </rPr>
          <t>Efectivo
05/12/2020
Comp. 35089</t>
        </r>
      </text>
    </comment>
    <comment ref="I222" authorId="0" shapeId="0" xr:uid="{00000000-0006-0000-1500-0000D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0" shapeId="0" xr:uid="{00000000-0006-0000-1500-0000D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Cheque BCI N° 5041992
Al dia
18/01/2021
Comp. 35465</t>
        </r>
      </text>
    </comment>
    <comment ref="I223" authorId="0" shapeId="0" xr:uid="{00000000-0006-0000-1500-0000E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0" shapeId="0" xr:uid="{00000000-0006-0000-1500-0000E1000000}">
      <text>
        <r>
          <rPr>
            <sz val="9"/>
            <color indexed="81"/>
            <rFont val="Tahoma"/>
            <family val="2"/>
          </rPr>
          <t>Cheque n°5041994
03/02/2021
Comp. 35540</t>
        </r>
      </text>
    </comment>
    <comment ref="I224" authorId="0" shapeId="0" xr:uid="{00000000-0006-0000-1500-0000E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X224" authorId="0" shapeId="0" xr:uid="{00000000-0006-0000-1500-0000E3000000}">
      <text>
        <r>
          <rPr>
            <sz val="9"/>
            <color indexed="81"/>
            <rFont val="Tahoma"/>
            <family val="2"/>
          </rPr>
          <t>Cheque n°5041995
03/03/2021
Comp. 35794</t>
        </r>
      </text>
    </comment>
    <comment ref="I225" authorId="0" shapeId="0" xr:uid="{00000000-0006-0000-1500-0000E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0" shapeId="0" xr:uid="{00000000-0006-0000-1500-0000E5000000}">
      <text>
        <r>
          <rPr>
            <sz val="9"/>
            <color indexed="81"/>
            <rFont val="Tahoma"/>
            <family val="2"/>
          </rPr>
          <t>Cheque n°5041996
07/04/2021
Comp. 36083</t>
        </r>
      </text>
    </comment>
    <comment ref="I226" authorId="0" shapeId="0" xr:uid="{00000000-0006-0000-1500-0000E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0" shapeId="0" xr:uid="{00000000-0006-0000-1500-0000E7000000}">
      <text>
        <r>
          <rPr>
            <sz val="9"/>
            <color indexed="81"/>
            <rFont val="Tahoma"/>
            <family val="2"/>
          </rPr>
          <t>Cheque n°5041997
14/05/2021
Comp. 36449</t>
        </r>
      </text>
    </comment>
    <comment ref="I227" authorId="0" shapeId="0" xr:uid="{00000000-0006-0000-1500-0000E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I228" authorId="0" shapeId="0" xr:uid="{00000000-0006-0000-1500-0000E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0" shapeId="0" xr:uid="{00000000-0006-0000-1500-0000EA000000}">
      <text>
        <r>
          <rPr>
            <sz val="9"/>
            <color indexed="81"/>
            <rFont val="Tahoma"/>
            <family val="2"/>
          </rPr>
          <t>Cheque N°5041998
13/07/2021
Comp. 36926</t>
        </r>
      </text>
    </comment>
    <comment ref="I229" authorId="0" shapeId="0" xr:uid="{00000000-0006-0000-1500-0000E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3" shapeId="0" xr:uid="{00000000-0006-0000-1500-0000EC000000}">
      <text>
        <r>
          <rPr>
            <sz val="9"/>
            <color indexed="81"/>
            <rFont val="Tahoma"/>
            <family val="2"/>
          </rPr>
          <t>cheque n°5041999 BCI
17/08/2021
Comp. 37193</t>
        </r>
      </text>
    </comment>
    <comment ref="I230" authorId="0" shapeId="0" xr:uid="{00000000-0006-0000-1500-0000E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0" shapeId="0" xr:uid="{00000000-0006-0000-1500-0000EE000000}">
      <text>
        <r>
          <rPr>
            <sz val="9"/>
            <color indexed="81"/>
            <rFont val="Tahoma"/>
            <family val="2"/>
          </rPr>
          <t>Cheque n°5042001
13/09/2021
Comp. 37425</t>
        </r>
      </text>
    </comment>
    <comment ref="I231" authorId="0" shapeId="0" xr:uid="{00000000-0006-0000-1500-0000E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0" shapeId="0" xr:uid="{00000000-0006-0000-1500-0000F0000000}">
      <text>
        <r>
          <rPr>
            <sz val="9"/>
            <color indexed="81"/>
            <rFont val="Tahoma"/>
            <family val="2"/>
          </rPr>
          <t>Cheque n°5042003 19/10/2021
Comp 37686</t>
        </r>
      </text>
    </comment>
    <comment ref="I232" authorId="0" shapeId="0" xr:uid="{00000000-0006-0000-1500-0000F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3" shapeId="0" xr:uid="{00000000-0006-0000-1500-0000F2000000}">
      <text>
        <r>
          <rPr>
            <sz val="9"/>
            <color indexed="81"/>
            <rFont val="Tahoma"/>
            <family val="2"/>
          </rPr>
          <t>cheques n°5042004 BCI
16/11/2021
Comp. 37816</t>
        </r>
      </text>
    </comment>
    <comment ref="I233" authorId="0" shapeId="0" xr:uid="{00000000-0006-0000-1500-0000F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4" shapeId="0" xr:uid="{00000000-0006-0000-1500-0000F4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Efectivo
24/12/2021
Comp. 38198</t>
        </r>
      </text>
    </comment>
    <comment ref="I234" authorId="4" shapeId="0" xr:uid="{00000000-0006-0000-1500-0000F5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I235" authorId="4" shapeId="0" xr:uid="{00000000-0006-0000-1500-0000F6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Q235" authorId="4" shapeId="0" xr:uid="{00000000-0006-0000-1500-0000F7000000}">
      <text>
        <r>
          <rPr>
            <sz val="9"/>
            <color indexed="81"/>
            <rFont val="Tahoma"/>
            <family val="2"/>
          </rPr>
          <t>1 extintor de 4 kg y 2 extintores de 1 kg entregados con fecha 20/01/2022
$27.370.- c/u extintor 4kg
$28.560.- c/u extintor 1 kg</t>
        </r>
      </text>
    </comment>
    <comment ref="X235" authorId="3" shapeId="0" xr:uid="{00000000-0006-0000-1500-0000F8000000}">
      <text>
        <r>
          <rPr>
            <b/>
            <sz val="9"/>
            <color indexed="81"/>
            <rFont val="Tahoma"/>
            <family val="2"/>
          </rPr>
          <t>Beatriz:</t>
        </r>
        <r>
          <rPr>
            <sz val="9"/>
            <color indexed="81"/>
            <rFont val="Tahoma"/>
            <family val="2"/>
          </rPr>
          <t xml:space="preserve">
Cheque n°5042007
17/02/2022
Comp. 38654</t>
        </r>
      </text>
    </comment>
    <comment ref="I236" authorId="4" shapeId="0" xr:uid="{00000000-0006-0000-1500-0000F9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1" shapeId="0" xr:uid="{00000000-0006-0000-1500-0000FA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I237" authorId="4" shapeId="0" xr:uid="{00000000-0006-0000-1500-0000FB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4" shapeId="0" xr:uid="{00000000-0006-0000-1500-0000FC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Cheque n°5042008
13/04/2022
Comp. 39140</t>
        </r>
      </text>
    </comment>
    <comment ref="I238" authorId="4" shapeId="0" xr:uid="{00000000-0006-0000-1500-0000F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I239" authorId="4" shapeId="0" xr:uid="{00000000-0006-0000-1500-0000FE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4" shapeId="0" xr:uid="{00000000-0006-0000-1500-0000F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Cheque n°5042012
06/02/2022
Comp. 39527
</t>
        </r>
      </text>
    </comment>
    <comment ref="I240" authorId="5" shapeId="0" xr:uid="{00000000-0006-0000-1500-00000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5" shapeId="0" xr:uid="{00000000-0006-0000-1500-00000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Cheque n°5042013
06/07/2022
Comp. 39726</t>
        </r>
      </text>
    </comment>
    <comment ref="I241" authorId="5" shapeId="0" xr:uid="{00000000-0006-0000-1500-00000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I242" authorId="5" shapeId="0" xr:uid="{00000000-0006-0000-1500-00000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5" shapeId="0" xr:uid="{00000000-0006-0000-1500-00000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Cheque n°5042017
06/09/2022
Comp. 40255</t>
        </r>
      </text>
    </comment>
    <comment ref="I243" authorId="5" shapeId="0" xr:uid="{00000000-0006-0000-1500-00000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I244" authorId="5" shapeId="0" xr:uid="{00000000-0006-0000-1500-00000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5" shapeId="0" xr:uid="{00000000-0006-0000-1500-00000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Cheque n°5042018
29/10/2022
Comp. 40682</t>
        </r>
      </text>
    </comment>
    <comment ref="I245" authorId="5" shapeId="0" xr:uid="{00000000-0006-0000-1500-00000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I246" authorId="5" shapeId="0" xr:uid="{00000000-0006-0000-1500-00000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5" shapeId="0" xr:uid="{00000000-0006-0000-1500-00000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Cheque n°5042019
03/01/2023
Comp. 41201</t>
        </r>
      </text>
    </comment>
    <comment ref="I247" authorId="5" shapeId="0" xr:uid="{00000000-0006-0000-1500-00000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I248" authorId="5" shapeId="0" xr:uid="{00000000-0006-0000-1500-00000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5" shapeId="0" xr:uid="{00000000-0006-0000-1500-00000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Cheque 
06/03/2023
Comp. 41743</t>
        </r>
      </text>
    </comment>
    <comment ref="I249" authorId="5" shapeId="0" xr:uid="{00000000-0006-0000-1500-00000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5" shapeId="0" xr:uid="{00000000-0006-0000-1500-00000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Cheque n°5042025
25/04/2023
Comp. 42131</t>
        </r>
      </text>
    </comment>
    <comment ref="I250" authorId="5" shapeId="0" xr:uid="{00000000-0006-0000-1500-00001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I251" authorId="5" shapeId="0" xr:uid="{00000000-0006-0000-1500-00001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6" shapeId="0" xr:uid="{00000000-0006-0000-1500-000012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Cheque n°5569232
24/06/2023
Comp. 42632</t>
        </r>
      </text>
    </comment>
    <comment ref="I252" authorId="6" shapeId="0" xr:uid="{00000000-0006-0000-1500-000013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I253" authorId="6" shapeId="0" xr:uid="{00000000-0006-0000-1500-000014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4" shapeId="0" xr:uid="{00000000-0006-0000-1500-000015010000}">
      <text>
        <r>
          <rPr>
            <sz val="9"/>
            <color indexed="81"/>
            <rFont val="Tahoma"/>
            <family val="2"/>
          </rPr>
          <t>Cheque n°5569237 14/08/2023
Comp. 43103</t>
        </r>
      </text>
    </comment>
    <comment ref="I254" authorId="6" shapeId="0" xr:uid="{CC1F898C-13FA-4DB1-9821-E8D8FC0BC0C5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I255" authorId="6" shapeId="0" xr:uid="{BAEC88D5-E274-4963-9048-4EFC0D0BC43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6" shapeId="0" xr:uid="{14BBFBF7-CD8B-4F27-ABB0-918C50F0E80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Cheque n°559239
23/10/2023
Comp. 43594</t>
        </r>
      </text>
    </comment>
    <comment ref="I256" authorId="6" shapeId="0" xr:uid="{0D00D5BE-35AF-4E19-8671-206672BAB2F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I257" authorId="6" shapeId="0" xr:uid="{D54BBFC0-236A-4771-A098-7D74E85ABDA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6" shapeId="0" xr:uid="{28A08BF6-7789-432B-82A4-EF2DF8C584E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Cheque N° 86556240
al día 
13/12/2023
Comp. 44072</t>
        </r>
      </text>
    </comment>
    <comment ref="I258" authorId="6" shapeId="0" xr:uid="{6F73F286-13C5-4D15-AB46-207FAB66F2DF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5" shapeId="0" xr:uid="{62B03112-BC1E-434E-A461-BA62F7B9E86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Cheque 86556240
comp. 44416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Usuario</author>
    <author>Beatriz</author>
    <author>User</author>
    <author>Secretaria</author>
  </authors>
  <commentList>
    <comment ref="X35" authorId="0" shapeId="0" xr:uid="{00000000-0006-0000-16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16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16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16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16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16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16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16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16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16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16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16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16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16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16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16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16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16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16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16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16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16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16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16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16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16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16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16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16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16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16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16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16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16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16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16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16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16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16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16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16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16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16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16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16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16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16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16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16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16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16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16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16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16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16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16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16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16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J97" authorId="0" shapeId="0" xr:uid="{00000000-0006-0000-1600-00003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7" authorId="0" shapeId="0" xr:uid="{00000000-0006-0000-16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16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16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16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16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16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16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16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16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16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16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16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16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16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16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16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16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16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16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16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16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16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16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16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16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16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16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16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16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16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16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16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16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16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16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16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16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16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16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16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16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16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16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16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16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16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16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16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16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16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16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16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16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16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16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16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16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16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16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16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16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16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16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16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16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16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16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16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16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16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16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16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16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16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X171" authorId="0" shapeId="0" xr:uid="{00000000-0006-0000-16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16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I173" authorId="0" shapeId="0" xr:uid="{00000000-0006-0000-16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X173" authorId="0" shapeId="0" xr:uid="{00000000-0006-0000-16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16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4" authorId="0" shapeId="0" xr:uid="{00000000-0006-0000-16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16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X175" authorId="1" shapeId="0" xr:uid="{00000000-0006-0000-16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01/02/2017
Comp. 24629</t>
        </r>
      </text>
    </comment>
    <comment ref="I176" authorId="1" shapeId="0" xr:uid="{00000000-0006-0000-16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I177" authorId="1" shapeId="0" xr:uid="{00000000-0006-0000-16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X177" authorId="1" shapeId="0" xr:uid="{00000000-0006-0000-16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26/04/2017
Comp. 25131</t>
        </r>
      </text>
    </comment>
    <comment ref="I178" authorId="1" shapeId="0" xr:uid="{00000000-0006-0000-16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I179" authorId="1" shapeId="0" xr:uid="{00000000-0006-0000-16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X179" authorId="1" shapeId="0" xr:uid="{00000000-0006-0000-16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30/06/2017
Comp. 25608</t>
        </r>
      </text>
    </comment>
    <comment ref="I180" authorId="1" shapeId="0" xr:uid="{00000000-0006-0000-16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I181" authorId="1" shapeId="0" xr:uid="{00000000-0006-0000-16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I182" authorId="1" shapeId="0" xr:uid="{00000000-0006-0000-16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X182" authorId="1" shapeId="0" xr:uid="{00000000-0006-0000-16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15/09/2017
Comp. 26231</t>
        </r>
      </text>
    </comment>
    <comment ref="I183" authorId="1" shapeId="0" xr:uid="{00000000-0006-0000-16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Q183" authorId="1" shapeId="0" xr:uid="{00000000-0006-0000-16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Medidor Nuevo de Energía Electrica</t>
        </r>
      </text>
    </comment>
    <comment ref="X183" authorId="1" shapeId="0" xr:uid="{00000000-0006-0000-16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28/10/2017
Comp. 26455</t>
        </r>
      </text>
    </comment>
    <comment ref="I184" authorId="1" shapeId="0" xr:uid="{00000000-0006-0000-16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I185" authorId="1" shapeId="0" xr:uid="{00000000-0006-0000-16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1" shapeId="0" xr:uid="{00000000-0006-0000-16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31/12/2017
Comp. 26972</t>
        </r>
      </text>
    </comment>
    <comment ref="I186" authorId="1" shapeId="0" xr:uid="{00000000-0006-0000-16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I187" authorId="1" shapeId="0" xr:uid="{00000000-0006-0000-16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X187" authorId="1" shapeId="0" xr:uid="{00000000-0006-0000-16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27/02/2018
Comp. 27400</t>
        </r>
      </text>
    </comment>
    <comment ref="I188" authorId="1" shapeId="0" xr:uid="{00000000-0006-0000-16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I189" authorId="1" shapeId="0" xr:uid="{00000000-0006-0000-16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X189" authorId="1" shapeId="0" xr:uid="{00000000-0006-0000-16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30/04/2018
Comp. 27859</t>
        </r>
      </text>
    </comment>
    <comment ref="I190" authorId="1" shapeId="0" xr:uid="{00000000-0006-0000-16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I191" authorId="1" shapeId="0" xr:uid="{00000000-0006-0000-16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X191" authorId="1" shapeId="0" xr:uid="{00000000-0006-0000-16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15/06/2018
Comp. 28233</t>
        </r>
      </text>
    </comment>
    <comment ref="I192" authorId="1" shapeId="0" xr:uid="{00000000-0006-0000-16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I193" authorId="1" shapeId="0" xr:uid="{00000000-0006-0000-16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1" shapeId="0" xr:uid="{00000000-0006-0000-16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15/08/2018
Comp. 28680</t>
        </r>
      </text>
    </comment>
    <comment ref="I194" authorId="1" shapeId="0" xr:uid="{00000000-0006-0000-16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I195" authorId="1" shapeId="0" xr:uid="{00000000-0006-0000-16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X195" authorId="1" shapeId="0" xr:uid="{00000000-0006-0000-16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30/10/2018
Comp. 29170</t>
        </r>
      </text>
    </comment>
    <comment ref="I196" authorId="1" shapeId="0" xr:uid="{00000000-0006-0000-16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I197" authorId="1" shapeId="0" xr:uid="{00000000-0006-0000-16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X197" authorId="1" shapeId="0" xr:uid="{00000000-0006-0000-16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01/01/2019
Comp. 29666</t>
        </r>
      </text>
    </comment>
    <comment ref="I198" authorId="1" shapeId="0" xr:uid="{00000000-0006-0000-16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I199" authorId="1" shapeId="0" xr:uid="{00000000-0006-0000-16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1" shapeId="0" xr:uid="{00000000-0006-0000-16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27/02/2019
Comp. 30065</t>
        </r>
      </text>
    </comment>
    <comment ref="I200" authorId="1" shapeId="0" xr:uid="{00000000-0006-0000-16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X200" authorId="1" shapeId="0" xr:uid="{00000000-0006-0000-16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01/04/2019
Comp. 30366</t>
        </r>
      </text>
    </comment>
    <comment ref="I201" authorId="1" shapeId="0" xr:uid="{00000000-0006-0000-16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I202" authorId="1" shapeId="0" xr:uid="{00000000-0006-0000-16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1" shapeId="0" xr:uid="{00000000-0006-0000-16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29/05/2019
Comp. 30772</t>
        </r>
      </text>
    </comment>
    <comment ref="I203" authorId="1" shapeId="0" xr:uid="{00000000-0006-0000-16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I204" authorId="2" shapeId="0" xr:uid="{00000000-0006-0000-1600-0000B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X204" authorId="2" shapeId="0" xr:uid="{00000000-0006-0000-1600-0000BA000000}">
      <text>
        <r>
          <rPr>
            <sz val="9"/>
            <color indexed="81"/>
            <rFont val="Tahoma"/>
            <family val="2"/>
          </rPr>
          <t xml:space="preserve">
Transferencia
30/07/2019
Comp. 31237</t>
        </r>
      </text>
    </comment>
    <comment ref="I205" authorId="2" shapeId="0" xr:uid="{00000000-0006-0000-1600-0000B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I206" authorId="2" shapeId="0" xr:uid="{00000000-0006-0000-1600-0000B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X206" authorId="2" shapeId="0" xr:uid="{00000000-0006-0000-1600-0000BD000000}">
      <text>
        <r>
          <rPr>
            <sz val="9"/>
            <color indexed="81"/>
            <rFont val="Tahoma"/>
            <family val="2"/>
          </rPr>
          <t xml:space="preserve">
Transferencia
26/09/2019
Comp. 31688</t>
        </r>
      </text>
    </comment>
    <comment ref="I207" authorId="2" shapeId="0" xr:uid="{00000000-0006-0000-1600-0000B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I208" authorId="2" shapeId="0" xr:uid="{00000000-0006-0000-1600-0000B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X208" authorId="2" shapeId="0" xr:uid="{00000000-0006-0000-1600-0000C0000000}">
      <text>
        <r>
          <rPr>
            <sz val="9"/>
            <color indexed="81"/>
            <rFont val="Tahoma"/>
            <family val="2"/>
          </rPr>
          <t xml:space="preserve">
Transferencia
30/11/2019
Comp. 32191</t>
        </r>
      </text>
    </comment>
    <comment ref="I209" authorId="2" shapeId="0" xr:uid="{00000000-0006-0000-1600-0000C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2" shapeId="0" xr:uid="{00000000-0006-0000-1600-0000C2000000}">
      <text>
        <r>
          <rPr>
            <sz val="9"/>
            <color indexed="81"/>
            <rFont val="Tahoma"/>
            <family val="2"/>
          </rPr>
          <t xml:space="preserve">
Transferencia
27/12/2019
Comp. 32394</t>
        </r>
      </text>
    </comment>
    <comment ref="I210" authorId="2" shapeId="0" xr:uid="{00000000-0006-0000-1600-0000C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I211" authorId="2" shapeId="0" xr:uid="{00000000-0006-0000-1600-0000C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2" shapeId="0" xr:uid="{00000000-0006-0000-1600-0000C5000000}">
      <text>
        <r>
          <rPr>
            <sz val="9"/>
            <color indexed="81"/>
            <rFont val="Tahoma"/>
            <family val="2"/>
          </rPr>
          <t>Transferencia
29/02/2020
Comp. 32919</t>
        </r>
      </text>
    </comment>
    <comment ref="I212" authorId="2" shapeId="0" xr:uid="{00000000-0006-0000-1600-0000C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I213" authorId="2" shapeId="0" xr:uid="{00000000-0006-0000-1600-0000C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2" shapeId="0" xr:uid="{00000000-0006-0000-1600-0000C8000000}">
      <text>
        <r>
          <rPr>
            <sz val="9"/>
            <color indexed="81"/>
            <rFont val="Tahoma"/>
            <family val="2"/>
          </rPr>
          <t>Transferencia
30/04/2020
Comp. 221584</t>
        </r>
      </text>
    </comment>
    <comment ref="I214" authorId="2" shapeId="0" xr:uid="{00000000-0006-0000-1600-0000C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I215" authorId="2" shapeId="0" xr:uid="{00000000-0006-0000-1600-0000C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2" shapeId="0" xr:uid="{00000000-0006-0000-1600-0000CB000000}">
      <text>
        <r>
          <rPr>
            <sz val="9"/>
            <color indexed="81"/>
            <rFont val="Tahoma"/>
            <family val="2"/>
          </rPr>
          <t>Transferencia
30/06/2020
Comp. 33826</t>
        </r>
      </text>
    </comment>
    <comment ref="I216" authorId="2" shapeId="0" xr:uid="{00000000-0006-0000-1600-0000C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I217" authorId="2" shapeId="0" xr:uid="{00000000-0006-0000-1600-0000C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2" shapeId="0" xr:uid="{00000000-0006-0000-1600-0000CE000000}">
      <text>
        <r>
          <rPr>
            <sz val="9"/>
            <color indexed="81"/>
            <rFont val="Tahoma"/>
            <family val="2"/>
          </rPr>
          <t>Transferencia
11/08/2020
Comp. 34235</t>
        </r>
      </text>
    </comment>
    <comment ref="I218" authorId="2" shapeId="0" xr:uid="{00000000-0006-0000-1600-0000C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I219" authorId="2" shapeId="0" xr:uid="{00000000-0006-0000-1600-0000D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2" shapeId="0" xr:uid="{00000000-0006-0000-1600-0000D1000000}">
      <text>
        <r>
          <rPr>
            <sz val="9"/>
            <color indexed="81"/>
            <rFont val="Tahoma"/>
            <family val="2"/>
          </rPr>
          <t>Transferencia
14/10/2020
Comp. 34734</t>
        </r>
      </text>
    </comment>
    <comment ref="I220" authorId="2" shapeId="0" xr:uid="{00000000-0006-0000-1600-0000D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2" shapeId="0" xr:uid="{00000000-0006-0000-1600-0000D3000000}">
      <text>
        <r>
          <rPr>
            <sz val="9"/>
            <color indexed="81"/>
            <rFont val="Tahoma"/>
            <family val="2"/>
          </rPr>
          <t>Trasferencia
10/11/2020
Comp. 34960</t>
        </r>
      </text>
    </comment>
    <comment ref="I221" authorId="2" shapeId="0" xr:uid="{00000000-0006-0000-1600-0000D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I222" authorId="2" shapeId="0" xr:uid="{00000000-0006-0000-1600-0000D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2" shapeId="0" xr:uid="{00000000-0006-0000-1600-0000D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11/01/2021
Comp. 35442</t>
        </r>
      </text>
    </comment>
    <comment ref="I223" authorId="2" shapeId="0" xr:uid="{00000000-0006-0000-1600-0000D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I224" authorId="2" shapeId="0" xr:uid="{00000000-0006-0000-1600-0000D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X224" authorId="2" shapeId="0" xr:uid="{00000000-0006-0000-1600-0000D9000000}">
      <text>
        <r>
          <rPr>
            <sz val="9"/>
            <color indexed="81"/>
            <rFont val="Tahoma"/>
            <family val="2"/>
          </rPr>
          <t>Transferencia
29/03/2021
Comp. 35993</t>
        </r>
      </text>
    </comment>
    <comment ref="I225" authorId="2" shapeId="0" xr:uid="{00000000-0006-0000-1600-0000D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I226" authorId="2" shapeId="0" xr:uid="{00000000-0006-0000-1600-0000D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2" shapeId="0" xr:uid="{00000000-0006-0000-1600-0000DC000000}">
      <text>
        <r>
          <rPr>
            <sz val="9"/>
            <color indexed="81"/>
            <rFont val="Tahoma"/>
            <family val="2"/>
          </rPr>
          <t>Transferencia
24/05/2021
Comp. 36482</t>
        </r>
      </text>
    </comment>
    <comment ref="I227" authorId="2" shapeId="0" xr:uid="{00000000-0006-0000-1600-0000D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2" shapeId="0" xr:uid="{00000000-0006-0000-1600-0000DE000000}">
      <text>
        <r>
          <rPr>
            <sz val="9"/>
            <color indexed="81"/>
            <rFont val="Tahoma"/>
            <family val="2"/>
          </rPr>
          <t>Transferencia
22/06/2021
comp. 36711</t>
        </r>
      </text>
    </comment>
    <comment ref="I228" authorId="2" shapeId="0" xr:uid="{00000000-0006-0000-1600-0000D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I229" authorId="2" shapeId="0" xr:uid="{00000000-0006-0000-1600-0000E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2" shapeId="0" xr:uid="{00000000-0006-0000-1600-0000E1000000}">
      <text>
        <r>
          <rPr>
            <sz val="9"/>
            <color indexed="81"/>
            <rFont val="Tahoma"/>
            <family val="2"/>
          </rPr>
          <t>Transferencia
09/08/2021
Comp. 37157</t>
        </r>
      </text>
    </comment>
    <comment ref="I230" authorId="2" shapeId="0" xr:uid="{00000000-0006-0000-1600-0000E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I231" authorId="2" shapeId="0" xr:uid="{00000000-0006-0000-1600-0000E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2" shapeId="0" xr:uid="{00000000-0006-0000-1600-0000E4000000}">
      <text>
        <r>
          <rPr>
            <sz val="9"/>
            <color indexed="81"/>
            <rFont val="Tahoma"/>
            <family val="2"/>
          </rPr>
          <t>Transferencia
13/10/2021
Comp. 37670</t>
        </r>
      </text>
    </comment>
    <comment ref="I232" authorId="2" shapeId="0" xr:uid="{00000000-0006-0000-1600-0000E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I233" authorId="2" shapeId="0" xr:uid="{00000000-0006-0000-1600-0000E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3" shapeId="0" xr:uid="{00000000-0006-0000-1600-0000E7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29/12/2021
Comp. 38219</t>
        </r>
      </text>
    </comment>
    <comment ref="I234" authorId="3" shapeId="0" xr:uid="{00000000-0006-0000-1600-0000E8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I235" authorId="3" shapeId="0" xr:uid="{00000000-0006-0000-1600-0000E9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4" shapeId="0" xr:uid="{00000000-0006-0000-1600-0000EA000000}">
      <text>
        <r>
          <rPr>
            <b/>
            <sz val="9"/>
            <color indexed="81"/>
            <rFont val="Tahoma"/>
            <family val="2"/>
          </rPr>
          <t>Beatriz:</t>
        </r>
        <r>
          <rPr>
            <sz val="9"/>
            <color indexed="81"/>
            <rFont val="Tahoma"/>
            <family val="2"/>
          </rPr>
          <t xml:space="preserve">
Transferencia
17/02/2022
Comp. 38656
</t>
        </r>
      </text>
    </comment>
    <comment ref="I236" authorId="3" shapeId="0" xr:uid="{00000000-0006-0000-1600-0000EB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0" shapeId="0" xr:uid="{00000000-0006-0000-1600-0000EC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I237" authorId="3" shapeId="0" xr:uid="{00000000-0006-0000-1600-0000E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3" shapeId="0" xr:uid="{00000000-0006-0000-1600-0000EE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11/04/2022
Comp. 39126</t>
        </r>
      </text>
    </comment>
    <comment ref="I238" authorId="3" shapeId="0" xr:uid="{00000000-0006-0000-1600-0000E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I239" authorId="3" shapeId="0" xr:uid="{00000000-0006-0000-1600-0000F0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3" shapeId="0" xr:uid="{00000000-0006-0000-1600-0000F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02/06/2022
Comp. 39547</t>
        </r>
      </text>
    </comment>
    <comment ref="I240" authorId="5" shapeId="0" xr:uid="{00000000-0006-0000-1600-0000F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I241" authorId="5" shapeId="0" xr:uid="{00000000-0006-0000-1600-0000F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5" shapeId="0" xr:uid="{00000000-0006-0000-1600-0000F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10/08/2022
Comp. 40117</t>
        </r>
      </text>
    </comment>
    <comment ref="I242" authorId="5" shapeId="0" xr:uid="{00000000-0006-0000-1600-0000F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I243" authorId="5" shapeId="0" xr:uid="{00000000-0006-0000-1600-0000F6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5" shapeId="0" xr:uid="{00000000-0006-0000-1600-0000F7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17/10/2022
Comp. 40613</t>
        </r>
      </text>
    </comment>
    <comment ref="I244" authorId="5" shapeId="0" xr:uid="{00000000-0006-0000-1600-0000F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I245" authorId="5" shapeId="0" xr:uid="{00000000-0006-0000-1600-0000F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5" shapeId="0" xr:uid="{00000000-0006-0000-1600-0000FA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20/12/2022
Comp. 41117</t>
        </r>
      </text>
    </comment>
    <comment ref="I246" authorId="5" shapeId="0" xr:uid="{00000000-0006-0000-1600-0000F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5" shapeId="0" xr:uid="{00000000-0006-0000-1600-0000F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31/01/2023
Comp. 41430</t>
        </r>
      </text>
    </comment>
    <comment ref="I247" authorId="5" shapeId="0" xr:uid="{00000000-0006-0000-1600-0000F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5" shapeId="0" xr:uid="{00000000-0006-0000-1600-0000F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23/02/2023
Comp. 41630</t>
        </r>
      </text>
    </comment>
    <comment ref="I248" authorId="5" shapeId="0" xr:uid="{00000000-0006-0000-1600-0000F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I249" authorId="5" shapeId="0" xr:uid="{00000000-0006-0000-1600-00000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5" shapeId="0" xr:uid="{00000000-0006-0000-1600-00000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21/04/2023
Comp. 42123</t>
        </r>
      </text>
    </comment>
    <comment ref="E250" authorId="5" shapeId="0" xr:uid="{00000000-0006-0000-1600-000002010000}">
      <text>
        <r>
          <rPr>
            <b/>
            <sz val="9"/>
            <color indexed="81"/>
            <rFont val="Tahoma"/>
            <family val="2"/>
          </rPr>
          <t>26/04/2023
Medidor en mal estado, no marca.
Se registra el cobro de consumo al igual del mismo mes del año anterior. Abril 2022 / 469kw de consumo.</t>
        </r>
      </text>
    </comment>
    <comment ref="I250" authorId="5" shapeId="0" xr:uid="{00000000-0006-0000-1600-00000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C251" authorId="5" shapeId="0" xr:uid="{00000000-0006-0000-1600-000004010000}">
      <text>
        <r>
          <rPr>
            <b/>
            <sz val="9"/>
            <color indexed="81"/>
            <rFont val="Tahoma"/>
            <family val="2"/>
          </rPr>
          <t>05/05/2023
Cambio de medidor, lectura inicio 4.</t>
        </r>
      </text>
    </comment>
    <comment ref="I251" authorId="5" shapeId="0" xr:uid="{00000000-0006-0000-1600-00000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Q251" authorId="5" shapeId="0" xr:uid="{00000000-0006-0000-1600-000006010000}">
      <text>
        <r>
          <rPr>
            <b/>
            <sz val="9"/>
            <color indexed="81"/>
            <rFont val="Tahoma"/>
            <family val="2"/>
          </rPr>
          <t>05/05/2023
A petición del propietario, se realiza cambio de medidor de energía eléctrica en mal estado, nuevo comienza lectura en 4.
Factura Chilemat N°148904</t>
        </r>
      </text>
    </comment>
    <comment ref="X251" authorId="6" shapeId="0" xr:uid="{00000000-0006-0000-1600-000007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29/06/2023
Comp. 42657</t>
        </r>
      </text>
    </comment>
    <comment ref="I252" authorId="6" shapeId="0" xr:uid="{00000000-0006-0000-1600-000008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I253" authorId="6" shapeId="0" xr:uid="{00000000-0006-0000-1600-000009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6" shapeId="0" xr:uid="{FC053A0E-A93D-4541-899C-24A49498315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30/08/2023
Comp. 43173</t>
        </r>
      </text>
    </comment>
    <comment ref="I254" authorId="6" shapeId="0" xr:uid="{2EE262B7-C0DB-44D6-BA08-4CB618453612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I255" authorId="6" shapeId="0" xr:uid="{8FE84019-6D99-4190-B886-84FB5DFF7D3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6" shapeId="0" xr:uid="{06FDAC28-542C-4E92-8811-0F7411D5392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26/10/2023
Comp. 43639</t>
        </r>
      </text>
    </comment>
    <comment ref="I256" authorId="6" shapeId="0" xr:uid="{25FBFA2D-B7BC-4779-8B0A-F38D59915B9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I257" authorId="6" shapeId="0" xr:uid="{5E0B3C68-DC01-40C4-948F-A119FFECD89F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5" shapeId="0" xr:uid="{E161976E-29EA-4128-9E95-DB13B5198A3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29/12/2023
comp. 44230</t>
        </r>
      </text>
    </comment>
    <comment ref="I258" authorId="6" shapeId="0" xr:uid="{E4633C77-C5C6-42B8-A0D4-C4CA8002D80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Usuario</author>
    <author>User</author>
    <author>Secretaria</author>
  </authors>
  <commentList>
    <comment ref="X35" authorId="0" shapeId="0" xr:uid="{00000000-0006-0000-17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17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17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17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17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17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17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17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17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17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17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17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17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17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17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17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17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17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17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17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17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17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17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17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17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17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17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17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17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17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17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17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17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17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17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17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17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17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17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17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17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17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17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17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17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17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17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17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17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17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17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17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17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17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17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17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17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17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J97" authorId="0" shapeId="0" xr:uid="{00000000-0006-0000-1700-00003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7" authorId="0" shapeId="0" xr:uid="{00000000-0006-0000-17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17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17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17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17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17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17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17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17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17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17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17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17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17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17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17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17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17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17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17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17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17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17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17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17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17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17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17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17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17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17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17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17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17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17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17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17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17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17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17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17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17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17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17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17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17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17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17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17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17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17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17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17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17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17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17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17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17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17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17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17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17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17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17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17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17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17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17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17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17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17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17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17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17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X171" authorId="0" shapeId="0" xr:uid="{00000000-0006-0000-17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17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I173" authorId="0" shapeId="0" xr:uid="{00000000-0006-0000-17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X173" authorId="0" shapeId="0" xr:uid="{00000000-0006-0000-17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17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4" authorId="0" shapeId="0" xr:uid="{00000000-0006-0000-17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17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X175" authorId="1" shapeId="0" xr:uid="{00000000-0006-0000-17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03/02/2017
Comp. 24548</t>
        </r>
      </text>
    </comment>
    <comment ref="I176" authorId="1" shapeId="0" xr:uid="{00000000-0006-0000-17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X176" authorId="1" shapeId="0" xr:uid="{00000000-0006-0000-17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02/03/2017
Comp. 24765</t>
        </r>
      </text>
    </comment>
    <comment ref="I177" authorId="1" shapeId="0" xr:uid="{00000000-0006-0000-17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X177" authorId="1" shapeId="0" xr:uid="{00000000-0006-0000-17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03/04/2017
Comp. 25009</t>
        </r>
      </text>
    </comment>
    <comment ref="I178" authorId="1" shapeId="0" xr:uid="{00000000-0006-0000-17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1" shapeId="0" xr:uid="{00000000-0006-0000-17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02/05/2017
Comp. 25211</t>
        </r>
      </text>
    </comment>
    <comment ref="I179" authorId="1" shapeId="0" xr:uid="{00000000-0006-0000-17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X179" authorId="1" shapeId="0" xr:uid="{00000000-0006-0000-17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Trasferencia
01/06/2017
Comp. 25428</t>
        </r>
      </text>
    </comment>
    <comment ref="I180" authorId="1" shapeId="0" xr:uid="{00000000-0006-0000-17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X180" authorId="1" shapeId="0" xr:uid="{00000000-0006-0000-17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03/07/2017
Comp. 25668</t>
        </r>
      </text>
    </comment>
    <comment ref="I181" authorId="1" shapeId="0" xr:uid="{00000000-0006-0000-17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X181" authorId="1" shapeId="0" xr:uid="{00000000-0006-0000-17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01/08/2017
Comp. 25876</t>
        </r>
      </text>
    </comment>
    <comment ref="I182" authorId="1" shapeId="0" xr:uid="{00000000-0006-0000-17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X182" authorId="1" shapeId="0" xr:uid="{00000000-0006-0000-17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01/09/2017
Comp. 26111</t>
        </r>
      </text>
    </comment>
    <comment ref="I183" authorId="1" shapeId="0" xr:uid="{00000000-0006-0000-17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X183" authorId="1" shapeId="0" xr:uid="{00000000-0006-0000-17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03/10/2017
Comp. 26353</t>
        </r>
      </text>
    </comment>
    <comment ref="I184" authorId="1" shapeId="0" xr:uid="{00000000-0006-0000-17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X184" authorId="1" shapeId="0" xr:uid="{00000000-0006-0000-17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05/11/2017
Comp. 26592</t>
        </r>
      </text>
    </comment>
    <comment ref="I185" authorId="1" shapeId="0" xr:uid="{00000000-0006-0000-17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1" shapeId="0" xr:uid="{00000000-0006-0000-17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04/12/2017
Comp. 26819</t>
        </r>
      </text>
    </comment>
    <comment ref="I186" authorId="1" shapeId="0" xr:uid="{00000000-0006-0000-17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X186" authorId="1" shapeId="0" xr:uid="{00000000-0006-0000-17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04/01/2018
Comp. 27047</t>
        </r>
      </text>
    </comment>
    <comment ref="I187" authorId="1" shapeId="0" xr:uid="{00000000-0006-0000-17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X187" authorId="1" shapeId="0" xr:uid="{00000000-0006-0000-17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01/02/2018
Comp. 27229</t>
        </r>
      </text>
    </comment>
    <comment ref="I188" authorId="1" shapeId="0" xr:uid="{00000000-0006-0000-17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X188" authorId="1" shapeId="0" xr:uid="{00000000-0006-0000-17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01/03/2018
Comp. 27447</t>
        </r>
      </text>
    </comment>
    <comment ref="I189" authorId="1" shapeId="0" xr:uid="{00000000-0006-0000-17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X189" authorId="1" shapeId="0" xr:uid="{00000000-0006-0000-17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04/04/2018
Comp. 27722</t>
        </r>
      </text>
    </comment>
    <comment ref="I190" authorId="1" shapeId="0" xr:uid="{00000000-0006-0000-17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1" shapeId="0" xr:uid="{00000000-0006-0000-17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04/05/2018
Comp. 27953</t>
        </r>
      </text>
    </comment>
    <comment ref="I191" authorId="1" shapeId="0" xr:uid="{00000000-0006-0000-17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X191" authorId="1" shapeId="0" xr:uid="{00000000-0006-0000-17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01/06/2018
Comp. 28118</t>
        </r>
      </text>
    </comment>
    <comment ref="I192" authorId="1" shapeId="0" xr:uid="{00000000-0006-0000-17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X192" authorId="1" shapeId="0" xr:uid="{00000000-0006-0000-17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02/07/2018
Comp. 28333</t>
        </r>
      </text>
    </comment>
    <comment ref="I193" authorId="1" shapeId="0" xr:uid="{00000000-0006-0000-17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1" shapeId="0" xr:uid="{00000000-0006-0000-17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01/08/2018
Comp. 28546</t>
        </r>
      </text>
    </comment>
    <comment ref="I194" authorId="1" shapeId="0" xr:uid="{00000000-0006-0000-17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X194" authorId="1" shapeId="0" xr:uid="{00000000-0006-0000-17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03/09/2018
Comp. 28785</t>
        </r>
      </text>
    </comment>
    <comment ref="I195" authorId="1" shapeId="0" xr:uid="{00000000-0006-0000-17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X195" authorId="1" shapeId="0" xr:uid="{00000000-0006-0000-17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01/10/2018
Comp. 29007</t>
        </r>
      </text>
    </comment>
    <comment ref="I196" authorId="1" shapeId="0" xr:uid="{00000000-0006-0000-17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X196" authorId="1" shapeId="0" xr:uid="{00000000-0006-0000-17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05/11/2018
Comp. 29258</t>
        </r>
      </text>
    </comment>
    <comment ref="I197" authorId="1" shapeId="0" xr:uid="{00000000-0006-0000-17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Q197" authorId="1" shapeId="0" xr:uid="{00000000-0006-0000-1700-0000B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1 Extintor $19.040.- cada uno.</t>
        </r>
      </text>
    </comment>
    <comment ref="X197" authorId="1" shapeId="0" xr:uid="{00000000-0006-0000-1700-0000B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05/12/2018
Comp. 29520</t>
        </r>
      </text>
    </comment>
    <comment ref="I198" authorId="1" shapeId="0" xr:uid="{00000000-0006-0000-1700-0000B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X198" authorId="1" shapeId="0" xr:uid="{00000000-0006-0000-1700-0000B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31/12/2018
Comp. 29654</t>
        </r>
      </text>
    </comment>
    <comment ref="I199" authorId="1" shapeId="0" xr:uid="{00000000-0006-0000-1700-0000B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1" shapeId="0" xr:uid="{00000000-0006-0000-1700-0000B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 
01/02/2019
Comp. 29901</t>
        </r>
      </text>
    </comment>
    <comment ref="I200" authorId="1" shapeId="0" xr:uid="{00000000-0006-0000-1700-0000B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X200" authorId="1" shapeId="0" xr:uid="{00000000-0006-0000-1700-0000C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01/03/2019
Comp. 30133</t>
        </r>
      </text>
    </comment>
    <comment ref="I201" authorId="1" shapeId="0" xr:uid="{00000000-0006-0000-1700-0000C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X201" authorId="1" shapeId="0" xr:uid="{00000000-0006-0000-1700-0000C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02/04/2019
Comp. 30400</t>
        </r>
      </text>
    </comment>
    <comment ref="I202" authorId="1" shapeId="0" xr:uid="{00000000-0006-0000-1700-0000C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1" shapeId="0" xr:uid="{00000000-0006-0000-1700-0000C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03/05/2019
Comp. 30642</t>
        </r>
      </text>
    </comment>
    <comment ref="I203" authorId="1" shapeId="0" xr:uid="{00000000-0006-0000-1700-0000C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X203" authorId="2" shapeId="0" xr:uid="{00000000-0006-0000-1700-0000C6000000}">
      <text>
        <r>
          <rPr>
            <sz val="9"/>
            <color indexed="81"/>
            <rFont val="Tahoma"/>
            <family val="2"/>
          </rPr>
          <t xml:space="preserve">
Transferencia
03/06/2019
Comp. 30855</t>
        </r>
      </text>
    </comment>
    <comment ref="I204" authorId="2" shapeId="0" xr:uid="{00000000-0006-0000-1700-0000C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X204" authorId="2" shapeId="0" xr:uid="{00000000-0006-0000-1700-0000C8000000}">
      <text>
        <r>
          <rPr>
            <sz val="9"/>
            <color indexed="81"/>
            <rFont val="Tahoma"/>
            <family val="2"/>
          </rPr>
          <t xml:space="preserve">
Transferencia
01/07/2019
Comp 31066</t>
        </r>
      </text>
    </comment>
    <comment ref="I205" authorId="2" shapeId="0" xr:uid="{00000000-0006-0000-1700-0000C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X205" authorId="2" shapeId="0" xr:uid="{00000000-0006-0000-1700-0000CA000000}">
      <text>
        <r>
          <rPr>
            <sz val="9"/>
            <color indexed="81"/>
            <rFont val="Tahoma"/>
            <family val="2"/>
          </rPr>
          <t xml:space="preserve">
Transferencia
01/08/2019
Comp. 31281</t>
        </r>
      </text>
    </comment>
    <comment ref="I206" authorId="2" shapeId="0" xr:uid="{00000000-0006-0000-1700-0000C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X206" authorId="2" shapeId="0" xr:uid="{00000000-0006-0000-1700-0000CC000000}">
      <text>
        <r>
          <rPr>
            <sz val="9"/>
            <color indexed="81"/>
            <rFont val="Tahoma"/>
            <family val="2"/>
          </rPr>
          <t xml:space="preserve">
Transferencia
02/09/2019
Comp. 31533</t>
        </r>
      </text>
    </comment>
    <comment ref="I207" authorId="2" shapeId="0" xr:uid="{00000000-0006-0000-1700-0000C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X207" authorId="2" shapeId="0" xr:uid="{00000000-0006-0000-1700-0000CE000000}">
      <text>
        <r>
          <rPr>
            <sz val="9"/>
            <color indexed="81"/>
            <rFont val="Tahoma"/>
            <family val="2"/>
          </rPr>
          <t xml:space="preserve">
Transferencia
01/10/2019
Comp. 31767</t>
        </r>
      </text>
    </comment>
    <comment ref="I208" authorId="2" shapeId="0" xr:uid="{00000000-0006-0000-1700-0000C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X208" authorId="2" shapeId="0" xr:uid="{00000000-0006-0000-1700-0000D0000000}">
      <text>
        <r>
          <rPr>
            <sz val="9"/>
            <color indexed="81"/>
            <rFont val="Tahoma"/>
            <family val="2"/>
          </rPr>
          <t xml:space="preserve">
Transferencia
30/10/2019
Comp. 31962</t>
        </r>
      </text>
    </comment>
    <comment ref="I209" authorId="2" shapeId="0" xr:uid="{00000000-0006-0000-1700-0000D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2" shapeId="0" xr:uid="{00000000-0006-0000-1700-0000D2000000}">
      <text>
        <r>
          <rPr>
            <sz val="9"/>
            <color indexed="81"/>
            <rFont val="Tahoma"/>
            <family val="2"/>
          </rPr>
          <t xml:space="preserve">
Transferencia
02/12/2019
Comp. 32262</t>
        </r>
      </text>
    </comment>
    <comment ref="I210" authorId="2" shapeId="0" xr:uid="{00000000-0006-0000-1700-0000D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X210" authorId="2" shapeId="0" xr:uid="{00000000-0006-0000-1700-0000D4000000}">
      <text>
        <r>
          <rPr>
            <sz val="9"/>
            <color indexed="81"/>
            <rFont val="Tahoma"/>
            <family val="2"/>
          </rPr>
          <t>Transferencia
02/01/2020
Comp. 32511</t>
        </r>
      </text>
    </comment>
    <comment ref="I211" authorId="2" shapeId="0" xr:uid="{00000000-0006-0000-1700-0000D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2" shapeId="0" xr:uid="{00000000-0006-0000-1700-0000D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03/02/2020
Comp. 32721</t>
        </r>
      </text>
    </comment>
    <comment ref="I212" authorId="2" shapeId="0" xr:uid="{00000000-0006-0000-1700-0000D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2" shapeId="0" xr:uid="{00000000-0006-0000-1700-0000D8000000}">
      <text>
        <r>
          <rPr>
            <sz val="9"/>
            <color indexed="81"/>
            <rFont val="Tahoma"/>
            <family val="2"/>
          </rPr>
          <t>Transferencia
29/02/2020
Comp. 32904</t>
        </r>
      </text>
    </comment>
    <comment ref="I213" authorId="2" shapeId="0" xr:uid="{00000000-0006-0000-1700-0000D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2" shapeId="0" xr:uid="{00000000-0006-0000-1700-0000DA000000}">
      <text>
        <r>
          <rPr>
            <sz val="9"/>
            <color indexed="81"/>
            <rFont val="Tahoma"/>
            <family val="2"/>
          </rPr>
          <t>Transferencia
01/04/2020
Comp. 33169</t>
        </r>
      </text>
    </comment>
    <comment ref="I214" authorId="2" shapeId="0" xr:uid="{00000000-0006-0000-1700-0000D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2" shapeId="0" xr:uid="{00000000-0006-0000-1700-0000DC000000}">
      <text>
        <r>
          <rPr>
            <sz val="9"/>
            <color indexed="81"/>
            <rFont val="Tahoma"/>
            <family val="2"/>
          </rPr>
          <t>Transferencia
04/05/2020
Comp. 33454</t>
        </r>
      </text>
    </comment>
    <comment ref="I215" authorId="2" shapeId="0" xr:uid="{00000000-0006-0000-1700-0000D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2" shapeId="0" xr:uid="{00000000-0006-0000-1700-0000DE000000}">
      <text>
        <r>
          <rPr>
            <sz val="9"/>
            <color indexed="81"/>
            <rFont val="Tahoma"/>
            <family val="2"/>
          </rPr>
          <t>Transferencia
01/06/2020
Comp. 33647</t>
        </r>
      </text>
    </comment>
    <comment ref="I216" authorId="2" shapeId="0" xr:uid="{00000000-0006-0000-1700-0000D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X216" authorId="2" shapeId="0" xr:uid="{00000000-0006-0000-1700-0000E0000000}">
      <text>
        <r>
          <rPr>
            <sz val="9"/>
            <color indexed="81"/>
            <rFont val="Tahoma"/>
            <family val="2"/>
          </rPr>
          <t>Transferencia
01/07/2020
Comp. 33905</t>
        </r>
      </text>
    </comment>
    <comment ref="I217" authorId="2" shapeId="0" xr:uid="{00000000-0006-0000-1700-0000E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2" shapeId="0" xr:uid="{00000000-0006-0000-1700-0000E2000000}">
      <text>
        <r>
          <rPr>
            <sz val="9"/>
            <color indexed="81"/>
            <rFont val="Tahoma"/>
            <family val="2"/>
          </rPr>
          <t>Transferencia
02/08/2020
Comp. 34131</t>
        </r>
      </text>
    </comment>
    <comment ref="I218" authorId="2" shapeId="0" xr:uid="{00000000-0006-0000-1700-0000E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2" shapeId="0" xr:uid="{00000000-0006-0000-1700-0000E4000000}">
      <text>
        <r>
          <rPr>
            <sz val="9"/>
            <color indexed="81"/>
            <rFont val="Tahoma"/>
            <family val="2"/>
          </rPr>
          <t>Transferencia
03/09/2020
Comp. 34415</t>
        </r>
      </text>
    </comment>
    <comment ref="I219" authorId="2" shapeId="0" xr:uid="{00000000-0006-0000-1700-0000E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2" shapeId="0" xr:uid="{00000000-0006-0000-1700-0000E6000000}">
      <text>
        <r>
          <rPr>
            <sz val="9"/>
            <color indexed="81"/>
            <rFont val="Tahoma"/>
            <family val="2"/>
          </rPr>
          <t>Transferencia
01/10/2020
Comp. 34608</t>
        </r>
      </text>
    </comment>
    <comment ref="I220" authorId="2" shapeId="0" xr:uid="{00000000-0006-0000-1700-0000E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2" shapeId="0" xr:uid="{00000000-0006-0000-1700-0000E8000000}">
      <text>
        <r>
          <rPr>
            <sz val="9"/>
            <color indexed="81"/>
            <rFont val="Tahoma"/>
            <family val="2"/>
          </rPr>
          <t>Transferencia
30/10/2020
Comp. 34836</t>
        </r>
      </text>
    </comment>
    <comment ref="I221" authorId="2" shapeId="0" xr:uid="{00000000-0006-0000-1700-0000E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2" shapeId="0" xr:uid="{00000000-0006-0000-1700-0000EA000000}">
      <text>
        <r>
          <rPr>
            <sz val="9"/>
            <color indexed="81"/>
            <rFont val="Tahoma"/>
            <family val="2"/>
          </rPr>
          <t>Transferencia
01/12/2020
Comp. 35094</t>
        </r>
      </text>
    </comment>
    <comment ref="I222" authorId="2" shapeId="0" xr:uid="{00000000-0006-0000-1700-0000E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2" shapeId="0" xr:uid="{00000000-0006-0000-1700-0000EC000000}">
      <text>
        <r>
          <rPr>
            <sz val="9"/>
            <color indexed="81"/>
            <rFont val="Tahoma"/>
            <family val="2"/>
          </rPr>
          <t>Transferencia
31/12/2020
Comp. 35324</t>
        </r>
      </text>
    </comment>
    <comment ref="I223" authorId="2" shapeId="0" xr:uid="{00000000-0006-0000-1700-0000E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2" shapeId="0" xr:uid="{00000000-0006-0000-1700-0000E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06/02/2021
Comp. 35665</t>
        </r>
      </text>
    </comment>
    <comment ref="I224" authorId="2" shapeId="0" xr:uid="{00000000-0006-0000-1700-0000E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X224" authorId="2" shapeId="0" xr:uid="{00000000-0006-0000-1700-0000F0000000}">
      <text>
        <r>
          <rPr>
            <sz val="9"/>
            <color indexed="81"/>
            <rFont val="Tahoma"/>
            <family val="2"/>
          </rPr>
          <t>Transferencia
01/03/2021
Comp. 35826</t>
        </r>
      </text>
    </comment>
    <comment ref="I225" authorId="2" shapeId="0" xr:uid="{00000000-0006-0000-1700-0000F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2" shapeId="0" xr:uid="{00000000-0006-0000-1700-0000F2000000}">
      <text>
        <r>
          <rPr>
            <sz val="9"/>
            <color indexed="81"/>
            <rFont val="Tahoma"/>
            <family val="2"/>
          </rPr>
          <t>Transferencia
01/04/2021
Comp. 36074</t>
        </r>
      </text>
    </comment>
    <comment ref="I226" authorId="2" shapeId="0" xr:uid="{00000000-0006-0000-1700-0000F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2" shapeId="0" xr:uid="{00000000-0006-0000-1700-0000F4000000}">
      <text>
        <r>
          <rPr>
            <sz val="9"/>
            <color indexed="81"/>
            <rFont val="Tahoma"/>
            <family val="2"/>
          </rPr>
          <t>Transferencia
02/05/2021
Comp. 36342</t>
        </r>
      </text>
    </comment>
    <comment ref="I227" authorId="2" shapeId="0" xr:uid="{00000000-0006-0000-1700-0000F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2" shapeId="0" xr:uid="{00000000-0006-0000-1700-0000F6000000}">
      <text>
        <r>
          <rPr>
            <sz val="9"/>
            <color indexed="81"/>
            <rFont val="Tahoma"/>
            <family val="2"/>
          </rPr>
          <t>Transferencia
01/06/2021
Comp. 36569</t>
        </r>
      </text>
    </comment>
    <comment ref="I228" authorId="2" shapeId="0" xr:uid="{00000000-0006-0000-1700-0000F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2" shapeId="0" xr:uid="{00000000-0006-0000-1700-0000F8000000}">
      <text>
        <r>
          <rPr>
            <sz val="9"/>
            <color indexed="81"/>
            <rFont val="Tahoma"/>
            <family val="2"/>
          </rPr>
          <t>Transferencia
02/07/2021
Comp. 36844</t>
        </r>
      </text>
    </comment>
    <comment ref="I229" authorId="2" shapeId="0" xr:uid="{00000000-0006-0000-1700-0000F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2" shapeId="0" xr:uid="{00000000-0006-0000-1700-0000FA000000}">
      <text>
        <r>
          <rPr>
            <sz val="9"/>
            <color indexed="81"/>
            <rFont val="Tahoma"/>
            <family val="2"/>
          </rPr>
          <t>Transferencia
01/08/2021
Comp. 37058</t>
        </r>
      </text>
    </comment>
    <comment ref="I230" authorId="2" shapeId="0" xr:uid="{00000000-0006-0000-1700-0000F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2" shapeId="0" xr:uid="{00000000-0006-0000-1700-0000FC000000}">
      <text>
        <r>
          <rPr>
            <sz val="9"/>
            <color indexed="81"/>
            <rFont val="Tahoma"/>
            <family val="2"/>
          </rPr>
          <t>Transferencia
01/09/2021
Comp. 37306</t>
        </r>
      </text>
    </comment>
    <comment ref="I231" authorId="2" shapeId="0" xr:uid="{00000000-0006-0000-1700-0000F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2" shapeId="0" xr:uid="{00000000-0006-0000-1700-0000FE000000}">
      <text>
        <r>
          <rPr>
            <sz val="9"/>
            <color indexed="81"/>
            <rFont val="Tahoma"/>
            <family val="2"/>
          </rPr>
          <t>Transferencia
01/10/2021
Comp. 37540</t>
        </r>
      </text>
    </comment>
    <comment ref="I232" authorId="2" shapeId="0" xr:uid="{00000000-0006-0000-1700-0000F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2" shapeId="0" xr:uid="{00000000-0006-0000-1700-000000010000}">
      <text>
        <r>
          <rPr>
            <sz val="9"/>
            <color indexed="81"/>
            <rFont val="Tahoma"/>
            <family val="2"/>
          </rPr>
          <t>Transferencia
02/11/2021
Comp. 37822</t>
        </r>
      </text>
    </comment>
    <comment ref="I233" authorId="2" shapeId="0" xr:uid="{00000000-0006-0000-1700-00000101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2" shapeId="0" xr:uid="{00000000-0006-0000-1700-000002010000}">
      <text>
        <r>
          <rPr>
            <sz val="9"/>
            <color indexed="81"/>
            <rFont val="Tahoma"/>
            <family val="2"/>
          </rPr>
          <t>Transferencia
02/12/2021
Comp. 38057</t>
        </r>
      </text>
    </comment>
    <comment ref="I234" authorId="3" shapeId="0" xr:uid="{00000000-0006-0000-1700-000003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3" shapeId="0" xr:uid="{00000000-0006-0000-1700-000004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03/01/2022
Comp. 38306</t>
        </r>
      </text>
    </comment>
    <comment ref="I235" authorId="3" shapeId="0" xr:uid="{00000000-0006-0000-1700-000005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3" shapeId="0" xr:uid="{00000000-0006-0000-1700-000006010000}">
      <text>
        <r>
          <rPr>
            <b/>
            <sz val="9"/>
            <color indexed="81"/>
            <rFont val="Tahoma"/>
            <family val="2"/>
          </rPr>
          <t>Transferencia
03/02/2022
Comp. 38535</t>
        </r>
      </text>
    </comment>
    <comment ref="I236" authorId="3" shapeId="0" xr:uid="{00000000-0006-0000-1700-000007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0" shapeId="0" xr:uid="{00000000-0006-0000-1700-00000801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3" shapeId="0" xr:uid="{00000000-0006-0000-1700-000009010000}">
      <text>
        <r>
          <rPr>
            <b/>
            <sz val="9"/>
            <color indexed="81"/>
            <rFont val="Tahoma"/>
            <family val="2"/>
          </rPr>
          <t>Transferencia
01/03/2022
Comp. 38765</t>
        </r>
      </text>
    </comment>
    <comment ref="I237" authorId="3" shapeId="0" xr:uid="{00000000-0006-0000-1700-00000A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3" shapeId="0" xr:uid="{00000000-0006-0000-1700-00000B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01/04/2022
Comp. 39014</t>
        </r>
      </text>
    </comment>
    <comment ref="I238" authorId="3" shapeId="0" xr:uid="{00000000-0006-0000-1700-00000C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3" shapeId="0" xr:uid="{00000000-0006-0000-1700-00000D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01/05/2022
Comp. 39255</t>
        </r>
      </text>
    </comment>
    <comment ref="I239" authorId="3" shapeId="0" xr:uid="{00000000-0006-0000-1700-00000E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3" shapeId="0" xr:uid="{00000000-0006-0000-1700-00000F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01/06/2022
Comp. 39519</t>
        </r>
      </text>
    </comment>
    <comment ref="I240" authorId="4" shapeId="0" xr:uid="{00000000-0006-0000-1700-00001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4" shapeId="0" xr:uid="{00000000-0006-0000-1700-00001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01/07/2022
Comp. 39738</t>
        </r>
      </text>
    </comment>
    <comment ref="I241" authorId="4" shapeId="0" xr:uid="{00000000-0006-0000-1700-00001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4" shapeId="0" xr:uid="{00000000-0006-0000-1700-00001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07/08/2022
Comp. 40099</t>
        </r>
      </text>
    </comment>
    <comment ref="I242" authorId="4" shapeId="0" xr:uid="{00000000-0006-0000-1700-00001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I243" authorId="4" shapeId="0" xr:uid="{00000000-0006-0000-1700-00001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4" shapeId="0" xr:uid="{00000000-0006-0000-1700-00001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30/09/2022
Comp. 40483</t>
        </r>
      </text>
    </comment>
    <comment ref="I244" authorId="4" shapeId="0" xr:uid="{00000000-0006-0000-1700-00001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4" shapeId="0" xr:uid="{00000000-0006-0000-1700-00001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03/11/2022
Comp. 40800</t>
        </r>
      </text>
    </comment>
    <comment ref="I245" authorId="4" shapeId="0" xr:uid="{00000000-0006-0000-1700-00001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4" shapeId="0" xr:uid="{00000000-0006-0000-1700-00001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01/12/2022
Comp. 40974</t>
        </r>
      </text>
    </comment>
    <comment ref="I246" authorId="4" shapeId="0" xr:uid="{00000000-0006-0000-1700-00001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4" shapeId="0" xr:uid="{00000000-0006-0000-1700-00001C010000}">
      <text>
        <r>
          <rPr>
            <b/>
            <sz val="9"/>
            <color indexed="81"/>
            <rFont val="Tahoma"/>
            <family val="2"/>
          </rPr>
          <t xml:space="preserve">Transferencia
</t>
        </r>
        <r>
          <rPr>
            <sz val="9"/>
            <color indexed="81"/>
            <rFont val="Tahoma"/>
            <family val="2"/>
          </rPr>
          <t>06/01/2023
Comp. 41277</t>
        </r>
      </text>
    </comment>
    <comment ref="I247" authorId="4" shapeId="0" xr:uid="{00000000-0006-0000-1700-00001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4" shapeId="0" xr:uid="{00000000-0006-0000-1700-00001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07/02/2023
Comp. 41559</t>
        </r>
      </text>
    </comment>
    <comment ref="I248" authorId="4" shapeId="0" xr:uid="{00000000-0006-0000-1700-00001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4" shapeId="0" xr:uid="{00000000-0006-0000-1700-00002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23/03/2023
Comp. 41879</t>
        </r>
      </text>
    </comment>
    <comment ref="I249" authorId="4" shapeId="0" xr:uid="{00000000-0006-0000-1700-00002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4" shapeId="0" xr:uid="{00000000-0006-0000-1700-00002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05/04/2023
Comp. 42050</t>
        </r>
      </text>
    </comment>
    <comment ref="I250" authorId="4" shapeId="0" xr:uid="{00000000-0006-0000-1700-00002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4" shapeId="0" xr:uid="{00000000-0006-0000-1700-00002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10/05/2023
Comp. 42325</t>
        </r>
      </text>
    </comment>
    <comment ref="I251" authorId="4" shapeId="0" xr:uid="{00000000-0006-0000-1700-00002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4" shapeId="0" xr:uid="{00000000-0006-0000-1700-00002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15/06/2023
Comp. 42594</t>
        </r>
      </text>
    </comment>
    <comment ref="I252" authorId="5" shapeId="0" xr:uid="{00000000-0006-0000-1700-000027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5" shapeId="0" xr:uid="{00000000-0006-0000-1700-000028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03/07/2023
Comp. 42776</t>
        </r>
      </text>
    </comment>
    <comment ref="I253" authorId="5" shapeId="0" xr:uid="{00000000-0006-0000-1700-000029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5" shapeId="0" xr:uid="{00000000-0006-0000-1700-00002A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03/08/2023
Comp. 43044</t>
        </r>
      </text>
    </comment>
    <comment ref="I254" authorId="5" shapeId="0" xr:uid="{45A82776-034D-4414-A2B3-D0B652C9FCB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5" shapeId="0" xr:uid="{0598E2ED-B44B-4C0D-9E98-03D30E026EB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04/09/2023
Comp. 43303</t>
        </r>
      </text>
    </comment>
    <comment ref="I255" authorId="5" shapeId="0" xr:uid="{BFEB3B60-848D-42FF-ABD4-0477DBEF9F09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5" shapeId="0" xr:uid="{C728FE69-901E-4A4F-BE69-DC21B766F79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06/10/2023
Comp. 43561</t>
        </r>
      </text>
    </comment>
    <comment ref="I256" authorId="5" shapeId="0" xr:uid="{5DBC0904-4D13-44A2-A725-C3564362EEA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5" shapeId="0" xr:uid="{39E60FFA-46B1-48A4-BA53-3CEA1A7A4C01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06/11/2023
Comp. 43820</t>
        </r>
      </text>
    </comment>
    <comment ref="I257" authorId="5" shapeId="0" xr:uid="{7BF5AB76-C89A-43C7-9D7E-18F6827D829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4" shapeId="0" xr:uid="{DABEA49B-BCF2-46F1-9683-5AFAE2A5638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02/12/2023
comp. 44005</t>
        </r>
      </text>
    </comment>
    <comment ref="I258" authorId="5" shapeId="0" xr:uid="{D5DAC43E-E927-4717-9814-1F21F00D16A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4" shapeId="0" xr:uid="{8C868533-6E85-4B4C-9D77-1A9014FFD71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04/01/2024
comp. 44318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Usuario</author>
    <author>User</author>
    <author>Secretaria</author>
  </authors>
  <commentList>
    <comment ref="X35" authorId="0" shapeId="0" xr:uid="{00000000-0006-0000-18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18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18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18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18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18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18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18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18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18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18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18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18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18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18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18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18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18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18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18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18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18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18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18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18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18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18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18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18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18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18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18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18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18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18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18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18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18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18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18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18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18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18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18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18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18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18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18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18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18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18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18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18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18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18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18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18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18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J97" authorId="0" shapeId="0" xr:uid="{00000000-0006-0000-1800-00003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7" authorId="0" shapeId="0" xr:uid="{00000000-0006-0000-18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18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18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18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18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18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18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18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18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18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18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18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18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18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18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18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18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18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18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18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18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18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18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18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18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18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18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18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18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18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18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18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18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18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18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18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18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18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18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18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18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18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18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18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18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18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18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18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18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18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18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18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18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18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18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18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18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18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18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18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18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18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18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18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18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18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18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18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18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18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18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18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18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18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X171" authorId="0" shapeId="0" xr:uid="{00000000-0006-0000-18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18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I173" authorId="0" shapeId="0" xr:uid="{00000000-0006-0000-18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X173" authorId="0" shapeId="0" xr:uid="{00000000-0006-0000-18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18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4" authorId="0" shapeId="0" xr:uid="{00000000-0006-0000-18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18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I176" authorId="1" shapeId="0" xr:uid="{00000000-0006-0000-18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X176" authorId="1" shapeId="0" xr:uid="{00000000-0006-0000-18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01/03/2017
Comp. 24750</t>
        </r>
      </text>
    </comment>
    <comment ref="I177" authorId="1" shapeId="0" xr:uid="{00000000-0006-0000-18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25/03/2017
Toma de estado.
Cierre de ciclo.</t>
        </r>
      </text>
    </comment>
    <comment ref="X177" authorId="1" shapeId="0" xr:uid="{00000000-0006-0000-18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20/04/2017
Comp. 25104</t>
        </r>
      </text>
    </comment>
    <comment ref="I178" authorId="1" shapeId="0" xr:uid="{00000000-0006-0000-18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1" shapeId="0" xr:uid="{00000000-0006-0000-18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25/05/2017
Comp. 25336</t>
        </r>
      </text>
    </comment>
    <comment ref="I179" authorId="1" shapeId="0" xr:uid="{00000000-0006-0000-18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I180" authorId="1" shapeId="0" xr:uid="{00000000-0006-0000-18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X180" authorId="1" shapeId="0" xr:uid="{00000000-0006-0000-18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02/07/2017
Comp. 25639</t>
        </r>
      </text>
    </comment>
    <comment ref="I181" authorId="1" shapeId="0" xr:uid="{00000000-0006-0000-18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I182" authorId="1" shapeId="0" xr:uid="{00000000-0006-0000-18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X182" authorId="1" shapeId="0" xr:uid="{00000000-0006-0000-18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04/09/2017
Comp. 26162</t>
        </r>
      </text>
    </comment>
    <comment ref="I183" authorId="1" shapeId="0" xr:uid="{00000000-0006-0000-18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X183" authorId="1" shapeId="0" xr:uid="{00000000-0006-0000-18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Transerencia
12/10/2017
Comp. 26429</t>
        </r>
      </text>
    </comment>
    <comment ref="I184" authorId="1" shapeId="0" xr:uid="{00000000-0006-0000-18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I185" authorId="1" shapeId="0" xr:uid="{00000000-0006-0000-18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1" shapeId="0" xr:uid="{00000000-0006-0000-18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01/12/2017
Comp. 26783</t>
        </r>
      </text>
    </comment>
    <comment ref="I186" authorId="1" shapeId="0" xr:uid="{00000000-0006-0000-18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X186" authorId="1" shapeId="0" xr:uid="{00000000-0006-0000-18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02/01/2018
Comp. 27003</t>
        </r>
      </text>
    </comment>
    <comment ref="I187" authorId="1" shapeId="0" xr:uid="{00000000-0006-0000-18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X187" authorId="1" shapeId="0" xr:uid="{00000000-0006-0000-18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13/02/2018
Comp. 27325</t>
        </r>
      </text>
    </comment>
    <comment ref="I188" authorId="1" shapeId="0" xr:uid="{00000000-0006-0000-18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X188" authorId="1" shapeId="0" xr:uid="{00000000-0006-0000-18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21/03/2018
Comp. 27593</t>
        </r>
      </text>
    </comment>
    <comment ref="I189" authorId="1" shapeId="0" xr:uid="{00000000-0006-0000-18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I190" authorId="1" shapeId="0" xr:uid="{00000000-0006-0000-18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1" shapeId="0" xr:uid="{00000000-0006-0000-18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07/05/2018
Comp. 27971</t>
        </r>
      </text>
    </comment>
    <comment ref="I191" authorId="1" shapeId="0" xr:uid="{00000000-0006-0000-18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I192" authorId="1" shapeId="0" xr:uid="{00000000-0006-0000-18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X192" authorId="1" shapeId="0" xr:uid="{00000000-0006-0000-18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11/07/2018
Comp. 28427</t>
        </r>
      </text>
    </comment>
    <comment ref="I193" authorId="1" shapeId="0" xr:uid="{00000000-0006-0000-18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I194" authorId="1" shapeId="0" xr:uid="{00000000-0006-0000-18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X194" authorId="1" shapeId="0" xr:uid="{00000000-0006-0000-18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24/09/2018
Comp. 28919</t>
        </r>
      </text>
    </comment>
    <comment ref="I195" authorId="1" shapeId="0" xr:uid="{00000000-0006-0000-18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I196" authorId="1" shapeId="0" xr:uid="{00000000-0006-0000-18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X196" authorId="1" shapeId="0" xr:uid="{00000000-0006-0000-18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22/11/2018
Comp. 29370</t>
        </r>
      </text>
    </comment>
    <comment ref="I197" authorId="1" shapeId="0" xr:uid="{00000000-0006-0000-18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X197" authorId="1" shapeId="0" xr:uid="{00000000-0006-0000-18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03/12/2018
Comp. 29476</t>
        </r>
      </text>
    </comment>
    <comment ref="I198" authorId="1" shapeId="0" xr:uid="{00000000-0006-0000-18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X198" authorId="1" shapeId="0" xr:uid="{00000000-0006-0000-18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22/02/2019
Comp. 30026</t>
        </r>
      </text>
    </comment>
    <comment ref="I199" authorId="1" shapeId="0" xr:uid="{00000000-0006-0000-18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1" shapeId="0" xr:uid="{00000000-0006-0000-18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25/03/2019
Comp. 30276</t>
        </r>
      </text>
    </comment>
    <comment ref="I200" authorId="1" shapeId="0" xr:uid="{00000000-0006-0000-18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X200" authorId="1" shapeId="0" xr:uid="{00000000-0006-0000-18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30/04/2019
Comp. 30529</t>
        </r>
      </text>
    </comment>
    <comment ref="I201" authorId="1" shapeId="0" xr:uid="{00000000-0006-0000-18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X201" authorId="1" shapeId="0" xr:uid="{00000000-0006-0000-1800-0000B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28/05/2019
Comp. 30768</t>
        </r>
      </text>
    </comment>
    <comment ref="I202" authorId="1" shapeId="0" xr:uid="{00000000-0006-0000-1800-0000B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2" shapeId="0" xr:uid="{00000000-0006-0000-1800-0000BB000000}">
      <text>
        <r>
          <rPr>
            <sz val="9"/>
            <color indexed="81"/>
            <rFont val="Tahoma"/>
            <family val="2"/>
          </rPr>
          <t xml:space="preserve">
Transferencia
17/06/2019
Comp. 30957</t>
        </r>
      </text>
    </comment>
    <comment ref="I203" authorId="1" shapeId="0" xr:uid="{00000000-0006-0000-1800-0000B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I204" authorId="2" shapeId="0" xr:uid="{00000000-0006-0000-1800-0000B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X204" authorId="2" shapeId="0" xr:uid="{00000000-0006-0000-1800-0000BE000000}">
      <text>
        <r>
          <rPr>
            <sz val="9"/>
            <color indexed="81"/>
            <rFont val="Tahoma"/>
            <family val="2"/>
          </rPr>
          <t xml:space="preserve">
Transferencia
29/07/2019
Comp. 31219</t>
        </r>
      </text>
    </comment>
    <comment ref="I205" authorId="2" shapeId="0" xr:uid="{00000000-0006-0000-1800-0000B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X205" authorId="2" shapeId="0" xr:uid="{00000000-0006-0000-1800-0000C0000000}">
      <text>
        <r>
          <rPr>
            <sz val="9"/>
            <color indexed="81"/>
            <rFont val="Tahoma"/>
            <family val="2"/>
          </rPr>
          <t xml:space="preserve">
Transferencia
29/08/2019
Comp. 31466</t>
        </r>
      </text>
    </comment>
    <comment ref="I206" authorId="2" shapeId="0" xr:uid="{00000000-0006-0000-1800-0000C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I207" authorId="2" shapeId="0" xr:uid="{00000000-0006-0000-1800-0000C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X207" authorId="2" shapeId="0" xr:uid="{00000000-0006-0000-1800-0000C3000000}">
      <text>
        <r>
          <rPr>
            <sz val="9"/>
            <color indexed="81"/>
            <rFont val="Tahoma"/>
            <family val="2"/>
          </rPr>
          <t xml:space="preserve">
Transferencia
28/10/2019
Comp. 31913</t>
        </r>
      </text>
    </comment>
    <comment ref="I208" authorId="2" shapeId="0" xr:uid="{00000000-0006-0000-1800-0000C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X208" authorId="2" shapeId="0" xr:uid="{00000000-0006-0000-1800-0000C5000000}">
      <text>
        <r>
          <rPr>
            <sz val="9"/>
            <color indexed="81"/>
            <rFont val="Tahoma"/>
            <family val="2"/>
          </rPr>
          <t xml:space="preserve">
Transferencia
25/12/2019
Comp. 32382</t>
        </r>
      </text>
    </comment>
    <comment ref="I209" authorId="2" shapeId="0" xr:uid="{00000000-0006-0000-1800-0000C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2" shapeId="0" xr:uid="{00000000-0006-0000-1800-0000C7000000}">
      <text>
        <r>
          <rPr>
            <sz val="9"/>
            <color indexed="81"/>
            <rFont val="Tahoma"/>
            <family val="2"/>
          </rPr>
          <t xml:space="preserve">
Transferencia
27/01/2020
Comp. 32608</t>
        </r>
      </text>
    </comment>
    <comment ref="I210" authorId="2" shapeId="0" xr:uid="{00000000-0006-0000-1800-0000C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X210" authorId="2" shapeId="0" xr:uid="{00000000-0006-0000-1800-0000C9000000}">
      <text>
        <r>
          <rPr>
            <sz val="9"/>
            <color indexed="81"/>
            <rFont val="Tahoma"/>
            <family val="2"/>
          </rPr>
          <t>Transferencia
27/02/2020
Comp. 32863</t>
        </r>
      </text>
    </comment>
    <comment ref="I211" authorId="2" shapeId="0" xr:uid="{00000000-0006-0000-1800-0000C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I212" authorId="2" shapeId="0" xr:uid="{00000000-0006-0000-1800-0000C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2" shapeId="0" xr:uid="{00000000-0006-0000-1800-0000CC000000}">
      <text>
        <r>
          <rPr>
            <sz val="9"/>
            <color indexed="81"/>
            <rFont val="Tahoma"/>
            <family val="2"/>
          </rPr>
          <t>Transferencia
25/03/2020
Comp. 33071</t>
        </r>
      </text>
    </comment>
    <comment ref="I213" authorId="2" shapeId="0" xr:uid="{00000000-0006-0000-1800-0000C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2" shapeId="0" xr:uid="{00000000-0006-0000-1800-0000CE000000}">
      <text>
        <r>
          <rPr>
            <sz val="9"/>
            <color indexed="81"/>
            <rFont val="Tahoma"/>
            <family val="2"/>
          </rPr>
          <t>Transferencia
01/04/2020
Comp. 33194</t>
        </r>
      </text>
    </comment>
    <comment ref="I214" authorId="2" shapeId="0" xr:uid="{00000000-0006-0000-1800-0000C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I215" authorId="2" shapeId="0" xr:uid="{00000000-0006-0000-1800-0000D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I216" authorId="2" shapeId="0" xr:uid="{00000000-0006-0000-1800-0000D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I217" authorId="2" shapeId="0" xr:uid="{00000000-0006-0000-1800-0000D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I218" authorId="2" shapeId="0" xr:uid="{00000000-0006-0000-1800-0000D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I219" authorId="2" shapeId="0" xr:uid="{00000000-0006-0000-1800-0000D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2" shapeId="0" xr:uid="{00000000-0006-0000-1800-0000D5000000}">
      <text>
        <r>
          <rPr>
            <sz val="9"/>
            <color indexed="81"/>
            <rFont val="Tahoma"/>
            <family val="2"/>
          </rPr>
          <t>Transferencia
01/10/2020
Comp. 34611</t>
        </r>
      </text>
    </comment>
    <comment ref="I220" authorId="2" shapeId="0" xr:uid="{00000000-0006-0000-1800-0000D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2" shapeId="0" xr:uid="{00000000-0006-0000-1800-0000D7000000}">
      <text>
        <r>
          <rPr>
            <sz val="9"/>
            <color indexed="81"/>
            <rFont val="Tahoma"/>
            <family val="2"/>
          </rPr>
          <t>Transferencia
23/12/2020
Comp. 35234</t>
        </r>
      </text>
    </comment>
    <comment ref="I221" authorId="2" shapeId="0" xr:uid="{00000000-0006-0000-1800-0000D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2" shapeId="0" xr:uid="{00000000-0006-0000-1800-0000D9000000}">
      <text>
        <r>
          <rPr>
            <sz val="9"/>
            <color indexed="81"/>
            <rFont val="Tahoma"/>
            <family val="2"/>
          </rPr>
          <t>Transferencia
27/01/2021
Comp. 35498</t>
        </r>
      </text>
    </comment>
    <comment ref="I222" authorId="2" shapeId="0" xr:uid="{00000000-0006-0000-1800-0000D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2" shapeId="0" xr:uid="{00000000-0006-0000-1800-0000DB000000}">
      <text>
        <r>
          <rPr>
            <sz val="9"/>
            <color indexed="81"/>
            <rFont val="Tahoma"/>
            <family val="2"/>
          </rPr>
          <t>Transferencia
26/02/2021
Comp. 35764</t>
        </r>
      </text>
    </comment>
    <comment ref="I223" authorId="2" shapeId="0" xr:uid="{00000000-0006-0000-1800-0000D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I224" authorId="2" shapeId="0" xr:uid="{00000000-0006-0000-1800-0000D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X224" authorId="2" shapeId="0" xr:uid="{00000000-0006-0000-1800-0000DE000000}">
      <text>
        <r>
          <rPr>
            <sz val="9"/>
            <color indexed="81"/>
            <rFont val="Tahoma"/>
            <family val="2"/>
          </rPr>
          <t>Transferencia
26/03/2021
Comp. 35984</t>
        </r>
      </text>
    </comment>
    <comment ref="I225" authorId="2" shapeId="0" xr:uid="{00000000-0006-0000-1800-0000D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I226" authorId="2" shapeId="0" xr:uid="{00000000-0006-0000-1800-0000E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2" shapeId="0" xr:uid="{00000000-0006-0000-1800-0000E1000000}">
      <text>
        <r>
          <rPr>
            <sz val="9"/>
            <color indexed="81"/>
            <rFont val="Tahoma"/>
            <family val="2"/>
          </rPr>
          <t>Transferencia
24/05/2021
Comp. 36481</t>
        </r>
      </text>
    </comment>
    <comment ref="I227" authorId="2" shapeId="0" xr:uid="{00000000-0006-0000-1800-0000E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I228" authorId="2" shapeId="0" xr:uid="{00000000-0006-0000-1800-0000E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2" shapeId="0" xr:uid="{00000000-0006-0000-1800-0000E4000000}">
      <text>
        <r>
          <rPr>
            <sz val="9"/>
            <color indexed="81"/>
            <rFont val="Tahoma"/>
            <family val="2"/>
          </rPr>
          <t>Transferencia
27/07/2021
Comp. 36971</t>
        </r>
      </text>
    </comment>
    <comment ref="I229" authorId="2" shapeId="0" xr:uid="{00000000-0006-0000-1800-0000E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I230" authorId="2" shapeId="0" xr:uid="{00000000-0006-0000-1800-0000E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2" shapeId="0" xr:uid="{00000000-0006-0000-1800-0000E7000000}">
      <text>
        <r>
          <rPr>
            <sz val="9"/>
            <color indexed="81"/>
            <rFont val="Tahoma"/>
            <family val="2"/>
          </rPr>
          <t>Transferencia
27/09/2021
Comp. 37468</t>
        </r>
      </text>
    </comment>
    <comment ref="I231" authorId="2" shapeId="0" xr:uid="{00000000-0006-0000-1800-0000E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I232" authorId="2" shapeId="0" xr:uid="{00000000-0006-0000-1800-0000E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2" shapeId="0" xr:uid="{00000000-0006-0000-1800-0000EA000000}">
      <text>
        <r>
          <rPr>
            <sz val="9"/>
            <color indexed="81"/>
            <rFont val="Tahoma"/>
            <family val="2"/>
          </rPr>
          <t>Transferencia
12/11/2021
Comp. 37907</t>
        </r>
      </text>
    </comment>
    <comment ref="I233" authorId="2" shapeId="0" xr:uid="{00000000-0006-0000-1800-0000E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I234" authorId="3" shapeId="0" xr:uid="{00000000-0006-0000-1800-0000EC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3" shapeId="0" xr:uid="{00000000-0006-0000-1800-0000E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25/01/2022
Comp. 38433</t>
        </r>
      </text>
    </comment>
    <comment ref="I235" authorId="3" shapeId="0" xr:uid="{00000000-0006-0000-1800-0000EE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I236" authorId="3" shapeId="0" xr:uid="{00000000-0006-0000-1800-0000E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0" shapeId="0" xr:uid="{00000000-0006-0000-1800-0000F0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3" shapeId="0" xr:uid="{00000000-0006-0000-1800-0000F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25/03/2022
Comp. 38922</t>
        </r>
      </text>
    </comment>
    <comment ref="I237" authorId="3" shapeId="0" xr:uid="{00000000-0006-0000-1800-0000F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I238" authorId="3" shapeId="0" xr:uid="{00000000-0006-0000-1800-0000F3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3" shapeId="0" xr:uid="{00000000-0006-0000-1800-0000F4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26/05/2022
Comp. 39423</t>
        </r>
      </text>
    </comment>
    <comment ref="I239" authorId="3" shapeId="0" xr:uid="{00000000-0006-0000-1800-0000F5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I240" authorId="4" shapeId="0" xr:uid="{00000000-0006-0000-1800-0000F6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4" shapeId="0" xr:uid="{00000000-0006-0000-1800-0000F7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27/07/2022
Comp. 39917</t>
        </r>
      </text>
    </comment>
    <comment ref="I241" authorId="4" shapeId="0" xr:uid="{00000000-0006-0000-1800-0000F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4" shapeId="0" xr:uid="{00000000-0006-0000-1800-0000F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22/09/2022
Comp. 40393</t>
        </r>
      </text>
    </comment>
    <comment ref="I242" authorId="4" shapeId="0" xr:uid="{00000000-0006-0000-1800-0000FA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I243" authorId="4" shapeId="0" xr:uid="{00000000-0006-0000-1800-0000F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4" shapeId="0" xr:uid="{00000000-0006-0000-1800-0000F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17/10/2022
Comp. 40614</t>
        </r>
      </text>
    </comment>
    <comment ref="I244" authorId="4" shapeId="0" xr:uid="{00000000-0006-0000-1800-0000F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I245" authorId="4" shapeId="0" xr:uid="{00000000-0006-0000-1800-0000F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4" shapeId="0" xr:uid="{00000000-0006-0000-1800-0000F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09/12/2022
Comp. 41073</t>
        </r>
      </text>
    </comment>
    <comment ref="I246" authorId="4" shapeId="0" xr:uid="{00000000-0006-0000-1800-00000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4" shapeId="0" xr:uid="{00000000-0006-0000-1800-00000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30/01/2023
Comp. 41414</t>
        </r>
      </text>
    </comment>
    <comment ref="I247" authorId="4" shapeId="0" xr:uid="{00000000-0006-0000-1800-00000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4" shapeId="0" xr:uid="{00000000-0006-0000-1800-00000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21/03/2023
Comp. 41862</t>
        </r>
      </text>
    </comment>
    <comment ref="I248" authorId="4" shapeId="0" xr:uid="{00000000-0006-0000-1800-00000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I249" authorId="4" shapeId="0" xr:uid="{00000000-0006-0000-1800-00000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4" shapeId="0" xr:uid="{00000000-0006-0000-1800-00000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25/04/2023
Comp. 42139</t>
        </r>
      </text>
    </comment>
    <comment ref="I250" authorId="4" shapeId="0" xr:uid="{00000000-0006-0000-1800-00000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5" shapeId="0" xr:uid="{00000000-0006-0000-1800-000008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29/06/2023
Comp. 42653</t>
        </r>
      </text>
    </comment>
    <comment ref="I251" authorId="4" shapeId="0" xr:uid="{00000000-0006-0000-1800-00000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5" shapeId="0" xr:uid="{00000000-0006-0000-1800-00000A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26/07/2023
Comp. 42884</t>
        </r>
      </text>
    </comment>
    <comment ref="I252" authorId="5" shapeId="0" xr:uid="{00000000-0006-0000-1800-00000B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5" shapeId="0" xr:uid="{D76AC760-685E-443E-B34B-1820E19FA1A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29/08/2023
Comp. 43157</t>
        </r>
      </text>
    </comment>
    <comment ref="I253" authorId="5" shapeId="0" xr:uid="{00000000-0006-0000-1800-00000C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I254" authorId="5" shapeId="0" xr:uid="{33DED120-4F09-4865-A534-1106ED828B7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5" shapeId="0" xr:uid="{DC1AE2EF-C6E4-4285-AB81-8BF8A278B7A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29/09/2023
Comp. 43449</t>
        </r>
      </text>
    </comment>
    <comment ref="I255" authorId="5" shapeId="0" xr:uid="{F493EB54-2570-4848-AEE4-84C93249C06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5" shapeId="0" xr:uid="{84FC6164-8B6B-4F6E-A96F-99309C7531D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26/11/2023
Comp. 43899</t>
        </r>
      </text>
    </comment>
    <comment ref="I256" authorId="5" shapeId="0" xr:uid="{703E2CBD-6C15-4FFC-BBC5-7215291D260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4" shapeId="0" xr:uid="{E7873CE5-1A51-4D12-9A0D-09393C6B893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30/12/2023
comp. 44249</t>
        </r>
      </text>
    </comment>
    <comment ref="I257" authorId="5" shapeId="0" xr:uid="{078C8F44-AA9D-45D2-A5B9-1C5034EB38A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28/11/2023
Toma de lectura</t>
        </r>
      </text>
    </comment>
    <comment ref="I258" authorId="5" shapeId="0" xr:uid="{D58DD873-A1A4-4CE2-8067-09D59175300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Autor</author>
    <author>Daniela</author>
    <author>Constanza Rojas</author>
    <author>Beatriz Contreras</author>
    <author>Usuario</author>
    <author>Secretaria</author>
  </authors>
  <commentList>
    <comment ref="F3" authorId="0" shapeId="0" xr:uid="{00000000-0006-0000-19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Nuevo propietario informado con fecha 02/01/2023, anterior Danilo Espinoza G</t>
        </r>
      </text>
    </comment>
    <comment ref="X35" authorId="1" shapeId="0" xr:uid="{00000000-0006-0000-19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1" shapeId="0" xr:uid="{00000000-0006-0000-19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1" shapeId="0" xr:uid="{00000000-0006-0000-19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1" shapeId="0" xr:uid="{00000000-0006-0000-19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1" shapeId="0" xr:uid="{00000000-0006-0000-19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1" shapeId="0" xr:uid="{00000000-0006-0000-19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1" shapeId="0" xr:uid="{00000000-0006-0000-19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1" shapeId="0" xr:uid="{00000000-0006-0000-19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1" shapeId="0" xr:uid="{00000000-0006-0000-19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1" shapeId="0" xr:uid="{00000000-0006-0000-19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1" shapeId="0" xr:uid="{00000000-0006-0000-19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1" shapeId="0" xr:uid="{00000000-0006-0000-19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1" shapeId="0" xr:uid="{00000000-0006-0000-19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1" shapeId="0" xr:uid="{00000000-0006-0000-19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1" shapeId="0" xr:uid="{00000000-0006-0000-19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1" shapeId="0" xr:uid="{00000000-0006-0000-19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1" shapeId="0" xr:uid="{00000000-0006-0000-19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1" shapeId="0" xr:uid="{00000000-0006-0000-19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1" shapeId="0" xr:uid="{00000000-0006-0000-19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1" shapeId="0" xr:uid="{00000000-0006-0000-19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1" shapeId="0" xr:uid="{00000000-0006-0000-19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1" shapeId="0" xr:uid="{00000000-0006-0000-19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1" shapeId="0" xr:uid="{00000000-0006-0000-19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1" shapeId="0" xr:uid="{00000000-0006-0000-19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1" shapeId="0" xr:uid="{00000000-0006-0000-19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1" shapeId="0" xr:uid="{00000000-0006-0000-19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1" shapeId="0" xr:uid="{00000000-0006-0000-19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1" shapeId="0" xr:uid="{00000000-0006-0000-19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1" shapeId="0" xr:uid="{00000000-0006-0000-19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1" shapeId="0" xr:uid="{00000000-0006-0000-19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1" shapeId="0" xr:uid="{00000000-0006-0000-19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1" shapeId="0" xr:uid="{00000000-0006-0000-19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1" shapeId="0" xr:uid="{00000000-0006-0000-1900-00002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1" shapeId="0" xr:uid="{00000000-0006-0000-1900-000023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1" shapeId="0" xr:uid="{00000000-0006-0000-1900-000024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1" shapeId="0" xr:uid="{00000000-0006-0000-1900-000025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1" shapeId="0" xr:uid="{00000000-0006-0000-1900-000026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1" shapeId="0" xr:uid="{00000000-0006-0000-1900-000027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1" shapeId="0" xr:uid="{00000000-0006-0000-1900-000028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1" shapeId="0" xr:uid="{00000000-0006-0000-19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1" shapeId="0" xr:uid="{00000000-0006-0000-1900-00002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1" shapeId="0" xr:uid="{00000000-0006-0000-19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1" shapeId="0" xr:uid="{00000000-0006-0000-19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1" shapeId="0" xr:uid="{00000000-0006-0000-19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1" shapeId="0" xr:uid="{00000000-0006-0000-1900-00002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1" shapeId="0" xr:uid="{00000000-0006-0000-19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1" shapeId="0" xr:uid="{00000000-0006-0000-19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1" shapeId="0" xr:uid="{00000000-0006-0000-19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1" shapeId="0" xr:uid="{00000000-0006-0000-19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1" shapeId="0" xr:uid="{00000000-0006-0000-19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1" shapeId="0" xr:uid="{00000000-0006-0000-1900-00003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1" shapeId="0" xr:uid="{00000000-0006-0000-19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1" shapeId="0" xr:uid="{00000000-0006-0000-19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1" shapeId="0" xr:uid="{00000000-0006-0000-19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1" shapeId="0" xr:uid="{00000000-0006-0000-19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1" shapeId="0" xr:uid="{00000000-0006-0000-19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1" shapeId="0" xr:uid="{00000000-0006-0000-1900-00003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1" shapeId="0" xr:uid="{00000000-0006-0000-1900-00003B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X97" authorId="1" shapeId="0" xr:uid="{00000000-0006-0000-19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1" shapeId="0" xr:uid="{00000000-0006-0000-19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1" shapeId="0" xr:uid="{00000000-0006-0000-19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1" shapeId="0" xr:uid="{00000000-0006-0000-19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1" shapeId="0" xr:uid="{00000000-0006-0000-19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1" shapeId="0" xr:uid="{00000000-0006-0000-19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1" shapeId="0" xr:uid="{00000000-0006-0000-19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1" shapeId="0" xr:uid="{00000000-0006-0000-19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1" shapeId="0" xr:uid="{00000000-0006-0000-19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1" shapeId="0" xr:uid="{00000000-0006-0000-19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1" shapeId="0" xr:uid="{00000000-0006-0000-19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1" shapeId="0" xr:uid="{00000000-0006-0000-19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1" shapeId="0" xr:uid="{00000000-0006-0000-19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1" shapeId="0" xr:uid="{00000000-0006-0000-19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1" shapeId="0" xr:uid="{00000000-0006-0000-19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1" shapeId="0" xr:uid="{00000000-0006-0000-19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1" shapeId="0" xr:uid="{00000000-0006-0000-19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1" shapeId="0" xr:uid="{00000000-0006-0000-19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1" shapeId="0" xr:uid="{00000000-0006-0000-19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1" shapeId="0" xr:uid="{00000000-0006-0000-19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1" shapeId="0" xr:uid="{00000000-0006-0000-19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1" shapeId="0" xr:uid="{00000000-0006-0000-19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1" shapeId="0" xr:uid="{00000000-0006-0000-19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1" shapeId="0" xr:uid="{00000000-0006-0000-19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1" shapeId="0" xr:uid="{00000000-0006-0000-19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1" shapeId="0" xr:uid="{00000000-0006-0000-19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1" shapeId="0" xr:uid="{00000000-0006-0000-19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1" shapeId="0" xr:uid="{00000000-0006-0000-19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1" shapeId="0" xr:uid="{00000000-0006-0000-19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1" shapeId="0" xr:uid="{00000000-0006-0000-19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1" shapeId="0" xr:uid="{00000000-0006-0000-19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1" shapeId="0" xr:uid="{00000000-0006-0000-19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1" shapeId="0" xr:uid="{00000000-0006-0000-19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1" shapeId="0" xr:uid="{00000000-0006-0000-19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1" shapeId="0" xr:uid="{00000000-0006-0000-19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1" shapeId="0" xr:uid="{00000000-0006-0000-19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1" shapeId="0" xr:uid="{00000000-0006-0000-19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1" shapeId="0" xr:uid="{00000000-0006-0000-19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1" shapeId="0" xr:uid="{00000000-0006-0000-19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1" shapeId="0" xr:uid="{00000000-0006-0000-19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1" shapeId="0" xr:uid="{00000000-0006-0000-19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1" shapeId="0" xr:uid="{00000000-0006-0000-19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1" shapeId="0" xr:uid="{00000000-0006-0000-19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1" shapeId="0" xr:uid="{00000000-0006-0000-19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1" shapeId="0" xr:uid="{00000000-0006-0000-19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1" shapeId="0" xr:uid="{00000000-0006-0000-19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1" shapeId="0" xr:uid="{00000000-0006-0000-19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1" shapeId="0" xr:uid="{00000000-0006-0000-19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1" shapeId="0" xr:uid="{00000000-0006-0000-19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1" shapeId="0" xr:uid="{00000000-0006-0000-19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1" shapeId="0" xr:uid="{00000000-0006-0000-19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1" shapeId="0" xr:uid="{00000000-0006-0000-19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1" shapeId="0" xr:uid="{00000000-0006-0000-19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1" shapeId="0" xr:uid="{00000000-0006-0000-19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1" shapeId="0" xr:uid="{00000000-0006-0000-19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1" shapeId="0" xr:uid="{00000000-0006-0000-19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1" shapeId="0" xr:uid="{00000000-0006-0000-19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1" shapeId="0" xr:uid="{00000000-0006-0000-19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1" shapeId="0" xr:uid="{00000000-0006-0000-19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1" shapeId="0" xr:uid="{00000000-0006-0000-19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1" shapeId="0" xr:uid="{00000000-0006-0000-19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1" shapeId="0" xr:uid="{00000000-0006-0000-19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1" shapeId="0" xr:uid="{00000000-0006-0000-19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1" shapeId="0" xr:uid="{00000000-0006-0000-19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1" shapeId="0" xr:uid="{00000000-0006-0000-19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1" shapeId="0" xr:uid="{00000000-0006-0000-19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1" shapeId="0" xr:uid="{00000000-0006-0000-19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1" shapeId="0" xr:uid="{00000000-0006-0000-19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1" shapeId="0" xr:uid="{00000000-0006-0000-19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1" shapeId="0" xr:uid="{00000000-0006-0000-19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1" shapeId="0" xr:uid="{00000000-0006-0000-19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1" shapeId="0" xr:uid="{00000000-0006-0000-19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1" shapeId="0" xr:uid="{00000000-0006-0000-19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1" shapeId="0" xr:uid="{00000000-0006-0000-19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I171" authorId="1" shapeId="0" xr:uid="{00000000-0006-0000-19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1" authorId="1" shapeId="0" xr:uid="{00000000-0006-0000-19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1" shapeId="0" xr:uid="{00000000-0006-0000-19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I173" authorId="1" shapeId="0" xr:uid="{00000000-0006-0000-19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3" authorId="1" shapeId="0" xr:uid="{00000000-0006-0000-19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1" shapeId="0" xr:uid="{00000000-0006-0000-19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27/12/2016
Toma de lectura</t>
        </r>
      </text>
    </comment>
    <comment ref="X174" authorId="1" shapeId="0" xr:uid="{00000000-0006-0000-1900-00008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1900-00008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24/01/2017
Toma de lectura</t>
        </r>
      </text>
    </comment>
    <comment ref="I176" authorId="1" shapeId="0" xr:uid="{00000000-0006-0000-1900-00008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22/02/2017
Toma de lectura.</t>
        </r>
      </text>
    </comment>
    <comment ref="X176" authorId="2" shapeId="0" xr:uid="{00000000-0006-0000-19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03/03/2017
Comp. 24788</t>
        </r>
      </text>
    </comment>
    <comment ref="I177" authorId="1" shapeId="0" xr:uid="{00000000-0006-0000-1900-00009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28/03/2017
Toma de lectura</t>
        </r>
      </text>
    </comment>
    <comment ref="X177" authorId="2" shapeId="0" xr:uid="{00000000-0006-0000-19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24/04/2017
Comp. 25122</t>
        </r>
      </text>
    </comment>
    <comment ref="I178" authorId="1" shapeId="0" xr:uid="{00000000-0006-0000-1900-00009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27/04/2017
Toma de lectura</t>
        </r>
      </text>
    </comment>
    <comment ref="X178" authorId="2" shapeId="0" xr:uid="{00000000-0006-0000-19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08/05/2017
Comp. 25282</t>
        </r>
      </text>
    </comment>
    <comment ref="X179" authorId="2" shapeId="0" xr:uid="{00000000-0006-0000-19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08/06/2017
Comp. 25499</t>
        </r>
      </text>
    </comment>
    <comment ref="X180" authorId="2" shapeId="0" xr:uid="{00000000-0006-0000-19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03/07/2017
Comp. 25673</t>
        </r>
      </text>
    </comment>
    <comment ref="X182" authorId="2" shapeId="0" xr:uid="{00000000-0006-0000-19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01/09/2017
Comp. 26107</t>
        </r>
      </text>
    </comment>
    <comment ref="X184" authorId="2" shapeId="0" xr:uid="{00000000-0006-0000-19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17/11/2017
Comp. 26677</t>
        </r>
      </text>
    </comment>
    <comment ref="X186" authorId="2" shapeId="0" xr:uid="{00000000-0006-0000-19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20/01/2018
Comp. 27130</t>
        </r>
      </text>
    </comment>
    <comment ref="X187" authorId="2" shapeId="0" xr:uid="{00000000-0006-0000-19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03/02/2018
Comp. 27274</t>
        </r>
      </text>
    </comment>
    <comment ref="X188" authorId="2" shapeId="0" xr:uid="{00000000-0006-0000-19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13/03/2018
Comp. 27570</t>
        </r>
      </text>
    </comment>
    <comment ref="X190" authorId="2" shapeId="0" xr:uid="{00000000-0006-0000-19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02/04/2018
Comp. 27903</t>
        </r>
      </text>
    </comment>
    <comment ref="X192" authorId="3" shapeId="0" xr:uid="{00000000-0006-0000-1900-00009C000000}">
      <text>
        <r>
          <rPr>
            <b/>
            <sz val="9"/>
            <color indexed="81"/>
            <rFont val="Tahoma"/>
            <family val="2"/>
          </rPr>
          <t>Constanza:</t>
        </r>
        <r>
          <rPr>
            <sz val="9"/>
            <color indexed="81"/>
            <rFont val="Tahoma"/>
            <family val="2"/>
          </rPr>
          <t xml:space="preserve">
Transferencia
03/07/2018
Comp. 28367</t>
        </r>
      </text>
    </comment>
    <comment ref="X194" authorId="2" shapeId="0" xr:uid="{00000000-0006-0000-19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26/09/2018
Comp. 28939</t>
        </r>
      </text>
    </comment>
    <comment ref="X197" authorId="2" shapeId="0" xr:uid="{00000000-0006-0000-19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05/12/2018
Comp. 29529</t>
        </r>
      </text>
    </comment>
    <comment ref="X198" authorId="2" shapeId="0" xr:uid="{00000000-0006-0000-19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28/01/2019
Comp. 29836</t>
        </r>
      </text>
    </comment>
    <comment ref="X199" authorId="2" shapeId="0" xr:uid="{00000000-0006-0000-19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23/02/2019
Comp. 30032</t>
        </r>
      </text>
    </comment>
    <comment ref="X200" authorId="2" shapeId="0" xr:uid="{00000000-0006-0000-19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28/03/2019
Comp. 30292</t>
        </r>
      </text>
    </comment>
    <comment ref="X202" authorId="2" shapeId="0" xr:uid="{00000000-0006-0000-19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02/05/2019
Comp. 30625</t>
        </r>
      </text>
    </comment>
    <comment ref="X203" authorId="4" shapeId="0" xr:uid="{00000000-0006-0000-1900-0000A3000000}">
      <text>
        <r>
          <rPr>
            <sz val="9"/>
            <color indexed="81"/>
            <rFont val="Tahoma"/>
            <family val="2"/>
          </rPr>
          <t xml:space="preserve">
Transferencia
10/06/2019
Comp. 30925</t>
        </r>
      </text>
    </comment>
    <comment ref="X205" authorId="4" shapeId="0" xr:uid="{00000000-0006-0000-1900-0000A4000000}">
      <text>
        <r>
          <rPr>
            <sz val="9"/>
            <color indexed="81"/>
            <rFont val="Tahoma"/>
            <family val="2"/>
          </rPr>
          <t xml:space="preserve">
Transferencia
01/08/2019
Comp. 31291</t>
        </r>
      </text>
    </comment>
    <comment ref="X209" authorId="4" shapeId="0" xr:uid="{00000000-0006-0000-1900-0000A5000000}">
      <text>
        <r>
          <rPr>
            <sz val="9"/>
            <color indexed="81"/>
            <rFont val="Tahoma"/>
            <family val="2"/>
          </rPr>
          <t>Transferencia
02/12/2019
Comp. 32240</t>
        </r>
      </text>
    </comment>
    <comment ref="X211" authorId="4" shapeId="0" xr:uid="{00000000-0006-0000-1900-0000A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01/02/2020
Comp. 32674</t>
        </r>
      </text>
    </comment>
    <comment ref="X213" authorId="4" shapeId="0" xr:uid="{00000000-0006-0000-1900-0000A7000000}">
      <text>
        <r>
          <rPr>
            <sz val="9"/>
            <color indexed="81"/>
            <rFont val="Tahoma"/>
            <family val="2"/>
          </rPr>
          <t>Transferencia
02/04/2020
Comp. 33199</t>
        </r>
      </text>
    </comment>
    <comment ref="X214" authorId="4" shapeId="0" xr:uid="{00000000-0006-0000-1900-0000A8000000}">
      <text>
        <r>
          <rPr>
            <sz val="9"/>
            <color indexed="81"/>
            <rFont val="Tahoma"/>
            <family val="2"/>
          </rPr>
          <t>Transferencia
10/05/2020
Comp. 33505</t>
        </r>
      </text>
    </comment>
    <comment ref="X215" authorId="4" shapeId="0" xr:uid="{00000000-0006-0000-1900-0000A9000000}">
      <text>
        <r>
          <rPr>
            <sz val="9"/>
            <color indexed="81"/>
            <rFont val="Tahoma"/>
            <family val="2"/>
          </rPr>
          <t>Transferencia
04/06/2020
Comp. 33712</t>
        </r>
      </text>
    </comment>
    <comment ref="X216" authorId="4" shapeId="0" xr:uid="{00000000-0006-0000-1900-0000AA000000}">
      <text>
        <r>
          <rPr>
            <sz val="9"/>
            <color indexed="81"/>
            <rFont val="Tahoma"/>
            <family val="2"/>
          </rPr>
          <t>Transferencia
27/07/2020
Comp. 34037</t>
        </r>
      </text>
    </comment>
    <comment ref="X217" authorId="4" shapeId="0" xr:uid="{00000000-0006-0000-1900-0000AB000000}">
      <text>
        <r>
          <rPr>
            <sz val="9"/>
            <color indexed="81"/>
            <rFont val="Tahoma"/>
            <family val="2"/>
          </rPr>
          <t>Transferencia
26/08/2020
Comp. 34277</t>
        </r>
      </text>
    </comment>
    <comment ref="X218" authorId="4" shapeId="0" xr:uid="{00000000-0006-0000-1900-0000AC000000}">
      <text>
        <r>
          <rPr>
            <sz val="9"/>
            <color indexed="81"/>
            <rFont val="Tahoma"/>
            <family val="2"/>
          </rPr>
          <t>Transferencia
09/09/2020
Comp. 34459</t>
        </r>
      </text>
    </comment>
    <comment ref="X219" authorId="4" shapeId="0" xr:uid="{00000000-0006-0000-1900-0000AD000000}">
      <text>
        <r>
          <rPr>
            <sz val="9"/>
            <color indexed="81"/>
            <rFont val="Tahoma"/>
            <family val="2"/>
          </rPr>
          <t>Transferencia
27/10/2020
Comp. 34774</t>
        </r>
      </text>
    </comment>
    <comment ref="X220" authorId="4" shapeId="0" xr:uid="{00000000-0006-0000-1900-0000A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20/11/2020
Comp. 34992</t>
        </r>
      </text>
    </comment>
    <comment ref="X221" authorId="4" shapeId="0" xr:uid="{00000000-0006-0000-1900-0000AF000000}">
      <text>
        <r>
          <rPr>
            <sz val="9"/>
            <color indexed="81"/>
            <rFont val="Tahoma"/>
            <family val="2"/>
          </rPr>
          <t>Transferencia
25/12/2020
Comp. 35239</t>
        </r>
      </text>
    </comment>
    <comment ref="X222" authorId="4" shapeId="0" xr:uid="{00000000-0006-0000-1900-0000B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07/01/2021
Comp. 35428</t>
        </r>
      </text>
    </comment>
    <comment ref="X223" authorId="4" shapeId="0" xr:uid="{00000000-0006-0000-1900-0000B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10/02/2021
Comp. 35684</t>
        </r>
      </text>
    </comment>
    <comment ref="X225" authorId="4" shapeId="0" xr:uid="{00000000-0006-0000-1900-0000B2000000}">
      <text>
        <r>
          <rPr>
            <sz val="9"/>
            <color indexed="81"/>
            <rFont val="Tahoma"/>
            <family val="2"/>
          </rPr>
          <t>Transferencia
01/04/2021
Comp. 36096</t>
        </r>
      </text>
    </comment>
    <comment ref="X226" authorId="4" shapeId="0" xr:uid="{00000000-0006-0000-1900-0000B3000000}">
      <text>
        <r>
          <rPr>
            <sz val="9"/>
            <color indexed="81"/>
            <rFont val="Tahoma"/>
            <family val="2"/>
          </rPr>
          <t>Transferencia
30/04/2021
Comp. 36300</t>
        </r>
      </text>
    </comment>
    <comment ref="X228" authorId="4" shapeId="0" xr:uid="{00000000-0006-0000-1900-0000B4000000}">
      <text>
        <r>
          <rPr>
            <sz val="9"/>
            <color indexed="81"/>
            <rFont val="Tahoma"/>
            <family val="2"/>
          </rPr>
          <t>Transferencia
05/07/2021
Comp. 36875</t>
        </r>
      </text>
    </comment>
    <comment ref="D229" authorId="4" shapeId="0" xr:uid="{00000000-0006-0000-1900-0000B5000000}">
      <text>
        <r>
          <rPr>
            <b/>
            <sz val="9"/>
            <color indexed="81"/>
            <rFont val="Tahoma"/>
            <family val="2"/>
          </rPr>
          <t>28/07/2021
Inicio toma de lecturas medidor
Sello n°20814</t>
        </r>
      </text>
    </comment>
    <comment ref="H229" authorId="4" shapeId="0" xr:uid="{00000000-0006-0000-1900-0000B6000000}">
      <text>
        <r>
          <rPr>
            <b/>
            <sz val="9"/>
            <color indexed="81"/>
            <rFont val="Tahoma"/>
            <family val="2"/>
          </rPr>
          <t>28/07/2021
Inicio toma de lecturas a medidor 
Sello n°20887</t>
        </r>
      </text>
    </comment>
    <comment ref="H230" authorId="4" shapeId="0" xr:uid="{00000000-0006-0000-1900-0000B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4" shapeId="0" xr:uid="{00000000-0006-0000-1900-0000B8000000}">
      <text>
        <r>
          <rPr>
            <sz val="9"/>
            <color indexed="81"/>
            <rFont val="Tahoma"/>
            <family val="2"/>
          </rPr>
          <t>Transferencia
27/09/2021
Comp. 37466</t>
        </r>
      </text>
    </comment>
    <comment ref="I231" authorId="4" shapeId="0" xr:uid="{00000000-0006-0000-1900-0000B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I232" authorId="4" shapeId="0" xr:uid="{00000000-0006-0000-1900-0000B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4" shapeId="0" xr:uid="{00000000-0006-0000-1900-0000BB000000}">
      <text>
        <r>
          <rPr>
            <sz val="9"/>
            <color indexed="81"/>
            <rFont val="Tahoma"/>
            <family val="2"/>
          </rPr>
          <t>Transferencia
27/11/2021
Comp. 37952</t>
        </r>
      </text>
    </comment>
    <comment ref="I233" authorId="4" shapeId="0" xr:uid="{00000000-0006-0000-1900-0000B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I234" authorId="5" shapeId="0" xr:uid="{00000000-0006-0000-1900-0000B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5" shapeId="0" xr:uid="{00000000-0006-0000-1900-0000BE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09/01/2022
Comp. 38375</t>
        </r>
      </text>
    </comment>
    <comment ref="I235" authorId="5" shapeId="0" xr:uid="{00000000-0006-0000-1900-0000B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I236" authorId="5" shapeId="0" xr:uid="{00000000-0006-0000-1900-0000C0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1" shapeId="0" xr:uid="{00000000-0006-0000-1900-0000C1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5" shapeId="0" xr:uid="{00000000-0006-0000-1900-0000C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21/03/2022
Comp. 38904</t>
        </r>
      </text>
    </comment>
    <comment ref="I237" authorId="5" shapeId="0" xr:uid="{00000000-0006-0000-1900-0000C3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5" shapeId="0" xr:uid="{00000000-0006-0000-1900-0000C4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06/04/2022
Comp. 39103</t>
        </r>
      </text>
    </comment>
    <comment ref="I238" authorId="5" shapeId="0" xr:uid="{00000000-0006-0000-1900-0000C5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I239" authorId="5" shapeId="0" xr:uid="{00000000-0006-0000-1900-0000C6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0" shapeId="0" xr:uid="{00000000-0006-0000-1900-0000C7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22/06/2022
Comp. 39664</t>
        </r>
      </text>
    </comment>
    <comment ref="I240" authorId="0" shapeId="0" xr:uid="{00000000-0006-0000-1900-0000C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0" shapeId="0" xr:uid="{00000000-0006-0000-1900-0000C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16/07/2022
Comp. 39882</t>
        </r>
      </text>
    </comment>
    <comment ref="I241" authorId="0" shapeId="0" xr:uid="{00000000-0006-0000-1900-0000CA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0" shapeId="0" xr:uid="{00000000-0006-0000-1900-0000C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27/08/2022
Comp. 40162</t>
        </r>
      </text>
    </comment>
    <comment ref="I242" authorId="0" shapeId="0" xr:uid="{00000000-0006-0000-1900-0000C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I243" authorId="0" shapeId="0" xr:uid="{00000000-0006-0000-1900-0000C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0" shapeId="0" xr:uid="{00000000-0006-0000-1900-0000C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30/09/2022
Comp. 40450</t>
        </r>
      </text>
    </comment>
    <comment ref="I244" authorId="0" shapeId="0" xr:uid="{00000000-0006-0000-1900-0000C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I245" authorId="0" shapeId="0" xr:uid="{00000000-0006-0000-1900-0000D0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0" shapeId="0" xr:uid="{00000000-0006-0000-1900-0000D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01/12/2022
Comp. 40975</t>
        </r>
      </text>
    </comment>
    <comment ref="I246" authorId="0" shapeId="0" xr:uid="{00000000-0006-0000-1900-0000D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0" shapeId="0" xr:uid="{00000000-0006-0000-1900-0000D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02/03/2023
Comp. 41760</t>
        </r>
      </text>
    </comment>
    <comment ref="I247" authorId="0" shapeId="0" xr:uid="{00000000-0006-0000-1900-0000D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0" shapeId="0" xr:uid="{00000000-0006-0000-1900-0000D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02/03/2023
Comp. 41749</t>
        </r>
      </text>
    </comment>
    <comment ref="I248" authorId="0" shapeId="0" xr:uid="{00000000-0006-0000-1900-0000D6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0" shapeId="0" xr:uid="{00000000-0006-0000-1900-0000D7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Transferencias
26/03/2023
Comp. 41886-41887</t>
        </r>
      </text>
    </comment>
    <comment ref="I249" authorId="0" shapeId="0" xr:uid="{00000000-0006-0000-1900-0000D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0" shapeId="0" xr:uid="{00000000-0006-0000-1900-0000D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13/05/2023
Comp. 42334</t>
        </r>
      </text>
    </comment>
    <comment ref="I250" authorId="0" shapeId="0" xr:uid="{00000000-0006-0000-1900-0000DA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0" shapeId="0" xr:uid="{00000000-0006-0000-1900-0000D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06/06/2023
Comp. 42556</t>
        </r>
      </text>
    </comment>
    <comment ref="I251" authorId="0" shapeId="0" xr:uid="{00000000-0006-0000-1900-0000D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I252" authorId="6" shapeId="0" xr:uid="{00000000-0006-0000-1900-0000DD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I253" authorId="6" shapeId="0" xr:uid="{00000000-0006-0000-1900-0000DE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6" shapeId="0" xr:uid="{FD916E98-5BA1-40C0-A5C0-EAFBCBB2E20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22/08/2023
Comp. 43128</t>
        </r>
      </text>
    </comment>
    <comment ref="I254" authorId="6" shapeId="0" xr:uid="{BF567EF9-7801-4C52-88F0-4C8D8842901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I255" authorId="6" shapeId="0" xr:uid="{4EB86AB3-34C2-461F-8425-567EDB714E5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I256" authorId="6" shapeId="0" xr:uid="{7A9E4C5F-B1F9-4C12-8C47-591ED3E0F12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I257" authorId="6" shapeId="0" xr:uid="{512EBDCF-0B14-4B99-815B-83628487D43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I258" authorId="6" shapeId="0" xr:uid="{9BC8C329-7550-4FF3-A7C5-AE587844720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</author>
    <author>Beatriz Contreras</author>
    <author>Usuario</author>
    <author>User</author>
    <author>Secretaria</author>
  </authors>
  <commentList>
    <comment ref="X35" authorId="0" shapeId="0" xr:uid="{00000000-0006-0000-1A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1A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1A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1A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1A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1A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1A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1A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1A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1A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1A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1A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1A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1A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1A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1A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1A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1A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1A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1A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1A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1A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1A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1A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1A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1A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1A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1A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1A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1A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1A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1A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1A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1A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1A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1A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1A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1A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1A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1A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1A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1A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1A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1A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1A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1A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1A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1A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1A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1A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1A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1A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1A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1A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1A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1A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1A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1A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X97" authorId="0" shapeId="0" xr:uid="{00000000-0006-0000-1A00-00003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1A00-00003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1A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1A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1A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1A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1A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1A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1A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1A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1A00-000045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1A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1A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1A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1A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1A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1A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1A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1A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1A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1A00-00004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1A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1A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1A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1A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1A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1A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1A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1A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1A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1A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1A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1A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1A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1A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1A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1A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1A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1A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1A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1A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1A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1A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1A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1A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1A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1A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1A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1A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1A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1A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1A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1A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1A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1A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1A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1A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1A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1A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1A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1A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1A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1A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1A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1A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1A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1A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1A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1A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1A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1A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1A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1A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1A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I171" authorId="0" shapeId="0" xr:uid="{00000000-0006-0000-1A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1" authorId="0" shapeId="0" xr:uid="{00000000-0006-0000-1A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1A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I173" authorId="0" shapeId="0" xr:uid="{00000000-0006-0000-1A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3" authorId="0" shapeId="0" xr:uid="{00000000-0006-0000-1A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1A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27/12/2016
Toma de lectura</t>
        </r>
      </text>
    </comment>
    <comment ref="X174" authorId="0" shapeId="0" xr:uid="{00000000-0006-0000-1A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0" shapeId="0" xr:uid="{00000000-0006-0000-1A00-00008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24/01/2017
Toma de lectura</t>
        </r>
      </text>
    </comment>
    <comment ref="X175" authorId="1" shapeId="0" xr:uid="{00000000-0006-0000-1A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02/02/2017
Comp. 24527</t>
        </r>
      </text>
    </comment>
    <comment ref="I176" authorId="0" shapeId="0" xr:uid="{00000000-0006-0000-1A00-00008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22/02/2017
Toma de lectura.</t>
        </r>
      </text>
    </comment>
    <comment ref="X176" authorId="1" shapeId="0" xr:uid="{00000000-0006-0000-1A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10/04/2017
Comp. 25069</t>
        </r>
      </text>
    </comment>
    <comment ref="I177" authorId="0" shapeId="0" xr:uid="{00000000-0006-0000-1A00-00009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28/03/2017
Toma de lectura</t>
        </r>
      </text>
    </comment>
    <comment ref="I178" authorId="0" shapeId="0" xr:uid="{00000000-0006-0000-1A00-00009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27/04/2017
Toma de lectura</t>
        </r>
      </text>
    </comment>
    <comment ref="X178" authorId="1" shapeId="0" xr:uid="{00000000-0006-0000-1A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28/05/2017
Comp. 25349</t>
        </r>
      </text>
    </comment>
    <comment ref="X179" authorId="1" shapeId="0" xr:uid="{00000000-0006-0000-1A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02/06/2017
Comp. 25449</t>
        </r>
      </text>
    </comment>
    <comment ref="X180" authorId="1" shapeId="0" xr:uid="{00000000-0006-0000-1A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04/07/2017
Comp. 25681</t>
        </r>
      </text>
    </comment>
    <comment ref="X182" authorId="1" shapeId="0" xr:uid="{00000000-0006-0000-1A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29/09/2017
Comp. 26287</t>
        </r>
      </text>
    </comment>
    <comment ref="X184" authorId="1" shapeId="0" xr:uid="{00000000-0006-0000-1A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28/10/2017
Comp. 26483</t>
        </r>
      </text>
    </comment>
    <comment ref="X185" authorId="1" shapeId="0" xr:uid="{00000000-0006-0000-1A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04/12/2017
Comp. 26825</t>
        </r>
      </text>
    </comment>
    <comment ref="X187" authorId="1" shapeId="0" xr:uid="{00000000-0006-0000-1A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12/02/2018
Comp. 27323</t>
        </r>
      </text>
    </comment>
    <comment ref="X189" authorId="2" shapeId="0" xr:uid="{00000000-0006-0000-1A00-000099000000}">
      <text>
        <r>
          <rPr>
            <sz val="9"/>
            <color indexed="81"/>
            <rFont val="Tahoma"/>
            <family val="2"/>
          </rPr>
          <t>Transferencia 18/04/2018
comp. 27806</t>
        </r>
      </text>
    </comment>
    <comment ref="X191" authorId="1" shapeId="0" xr:uid="{00000000-0006-0000-1A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04/06/2018
Comp. 28174</t>
        </r>
      </text>
    </comment>
    <comment ref="X193" authorId="1" shapeId="0" xr:uid="{00000000-0006-0000-1A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16/08/2018
Comp. 28680</t>
        </r>
      </text>
    </comment>
    <comment ref="X194" authorId="1" shapeId="0" xr:uid="{00000000-0006-0000-1A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03/09/2018
Comp. 28801</t>
        </r>
      </text>
    </comment>
    <comment ref="X196" authorId="1" shapeId="0" xr:uid="{00000000-0006-0000-1A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19/11/2018
Comp. 29359</t>
        </r>
      </text>
    </comment>
    <comment ref="X198" authorId="1" shapeId="0" xr:uid="{00000000-0006-0000-1A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15/01/2018
Comp. 29798</t>
        </r>
      </text>
    </comment>
    <comment ref="X201" authorId="1" shapeId="0" xr:uid="{00000000-0006-0000-1A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27/04/2019
Comp. 30512</t>
        </r>
      </text>
    </comment>
    <comment ref="X203" authorId="3" shapeId="0" xr:uid="{00000000-0006-0000-1A00-0000A0000000}">
      <text>
        <r>
          <rPr>
            <sz val="9"/>
            <color indexed="81"/>
            <rFont val="Tahoma"/>
            <family val="2"/>
          </rPr>
          <t xml:space="preserve">
Transferencia
07/06/2019
Comp. 30920</t>
        </r>
      </text>
    </comment>
    <comment ref="X204" authorId="1" shapeId="0" xr:uid="{00000000-0006-0000-1A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07/07/2019
Comp. 31148</t>
        </r>
      </text>
    </comment>
    <comment ref="X207" authorId="1" shapeId="0" xr:uid="{00000000-0006-0000-1A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16/10/2019
Comp. 31874</t>
        </r>
      </text>
    </comment>
    <comment ref="X208" authorId="3" shapeId="0" xr:uid="{00000000-0006-0000-1A00-0000A3000000}">
      <text>
        <r>
          <rPr>
            <sz val="9"/>
            <color indexed="81"/>
            <rFont val="Tahoma"/>
            <family val="2"/>
          </rPr>
          <t>Transferencia
27/11/2019
Comp. 32158</t>
        </r>
      </text>
    </comment>
    <comment ref="X210" authorId="3" shapeId="0" xr:uid="{00000000-0006-0000-1A00-0000A4000000}">
      <text>
        <r>
          <rPr>
            <sz val="9"/>
            <color indexed="81"/>
            <rFont val="Tahoma"/>
            <family val="2"/>
          </rPr>
          <t xml:space="preserve">
Transferencia
01/01/2020
Comp. 32462</t>
        </r>
      </text>
    </comment>
    <comment ref="X211" authorId="3" shapeId="0" xr:uid="{00000000-0006-0000-1A00-0000A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04/02/2020
Comp. 32758</t>
        </r>
      </text>
    </comment>
    <comment ref="X213" authorId="3" shapeId="0" xr:uid="{00000000-0006-0000-1A00-0000A6000000}">
      <text>
        <r>
          <rPr>
            <sz val="9"/>
            <color indexed="81"/>
            <rFont val="Tahoma"/>
            <family val="2"/>
          </rPr>
          <t>Transferencia
01/04/2020
Comp. 33180</t>
        </r>
      </text>
    </comment>
    <comment ref="X215" authorId="3" shapeId="0" xr:uid="{00000000-0006-0000-1A00-0000A7000000}">
      <text>
        <r>
          <rPr>
            <sz val="9"/>
            <color indexed="81"/>
            <rFont val="Tahoma"/>
            <family val="2"/>
          </rPr>
          <t>Transferencia
12/06/2020
Comp. 33765</t>
        </r>
      </text>
    </comment>
    <comment ref="X216" authorId="3" shapeId="0" xr:uid="{00000000-0006-0000-1A00-0000A8000000}">
      <text>
        <r>
          <rPr>
            <sz val="9"/>
            <color indexed="81"/>
            <rFont val="Tahoma"/>
            <family val="2"/>
          </rPr>
          <t>Transferencia
13/07/2020
Comp. 34002</t>
        </r>
      </text>
    </comment>
    <comment ref="X217" authorId="3" shapeId="0" xr:uid="{00000000-0006-0000-1A00-0000A9000000}">
      <text>
        <r>
          <rPr>
            <sz val="9"/>
            <color indexed="81"/>
            <rFont val="Tahoma"/>
            <family val="2"/>
          </rPr>
          <t>Transferencia
01/08/2020
Comp. 34108</t>
        </r>
      </text>
    </comment>
    <comment ref="X219" authorId="3" shapeId="0" xr:uid="{00000000-0006-0000-1A00-0000A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16/10/2020
Comp. 34746</t>
        </r>
      </text>
    </comment>
    <comment ref="X221" authorId="3" shapeId="0" xr:uid="{00000000-0006-0000-1A00-0000AB000000}">
      <text>
        <r>
          <rPr>
            <sz val="9"/>
            <color indexed="81"/>
            <rFont val="Tahoma"/>
            <family val="2"/>
          </rPr>
          <t>Transferencia
04/12/2020
Comp. 35153</t>
        </r>
      </text>
    </comment>
    <comment ref="X223" authorId="3" shapeId="0" xr:uid="{00000000-0006-0000-1A00-0000AC000000}">
      <text>
        <r>
          <rPr>
            <sz val="9"/>
            <color indexed="81"/>
            <rFont val="Tahoma"/>
            <family val="2"/>
          </rPr>
          <t>Transferencia
27/02/2021
Comp. 35768</t>
        </r>
      </text>
    </comment>
    <comment ref="X225" authorId="3" shapeId="0" xr:uid="{00000000-0006-0000-1A00-0000AD000000}">
      <text>
        <r>
          <rPr>
            <sz val="9"/>
            <color indexed="81"/>
            <rFont val="Tahoma"/>
            <family val="2"/>
          </rPr>
          <t>Transferencia
08/04/2021
Comp. 36170</t>
        </r>
      </text>
    </comment>
    <comment ref="X226" authorId="3" shapeId="0" xr:uid="{00000000-0006-0000-1A00-0000AE000000}">
      <text>
        <r>
          <rPr>
            <sz val="9"/>
            <color indexed="81"/>
            <rFont val="Tahoma"/>
            <family val="2"/>
          </rPr>
          <t>Transferencia
03/05/2021
Comp. 36365</t>
        </r>
      </text>
    </comment>
    <comment ref="X227" authorId="3" shapeId="0" xr:uid="{00000000-0006-0000-1A00-0000AF000000}">
      <text>
        <r>
          <rPr>
            <sz val="9"/>
            <color indexed="81"/>
            <rFont val="Tahoma"/>
            <family val="2"/>
          </rPr>
          <t>Transferencia
14/06/2021
Comp. 36695</t>
        </r>
      </text>
    </comment>
    <comment ref="X228" authorId="3" shapeId="0" xr:uid="{00000000-0006-0000-1A00-0000B0000000}">
      <text>
        <r>
          <rPr>
            <sz val="9"/>
            <color indexed="81"/>
            <rFont val="Tahoma"/>
            <family val="2"/>
          </rPr>
          <t>Transferencia
04/07/2021
Comp. 36862</t>
        </r>
      </text>
    </comment>
    <comment ref="X229" authorId="3" shapeId="0" xr:uid="{00000000-0006-0000-1A00-0000B1000000}">
      <text>
        <r>
          <rPr>
            <sz val="9"/>
            <color indexed="81"/>
            <rFont val="Tahoma"/>
            <family val="2"/>
          </rPr>
          <t>Transferencia
02/08/2021
Comp. 37099</t>
        </r>
      </text>
    </comment>
    <comment ref="X230" authorId="3" shapeId="0" xr:uid="{00000000-0006-0000-1A00-0000B2000000}">
      <text>
        <r>
          <rPr>
            <sz val="9"/>
            <color indexed="81"/>
            <rFont val="Tahoma"/>
            <family val="2"/>
          </rPr>
          <t>Transferencia
04/09/2021
Comp. 37360</t>
        </r>
      </text>
    </comment>
    <comment ref="X231" authorId="3" shapeId="0" xr:uid="{00000000-0006-0000-1A00-0000B3000000}">
      <text>
        <r>
          <rPr>
            <sz val="9"/>
            <color indexed="81"/>
            <rFont val="Tahoma"/>
            <family val="2"/>
          </rPr>
          <t>Transferencia
10/10/2021
Comp. 37652</t>
        </r>
      </text>
    </comment>
    <comment ref="X233" authorId="3" shapeId="0" xr:uid="{00000000-0006-0000-1A00-0000B4000000}">
      <text>
        <r>
          <rPr>
            <sz val="9"/>
            <color indexed="81"/>
            <rFont val="Tahoma"/>
            <family val="2"/>
          </rPr>
          <t>Transferencia
03/12/2021
Comp. 38074</t>
        </r>
      </text>
    </comment>
    <comment ref="X235" authorId="2" shapeId="0" xr:uid="{00000000-0006-0000-1A00-0000B5000000}">
      <text>
        <r>
          <rPr>
            <b/>
            <sz val="9"/>
            <color indexed="81"/>
            <rFont val="Tahoma"/>
            <family val="2"/>
          </rPr>
          <t>Beatriz:</t>
        </r>
        <r>
          <rPr>
            <sz val="9"/>
            <color indexed="81"/>
            <rFont val="Tahoma"/>
            <family val="2"/>
          </rPr>
          <t xml:space="preserve">
Transferencia
17/02/2022
Comp. 38659</t>
        </r>
      </text>
    </comment>
    <comment ref="Q236" authorId="0" shapeId="0" xr:uid="{00000000-0006-0000-1A00-0000B6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4" shapeId="0" xr:uid="{00000000-0006-0000-1A00-0000B7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18/03/2022
Comp. 38899</t>
        </r>
      </text>
    </comment>
    <comment ref="X237" authorId="4" shapeId="0" xr:uid="{00000000-0006-0000-1A00-0000B8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06/04/2022
Comp. 39099</t>
        </r>
      </text>
    </comment>
    <comment ref="X238" authorId="4" shapeId="0" xr:uid="{00000000-0006-0000-1A00-0000B9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12/05/2022
Comp. 39378</t>
        </r>
      </text>
    </comment>
    <comment ref="X239" authorId="4" shapeId="0" xr:uid="{00000000-0006-0000-1A00-0000BA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08/06/2022
Comp. 39611</t>
        </r>
      </text>
    </comment>
    <comment ref="X240" authorId="5" shapeId="0" xr:uid="{00000000-0006-0000-1A00-0000B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06/07/2022
Comp. 39841</t>
        </r>
      </text>
    </comment>
    <comment ref="X241" authorId="5" shapeId="0" xr:uid="{00000000-0006-0000-1A00-0000B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04/08/2022
Comp. 40065</t>
        </r>
      </text>
    </comment>
    <comment ref="X243" authorId="5" shapeId="0" xr:uid="{00000000-0006-0000-1A00-0000B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02/10/2022
Comp. 40511</t>
        </r>
      </text>
    </comment>
    <comment ref="X244" authorId="5" shapeId="0" xr:uid="{00000000-0006-0000-1A00-0000B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08/11/2022
Comp. 40839</t>
        </r>
      </text>
    </comment>
    <comment ref="X245" authorId="5" shapeId="0" xr:uid="{00000000-0006-0000-1A00-0000B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08/12/2022
Comp. 41066</t>
        </r>
      </text>
    </comment>
    <comment ref="X247" authorId="5" shapeId="0" xr:uid="{00000000-0006-0000-1A00-0000C0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28/02/2023
Comp. 41676</t>
        </r>
      </text>
    </comment>
    <comment ref="X248" authorId="5" shapeId="0" xr:uid="{00000000-0006-0000-1A00-0000C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07/03/2023
Comp. 41811</t>
        </r>
      </text>
    </comment>
    <comment ref="X249" authorId="5" shapeId="0" xr:uid="{00000000-0006-0000-1A00-0000C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31/03/2023
Comp. 41932</t>
        </r>
      </text>
    </comment>
    <comment ref="X250" authorId="5" shapeId="0" xr:uid="{00000000-0006-0000-1A00-0000C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04/05/2023
Comp. 42298</t>
        </r>
      </text>
    </comment>
    <comment ref="X251" authorId="5" shapeId="0" xr:uid="{00000000-0006-0000-1A00-0000C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05/06/2023
Comp. 42548</t>
        </r>
      </text>
    </comment>
    <comment ref="X252" authorId="6" shapeId="0" xr:uid="{00000000-0006-0000-1A00-0000C5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05/07/2023
Comp. 42802</t>
        </r>
      </text>
    </comment>
    <comment ref="X253" authorId="6" shapeId="0" xr:uid="{00000000-0006-0000-1A00-0000C6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02/08/2023
Comp. 43026</t>
        </r>
      </text>
    </comment>
    <comment ref="X254" authorId="6" shapeId="0" xr:uid="{017A01F7-F511-4467-A969-114D489DEC3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05/09/2023
Comp. 43315</t>
        </r>
      </text>
    </comment>
    <comment ref="X255" authorId="6" shapeId="0" xr:uid="{261CF7E2-FCBF-4F85-B6E1-10AE981AA5D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03/10/2023
Comp. 43534</t>
        </r>
      </text>
    </comment>
    <comment ref="X256" authorId="6" shapeId="0" xr:uid="{9EB22263-1C4D-4F48-8624-05F143AC876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25/11/2023
Comp. 43897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Usuario</author>
    <author>User</author>
    <author>Secretaria</author>
  </authors>
  <commentList>
    <comment ref="X35" authorId="0" shapeId="0" xr:uid="{00000000-0006-0000-1B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1B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1B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1B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1B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1B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1B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1B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1B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1B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1B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1B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1B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1B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1B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1B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1B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1B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1B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1B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1B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1B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1B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1B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1B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1B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1B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1B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1B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1B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1B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1B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1B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1B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1B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1B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1B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1B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1B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1B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1B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1B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1B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1B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1B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1B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1B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1B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1B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1B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1B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1B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1B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1B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1B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1B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1B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1B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X97" authorId="0" shapeId="0" xr:uid="{00000000-0006-0000-1B00-00003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1B00-00003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1B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1B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1B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1B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1B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1B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1B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1B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1B00-000045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1B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1B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1B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1B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1B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1B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1B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1B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1B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1B00-00004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1B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1B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1B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1B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1B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1B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1B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1B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1B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1B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1B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1B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1B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1B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1B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1B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1B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1B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1B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1B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1B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1B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1B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1B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1B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1B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1B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1B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1B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1B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1B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1B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1B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1B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1B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1B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1B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1B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1B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1B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1B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1B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1B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1B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1B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1B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1B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1B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1B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1B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1B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1B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1B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I171" authorId="0" shapeId="0" xr:uid="{00000000-0006-0000-1B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1" authorId="0" shapeId="0" xr:uid="{00000000-0006-0000-1B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1B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I173" authorId="0" shapeId="0" xr:uid="{00000000-0006-0000-1B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3" authorId="0" shapeId="0" xr:uid="{00000000-0006-0000-1B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1B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27/12/2016
Toma de lectura</t>
        </r>
      </text>
    </comment>
    <comment ref="X174" authorId="0" shapeId="0" xr:uid="{00000000-0006-0000-1B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X175" authorId="1" shapeId="0" xr:uid="{00000000-0006-0000-1B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18/02/2017
Comp. 24651</t>
        </r>
      </text>
    </comment>
    <comment ref="X176" authorId="1" shapeId="0" xr:uid="{00000000-0006-0000-1B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14/03/2017
Comp. 24852</t>
        </r>
      </text>
    </comment>
    <comment ref="X177" authorId="1" shapeId="0" xr:uid="{00000000-0006-0000-1B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06/04/2017
Comp. 25047</t>
        </r>
      </text>
    </comment>
    <comment ref="X178" authorId="1" shapeId="0" xr:uid="{00000000-0006-0000-1B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Transfrencia
05/05/2017
Comp. 25260</t>
        </r>
      </text>
    </comment>
    <comment ref="X179" authorId="1" shapeId="0" xr:uid="{00000000-0006-0000-1B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05/06/2017
Comp. 25477</t>
        </r>
      </text>
    </comment>
    <comment ref="X180" authorId="1" shapeId="0" xr:uid="{00000000-0006-0000-1B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05/07/2017
Comp. 25695</t>
        </r>
      </text>
    </comment>
    <comment ref="X182" authorId="1" shapeId="0" xr:uid="{00000000-0006-0000-1B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05/09/2017
Comp. 26172</t>
        </r>
      </text>
    </comment>
    <comment ref="X184" authorId="1" shapeId="0" xr:uid="{00000000-0006-0000-1B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06/11/2017
Comp. 26618</t>
        </r>
      </text>
    </comment>
    <comment ref="I185" authorId="1" shapeId="0" xr:uid="{00000000-0006-0000-1B00-000094000000}">
      <text>
        <r>
          <rPr>
            <sz val="9"/>
            <color indexed="81"/>
            <rFont val="Tahoma"/>
            <family val="2"/>
          </rPr>
          <t>Lectura entregada 06/11/2017 en revisión de medidores</t>
        </r>
      </text>
    </comment>
    <comment ref="X186" authorId="1" shapeId="0" xr:uid="{00000000-0006-0000-1B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02/01/2018
Comp. 27006</t>
        </r>
      </text>
    </comment>
    <comment ref="I187" authorId="1" shapeId="0" xr:uid="{00000000-0006-0000-1B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I188" authorId="1" shapeId="0" xr:uid="{00000000-0006-0000-1B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X188" authorId="1" shapeId="0" xr:uid="{00000000-0006-0000-1B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08/03/2018
Comp. 27542</t>
        </r>
      </text>
    </comment>
    <comment ref="I189" authorId="1" shapeId="0" xr:uid="{00000000-0006-0000-1B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X189" authorId="1" shapeId="0" xr:uid="{00000000-0006-0000-1B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03/04/2018
Comp. 27703</t>
        </r>
      </text>
    </comment>
    <comment ref="I190" authorId="1" shapeId="0" xr:uid="{00000000-0006-0000-1B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1" shapeId="0" xr:uid="{00000000-0006-0000-1B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05/05/2018
Comp. 27963</t>
        </r>
      </text>
    </comment>
    <comment ref="I191" authorId="1" shapeId="0" xr:uid="{00000000-0006-0000-1B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X191" authorId="1" shapeId="0" xr:uid="{00000000-0006-0000-1B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05/06/2018
Comp. 28189</t>
        </r>
      </text>
    </comment>
    <comment ref="X192" authorId="1" shapeId="0" xr:uid="{00000000-0006-0000-1B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06/07/2018
Comp. 28411</t>
        </r>
      </text>
    </comment>
    <comment ref="I193" authorId="1" shapeId="0" xr:uid="{00000000-0006-0000-1B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1" shapeId="0" xr:uid="{00000000-0006-0000-1B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01/08/2018
Comp. 28549</t>
        </r>
      </text>
    </comment>
    <comment ref="I194" authorId="1" shapeId="0" xr:uid="{00000000-0006-0000-1B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X194" authorId="1" shapeId="0" xr:uid="{00000000-0006-0000-1B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05/09/2018
Comp. 28847</t>
        </r>
      </text>
    </comment>
    <comment ref="I195" authorId="1" shapeId="0" xr:uid="{00000000-0006-0000-1B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X195" authorId="1" shapeId="0" xr:uid="{00000000-0006-0000-1B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03/10/2018
Comp. 29060</t>
        </r>
      </text>
    </comment>
    <comment ref="I196" authorId="1" shapeId="0" xr:uid="{00000000-0006-0000-1B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X196" authorId="1" shapeId="0" xr:uid="{00000000-0006-0000-1B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08/11/2018
Comp. 29310</t>
        </r>
      </text>
    </comment>
    <comment ref="I197" authorId="1" shapeId="0" xr:uid="{00000000-0006-0000-1B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I198" authorId="1" shapeId="0" xr:uid="{00000000-0006-0000-1B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X198" authorId="1" shapeId="0" xr:uid="{00000000-0006-0000-1B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09/05/2019
Comp. 30685</t>
        </r>
      </text>
    </comment>
    <comment ref="X200" authorId="2" shapeId="0" xr:uid="{00000000-0006-0000-1B00-0000AB000000}">
      <text>
        <r>
          <rPr>
            <sz val="9"/>
            <color indexed="81"/>
            <rFont val="Tahoma"/>
            <family val="2"/>
          </rPr>
          <t xml:space="preserve">
Transferencia
10/06/2019
Comp. 30929</t>
        </r>
      </text>
    </comment>
    <comment ref="X202" authorId="1" shapeId="0" xr:uid="{00000000-0006-0000-1B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08/07/2019
Comp. 31153</t>
        </r>
      </text>
    </comment>
    <comment ref="X204" authorId="2" shapeId="0" xr:uid="{00000000-0006-0000-1B00-0000AD000000}">
      <text>
        <r>
          <rPr>
            <sz val="9"/>
            <color indexed="81"/>
            <rFont val="Tahoma"/>
            <family val="2"/>
          </rPr>
          <t xml:space="preserve">
Transferencia
05/08/2019
Comp. 31362</t>
        </r>
      </text>
    </comment>
    <comment ref="X206" authorId="2" shapeId="0" xr:uid="{00000000-0006-0000-1B00-0000AE000000}">
      <text>
        <r>
          <rPr>
            <sz val="9"/>
            <color indexed="81"/>
            <rFont val="Tahoma"/>
            <family val="2"/>
          </rPr>
          <t xml:space="preserve">
Transferencia
03/09/2019
Comp. 31575</t>
        </r>
      </text>
    </comment>
    <comment ref="X207" authorId="2" shapeId="0" xr:uid="{00000000-0006-0000-1B00-0000AF000000}">
      <text>
        <r>
          <rPr>
            <sz val="9"/>
            <color indexed="81"/>
            <rFont val="Tahoma"/>
            <family val="2"/>
          </rPr>
          <t xml:space="preserve">
Transferencia
02/10/2019
Comp. 31791</t>
        </r>
      </text>
    </comment>
    <comment ref="X209" authorId="2" shapeId="0" xr:uid="{00000000-0006-0000-1B00-0000B0000000}">
      <text>
        <r>
          <rPr>
            <sz val="9"/>
            <color indexed="81"/>
            <rFont val="Tahoma"/>
            <family val="2"/>
          </rPr>
          <t xml:space="preserve">
Transferencia
04/12/2019
Comp. 32304</t>
        </r>
      </text>
    </comment>
    <comment ref="N229" authorId="2" shapeId="0" xr:uid="{00000000-0006-0000-1B00-0000B1000000}">
      <text>
        <r>
          <rPr>
            <b/>
            <sz val="9"/>
            <color indexed="81"/>
            <rFont val="Tahoma"/>
            <family val="2"/>
          </rPr>
          <t>28/08/2021
Se deja de descontar la cuota de asociación por un monto de $173.755.- desde Diciembre 2019 a la fecha</t>
        </r>
      </text>
    </comment>
    <comment ref="X234" authorId="3" shapeId="0" xr:uid="{00000000-0006-0000-1B00-0000B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03/01/2022
Comp. 38303</t>
        </r>
      </text>
    </comment>
    <comment ref="X235" authorId="3" shapeId="0" xr:uid="{00000000-0006-0000-1B00-0000B3000000}">
      <text>
        <r>
          <rPr>
            <b/>
            <sz val="9"/>
            <color indexed="81"/>
            <rFont val="Tahoma"/>
            <family val="2"/>
          </rPr>
          <t>Transferencia
10/02/2022
Comp. 38631</t>
        </r>
      </text>
    </comment>
    <comment ref="Q236" authorId="0" shapeId="0" xr:uid="{00000000-0006-0000-1B00-0000B4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3" shapeId="0" xr:uid="{00000000-0006-0000-1B00-0000B5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08/03/2022
Comp. 38869</t>
        </r>
      </text>
    </comment>
    <comment ref="X238" authorId="3" shapeId="0" xr:uid="{00000000-0006-0000-1B00-0000B6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17/05/2022
Comp. 39393</t>
        </r>
      </text>
    </comment>
    <comment ref="X239" authorId="4" shapeId="0" xr:uid="{00000000-0006-0000-1B00-0000B7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24/06/2022
Comp. 39672</t>
        </r>
      </text>
    </comment>
    <comment ref="X241" authorId="4" shapeId="0" xr:uid="{00000000-0006-0000-1B00-0000B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31/08/2022
Comp. 40210</t>
        </r>
      </text>
    </comment>
    <comment ref="X242" authorId="4" shapeId="0" xr:uid="{00000000-0006-0000-1B00-0000B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05/09/2022
Comp. 40313</t>
        </r>
      </text>
    </comment>
    <comment ref="X243" authorId="4" shapeId="0" xr:uid="{00000000-0006-0000-1B00-0000BA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06/10/2022
Comp. 40572</t>
        </r>
      </text>
    </comment>
    <comment ref="X244" authorId="4" shapeId="0" xr:uid="{00000000-0006-0000-1B00-0000B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15/11/2022
Comp. 40862</t>
        </r>
      </text>
    </comment>
    <comment ref="X246" authorId="4" shapeId="0" xr:uid="{00000000-0006-0000-1B00-0000B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18/01/2023
Comp. 41365</t>
        </r>
      </text>
    </comment>
    <comment ref="X247" authorId="4" shapeId="0" xr:uid="{00000000-0006-0000-1B00-0000B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03/02/2023
Comp. 41527</t>
        </r>
      </text>
    </comment>
    <comment ref="X248" authorId="4" shapeId="0" xr:uid="{00000000-0006-0000-1B00-0000B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29/03/2023
Comp. 41905</t>
        </r>
      </text>
    </comment>
    <comment ref="X249" authorId="4" shapeId="0" xr:uid="{00000000-0006-0000-1B00-0000B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16/05/2023
Comp. 42339</t>
        </r>
      </text>
    </comment>
    <comment ref="X250" authorId="4" shapeId="0" xr:uid="{00000000-0006-0000-1B00-0000C0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17/05/2023
Comp. 42343</t>
        </r>
      </text>
    </comment>
    <comment ref="X251" authorId="4" shapeId="0" xr:uid="{00000000-0006-0000-1B00-0000C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05/06/2023
Comp. 42543</t>
        </r>
      </text>
    </comment>
    <comment ref="X253" authorId="5" shapeId="0" xr:uid="{00000000-0006-0000-1B00-0000C2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01/08/2023
Comp. 42981</t>
        </r>
      </text>
    </comment>
    <comment ref="X255" authorId="5" shapeId="0" xr:uid="{A25DF8CD-6FA0-481C-95B7-44BBA249AD5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30/10/2023
Comp. 43695</t>
        </r>
      </text>
    </comment>
    <comment ref="X256" authorId="5" shapeId="0" xr:uid="{1DC19515-662F-4F89-BE9A-942EB96E28B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08/11/2023
Comp. 43827</t>
        </r>
      </text>
    </comment>
    <comment ref="X258" authorId="4" shapeId="0" xr:uid="{74748BCD-E791-483B-ABF8-66283974CE7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11/01/2024
comp. 44374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Usuario</author>
    <author>User</author>
    <author>Secretaria</author>
  </authors>
  <commentList>
    <comment ref="X35" authorId="0" shapeId="0" xr:uid="{00000000-0006-0000-1C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1C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1C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1C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1C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1C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1C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1C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1C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1C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1C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1C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1C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1C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1C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1C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1C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1C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1C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1C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1C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1C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1C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1C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1C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1C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1C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1C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1C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1C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1C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1C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1C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1C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1C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1C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1C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1C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1C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1C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1C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1C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1C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1C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1C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1C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1C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1C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1C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1C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1C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1C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1C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1C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1C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1C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1C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1C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J97" authorId="0" shapeId="0" xr:uid="{00000000-0006-0000-1C00-00003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7" authorId="0" shapeId="0" xr:uid="{00000000-0006-0000-1C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1C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1C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1C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1C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1C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1C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1C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1C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1C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1C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1C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1C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1C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1C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1C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1C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1C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1C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1C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1C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1C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1C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1C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1C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1C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1C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1C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1C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1C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1C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1C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1C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1C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1C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1C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1C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1C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1C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1C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1C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1C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1C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1C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1C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1C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1C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1C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1C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1C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1C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1C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1C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1C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1C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1C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1C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1C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1C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1C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1C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1C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1C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1C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1C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1C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1C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1C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1C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1C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1C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1C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1C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1C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X171" authorId="0" shapeId="0" xr:uid="{00000000-0006-0000-1C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1C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I173" authorId="0" shapeId="0" xr:uid="{00000000-0006-0000-1C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X173" authorId="0" shapeId="0" xr:uid="{00000000-0006-0000-1C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1C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4" authorId="0" shapeId="0" xr:uid="{00000000-0006-0000-1C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1C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X175" authorId="1" shapeId="0" xr:uid="{00000000-0006-0000-1C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05/02/2017
Comp. 24568</t>
        </r>
      </text>
    </comment>
    <comment ref="I176" authorId="1" shapeId="0" xr:uid="{00000000-0006-0000-1C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X176" authorId="1" shapeId="0" xr:uid="{00000000-0006-0000-1C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02/03/2017
Comp. 24766</t>
        </r>
      </text>
    </comment>
    <comment ref="I177" authorId="1" shapeId="0" xr:uid="{00000000-0006-0000-1C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X177" authorId="1" shapeId="0" xr:uid="{00000000-0006-0000-1C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02/04/2017
Comp. 24976</t>
        </r>
      </text>
    </comment>
    <comment ref="I178" authorId="1" shapeId="0" xr:uid="{00000000-0006-0000-1C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1" shapeId="0" xr:uid="{00000000-0006-0000-1C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04/05/2017
Comp. 25246</t>
        </r>
      </text>
    </comment>
    <comment ref="I179" authorId="1" shapeId="0" xr:uid="{00000000-0006-0000-1C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X179" authorId="1" shapeId="0" xr:uid="{00000000-0006-0000-1C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04/06/2017
Comp. 25456</t>
        </r>
      </text>
    </comment>
    <comment ref="I180" authorId="1" shapeId="0" xr:uid="{00000000-0006-0000-1C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X180" authorId="1" shapeId="0" xr:uid="{00000000-0006-0000-1C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03/07/2017
Comp. 25670</t>
        </r>
      </text>
    </comment>
    <comment ref="I181" authorId="1" shapeId="0" xr:uid="{00000000-0006-0000-1C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X181" authorId="1" shapeId="0" xr:uid="{00000000-0006-0000-1C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04/08/2017
Comp. 25938</t>
        </r>
      </text>
    </comment>
    <comment ref="I182" authorId="1" shapeId="0" xr:uid="{00000000-0006-0000-1C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X182" authorId="1" shapeId="0" xr:uid="{00000000-0006-0000-1C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03/09/2017
Comp. 26139</t>
        </r>
      </text>
    </comment>
    <comment ref="I183" authorId="1" shapeId="0" xr:uid="{00000000-0006-0000-1C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X183" authorId="1" shapeId="0" xr:uid="{00000000-0006-0000-1C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03/10/2017
Comp. 26366</t>
        </r>
      </text>
    </comment>
    <comment ref="I184" authorId="1" shapeId="0" xr:uid="{00000000-0006-0000-1C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X184" authorId="1" shapeId="0" xr:uid="{00000000-0006-0000-1C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05/11/2017
Comp. 26595</t>
        </r>
      </text>
    </comment>
    <comment ref="I185" authorId="1" shapeId="0" xr:uid="{00000000-0006-0000-1C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1" shapeId="0" xr:uid="{00000000-0006-0000-1C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02/12/2017
Comp. 26797</t>
        </r>
      </text>
    </comment>
    <comment ref="I186" authorId="1" shapeId="0" xr:uid="{00000000-0006-0000-1C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X186" authorId="1" shapeId="0" xr:uid="{00000000-0006-0000-1C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02/01/2018
Comp. 27007</t>
        </r>
      </text>
    </comment>
    <comment ref="I187" authorId="1" shapeId="0" xr:uid="{00000000-0006-0000-1C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X187" authorId="1" shapeId="0" xr:uid="{00000000-0006-0000-1C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02/02/2018
Comp. 27256</t>
        </r>
      </text>
    </comment>
    <comment ref="I188" authorId="1" shapeId="0" xr:uid="{00000000-0006-0000-1C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X188" authorId="1" shapeId="0" xr:uid="{00000000-0006-0000-1C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03/02/2018
Comp. 27491</t>
        </r>
      </text>
    </comment>
    <comment ref="I189" authorId="1" shapeId="0" xr:uid="{00000000-0006-0000-1C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X189" authorId="1" shapeId="0" xr:uid="{00000000-0006-0000-1C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03/04/2018
Comp. 27710</t>
        </r>
      </text>
    </comment>
    <comment ref="I190" authorId="1" shapeId="0" xr:uid="{00000000-0006-0000-1C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1" shapeId="0" xr:uid="{00000000-0006-0000-1C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04/05/2018
Comp. 27954</t>
        </r>
      </text>
    </comment>
    <comment ref="I191" authorId="1" shapeId="0" xr:uid="{00000000-0006-0000-1C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X191" authorId="1" shapeId="0" xr:uid="{00000000-0006-0000-1C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03/06/2018
Comp. 28145</t>
        </r>
      </text>
    </comment>
    <comment ref="I192" authorId="1" shapeId="0" xr:uid="{00000000-0006-0000-1C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X192" authorId="1" shapeId="0" xr:uid="{00000000-0006-0000-1C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07/07/2018
Comp. 28417</t>
        </r>
      </text>
    </comment>
    <comment ref="I193" authorId="1" shapeId="0" xr:uid="{00000000-0006-0000-1C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1" shapeId="0" xr:uid="{00000000-0006-0000-1C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11/08/2018
Comp. 28663</t>
        </r>
      </text>
    </comment>
    <comment ref="I194" authorId="1" shapeId="0" xr:uid="{00000000-0006-0000-1C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X194" authorId="1" shapeId="0" xr:uid="{00000000-0006-0000-1C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02/09/2018
Comp. 28775</t>
        </r>
      </text>
    </comment>
    <comment ref="I195" authorId="1" shapeId="0" xr:uid="{00000000-0006-0000-1C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X195" authorId="1" shapeId="0" xr:uid="{00000000-0006-0000-1C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 
01/10/2018
Comp. 29013</t>
        </r>
      </text>
    </comment>
    <comment ref="I196" authorId="1" shapeId="0" xr:uid="{00000000-0006-0000-1C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X196" authorId="1" shapeId="0" xr:uid="{00000000-0006-0000-1C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05/10/2018
Comp. 29268</t>
        </r>
      </text>
    </comment>
    <comment ref="I197" authorId="1" shapeId="0" xr:uid="{00000000-0006-0000-1C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X197" authorId="1" shapeId="0" xr:uid="{00000000-0006-0000-1C00-0000B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03/12/2018
Comp. 29488</t>
        </r>
      </text>
    </comment>
    <comment ref="I198" authorId="1" shapeId="0" xr:uid="{00000000-0006-0000-1C00-0000B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X198" authorId="1" shapeId="0" xr:uid="{00000000-0006-0000-1C00-0000B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05/01/2019
Comp. 29740</t>
        </r>
      </text>
    </comment>
    <comment ref="I199" authorId="1" shapeId="0" xr:uid="{00000000-0006-0000-1C00-0000B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1" shapeId="0" xr:uid="{00000000-0006-0000-1C00-0000B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Trasnferencia
03/02/2019
Comp. 29928</t>
        </r>
      </text>
    </comment>
    <comment ref="I200" authorId="1" shapeId="0" xr:uid="{00000000-0006-0000-1C00-0000B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X200" authorId="1" shapeId="0" xr:uid="{00000000-0006-0000-1C00-0000B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03/03/2019
Comp. 30155</t>
        </r>
      </text>
    </comment>
    <comment ref="I201" authorId="1" shapeId="0" xr:uid="{00000000-0006-0000-1C00-0000C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28/03/2019
Toma de Lectura</t>
        </r>
      </text>
    </comment>
    <comment ref="X201" authorId="1" shapeId="0" xr:uid="{00000000-0006-0000-1C00-0000C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14/04/2019
Comp. 30471</t>
        </r>
      </text>
    </comment>
    <comment ref="I202" authorId="1" shapeId="0" xr:uid="{00000000-0006-0000-1C00-0000C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1" shapeId="0" xr:uid="{00000000-0006-0000-1C00-0000C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01/05/2019
Comp. 30593</t>
        </r>
      </text>
    </comment>
    <comment ref="I203" authorId="1" shapeId="0" xr:uid="{00000000-0006-0000-1C00-0000C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X203" authorId="2" shapeId="0" xr:uid="{00000000-0006-0000-1C00-0000C5000000}">
      <text>
        <r>
          <rPr>
            <sz val="9"/>
            <color indexed="81"/>
            <rFont val="Tahoma"/>
            <family val="2"/>
          </rPr>
          <t xml:space="preserve">
Transferencia
07/06/2019
Comp. 30916</t>
        </r>
      </text>
    </comment>
    <comment ref="I204" authorId="2" shapeId="0" xr:uid="{00000000-0006-0000-1C00-0000C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X204" authorId="2" shapeId="0" xr:uid="{00000000-0006-0000-1C00-0000C7000000}">
      <text>
        <r>
          <rPr>
            <sz val="9"/>
            <color indexed="81"/>
            <rFont val="Tahoma"/>
            <family val="2"/>
          </rPr>
          <t xml:space="preserve">
Transferencia
04/07/2019
Comp. 31128</t>
        </r>
      </text>
    </comment>
    <comment ref="I205" authorId="2" shapeId="0" xr:uid="{00000000-0006-0000-1C00-0000C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X205" authorId="2" shapeId="0" xr:uid="{00000000-0006-0000-1C00-0000C9000000}">
      <text>
        <r>
          <rPr>
            <sz val="9"/>
            <color indexed="81"/>
            <rFont val="Tahoma"/>
            <family val="2"/>
          </rPr>
          <t xml:space="preserve">
Transferencia
02/08/2019
Comp. 31333</t>
        </r>
      </text>
    </comment>
    <comment ref="I206" authorId="2" shapeId="0" xr:uid="{00000000-0006-0000-1C00-0000C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X206" authorId="2" shapeId="0" xr:uid="{00000000-0006-0000-1C00-0000CB000000}">
      <text>
        <r>
          <rPr>
            <sz val="9"/>
            <color indexed="81"/>
            <rFont val="Tahoma"/>
            <family val="2"/>
          </rPr>
          <t xml:space="preserve">
Transferencia
02/09/2019
Comp. 31556</t>
        </r>
      </text>
    </comment>
    <comment ref="I207" authorId="2" shapeId="0" xr:uid="{00000000-0006-0000-1C00-0000C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X207" authorId="2" shapeId="0" xr:uid="{00000000-0006-0000-1C00-0000CD000000}">
      <text>
        <r>
          <rPr>
            <sz val="9"/>
            <color indexed="81"/>
            <rFont val="Tahoma"/>
            <family val="2"/>
          </rPr>
          <t xml:space="preserve">
Transferencia
05/10/2019
Comp. 31820</t>
        </r>
      </text>
    </comment>
    <comment ref="I208" authorId="2" shapeId="0" xr:uid="{00000000-0006-0000-1C00-0000C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X208" authorId="2" shapeId="0" xr:uid="{00000000-0006-0000-1C00-0000CF000000}">
      <text>
        <r>
          <rPr>
            <sz val="9"/>
            <color indexed="81"/>
            <rFont val="Tahoma"/>
            <family val="2"/>
          </rPr>
          <t xml:space="preserve">
Transferencia
02/11/2019
Comp. 32015</t>
        </r>
      </text>
    </comment>
    <comment ref="I209" authorId="2" shapeId="0" xr:uid="{00000000-0006-0000-1C00-0000D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2" shapeId="0" xr:uid="{00000000-0006-0000-1C00-0000D1000000}">
      <text>
        <r>
          <rPr>
            <sz val="9"/>
            <color indexed="81"/>
            <rFont val="Tahoma"/>
            <family val="2"/>
          </rPr>
          <t xml:space="preserve">
Transferencia
30/11/2019
Comp. 32202</t>
        </r>
      </text>
    </comment>
    <comment ref="I210" authorId="2" shapeId="0" xr:uid="{00000000-0006-0000-1C00-0000D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X210" authorId="2" shapeId="0" xr:uid="{00000000-0006-0000-1C00-0000D3000000}">
      <text>
        <r>
          <rPr>
            <sz val="9"/>
            <color indexed="81"/>
            <rFont val="Tahoma"/>
            <family val="2"/>
          </rPr>
          <t>Transferencia
04/01/2020
Comp. 32527</t>
        </r>
      </text>
    </comment>
    <comment ref="I211" authorId="2" shapeId="0" xr:uid="{00000000-0006-0000-1C00-0000D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
Medidor en mal estado*</t>
        </r>
      </text>
    </comment>
    <comment ref="Q211" authorId="2" shapeId="0" xr:uid="{00000000-0006-0000-1C00-0000D5000000}">
      <text>
        <r>
          <rPr>
            <sz val="9"/>
            <color indexed="81"/>
            <rFont val="Tahoma"/>
            <family val="2"/>
          </rPr>
          <t>Medidor Nuevo de Agua Potable, valor $115.000.- 
nuevo comienza en lectura cero.
Instalado el día 27/01/2020</t>
        </r>
      </text>
    </comment>
    <comment ref="I212" authorId="2" shapeId="0" xr:uid="{00000000-0006-0000-1C00-0000D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2" shapeId="0" xr:uid="{00000000-0006-0000-1C00-0000D7000000}">
      <text>
        <r>
          <rPr>
            <sz val="9"/>
            <color indexed="81"/>
            <rFont val="Tahoma"/>
            <family val="2"/>
          </rPr>
          <t>Transferencia
29/02/2020
Comp. 32903</t>
        </r>
      </text>
    </comment>
    <comment ref="I213" authorId="2" shapeId="0" xr:uid="{00000000-0006-0000-1C00-0000D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2" shapeId="0" xr:uid="{00000000-0006-0000-1C00-0000D9000000}">
      <text>
        <r>
          <rPr>
            <sz val="9"/>
            <color indexed="81"/>
            <rFont val="Tahoma"/>
            <family val="2"/>
          </rPr>
          <t>Transferencia
08/04/2020
Comp. 33272</t>
        </r>
      </text>
    </comment>
    <comment ref="I214" authorId="2" shapeId="0" xr:uid="{00000000-0006-0000-1C00-0000D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I215" authorId="2" shapeId="0" xr:uid="{00000000-0006-0000-1C00-0000D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2" shapeId="0" xr:uid="{00000000-0006-0000-1C00-0000DC000000}">
      <text>
        <r>
          <rPr>
            <sz val="9"/>
            <color indexed="81"/>
            <rFont val="Tahoma"/>
            <family val="2"/>
          </rPr>
          <t>Transferencia
01/06/2020
Comp. 33654</t>
        </r>
      </text>
    </comment>
    <comment ref="I216" authorId="2" shapeId="0" xr:uid="{00000000-0006-0000-1C00-0000D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X216" authorId="2" shapeId="0" xr:uid="{00000000-0006-0000-1C00-0000DE000000}">
      <text>
        <r>
          <rPr>
            <sz val="9"/>
            <color indexed="81"/>
            <rFont val="Tahoma"/>
            <family val="2"/>
          </rPr>
          <t>Transferencia
02/07/2020
Comp. 33930</t>
        </r>
      </text>
    </comment>
    <comment ref="I217" authorId="2" shapeId="0" xr:uid="{00000000-0006-0000-1C00-0000D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2" shapeId="0" xr:uid="{00000000-0006-0000-1C00-0000E0000000}">
      <text>
        <r>
          <rPr>
            <sz val="9"/>
            <color indexed="81"/>
            <rFont val="Tahoma"/>
            <family val="2"/>
          </rPr>
          <t>Transferencia
03/08/2020
Comp. 34166</t>
        </r>
      </text>
    </comment>
    <comment ref="I218" authorId="2" shapeId="0" xr:uid="{00000000-0006-0000-1C00-0000E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2" shapeId="0" xr:uid="{00000000-0006-0000-1C00-0000E2000000}">
      <text>
        <r>
          <rPr>
            <sz val="9"/>
            <color indexed="81"/>
            <rFont val="Tahoma"/>
            <family val="2"/>
          </rPr>
          <t>Transferencia
03/09/2020
Comp. 34418</t>
        </r>
      </text>
    </comment>
    <comment ref="I219" authorId="2" shapeId="0" xr:uid="{00000000-0006-0000-1C00-0000E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2" shapeId="0" xr:uid="{00000000-0006-0000-1C00-0000E4000000}">
      <text>
        <r>
          <rPr>
            <sz val="9"/>
            <color indexed="81"/>
            <rFont val="Tahoma"/>
            <family val="2"/>
          </rPr>
          <t>Transferencia
04/10/2020
Comp. 34678</t>
        </r>
      </text>
    </comment>
    <comment ref="I220" authorId="2" shapeId="0" xr:uid="{00000000-0006-0000-1C00-0000E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2" shapeId="0" xr:uid="{00000000-0006-0000-1C00-0000E6000000}">
      <text>
        <r>
          <rPr>
            <sz val="9"/>
            <color indexed="81"/>
            <rFont val="Tahoma"/>
            <family val="2"/>
          </rPr>
          <t>Transferencia
01/11/2020
Comp. 34867</t>
        </r>
      </text>
    </comment>
    <comment ref="I221" authorId="2" shapeId="0" xr:uid="{00000000-0006-0000-1C00-0000E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2" shapeId="0" xr:uid="{00000000-0006-0000-1C00-0000E8000000}">
      <text>
        <r>
          <rPr>
            <sz val="9"/>
            <color indexed="81"/>
            <rFont val="Tahoma"/>
            <family val="2"/>
          </rPr>
          <t>Transferencia
07/12/2020
Comp. 35173</t>
        </r>
      </text>
    </comment>
    <comment ref="I222" authorId="2" shapeId="0" xr:uid="{00000000-0006-0000-1C00-0000E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2" shapeId="0" xr:uid="{00000000-0006-0000-1C00-0000EA000000}">
      <text>
        <r>
          <rPr>
            <sz val="9"/>
            <color indexed="81"/>
            <rFont val="Tahoma"/>
            <family val="2"/>
          </rPr>
          <t>Transferencia
31/12/2020
Comp. 35329</t>
        </r>
      </text>
    </comment>
    <comment ref="I223" authorId="2" shapeId="0" xr:uid="{00000000-0006-0000-1C00-0000E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2" shapeId="0" xr:uid="{00000000-0006-0000-1C00-0000E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01/02/2021
Comp. 35590</t>
        </r>
      </text>
    </comment>
    <comment ref="I224" authorId="2" shapeId="0" xr:uid="{00000000-0006-0000-1C00-0000E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I225" authorId="2" shapeId="0" xr:uid="{00000000-0006-0000-1C00-0000E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2" shapeId="0" xr:uid="{00000000-0006-0000-1C00-0000EF000000}">
      <text>
        <r>
          <rPr>
            <sz val="9"/>
            <color indexed="81"/>
            <rFont val="Tahoma"/>
            <family val="2"/>
          </rPr>
          <t>Transferencia
04/04/2021
Comp. 36116</t>
        </r>
      </text>
    </comment>
    <comment ref="I226" authorId="2" shapeId="0" xr:uid="{00000000-0006-0000-1C00-0000F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2" shapeId="0" xr:uid="{00000000-0006-0000-1C00-0000F1000000}">
      <text>
        <r>
          <rPr>
            <sz val="9"/>
            <color indexed="81"/>
            <rFont val="Tahoma"/>
            <family val="2"/>
          </rPr>
          <t>Transferencia
03/05/2021
Comp. 36376</t>
        </r>
      </text>
    </comment>
    <comment ref="I227" authorId="2" shapeId="0" xr:uid="{00000000-0006-0000-1C00-0000F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2" shapeId="0" xr:uid="{00000000-0006-0000-1C00-0000F3000000}">
      <text>
        <r>
          <rPr>
            <sz val="9"/>
            <color indexed="81"/>
            <rFont val="Tahoma"/>
            <family val="2"/>
          </rPr>
          <t>Transferencia
04/06/2021
Comp. 36647</t>
        </r>
      </text>
    </comment>
    <comment ref="I228" authorId="2" shapeId="0" xr:uid="{00000000-0006-0000-1C00-0000F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2" shapeId="0" xr:uid="{00000000-0006-0000-1C00-0000F5000000}">
      <text>
        <r>
          <rPr>
            <sz val="9"/>
            <color indexed="81"/>
            <rFont val="Tahoma"/>
            <family val="2"/>
          </rPr>
          <t>Transferencia
02/07/2021
Comp. 36845</t>
        </r>
      </text>
    </comment>
    <comment ref="I229" authorId="2" shapeId="0" xr:uid="{00000000-0006-0000-1C00-0000F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2" shapeId="0" xr:uid="{00000000-0006-0000-1C00-0000F7000000}">
      <text>
        <r>
          <rPr>
            <sz val="9"/>
            <color indexed="81"/>
            <rFont val="Tahoma"/>
            <family val="2"/>
          </rPr>
          <t>Transferencia
01/08/2021
Comp. 37063</t>
        </r>
      </text>
    </comment>
    <comment ref="I230" authorId="2" shapeId="0" xr:uid="{00000000-0006-0000-1C00-0000F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2" shapeId="0" xr:uid="{00000000-0006-0000-1C00-0000F9000000}">
      <text>
        <r>
          <rPr>
            <sz val="9"/>
            <color indexed="81"/>
            <rFont val="Tahoma"/>
            <family val="2"/>
          </rPr>
          <t>Transferencia
05/09/2021
Comp. 37368</t>
        </r>
      </text>
    </comment>
    <comment ref="I231" authorId="2" shapeId="0" xr:uid="{00000000-0006-0000-1C00-0000F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2" shapeId="0" xr:uid="{00000000-0006-0000-1C00-0000FB000000}">
      <text>
        <r>
          <rPr>
            <sz val="9"/>
            <color indexed="81"/>
            <rFont val="Tahoma"/>
            <family val="2"/>
          </rPr>
          <t>Transferencia
05/10/2021
Comp. 37625</t>
        </r>
      </text>
    </comment>
    <comment ref="I232" authorId="2" shapeId="0" xr:uid="{00000000-0006-0000-1C00-0000F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2" shapeId="0" xr:uid="{00000000-0006-0000-1C00-0000FD000000}">
      <text>
        <r>
          <rPr>
            <sz val="9"/>
            <color indexed="81"/>
            <rFont val="Tahoma"/>
            <family val="2"/>
          </rPr>
          <t>Transferencia
31/10/2021
Comp. 37783</t>
        </r>
      </text>
    </comment>
    <comment ref="I233" authorId="2" shapeId="0" xr:uid="{00000000-0006-0000-1C00-0000F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2" shapeId="0" xr:uid="{00000000-0006-0000-1C00-0000FF000000}">
      <text>
        <r>
          <rPr>
            <sz val="9"/>
            <color indexed="81"/>
            <rFont val="Tahoma"/>
            <family val="2"/>
          </rPr>
          <t>Transferencia
02/12/2021
Comp. 38039</t>
        </r>
      </text>
    </comment>
    <comment ref="I234" authorId="3" shapeId="0" xr:uid="{00000000-0006-0000-1C00-000000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3" shapeId="0" xr:uid="{00000000-0006-0000-1C00-000001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09/01/2022
Comp. 38378</t>
        </r>
      </text>
    </comment>
    <comment ref="I235" authorId="3" shapeId="0" xr:uid="{00000000-0006-0000-1C00-000002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3" shapeId="0" xr:uid="{00000000-0006-0000-1C00-000003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01/02/2022
Comp. 38524</t>
        </r>
      </text>
    </comment>
    <comment ref="I236" authorId="3" shapeId="0" xr:uid="{00000000-0006-0000-1C00-000004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0" shapeId="0" xr:uid="{00000000-0006-0000-1C00-00000501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3" shapeId="0" xr:uid="{00000000-0006-0000-1C00-000006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08/03/2022
Comp. 38871</t>
        </r>
      </text>
    </comment>
    <comment ref="I237" authorId="3" shapeId="0" xr:uid="{00000000-0006-0000-1C00-000007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3" shapeId="0" xr:uid="{00000000-0006-0000-1C00-000008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03/04/2022
Comp. 39037</t>
        </r>
      </text>
    </comment>
    <comment ref="I238" authorId="3" shapeId="0" xr:uid="{00000000-0006-0000-1C00-000009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3" shapeId="0" xr:uid="{00000000-0006-0000-1C00-00000A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01/05/2022
Comp. 39269</t>
        </r>
      </text>
    </comment>
    <comment ref="I239" authorId="3" shapeId="0" xr:uid="{00000000-0006-0000-1C00-00000B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3" shapeId="0" xr:uid="{00000000-0006-0000-1C00-00000C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05/06/2022
Comp. 39586</t>
        </r>
      </text>
    </comment>
    <comment ref="I240" authorId="4" shapeId="0" xr:uid="{00000000-0006-0000-1C00-00000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4" shapeId="0" xr:uid="{00000000-0006-0000-1C00-00000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02/07/2022
Comp. 39776</t>
        </r>
      </text>
    </comment>
    <comment ref="I241" authorId="4" shapeId="0" xr:uid="{00000000-0006-0000-1C00-00000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4" shapeId="0" xr:uid="{00000000-0006-0000-1C00-00001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01/08/2022
Como. 40012</t>
        </r>
      </text>
    </comment>
    <comment ref="I242" authorId="4" shapeId="0" xr:uid="{00000000-0006-0000-1C00-00001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4" shapeId="0" xr:uid="{00000000-0006-0000-1C00-00001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02/09/2022
Comp. 40277</t>
        </r>
      </text>
    </comment>
    <comment ref="I243" authorId="4" shapeId="0" xr:uid="{00000000-0006-0000-1C00-00001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4" shapeId="0" xr:uid="{00000000-0006-0000-1C00-00001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30/09/2022
Comp. 40473</t>
        </r>
      </text>
    </comment>
    <comment ref="I244" authorId="4" shapeId="0" xr:uid="{00000000-0006-0000-1C00-00001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4" shapeId="0" xr:uid="{00000000-0006-0000-1C00-00001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28/10/2022
Comp. 40703</t>
        </r>
      </text>
    </comment>
    <comment ref="I245" authorId="4" shapeId="0" xr:uid="{00000000-0006-0000-1C00-00001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4" shapeId="0" xr:uid="{00000000-0006-0000-1C00-00001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02/12/2022
Comp. 41017</t>
        </r>
      </text>
    </comment>
    <comment ref="I246" authorId="4" shapeId="0" xr:uid="{00000000-0006-0000-1C00-00001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4" shapeId="0" xr:uid="{00000000-0006-0000-1C00-00001A010000}">
      <text>
        <r>
          <rPr>
            <b/>
            <sz val="9"/>
            <color indexed="81"/>
            <rFont val="Tahoma"/>
            <family val="2"/>
          </rPr>
          <t xml:space="preserve">Transferencia
</t>
        </r>
        <r>
          <rPr>
            <sz val="9"/>
            <color indexed="81"/>
            <rFont val="Tahoma"/>
            <family val="2"/>
          </rPr>
          <t>06/01/2023
Comp. 41291</t>
        </r>
      </text>
    </comment>
    <comment ref="I247" authorId="4" shapeId="0" xr:uid="{00000000-0006-0000-1C00-00001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I248" authorId="4" shapeId="0" xr:uid="{00000000-0006-0000-1C00-00001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4" shapeId="0" xr:uid="{00000000-0006-0000-1C00-00001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03/03/2023
Comp. 41779</t>
        </r>
      </text>
    </comment>
    <comment ref="I249" authorId="4" shapeId="0" xr:uid="{00000000-0006-0000-1C00-00001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4" shapeId="0" xr:uid="{00000000-0006-0000-1C00-00001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31/03/2023
Comp. 41971</t>
        </r>
      </text>
    </comment>
    <comment ref="I250" authorId="4" shapeId="0" xr:uid="{00000000-0006-0000-1C00-00002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4" shapeId="0" xr:uid="{00000000-0006-0000-1C00-00002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04/05/2023
Comp. 42290</t>
        </r>
      </text>
    </comment>
    <comment ref="I251" authorId="4" shapeId="0" xr:uid="{00000000-0006-0000-1C00-00002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4" shapeId="0" xr:uid="{00000000-0006-0000-1C00-00002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03/06/2023
Comp. 42524</t>
        </r>
      </text>
    </comment>
    <comment ref="I252" authorId="5" shapeId="0" xr:uid="{00000000-0006-0000-1C00-000024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5" shapeId="0" xr:uid="{00000000-0006-0000-1C00-000025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30/06/2023
Comp. 42706</t>
        </r>
      </text>
    </comment>
    <comment ref="I253" authorId="5" shapeId="0" xr:uid="{00000000-0006-0000-1C00-000026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I254" authorId="5" shapeId="0" xr:uid="{599E6356-FA37-40FD-AC90-D2950A70CB4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5" shapeId="0" xr:uid="{42411C92-ACC9-4810-9E14-9A162148BF5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02/09/2023
Comp. 43250</t>
        </r>
      </text>
    </comment>
    <comment ref="I255" authorId="5" shapeId="0" xr:uid="{0EF731BF-F8BF-4670-B645-F8DD21E5CD8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5" shapeId="0" xr:uid="{132EAFFB-8503-4DDF-A17E-DB461543412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05/10/2023
Comp. 43554</t>
        </r>
      </text>
    </comment>
    <comment ref="I256" authorId="5" shapeId="0" xr:uid="{5E800989-8ED3-4F14-BBBE-5583ECE2B452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5" shapeId="0" xr:uid="{7E855C1C-79E5-444B-8EB6-690A37049D02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06/11/2023
Comp. 43819</t>
        </r>
      </text>
    </comment>
    <comment ref="I257" authorId="5" shapeId="0" xr:uid="{2C539870-39C8-4CA3-8206-2FAB2F7BFCE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3" shapeId="0" xr:uid="{C39B0FFB-A268-482D-9CFD-30D6EF14552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 04/12/2023
comp. 44040</t>
        </r>
      </text>
    </comment>
    <comment ref="I258" authorId="5" shapeId="0" xr:uid="{9D05CB1D-2917-4066-BE39-A34BE61BF35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4" shapeId="0" xr:uid="{1EE0ADB1-0EEE-46E5-9BEC-4017CF90A6B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29/12/2023
comp. 44239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</author>
    <author>Beatriz Contreras</author>
    <author>Usuario</author>
    <author>User</author>
    <author>Secretaria</author>
  </authors>
  <commentList>
    <comment ref="X35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1D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1D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1D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1D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1D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1D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1D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1D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1D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1D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1D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1D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1D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1D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1D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1D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1D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1D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1D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1D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1D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1D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1D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1D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1D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1D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1D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1D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1D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1D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1D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1D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1D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1D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1D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1D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1D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1D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1D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1D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1D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1D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1D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1D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1D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1D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1D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1D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1D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1D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1D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1D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1D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1D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1D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1D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1D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J97" authorId="0" shapeId="0" xr:uid="{00000000-0006-0000-1D00-00003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7" authorId="0" shapeId="0" xr:uid="{00000000-0006-0000-1D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J98" authorId="0" shapeId="0" xr:uid="{00000000-0006-0000-1D00-00003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8" authorId="0" shapeId="0" xr:uid="{00000000-0006-0000-1D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1D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1D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1D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1D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1D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1D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1D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1D00-00004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1D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1D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1D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1D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1D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1D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1D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1D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1D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1D00-000050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1D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1D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1D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1D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1D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1D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1D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1D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1D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1D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1D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1D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1D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1D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1D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1D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1D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1D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1D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1D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1D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1D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1D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1D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1D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1D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1D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1D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1D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1D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1D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1D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1D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1D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1D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1D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1D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1D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1D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1D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1D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1D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1D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1D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1D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1D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1D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1D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1D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1D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1D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1D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1D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1D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X171" authorId="0" shapeId="0" xr:uid="{00000000-0006-0000-1D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3" authorId="0" shapeId="0" xr:uid="{00000000-0006-0000-1D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3" authorId="0" shapeId="0" xr:uid="{00000000-0006-0000-1D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1D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X174" authorId="0" shapeId="0" xr:uid="{00000000-0006-0000-1D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1D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X175" authorId="1" shapeId="0" xr:uid="{00000000-0006-0000-1D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15/02/2017
Comp. 24641</t>
        </r>
      </text>
    </comment>
    <comment ref="I176" authorId="1" shapeId="0" xr:uid="{00000000-0006-0000-1D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X176" authorId="1" shapeId="0" xr:uid="{00000000-0006-0000-1D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31/03/2017
Comp. 24929</t>
        </r>
      </text>
    </comment>
    <comment ref="I177" authorId="1" shapeId="0" xr:uid="{00000000-0006-0000-1D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X177" authorId="1" shapeId="0" xr:uid="{00000000-0006-0000-1D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21/04/2017
Comp. 25111</t>
        </r>
      </text>
    </comment>
    <comment ref="I178" authorId="1" shapeId="0" xr:uid="{00000000-0006-0000-1D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1" shapeId="0" xr:uid="{00000000-0006-0000-1D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24/05/2017
Comp. 25334</t>
        </r>
      </text>
    </comment>
    <comment ref="I179" authorId="1" shapeId="0" xr:uid="{00000000-0006-0000-1D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X179" authorId="1" shapeId="0" xr:uid="{00000000-0006-0000-1D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21/06/2017
Comp. 25546</t>
        </r>
      </text>
    </comment>
    <comment ref="I180" authorId="1" shapeId="0" xr:uid="{00000000-0006-0000-1D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X180" authorId="1" shapeId="0" xr:uid="{00000000-0006-0000-1D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19/07/2017
Comp. 25771</t>
        </r>
      </text>
    </comment>
    <comment ref="I181" authorId="1" shapeId="0" xr:uid="{00000000-0006-0000-1D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X181" authorId="1" shapeId="0" xr:uid="{00000000-0006-0000-1D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16/08/2017
Conmp. 25995</t>
        </r>
      </text>
    </comment>
    <comment ref="I182" authorId="1" shapeId="0" xr:uid="{00000000-0006-0000-1D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I183" authorId="1" shapeId="0" xr:uid="{00000000-0006-0000-1D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X183" authorId="1" shapeId="0" xr:uid="{00000000-0006-0000-1D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09/10/2017
Comp. 26410</t>
        </r>
      </text>
    </comment>
    <comment ref="I184" authorId="1" shapeId="0" xr:uid="{00000000-0006-0000-1D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X184" authorId="1" shapeId="0" xr:uid="{00000000-0006-0000-1D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20/11/2017
Comp. 26682</t>
        </r>
      </text>
    </comment>
    <comment ref="I185" authorId="1" shapeId="0" xr:uid="{00000000-0006-0000-1D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1" shapeId="0" xr:uid="{00000000-0006-0000-1D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21/12/2017
Comp. 26914</t>
        </r>
      </text>
    </comment>
    <comment ref="I186" authorId="1" shapeId="0" xr:uid="{00000000-0006-0000-1D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X186" authorId="1" shapeId="0" xr:uid="{00000000-0006-0000-1D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23/01/2018
Comp. 27139</t>
        </r>
      </text>
    </comment>
    <comment ref="I187" authorId="1" shapeId="0" xr:uid="{00000000-0006-0000-1D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I188" authorId="1" shapeId="0" xr:uid="{00000000-0006-0000-1D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X188" authorId="1" shapeId="0" xr:uid="{00000000-0006-0000-1D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26/03/2018
Comp. 27616</t>
        </r>
      </text>
    </comment>
    <comment ref="I189" authorId="1" shapeId="0" xr:uid="{00000000-0006-0000-1D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X189" authorId="2" shapeId="0" xr:uid="{00000000-0006-0000-1D00-0000A7000000}">
      <text>
        <r>
          <rPr>
            <sz val="9"/>
            <color indexed="81"/>
            <rFont val="Tahoma"/>
            <family val="2"/>
          </rPr>
          <t>Transferencia 19/04/2018
comp. 27812</t>
        </r>
      </text>
    </comment>
    <comment ref="I190" authorId="1" shapeId="0" xr:uid="{00000000-0006-0000-1D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1" shapeId="0" xr:uid="{00000000-0006-0000-1D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28/05/2018
Comp. 28057</t>
        </r>
      </text>
    </comment>
    <comment ref="I191" authorId="1" shapeId="0" xr:uid="{00000000-0006-0000-1D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X191" authorId="1" shapeId="0" xr:uid="{00000000-0006-0000-1D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27/06/2018
Comp. 28270</t>
        </r>
      </text>
    </comment>
    <comment ref="I192" authorId="1" shapeId="0" xr:uid="{00000000-0006-0000-1D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X192" authorId="1" shapeId="0" xr:uid="{00000000-0006-0000-1D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23/07/2018
Comp. 28470</t>
        </r>
      </text>
    </comment>
    <comment ref="I193" authorId="1" shapeId="0" xr:uid="{00000000-0006-0000-1D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1" shapeId="0" xr:uid="{00000000-0006-0000-1D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22/08/2018
Comp. 28695</t>
        </r>
      </text>
    </comment>
    <comment ref="I194" authorId="1" shapeId="0" xr:uid="{00000000-0006-0000-1D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X194" authorId="1" shapeId="0" xr:uid="{00000000-0006-0000-1D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24/09/2018
Comp. 28923</t>
        </r>
      </text>
    </comment>
    <comment ref="I195" authorId="1" shapeId="0" xr:uid="{00000000-0006-0000-1D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I196" authorId="1" shapeId="0" xr:uid="{00000000-0006-0000-1D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X196" authorId="1" shapeId="0" xr:uid="{00000000-0006-0000-1D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19/11/2018
Comp. 29364</t>
        </r>
      </text>
    </comment>
    <comment ref="I197" authorId="1" shapeId="0" xr:uid="{00000000-0006-0000-1D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X197" authorId="1" shapeId="0" xr:uid="{00000000-0006-0000-1D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29/12/2018
Comp. 29629</t>
        </r>
      </text>
    </comment>
    <comment ref="I198" authorId="1" shapeId="0" xr:uid="{00000000-0006-0000-1D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X198" authorId="1" shapeId="0" xr:uid="{00000000-0006-0000-1D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21/01/2019
Comp. 29812</t>
        </r>
      </text>
    </comment>
    <comment ref="I199" authorId="1" shapeId="0" xr:uid="{00000000-0006-0000-1D00-0000B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1" shapeId="0" xr:uid="{00000000-0006-0000-1D00-0000B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25/02/2019
Comp. 30075</t>
        </r>
      </text>
    </comment>
    <comment ref="I200" authorId="1" shapeId="0" xr:uid="{00000000-0006-0000-1D00-0000B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X200" authorId="1" shapeId="0" xr:uid="{00000000-0006-0000-1D00-0000B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28/03/2019
Comp. 30289</t>
        </r>
      </text>
    </comment>
    <comment ref="I201" authorId="1" shapeId="0" xr:uid="{00000000-0006-0000-1D00-0000B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X201" authorId="1" shapeId="0" xr:uid="{00000000-0006-0000-1D00-0000B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23/04/2019
Comp. 30497</t>
        </r>
      </text>
    </comment>
    <comment ref="I202" authorId="1" shapeId="0" xr:uid="{00000000-0006-0000-1D00-0000B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1" shapeId="0" xr:uid="{00000000-0006-0000-1D00-0000C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24/05/2019
Comp. 30748</t>
        </r>
      </text>
    </comment>
    <comment ref="I203" authorId="1" shapeId="0" xr:uid="{00000000-0006-0000-1D00-0000C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X203" authorId="3" shapeId="0" xr:uid="{00000000-0006-0000-1D00-0000C2000000}">
      <text>
        <r>
          <rPr>
            <sz val="9"/>
            <color indexed="81"/>
            <rFont val="Tahoma"/>
            <family val="2"/>
          </rPr>
          <t xml:space="preserve">
Transferencia
01/07/2019
Comp. 31045</t>
        </r>
      </text>
    </comment>
    <comment ref="I204" authorId="3" shapeId="0" xr:uid="{00000000-0006-0000-1D00-0000C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X204" authorId="3" shapeId="0" xr:uid="{00000000-0006-0000-1D00-0000C4000000}">
      <text>
        <r>
          <rPr>
            <sz val="9"/>
            <color indexed="81"/>
            <rFont val="Tahoma"/>
            <family val="2"/>
          </rPr>
          <t>Transferencia
29/07/2019
Comp. 31225</t>
        </r>
      </text>
    </comment>
    <comment ref="I205" authorId="3" shapeId="0" xr:uid="{00000000-0006-0000-1D00-0000C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X205" authorId="3" shapeId="0" xr:uid="{00000000-0006-0000-1D00-0000C6000000}">
      <text>
        <r>
          <rPr>
            <sz val="9"/>
            <color indexed="81"/>
            <rFont val="Tahoma"/>
            <family val="2"/>
          </rPr>
          <t xml:space="preserve">
Transferencia
21/08/2019
Comp. 31430</t>
        </r>
      </text>
    </comment>
    <comment ref="I206" authorId="3" shapeId="0" xr:uid="{00000000-0006-0000-1D00-0000C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X206" authorId="3" shapeId="0" xr:uid="{00000000-0006-0000-1D00-0000C8000000}">
      <text>
        <r>
          <rPr>
            <sz val="9"/>
            <color indexed="81"/>
            <rFont val="Tahoma"/>
            <family val="2"/>
          </rPr>
          <t xml:space="preserve">
Transferencia
24/09/2019
Comp. 31670</t>
        </r>
      </text>
    </comment>
    <comment ref="I207" authorId="3" shapeId="0" xr:uid="{00000000-0006-0000-1D00-0000C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X207" authorId="3" shapeId="0" xr:uid="{00000000-0006-0000-1D00-0000CA000000}">
      <text>
        <r>
          <rPr>
            <sz val="9"/>
            <color indexed="81"/>
            <rFont val="Tahoma"/>
            <family val="2"/>
          </rPr>
          <t xml:space="preserve">
Transferencia
24/10/2019
Comp. 31897</t>
        </r>
      </text>
    </comment>
    <comment ref="I208" authorId="3" shapeId="0" xr:uid="{00000000-0006-0000-1D00-0000C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I209" authorId="3" shapeId="0" xr:uid="{00000000-0006-0000-1D00-0000C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3" shapeId="0" xr:uid="{00000000-0006-0000-1D00-0000CD000000}">
      <text>
        <r>
          <rPr>
            <sz val="9"/>
            <color indexed="81"/>
            <rFont val="Tahoma"/>
            <family val="2"/>
          </rPr>
          <t xml:space="preserve">
Transferencia
26/12/2019
Comp. 32385</t>
        </r>
      </text>
    </comment>
    <comment ref="I210" authorId="3" shapeId="0" xr:uid="{00000000-0006-0000-1D00-0000C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X210" authorId="3" shapeId="0" xr:uid="{00000000-0006-0000-1D00-0000CF000000}">
      <text>
        <r>
          <rPr>
            <sz val="9"/>
            <color indexed="81"/>
            <rFont val="Tahoma"/>
            <family val="2"/>
          </rPr>
          <t>Transferencia
27/01/2020
Comp. 32611</t>
        </r>
      </text>
    </comment>
    <comment ref="I211" authorId="3" shapeId="0" xr:uid="{00000000-0006-0000-1D00-0000D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3" shapeId="0" xr:uid="{00000000-0006-0000-1D00-0000D1000000}">
      <text>
        <r>
          <rPr>
            <sz val="9"/>
            <color indexed="81"/>
            <rFont val="Tahoma"/>
            <family val="2"/>
          </rPr>
          <t>Transferencia
21/02/2020
Comp. 32833</t>
        </r>
      </text>
    </comment>
    <comment ref="I212" authorId="3" shapeId="0" xr:uid="{00000000-0006-0000-1D00-0000D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3" shapeId="0" xr:uid="{00000000-0006-0000-1D00-0000D3000000}">
      <text>
        <r>
          <rPr>
            <sz val="9"/>
            <color indexed="81"/>
            <rFont val="Tahoma"/>
            <family val="2"/>
          </rPr>
          <t>Transferencia
24/03/2020
Comp. 33065</t>
        </r>
      </text>
    </comment>
    <comment ref="I213" authorId="3" shapeId="0" xr:uid="{00000000-0006-0000-1D00-0000D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I214" authorId="3" shapeId="0" xr:uid="{00000000-0006-0000-1D00-0000D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3" shapeId="0" xr:uid="{00000000-0006-0000-1D00-0000D6000000}">
      <text>
        <r>
          <rPr>
            <sz val="9"/>
            <color indexed="81"/>
            <rFont val="Tahoma"/>
            <family val="2"/>
          </rPr>
          <t>Transferencia
29/05/2020
Comp. 33585</t>
        </r>
      </text>
    </comment>
    <comment ref="I215" authorId="3" shapeId="0" xr:uid="{00000000-0006-0000-1D00-0000D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3" shapeId="0" xr:uid="{00000000-0006-0000-1D00-0000D8000000}">
      <text>
        <r>
          <rPr>
            <sz val="9"/>
            <color indexed="81"/>
            <rFont val="Tahoma"/>
            <family val="2"/>
          </rPr>
          <t>Transferencia
30/06/2020
Comp. 33837</t>
        </r>
      </text>
    </comment>
    <comment ref="I216" authorId="3" shapeId="0" xr:uid="{00000000-0006-0000-1D00-0000D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X216" authorId="3" shapeId="0" xr:uid="{00000000-0006-0000-1D00-0000DA000000}">
      <text>
        <r>
          <rPr>
            <sz val="9"/>
            <color indexed="81"/>
            <rFont val="Tahoma"/>
            <family val="2"/>
          </rPr>
          <t>Transferencia
31/07/2020
Comp. 34069</t>
        </r>
      </text>
    </comment>
    <comment ref="I217" authorId="3" shapeId="0" xr:uid="{00000000-0006-0000-1D00-0000D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I218" authorId="3" shapeId="0" xr:uid="{00000000-0006-0000-1D00-0000D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3" shapeId="0" xr:uid="{00000000-0006-0000-1D00-0000D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9" authorId="3" shapeId="0" xr:uid="{00000000-0006-0000-1D00-0000D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3" shapeId="0" xr:uid="{00000000-0006-0000-1D00-0000DF000000}">
      <text>
        <r>
          <rPr>
            <sz val="9"/>
            <color indexed="81"/>
            <rFont val="Tahoma"/>
            <family val="2"/>
          </rPr>
          <t>Transferencia
24/10/2020
Comp. 34760</t>
        </r>
      </text>
    </comment>
    <comment ref="I220" authorId="3" shapeId="0" xr:uid="{00000000-0006-0000-1D00-0000E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I221" authorId="3" shapeId="0" xr:uid="{00000000-0006-0000-1D00-0000E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3" shapeId="0" xr:uid="{00000000-0006-0000-1D00-0000E2000000}">
      <text>
        <r>
          <rPr>
            <sz val="9"/>
            <color indexed="81"/>
            <rFont val="Tahoma"/>
            <family val="2"/>
          </rPr>
          <t>Transferencia
17/12/2020
Comp. 35209</t>
        </r>
      </text>
    </comment>
    <comment ref="I222" authorId="3" shapeId="0" xr:uid="{00000000-0006-0000-1D00-0000E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I223" authorId="3" shapeId="0" xr:uid="{00000000-0006-0000-1D00-0000E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3" shapeId="0" xr:uid="{00000000-0006-0000-1D00-0000E5000000}">
      <text>
        <r>
          <rPr>
            <sz val="9"/>
            <color indexed="81"/>
            <rFont val="Tahoma"/>
            <family val="2"/>
          </rPr>
          <t>Transferencia
24/02/2021
Comp. 35742</t>
        </r>
      </text>
    </comment>
    <comment ref="I224" authorId="3" shapeId="0" xr:uid="{00000000-0006-0000-1D00-0000E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I225" authorId="3" shapeId="0" xr:uid="{00000000-0006-0000-1D00-0000E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3" shapeId="0" xr:uid="{00000000-0006-0000-1D00-0000E8000000}">
      <text>
        <r>
          <rPr>
            <sz val="9"/>
            <color indexed="81"/>
            <rFont val="Tahoma"/>
            <family val="2"/>
          </rPr>
          <t>Transferencia
17/04/2021
Comp. 36217</t>
        </r>
      </text>
    </comment>
    <comment ref="I226" authorId="3" shapeId="0" xr:uid="{00000000-0006-0000-1D00-0000E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29/04/2021
entrega de lectura</t>
        </r>
      </text>
    </comment>
    <comment ref="X226" authorId="3" shapeId="0" xr:uid="{00000000-0006-0000-1D00-0000EA000000}">
      <text>
        <r>
          <rPr>
            <sz val="9"/>
            <color indexed="81"/>
            <rFont val="Tahoma"/>
            <family val="2"/>
          </rPr>
          <t>Transferencia
27/05/2021
Comp. 36499</t>
        </r>
      </text>
    </comment>
    <comment ref="I227" authorId="3" shapeId="0" xr:uid="{00000000-0006-0000-1D00-0000E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27/05/2021
envío de fotografía</t>
        </r>
      </text>
    </comment>
    <comment ref="X227" authorId="3" shapeId="0" xr:uid="{00000000-0006-0000-1D00-0000EC000000}">
      <text>
        <r>
          <rPr>
            <sz val="9"/>
            <color indexed="81"/>
            <rFont val="Tahoma"/>
            <family val="2"/>
          </rPr>
          <t>Transferencia
12/06/2021
Comp. 36688</t>
        </r>
      </text>
    </comment>
    <comment ref="I228" authorId="3" shapeId="0" xr:uid="{00000000-0006-0000-1D00-0000E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29/06/2021
Entrega de lectura</t>
        </r>
      </text>
    </comment>
    <comment ref="X228" authorId="3" shapeId="0" xr:uid="{00000000-0006-0000-1D00-0000EE000000}">
      <text>
        <r>
          <rPr>
            <sz val="9"/>
            <color indexed="81"/>
            <rFont val="Tahoma"/>
            <family val="2"/>
          </rPr>
          <t>Transferencia
26/07/2021
Comp. 36965</t>
        </r>
      </text>
    </comment>
    <comment ref="I229" authorId="3" shapeId="0" xr:uid="{00000000-0006-0000-1D00-0000E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3" shapeId="0" xr:uid="{00000000-0006-0000-1D00-0000F0000000}">
      <text>
        <r>
          <rPr>
            <sz val="9"/>
            <color indexed="81"/>
            <rFont val="Tahoma"/>
            <family val="2"/>
          </rPr>
          <t>Transferencia
27/08/2021
Comp. 37226</t>
        </r>
      </text>
    </comment>
    <comment ref="I230" authorId="3" shapeId="0" xr:uid="{00000000-0006-0000-1D00-0000F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30/08/2021
Entrega de lectura</t>
        </r>
      </text>
    </comment>
    <comment ref="X230" authorId="3" shapeId="0" xr:uid="{00000000-0006-0000-1D00-0000F2000000}">
      <text>
        <r>
          <rPr>
            <sz val="9"/>
            <color indexed="81"/>
            <rFont val="Tahoma"/>
            <family val="2"/>
          </rPr>
          <t>Transferencia
27/09/2021
Comp. 37465</t>
        </r>
      </text>
    </comment>
    <comment ref="I231" authorId="3" shapeId="0" xr:uid="{00000000-0006-0000-1D00-0000F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30/09/2021
entrega de Lectura
</t>
        </r>
      </text>
    </comment>
    <comment ref="X231" authorId="3" shapeId="0" xr:uid="{00000000-0006-0000-1D00-0000F4000000}">
      <text>
        <r>
          <rPr>
            <sz val="9"/>
            <color indexed="81"/>
            <rFont val="Tahoma"/>
            <family val="2"/>
          </rPr>
          <t>Transferencia
27/10/2021
Comp. 37712</t>
        </r>
      </text>
    </comment>
    <comment ref="I232" authorId="3" shapeId="0" xr:uid="{00000000-0006-0000-1D00-0000F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3" shapeId="0" xr:uid="{00000000-0006-0000-1D00-0000F6000000}">
      <text>
        <r>
          <rPr>
            <sz val="9"/>
            <color indexed="81"/>
            <rFont val="Tahoma"/>
            <family val="2"/>
          </rPr>
          <t>Transferencia
27/11/2021
Comp. 37955</t>
        </r>
      </text>
    </comment>
    <comment ref="I233" authorId="3" shapeId="0" xr:uid="{00000000-0006-0000-1D00-0000F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4" shapeId="0" xr:uid="{00000000-0006-0000-1D00-0000F8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28/12/2021
Comp. 38213</t>
        </r>
      </text>
    </comment>
    <comment ref="I234" authorId="4" shapeId="0" xr:uid="{00000000-0006-0000-1D00-0000F9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4" shapeId="0" xr:uid="{00000000-0006-0000-1D00-0000FA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26/01/2022
Comp. 38435</t>
        </r>
      </text>
    </comment>
    <comment ref="I235" authorId="4" shapeId="0" xr:uid="{00000000-0006-0000-1D00-0000FB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27/01/2022
Entrega de lectura</t>
        </r>
      </text>
    </comment>
    <comment ref="X235" authorId="4" shapeId="0" xr:uid="{00000000-0006-0000-1D00-0000FC000000}">
      <text>
        <r>
          <rPr>
            <b/>
            <sz val="9"/>
            <color indexed="81"/>
            <rFont val="Tahoma"/>
            <family val="2"/>
          </rPr>
          <t>Transferencia
24/02/2022
Comp. 38683</t>
        </r>
      </text>
    </comment>
    <comment ref="I236" authorId="4" shapeId="0" xr:uid="{00000000-0006-0000-1D00-0000F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0" shapeId="0" xr:uid="{00000000-0006-0000-1D00-0000FE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4" shapeId="0" xr:uid="{00000000-0006-0000-1D00-0000F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26/03/2022
Comp. 38927</t>
        </r>
      </text>
    </comment>
    <comment ref="I237" authorId="4" shapeId="0" xr:uid="{00000000-0006-0000-1D00-000000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Entrega de lectura</t>
        </r>
      </text>
    </comment>
    <comment ref="X237" authorId="4" shapeId="0" xr:uid="{00000000-0006-0000-1D00-000001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29/04/2022
Comp. 39200</t>
        </r>
      </text>
    </comment>
    <comment ref="I238" authorId="4" shapeId="0" xr:uid="{00000000-0006-0000-1D00-000002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28/04/2022
Entrega de lectura</t>
        </r>
      </text>
    </comment>
    <comment ref="X238" authorId="4" shapeId="0" xr:uid="{00000000-0006-0000-1D00-000003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23/05/2022
Comp. 39412</t>
        </r>
      </text>
    </comment>
    <comment ref="I239" authorId="4" shapeId="0" xr:uid="{00000000-0006-0000-1D00-000004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5" shapeId="0" xr:uid="{00000000-0006-0000-1D00-00000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21/06/2022
Comp. 39654</t>
        </r>
      </text>
    </comment>
    <comment ref="I240" authorId="5" shapeId="0" xr:uid="{00000000-0006-0000-1D00-00000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5" shapeId="0" xr:uid="{00000000-0006-0000-1D00-00000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24/07/2022
Comp. 39899</t>
        </r>
      </text>
    </comment>
    <comment ref="I241" authorId="5" shapeId="0" xr:uid="{00000000-0006-0000-1D00-00000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5" shapeId="0" xr:uid="{00000000-0006-0000-1D00-00000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29/08/2022
Comp. 40178</t>
        </r>
      </text>
    </comment>
    <comment ref="I242" authorId="5" shapeId="0" xr:uid="{00000000-0006-0000-1D00-00000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29/08/2022
Entrega de lectura</t>
        </r>
      </text>
    </comment>
    <comment ref="X242" authorId="5" shapeId="0" xr:uid="{00000000-0006-0000-1D00-00000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25/09/2022
Comp. 40400</t>
        </r>
      </text>
    </comment>
    <comment ref="I243" authorId="5" shapeId="0" xr:uid="{00000000-0006-0000-1D00-00000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5" shapeId="0" xr:uid="{00000000-0006-0000-1D00-00000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25/10/2022
Comp. 40646</t>
        </r>
      </text>
    </comment>
    <comment ref="I244" authorId="5" shapeId="0" xr:uid="{00000000-0006-0000-1D00-00000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27/10/2022
Envío de fotografía</t>
        </r>
      </text>
    </comment>
    <comment ref="X244" authorId="5" shapeId="0" xr:uid="{00000000-0006-0000-1D00-00000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26/11/2022
Comp. 40889</t>
        </r>
      </text>
    </comment>
    <comment ref="I245" authorId="5" shapeId="0" xr:uid="{00000000-0006-0000-1D00-00001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I246" authorId="5" shapeId="0" xr:uid="{00000000-0006-0000-1D00-00001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5" shapeId="0" xr:uid="{00000000-0006-0000-1D00-00001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31/12/2022
Comp. 41227</t>
        </r>
      </text>
    </comment>
    <comment ref="I247" authorId="5" shapeId="0" xr:uid="{00000000-0006-0000-1D00-00001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5" shapeId="0" xr:uid="{00000000-0006-0000-1D00-00001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25/02/2023
Comp. 41647</t>
        </r>
      </text>
    </comment>
    <comment ref="I248" authorId="5" shapeId="0" xr:uid="{00000000-0006-0000-1D00-00001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27/02/2023
Entrega de lecturas.</t>
        </r>
      </text>
    </comment>
    <comment ref="X248" authorId="5" shapeId="0" xr:uid="{00000000-0006-0000-1D00-00001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21/03/2023
Comp. 41863</t>
        </r>
      </text>
    </comment>
    <comment ref="I249" authorId="5" shapeId="0" xr:uid="{00000000-0006-0000-1D00-00001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27/03/2023
Entrega de lectura</t>
        </r>
      </text>
    </comment>
    <comment ref="X249" authorId="5" shapeId="0" xr:uid="{00000000-0006-0000-1D00-00001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24/04/2023
Comp. 42127</t>
        </r>
      </text>
    </comment>
    <comment ref="I250" authorId="5" shapeId="0" xr:uid="{00000000-0006-0000-1D00-00001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I251" authorId="5" shapeId="0" xr:uid="{00000000-0006-0000-1D00-00001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30/05/2023
Entrega de lectura</t>
        </r>
      </text>
    </comment>
    <comment ref="X251" authorId="5" shapeId="0" xr:uid="{00000000-0006-0000-1D00-00001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15/06/2023
Comp. 42595</t>
        </r>
      </text>
    </comment>
    <comment ref="I252" authorId="6" shapeId="0" xr:uid="{00000000-0006-0000-1D00-00001C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6" shapeId="0" xr:uid="{00000000-0006-0000-1D00-00001D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25/07/2023
Comp. 42875</t>
        </r>
      </text>
    </comment>
    <comment ref="I253" authorId="6" shapeId="0" xr:uid="{00000000-0006-0000-1D00-00001E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6" shapeId="0" xr:uid="{9430CB82-5C68-4415-B998-98031D434DF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24/08/2023
Comp. 43139</t>
        </r>
      </text>
    </comment>
    <comment ref="I254" authorId="6" shapeId="0" xr:uid="{2FDDC43C-0CFF-4539-97C7-F38051E0CD0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6" shapeId="0" xr:uid="{452ECFFF-3619-4623-A0B5-60E40D37743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27/09/2023
Comp. 43404</t>
        </r>
      </text>
    </comment>
    <comment ref="I255" authorId="6" shapeId="0" xr:uid="{87187773-4ADF-4F5B-B66B-D0DAA6DEE71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6" shapeId="0" xr:uid="{83F33098-6B31-4B93-ACD4-6A1ED8AA6CD6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25/10/2023
Comp. 43632</t>
        </r>
      </text>
    </comment>
    <comment ref="I256" authorId="6" shapeId="0" xr:uid="{B014D68E-5E1A-437C-A398-CBA407B09E9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6" shapeId="0" xr:uid="{1F5CE71E-6E60-4574-876E-E64AFE27997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23/11/2023
Comp. 43886</t>
        </r>
      </text>
    </comment>
    <comment ref="I257" authorId="6" shapeId="0" xr:uid="{5725AA73-2BCE-4BCA-95EC-F45BF195D5B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5" shapeId="0" xr:uid="{D4A6CEA7-72E5-4CDF-84B9-E9E8871AD11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26/12/2023
comp. 44175</t>
        </r>
      </text>
    </comment>
    <comment ref="I258" authorId="6" shapeId="0" xr:uid="{0902D03C-7FC0-4E51-9AA3-ABB65DCB039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Usuario</author>
    <author>User</author>
    <author>Secretaria</author>
  </authors>
  <commentList>
    <comment ref="X35" authorId="0" shapeId="0" xr:uid="{00000000-0006-0000-1E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1E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1E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1E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1E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1E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1E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1E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1E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1E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1E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1E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1E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1E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1E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1E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1E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1E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1E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1E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1E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1E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1E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1E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1E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1E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1E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1E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1E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1E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1E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1E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1E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1E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1E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1E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1E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1E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1E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1E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1E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1E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1E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1E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1E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1E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1E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1E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1E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1E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1E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1E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1E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1E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1E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1E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1E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1E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J97" authorId="0" shapeId="0" xr:uid="{00000000-0006-0000-1E00-00003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7" authorId="0" shapeId="0" xr:uid="{00000000-0006-0000-1E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1E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1E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1E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1E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1E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1E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1E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1E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1E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1E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1E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1E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1E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1E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1E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1E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1E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1E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1E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1E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1E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1E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1E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1E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1E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1E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1E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1E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1E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1E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1E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1E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1E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1E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1E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1E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1E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1E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1E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1E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1E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1E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1E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1E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1E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1E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1E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1E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1E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1E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1E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1E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1E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1E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1E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1E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1E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1E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1E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1E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1E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1E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1E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1E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1E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1E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1E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1E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1E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1E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1E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1E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1E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X171" authorId="0" shapeId="0" xr:uid="{00000000-0006-0000-1E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1E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I173" authorId="0" shapeId="0" xr:uid="{00000000-0006-0000-1E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X173" authorId="0" shapeId="0" xr:uid="{00000000-0006-0000-1E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1E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4" authorId="0" shapeId="0" xr:uid="{00000000-0006-0000-1E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1E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X175" authorId="1" shapeId="0" xr:uid="{00000000-0006-0000-1E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08/02/2017
Comp. 24608</t>
        </r>
      </text>
    </comment>
    <comment ref="I176" authorId="1" shapeId="0" xr:uid="{00000000-0006-0000-1E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I177" authorId="1" shapeId="0" xr:uid="{00000000-0006-0000-1E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X177" authorId="1" shapeId="0" xr:uid="{00000000-0006-0000-1E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03/04/2017
Comp. 25013</t>
        </r>
      </text>
    </comment>
    <comment ref="I178" authorId="1" shapeId="0" xr:uid="{00000000-0006-0000-1E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1" shapeId="0" xr:uid="{00000000-0006-0000-1E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03/05/2017
Comp. 25236</t>
        </r>
      </text>
    </comment>
    <comment ref="I179" authorId="1" shapeId="0" xr:uid="{00000000-0006-0000-1E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X179" authorId="1" shapeId="0" xr:uid="{00000000-0006-0000-1E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02/06/2017
Comp. 25447</t>
        </r>
      </text>
    </comment>
    <comment ref="I180" authorId="1" shapeId="0" xr:uid="{00000000-0006-0000-1E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X180" authorId="1" shapeId="0" xr:uid="{00000000-0006-0000-1E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04/07/2017
Comp. 25682</t>
        </r>
      </text>
    </comment>
    <comment ref="I181" authorId="1" shapeId="0" xr:uid="{00000000-0006-0000-1E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X181" authorId="1" shapeId="0" xr:uid="{00000000-0006-0000-1E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07/09/2017
Comp. 26186
Transferencia
13/09/2017
Comp. 26221</t>
        </r>
      </text>
    </comment>
    <comment ref="I182" authorId="1" shapeId="0" xr:uid="{00000000-0006-0000-1E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X182" authorId="1" shapeId="0" xr:uid="{00000000-0006-0000-1E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27/09/2017
Comp. 26278</t>
        </r>
      </text>
    </comment>
    <comment ref="I183" authorId="1" shapeId="0" xr:uid="{00000000-0006-0000-1E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X183" authorId="1" shapeId="0" xr:uid="{00000000-0006-0000-1E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10/10/2017
Comp. 26414</t>
        </r>
      </text>
    </comment>
    <comment ref="I184" authorId="1" shapeId="0" xr:uid="{00000000-0006-0000-1E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con fecha 23/10 se encuentra que medidor esta marcando sin encontrarse gente en la Parcela.28/10/2017
Toma de Lectura</t>
        </r>
      </text>
    </comment>
    <comment ref="X184" authorId="1" shapeId="0" xr:uid="{00000000-0006-0000-1E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07/11/2017
Comp. 26627</t>
        </r>
      </text>
    </comment>
    <comment ref="I185" authorId="1" shapeId="0" xr:uid="{00000000-0006-0000-1E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1" shapeId="0" xr:uid="{00000000-0006-0000-1E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18/12/2017
Comp. 26904</t>
        </r>
      </text>
    </comment>
    <comment ref="I186" authorId="1" shapeId="0" xr:uid="{00000000-0006-0000-1E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X186" authorId="1" shapeId="0" xr:uid="{00000000-0006-0000-1E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01/02/2018
Comp. 27199</t>
        </r>
      </text>
    </comment>
    <comment ref="I187" authorId="1" shapeId="0" xr:uid="{00000000-0006-0000-1E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X187" authorId="1" shapeId="0" xr:uid="{00000000-0006-0000-1E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28/02/2018
Comp. 27416</t>
        </r>
      </text>
    </comment>
    <comment ref="I188" authorId="1" shapeId="0" xr:uid="{00000000-0006-0000-1E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X188" authorId="1" shapeId="0" xr:uid="{00000000-0006-0000-1E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02/04/2018
Comp. 27659</t>
        </r>
      </text>
    </comment>
    <comment ref="I189" authorId="1" shapeId="0" xr:uid="{00000000-0006-0000-1E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X189" authorId="1" shapeId="0" xr:uid="{00000000-0006-0000-1E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02/05/2018
Comp. 27905</t>
        </r>
      </text>
    </comment>
    <comment ref="I190" authorId="1" shapeId="0" xr:uid="{00000000-0006-0000-1E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1" shapeId="0" xr:uid="{00000000-0006-0000-1E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02/06/2018
Comp. 28132</t>
        </r>
      </text>
    </comment>
    <comment ref="I191" authorId="1" shapeId="0" xr:uid="{00000000-0006-0000-1E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X191" authorId="1" shapeId="0" xr:uid="{00000000-0006-0000-1E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02/07/2018
Comp. 28329</t>
        </r>
      </text>
    </comment>
    <comment ref="I192" authorId="1" shapeId="0" xr:uid="{00000000-0006-0000-1E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X192" authorId="1" shapeId="0" xr:uid="{00000000-0006-0000-1E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Transferencias
30/07/2018
Comp. 28507-28508
</t>
        </r>
      </text>
    </comment>
    <comment ref="Y192" authorId="1" shapeId="0" xr:uid="{00000000-0006-0000-1E00-0000AF000000}">
      <text>
        <r>
          <rPr>
            <sz val="9"/>
            <color indexed="81"/>
            <rFont val="Tahoma"/>
            <family val="2"/>
          </rPr>
          <t xml:space="preserve">Pago con fecha 30/07/2018
abono de $26.282.- queda pendiente de pago $100.000.- </t>
        </r>
      </text>
    </comment>
    <comment ref="I193" authorId="1" shapeId="0" xr:uid="{00000000-0006-0000-1E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1" shapeId="0" xr:uid="{00000000-0006-0000-1E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Transferencias
31/08/2018
Comp. 28740-28742</t>
        </r>
      </text>
    </comment>
    <comment ref="Y193" authorId="1" shapeId="0" xr:uid="{00000000-0006-0000-1E00-0000B2000000}">
      <text>
        <r>
          <rPr>
            <sz val="9"/>
            <color indexed="81"/>
            <rFont val="Tahoma"/>
            <family val="2"/>
          </rPr>
          <t>Pago con fecha 31/08/2018
abono de $30.000.- queda pendiente de pago $70.000.-</t>
        </r>
      </text>
    </comment>
    <comment ref="I194" authorId="1" shapeId="0" xr:uid="{00000000-0006-0000-1E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30/08/2018
Toma de lectura</t>
        </r>
      </text>
    </comment>
    <comment ref="X194" authorId="1" shapeId="0" xr:uid="{00000000-0006-0000-1E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01/10/2018
Comp. 28985</t>
        </r>
      </text>
    </comment>
    <comment ref="I195" authorId="1" shapeId="0" xr:uid="{00000000-0006-0000-1E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X195" authorId="1" shapeId="0" xr:uid="{00000000-0006-0000-1E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31/10/2018
Comp. 29196
Transferencia
31/10/2018
Comp. 29197</t>
        </r>
      </text>
    </comment>
    <comment ref="I196" authorId="1" shapeId="0" xr:uid="{00000000-0006-0000-1E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X196" authorId="1" shapeId="0" xr:uid="{00000000-0006-0000-1E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Transferencias 
30/11/2018
Comp. 29422-29423</t>
        </r>
      </text>
    </comment>
    <comment ref="I197" authorId="1" shapeId="0" xr:uid="{00000000-0006-0000-1E00-0000B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X197" authorId="1" shapeId="0" xr:uid="{00000000-0006-0000-1E00-0000B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31/12/2018
Comp. 29658</t>
        </r>
      </text>
    </comment>
    <comment ref="I198" authorId="1" shapeId="0" xr:uid="{00000000-0006-0000-1E00-0000B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Q198" authorId="1" shapeId="0" xr:uid="{00000000-0006-0000-1E00-0000B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 Extintores ($19.040.- cada uno)</t>
        </r>
      </text>
    </comment>
    <comment ref="X198" authorId="1" shapeId="0" xr:uid="{00000000-0006-0000-1E00-0000B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02/02/2019
Comp. 29905
Comp. 29906
02/02/2019
Comp. 29906</t>
        </r>
      </text>
    </comment>
    <comment ref="I199" authorId="1" shapeId="0" xr:uid="{00000000-0006-0000-1E00-0000B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1" shapeId="0" xr:uid="{00000000-0006-0000-1E00-0000B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04/03/2019
Comp. 30181</t>
        </r>
      </text>
    </comment>
    <comment ref="I200" authorId="1" shapeId="0" xr:uid="{00000000-0006-0000-1E00-0000C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X200" authorId="1" shapeId="0" xr:uid="{00000000-0006-0000-1E00-0000C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01/04/2019
Comp. 30329</t>
        </r>
      </text>
    </comment>
    <comment ref="I201" authorId="1" shapeId="0" xr:uid="{00000000-0006-0000-1E00-0000C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X201" authorId="1" shapeId="0" xr:uid="{00000000-0006-0000-1E00-0000C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30/04/2019
Comp. 30568</t>
        </r>
      </text>
    </comment>
    <comment ref="I202" authorId="1" shapeId="0" xr:uid="{00000000-0006-0000-1E00-0000C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2" shapeId="0" xr:uid="{00000000-0006-0000-1E00-0000C5000000}">
      <text>
        <r>
          <rPr>
            <sz val="9"/>
            <color indexed="81"/>
            <rFont val="Tahoma"/>
            <family val="2"/>
          </rPr>
          <t xml:space="preserve">
Transferencia
04/06/2019
Comp. 30889</t>
        </r>
      </text>
    </comment>
    <comment ref="I203" authorId="1" shapeId="0" xr:uid="{00000000-0006-0000-1E00-0000C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X203" authorId="2" shapeId="0" xr:uid="{00000000-0006-0000-1E00-0000C7000000}">
      <text>
        <r>
          <rPr>
            <sz val="9"/>
            <color indexed="81"/>
            <rFont val="Tahoma"/>
            <family val="2"/>
          </rPr>
          <t xml:space="preserve">
Transferencia
30/06/2019
Comp. 31023</t>
        </r>
      </text>
    </comment>
    <comment ref="I204" authorId="2" shapeId="0" xr:uid="{00000000-0006-0000-1E00-0000C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X204" authorId="2" shapeId="0" xr:uid="{00000000-0006-0000-1E00-0000C9000000}">
      <text>
        <r>
          <rPr>
            <sz val="9"/>
            <color indexed="81"/>
            <rFont val="Tahoma"/>
            <family val="2"/>
          </rPr>
          <t xml:space="preserve">
Transferencia
01/08/2019
Comp. 31262</t>
        </r>
      </text>
    </comment>
    <comment ref="I205" authorId="2" shapeId="0" xr:uid="{00000000-0006-0000-1E00-0000C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27/07/2019
Toma de Lectura</t>
        </r>
      </text>
    </comment>
    <comment ref="X205" authorId="2" shapeId="0" xr:uid="{00000000-0006-0000-1E00-0000CB000000}">
      <text>
        <r>
          <rPr>
            <sz val="9"/>
            <color indexed="81"/>
            <rFont val="Tahoma"/>
            <family val="2"/>
          </rPr>
          <t xml:space="preserve">
Transferencia
31/08/2019
Comp. 31487</t>
        </r>
      </text>
    </comment>
    <comment ref="I206" authorId="2" shapeId="0" xr:uid="{00000000-0006-0000-1E00-0000C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X206" authorId="2" shapeId="0" xr:uid="{00000000-0006-0000-1E00-0000CD000000}">
      <text>
        <r>
          <rPr>
            <sz val="9"/>
            <color indexed="81"/>
            <rFont val="Tahoma"/>
            <family val="2"/>
          </rPr>
          <t xml:space="preserve">
Transferencia
01/10/2019
Comp. 31764</t>
        </r>
      </text>
    </comment>
    <comment ref="I207" authorId="2" shapeId="0" xr:uid="{00000000-0006-0000-1E00-0000C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X207" authorId="2" shapeId="0" xr:uid="{00000000-0006-0000-1E00-0000CF000000}">
      <text>
        <r>
          <rPr>
            <sz val="9"/>
            <color indexed="81"/>
            <rFont val="Tahoma"/>
            <family val="2"/>
          </rPr>
          <t xml:space="preserve">
Transferencia
01/11/2019
Comp. 32004</t>
        </r>
      </text>
    </comment>
    <comment ref="I208" authorId="2" shapeId="0" xr:uid="{00000000-0006-0000-1E00-0000D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X208" authorId="2" shapeId="0" xr:uid="{00000000-0006-0000-1E00-0000D1000000}">
      <text>
        <r>
          <rPr>
            <sz val="9"/>
            <color indexed="81"/>
            <rFont val="Tahoma"/>
            <family val="2"/>
          </rPr>
          <t xml:space="preserve">
Transferencia
01/12/2019
Comp. 32232</t>
        </r>
      </text>
    </comment>
    <comment ref="I209" authorId="2" shapeId="0" xr:uid="{00000000-0006-0000-1E00-0000D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2" shapeId="0" xr:uid="{00000000-0006-0000-1E00-0000D3000000}">
      <text>
        <r>
          <rPr>
            <sz val="9"/>
            <color indexed="81"/>
            <rFont val="Tahoma"/>
            <family val="2"/>
          </rPr>
          <t>Transferencia
02/01/2020
Comp. 32490</t>
        </r>
      </text>
    </comment>
    <comment ref="I210" authorId="2" shapeId="0" xr:uid="{00000000-0006-0000-1E00-0000D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30/12/2019
entrega de lecturas</t>
        </r>
      </text>
    </comment>
    <comment ref="X210" authorId="2" shapeId="0" xr:uid="{00000000-0006-0000-1E00-0000D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02/02/2020
Comp. 32692</t>
        </r>
      </text>
    </comment>
    <comment ref="I211" authorId="2" shapeId="0" xr:uid="{00000000-0006-0000-1E00-0000D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2" shapeId="0" xr:uid="{00000000-0006-0000-1E00-0000D7000000}">
      <text>
        <r>
          <rPr>
            <sz val="9"/>
            <color indexed="81"/>
            <rFont val="Tahoma"/>
            <family val="2"/>
          </rPr>
          <t>Transferencia
01/03/2020
Comp. 32930</t>
        </r>
      </text>
    </comment>
    <comment ref="I212" authorId="2" shapeId="0" xr:uid="{00000000-0006-0000-1E00-0000D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2" shapeId="0" xr:uid="{00000000-0006-0000-1E00-0000D9000000}">
      <text>
        <r>
          <rPr>
            <sz val="9"/>
            <color indexed="81"/>
            <rFont val="Tahoma"/>
            <family val="2"/>
          </rPr>
          <t>Transferencia
01/04/2020
Comp. 33136</t>
        </r>
      </text>
    </comment>
    <comment ref="I213" authorId="2" shapeId="0" xr:uid="{00000000-0006-0000-1E00-0000D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2" shapeId="0" xr:uid="{00000000-0006-0000-1E00-0000DB000000}">
      <text>
        <r>
          <rPr>
            <sz val="9"/>
            <color indexed="81"/>
            <rFont val="Tahoma"/>
            <family val="2"/>
          </rPr>
          <t>Transferencia
01/05/2020
Comp. 33399</t>
        </r>
      </text>
    </comment>
    <comment ref="I214" authorId="2" shapeId="0" xr:uid="{00000000-0006-0000-1E00-0000D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2" shapeId="0" xr:uid="{00000000-0006-0000-1E00-0000DD000000}">
      <text>
        <r>
          <rPr>
            <sz val="9"/>
            <color indexed="81"/>
            <rFont val="Tahoma"/>
            <family val="2"/>
          </rPr>
          <t>Transferencia
24/06/2020
Comp. 33799</t>
        </r>
      </text>
    </comment>
    <comment ref="I215" authorId="2" shapeId="0" xr:uid="{00000000-0006-0000-1E00-0000D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2" shapeId="0" xr:uid="{00000000-0006-0000-1E00-0000DF000000}">
      <text>
        <r>
          <rPr>
            <sz val="9"/>
            <color indexed="81"/>
            <rFont val="Tahoma"/>
            <family val="2"/>
          </rPr>
          <t>Transferencia
24/06/2020
Comp. 33800</t>
        </r>
      </text>
    </comment>
    <comment ref="I216" authorId="2" shapeId="0" xr:uid="{00000000-0006-0000-1E00-0000E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X216" authorId="2" shapeId="0" xr:uid="{00000000-0006-0000-1E00-0000E1000000}">
      <text>
        <r>
          <rPr>
            <sz val="9"/>
            <color indexed="81"/>
            <rFont val="Tahoma"/>
            <family val="2"/>
          </rPr>
          <t>Transferencia
31/07/2020
Comp. 34068</t>
        </r>
      </text>
    </comment>
    <comment ref="I217" authorId="2" shapeId="0" xr:uid="{00000000-0006-0000-1E00-0000E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2" shapeId="0" xr:uid="{00000000-0006-0000-1E00-0000E3000000}">
      <text>
        <r>
          <rPr>
            <sz val="9"/>
            <color indexed="81"/>
            <rFont val="Tahoma"/>
            <family val="2"/>
          </rPr>
          <t xml:space="preserve">Transferencia
01/09/2020
Comp. 34320
</t>
        </r>
      </text>
    </comment>
    <comment ref="I218" authorId="2" shapeId="0" xr:uid="{00000000-0006-0000-1E00-0000E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2" shapeId="0" xr:uid="{00000000-0006-0000-1E00-0000E5000000}">
      <text>
        <r>
          <rPr>
            <sz val="9"/>
            <color indexed="81"/>
            <rFont val="Tahoma"/>
            <family val="2"/>
          </rPr>
          <t>Transferencia
01/10/2020
Comp. 34571</t>
        </r>
      </text>
    </comment>
    <comment ref="I219" authorId="2" shapeId="0" xr:uid="{00000000-0006-0000-1E00-0000E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2" shapeId="0" xr:uid="{00000000-0006-0000-1E00-0000E7000000}">
      <text>
        <r>
          <rPr>
            <sz val="9"/>
            <color indexed="81"/>
            <rFont val="Tahoma"/>
            <family val="2"/>
          </rPr>
          <t>Transferencia
31/10/2020
Comp. 34861</t>
        </r>
      </text>
    </comment>
    <comment ref="I220" authorId="2" shapeId="0" xr:uid="{00000000-0006-0000-1E00-0000E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2" shapeId="0" xr:uid="{00000000-0006-0000-1E00-0000E9000000}">
      <text>
        <r>
          <rPr>
            <sz val="9"/>
            <color indexed="81"/>
            <rFont val="Tahoma"/>
            <family val="2"/>
          </rPr>
          <t>Transferencia
30/11/2020
Comp. 35040</t>
        </r>
      </text>
    </comment>
    <comment ref="I221" authorId="2" shapeId="0" xr:uid="{00000000-0006-0000-1E00-0000E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2" shapeId="0" xr:uid="{00000000-0006-0000-1E00-0000EB000000}">
      <text>
        <r>
          <rPr>
            <sz val="9"/>
            <color indexed="81"/>
            <rFont val="Tahoma"/>
            <family val="2"/>
          </rPr>
          <t>Transferencia
31/12/2020
Comp. 35311</t>
        </r>
      </text>
    </comment>
    <comment ref="I222" authorId="2" shapeId="0" xr:uid="{00000000-0006-0000-1E00-0000E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2" shapeId="0" xr:uid="{00000000-0006-0000-1E00-0000ED000000}">
      <text>
        <r>
          <rPr>
            <sz val="9"/>
            <color indexed="81"/>
            <rFont val="Tahoma"/>
            <family val="2"/>
          </rPr>
          <t>Transferencia
31/01/2021
Comp. 35529</t>
        </r>
      </text>
    </comment>
    <comment ref="I223" authorId="2" shapeId="0" xr:uid="{00000000-0006-0000-1E00-0000E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2" shapeId="0" xr:uid="{00000000-0006-0000-1E00-0000EF000000}">
      <text>
        <r>
          <rPr>
            <sz val="9"/>
            <color indexed="81"/>
            <rFont val="Tahoma"/>
            <family val="2"/>
          </rPr>
          <t>Transferencia
01/03/2021
Comp. 35818</t>
        </r>
      </text>
    </comment>
    <comment ref="I224" authorId="2" shapeId="0" xr:uid="{00000000-0006-0000-1E00-0000F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X224" authorId="2" shapeId="0" xr:uid="{00000000-0006-0000-1E00-0000F1000000}">
      <text>
        <r>
          <rPr>
            <sz val="9"/>
            <color indexed="81"/>
            <rFont val="Tahoma"/>
            <family val="2"/>
          </rPr>
          <t>Transferencia
31/03/2021
Comp. 36023</t>
        </r>
      </text>
    </comment>
    <comment ref="I225" authorId="2" shapeId="0" xr:uid="{00000000-0006-0000-1E00-0000F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2" shapeId="0" xr:uid="{00000000-0006-0000-1E00-0000F3000000}">
      <text>
        <r>
          <rPr>
            <sz val="9"/>
            <color indexed="81"/>
            <rFont val="Tahoma"/>
            <family val="2"/>
          </rPr>
          <t>Transferencia
01/05/2021
Comp. 36319</t>
        </r>
      </text>
    </comment>
    <comment ref="I226" authorId="2" shapeId="0" xr:uid="{00000000-0006-0000-1E00-0000F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2" shapeId="0" xr:uid="{00000000-0006-0000-1E00-0000F5000000}">
      <text>
        <r>
          <rPr>
            <sz val="9"/>
            <color indexed="81"/>
            <rFont val="Tahoma"/>
            <family val="2"/>
          </rPr>
          <t>Transferencia
01/06/2021
Comp. 36560</t>
        </r>
      </text>
    </comment>
    <comment ref="I227" authorId="2" shapeId="0" xr:uid="{00000000-0006-0000-1E00-0000F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2" shapeId="0" xr:uid="{00000000-0006-0000-1E00-0000F7000000}">
      <text>
        <r>
          <rPr>
            <sz val="9"/>
            <color indexed="81"/>
            <rFont val="Tahoma"/>
            <family val="2"/>
          </rPr>
          <t>Transferencia
30/06/2021
Comp. 36755</t>
        </r>
      </text>
    </comment>
    <comment ref="I228" authorId="2" shapeId="0" xr:uid="{00000000-0006-0000-1E00-0000F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2" shapeId="0" xr:uid="{00000000-0006-0000-1E00-0000F9000000}">
      <text>
        <r>
          <rPr>
            <sz val="9"/>
            <color indexed="81"/>
            <rFont val="Tahoma"/>
            <family val="2"/>
          </rPr>
          <t>Transferencia
30/07/2021
Comp. 37004</t>
        </r>
      </text>
    </comment>
    <comment ref="I229" authorId="2" shapeId="0" xr:uid="{00000000-0006-0000-1E00-0000F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2" shapeId="0" xr:uid="{00000000-0006-0000-1E00-0000FB000000}">
      <text>
        <r>
          <rPr>
            <sz val="9"/>
            <color indexed="81"/>
            <rFont val="Tahoma"/>
            <family val="2"/>
          </rPr>
          <t>Transferencia
01/09/2021
Comp. 37295</t>
        </r>
      </text>
    </comment>
    <comment ref="I230" authorId="2" shapeId="0" xr:uid="{00000000-0006-0000-1E00-0000F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2" shapeId="0" xr:uid="{00000000-0006-0000-1E00-0000FD000000}">
      <text>
        <r>
          <rPr>
            <sz val="9"/>
            <color indexed="81"/>
            <rFont val="Tahoma"/>
            <family val="2"/>
          </rPr>
          <t xml:space="preserve">Transferencia
01/10/2021
Comp. 37514
</t>
        </r>
      </text>
    </comment>
    <comment ref="I231" authorId="2" shapeId="0" xr:uid="{00000000-0006-0000-1E00-0000F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2" shapeId="0" xr:uid="{00000000-0006-0000-1E00-0000FF000000}">
      <text>
        <r>
          <rPr>
            <sz val="9"/>
            <color indexed="81"/>
            <rFont val="Tahoma"/>
            <family val="2"/>
          </rPr>
          <t>Transferencia
31/10/2021
Comp. 37780</t>
        </r>
      </text>
    </comment>
    <comment ref="I232" authorId="2" shapeId="0" xr:uid="{00000000-0006-0000-1E00-00000001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2" shapeId="0" xr:uid="{00000000-0006-0000-1E00-000001010000}">
      <text>
        <r>
          <rPr>
            <sz val="9"/>
            <color indexed="81"/>
            <rFont val="Tahoma"/>
            <family val="2"/>
          </rPr>
          <t>Transferencia
01/12/2021
Comp. 37990</t>
        </r>
      </text>
    </comment>
    <comment ref="I233" authorId="2" shapeId="0" xr:uid="{00000000-0006-0000-1E00-00000201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3" shapeId="0" xr:uid="{00000000-0006-0000-1E00-000003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31/12/2021
Comp. 38258</t>
        </r>
      </text>
    </comment>
    <comment ref="I234" authorId="3" shapeId="0" xr:uid="{00000000-0006-0000-1E00-000004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3" shapeId="0" xr:uid="{00000000-0006-0000-1E00-000005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01/02/2022
Comp. 38499</t>
        </r>
      </text>
    </comment>
    <comment ref="I235" authorId="3" shapeId="0" xr:uid="{00000000-0006-0000-1E00-000006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Q235" authorId="3" shapeId="0" xr:uid="{00000000-0006-0000-1E00-000007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 extintores de 4Kg
</t>
        </r>
      </text>
    </comment>
    <comment ref="X235" authorId="3" shapeId="0" xr:uid="{00000000-0006-0000-1E00-000008010000}">
      <text>
        <r>
          <rPr>
            <b/>
            <sz val="9"/>
            <color indexed="81"/>
            <rFont val="Tahoma"/>
            <family val="2"/>
          </rPr>
          <t>Transferencia
28/02/2022
Comp. 38712</t>
        </r>
      </text>
    </comment>
    <comment ref="I236" authorId="3" shapeId="0" xr:uid="{00000000-0006-0000-1E00-000009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J236" authorId="3" shapeId="0" xr:uid="{00000000-0006-0000-1E00-00000A010000}">
      <text>
        <r>
          <rPr>
            <b/>
            <sz val="9"/>
            <color indexed="81"/>
            <rFont val="Tahoma"/>
            <family val="2"/>
          </rPr>
          <t xml:space="preserve">30/03/2022
</t>
        </r>
        <r>
          <rPr>
            <sz val="9"/>
            <color indexed="81"/>
            <rFont val="Tahoma"/>
            <family val="2"/>
          </rPr>
          <t>Con esta fecha se acuerda cobrar tarifa plana en consumo de agua potable, por posible medidor en mal estado.
Propietario se compromete a cambiar su medidor.</t>
        </r>
      </text>
    </comment>
    <comment ref="Q236" authorId="0" shapeId="0" xr:uid="{00000000-0006-0000-1E00-00000B01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3" shapeId="0" xr:uid="{00000000-0006-0000-1E00-00000C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30/03/2022
Comp. 38954</t>
        </r>
      </text>
    </comment>
    <comment ref="I237" authorId="3" shapeId="0" xr:uid="{00000000-0006-0000-1E00-00000D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3" shapeId="0" xr:uid="{00000000-0006-0000-1E00-00000E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30/04/2022
Comp. 39228</t>
        </r>
      </text>
    </comment>
    <comment ref="I238" authorId="3" shapeId="0" xr:uid="{00000000-0006-0000-1E00-00000F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3" shapeId="0" xr:uid="{00000000-0006-0000-1E00-000010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01/06/2022
Comp. 39495</t>
        </r>
      </text>
    </comment>
    <comment ref="I239" authorId="3" shapeId="0" xr:uid="{00000000-0006-0000-1E00-000011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4" shapeId="0" xr:uid="{00000000-0006-0000-1E00-00001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01/07/2022
Comp. 39724</t>
        </r>
      </text>
    </comment>
    <comment ref="I240" authorId="4" shapeId="0" xr:uid="{00000000-0006-0000-1E00-00001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4" shapeId="0" xr:uid="{00000000-0006-0000-1E00-00001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01/08/2022
Comp. 39960</t>
        </r>
      </text>
    </comment>
    <comment ref="I241" authorId="4" shapeId="0" xr:uid="{00000000-0006-0000-1E00-00001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4" shapeId="0" xr:uid="{00000000-0006-0000-1E00-00001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31/08/2022
Comp. 40201</t>
        </r>
      </text>
    </comment>
    <comment ref="I242" authorId="4" shapeId="0" xr:uid="{00000000-0006-0000-1E00-00001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4" shapeId="0" xr:uid="{00000000-0006-0000-1E00-00001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30/09/2022
Comp. 40479</t>
        </r>
      </text>
    </comment>
    <comment ref="I243" authorId="4" shapeId="0" xr:uid="{00000000-0006-0000-1E00-00001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4" shapeId="0" xr:uid="{00000000-0006-0000-1E00-00001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31/10/2022
Comp. 40751</t>
        </r>
      </text>
    </comment>
    <comment ref="I244" authorId="4" shapeId="0" xr:uid="{00000000-0006-0000-1E00-00001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4" shapeId="0" xr:uid="{00000000-0006-0000-1E00-00001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01/12/2022
Comp. 40982</t>
        </r>
      </text>
    </comment>
    <comment ref="I245" authorId="4" shapeId="0" xr:uid="{00000000-0006-0000-1E00-00001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4" shapeId="0" xr:uid="{00000000-0006-0000-1E00-00001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31/12/2022
Comp. 41226</t>
        </r>
      </text>
    </comment>
    <comment ref="I246" authorId="4" shapeId="0" xr:uid="{00000000-0006-0000-1E00-00001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K246" authorId="4" shapeId="0" xr:uid="{00000000-0006-0000-1E00-000020010000}">
      <text>
        <r>
          <rPr>
            <sz val="9"/>
            <color indexed="81"/>
            <rFont val="Tahoma"/>
            <family val="2"/>
          </rPr>
          <t>05/01/2023
Administrador en conversación con propietario indica que cobro se realiza con tarifa plana.</t>
        </r>
      </text>
    </comment>
    <comment ref="X246" authorId="4" shapeId="0" xr:uid="{00000000-0006-0000-1E00-00002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01/02/2023
Comp. 41437</t>
        </r>
      </text>
    </comment>
    <comment ref="I247" authorId="4" shapeId="0" xr:uid="{00000000-0006-0000-1E00-00002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4" shapeId="0" xr:uid="{00000000-0006-0000-1E00-00002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26/02/2023
Comp. 41652</t>
        </r>
      </text>
    </comment>
    <comment ref="I248" authorId="4" shapeId="0" xr:uid="{00000000-0006-0000-1E00-00002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4" shapeId="0" xr:uid="{00000000-0006-0000-1E00-00002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31/03/2023
Comp. 41945</t>
        </r>
      </text>
    </comment>
    <comment ref="I249" authorId="4" shapeId="0" xr:uid="{00000000-0006-0000-1E00-00002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4" shapeId="0" xr:uid="{00000000-0006-0000-1E00-00002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25/04/2023
Comp. 42141</t>
        </r>
      </text>
    </comment>
    <comment ref="I250" authorId="4" shapeId="0" xr:uid="{00000000-0006-0000-1E00-00002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4" shapeId="0" xr:uid="{00000000-0006-0000-1E00-00002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27/05/2023
Comp. 42388</t>
        </r>
      </text>
    </comment>
    <comment ref="I251" authorId="4" shapeId="0" xr:uid="{00000000-0006-0000-1E00-00002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5" shapeId="0" xr:uid="{00000000-0006-0000-1E00-00002B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28/06/2023
Comp. 42650</t>
        </r>
      </text>
    </comment>
    <comment ref="I252" authorId="5" shapeId="0" xr:uid="{00000000-0006-0000-1E00-00002C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5" shapeId="0" xr:uid="{00000000-0006-0000-1E00-00002D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31/07/2023
Comp. 42935</t>
        </r>
      </text>
    </comment>
    <comment ref="I253" authorId="5" shapeId="0" xr:uid="{00000000-0006-0000-1E00-00002E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5" shapeId="0" xr:uid="{62F90D44-E319-4276-AB18-0F2FFC9B6FC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31/08/2023
Comp. 43192</t>
        </r>
      </text>
    </comment>
    <comment ref="I254" authorId="5" shapeId="0" xr:uid="{F605AFB8-7039-45C5-840B-6BE14303065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5" shapeId="0" xr:uid="{D42C927D-1B7C-4A89-9467-8FD52C29C5F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02/10/2023
Comp. 43504</t>
        </r>
      </text>
    </comment>
    <comment ref="I255" authorId="5" shapeId="0" xr:uid="{B1BE503F-DF3D-4B85-B3CD-FBD0C6A8257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5" shapeId="0" xr:uid="{143243A5-AA61-4029-B7C9-B582D1588B5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30/10/2023
Comp. 43659</t>
        </r>
      </text>
    </comment>
    <comment ref="I256" authorId="5" shapeId="0" xr:uid="{5EF101AF-4B16-4DF0-AE06-6F677079334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4" shapeId="0" xr:uid="{E60FC170-57B0-4976-8197-EE6A039B078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01/12/2023
comp. 43986</t>
        </r>
      </text>
    </comment>
    <comment ref="I257" authorId="5" shapeId="0" xr:uid="{7A3757A4-437F-4C36-8D93-51EF2029F07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4" shapeId="0" xr:uid="{2E214A47-4677-4B72-B96E-41C9EAA76AC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28/12/2023
comp. 44178</t>
        </r>
      </text>
    </comment>
    <comment ref="I258" authorId="5" shapeId="0" xr:uid="{E1E09858-526D-42B5-9B08-79FF447B7FC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4" shapeId="0" xr:uid="{A564BB54-086F-4737-99BF-CDA07249FA3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25/01/2024
comp. 44428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Beatriz Contreras</author>
    <author>Autor</author>
    <author>Daniela</author>
    <author>Beatriz</author>
    <author>Usuario</author>
    <author>User</author>
    <author>Secretaria</author>
  </authors>
  <commentList>
    <comment ref="J3" authorId="0" shapeId="0" xr:uid="{00000000-0006-0000-1F00-000001000000}">
      <text>
        <r>
          <rPr>
            <b/>
            <sz val="9"/>
            <color indexed="81"/>
            <rFont val="Tahoma"/>
            <family val="2"/>
          </rPr>
          <t>Nuevas propietarias, desde el 18/12/2019
Anterior Oscar Novoa Sepulveda</t>
        </r>
      </text>
    </comment>
    <comment ref="X35" authorId="1" shapeId="0" xr:uid="{00000000-0006-0000-1F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1" shapeId="0" xr:uid="{00000000-0006-0000-1F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1" shapeId="0" xr:uid="{00000000-0006-0000-1F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1" shapeId="0" xr:uid="{00000000-0006-0000-1F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1" shapeId="0" xr:uid="{00000000-0006-0000-1F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1" shapeId="0" xr:uid="{00000000-0006-0000-1F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1" shapeId="0" xr:uid="{00000000-0006-0000-1F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1" shapeId="0" xr:uid="{00000000-0006-0000-1F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1" shapeId="0" xr:uid="{00000000-0006-0000-1F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1" shapeId="0" xr:uid="{00000000-0006-0000-1F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1" shapeId="0" xr:uid="{00000000-0006-0000-1F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1" shapeId="0" xr:uid="{00000000-0006-0000-1F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1" shapeId="0" xr:uid="{00000000-0006-0000-1F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1" shapeId="0" xr:uid="{00000000-0006-0000-1F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1" shapeId="0" xr:uid="{00000000-0006-0000-1F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1" shapeId="0" xr:uid="{00000000-0006-0000-1F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1" shapeId="0" xr:uid="{00000000-0006-0000-1F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1" shapeId="0" xr:uid="{00000000-0006-0000-1F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1" shapeId="0" xr:uid="{00000000-0006-0000-1F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1" shapeId="0" xr:uid="{00000000-0006-0000-1F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1" shapeId="0" xr:uid="{00000000-0006-0000-1F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1" shapeId="0" xr:uid="{00000000-0006-0000-1F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1" shapeId="0" xr:uid="{00000000-0006-0000-1F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1" shapeId="0" xr:uid="{00000000-0006-0000-1F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1" shapeId="0" xr:uid="{00000000-0006-0000-1F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1" shapeId="0" xr:uid="{00000000-0006-0000-1F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1" shapeId="0" xr:uid="{00000000-0006-0000-1F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1" shapeId="0" xr:uid="{00000000-0006-0000-1F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1" shapeId="0" xr:uid="{00000000-0006-0000-1F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1" shapeId="0" xr:uid="{00000000-0006-0000-1F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1" shapeId="0" xr:uid="{00000000-0006-0000-1F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1" shapeId="0" xr:uid="{00000000-0006-0000-1F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1" shapeId="0" xr:uid="{00000000-0006-0000-1F00-00002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1" shapeId="0" xr:uid="{00000000-0006-0000-1F00-000023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1" shapeId="0" xr:uid="{00000000-0006-0000-1F00-000024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1" shapeId="0" xr:uid="{00000000-0006-0000-1F00-000025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1" shapeId="0" xr:uid="{00000000-0006-0000-1F00-000026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1" shapeId="0" xr:uid="{00000000-0006-0000-1F00-000027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1" shapeId="0" xr:uid="{00000000-0006-0000-1F00-000028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1" shapeId="0" xr:uid="{00000000-0006-0000-1F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1" shapeId="0" xr:uid="{00000000-0006-0000-1F00-00002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1" shapeId="0" xr:uid="{00000000-0006-0000-1F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1" shapeId="0" xr:uid="{00000000-0006-0000-1F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1" shapeId="0" xr:uid="{00000000-0006-0000-1F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1" shapeId="0" xr:uid="{00000000-0006-0000-1F00-00002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1" shapeId="0" xr:uid="{00000000-0006-0000-1F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1" shapeId="0" xr:uid="{00000000-0006-0000-1F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1" shapeId="0" xr:uid="{00000000-0006-0000-1F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1" shapeId="0" xr:uid="{00000000-0006-0000-1F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1" shapeId="0" xr:uid="{00000000-0006-0000-1F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1" shapeId="0" xr:uid="{00000000-0006-0000-1F00-00003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1" shapeId="0" xr:uid="{00000000-0006-0000-1F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1" shapeId="0" xr:uid="{00000000-0006-0000-1F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1" shapeId="0" xr:uid="{00000000-0006-0000-1F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1" shapeId="0" xr:uid="{00000000-0006-0000-1F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1" shapeId="0" xr:uid="{00000000-0006-0000-1F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1" shapeId="0" xr:uid="{00000000-0006-0000-1F00-00003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1" shapeId="0" xr:uid="{00000000-0006-0000-1F00-00003B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X97" authorId="1" shapeId="0" xr:uid="{00000000-0006-0000-1F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1" shapeId="0" xr:uid="{00000000-0006-0000-1F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1" shapeId="0" xr:uid="{00000000-0006-0000-1F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1" shapeId="0" xr:uid="{00000000-0006-0000-1F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1" shapeId="0" xr:uid="{00000000-0006-0000-1F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1" shapeId="0" xr:uid="{00000000-0006-0000-1F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1" shapeId="0" xr:uid="{00000000-0006-0000-1F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1" shapeId="0" xr:uid="{00000000-0006-0000-1F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1" shapeId="0" xr:uid="{00000000-0006-0000-1F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1" shapeId="0" xr:uid="{00000000-0006-0000-1F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1" shapeId="0" xr:uid="{00000000-0006-0000-1F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1" shapeId="0" xr:uid="{00000000-0006-0000-1F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1" shapeId="0" xr:uid="{00000000-0006-0000-1F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1" shapeId="0" xr:uid="{00000000-0006-0000-1F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1" shapeId="0" xr:uid="{00000000-0006-0000-1F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1" shapeId="0" xr:uid="{00000000-0006-0000-1F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1" shapeId="0" xr:uid="{00000000-0006-0000-1F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1" shapeId="0" xr:uid="{00000000-0006-0000-1F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1" shapeId="0" xr:uid="{00000000-0006-0000-1F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1" shapeId="0" xr:uid="{00000000-0006-0000-1F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1" shapeId="0" xr:uid="{00000000-0006-0000-1F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1" shapeId="0" xr:uid="{00000000-0006-0000-1F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1" shapeId="0" xr:uid="{00000000-0006-0000-1F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1" shapeId="0" xr:uid="{00000000-0006-0000-1F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1" shapeId="0" xr:uid="{00000000-0006-0000-1F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1" shapeId="0" xr:uid="{00000000-0006-0000-1F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1" shapeId="0" xr:uid="{00000000-0006-0000-1F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1" shapeId="0" xr:uid="{00000000-0006-0000-1F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1" shapeId="0" xr:uid="{00000000-0006-0000-1F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1" shapeId="0" xr:uid="{00000000-0006-0000-1F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1" shapeId="0" xr:uid="{00000000-0006-0000-1F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1" shapeId="0" xr:uid="{00000000-0006-0000-1F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1" shapeId="0" xr:uid="{00000000-0006-0000-1F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1" shapeId="0" xr:uid="{00000000-0006-0000-1F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1" shapeId="0" xr:uid="{00000000-0006-0000-1F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1" shapeId="0" xr:uid="{00000000-0006-0000-1F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1" shapeId="0" xr:uid="{00000000-0006-0000-1F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1" shapeId="0" xr:uid="{00000000-0006-0000-1F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1" shapeId="0" xr:uid="{00000000-0006-0000-1F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1" shapeId="0" xr:uid="{00000000-0006-0000-1F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1" shapeId="0" xr:uid="{00000000-0006-0000-1F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1" shapeId="0" xr:uid="{00000000-0006-0000-1F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1" shapeId="0" xr:uid="{00000000-0006-0000-1F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1" shapeId="0" xr:uid="{00000000-0006-0000-1F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1" shapeId="0" xr:uid="{00000000-0006-0000-1F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1" shapeId="0" xr:uid="{00000000-0006-0000-1F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1" shapeId="0" xr:uid="{00000000-0006-0000-1F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1" shapeId="0" xr:uid="{00000000-0006-0000-1F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1" shapeId="0" xr:uid="{00000000-0006-0000-1F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1" shapeId="0" xr:uid="{00000000-0006-0000-1F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1" shapeId="0" xr:uid="{00000000-0006-0000-1F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1" shapeId="0" xr:uid="{00000000-0006-0000-1F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1" shapeId="0" xr:uid="{00000000-0006-0000-1F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1" shapeId="0" xr:uid="{00000000-0006-0000-1F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1" shapeId="0" xr:uid="{00000000-0006-0000-1F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1" shapeId="0" xr:uid="{00000000-0006-0000-1F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1" shapeId="0" xr:uid="{00000000-0006-0000-1F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1" shapeId="0" xr:uid="{00000000-0006-0000-1F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1" shapeId="0" xr:uid="{00000000-0006-0000-1F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1" shapeId="0" xr:uid="{00000000-0006-0000-1F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1" shapeId="0" xr:uid="{00000000-0006-0000-1F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1" shapeId="0" xr:uid="{00000000-0006-0000-1F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1" shapeId="0" xr:uid="{00000000-0006-0000-1F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1" shapeId="0" xr:uid="{00000000-0006-0000-1F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1" shapeId="0" xr:uid="{00000000-0006-0000-1F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1" shapeId="0" xr:uid="{00000000-0006-0000-1F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1" shapeId="0" xr:uid="{00000000-0006-0000-1F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1" shapeId="0" xr:uid="{00000000-0006-0000-1F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1" shapeId="0" xr:uid="{00000000-0006-0000-1F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1" shapeId="0" xr:uid="{00000000-0006-0000-1F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1" shapeId="0" xr:uid="{00000000-0006-0000-1F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1" shapeId="0" xr:uid="{00000000-0006-0000-1F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1" shapeId="0" xr:uid="{00000000-0006-0000-1F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1" shapeId="0" xr:uid="{00000000-0006-0000-1F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I171" authorId="1" shapeId="0" xr:uid="{00000000-0006-0000-1F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1" authorId="1" shapeId="0" xr:uid="{00000000-0006-0000-1F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1" shapeId="0" xr:uid="{00000000-0006-0000-1F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I173" authorId="1" shapeId="0" xr:uid="{00000000-0006-0000-1F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3" authorId="1" shapeId="0" xr:uid="{00000000-0006-0000-1F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1" shapeId="0" xr:uid="{00000000-0006-0000-1F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27/12/2016
Toma de lectura</t>
        </r>
      </text>
    </comment>
    <comment ref="X174" authorId="1" shapeId="0" xr:uid="{00000000-0006-0000-1F00-00008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1F00-00008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24/01/2017
Toma de lectura</t>
        </r>
      </text>
    </comment>
    <comment ref="I176" authorId="1" shapeId="0" xr:uid="{00000000-0006-0000-1F00-00008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22/02/2017
Toma de lectura.</t>
        </r>
      </text>
    </comment>
    <comment ref="I177" authorId="1" shapeId="0" xr:uid="{00000000-0006-0000-1F00-00008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28/03/2017
Toma de lectura</t>
        </r>
      </text>
    </comment>
    <comment ref="I178" authorId="1" shapeId="0" xr:uid="{00000000-0006-0000-1F00-00009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27/04/2017
Toma de lectura</t>
        </r>
      </text>
    </comment>
    <comment ref="X183" authorId="2" shapeId="0" xr:uid="{00000000-0006-0000-1F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Depósito n°7989060
27/02/2018
Comp. 27403</t>
        </r>
      </text>
    </comment>
    <comment ref="X188" authorId="2" shapeId="0" xr:uid="{00000000-0006-0000-1F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Cheques a fecha
N° 1538 x $177.972.- 25/03/2018
N° 1540 x $177.972.- 25/04/2018
N° 1553 x $177.972.- 25/05/2018
N° 1565 x $177.972.- 25/06/2018
27/02/2018
Comp. 27404</t>
        </r>
      </text>
    </comment>
    <comment ref="X191" authorId="2" shapeId="0" xr:uid="{00000000-0006-0000-1F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08/06/2018
Comp. 28211</t>
        </r>
      </text>
    </comment>
    <comment ref="X192" authorId="2" shapeId="0" xr:uid="{00000000-0006-0000-1F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30/07/2018
Comp. 28509</t>
        </r>
      </text>
    </comment>
    <comment ref="X193" authorId="2" shapeId="0" xr:uid="{00000000-0006-0000-1F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02/09/2018
Comp. 28770</t>
        </r>
      </text>
    </comment>
    <comment ref="X194" authorId="2" shapeId="0" xr:uid="{00000000-0006-0000-1F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26/11/2018
Comp. 29382</t>
        </r>
      </text>
    </comment>
    <comment ref="X195" authorId="2" shapeId="0" xr:uid="{00000000-0006-0000-1F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22/12/2018
Comp. 2597</t>
        </r>
      </text>
    </comment>
    <comment ref="X197" authorId="2" shapeId="0" xr:uid="{00000000-0006-0000-1F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 
04/02/2019
Comp. 29940</t>
        </r>
      </text>
    </comment>
    <comment ref="X198" authorId="2" shapeId="0" xr:uid="{00000000-0006-0000-1F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23/02/2018
Comp. 30038</t>
        </r>
      </text>
    </comment>
    <comment ref="X200" authorId="2" shapeId="0" xr:uid="{00000000-0006-0000-1F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23/03/2019
Comp. 30270</t>
        </r>
      </text>
    </comment>
    <comment ref="X201" authorId="2" shapeId="0" xr:uid="{00000000-0006-0000-1F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25/04/2019
Comp. 30506</t>
        </r>
      </text>
    </comment>
    <comment ref="X203" authorId="3" shapeId="0" xr:uid="{00000000-0006-0000-1F00-00009C000000}">
      <text>
        <r>
          <rPr>
            <b/>
            <sz val="9"/>
            <color indexed="81"/>
            <rFont val="Tahoma"/>
            <family val="2"/>
          </rPr>
          <t>Beatriz:</t>
        </r>
        <r>
          <rPr>
            <sz val="9"/>
            <color indexed="81"/>
            <rFont val="Tahoma"/>
            <family val="2"/>
          </rPr>
          <t xml:space="preserve">
Transferencia
25/05/2019
Comp. 30750</t>
        </r>
      </text>
    </comment>
    <comment ref="X204" authorId="2" shapeId="0" xr:uid="{00000000-0006-0000-1F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05/07/2019
Comp. 31138</t>
        </r>
      </text>
    </comment>
    <comment ref="X205" authorId="0" shapeId="0" xr:uid="{00000000-0006-0000-1F00-00009E000000}">
      <text>
        <r>
          <rPr>
            <sz val="9"/>
            <color indexed="81"/>
            <rFont val="Tahoma"/>
            <family val="2"/>
          </rPr>
          <t xml:space="preserve">
Transferencia
26/07/2019
Comp. 31207</t>
        </r>
      </text>
    </comment>
    <comment ref="X206" authorId="0" shapeId="0" xr:uid="{00000000-0006-0000-1F00-00009F000000}">
      <text>
        <r>
          <rPr>
            <sz val="9"/>
            <color indexed="81"/>
            <rFont val="Tahoma"/>
            <family val="2"/>
          </rPr>
          <t xml:space="preserve">
Transferencia
31/08/2019
Comp. 31496</t>
        </r>
      </text>
    </comment>
    <comment ref="X207" authorId="0" shapeId="0" xr:uid="{00000000-0006-0000-1F00-0000A0000000}">
      <text>
        <r>
          <rPr>
            <sz val="9"/>
            <color indexed="81"/>
            <rFont val="Tahoma"/>
            <family val="2"/>
          </rPr>
          <t>Transferencia
28/10/2019
Comp. 31922</t>
        </r>
      </text>
    </comment>
    <comment ref="X208" authorId="0" shapeId="0" xr:uid="{00000000-0006-0000-1F00-0000A1000000}">
      <text>
        <r>
          <rPr>
            <sz val="9"/>
            <color indexed="81"/>
            <rFont val="Tahoma"/>
            <family val="2"/>
          </rPr>
          <t xml:space="preserve">
Transferencia
29/11/2019
Comp. 32172</t>
        </r>
      </text>
    </comment>
    <comment ref="X209" authorId="0" shapeId="0" xr:uid="{00000000-0006-0000-1F00-0000A2000000}">
      <text>
        <r>
          <rPr>
            <sz val="9"/>
            <color indexed="81"/>
            <rFont val="Tahoma"/>
            <family val="2"/>
          </rPr>
          <t>Transferencia
18/12/2019
Comp. 32360</t>
        </r>
      </text>
    </comment>
    <comment ref="X210" authorId="0" shapeId="0" xr:uid="{00000000-0006-0000-1F00-0000A3000000}">
      <text>
        <r>
          <rPr>
            <sz val="9"/>
            <color indexed="81"/>
            <rFont val="Tahoma"/>
            <family val="2"/>
          </rPr>
          <t xml:space="preserve">
Transferencia
31/12/2019
Comp. 32455</t>
        </r>
      </text>
    </comment>
    <comment ref="X211" authorId="0" shapeId="0" xr:uid="{00000000-0006-0000-1F00-0000A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03/02/2020
Comp. 32738</t>
        </r>
      </text>
    </comment>
    <comment ref="X212" authorId="0" shapeId="0" xr:uid="{00000000-0006-0000-1F00-0000A5000000}">
      <text>
        <r>
          <rPr>
            <sz val="9"/>
            <color indexed="81"/>
            <rFont val="Tahoma"/>
            <family val="2"/>
          </rPr>
          <t>Transferencia
02/03/2020
Comp. 32963</t>
        </r>
      </text>
    </comment>
    <comment ref="X213" authorId="0" shapeId="0" xr:uid="{00000000-0006-0000-1F00-0000A6000000}">
      <text>
        <r>
          <rPr>
            <sz val="9"/>
            <color indexed="81"/>
            <rFont val="Tahoma"/>
            <family val="2"/>
          </rPr>
          <t xml:space="preserve">
Transferencia
01/04/2020
Comp. 33184</t>
        </r>
      </text>
    </comment>
    <comment ref="X214" authorId="0" shapeId="0" xr:uid="{00000000-0006-0000-1F00-0000A7000000}">
      <text>
        <r>
          <rPr>
            <sz val="9"/>
            <color indexed="81"/>
            <rFont val="Tahoma"/>
            <family val="2"/>
          </rPr>
          <t>Transferencia
01/05/2020
Comp. 33406</t>
        </r>
      </text>
    </comment>
    <comment ref="X215" authorId="0" shapeId="0" xr:uid="{00000000-0006-0000-1F00-0000A8000000}">
      <text>
        <r>
          <rPr>
            <sz val="9"/>
            <color indexed="81"/>
            <rFont val="Tahoma"/>
            <family val="2"/>
          </rPr>
          <t>Transferencia
01/06/2020
Comp. 33640</t>
        </r>
      </text>
    </comment>
    <comment ref="X216" authorId="0" shapeId="0" xr:uid="{00000000-0006-0000-1F00-0000A9000000}">
      <text>
        <r>
          <rPr>
            <sz val="9"/>
            <color indexed="81"/>
            <rFont val="Tahoma"/>
            <family val="2"/>
          </rPr>
          <t>Transferencia
01/07/2020
Comp. 33893</t>
        </r>
      </text>
    </comment>
    <comment ref="X217" authorId="0" shapeId="0" xr:uid="{00000000-0006-0000-1F00-0000AA000000}">
      <text>
        <r>
          <rPr>
            <sz val="9"/>
            <color indexed="81"/>
            <rFont val="Tahoma"/>
            <family val="2"/>
          </rPr>
          <t>Transferencia
01/08/2020
Comp. 34122</t>
        </r>
      </text>
    </comment>
    <comment ref="X218" authorId="0" shapeId="0" xr:uid="{00000000-0006-0000-1F00-0000AB000000}">
      <text>
        <r>
          <rPr>
            <sz val="9"/>
            <color indexed="81"/>
            <rFont val="Tahoma"/>
            <family val="2"/>
          </rPr>
          <t>Transferencia
01/09/2020
Comp. 34365</t>
        </r>
      </text>
    </comment>
    <comment ref="X219" authorId="0" shapeId="0" xr:uid="{00000000-0006-0000-1F00-0000AC000000}">
      <text>
        <r>
          <rPr>
            <sz val="9"/>
            <color indexed="81"/>
            <rFont val="Tahoma"/>
            <family val="2"/>
          </rPr>
          <t>Transferencia
02/10/2020
Comp. 34645</t>
        </r>
      </text>
    </comment>
    <comment ref="X220" authorId="0" shapeId="0" xr:uid="{00000000-0006-0000-1F00-0000AD000000}">
      <text>
        <r>
          <rPr>
            <sz val="9"/>
            <color indexed="81"/>
            <rFont val="Tahoma"/>
            <family val="2"/>
          </rPr>
          <t>Transferencia
30/10/2020
Comp. 34824</t>
        </r>
      </text>
    </comment>
    <comment ref="I221" authorId="0" shapeId="0" xr:uid="{00000000-0006-0000-1F00-0000A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0" shapeId="0" xr:uid="{00000000-0006-0000-1F00-0000AF000000}">
      <text>
        <r>
          <rPr>
            <sz val="9"/>
            <color indexed="81"/>
            <rFont val="Tahoma"/>
            <family val="2"/>
          </rPr>
          <t>Transferencia
02/12/2020
Comp. 35126</t>
        </r>
      </text>
    </comment>
    <comment ref="X222" authorId="0" shapeId="0" xr:uid="{00000000-0006-0000-1F00-0000B0000000}">
      <text>
        <r>
          <rPr>
            <sz val="9"/>
            <color indexed="81"/>
            <rFont val="Tahoma"/>
            <family val="2"/>
          </rPr>
          <t>Transferencia
31/12/2020
Comp. 35319</t>
        </r>
      </text>
    </comment>
    <comment ref="X223" authorId="0" shapeId="0" xr:uid="{00000000-0006-0000-1F00-0000B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01/02/2021
Comp. 35572</t>
        </r>
      </text>
    </comment>
    <comment ref="X224" authorId="0" shapeId="0" xr:uid="{00000000-0006-0000-1F00-0000B2000000}">
      <text>
        <r>
          <rPr>
            <sz val="9"/>
            <color indexed="81"/>
            <rFont val="Tahoma"/>
            <family val="2"/>
          </rPr>
          <t>Transferencia
01/03/2021
Comp. 35833</t>
        </r>
      </text>
    </comment>
    <comment ref="X225" authorId="0" shapeId="0" xr:uid="{00000000-0006-0000-1F00-0000B3000000}">
      <text>
        <r>
          <rPr>
            <sz val="9"/>
            <color indexed="81"/>
            <rFont val="Tahoma"/>
            <family val="2"/>
          </rPr>
          <t>Transferencia
01/04/2021
Comp. 36060</t>
        </r>
      </text>
    </comment>
    <comment ref="X226" authorId="0" shapeId="0" xr:uid="{00000000-0006-0000-1F00-0000B4000000}">
      <text>
        <r>
          <rPr>
            <sz val="9"/>
            <color indexed="81"/>
            <rFont val="Tahoma"/>
            <family val="2"/>
          </rPr>
          <t>Transferencia
30/04/2021
Comp. 36305</t>
        </r>
      </text>
    </comment>
    <comment ref="I227" authorId="0" shapeId="0" xr:uid="{00000000-0006-0000-1F00-0000B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0" shapeId="0" xr:uid="{00000000-0006-0000-1F00-0000B6000000}">
      <text>
        <r>
          <rPr>
            <sz val="9"/>
            <color indexed="81"/>
            <rFont val="Tahoma"/>
            <family val="2"/>
          </rPr>
          <t>Transferencia
01/06/2021
Comp. 36581</t>
        </r>
      </text>
    </comment>
    <comment ref="I228" authorId="0" shapeId="0" xr:uid="{00000000-0006-0000-1F00-0000B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0" shapeId="0" xr:uid="{00000000-0006-0000-1F00-0000B8000000}">
      <text>
        <r>
          <rPr>
            <sz val="9"/>
            <color indexed="81"/>
            <rFont val="Tahoma"/>
            <family val="2"/>
          </rPr>
          <t>Transferencia
01/07/2021
Comp. 36801</t>
        </r>
      </text>
    </comment>
    <comment ref="I229" authorId="0" shapeId="0" xr:uid="{00000000-0006-0000-1F00-0000B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0" shapeId="0" xr:uid="{00000000-0006-0000-1F00-0000BA000000}">
      <text>
        <r>
          <rPr>
            <sz val="9"/>
            <color indexed="81"/>
            <rFont val="Tahoma"/>
            <family val="2"/>
          </rPr>
          <t>Transferencia
31/07/2021
Comp. 37017</t>
        </r>
      </text>
    </comment>
    <comment ref="I230" authorId="0" shapeId="0" xr:uid="{00000000-0006-0000-1F00-0000B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0" shapeId="0" xr:uid="{00000000-0006-0000-1F00-0000BC000000}">
      <text>
        <r>
          <rPr>
            <sz val="9"/>
            <color indexed="81"/>
            <rFont val="Tahoma"/>
            <family val="2"/>
          </rPr>
          <t>Transferencia
01/09/2021
Comp. 37290</t>
        </r>
      </text>
    </comment>
    <comment ref="I231" authorId="0" shapeId="0" xr:uid="{00000000-0006-0000-1F00-0000B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0" shapeId="0" xr:uid="{00000000-0006-0000-1F00-0000BE000000}">
      <text>
        <r>
          <rPr>
            <sz val="9"/>
            <color indexed="81"/>
            <rFont val="Tahoma"/>
            <family val="2"/>
          </rPr>
          <t>Transferencia
01/10/2021
Comp. 37539</t>
        </r>
      </text>
    </comment>
    <comment ref="I232" authorId="0" shapeId="0" xr:uid="{00000000-0006-0000-1F00-0000B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0" shapeId="0" xr:uid="{00000000-0006-0000-1F00-0000C0000000}">
      <text>
        <r>
          <rPr>
            <sz val="9"/>
            <color indexed="81"/>
            <rFont val="Tahoma"/>
            <family val="2"/>
          </rPr>
          <t>Transferencia
30/10/2021
Comp. 37745</t>
        </r>
      </text>
    </comment>
    <comment ref="I233" authorId="0" shapeId="0" xr:uid="{00000000-0006-0000-1F00-0000C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0" shapeId="0" xr:uid="{00000000-0006-0000-1F00-0000C2000000}">
      <text>
        <r>
          <rPr>
            <sz val="9"/>
            <color indexed="81"/>
            <rFont val="Tahoma"/>
            <family val="2"/>
          </rPr>
          <t>Transferencia
01/12/2021
Comp. 38013</t>
        </r>
      </text>
    </comment>
    <comment ref="I234" authorId="4" shapeId="0" xr:uid="{00000000-0006-0000-1F00-0000C3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4" shapeId="0" xr:uid="{00000000-0006-0000-1F00-0000C4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31/12/2021
Comp. 38252</t>
        </r>
      </text>
    </comment>
    <comment ref="I235" authorId="4" shapeId="0" xr:uid="{00000000-0006-0000-1F00-0000C5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4" shapeId="0" xr:uid="{00000000-0006-0000-1F00-0000C6000000}">
      <text>
        <r>
          <rPr>
            <b/>
            <sz val="9"/>
            <color indexed="81"/>
            <rFont val="Tahoma"/>
            <family val="2"/>
          </rPr>
          <t>Transferencia
03/02/2022
Comp. 38555</t>
        </r>
      </text>
    </comment>
    <comment ref="I236" authorId="4" shapeId="0" xr:uid="{00000000-0006-0000-1F00-0000C7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1" shapeId="0" xr:uid="{00000000-0006-0000-1F00-0000C8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4" shapeId="0" xr:uid="{00000000-0006-0000-1F00-0000C9000000}">
      <text>
        <r>
          <rPr>
            <b/>
            <sz val="9"/>
            <color indexed="81"/>
            <rFont val="Tahoma"/>
            <family val="2"/>
          </rPr>
          <t>Transferencia
01/03/2022
Comp. 38780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37" authorId="4" shapeId="0" xr:uid="{00000000-0006-0000-1F00-0000CA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4" shapeId="0" xr:uid="{00000000-0006-0000-1F00-0000CB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01/04/2022
Comp. 39002</t>
        </r>
      </text>
    </comment>
    <comment ref="I238" authorId="4" shapeId="0" xr:uid="{00000000-0006-0000-1F00-0000CC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4" shapeId="0" xr:uid="{00000000-0006-0000-1F00-0000C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01/05/2022
Comp. 39264</t>
        </r>
      </text>
    </comment>
    <comment ref="I239" authorId="4" shapeId="0" xr:uid="{00000000-0006-0000-1F00-0000CE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4" shapeId="0" xr:uid="{00000000-0006-0000-1F00-0000C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01/06/2022
Comp. 39520</t>
        </r>
      </text>
    </comment>
    <comment ref="I240" authorId="5" shapeId="0" xr:uid="{00000000-0006-0000-1F00-0000D0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5" shapeId="0" xr:uid="{00000000-0006-0000-1F00-0000D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01/07/2022
Comp. 39758</t>
        </r>
      </text>
    </comment>
    <comment ref="I241" authorId="5" shapeId="0" xr:uid="{00000000-0006-0000-1F00-0000D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5" shapeId="0" xr:uid="{00000000-0006-0000-1F00-0000D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01/08/2022
Comp. 39990</t>
        </r>
      </text>
    </comment>
    <comment ref="I242" authorId="5" shapeId="0" xr:uid="{00000000-0006-0000-1F00-0000D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5" shapeId="0" xr:uid="{00000000-0006-0000-1F00-0000D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01/09/2022
Comp. 40247</t>
        </r>
      </text>
    </comment>
    <comment ref="I243" authorId="5" shapeId="0" xr:uid="{00000000-0006-0000-1F00-0000D6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5" shapeId="0" xr:uid="{00000000-0006-0000-1F00-0000D7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01/10/2022
Comp. 40498</t>
        </r>
      </text>
    </comment>
    <comment ref="I244" authorId="5" shapeId="0" xr:uid="{00000000-0006-0000-1F00-0000D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5" shapeId="0" xr:uid="{00000000-0006-0000-1F00-0000D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28/10/2022
Comp. 40695</t>
        </r>
      </text>
    </comment>
    <comment ref="I245" authorId="5" shapeId="0" xr:uid="{00000000-0006-0000-1F00-0000DA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5" shapeId="0" xr:uid="{00000000-0006-0000-1F00-0000D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01/12/2022
Comp. 40981</t>
        </r>
      </text>
    </comment>
    <comment ref="I246" authorId="5" shapeId="0" xr:uid="{00000000-0006-0000-1F00-0000D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5" shapeId="0" xr:uid="{00000000-0006-0000-1F00-0000D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30/12/2022
Comp. 41210</t>
        </r>
      </text>
    </comment>
    <comment ref="I247" authorId="5" shapeId="0" xr:uid="{00000000-0006-0000-1F00-0000D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5" shapeId="0" xr:uid="{00000000-0006-0000-1F00-0000D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02/02/2023
Comp. 41481</t>
        </r>
      </text>
    </comment>
    <comment ref="I248" authorId="5" shapeId="0" xr:uid="{00000000-0006-0000-1F00-0000E0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5" shapeId="0" xr:uid="{00000000-0006-0000-1F00-0000E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01/03/2023
Comp. 41693</t>
        </r>
      </text>
    </comment>
    <comment ref="I249" authorId="5" shapeId="0" xr:uid="{00000000-0006-0000-1F00-0000E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5" shapeId="0" xr:uid="{00000000-0006-0000-1F00-0000E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31/03/2023
Comp. 41952</t>
        </r>
      </text>
    </comment>
    <comment ref="I250" authorId="5" shapeId="0" xr:uid="{00000000-0006-0000-1F00-0000E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5" shapeId="0" xr:uid="{00000000-0006-0000-1F00-0000E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28/04/2023
Comp. 42182</t>
        </r>
      </text>
    </comment>
    <comment ref="I251" authorId="5" shapeId="0" xr:uid="{00000000-0006-0000-1F00-0000E6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5" shapeId="0" xr:uid="{00000000-0006-0000-1F00-0000E7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01/06/2023
Comp. 42469</t>
        </r>
      </text>
    </comment>
    <comment ref="I252" authorId="6" shapeId="0" xr:uid="{00000000-0006-0000-1F00-0000E8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6" shapeId="0" xr:uid="{00000000-0006-0000-1F00-0000E9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30/06/2023
Comp. 42712</t>
        </r>
      </text>
    </comment>
    <comment ref="I253" authorId="6" shapeId="0" xr:uid="{00000000-0006-0000-1F00-0000EA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6" shapeId="0" xr:uid="{00000000-0006-0000-1F00-0000EB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02/08/2023
Comp. 43021</t>
        </r>
      </text>
    </comment>
    <comment ref="I254" authorId="6" shapeId="0" xr:uid="{44F97364-7E91-4609-9056-32B135D86211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6" shapeId="0" xr:uid="{C50E3A9F-EE7B-4571-B5B5-0C9FB5FA7E7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01/09/2023
Comp. 43228</t>
        </r>
      </text>
    </comment>
    <comment ref="I255" authorId="6" shapeId="0" xr:uid="{5E71C64E-552A-4411-8E27-71D00E25321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6" shapeId="0" xr:uid="{C0C8A53E-19F6-4433-8687-ADACC7706F66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29/09/2023
Comp. 43432</t>
        </r>
      </text>
    </comment>
    <comment ref="I256" authorId="6" shapeId="0" xr:uid="{7B485127-A6BC-4CEE-BCFE-AC02D4C10F45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6" shapeId="0" xr:uid="{C9A573FC-1F89-4A47-872E-E09989249446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31/10/2023
Comp. 43716</t>
        </r>
      </text>
    </comment>
    <comment ref="I257" authorId="6" shapeId="0" xr:uid="{5C27A436-BA27-43F4-97E5-3005AF31553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5" shapeId="0" xr:uid="{4A30F7EB-B066-4894-B801-6C351B35AE6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
01/12/2023
comp. 43995</t>
        </r>
      </text>
    </comment>
    <comment ref="I258" authorId="6" shapeId="0" xr:uid="{B72823EE-F49C-4E3C-B413-812DFBEC622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5" shapeId="0" xr:uid="{2A9393C3-CC95-4E38-9C66-233AB8DF96C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29/12/2023
comp. 44212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Beatriz</author>
    <author>Usuario</author>
    <author>User</author>
    <author>Secretaria</author>
  </authors>
  <commentList>
    <comment ref="X35" authorId="0" shapeId="0" xr:uid="{00000000-0006-0000-20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20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20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20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20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20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20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20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20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20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20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20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20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20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20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20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20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20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20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20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20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20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20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20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20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20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20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20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20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20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20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20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20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20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20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20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20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20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20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20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20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20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20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20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20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20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20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20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20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20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20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20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20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20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20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20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20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20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J97" authorId="0" shapeId="0" xr:uid="{00000000-0006-0000-2000-00003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7" authorId="0" shapeId="0" xr:uid="{00000000-0006-0000-20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J98" authorId="0" shapeId="0" xr:uid="{00000000-0006-0000-2000-00003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8" authorId="0" shapeId="0" xr:uid="{00000000-0006-0000-20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20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20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20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20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20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20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20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2000-00004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20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20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20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20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20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20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20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20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20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2000-000050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20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20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20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20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20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20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20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20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20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20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20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20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20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20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20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20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20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20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20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20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20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20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20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20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20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20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20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20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20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20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20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20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20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20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20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20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20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20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20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20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20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20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20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20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20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20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20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20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20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20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20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20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20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20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X171" authorId="0" shapeId="0" xr:uid="{00000000-0006-0000-20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3" authorId="0" shapeId="0" xr:uid="{00000000-0006-0000-20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3" authorId="0" shapeId="0" xr:uid="{00000000-0006-0000-20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20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X174" authorId="0" shapeId="0" xr:uid="{00000000-0006-0000-20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20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I176" authorId="1" shapeId="0" xr:uid="{00000000-0006-0000-20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X176" authorId="1" shapeId="0" xr:uid="{00000000-0006-0000-20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01/04/2017
Comp. 24965</t>
        </r>
      </text>
    </comment>
    <comment ref="I177" authorId="1" shapeId="0" xr:uid="{00000000-0006-0000-20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I178" authorId="1" shapeId="0" xr:uid="{00000000-0006-0000-20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1" shapeId="0" xr:uid="{00000000-0006-0000-20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31/05/2017
Comp. 25372</t>
        </r>
      </text>
    </comment>
    <comment ref="I179" authorId="1" shapeId="0" xr:uid="{00000000-0006-0000-20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I180" authorId="1" shapeId="0" xr:uid="{00000000-0006-0000-20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X180" authorId="1" shapeId="0" xr:uid="{00000000-0006-0000-20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28/07/2017
Comp. 25817</t>
        </r>
      </text>
    </comment>
    <comment ref="I181" authorId="1" shapeId="0" xr:uid="{00000000-0006-0000-20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I182" authorId="1" shapeId="0" xr:uid="{00000000-0006-0000-20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X182" authorId="1" shapeId="0" xr:uid="{00000000-0006-0000-20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25/09/2017
Comp. 26258</t>
        </r>
      </text>
    </comment>
    <comment ref="I183" authorId="1" shapeId="0" xr:uid="{00000000-0006-0000-20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X183" authorId="1" shapeId="0" xr:uid="{00000000-0006-0000-20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31/10/2017
Comp. 26518</t>
        </r>
      </text>
    </comment>
    <comment ref="I184" authorId="1" shapeId="0" xr:uid="{00000000-0006-0000-20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I185" authorId="1" shapeId="0" xr:uid="{00000000-0006-0000-20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I203" authorId="1" shapeId="0" xr:uid="{00000000-0006-0000-20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X203" authorId="2" shapeId="0" xr:uid="{00000000-0006-0000-2000-00009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Efectivo
19/06/2019
Comp. 30967</t>
        </r>
      </text>
    </comment>
    <comment ref="I204" authorId="2" shapeId="0" xr:uid="{00000000-0006-0000-2000-00009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I205" authorId="2" shapeId="0" xr:uid="{00000000-0006-0000-2000-00009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X205" authorId="3" shapeId="0" xr:uid="{00000000-0006-0000-2000-0000A0000000}">
      <text>
        <r>
          <rPr>
            <sz val="9"/>
            <color indexed="81"/>
            <rFont val="Tahoma"/>
            <family val="2"/>
          </rPr>
          <t>Efectivo 27/08/2019
Comp. 31452</t>
        </r>
      </text>
    </comment>
    <comment ref="I206" authorId="2" shapeId="0" xr:uid="{00000000-0006-0000-2000-0000A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X206" authorId="2" shapeId="0" xr:uid="{00000000-0006-0000-2000-0000A2000000}">
      <text>
        <r>
          <rPr>
            <sz val="9"/>
            <color indexed="81"/>
            <rFont val="Tahoma"/>
            <family val="2"/>
          </rPr>
          <t xml:space="preserve">
Transferencia
19/09/2019
Comp. 31662</t>
        </r>
      </text>
    </comment>
    <comment ref="I207" authorId="2" shapeId="0" xr:uid="{00000000-0006-0000-2000-0000A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X207" authorId="1" shapeId="0" xr:uid="{00000000-0006-0000-20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14/10/2019
Comp. 31865</t>
        </r>
      </text>
    </comment>
    <comment ref="I208" authorId="2" shapeId="0" xr:uid="{00000000-0006-0000-2000-0000A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I209" authorId="2" shapeId="0" xr:uid="{00000000-0006-0000-2000-0000A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I210" authorId="2" shapeId="0" xr:uid="{00000000-0006-0000-2000-0000A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I211" authorId="2" shapeId="0" xr:uid="{00000000-0006-0000-2000-0000A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2" shapeId="0" xr:uid="{00000000-0006-0000-2000-0000A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11/02/2020
Comp. 32801</t>
        </r>
      </text>
    </comment>
    <comment ref="I212" authorId="2" shapeId="0" xr:uid="{00000000-0006-0000-2000-0000A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2" shapeId="0" xr:uid="{00000000-0006-0000-2000-0000AB000000}">
      <text>
        <r>
          <rPr>
            <sz val="9"/>
            <color indexed="81"/>
            <rFont val="Tahoma"/>
            <family val="2"/>
          </rPr>
          <t>Transferencia
16/03/2020
Comp. 33052</t>
        </r>
      </text>
    </comment>
    <comment ref="I213" authorId="2" shapeId="0" xr:uid="{00000000-0006-0000-2000-0000A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I214" authorId="2" shapeId="0" xr:uid="{00000000-0006-0000-2000-0000A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2" shapeId="0" xr:uid="{00000000-0006-0000-2000-0000AE000000}">
      <text>
        <r>
          <rPr>
            <sz val="9"/>
            <color indexed="81"/>
            <rFont val="Tahoma"/>
            <family val="2"/>
          </rPr>
          <t>Transferencia
19/05/2020
Comp. 33539</t>
        </r>
      </text>
    </comment>
    <comment ref="I215" authorId="2" shapeId="0" xr:uid="{00000000-0006-0000-2000-0000A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2" shapeId="0" xr:uid="{00000000-0006-0000-2000-0000B0000000}">
      <text>
        <r>
          <rPr>
            <sz val="9"/>
            <color indexed="81"/>
            <rFont val="Tahoma"/>
            <family val="2"/>
          </rPr>
          <t>Transferencia
11/06/2020
Comp. 33760</t>
        </r>
      </text>
    </comment>
    <comment ref="I216" authorId="2" shapeId="0" xr:uid="{00000000-0006-0000-2000-0000B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X216" authorId="2" shapeId="0" xr:uid="{00000000-0006-0000-2000-0000B2000000}">
      <text>
        <r>
          <rPr>
            <sz val="9"/>
            <color indexed="81"/>
            <rFont val="Tahoma"/>
            <family val="2"/>
          </rPr>
          <t>Transferencia
21/07/2020
Comp. 34016</t>
        </r>
      </text>
    </comment>
    <comment ref="I217" authorId="2" shapeId="0" xr:uid="{00000000-0006-0000-2000-0000B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2" shapeId="0" xr:uid="{00000000-0006-0000-2000-0000B4000000}">
      <text>
        <r>
          <rPr>
            <sz val="9"/>
            <color indexed="81"/>
            <rFont val="Tahoma"/>
            <family val="2"/>
          </rPr>
          <t>Transferencia
10/08/2020
Comp. 34229</t>
        </r>
      </text>
    </comment>
    <comment ref="I218" authorId="2" shapeId="0" xr:uid="{00000000-0006-0000-2000-0000B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2" shapeId="0" xr:uid="{00000000-0006-0000-2000-0000B6000000}">
      <text>
        <r>
          <rPr>
            <sz val="9"/>
            <color indexed="81"/>
            <rFont val="Tahoma"/>
            <family val="2"/>
          </rPr>
          <t>Transferencia
24/09/2020
Comp. 34508</t>
        </r>
      </text>
    </comment>
    <comment ref="I219" authorId="2" shapeId="0" xr:uid="{00000000-0006-0000-2000-0000B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2" shapeId="0" xr:uid="{00000000-0006-0000-2000-0000B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16/10/2020
Comp. 34743</t>
        </r>
      </text>
    </comment>
    <comment ref="I220" authorId="2" shapeId="0" xr:uid="{00000000-0006-0000-2000-0000B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2" shapeId="0" xr:uid="{00000000-0006-0000-2000-0000BA000000}">
      <text>
        <r>
          <rPr>
            <sz val="9"/>
            <color indexed="81"/>
            <rFont val="Tahoma"/>
            <family val="2"/>
          </rPr>
          <t>Transferencia
08/11/2020
Comp. 34948</t>
        </r>
      </text>
    </comment>
    <comment ref="I221" authorId="2" shapeId="0" xr:uid="{00000000-0006-0000-2000-0000B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2" shapeId="0" xr:uid="{00000000-0006-0000-2000-0000BC000000}">
      <text>
        <r>
          <rPr>
            <sz val="9"/>
            <color indexed="81"/>
            <rFont val="Tahoma"/>
            <family val="2"/>
          </rPr>
          <t>Transferencia
27/12/2020
Comp. 35246</t>
        </r>
      </text>
    </comment>
    <comment ref="I222" authorId="2" shapeId="0" xr:uid="{00000000-0006-0000-2000-0000B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I223" authorId="2" shapeId="0" xr:uid="{00000000-0006-0000-2000-0000B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2" shapeId="0" xr:uid="{00000000-0006-0000-2000-0000BF000000}">
      <text>
        <r>
          <rPr>
            <sz val="9"/>
            <color indexed="81"/>
            <rFont val="Tahoma"/>
            <family val="2"/>
          </rPr>
          <t>Transferencia
27/02/2021
Comp. 35771</t>
        </r>
      </text>
    </comment>
    <comment ref="I224" authorId="2" shapeId="0" xr:uid="{00000000-0006-0000-2000-0000C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X224" authorId="2" shapeId="0" xr:uid="{00000000-0006-0000-2000-0000C1000000}">
      <text>
        <r>
          <rPr>
            <sz val="9"/>
            <color indexed="81"/>
            <rFont val="Tahoma"/>
            <family val="2"/>
          </rPr>
          <t>Transferencia
11/03/2021
Comp. 35941</t>
        </r>
      </text>
    </comment>
    <comment ref="I225" authorId="2" shapeId="0" xr:uid="{00000000-0006-0000-2000-0000C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2" shapeId="0" xr:uid="{00000000-0006-0000-2000-0000C3000000}">
      <text>
        <r>
          <rPr>
            <sz val="9"/>
            <color indexed="81"/>
            <rFont val="Tahoma"/>
            <family val="2"/>
          </rPr>
          <t>Transferencia
19/05/2021
Comp. 36466</t>
        </r>
      </text>
    </comment>
    <comment ref="I226" authorId="2" shapeId="0" xr:uid="{00000000-0006-0000-2000-0000C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I227" authorId="2" shapeId="0" xr:uid="{00000000-0006-0000-2000-0000C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2" shapeId="0" xr:uid="{00000000-0006-0000-2000-0000C6000000}">
      <text>
        <r>
          <rPr>
            <sz val="9"/>
            <color indexed="81"/>
            <rFont val="Tahoma"/>
            <family val="2"/>
          </rPr>
          <t>Transferencia
27/07/2021
Comp. 36969</t>
        </r>
      </text>
    </comment>
    <comment ref="I228" authorId="2" shapeId="0" xr:uid="{00000000-0006-0000-2000-0000C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I229" authorId="2" shapeId="0" xr:uid="{00000000-0006-0000-2000-0000C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2" shapeId="0" xr:uid="{00000000-0006-0000-2000-0000C9000000}">
      <text>
        <r>
          <rPr>
            <sz val="9"/>
            <color indexed="81"/>
            <rFont val="Tahoma"/>
            <family val="2"/>
          </rPr>
          <t>Transferencia
30/08/2021
Comp. 37240</t>
        </r>
      </text>
    </comment>
    <comment ref="I230" authorId="2" shapeId="0" xr:uid="{00000000-0006-0000-2000-0000C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I231" authorId="2" shapeId="0" xr:uid="{00000000-0006-0000-2000-0000C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I232" authorId="2" shapeId="0" xr:uid="{00000000-0006-0000-2000-0000C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2" shapeId="0" xr:uid="{00000000-0006-0000-2000-0000CD000000}">
      <text>
        <r>
          <rPr>
            <sz val="9"/>
            <color indexed="81"/>
            <rFont val="Tahoma"/>
            <family val="2"/>
          </rPr>
          <t>Transferencia
03/11/2021
Comp. 37850</t>
        </r>
      </text>
    </comment>
    <comment ref="I233" authorId="2" shapeId="0" xr:uid="{00000000-0006-0000-2000-0000C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I234" authorId="4" shapeId="0" xr:uid="{00000000-0006-0000-2000-0000C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4" shapeId="0" xr:uid="{00000000-0006-0000-2000-0000D0000000}">
      <text>
        <r>
          <rPr>
            <b/>
            <sz val="9"/>
            <color indexed="81"/>
            <rFont val="Tahoma"/>
            <family val="2"/>
          </rPr>
          <t>Transferencia
05/02/2022
Comp. 38592</t>
        </r>
      </text>
    </comment>
    <comment ref="I235" authorId="4" shapeId="0" xr:uid="{00000000-0006-0000-2000-0000D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4" shapeId="0" xr:uid="{00000000-0006-0000-2000-0000D2000000}">
      <text>
        <r>
          <rPr>
            <b/>
            <sz val="9"/>
            <color indexed="81"/>
            <rFont val="Tahoma"/>
            <family val="2"/>
          </rPr>
          <t>Transferencia
23/02/2022
Comp. 38675</t>
        </r>
      </text>
    </comment>
    <comment ref="I236" authorId="4" shapeId="0" xr:uid="{00000000-0006-0000-2000-0000D3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0" shapeId="0" xr:uid="{00000000-0006-0000-2000-0000D4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4" shapeId="0" xr:uid="{00000000-0006-0000-2000-0000D5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07/03/2022
Comp. 38863</t>
        </r>
      </text>
    </comment>
    <comment ref="I237" authorId="4" shapeId="0" xr:uid="{00000000-0006-0000-2000-0000D6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4" shapeId="0" xr:uid="{00000000-0006-0000-2000-0000D7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21/04/2022
Comp. 39156</t>
        </r>
      </text>
    </comment>
    <comment ref="I238" authorId="4" shapeId="0" xr:uid="{00000000-0006-0000-2000-0000D8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I239" authorId="4" shapeId="0" xr:uid="{00000000-0006-0000-2000-0000D9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5" shapeId="0" xr:uid="{00000000-0006-0000-2000-0000DA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20/06/2022
Comp. 39650</t>
        </r>
      </text>
    </comment>
    <comment ref="I240" authorId="5" shapeId="0" xr:uid="{00000000-0006-0000-2000-0000D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I241" authorId="5" shapeId="0" xr:uid="{00000000-0006-0000-2000-0000D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I242" authorId="5" shapeId="0" xr:uid="{00000000-0006-0000-2000-0000D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5" shapeId="0" xr:uid="{00000000-0006-0000-2000-0000D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30/09/2022
Comp. 40440</t>
        </r>
      </text>
    </comment>
    <comment ref="I243" authorId="5" shapeId="0" xr:uid="{00000000-0006-0000-2000-0000D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T243" authorId="5" shapeId="0" xr:uid="{00000000-0006-0000-2000-0000E0000000}">
      <text>
        <r>
          <rPr>
            <b/>
            <sz val="9"/>
            <color indexed="81"/>
            <rFont val="Tahoma"/>
            <family val="2"/>
          </rPr>
          <t>09/06/2023
Administrador condona 7 multas por unica y exclusiva vez.</t>
        </r>
      </text>
    </comment>
    <comment ref="I244" authorId="5" shapeId="0" xr:uid="{00000000-0006-0000-2000-0000E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T244" authorId="5" shapeId="0" xr:uid="{00000000-0006-0000-2000-0000E2000000}">
      <text>
        <r>
          <rPr>
            <b/>
            <sz val="9"/>
            <color indexed="81"/>
            <rFont val="Tahoma"/>
            <family val="2"/>
          </rPr>
          <t>09/06/2023
Administrador condona 7 multas por unica y exclusiva vez.</t>
        </r>
      </text>
    </comment>
    <comment ref="I245" authorId="5" shapeId="0" xr:uid="{00000000-0006-0000-2000-0000E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T245" authorId="5" shapeId="0" xr:uid="{00000000-0006-0000-2000-0000E4000000}">
      <text>
        <r>
          <rPr>
            <b/>
            <sz val="9"/>
            <color indexed="81"/>
            <rFont val="Tahoma"/>
            <family val="2"/>
          </rPr>
          <t>09/06/2023
Administrador condona 7 multas por unica y exclusiva vez.</t>
        </r>
      </text>
    </comment>
    <comment ref="I246" authorId="5" shapeId="0" xr:uid="{00000000-0006-0000-2000-0000E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T246" authorId="5" shapeId="0" xr:uid="{00000000-0006-0000-2000-0000E6000000}">
      <text>
        <r>
          <rPr>
            <b/>
            <sz val="9"/>
            <color indexed="81"/>
            <rFont val="Tahoma"/>
            <family val="2"/>
          </rPr>
          <t>09/06/2023
Administrador condona 7 multas por unica y exclusiva vez.</t>
        </r>
      </text>
    </comment>
    <comment ref="I247" authorId="5" shapeId="0" xr:uid="{00000000-0006-0000-2000-0000E7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T247" authorId="5" shapeId="0" xr:uid="{00000000-0006-0000-2000-0000E8000000}">
      <text>
        <r>
          <rPr>
            <b/>
            <sz val="9"/>
            <color indexed="81"/>
            <rFont val="Tahoma"/>
            <family val="2"/>
          </rPr>
          <t>09/06/2023
Administrador condona 7 multas por unica y exclusiva vez.</t>
        </r>
      </text>
    </comment>
    <comment ref="I248" authorId="5" shapeId="0" xr:uid="{00000000-0006-0000-2000-0000E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T248" authorId="5" shapeId="0" xr:uid="{00000000-0006-0000-2000-0000EA000000}">
      <text>
        <r>
          <rPr>
            <b/>
            <sz val="9"/>
            <color indexed="81"/>
            <rFont val="Tahoma"/>
            <family val="2"/>
          </rPr>
          <t>09/06/2023
Administrador condona 7 multas por unica y exclusiva vez.</t>
        </r>
      </text>
    </comment>
    <comment ref="I249" authorId="5" shapeId="0" xr:uid="{00000000-0006-0000-2000-0000E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T249" authorId="5" shapeId="0" xr:uid="{00000000-0006-0000-2000-0000EC000000}">
      <text>
        <r>
          <rPr>
            <b/>
            <sz val="9"/>
            <color indexed="81"/>
            <rFont val="Tahoma"/>
            <family val="2"/>
          </rPr>
          <t>09/06/2023
Administrador condona 7 multas por unica y exclusiva vez.</t>
        </r>
      </text>
    </comment>
    <comment ref="I250" authorId="5" shapeId="0" xr:uid="{00000000-0006-0000-2000-0000E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I251" authorId="5" shapeId="0" xr:uid="{00000000-0006-0000-2000-0000E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5" shapeId="0" xr:uid="{00000000-0006-0000-2000-0000EF000000}">
      <text>
        <r>
          <rPr>
            <sz val="9"/>
            <color indexed="81"/>
            <rFont val="Tahoma"/>
            <family val="2"/>
          </rPr>
          <t xml:space="preserve">Cheques a fecha
N° 6549814 x $462.792.- 12/06/2023
N° 6549816 x $462.792.- 19/06/2023
N° 6549817 x $462.792.- 10/07/2023
09/06/2023
Comp. 42570
</t>
        </r>
      </text>
    </comment>
    <comment ref="I252" authorId="6" shapeId="0" xr:uid="{00000000-0006-0000-2000-0000F0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I253" authorId="6" shapeId="0" xr:uid="{00000000-0006-0000-2000-0000F1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6" shapeId="0" xr:uid="{F13ECC33-CA57-4687-943C-BFB7807FC55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29/08/2023
Comp. 43162</t>
        </r>
      </text>
    </comment>
    <comment ref="I254" authorId="6" shapeId="0" xr:uid="{C918F74C-E2AC-4C9D-AA92-E041C16A597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6" shapeId="0" xr:uid="{27FBA6B1-7946-4C08-8C29-808379E907B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30/10/2023
Comp. 43678</t>
        </r>
      </text>
    </comment>
    <comment ref="I255" authorId="6" shapeId="0" xr:uid="{E88EBBFC-D12F-44EE-B009-B76D40BD60A1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I256" authorId="6" shapeId="0" xr:uid="{E30D4644-E302-4DCC-B3AF-F0B48BC86D4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I257" authorId="6" shapeId="0" xr:uid="{FA317718-E7A2-4D1F-849D-E9B58C3F242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I258" authorId="6" shapeId="0" xr:uid="{C0C1FA14-FC27-47AF-AD89-2CB24C921CD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6" shapeId="0" xr:uid="{6A9AF88F-B92D-4332-94B5-45B791C9DDE1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14/12/2023
Cheques BCI
Nº 6632321 al 14/12 x $344.846.-
Nº 6632321 al 20/12 x $344.847.-
Comp. 44109
14/12/2023
Cheques BCI x $150.000 c/u
Nº 6632323 al 18/01/2024
Nº 6632324 al 18/02/2024
Nº 6632325 al 18/03/2024
Nº 6632326 al 18/04/2024
Nº 6632327 al 18/05/2024
Nº 6632328 al 18/06/2024
Nº 6632329 al 18/07/2024
Nº 6632330 al 18/08/2024
Nº 6632331 al 18/09/2024
Nº 6632332 al 18/10/2024
Nº 6632333 al 18/11/2024
Nº 6632334 al 18/12/2024
Comp. 44110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Usuario</author>
    <author>User</author>
    <author>Secretaria</author>
  </authors>
  <commentList>
    <comment ref="X35" authorId="0" shapeId="0" xr:uid="{00000000-0006-0000-21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21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21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21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21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21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21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21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21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21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21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21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21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21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21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21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21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21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21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21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21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21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21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21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21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21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21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21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21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21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21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21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21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21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21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21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21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21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21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21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21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21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21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21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21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21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21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21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21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21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21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21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21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21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21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21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21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21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J97" authorId="0" shapeId="0" xr:uid="{00000000-0006-0000-2100-00003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7" authorId="0" shapeId="0" xr:uid="{00000000-0006-0000-21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J98" authorId="0" shapeId="0" xr:uid="{00000000-0006-0000-2100-00003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8" authorId="0" shapeId="0" xr:uid="{00000000-0006-0000-21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21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21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21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21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21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21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21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2100-00004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21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21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21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21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21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21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21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21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21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2100-000050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21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21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21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21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21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21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21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21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21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21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21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21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21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21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21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21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21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21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21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21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21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21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21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21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21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21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21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21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21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21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21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21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21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21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21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21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21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21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21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21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21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21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21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21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21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21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21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21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21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21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21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21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21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21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X171" authorId="0" shapeId="0" xr:uid="{00000000-0006-0000-21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3" authorId="0" shapeId="0" xr:uid="{00000000-0006-0000-21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3" authorId="0" shapeId="0" xr:uid="{00000000-0006-0000-21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21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X174" authorId="0" shapeId="0" xr:uid="{00000000-0006-0000-21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21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I176" authorId="1" shapeId="0" xr:uid="{00000000-0006-0000-21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X176" authorId="1" shapeId="0" xr:uid="{00000000-0006-0000-21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Transferecia
02/03/2017
Comp. 24785</t>
        </r>
      </text>
    </comment>
    <comment ref="I177" authorId="1" shapeId="0" xr:uid="{00000000-0006-0000-21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X177" authorId="1" shapeId="0" xr:uid="{00000000-0006-0000-21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06/04/2017
Comp. 24046</t>
        </r>
      </text>
    </comment>
    <comment ref="I178" authorId="1" shapeId="0" xr:uid="{00000000-0006-0000-21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1" shapeId="0" xr:uid="{00000000-0006-0000-21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16/05/2017
Comp. 25309</t>
        </r>
      </text>
    </comment>
    <comment ref="I179" authorId="1" shapeId="0" xr:uid="{00000000-0006-0000-21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X179" authorId="1" shapeId="0" xr:uid="{00000000-0006-0000-21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017/06/2017
Comp. 25487</t>
        </r>
      </text>
    </comment>
    <comment ref="I180" authorId="1" shapeId="0" xr:uid="{00000000-0006-0000-21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I181" authorId="1" shapeId="0" xr:uid="{00000000-0006-0000-21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X181" authorId="1" shapeId="0" xr:uid="{00000000-0006-0000-21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02/08/2017
Comp. 25901</t>
        </r>
      </text>
    </comment>
    <comment ref="I182" authorId="1" shapeId="0" xr:uid="{00000000-0006-0000-21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I183" authorId="1" shapeId="0" xr:uid="{00000000-0006-0000-21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X183" authorId="1" shapeId="0" xr:uid="{00000000-0006-0000-21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06/10/2017
Comp. 26403</t>
        </r>
      </text>
    </comment>
    <comment ref="I184" authorId="1" shapeId="0" xr:uid="{00000000-0006-0000-21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X184" authorId="1" shapeId="0" xr:uid="{00000000-0006-0000-21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03/11/2017
Comp. 26579</t>
        </r>
      </text>
    </comment>
    <comment ref="I185" authorId="1" shapeId="0" xr:uid="{00000000-0006-0000-21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1" shapeId="0" xr:uid="{00000000-0006-0000-21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04/12/2017
Comp. 26822</t>
        </r>
      </text>
    </comment>
    <comment ref="I186" authorId="1" shapeId="0" xr:uid="{00000000-0006-0000-21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X186" authorId="1" shapeId="0" xr:uid="{00000000-0006-0000-21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22/01/2018
Comp. 27132</t>
        </r>
      </text>
    </comment>
    <comment ref="I187" authorId="1" shapeId="0" xr:uid="{00000000-0006-0000-21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X187" authorId="1" shapeId="0" xr:uid="{00000000-0006-0000-21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05/02/2018
Comp. 27287</t>
        </r>
      </text>
    </comment>
    <comment ref="I188" authorId="1" shapeId="0" xr:uid="{00000000-0006-0000-21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X188" authorId="1" shapeId="0" xr:uid="{00000000-0006-0000-21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06/03/2018
Comp. 27524</t>
        </r>
      </text>
    </comment>
    <comment ref="I189" authorId="1" shapeId="0" xr:uid="{00000000-0006-0000-21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X189" authorId="1" shapeId="0" xr:uid="{00000000-0006-0000-21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03/04/2018
Comp. 27705</t>
        </r>
      </text>
    </comment>
    <comment ref="I190" authorId="1" shapeId="0" xr:uid="{00000000-0006-0000-21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1" shapeId="0" xr:uid="{00000000-0006-0000-21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03/05/2018
Comp. 27933</t>
        </r>
      </text>
    </comment>
    <comment ref="I191" authorId="1" shapeId="0" xr:uid="{00000000-0006-0000-21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X191" authorId="1" shapeId="0" xr:uid="{00000000-0006-0000-21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08/06/2018
Comp. 28210</t>
        </r>
      </text>
    </comment>
    <comment ref="I192" authorId="1" shapeId="0" xr:uid="{00000000-0006-0000-21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X192" authorId="1" shapeId="0" xr:uid="{00000000-0006-0000-21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03/07/2018
Comp. 28353</t>
        </r>
      </text>
    </comment>
    <comment ref="I193" authorId="1" shapeId="0" xr:uid="{00000000-0006-0000-21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1" shapeId="0" xr:uid="{00000000-0006-0000-21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03/08/2018
Comp. 28595</t>
        </r>
      </text>
    </comment>
    <comment ref="I194" authorId="1" shapeId="0" xr:uid="{00000000-0006-0000-21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X194" authorId="1" shapeId="0" xr:uid="{00000000-0006-0000-21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03/09/2018
Comp. 28809</t>
        </r>
      </text>
    </comment>
    <comment ref="I195" authorId="1" shapeId="0" xr:uid="{00000000-0006-0000-21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X195" authorId="1" shapeId="0" xr:uid="{00000000-0006-0000-21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04/10/2018
Comp. 29066</t>
        </r>
      </text>
    </comment>
    <comment ref="I196" authorId="1" shapeId="0" xr:uid="{00000000-0006-0000-21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X196" authorId="1" shapeId="0" xr:uid="{00000000-0006-0000-21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08/11/2018
Comp. 29317</t>
        </r>
      </text>
    </comment>
    <comment ref="I197" authorId="1" shapeId="0" xr:uid="{00000000-0006-0000-21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X197" authorId="1" shapeId="0" xr:uid="{00000000-0006-0000-21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12/12/2018
Comp. 29567</t>
        </r>
      </text>
    </comment>
    <comment ref="I198" authorId="1" shapeId="0" xr:uid="{00000000-0006-0000-21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X198" authorId="1" shapeId="0" xr:uid="{00000000-0006-0000-21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21/01/2019
Comp. 29814</t>
        </r>
      </text>
    </comment>
    <comment ref="I199" authorId="1" shapeId="0" xr:uid="{00000000-0006-0000-2100-0000B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1" shapeId="0" xr:uid="{00000000-0006-0000-2100-0000B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05/02/2019
Comp. 29960</t>
        </r>
      </text>
    </comment>
    <comment ref="I200" authorId="1" shapeId="0" xr:uid="{00000000-0006-0000-2100-0000B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X200" authorId="1" shapeId="0" xr:uid="{00000000-0006-0000-2100-0000B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08/03/2019
Comp. 30224</t>
        </r>
      </text>
    </comment>
    <comment ref="I201" authorId="1" shapeId="0" xr:uid="{00000000-0006-0000-2100-0000B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I202" authorId="1" shapeId="0" xr:uid="{00000000-0006-0000-2100-0000B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1" shapeId="0" xr:uid="{00000000-0006-0000-2100-0000B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06/05/2019
Comp. 30668</t>
        </r>
      </text>
    </comment>
    <comment ref="I203" authorId="1" shapeId="0" xr:uid="{00000000-0006-0000-2100-0000C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X203" authorId="2" shapeId="0" xr:uid="{00000000-0006-0000-2100-0000C1000000}">
      <text>
        <r>
          <rPr>
            <sz val="9"/>
            <color indexed="81"/>
            <rFont val="Tahoma"/>
            <family val="2"/>
          </rPr>
          <t xml:space="preserve">
Transferencia
10/06/2019
Comp. 30930</t>
        </r>
      </text>
    </comment>
    <comment ref="I204" authorId="2" shapeId="0" xr:uid="{00000000-0006-0000-2100-0000C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X204" authorId="2" shapeId="0" xr:uid="{00000000-0006-0000-2100-0000C3000000}">
      <text>
        <r>
          <rPr>
            <sz val="9"/>
            <color indexed="81"/>
            <rFont val="Tahoma"/>
            <family val="2"/>
          </rPr>
          <t>Transferencia
03/07/2019
Comp. 31114</t>
        </r>
      </text>
    </comment>
    <comment ref="I205" authorId="2" shapeId="0" xr:uid="{00000000-0006-0000-2100-0000C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X205" authorId="2" shapeId="0" xr:uid="{00000000-0006-0000-2100-0000C5000000}">
      <text>
        <r>
          <rPr>
            <sz val="9"/>
            <color indexed="81"/>
            <rFont val="Tahoma"/>
            <family val="2"/>
          </rPr>
          <t xml:space="preserve">
Transferencia
05/08/2019
Comp. 31355</t>
        </r>
      </text>
    </comment>
    <comment ref="I206" authorId="2" shapeId="0" xr:uid="{00000000-0006-0000-2100-0000C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X206" authorId="2" shapeId="0" xr:uid="{00000000-0006-0000-2100-0000C7000000}">
      <text>
        <r>
          <rPr>
            <sz val="9"/>
            <color indexed="81"/>
            <rFont val="Tahoma"/>
            <family val="2"/>
          </rPr>
          <t xml:space="preserve">
Transferencia
03/09/2019
Comp. 31586</t>
        </r>
      </text>
    </comment>
    <comment ref="I207" authorId="2" shapeId="0" xr:uid="{00000000-0006-0000-2100-0000C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X207" authorId="2" shapeId="0" xr:uid="{00000000-0006-0000-2100-0000C9000000}">
      <text>
        <r>
          <rPr>
            <sz val="9"/>
            <color indexed="81"/>
            <rFont val="Tahoma"/>
            <family val="2"/>
          </rPr>
          <t xml:space="preserve">
Transferencia
02/10/2019
Comp. 31782</t>
        </r>
      </text>
    </comment>
    <comment ref="I208" authorId="2" shapeId="0" xr:uid="{00000000-0006-0000-2100-0000C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X208" authorId="2" shapeId="0" xr:uid="{00000000-0006-0000-2100-0000CB000000}">
      <text>
        <r>
          <rPr>
            <sz val="9"/>
            <color indexed="81"/>
            <rFont val="Tahoma"/>
            <family val="2"/>
          </rPr>
          <t xml:space="preserve">
Transferencia
05/11/2019
Comp. 32061</t>
        </r>
      </text>
    </comment>
    <comment ref="I209" authorId="2" shapeId="0" xr:uid="{00000000-0006-0000-2100-0000C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2" shapeId="0" xr:uid="{00000000-0006-0000-2100-0000CD000000}">
      <text>
        <r>
          <rPr>
            <sz val="9"/>
            <color indexed="81"/>
            <rFont val="Tahoma"/>
            <family val="2"/>
          </rPr>
          <t xml:space="preserve">
Transferencia
02/12/2019
Comp. 32269</t>
        </r>
      </text>
    </comment>
    <comment ref="I210" authorId="2" shapeId="0" xr:uid="{00000000-0006-0000-2100-0000C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30/12/2019
Entrega de lecturas
</t>
        </r>
      </text>
    </comment>
    <comment ref="X210" authorId="2" shapeId="0" xr:uid="{00000000-0006-0000-2100-0000CF000000}">
      <text>
        <r>
          <rPr>
            <sz val="9"/>
            <color indexed="81"/>
            <rFont val="Tahoma"/>
            <family val="2"/>
          </rPr>
          <t>Transferencia
09/01/2020
Comp. 32563</t>
        </r>
      </text>
    </comment>
    <comment ref="I211" authorId="2" shapeId="0" xr:uid="{00000000-0006-0000-2100-0000D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28/01/2020
Toma de Lectura</t>
        </r>
      </text>
    </comment>
    <comment ref="X211" authorId="2" shapeId="0" xr:uid="{00000000-0006-0000-2100-0000D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11/02/2020
Comp. 32799</t>
        </r>
      </text>
    </comment>
    <comment ref="I212" authorId="2" shapeId="0" xr:uid="{00000000-0006-0000-2100-0000D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26/02/2020
Toma de lectura</t>
        </r>
      </text>
    </comment>
    <comment ref="I213" authorId="2" shapeId="0" xr:uid="{00000000-0006-0000-2100-0000D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2" shapeId="0" xr:uid="{00000000-0006-0000-2100-0000D4000000}">
      <text>
        <r>
          <rPr>
            <sz val="9"/>
            <color indexed="81"/>
            <rFont val="Tahoma"/>
            <family val="2"/>
          </rPr>
          <t>Transferencia
07/04/2020
Comp. 33265</t>
        </r>
      </text>
    </comment>
    <comment ref="I214" authorId="2" shapeId="0" xr:uid="{00000000-0006-0000-2100-0000D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2" shapeId="0" xr:uid="{00000000-0006-0000-2100-0000D6000000}">
      <text>
        <r>
          <rPr>
            <sz val="9"/>
            <color indexed="81"/>
            <rFont val="Tahoma"/>
            <family val="2"/>
          </rPr>
          <t>Transferencia
07/05/2020
Comp. 33491</t>
        </r>
      </text>
    </comment>
    <comment ref="I215" authorId="2" shapeId="0" xr:uid="{00000000-0006-0000-2100-0000D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2" shapeId="0" xr:uid="{00000000-0006-0000-2100-0000D8000000}">
      <text>
        <r>
          <rPr>
            <sz val="9"/>
            <color indexed="81"/>
            <rFont val="Tahoma"/>
            <family val="2"/>
          </rPr>
          <t>Transferencia
04/06/2020
Comp. 33707</t>
        </r>
      </text>
    </comment>
    <comment ref="I216" authorId="2" shapeId="0" xr:uid="{00000000-0006-0000-2100-0000D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X216" authorId="2" shapeId="0" xr:uid="{00000000-0006-0000-2100-0000DA000000}">
      <text>
        <r>
          <rPr>
            <sz val="9"/>
            <color indexed="81"/>
            <rFont val="Tahoma"/>
            <family val="2"/>
          </rPr>
          <t>Transferencia
02/07/2020
Comp. 33926</t>
        </r>
      </text>
    </comment>
    <comment ref="I217" authorId="2" shapeId="0" xr:uid="{00000000-0006-0000-2100-0000D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2" shapeId="0" xr:uid="{00000000-0006-0000-2100-0000DC000000}">
      <text>
        <r>
          <rPr>
            <sz val="9"/>
            <color indexed="81"/>
            <rFont val="Tahoma"/>
            <family val="2"/>
          </rPr>
          <t>Transferencia
03/08/2020
Comp. 34152</t>
        </r>
      </text>
    </comment>
    <comment ref="I218" authorId="2" shapeId="0" xr:uid="{00000000-0006-0000-2100-0000D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2" shapeId="0" xr:uid="{00000000-0006-0000-2100-0000DE000000}">
      <text>
        <r>
          <rPr>
            <sz val="9"/>
            <color indexed="81"/>
            <rFont val="Tahoma"/>
            <family val="2"/>
          </rPr>
          <t>Transferencia
10/09/2020
Comp. 34471</t>
        </r>
      </text>
    </comment>
    <comment ref="I219" authorId="2" shapeId="0" xr:uid="{00000000-0006-0000-2100-0000D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2" shapeId="0" xr:uid="{00000000-0006-0000-2100-0000E0000000}">
      <text>
        <r>
          <rPr>
            <sz val="9"/>
            <color indexed="81"/>
            <rFont val="Tahoma"/>
            <family val="2"/>
          </rPr>
          <t>Transferencia
12/10/2020
Comp. 34723</t>
        </r>
      </text>
    </comment>
    <comment ref="I220" authorId="2" shapeId="0" xr:uid="{00000000-0006-0000-2100-0000E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I221" authorId="2" shapeId="0" xr:uid="{00000000-0006-0000-2100-0000E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2" shapeId="0" xr:uid="{00000000-0006-0000-2100-0000E3000000}">
      <text>
        <r>
          <rPr>
            <sz val="9"/>
            <color indexed="81"/>
            <rFont val="Tahoma"/>
            <family val="2"/>
          </rPr>
          <t>Transferencia
11/12/2020
Comp. 35195</t>
        </r>
      </text>
    </comment>
    <comment ref="I222" authorId="2" shapeId="0" xr:uid="{00000000-0006-0000-2100-0000E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2" shapeId="0" xr:uid="{00000000-0006-0000-2100-0000E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07/01/2021
Comp. 35423</t>
        </r>
      </text>
    </comment>
    <comment ref="I223" authorId="2" shapeId="0" xr:uid="{00000000-0006-0000-2100-0000E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2" shapeId="0" xr:uid="{00000000-0006-0000-2100-0000E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05/02/2021
Comp. 35657</t>
        </r>
      </text>
    </comment>
    <comment ref="I224" authorId="2" shapeId="0" xr:uid="{00000000-0006-0000-2100-0000E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X224" authorId="2" shapeId="0" xr:uid="{00000000-0006-0000-2100-0000E9000000}">
      <text>
        <r>
          <rPr>
            <sz val="9"/>
            <color indexed="81"/>
            <rFont val="Tahoma"/>
            <family val="2"/>
          </rPr>
          <t>Transferencia
03/03/2021
Comp. 35884</t>
        </r>
      </text>
    </comment>
    <comment ref="I225" authorId="2" shapeId="0" xr:uid="{00000000-0006-0000-2100-0000E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2" shapeId="0" xr:uid="{00000000-0006-0000-2100-0000EB000000}">
      <text>
        <r>
          <rPr>
            <sz val="9"/>
            <color indexed="81"/>
            <rFont val="Tahoma"/>
            <family val="2"/>
          </rPr>
          <t>Transferencia
05/04/2021
Comp. 36142</t>
        </r>
      </text>
    </comment>
    <comment ref="I226" authorId="2" shapeId="0" xr:uid="{00000000-0006-0000-2100-0000E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2" shapeId="0" xr:uid="{00000000-0006-0000-2100-0000ED000000}">
      <text>
        <r>
          <rPr>
            <sz val="9"/>
            <color indexed="81"/>
            <rFont val="Tahoma"/>
            <family val="2"/>
          </rPr>
          <t>Transferencia
03/05/2021
Comp. 36377</t>
        </r>
      </text>
    </comment>
    <comment ref="I227" authorId="2" shapeId="0" xr:uid="{00000000-0006-0000-2100-0000E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2" shapeId="0" xr:uid="{00000000-0006-0000-2100-0000EF000000}">
      <text>
        <r>
          <rPr>
            <sz val="9"/>
            <color indexed="81"/>
            <rFont val="Tahoma"/>
            <family val="2"/>
          </rPr>
          <t>Transferencia
01/06/2021
Comp. 36580</t>
        </r>
      </text>
    </comment>
    <comment ref="I228" authorId="2" shapeId="0" xr:uid="{00000000-0006-0000-2100-0000F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I229" authorId="2" shapeId="0" xr:uid="{00000000-0006-0000-2100-0000F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2" shapeId="0" xr:uid="{00000000-0006-0000-2100-0000F2000000}">
      <text>
        <r>
          <rPr>
            <sz val="9"/>
            <color indexed="81"/>
            <rFont val="Tahoma"/>
            <family val="2"/>
          </rPr>
          <t>Transferencia
05/08/2021
Comp. 37139</t>
        </r>
      </text>
    </comment>
    <comment ref="I230" authorId="2" shapeId="0" xr:uid="{00000000-0006-0000-2100-0000F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2" shapeId="0" xr:uid="{00000000-0006-0000-2100-0000F4000000}">
      <text>
        <r>
          <rPr>
            <sz val="9"/>
            <color indexed="81"/>
            <rFont val="Tahoma"/>
            <family val="2"/>
          </rPr>
          <t>Transferencia
07/09/2021
Comp. 37390</t>
        </r>
      </text>
    </comment>
    <comment ref="I231" authorId="2" shapeId="0" xr:uid="{00000000-0006-0000-2100-0000F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2" shapeId="0" xr:uid="{00000000-0006-0000-2100-0000F6000000}">
      <text>
        <r>
          <rPr>
            <sz val="9"/>
            <color indexed="81"/>
            <rFont val="Tahoma"/>
            <family val="2"/>
          </rPr>
          <t>Transferencia
03/10/2021
Comp. 37576</t>
        </r>
      </text>
    </comment>
    <comment ref="I232" authorId="2" shapeId="0" xr:uid="{00000000-0006-0000-2100-0000F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2" shapeId="0" xr:uid="{00000000-0006-0000-2100-0000F8000000}">
      <text>
        <r>
          <rPr>
            <sz val="9"/>
            <color indexed="81"/>
            <rFont val="Tahoma"/>
            <family val="2"/>
          </rPr>
          <t>Transferencia
03/11/2021
Comp. 37852</t>
        </r>
      </text>
    </comment>
    <comment ref="I233" authorId="2" shapeId="0" xr:uid="{00000000-0006-0000-2100-0000F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2" shapeId="0" xr:uid="{00000000-0006-0000-2100-0000FA000000}">
      <text>
        <r>
          <rPr>
            <sz val="9"/>
            <color indexed="81"/>
            <rFont val="Tahoma"/>
            <family val="2"/>
          </rPr>
          <t>Transferencia
07/12/2021
Comp. 38118</t>
        </r>
      </text>
    </comment>
    <comment ref="I234" authorId="3" shapeId="0" xr:uid="{00000000-0006-0000-2100-0000FB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3" shapeId="0" xr:uid="{00000000-0006-0000-2100-0000FC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08/01/2022
Comp. 38371</t>
        </r>
      </text>
    </comment>
    <comment ref="J235" authorId="3" shapeId="0" xr:uid="{00000000-0006-0000-2100-0000F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Se promedia un año de consumo para realizar cobro, por medidor en mal estado.
</t>
        </r>
      </text>
    </comment>
    <comment ref="Q235" authorId="3" shapeId="0" xr:uid="{00000000-0006-0000-2100-0000FE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Factura n°126017
Medidor de agua potable para cambio.</t>
        </r>
      </text>
    </comment>
    <comment ref="X235" authorId="3" shapeId="0" xr:uid="{00000000-0006-0000-2100-0000FF000000}">
      <text>
        <r>
          <rPr>
            <b/>
            <sz val="9"/>
            <color indexed="81"/>
            <rFont val="Tahoma"/>
            <family val="2"/>
          </rPr>
          <t>Transferencia
03/02/2022
Comp. 38556</t>
        </r>
      </text>
    </comment>
    <comment ref="I236" authorId="3" shapeId="0" xr:uid="{00000000-0006-0000-2100-000000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0" shapeId="0" xr:uid="{00000000-0006-0000-2100-00000101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3" shapeId="0" xr:uid="{00000000-0006-0000-2100-000002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08/03/2022
Comp. 38867</t>
        </r>
      </text>
    </comment>
    <comment ref="I237" authorId="3" shapeId="0" xr:uid="{00000000-0006-0000-2100-000003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I238" authorId="3" shapeId="0" xr:uid="{00000000-0006-0000-2100-000004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3" shapeId="0" xr:uid="{00000000-0006-0000-2100-000005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01/05/2022
Comp. 39270</t>
        </r>
      </text>
    </comment>
    <comment ref="I239" authorId="3" shapeId="0" xr:uid="{00000000-0006-0000-2100-000006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3" shapeId="0" xr:uid="{00000000-0006-0000-2100-000007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01/06/2022
Comp. 39523</t>
        </r>
      </text>
    </comment>
    <comment ref="I240" authorId="4" shapeId="0" xr:uid="{00000000-0006-0000-2100-00000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4" shapeId="0" xr:uid="{00000000-0006-0000-2100-00000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15/07/2022
Comp. 39878</t>
        </r>
      </text>
    </comment>
    <comment ref="I241" authorId="4" shapeId="0" xr:uid="{00000000-0006-0000-2100-00000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4" shapeId="0" xr:uid="{00000000-0006-0000-2100-00000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08/08/2022
Comp. 40101</t>
        </r>
      </text>
    </comment>
    <comment ref="I242" authorId="4" shapeId="0" xr:uid="{00000000-0006-0000-2100-00000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4" shapeId="0" xr:uid="{00000000-0006-0000-2100-00000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02/09/2022
Comp. 40271</t>
        </r>
      </text>
    </comment>
    <comment ref="I243" authorId="4" shapeId="0" xr:uid="{00000000-0006-0000-2100-00000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4" shapeId="0" xr:uid="{00000000-0006-0000-2100-00000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
11/10/2022
Comp. 40596</t>
        </r>
      </text>
    </comment>
    <comment ref="I244" authorId="4" shapeId="0" xr:uid="{00000000-0006-0000-2100-00001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4" shapeId="0" xr:uid="{00000000-0006-0000-2100-00001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09/11/2022
Comp. 40842</t>
        </r>
      </text>
    </comment>
    <comment ref="I245" authorId="4" shapeId="0" xr:uid="{00000000-0006-0000-2100-00001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I246" authorId="4" shapeId="0" xr:uid="{00000000-0006-0000-2100-00001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4" shapeId="0" xr:uid="{00000000-0006-0000-2100-000014010000}">
      <text>
        <r>
          <rPr>
            <b/>
            <sz val="9"/>
            <color indexed="81"/>
            <rFont val="Tahoma"/>
            <family val="2"/>
          </rPr>
          <t xml:space="preserve">Transferencia
</t>
        </r>
        <r>
          <rPr>
            <sz val="9"/>
            <color indexed="81"/>
            <rFont val="Tahoma"/>
            <family val="2"/>
          </rPr>
          <t>11/01/2023
Comp. 41339</t>
        </r>
      </text>
    </comment>
    <comment ref="I247" authorId="4" shapeId="0" xr:uid="{00000000-0006-0000-2100-00001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27/01/2023
Toma de lectura</t>
        </r>
      </text>
    </comment>
    <comment ref="X247" authorId="4" shapeId="0" xr:uid="{00000000-0006-0000-2100-00001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01/02/2023
Comp. 41463</t>
        </r>
      </text>
    </comment>
    <comment ref="I248" authorId="4" shapeId="0" xr:uid="{00000000-0006-0000-2100-00001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4" shapeId="0" xr:uid="{00000000-0006-0000-2100-00001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07/03/2023
Comp. 41831</t>
        </r>
      </text>
    </comment>
    <comment ref="I249" authorId="4" shapeId="0" xr:uid="{00000000-0006-0000-2100-00001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4" shapeId="0" xr:uid="{00000000-0006-0000-2100-00001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03/04/2023
Comp. 42031</t>
        </r>
      </text>
    </comment>
    <comment ref="I250" authorId="4" shapeId="0" xr:uid="{00000000-0006-0000-2100-00001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4" shapeId="0" xr:uid="{00000000-0006-0000-2100-00001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17/05/2023
Comp. 42342</t>
        </r>
      </text>
    </comment>
    <comment ref="I251" authorId="4" shapeId="0" xr:uid="{00000000-0006-0000-2100-00001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4" shapeId="0" xr:uid="{00000000-0006-0000-2100-00001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02/06/2023
Comp. 42485</t>
        </r>
      </text>
    </comment>
    <comment ref="I252" authorId="5" shapeId="0" xr:uid="{00000000-0006-0000-2100-00001F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5" shapeId="0" xr:uid="{00000000-0006-0000-2100-000020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03/07/2023
Comp. 42761</t>
        </r>
      </text>
    </comment>
    <comment ref="I253" authorId="5" shapeId="0" xr:uid="{00000000-0006-0000-2100-000021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5" shapeId="0" xr:uid="{00000000-0006-0000-2100-000022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03/08/2023
Comp. 43041</t>
        </r>
      </text>
    </comment>
    <comment ref="I254" authorId="5" shapeId="0" xr:uid="{7794C07F-296F-4B96-ACFA-043B99B0E4F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5" shapeId="0" xr:uid="{665DDAF7-219A-43A1-A1F2-8AF76969A999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04/09/2023
Comp. 43289</t>
        </r>
      </text>
    </comment>
    <comment ref="I255" authorId="5" shapeId="0" xr:uid="{182821F7-5CC2-4EEE-99EB-37BBD23C45F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5" shapeId="0" xr:uid="{6B0D7508-9D66-49BC-B7E5-7AFD094080D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11/10/2023
Comp. 43585</t>
        </r>
      </text>
    </comment>
    <comment ref="I256" authorId="5" shapeId="0" xr:uid="{AD5AE6D6-46AE-420B-98A4-5352FE608C86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5" shapeId="0" xr:uid="{127F2DAD-0183-4EC4-B4C7-7B7D4DA31B6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10/11/2023
Comp. 43837</t>
        </r>
      </text>
    </comment>
    <comment ref="I257" authorId="5" shapeId="0" xr:uid="{0D94F171-9C9A-4E66-A536-B2479B5A5465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I258" authorId="5" shapeId="0" xr:uid="{0E753D82-4F6D-4FBC-9D86-3DDCA0F27385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4" shapeId="0" xr:uid="{508455F4-85C0-4EAA-ACDA-A81E24BA79A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04/01/2024
comp. 44325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Usuario</author>
    <author>User</author>
    <author>Secretaria</author>
  </authors>
  <commentList>
    <comment ref="X35" authorId="0" shapeId="0" xr:uid="{00000000-0006-0000-22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22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22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22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22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22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22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22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22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22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22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22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22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22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22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22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22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22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22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22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22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22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22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22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22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22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22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22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22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22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22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22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22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22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22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22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22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22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22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22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22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22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22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22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22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22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22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22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22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22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22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22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22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22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22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22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22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22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X97" authorId="0" shapeId="0" xr:uid="{00000000-0006-0000-2200-00003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2200-00003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22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22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22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22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22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22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22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22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2200-000045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22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22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22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22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22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22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22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22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22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2200-00004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22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22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22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22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22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22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22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22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22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22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22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22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22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22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22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22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22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22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22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22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22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22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22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22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22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22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22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22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22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22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22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22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22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22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22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22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22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22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22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22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22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22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22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22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22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22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22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22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22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22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22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22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22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I171" authorId="0" shapeId="0" xr:uid="{00000000-0006-0000-22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1" authorId="0" shapeId="0" xr:uid="{00000000-0006-0000-22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22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I173" authorId="0" shapeId="0" xr:uid="{00000000-0006-0000-22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3" authorId="0" shapeId="0" xr:uid="{00000000-0006-0000-22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22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27/12/2016
Toma de lectura</t>
        </r>
      </text>
    </comment>
    <comment ref="X174" authorId="0" shapeId="0" xr:uid="{00000000-0006-0000-22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0" shapeId="0" xr:uid="{00000000-0006-0000-2200-00008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24/01/2017
Toma de lectura</t>
        </r>
      </text>
    </comment>
    <comment ref="X175" authorId="1" shapeId="0" xr:uid="{00000000-0006-0000-22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22/02/2017
Comp. 24668</t>
        </r>
      </text>
    </comment>
    <comment ref="I176" authorId="0" shapeId="0" xr:uid="{00000000-0006-0000-2200-00008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22/02/2017
Toma de lectura.</t>
        </r>
      </text>
    </comment>
    <comment ref="X176" authorId="1" shapeId="0" xr:uid="{00000000-0006-0000-22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02/03/2017
Comp. 24770</t>
        </r>
      </text>
    </comment>
    <comment ref="I177" authorId="0" shapeId="0" xr:uid="{00000000-0006-0000-2200-00009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28/03/2017
Toma de lectura</t>
        </r>
      </text>
    </comment>
    <comment ref="X177" authorId="1" shapeId="0" xr:uid="{00000000-0006-0000-22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02/04/2017
Comp. 24980</t>
        </r>
      </text>
    </comment>
    <comment ref="I178" authorId="0" shapeId="0" xr:uid="{00000000-0006-0000-2200-00009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27/04/2017
Toma de lectura</t>
        </r>
      </text>
    </comment>
    <comment ref="X178" authorId="1" shapeId="0" xr:uid="{00000000-0006-0000-22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04/05/2017
Comp. 25239</t>
        </r>
      </text>
    </comment>
    <comment ref="X179" authorId="1" shapeId="0" xr:uid="{00000000-0006-0000-22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05/06/2017
Comp. 25478</t>
        </r>
      </text>
    </comment>
    <comment ref="X180" authorId="1" shapeId="0" xr:uid="{00000000-0006-0000-22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02/07/2017
Comp. 25640</t>
        </r>
      </text>
    </comment>
    <comment ref="X181" authorId="1" shapeId="0" xr:uid="{00000000-0006-0000-22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02/08/2017
Comp. 25911</t>
        </r>
      </text>
    </comment>
    <comment ref="X182" authorId="1" shapeId="0" xr:uid="{00000000-0006-0000-22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04/09/2017
Comp. 26155</t>
        </r>
      </text>
    </comment>
    <comment ref="X183" authorId="1" shapeId="0" xr:uid="{00000000-0006-0000-22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07/10/2017
Comp. 26405</t>
        </r>
      </text>
    </comment>
    <comment ref="X184" authorId="1" shapeId="0" xr:uid="{00000000-0006-0000-22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03/11/2017
Comp. 26577</t>
        </r>
      </text>
    </comment>
    <comment ref="X185" authorId="1" shapeId="0" xr:uid="{00000000-0006-0000-22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06/12/2017
Comp. 26852</t>
        </r>
      </text>
    </comment>
    <comment ref="X186" authorId="1" shapeId="0" xr:uid="{00000000-0006-0000-22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02/01/2018
Comp. 27000</t>
        </r>
      </text>
    </comment>
    <comment ref="X187" authorId="1" shapeId="0" xr:uid="{00000000-0006-0000-22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04/02/2018
Comp. 27277</t>
        </r>
      </text>
    </comment>
    <comment ref="X188" authorId="1" shapeId="0" xr:uid="{00000000-0006-0000-22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11/03/2018
Comp. 27557</t>
        </r>
      </text>
    </comment>
    <comment ref="X189" authorId="1" shapeId="0" xr:uid="{00000000-0006-0000-22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05/04/2018
Comp. 27732</t>
        </r>
      </text>
    </comment>
    <comment ref="X190" authorId="1" shapeId="0" xr:uid="{00000000-0006-0000-22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10/05/2018
Comp. 27994</t>
        </r>
      </text>
    </comment>
    <comment ref="X191" authorId="1" shapeId="0" xr:uid="{00000000-0006-0000-22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05/06/2018
Comp. 28187</t>
        </r>
      </text>
    </comment>
    <comment ref="X192" authorId="1" shapeId="0" xr:uid="{00000000-0006-0000-22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05/07/2018
Comp. 28399</t>
        </r>
      </text>
    </comment>
    <comment ref="X193" authorId="1" shapeId="0" xr:uid="{00000000-0006-0000-22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10/08/2018
Comp. 28661</t>
        </r>
      </text>
    </comment>
    <comment ref="X194" authorId="1" shapeId="0" xr:uid="{00000000-0006-0000-22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01/09/2018
Comp. 28766</t>
        </r>
      </text>
    </comment>
    <comment ref="X195" authorId="1" shapeId="0" xr:uid="{00000000-0006-0000-22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01/10/2018
Comp. 29027</t>
        </r>
      </text>
    </comment>
    <comment ref="X196" authorId="1" shapeId="0" xr:uid="{00000000-0006-0000-22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05/11/2018
Comp. 29248</t>
        </r>
      </text>
    </comment>
    <comment ref="X197" authorId="1" shapeId="0" xr:uid="{00000000-0006-0000-22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04/12/2018
Comp. 29505</t>
        </r>
      </text>
    </comment>
    <comment ref="X198" authorId="1" shapeId="0" xr:uid="{00000000-0006-0000-22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02/01/2019
Comp. 29705</t>
        </r>
      </text>
    </comment>
    <comment ref="X199" authorId="1" shapeId="0" xr:uid="{00000000-0006-0000-22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03/02/2019
Comp. 29921</t>
        </r>
      </text>
    </comment>
    <comment ref="X203" authorId="2" shapeId="0" xr:uid="{00000000-0006-0000-2200-0000A9000000}">
      <text>
        <r>
          <rPr>
            <sz val="9"/>
            <color indexed="81"/>
            <rFont val="Tahoma"/>
            <family val="2"/>
          </rPr>
          <t>Transferencia
03/06/2019
Comp. 30844</t>
        </r>
      </text>
    </comment>
    <comment ref="X204" authorId="2" shapeId="0" xr:uid="{00000000-0006-0000-2200-0000AA000000}">
      <text>
        <r>
          <rPr>
            <sz val="9"/>
            <color indexed="81"/>
            <rFont val="Tahoma"/>
            <family val="2"/>
          </rPr>
          <t xml:space="preserve">
Transferencia
01/07/2019
Comp. 31060</t>
        </r>
      </text>
    </comment>
    <comment ref="X206" authorId="2" shapeId="0" xr:uid="{00000000-0006-0000-2200-0000AB000000}">
      <text>
        <r>
          <rPr>
            <sz val="9"/>
            <color indexed="81"/>
            <rFont val="Tahoma"/>
            <family val="2"/>
          </rPr>
          <t xml:space="preserve">
Transferencia
03/09/2019
Comp. 31576</t>
        </r>
      </text>
    </comment>
    <comment ref="I207" authorId="2" shapeId="0" xr:uid="{00000000-0006-0000-2200-0000A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X207" authorId="2" shapeId="0" xr:uid="{00000000-0006-0000-2200-0000AD000000}">
      <text>
        <r>
          <rPr>
            <sz val="9"/>
            <color indexed="81"/>
            <rFont val="Tahoma"/>
            <family val="2"/>
          </rPr>
          <t xml:space="preserve">
Transferencia
02/10/2019
Comp. 31800</t>
        </r>
      </text>
    </comment>
    <comment ref="I208" authorId="2" shapeId="0" xr:uid="{00000000-0006-0000-2200-0000A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X208" authorId="2" shapeId="0" xr:uid="{00000000-0006-0000-2200-0000AF000000}">
      <text>
        <r>
          <rPr>
            <sz val="9"/>
            <color indexed="81"/>
            <rFont val="Tahoma"/>
            <family val="2"/>
          </rPr>
          <t xml:space="preserve">
Transferencia
31/10/2019
Comp. 31992</t>
        </r>
      </text>
    </comment>
    <comment ref="I209" authorId="2" shapeId="0" xr:uid="{00000000-0006-0000-2200-0000B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2" shapeId="0" xr:uid="{00000000-0006-0000-2200-0000B1000000}">
      <text>
        <r>
          <rPr>
            <sz val="9"/>
            <color indexed="81"/>
            <rFont val="Tahoma"/>
            <family val="2"/>
          </rPr>
          <t xml:space="preserve">
Transferencia
01/12/2019
Comp. 32225</t>
        </r>
      </text>
    </comment>
    <comment ref="I210" authorId="2" shapeId="0" xr:uid="{00000000-0006-0000-2200-0000B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X210" authorId="2" shapeId="0" xr:uid="{00000000-0006-0000-2200-0000B3000000}">
      <text>
        <r>
          <rPr>
            <sz val="9"/>
            <color indexed="81"/>
            <rFont val="Tahoma"/>
            <family val="2"/>
          </rPr>
          <t>Transferencia
01/01/2020
Comp. 32460</t>
        </r>
      </text>
    </comment>
    <comment ref="I211" authorId="2" shapeId="0" xr:uid="{00000000-0006-0000-2200-0000B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2" shapeId="0" xr:uid="{00000000-0006-0000-2200-0000B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03/02/2020
Comp. 32709</t>
        </r>
      </text>
    </comment>
    <comment ref="I212" authorId="2" shapeId="0" xr:uid="{00000000-0006-0000-2200-0000B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2" shapeId="0" xr:uid="{00000000-0006-0000-2200-0000B7000000}">
      <text>
        <r>
          <rPr>
            <sz val="9"/>
            <color indexed="81"/>
            <rFont val="Tahoma"/>
            <family val="2"/>
          </rPr>
          <t>Transferencia
01/03/2020
Comp. 32929</t>
        </r>
      </text>
    </comment>
    <comment ref="I213" authorId="2" shapeId="0" xr:uid="{00000000-0006-0000-2200-0000B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2" shapeId="0" xr:uid="{00000000-0006-0000-2200-0000B9000000}">
      <text>
        <r>
          <rPr>
            <sz val="9"/>
            <color indexed="81"/>
            <rFont val="Tahoma"/>
            <family val="2"/>
          </rPr>
          <t>Transferencia
02/04/2020
Comp. 33215</t>
        </r>
      </text>
    </comment>
    <comment ref="I214" authorId="2" shapeId="0" xr:uid="{00000000-0006-0000-2200-0000B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2" shapeId="0" xr:uid="{00000000-0006-0000-2200-0000BB000000}">
      <text>
        <r>
          <rPr>
            <sz val="9"/>
            <color indexed="81"/>
            <rFont val="Tahoma"/>
            <family val="2"/>
          </rPr>
          <t>Transferencia
30/04/2020
Comp. 33384</t>
        </r>
      </text>
    </comment>
    <comment ref="I215" authorId="2" shapeId="0" xr:uid="{00000000-0006-0000-2200-0000B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2" shapeId="0" xr:uid="{00000000-0006-0000-2200-0000BD000000}">
      <text>
        <r>
          <rPr>
            <sz val="9"/>
            <color indexed="81"/>
            <rFont val="Tahoma"/>
            <family val="2"/>
          </rPr>
          <t>Transferencia
02/06/2020
Comp. 33683</t>
        </r>
      </text>
    </comment>
    <comment ref="I216" authorId="2" shapeId="0" xr:uid="{00000000-0006-0000-2200-0000B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X216" authorId="2" shapeId="0" xr:uid="{00000000-0006-0000-2200-0000BF000000}">
      <text>
        <r>
          <rPr>
            <sz val="9"/>
            <color indexed="81"/>
            <rFont val="Tahoma"/>
            <family val="2"/>
          </rPr>
          <t>Transferencia
01/07/2020
Comp. 33901</t>
        </r>
      </text>
    </comment>
    <comment ref="I217" authorId="2" shapeId="0" xr:uid="{00000000-0006-0000-2200-0000C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2" shapeId="0" xr:uid="{00000000-0006-0000-2200-0000C1000000}">
      <text>
        <r>
          <rPr>
            <sz val="9"/>
            <color indexed="81"/>
            <rFont val="Tahoma"/>
            <family val="2"/>
          </rPr>
          <t>Transferencia
01/08/2020
Comp. 34107</t>
        </r>
      </text>
    </comment>
    <comment ref="I218" authorId="2" shapeId="0" xr:uid="{00000000-0006-0000-2200-0000C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2" shapeId="0" xr:uid="{00000000-0006-0000-2200-0000C3000000}">
      <text>
        <r>
          <rPr>
            <sz val="9"/>
            <color indexed="81"/>
            <rFont val="Tahoma"/>
            <family val="2"/>
          </rPr>
          <t>Transferencia
01/09/2020
Comp. 34368</t>
        </r>
      </text>
    </comment>
    <comment ref="I219" authorId="2" shapeId="0" xr:uid="{00000000-0006-0000-2200-0000C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2" shapeId="0" xr:uid="{00000000-0006-0000-2200-0000C5000000}">
      <text>
        <r>
          <rPr>
            <sz val="9"/>
            <color indexed="81"/>
            <rFont val="Tahoma"/>
            <family val="2"/>
          </rPr>
          <t>Transferencia
01/10/2020
Comp. 34622</t>
        </r>
      </text>
    </comment>
    <comment ref="I220" authorId="2" shapeId="0" xr:uid="{00000000-0006-0000-2200-0000C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2" shapeId="0" xr:uid="{00000000-0006-0000-2200-0000C7000000}">
      <text>
        <r>
          <rPr>
            <sz val="9"/>
            <color indexed="81"/>
            <rFont val="Tahoma"/>
            <family val="2"/>
          </rPr>
          <t>Transferencia
02/11/2020
Comp. 34882</t>
        </r>
      </text>
    </comment>
    <comment ref="I221" authorId="2" shapeId="0" xr:uid="{00000000-0006-0000-2200-0000C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2" shapeId="0" xr:uid="{00000000-0006-0000-2200-0000C9000000}">
      <text>
        <r>
          <rPr>
            <sz val="9"/>
            <color indexed="81"/>
            <rFont val="Tahoma"/>
            <family val="2"/>
          </rPr>
          <t>Transferencia
01/12/2020
Comp. 35081</t>
        </r>
      </text>
    </comment>
    <comment ref="I222" authorId="2" shapeId="0" xr:uid="{00000000-0006-0000-2200-0000C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2" shapeId="0" xr:uid="{00000000-0006-0000-2200-0000CB000000}">
      <text>
        <r>
          <rPr>
            <sz val="9"/>
            <color indexed="81"/>
            <rFont val="Tahoma"/>
            <family val="2"/>
          </rPr>
          <t>Transferencia
31/12/2020
Comp. 35314</t>
        </r>
      </text>
    </comment>
    <comment ref="I223" authorId="2" shapeId="0" xr:uid="{00000000-0006-0000-2200-0000C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lectura puesta por ingreso en sistema, cambiar cuando el propietario la envíe</t>
        </r>
      </text>
    </comment>
    <comment ref="X223" authorId="2" shapeId="0" xr:uid="{00000000-0006-0000-2200-0000C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08/02/2021
Comp. 35673</t>
        </r>
      </text>
    </comment>
    <comment ref="I224" authorId="2" shapeId="0" xr:uid="{00000000-0006-0000-2200-0000C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27/02/2021
Entrega de lectura</t>
        </r>
      </text>
    </comment>
    <comment ref="X224" authorId="2" shapeId="0" xr:uid="{00000000-0006-0000-2200-0000CF000000}">
      <text>
        <r>
          <rPr>
            <sz val="9"/>
            <color indexed="81"/>
            <rFont val="Tahoma"/>
            <family val="2"/>
          </rPr>
          <t>Transferencia
01/03/2021
Comp. 35819</t>
        </r>
      </text>
    </comment>
    <comment ref="I225" authorId="2" shapeId="0" xr:uid="{00000000-0006-0000-2200-0000D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01/04/2021
Entrega de lectura</t>
        </r>
      </text>
    </comment>
    <comment ref="X225" authorId="2" shapeId="0" xr:uid="{00000000-0006-0000-2200-0000D1000000}">
      <text>
        <r>
          <rPr>
            <sz val="9"/>
            <color indexed="81"/>
            <rFont val="Tahoma"/>
            <family val="2"/>
          </rPr>
          <t>Transferencia
01/04/2021
Comp. 36061</t>
        </r>
      </text>
    </comment>
    <comment ref="I226" authorId="2" shapeId="0" xr:uid="{00000000-0006-0000-2200-0000D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30/04/2021
Entrega de lectura</t>
        </r>
      </text>
    </comment>
    <comment ref="X226" authorId="2" shapeId="0" xr:uid="{00000000-0006-0000-2200-0000D3000000}">
      <text>
        <r>
          <rPr>
            <sz val="9"/>
            <color indexed="81"/>
            <rFont val="Tahoma"/>
            <family val="2"/>
          </rPr>
          <t>Transferencia
01/05/2021
Comp. 36317</t>
        </r>
      </text>
    </comment>
    <comment ref="I227" authorId="2" shapeId="0" xr:uid="{00000000-0006-0000-2200-0000D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31/05/2021
Entrega de lectura</t>
        </r>
      </text>
    </comment>
    <comment ref="X227" authorId="2" shapeId="0" xr:uid="{00000000-0006-0000-2200-0000D5000000}">
      <text>
        <r>
          <rPr>
            <sz val="9"/>
            <color indexed="81"/>
            <rFont val="Tahoma"/>
            <family val="2"/>
          </rPr>
          <t>Transferencia
01/06/2021
Comp. 36551</t>
        </r>
      </text>
    </comment>
    <comment ref="J228" authorId="2" shapeId="0" xr:uid="{00000000-0006-0000-2200-0000D6000000}">
      <text>
        <r>
          <rPr>
            <b/>
            <sz val="9"/>
            <color indexed="81"/>
            <rFont val="Tahoma"/>
            <family val="2"/>
          </rPr>
          <t>29/06/2021
queda pendiente cobro de agua por no poder tomar lectura.</t>
        </r>
      </text>
    </comment>
    <comment ref="X228" authorId="2" shapeId="0" xr:uid="{00000000-0006-0000-2200-0000D7000000}">
      <text>
        <r>
          <rPr>
            <sz val="9"/>
            <color indexed="81"/>
            <rFont val="Tahoma"/>
            <family val="2"/>
          </rPr>
          <t>Transferencia
01/07/2021
Comp. 36799</t>
        </r>
      </text>
    </comment>
    <comment ref="D229" authorId="2" shapeId="0" xr:uid="{00000000-0006-0000-2200-0000D8000000}">
      <text>
        <r>
          <rPr>
            <b/>
            <sz val="9"/>
            <color indexed="81"/>
            <rFont val="Tahoma"/>
            <family val="2"/>
          </rPr>
          <t>28/07/2021
Instalación de sello n°20838</t>
        </r>
      </text>
    </comment>
    <comment ref="H229" authorId="2" shapeId="0" xr:uid="{00000000-0006-0000-2200-0000D9000000}">
      <text>
        <r>
          <rPr>
            <b/>
            <sz val="9"/>
            <color indexed="81"/>
            <rFont val="Tahoma"/>
            <family val="2"/>
          </rPr>
          <t>28/07/2021
Instalación de sello n°20883</t>
        </r>
      </text>
    </comment>
    <comment ref="I229" authorId="2" shapeId="0" xr:uid="{00000000-0006-0000-2200-0000D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2" shapeId="0" xr:uid="{00000000-0006-0000-2200-0000DB000000}">
      <text>
        <r>
          <rPr>
            <sz val="9"/>
            <color indexed="81"/>
            <rFont val="Tahoma"/>
            <family val="2"/>
          </rPr>
          <t>Transferencia
31/07/2021
Comp. 37037</t>
        </r>
      </text>
    </comment>
    <comment ref="I230" authorId="2" shapeId="0" xr:uid="{00000000-0006-0000-2200-0000D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2" shapeId="0" xr:uid="{00000000-0006-0000-2200-0000DD000000}">
      <text>
        <r>
          <rPr>
            <sz val="9"/>
            <color indexed="81"/>
            <rFont val="Tahoma"/>
            <family val="2"/>
          </rPr>
          <t>Transferencia
03/09/2021
Comp. 37347</t>
        </r>
      </text>
    </comment>
    <comment ref="I231" authorId="2" shapeId="0" xr:uid="{00000000-0006-0000-2200-0000D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2" shapeId="0" xr:uid="{00000000-0006-0000-2200-0000DF000000}">
      <text>
        <r>
          <rPr>
            <sz val="9"/>
            <color indexed="81"/>
            <rFont val="Tahoma"/>
            <family val="2"/>
          </rPr>
          <t>Transferencia
01/10/2021
Comp. 37537</t>
        </r>
      </text>
    </comment>
    <comment ref="I232" authorId="2" shapeId="0" xr:uid="{00000000-0006-0000-2200-0000E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2" shapeId="0" xr:uid="{00000000-0006-0000-2200-0000E1000000}">
      <text>
        <r>
          <rPr>
            <sz val="9"/>
            <color indexed="81"/>
            <rFont val="Tahoma"/>
            <family val="2"/>
          </rPr>
          <t>Transferencia
30/10/2021
Comp. 37743</t>
        </r>
      </text>
    </comment>
    <comment ref="I233" authorId="2" shapeId="0" xr:uid="{00000000-0006-0000-2200-0000E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2" shapeId="0" xr:uid="{00000000-0006-0000-2200-0000E3000000}">
      <text>
        <r>
          <rPr>
            <sz val="9"/>
            <color indexed="81"/>
            <rFont val="Tahoma"/>
            <family val="2"/>
          </rPr>
          <t>Transferencia
01/12/2021
Comp. 38017</t>
        </r>
      </text>
    </comment>
    <comment ref="I234" authorId="3" shapeId="0" xr:uid="{00000000-0006-0000-2200-0000E4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3" shapeId="0" xr:uid="{00000000-0006-0000-2200-0000E5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04/01/2022
Comp 38318</t>
        </r>
      </text>
    </comment>
    <comment ref="I235" authorId="3" shapeId="0" xr:uid="{00000000-0006-0000-2200-0000E6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3" shapeId="0" xr:uid="{00000000-0006-0000-2200-0000E7000000}">
      <text>
        <r>
          <rPr>
            <b/>
            <sz val="9"/>
            <color indexed="81"/>
            <rFont val="Tahoma"/>
            <family val="2"/>
          </rPr>
          <t>Transferencia
03/02/2022
Comp. 38546</t>
        </r>
      </text>
    </comment>
    <comment ref="I236" authorId="3" shapeId="0" xr:uid="{00000000-0006-0000-2200-0000E8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0" shapeId="0" xr:uid="{00000000-0006-0000-2200-0000E9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3" shapeId="0" xr:uid="{00000000-0006-0000-2200-0000EA000000}">
      <text>
        <r>
          <rPr>
            <sz val="9"/>
            <color indexed="81"/>
            <rFont val="Tahoma"/>
            <family val="2"/>
          </rPr>
          <t xml:space="preserve">Transferencia
01/03/2022
Comp. 38766
</t>
        </r>
      </text>
    </comment>
    <comment ref="I237" authorId="3" shapeId="0" xr:uid="{00000000-0006-0000-2200-0000EB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3" shapeId="0" xr:uid="{00000000-0006-0000-2200-0000EC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02/04/2022
Comp. 39021</t>
        </r>
      </text>
    </comment>
    <comment ref="I238" authorId="3" shapeId="0" xr:uid="{00000000-0006-0000-2200-0000E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I239" authorId="3" shapeId="0" xr:uid="{00000000-0006-0000-2200-0000EE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3" shapeId="0" xr:uid="{00000000-0006-0000-2200-0000E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02/06/2022
Comp. 39543</t>
        </r>
      </text>
    </comment>
    <comment ref="I240" authorId="4" shapeId="0" xr:uid="{00000000-0006-0000-2200-0000F0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4" shapeId="0" xr:uid="{00000000-0006-0000-2200-0000F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01/07/2022
Comp. 39765</t>
        </r>
      </text>
    </comment>
    <comment ref="I241" authorId="4" shapeId="0" xr:uid="{00000000-0006-0000-2200-0000F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4" shapeId="0" xr:uid="{00000000-0006-0000-2200-0000F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02/08/2022
Comp. 40044</t>
        </r>
      </text>
    </comment>
    <comment ref="I242" authorId="4" shapeId="0" xr:uid="{00000000-0006-0000-2200-0000F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4" shapeId="0" xr:uid="{00000000-0006-0000-2200-0000F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02/09/2022
Comp. 40275</t>
        </r>
      </text>
    </comment>
    <comment ref="I243" authorId="4" shapeId="0" xr:uid="{00000000-0006-0000-2200-0000F6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4" shapeId="0" xr:uid="{00000000-0006-0000-2200-0000F7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30/09/2022
Comp. 40454</t>
        </r>
      </text>
    </comment>
    <comment ref="I244" authorId="4" shapeId="0" xr:uid="{00000000-0006-0000-2200-0000F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4" shapeId="0" xr:uid="{00000000-0006-0000-2200-0000F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01/11/2022
Comp. 40763</t>
        </r>
      </text>
    </comment>
    <comment ref="I245" authorId="4" shapeId="0" xr:uid="{00000000-0006-0000-2200-0000FA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4" shapeId="0" xr:uid="{00000000-0006-0000-2200-0000F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01/12/2022
Comp. 40985</t>
        </r>
      </text>
    </comment>
    <comment ref="I246" authorId="4" shapeId="0" xr:uid="{00000000-0006-0000-2200-0000F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4" shapeId="0" xr:uid="{00000000-0006-0000-2200-0000F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31/12/2022
Comp. 41223</t>
        </r>
      </text>
    </comment>
    <comment ref="I247" authorId="4" shapeId="0" xr:uid="{00000000-0006-0000-2200-0000F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4" shapeId="0" xr:uid="{00000000-0006-0000-2200-0000F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01/02/2023
Comp. 41469</t>
        </r>
      </text>
    </comment>
    <comment ref="I248" authorId="4" shapeId="0" xr:uid="{00000000-0006-0000-2200-00000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4" shapeId="0" xr:uid="{00000000-0006-0000-2200-00000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01/03/2023
Comp. 41723</t>
        </r>
      </text>
    </comment>
    <comment ref="I249" authorId="4" shapeId="0" xr:uid="{00000000-0006-0000-2200-00000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4" shapeId="0" xr:uid="{00000000-0006-0000-2200-00000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31/03/2023
Comp. 41940</t>
        </r>
      </text>
    </comment>
    <comment ref="I250" authorId="4" shapeId="0" xr:uid="{00000000-0006-0000-2200-00000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4" shapeId="0" xr:uid="{00000000-0006-0000-2200-00000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28/04/2023
Comp. 42165</t>
        </r>
      </text>
    </comment>
    <comment ref="I251" authorId="4" shapeId="0" xr:uid="{00000000-0006-0000-2200-00000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4" shapeId="0" xr:uid="{00000000-0006-0000-2200-00000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01/06/2023
Comp. 42478</t>
        </r>
      </text>
    </comment>
    <comment ref="I252" authorId="5" shapeId="0" xr:uid="{00000000-0006-0000-2200-000008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5" shapeId="0" xr:uid="{00000000-0006-0000-2200-000009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01/07/2023
Comp. 42717</t>
        </r>
      </text>
    </comment>
    <comment ref="I253" authorId="5" shapeId="0" xr:uid="{00000000-0006-0000-2200-00000A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5" shapeId="0" xr:uid="{00000000-0006-0000-2200-00000B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01/08/2023
Comp. 42973</t>
        </r>
      </text>
    </comment>
    <comment ref="I254" authorId="5" shapeId="0" xr:uid="{0B9D66CE-EB50-4336-8269-91CF90EC329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5" shapeId="0" xr:uid="{05DC7DE3-0C81-4BD0-B6CB-48E0F066711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04/09/2023
Comp. 43280</t>
        </r>
      </text>
    </comment>
    <comment ref="I255" authorId="5" shapeId="0" xr:uid="{0CB04596-39D4-490D-B6D9-6ECE6942BD6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5" shapeId="0" xr:uid="{5EAA739E-B67F-4BAF-BA31-1F27348F56E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29/09/2023
Comp. 43434</t>
        </r>
      </text>
    </comment>
    <comment ref="I256" authorId="5" shapeId="0" xr:uid="{0149AF65-0C06-4B94-96D6-9414DE3EB7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5" shapeId="0" xr:uid="{E109A1EF-6A66-4F1F-B3BA-A4D25EC58F32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31/10/2023
Comp. 43708</t>
        </r>
      </text>
    </comment>
    <comment ref="I257" authorId="5" shapeId="0" xr:uid="{37C0A25F-1A13-4046-95C1-1B219D60BAC9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4" shapeId="0" xr:uid="{192E0E5A-4914-45B1-9CB2-226EFF1342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01/20/2023
comp. 43987</t>
        </r>
      </text>
    </comment>
    <comment ref="I258" authorId="5" shapeId="0" xr:uid="{B2171D99-D797-41A8-8F3F-4E6B895D156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4" shapeId="0" xr:uid="{EEDFFC78-FF9C-4687-8817-CD6972332C0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02/01/2024
comp. 44262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Usuario</author>
    <author>User</author>
    <author>Secretaria</author>
  </authors>
  <commentList>
    <comment ref="X35" authorId="0" shapeId="0" xr:uid="{00000000-0006-0000-23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23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23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23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23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23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23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23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23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23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23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23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23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23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23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23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23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23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23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23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23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23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23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23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23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23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23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23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23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23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23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23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23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23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23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23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23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23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23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23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23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23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23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23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23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23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23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23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23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23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23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23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23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23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23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23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23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23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J97" authorId="0" shapeId="0" xr:uid="{00000000-0006-0000-2300-00003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7" authorId="0" shapeId="0" xr:uid="{00000000-0006-0000-23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23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23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23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23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23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23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23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23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23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23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23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23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23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23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23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23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23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23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23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23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23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23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23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23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23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23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23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23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23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23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23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23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23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23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X138" authorId="0" shapeId="0" xr:uid="{00000000-0006-0000-23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23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23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23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23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23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23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23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23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23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23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23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23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23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23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23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23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23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23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23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23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23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23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23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23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23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23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23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23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23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23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23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23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23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23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23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23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23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X171" authorId="0" shapeId="0" xr:uid="{00000000-0006-0000-23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23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I173" authorId="0" shapeId="0" xr:uid="{00000000-0006-0000-23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X173" authorId="0" shapeId="0" xr:uid="{00000000-0006-0000-23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23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4" authorId="0" shapeId="0" xr:uid="{00000000-0006-0000-23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2300-00008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X175" authorId="1" shapeId="0" xr:uid="{00000000-0006-0000-23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13/02/2017
Comp. 24625</t>
        </r>
      </text>
    </comment>
    <comment ref="I176" authorId="1" shapeId="0" xr:uid="{00000000-0006-0000-23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X176" authorId="1" shapeId="0" xr:uid="{00000000-0006-0000-23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04/03/2017
Comp. 24797</t>
        </r>
      </text>
    </comment>
    <comment ref="I177" authorId="1" shapeId="0" xr:uid="{00000000-0006-0000-23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X177" authorId="1" shapeId="0" xr:uid="{00000000-0006-0000-23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06/04/2017
Comp. 25045</t>
        </r>
      </text>
    </comment>
    <comment ref="I178" authorId="1" shapeId="0" xr:uid="{00000000-0006-0000-23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1" shapeId="0" xr:uid="{00000000-0006-0000-23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11/05/2017
Comp. 25293</t>
        </r>
      </text>
    </comment>
    <comment ref="I179" authorId="1" shapeId="0" xr:uid="{00000000-0006-0000-23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X179" authorId="1" shapeId="0" xr:uid="{00000000-0006-0000-23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05/06/2017
Comp. 25476</t>
        </r>
      </text>
    </comment>
    <comment ref="I180" authorId="1" shapeId="0" xr:uid="{00000000-0006-0000-23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X180" authorId="1" shapeId="0" xr:uid="{00000000-0006-0000-23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04/07/2017
Comp. 25680</t>
        </r>
      </text>
    </comment>
    <comment ref="I181" authorId="1" shapeId="0" xr:uid="{00000000-0006-0000-23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X181" authorId="1" shapeId="0" xr:uid="{00000000-0006-0000-23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16/08/2017
Comp. 25987</t>
        </r>
      </text>
    </comment>
    <comment ref="I182" authorId="1" shapeId="0" xr:uid="{00000000-0006-0000-23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X182" authorId="1" shapeId="0" xr:uid="{00000000-0006-0000-23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11/09/2017
Comp. 26200</t>
        </r>
      </text>
    </comment>
    <comment ref="I183" authorId="1" shapeId="0" xr:uid="{00000000-0006-0000-23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I184" authorId="1" shapeId="0" xr:uid="{00000000-0006-0000-23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X184" authorId="1" shapeId="0" xr:uid="{00000000-0006-0000-2300-00009D000000}">
      <text>
        <r>
          <rPr>
            <b/>
            <sz val="9"/>
            <color indexed="81"/>
            <rFont val="Tahoma"/>
            <family val="2"/>
          </rPr>
          <t xml:space="preserve">Daniela:
</t>
        </r>
        <r>
          <rPr>
            <sz val="9"/>
            <color indexed="81"/>
            <rFont val="Tahoma"/>
            <family val="2"/>
          </rPr>
          <t>Transferencia
13/11/2017
Comp. 26660</t>
        </r>
      </text>
    </comment>
    <comment ref="I185" authorId="1" shapeId="0" xr:uid="{00000000-0006-0000-23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1" shapeId="0" xr:uid="{00000000-0006-0000-23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01/12/2017
Comp. 26792</t>
        </r>
      </text>
    </comment>
    <comment ref="I186" authorId="1" shapeId="0" xr:uid="{00000000-0006-0000-23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X186" authorId="1" shapeId="0" xr:uid="{00000000-0006-0000-23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Ttransferencia
01/01/2018
Comp,. 26973</t>
        </r>
      </text>
    </comment>
    <comment ref="I187" authorId="1" shapeId="0" xr:uid="{00000000-0006-0000-23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X187" authorId="1" shapeId="0" xr:uid="{00000000-0006-0000-23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01/02/2018
Comp. 27223</t>
        </r>
      </text>
    </comment>
    <comment ref="I188" authorId="1" shapeId="0" xr:uid="{00000000-0006-0000-23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X188" authorId="1" shapeId="0" xr:uid="{00000000-0006-0000-23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01/03/2018
Comp. 27446</t>
        </r>
      </text>
    </comment>
    <comment ref="I189" authorId="1" shapeId="0" xr:uid="{00000000-0006-0000-23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X189" authorId="1" shapeId="0" xr:uid="{00000000-0006-0000-23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10/04/2018
Comp. 27781</t>
        </r>
      </text>
    </comment>
    <comment ref="I190" authorId="1" shapeId="0" xr:uid="{00000000-0006-0000-23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1" shapeId="0" xr:uid="{00000000-0006-0000-23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01/05/2018
Comp. 27871</t>
        </r>
      </text>
    </comment>
    <comment ref="I191" authorId="1" shapeId="0" xr:uid="{00000000-0006-0000-23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X191" authorId="1" shapeId="0" xr:uid="{00000000-0006-0000-23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02/06/2018
Comp. 28126</t>
        </r>
      </text>
    </comment>
    <comment ref="I192" authorId="1" shapeId="0" xr:uid="{00000000-0006-0000-23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I193" authorId="1" shapeId="0" xr:uid="{00000000-0006-0000-23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1" shapeId="0" xr:uid="{00000000-0006-0000-23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01/08/2018
Comp. 28552</t>
        </r>
      </text>
    </comment>
    <comment ref="I194" authorId="1" shapeId="0" xr:uid="{00000000-0006-0000-23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X194" authorId="1" shapeId="0" xr:uid="{00000000-0006-0000-23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01/09/2018
Comp. 28761</t>
        </r>
      </text>
    </comment>
    <comment ref="I195" authorId="1" shapeId="0" xr:uid="{00000000-0006-0000-23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X195" authorId="1" shapeId="0" xr:uid="{00000000-0006-0000-2300-0000B2000000}">
      <text>
        <r>
          <rPr>
            <b/>
            <sz val="9"/>
            <color indexed="81"/>
            <rFont val="Tahoma"/>
            <family val="2"/>
          </rPr>
          <t xml:space="preserve">Daniela:
</t>
        </r>
        <r>
          <rPr>
            <sz val="9"/>
            <color indexed="81"/>
            <rFont val="Tahoma"/>
            <family val="2"/>
          </rPr>
          <t>Transferencia 
01/10/2018
Comp. 29010</t>
        </r>
      </text>
    </comment>
    <comment ref="I196" authorId="1" shapeId="0" xr:uid="{00000000-0006-0000-23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X196" authorId="1" shapeId="0" xr:uid="{00000000-0006-0000-23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05/11/2018
Comp. 29242</t>
        </r>
      </text>
    </comment>
    <comment ref="I197" authorId="1" shapeId="0" xr:uid="{00000000-0006-0000-23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Q197" authorId="1" shapeId="0" xr:uid="{00000000-0006-0000-23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1 Extintor $19.040.- cada uno.</t>
        </r>
      </text>
    </comment>
    <comment ref="X197" authorId="1" shapeId="0" xr:uid="{00000000-0006-0000-23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 
01/12/2018
Comp. 29446</t>
        </r>
      </text>
    </comment>
    <comment ref="I198" authorId="1" shapeId="0" xr:uid="{00000000-0006-0000-23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X198" authorId="1" shapeId="0" xr:uid="{00000000-0006-0000-2300-0000B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01/01/2019
Comp. 29665</t>
        </r>
      </text>
    </comment>
    <comment ref="I199" authorId="1" shapeId="0" xr:uid="{00000000-0006-0000-2300-0000B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1" shapeId="0" xr:uid="{00000000-0006-0000-2300-0000B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01/02/2019
Comp. 29884</t>
        </r>
      </text>
    </comment>
    <comment ref="I200" authorId="1" shapeId="0" xr:uid="{00000000-0006-0000-2300-0000B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X200" authorId="1" shapeId="0" xr:uid="{00000000-0006-0000-2300-0000B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01/03/2019
Comp. 30108</t>
        </r>
      </text>
    </comment>
    <comment ref="I201" authorId="1" shapeId="0" xr:uid="{00000000-0006-0000-2300-0000B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I202" authorId="1" shapeId="0" xr:uid="{00000000-0006-0000-2300-0000B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1" shapeId="0" xr:uid="{00000000-0006-0000-2300-0000C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03/05/2019
Comp. 30651</t>
        </r>
      </text>
    </comment>
    <comment ref="I203" authorId="1" shapeId="0" xr:uid="{00000000-0006-0000-2300-0000C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X203" authorId="1" shapeId="0" xr:uid="{00000000-0006-0000-2300-0000C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01/06/2019-17/06/2019-22/06/219
Comp. 30819-30921- 30977</t>
        </r>
      </text>
    </comment>
    <comment ref="I204" authorId="2" shapeId="0" xr:uid="{00000000-0006-0000-2300-0000C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X204" authorId="2" shapeId="0" xr:uid="{00000000-0006-0000-2300-0000C4000000}">
      <text>
        <r>
          <rPr>
            <sz val="9"/>
            <color indexed="81"/>
            <rFont val="Tahoma"/>
            <family val="2"/>
          </rPr>
          <t xml:space="preserve">
Transferencia
29/06/2019
Comp. 31010
Transferencia
06/07/2019
Comp. 31143</t>
        </r>
      </text>
    </comment>
    <comment ref="I205" authorId="2" shapeId="0" xr:uid="{00000000-0006-0000-2300-0000C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X205" authorId="1" shapeId="0" xr:uid="{00000000-0006-0000-2300-0000C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13/07/2019-20/07/2019
Comp. 31173-31195
</t>
        </r>
      </text>
    </comment>
    <comment ref="I206" authorId="2" shapeId="0" xr:uid="{00000000-0006-0000-2300-0000C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I207" authorId="2" shapeId="0" xr:uid="{00000000-0006-0000-2300-0000C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I208" authorId="2" shapeId="0" xr:uid="{00000000-0006-0000-2300-0000C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I209" authorId="2" shapeId="0" xr:uid="{00000000-0006-0000-2300-0000C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I210" authorId="2" shapeId="0" xr:uid="{00000000-0006-0000-2300-0000C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I211" authorId="2" shapeId="0" xr:uid="{00000000-0006-0000-2300-0000C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2" shapeId="0" xr:uid="{00000000-0006-0000-2300-0000CD000000}">
      <text>
        <r>
          <rPr>
            <sz val="9"/>
            <color indexed="81"/>
            <rFont val="Tahoma"/>
            <family val="2"/>
          </rPr>
          <t>Transferencia
18/02/2020
Comp. 32827</t>
        </r>
      </text>
    </comment>
    <comment ref="I212" authorId="2" shapeId="0" xr:uid="{00000000-0006-0000-2300-0000C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2" shapeId="0" xr:uid="{00000000-0006-0000-2300-0000CF000000}">
      <text>
        <r>
          <rPr>
            <sz val="9"/>
            <color indexed="81"/>
            <rFont val="Tahoma"/>
            <family val="2"/>
          </rPr>
          <t>Transferencia
01/03/2020
Comp. 32922</t>
        </r>
      </text>
    </comment>
    <comment ref="I213" authorId="2" shapeId="0" xr:uid="{00000000-0006-0000-2300-0000D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2" shapeId="0" xr:uid="{00000000-0006-0000-2300-0000D1000000}">
      <text>
        <r>
          <rPr>
            <sz val="9"/>
            <color indexed="81"/>
            <rFont val="Tahoma"/>
            <family val="2"/>
          </rPr>
          <t>Transferencia
01/04/2020-03/04/2020
Comp. 33129-33232</t>
        </r>
      </text>
    </comment>
    <comment ref="I214" authorId="2" shapeId="0" xr:uid="{00000000-0006-0000-2300-0000D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2" shapeId="0" xr:uid="{00000000-0006-0000-2300-0000D3000000}">
      <text>
        <r>
          <rPr>
            <sz val="9"/>
            <color indexed="81"/>
            <rFont val="Tahoma"/>
            <family val="2"/>
          </rPr>
          <t>Transferencia
30/04/2020
Comp. 33395</t>
        </r>
      </text>
    </comment>
    <comment ref="I215" authorId="2" shapeId="0" xr:uid="{00000000-0006-0000-2300-0000D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2" shapeId="0" xr:uid="{00000000-0006-0000-2300-0000D5000000}">
      <text>
        <r>
          <rPr>
            <sz val="9"/>
            <color indexed="81"/>
            <rFont val="Tahoma"/>
            <family val="2"/>
          </rPr>
          <t>Transferencia
01/06/2020
Comp. 33615</t>
        </r>
      </text>
    </comment>
    <comment ref="I216" authorId="2" shapeId="0" xr:uid="{00000000-0006-0000-2300-0000D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X216" authorId="2" shapeId="0" xr:uid="{00000000-0006-0000-2300-0000D7000000}">
      <text>
        <r>
          <rPr>
            <sz val="9"/>
            <color indexed="81"/>
            <rFont val="Tahoma"/>
            <family val="2"/>
          </rPr>
          <t>Transferencia
01/07/2020
Comp. 33854</t>
        </r>
      </text>
    </comment>
    <comment ref="I217" authorId="2" shapeId="0" xr:uid="{00000000-0006-0000-2300-0000D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2" shapeId="0" xr:uid="{00000000-0006-0000-2300-0000D9000000}">
      <text>
        <r>
          <rPr>
            <sz val="9"/>
            <color indexed="81"/>
            <rFont val="Tahoma"/>
            <family val="2"/>
          </rPr>
          <t>Transferencia
01/08/2020
Comp. 34083</t>
        </r>
      </text>
    </comment>
    <comment ref="I218" authorId="2" shapeId="0" xr:uid="{00000000-0006-0000-2300-0000D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2" shapeId="0" xr:uid="{00000000-0006-0000-2300-0000DB000000}">
      <text>
        <r>
          <rPr>
            <sz val="9"/>
            <color indexed="81"/>
            <rFont val="Tahoma"/>
            <family val="2"/>
          </rPr>
          <t>Transferencia
01/09/2020
Comp. 34325</t>
        </r>
      </text>
    </comment>
    <comment ref="I219" authorId="2" shapeId="0" xr:uid="{00000000-0006-0000-2300-0000D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2" shapeId="0" xr:uid="{00000000-0006-0000-2300-0000DD000000}">
      <text>
        <r>
          <rPr>
            <sz val="9"/>
            <color indexed="81"/>
            <rFont val="Tahoma"/>
            <family val="2"/>
          </rPr>
          <t>Transferencia
01/10/2020
Comp. 34567</t>
        </r>
      </text>
    </comment>
    <comment ref="I220" authorId="2" shapeId="0" xr:uid="{00000000-0006-0000-2300-0000D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2" shapeId="0" xr:uid="{00000000-0006-0000-2300-0000DF000000}">
      <text>
        <r>
          <rPr>
            <sz val="9"/>
            <color indexed="81"/>
            <rFont val="Tahoma"/>
            <family val="2"/>
          </rPr>
          <t>Transferencias
01/11/2020-02/11/2020
Comp. 34865-34896</t>
        </r>
      </text>
    </comment>
    <comment ref="I221" authorId="2" shapeId="0" xr:uid="{00000000-0006-0000-2300-0000E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2" shapeId="0" xr:uid="{00000000-0006-0000-2300-0000E1000000}">
      <text>
        <r>
          <rPr>
            <sz val="9"/>
            <color indexed="81"/>
            <rFont val="Tahoma"/>
            <family val="2"/>
          </rPr>
          <t>Transferencia
01/12/2020-01/12/2020
Comp. 35050-35093</t>
        </r>
      </text>
    </comment>
    <comment ref="I222" authorId="2" shapeId="0" xr:uid="{00000000-0006-0000-2300-0000E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2" shapeId="0" xr:uid="{00000000-0006-0000-2300-0000E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01/01/2021
Comp. 35467
Transferencia
06/01/2021
Comp. 35468</t>
        </r>
      </text>
    </comment>
    <comment ref="I223" authorId="2" shapeId="0" xr:uid="{00000000-0006-0000-2300-0000E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2" shapeId="0" xr:uid="{00000000-0006-0000-2300-0000E5000000}">
      <text>
        <r>
          <rPr>
            <sz val="9"/>
            <color indexed="81"/>
            <rFont val="Tahoma"/>
            <family val="2"/>
          </rPr>
          <t>Transferencia
01/02/2021
Comp. 35537</t>
        </r>
      </text>
    </comment>
    <comment ref="I224" authorId="2" shapeId="0" xr:uid="{00000000-0006-0000-2300-0000E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X224" authorId="2" shapeId="0" xr:uid="{00000000-0006-0000-2300-0000E7000000}">
      <text>
        <r>
          <rPr>
            <sz val="9"/>
            <color indexed="81"/>
            <rFont val="Tahoma"/>
            <family val="2"/>
          </rPr>
          <t>Transferencia
01/03/2021
Comp. 35790</t>
        </r>
      </text>
    </comment>
    <comment ref="I225" authorId="2" shapeId="0" xr:uid="{00000000-0006-0000-2300-0000E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2" shapeId="0" xr:uid="{00000000-0006-0000-2300-0000E9000000}">
      <text>
        <r>
          <rPr>
            <sz val="9"/>
            <color indexed="81"/>
            <rFont val="Tahoma"/>
            <family val="2"/>
          </rPr>
          <t>Transferencia
01/04/2021
Comp. 36029</t>
        </r>
      </text>
    </comment>
    <comment ref="I226" authorId="2" shapeId="0" xr:uid="{00000000-0006-0000-2300-0000E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2" shapeId="0" xr:uid="{00000000-0006-0000-2300-0000EB000000}">
      <text>
        <r>
          <rPr>
            <sz val="9"/>
            <color indexed="81"/>
            <rFont val="Tahoma"/>
            <family val="2"/>
          </rPr>
          <t>Transferencia
01/05/2021
Comp. 36314</t>
        </r>
      </text>
    </comment>
    <comment ref="I227" authorId="2" shapeId="0" xr:uid="{00000000-0006-0000-2300-0000E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2" shapeId="0" xr:uid="{00000000-0006-0000-2300-0000ED000000}">
      <text>
        <r>
          <rPr>
            <sz val="9"/>
            <color indexed="81"/>
            <rFont val="Tahoma"/>
            <family val="2"/>
          </rPr>
          <t>Transferencia
01/06/2021
Comp. 36535</t>
        </r>
      </text>
    </comment>
    <comment ref="I228" authorId="2" shapeId="0" xr:uid="{00000000-0006-0000-2300-0000E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2" shapeId="0" xr:uid="{00000000-0006-0000-2300-0000EF000000}">
      <text>
        <r>
          <rPr>
            <sz val="9"/>
            <color indexed="81"/>
            <rFont val="Tahoma"/>
            <family val="2"/>
          </rPr>
          <t>Transferencia
01/07/2021
Comp. 36769</t>
        </r>
      </text>
    </comment>
    <comment ref="I229" authorId="2" shapeId="0" xr:uid="{00000000-0006-0000-2300-0000F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2" shapeId="0" xr:uid="{00000000-0006-0000-2300-0000F1000000}">
      <text>
        <r>
          <rPr>
            <sz val="9"/>
            <color indexed="81"/>
            <rFont val="Tahoma"/>
            <family val="2"/>
          </rPr>
          <t>Transferencia
01/08/2021
Comp. 37048</t>
        </r>
      </text>
    </comment>
    <comment ref="I230" authorId="2" shapeId="0" xr:uid="{00000000-0006-0000-2300-0000F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2" shapeId="0" xr:uid="{00000000-0006-0000-2300-0000F3000000}">
      <text>
        <r>
          <rPr>
            <sz val="9"/>
            <color indexed="81"/>
            <rFont val="Tahoma"/>
            <family val="2"/>
          </rPr>
          <t>Transferencia
01/09/2021
Comp. 37262</t>
        </r>
      </text>
    </comment>
    <comment ref="I231" authorId="2" shapeId="0" xr:uid="{00000000-0006-0000-2300-0000F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2" shapeId="0" xr:uid="{00000000-0006-0000-2300-0000F5000000}">
      <text>
        <r>
          <rPr>
            <sz val="9"/>
            <color indexed="81"/>
            <rFont val="Tahoma"/>
            <family val="2"/>
          </rPr>
          <t>Transferencia
01/10/2021
Comp. 37510</t>
        </r>
      </text>
    </comment>
    <comment ref="I232" authorId="2" shapeId="0" xr:uid="{00000000-0006-0000-2300-0000F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2" shapeId="0" xr:uid="{00000000-0006-0000-2300-0000F7000000}">
      <text>
        <r>
          <rPr>
            <sz val="9"/>
            <color indexed="81"/>
            <rFont val="Tahoma"/>
            <family val="2"/>
          </rPr>
          <t>Transferencia
01/11/2021
Comp. 37787</t>
        </r>
      </text>
    </comment>
    <comment ref="I233" authorId="2" shapeId="0" xr:uid="{00000000-0006-0000-2300-0000F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2" shapeId="0" xr:uid="{00000000-0006-0000-2300-0000F9000000}">
      <text>
        <r>
          <rPr>
            <sz val="9"/>
            <color indexed="81"/>
            <rFont val="Tahoma"/>
            <family val="2"/>
          </rPr>
          <t>Transferencia
01/12/2021
Comp. 37989</t>
        </r>
      </text>
    </comment>
    <comment ref="I234" authorId="3" shapeId="0" xr:uid="{00000000-0006-0000-2300-0000FA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3" shapeId="0" xr:uid="{00000000-0006-0000-2300-0000FB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01/01/2022
Comp. 38266</t>
        </r>
      </text>
    </comment>
    <comment ref="I235" authorId="3" shapeId="0" xr:uid="{00000000-0006-0000-2300-0000FC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3" shapeId="0" xr:uid="{00000000-0006-0000-2300-0000F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01/02/2022
Comp. 38480</t>
        </r>
      </text>
    </comment>
    <comment ref="I236" authorId="3" shapeId="0" xr:uid="{00000000-0006-0000-2300-0000FE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0" shapeId="0" xr:uid="{00000000-0006-0000-2300-0000FF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3" shapeId="0" xr:uid="{00000000-0006-0000-2300-000000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01/03/2022
Comp. 38737</t>
        </r>
      </text>
    </comment>
    <comment ref="I237" authorId="3" shapeId="0" xr:uid="{00000000-0006-0000-2300-000001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Q237" authorId="3" shapeId="0" xr:uid="{00000000-0006-0000-2300-000002010000}">
      <text>
        <r>
          <rPr>
            <b/>
            <sz val="9"/>
            <color indexed="81"/>
            <rFont val="Tahoma"/>
            <family val="2"/>
          </rPr>
          <t>1 Extintor de 4Kg solicitado por la propietaria vía correo.</t>
        </r>
      </text>
    </comment>
    <comment ref="X237" authorId="3" shapeId="0" xr:uid="{00000000-0006-0000-2300-000003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Transferencias
01/04/2022-04/04/2022
Comp. 38976-39066</t>
        </r>
      </text>
    </comment>
    <comment ref="I238" authorId="3" shapeId="0" xr:uid="{00000000-0006-0000-2300-000004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3" shapeId="0" xr:uid="{00000000-0006-0000-2300-000005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01/05/2022
Comp. 39248</t>
        </r>
      </text>
    </comment>
    <comment ref="I239" authorId="3" shapeId="0" xr:uid="{00000000-0006-0000-2300-000006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3" shapeId="0" xr:uid="{00000000-0006-0000-2300-000007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01/06/2022
Comp. 39479</t>
        </r>
      </text>
    </comment>
    <comment ref="I240" authorId="4" shapeId="0" xr:uid="{00000000-0006-0000-2300-00000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4" shapeId="0" xr:uid="{00000000-0006-0000-2300-00000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01/07/2022
Comp. 39716</t>
        </r>
      </text>
    </comment>
    <comment ref="I241" authorId="4" shapeId="0" xr:uid="{00000000-0006-0000-2300-00000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4" shapeId="0" xr:uid="{00000000-0006-0000-2300-00000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01/08/2022
Comp. 39957</t>
        </r>
      </text>
    </comment>
    <comment ref="I242" authorId="4" shapeId="0" xr:uid="{00000000-0006-0000-2300-00000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4" shapeId="0" xr:uid="{00000000-0006-0000-2300-00000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31/08/2022
Comp. 40212</t>
        </r>
      </text>
    </comment>
    <comment ref="I243" authorId="4" shapeId="0" xr:uid="{00000000-0006-0000-2300-00000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4" shapeId="0" xr:uid="{00000000-0006-0000-2300-00000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01/10/2022
Comp. 40491</t>
        </r>
      </text>
    </comment>
    <comment ref="I244" authorId="4" shapeId="0" xr:uid="{00000000-0006-0000-2300-00001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4" shapeId="0" xr:uid="{00000000-0006-0000-2300-00001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Transferencias
28/10/2022-01/11/2022
Comp. 40686-40687-40754</t>
        </r>
      </text>
    </comment>
    <comment ref="I245" authorId="4" shapeId="0" xr:uid="{00000000-0006-0000-2300-00001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4" shapeId="0" xr:uid="{00000000-0006-0000-2300-00001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01/12/2022
Comp. 40942</t>
        </r>
      </text>
    </comment>
    <comment ref="I246" authorId="4" shapeId="0" xr:uid="{00000000-0006-0000-2300-00001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4" shapeId="0" xr:uid="{00000000-0006-0000-2300-000015010000}">
      <text>
        <r>
          <rPr>
            <b/>
            <sz val="9"/>
            <color indexed="81"/>
            <rFont val="Tahoma"/>
            <family val="2"/>
          </rPr>
          <t xml:space="preserve">Transferencia
</t>
        </r>
        <r>
          <rPr>
            <sz val="9"/>
            <color indexed="81"/>
            <rFont val="Tahoma"/>
            <family val="2"/>
          </rPr>
          <t>13/01/2023
Comp. 41345</t>
        </r>
      </text>
    </comment>
    <comment ref="I247" authorId="4" shapeId="0" xr:uid="{00000000-0006-0000-2300-00001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4" shapeId="0" xr:uid="{00000000-0006-0000-2300-00001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31/01/2023
Comp. 41435</t>
        </r>
      </text>
    </comment>
    <comment ref="I248" authorId="4" shapeId="0" xr:uid="{00000000-0006-0000-2300-00001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4" shapeId="0" xr:uid="{00000000-0006-0000-2300-00001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01/03/2023
Comp. 41688</t>
        </r>
      </text>
    </comment>
    <comment ref="I249" authorId="4" shapeId="0" xr:uid="{00000000-0006-0000-2300-00001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4" shapeId="0" xr:uid="{00000000-0006-0000-2300-00001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31/03/2023-01/04/2023
Comp. 41950-41989</t>
        </r>
      </text>
    </comment>
    <comment ref="I250" authorId="4" shapeId="0" xr:uid="{00000000-0006-0000-2300-00001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4" shapeId="0" xr:uid="{00000000-0006-0000-2300-00001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01/05/2023
Comp. 42228</t>
        </r>
      </text>
    </comment>
    <comment ref="I251" authorId="4" shapeId="0" xr:uid="{00000000-0006-0000-2300-00001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4" shapeId="0" xr:uid="{00000000-0006-0000-2300-00001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01/06/2023
Comp. 42427</t>
        </r>
      </text>
    </comment>
    <comment ref="I252" authorId="5" shapeId="0" xr:uid="{00000000-0006-0000-2300-000020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5" shapeId="0" xr:uid="{00000000-0006-0000-2300-000021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01/07/2023
Comp. 42715</t>
        </r>
      </text>
    </comment>
    <comment ref="I253" authorId="5" shapeId="0" xr:uid="{00000000-0006-0000-2300-000022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5" shapeId="0" xr:uid="{00000000-0006-0000-2300-000023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01/08/2023
Comp. 42934</t>
        </r>
      </text>
    </comment>
    <comment ref="I254" authorId="5" shapeId="0" xr:uid="{CFF54FA5-2350-42C9-B745-72EBCBDC62E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5" shapeId="0" xr:uid="{BD37CFAA-9D39-4612-A08F-625470BB157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01/09/2023
Comp. 43194</t>
        </r>
      </text>
    </comment>
    <comment ref="I255" authorId="5" shapeId="0" xr:uid="{5F4BADD6-64EA-4581-9335-A5A989D5371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5" shapeId="0" xr:uid="{B721ACC8-A176-4AE9-AC90-AF6DC7C14ED5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04/10/2023
Comp. 43538</t>
        </r>
      </text>
    </comment>
    <comment ref="I256" authorId="5" shapeId="0" xr:uid="{08CF3EFA-C5AE-4AE5-8ABC-9180B216ADD5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5" shapeId="0" xr:uid="{3DDA36E5-F41F-463C-991A-6EDFB3674AD9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01/11/2023
Comp. 43745</t>
        </r>
      </text>
    </comment>
    <comment ref="I257" authorId="5" shapeId="0" xr:uid="{CB5FF1D5-FE3B-45AB-8B08-E5EAC24A269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5" shapeId="0" xr:uid="{F68F23A5-74E9-4DD6-84BF-2EFEBAC704B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01/12/2023
Comp. 43945</t>
        </r>
      </text>
    </comment>
    <comment ref="I258" authorId="5" shapeId="0" xr:uid="{D3822753-A202-4517-9F0E-72EEAA86E24F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4" shapeId="0" xr:uid="{AF4CA1B5-45FF-4103-A490-34BBBBB7494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01/01/2024
comp. 44259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Constanza Rojas</author>
    <author>Beatriz Contreras</author>
    <author>Usuario</author>
    <author>User</author>
    <author>Secretaria</author>
  </authors>
  <commentList>
    <comment ref="X35" authorId="0" shapeId="0" xr:uid="{00000000-0006-0000-24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24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24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24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24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24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24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24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24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24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24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24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24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24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24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24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24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24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24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24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24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24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24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24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24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24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24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24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24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24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24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24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24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24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24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24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24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24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24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24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24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24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24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24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24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24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24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24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24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24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24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24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24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24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24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24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24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24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X97" authorId="0" shapeId="0" xr:uid="{00000000-0006-0000-2400-00003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2400-00003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24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24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24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24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24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24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24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24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2400-000045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24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24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24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24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24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24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24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24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24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2400-00004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24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24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24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24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24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24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24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24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24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24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24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24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24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24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24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24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24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24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24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24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24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24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24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24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24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24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24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24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24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24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24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24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24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24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24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24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24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24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24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24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24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24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24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24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24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24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24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24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24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24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24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24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24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I171" authorId="0" shapeId="0" xr:uid="{00000000-0006-0000-24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1" authorId="0" shapeId="0" xr:uid="{00000000-0006-0000-24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24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I173" authorId="0" shapeId="0" xr:uid="{00000000-0006-0000-24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3" authorId="0" shapeId="0" xr:uid="{00000000-0006-0000-24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24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27/12/2016
Toma de lectura</t>
        </r>
      </text>
    </comment>
    <comment ref="X174" authorId="0" shapeId="0" xr:uid="{00000000-0006-0000-24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24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X175" authorId="1" shapeId="0" xr:uid="{00000000-0006-0000-24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06/02/2017
Comp. 24588</t>
        </r>
      </text>
    </comment>
    <comment ref="I176" authorId="1" shapeId="0" xr:uid="{00000000-0006-0000-24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X176" authorId="1" shapeId="0" xr:uid="{00000000-0006-0000-24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03/03/2017
Comp. 24786</t>
        </r>
      </text>
    </comment>
    <comment ref="I177" authorId="1" shapeId="0" xr:uid="{00000000-0006-0000-24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X177" authorId="1" shapeId="0" xr:uid="{00000000-0006-0000-24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03/04/2017
Comp. 25012</t>
        </r>
      </text>
    </comment>
    <comment ref="I178" authorId="1" shapeId="0" xr:uid="{00000000-0006-0000-24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1" shapeId="0" xr:uid="{00000000-0006-0000-24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02/05/2017
Comp. 25214</t>
        </r>
      </text>
    </comment>
    <comment ref="I179" authorId="1" shapeId="0" xr:uid="{00000000-0006-0000-24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X179" authorId="1" shapeId="0" xr:uid="{00000000-0006-0000-24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07/06/2017
Comp. 25491</t>
        </r>
      </text>
    </comment>
    <comment ref="I180" authorId="1" shapeId="0" xr:uid="{00000000-0006-0000-24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X180" authorId="1" shapeId="0" xr:uid="{00000000-0006-0000-24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03/07/2017
Comp. 25671</t>
        </r>
      </text>
    </comment>
    <comment ref="I181" authorId="1" shapeId="0" xr:uid="{00000000-0006-0000-24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X181" authorId="1" shapeId="0" xr:uid="{00000000-0006-0000-24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01/08/2017
Comp. 25894</t>
        </r>
      </text>
    </comment>
    <comment ref="I182" authorId="1" shapeId="0" xr:uid="{00000000-0006-0000-24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X182" authorId="1" shapeId="0" xr:uid="{00000000-0006-0000-24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02/09/2017
Comp. 26133</t>
        </r>
      </text>
    </comment>
    <comment ref="I183" authorId="1" shapeId="0" xr:uid="{00000000-0006-0000-24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X183" authorId="1" shapeId="0" xr:uid="{00000000-0006-0000-24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03/10/2017
Comp. 26368</t>
        </r>
      </text>
    </comment>
    <comment ref="I184" authorId="1" shapeId="0" xr:uid="{00000000-0006-0000-24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X184" authorId="1" shapeId="0" xr:uid="{00000000-0006-0000-24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02/11/2017
Comp. 26568</t>
        </r>
      </text>
    </comment>
    <comment ref="I185" authorId="1" shapeId="0" xr:uid="{00000000-0006-0000-24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1" shapeId="0" xr:uid="{00000000-0006-0000-24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03/12/2017
Comp. 26813</t>
        </r>
      </text>
    </comment>
    <comment ref="I186" authorId="1" shapeId="0" xr:uid="{00000000-0006-0000-24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X186" authorId="1" shapeId="0" xr:uid="{00000000-0006-0000-24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02/01/2018
Comp. 27012</t>
        </r>
      </text>
    </comment>
    <comment ref="I187" authorId="1" shapeId="0" xr:uid="{00000000-0006-0000-24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X187" authorId="1" shapeId="0" xr:uid="{00000000-0006-0000-24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08/02/2018
Comp. 27306</t>
        </r>
      </text>
    </comment>
    <comment ref="I188" authorId="1" shapeId="0" xr:uid="{00000000-0006-0000-24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X188" authorId="1" shapeId="0" xr:uid="{00000000-0006-0000-24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04/03/2018
Comp. 27495</t>
        </r>
      </text>
    </comment>
    <comment ref="I189" authorId="1" shapeId="0" xr:uid="{00000000-0006-0000-24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X189" authorId="1" shapeId="0" xr:uid="{00000000-0006-0000-24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02/04/2018
Comp. 27690</t>
        </r>
      </text>
    </comment>
    <comment ref="I190" authorId="1" shapeId="0" xr:uid="{00000000-0006-0000-24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1" shapeId="0" xr:uid="{00000000-0006-0000-24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09/05/2018
Comp. 27987</t>
        </r>
      </text>
    </comment>
    <comment ref="I191" authorId="1" shapeId="0" xr:uid="{00000000-0006-0000-24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X191" authorId="1" shapeId="0" xr:uid="{00000000-0006-0000-24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03/06/2018
Comp. 28146</t>
        </r>
      </text>
    </comment>
    <comment ref="I192" authorId="1" shapeId="0" xr:uid="{00000000-0006-0000-24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X192" authorId="2" shapeId="0" xr:uid="{00000000-0006-0000-2400-0000AF000000}">
      <text>
        <r>
          <rPr>
            <b/>
            <sz val="9"/>
            <color indexed="81"/>
            <rFont val="Tahoma"/>
            <family val="2"/>
          </rPr>
          <t>Constanza:</t>
        </r>
        <r>
          <rPr>
            <sz val="9"/>
            <color indexed="81"/>
            <rFont val="Tahoma"/>
            <family val="2"/>
          </rPr>
          <t xml:space="preserve">
Transferencia
03/07/2018
Comp. 28364</t>
        </r>
      </text>
    </comment>
    <comment ref="I193" authorId="1" shapeId="0" xr:uid="{00000000-0006-0000-24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1" shapeId="0" xr:uid="{00000000-0006-0000-24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02/08/2018
Comp. 28590</t>
        </r>
      </text>
    </comment>
    <comment ref="I194" authorId="1" shapeId="0" xr:uid="{00000000-0006-0000-24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X194" authorId="1" shapeId="0" xr:uid="{00000000-0006-0000-24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03/09/2018
Comp. 28808</t>
        </r>
      </text>
    </comment>
    <comment ref="I195" authorId="1" shapeId="0" xr:uid="{00000000-0006-0000-24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X195" authorId="1" shapeId="0" xr:uid="{00000000-0006-0000-24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03/10/2018
Comp. 29061</t>
        </r>
      </text>
    </comment>
    <comment ref="I196" authorId="1" shapeId="0" xr:uid="{00000000-0006-0000-24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X196" authorId="1" shapeId="0" xr:uid="{00000000-0006-0000-24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06/11/2018
Comp. 29292</t>
        </r>
      </text>
    </comment>
    <comment ref="I197" authorId="1" shapeId="0" xr:uid="{00000000-0006-0000-24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X197" authorId="1" shapeId="0" xr:uid="{00000000-0006-0000-2400-0000B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03/12/2018
Comp. 29499</t>
        </r>
      </text>
    </comment>
    <comment ref="I198" authorId="1" shapeId="0" xr:uid="{00000000-0006-0000-2400-0000B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X198" authorId="1" shapeId="0" xr:uid="{00000000-0006-0000-2400-0000B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01/01/2019
Comp. 29672</t>
        </r>
      </text>
    </comment>
    <comment ref="I199" authorId="1" shapeId="0" xr:uid="{00000000-0006-0000-2400-0000B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1" shapeId="0" xr:uid="{00000000-0006-0000-2400-0000B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04/02/2019
Comp. 29946</t>
        </r>
      </text>
    </comment>
    <comment ref="I200" authorId="1" shapeId="0" xr:uid="{00000000-0006-0000-2400-0000B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X200" authorId="1" shapeId="0" xr:uid="{00000000-0006-0000-2400-0000B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03/03/2019
Comp. 30163</t>
        </r>
      </text>
    </comment>
    <comment ref="I201" authorId="1" shapeId="0" xr:uid="{00000000-0006-0000-2400-0000C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X201" authorId="1" shapeId="0" xr:uid="{00000000-0006-0000-2400-0000C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01/04/2019
Comp. 30384</t>
        </r>
      </text>
    </comment>
    <comment ref="I202" authorId="1" shapeId="0" xr:uid="{00000000-0006-0000-2400-0000C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1" shapeId="0" xr:uid="{00000000-0006-0000-2400-0000C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02/05/2019
Comp. 30618</t>
        </r>
      </text>
    </comment>
    <comment ref="I203" authorId="1" shapeId="0" xr:uid="{00000000-0006-0000-2400-0000C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X203" authorId="1" shapeId="0" xr:uid="{00000000-0006-0000-2400-0000C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01/06/2019
Comp. 30817</t>
        </r>
      </text>
    </comment>
    <comment ref="I204" authorId="3" shapeId="0" xr:uid="{00000000-0006-0000-2400-0000C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X204" authorId="3" shapeId="0" xr:uid="{00000000-0006-0000-2400-0000C7000000}">
      <text>
        <r>
          <rPr>
            <sz val="9"/>
            <color indexed="81"/>
            <rFont val="Tahoma"/>
            <family val="2"/>
          </rPr>
          <t xml:space="preserve">
Transferencia
01/07/2019
Comp. 31078</t>
        </r>
      </text>
    </comment>
    <comment ref="I205" authorId="3" shapeId="0" xr:uid="{00000000-0006-0000-2400-0000C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X205" authorId="3" shapeId="0" xr:uid="{00000000-0006-0000-2400-0000C9000000}">
      <text>
        <r>
          <rPr>
            <sz val="9"/>
            <color indexed="81"/>
            <rFont val="Tahoma"/>
            <family val="2"/>
          </rPr>
          <t xml:space="preserve">
Transferencia
02/08/2019
Comp. 31334</t>
        </r>
      </text>
    </comment>
    <comment ref="I206" authorId="3" shapeId="0" xr:uid="{00000000-0006-0000-2400-0000C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X206" authorId="3" shapeId="0" xr:uid="{00000000-0006-0000-2400-0000CB000000}">
      <text>
        <r>
          <rPr>
            <sz val="9"/>
            <color indexed="81"/>
            <rFont val="Tahoma"/>
            <family val="2"/>
          </rPr>
          <t xml:space="preserve">
Transferencia
02/09/2019
Comp. 31568</t>
        </r>
      </text>
    </comment>
    <comment ref="I207" authorId="3" shapeId="0" xr:uid="{00000000-0006-0000-2400-0000C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X207" authorId="3" shapeId="0" xr:uid="{00000000-0006-0000-2400-0000CD000000}">
      <text>
        <r>
          <rPr>
            <sz val="9"/>
            <color indexed="81"/>
            <rFont val="Tahoma"/>
            <family val="2"/>
          </rPr>
          <t xml:space="preserve">
Transferencia
01/10/2019
Comp. 31766</t>
        </r>
      </text>
    </comment>
    <comment ref="I208" authorId="3" shapeId="0" xr:uid="{00000000-0006-0000-2400-0000C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X208" authorId="3" shapeId="0" xr:uid="{00000000-0006-0000-2400-0000CF000000}">
      <text>
        <r>
          <rPr>
            <sz val="9"/>
            <color indexed="81"/>
            <rFont val="Tahoma"/>
            <family val="2"/>
          </rPr>
          <t xml:space="preserve">
Transferencia
03/11/2019
Comp. 32025</t>
        </r>
      </text>
    </comment>
    <comment ref="I209" authorId="3" shapeId="0" xr:uid="{00000000-0006-0000-2400-0000D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3" shapeId="0" xr:uid="{00000000-0006-0000-2400-0000D1000000}">
      <text>
        <r>
          <rPr>
            <sz val="9"/>
            <color indexed="81"/>
            <rFont val="Tahoma"/>
            <family val="2"/>
          </rPr>
          <t xml:space="preserve">
Transferencia
02/12/2019
Comp. 32273</t>
        </r>
      </text>
    </comment>
    <comment ref="I210" authorId="3" shapeId="0" xr:uid="{00000000-0006-0000-2400-0000D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X210" authorId="3" shapeId="0" xr:uid="{00000000-0006-0000-2400-0000D3000000}">
      <text>
        <r>
          <rPr>
            <sz val="9"/>
            <color indexed="81"/>
            <rFont val="Tahoma"/>
            <family val="2"/>
          </rPr>
          <t>Transferencia
01/01/2020
Comp. 32467</t>
        </r>
      </text>
    </comment>
    <comment ref="I211" authorId="3" shapeId="0" xr:uid="{00000000-0006-0000-2400-0000D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3" shapeId="0" xr:uid="{00000000-0006-0000-2400-0000D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03/02/2020
Comp. 32743</t>
        </r>
      </text>
    </comment>
    <comment ref="I212" authorId="3" shapeId="0" xr:uid="{00000000-0006-0000-2400-0000D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3" shapeId="0" xr:uid="{00000000-0006-0000-2400-0000D7000000}">
      <text>
        <r>
          <rPr>
            <sz val="9"/>
            <color indexed="81"/>
            <rFont val="Tahoma"/>
            <family val="2"/>
          </rPr>
          <t>Transferencia
01/03/2020
Comp. 32931</t>
        </r>
      </text>
    </comment>
    <comment ref="I213" authorId="3" shapeId="0" xr:uid="{00000000-0006-0000-2400-0000D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3" shapeId="0" xr:uid="{00000000-0006-0000-2400-0000D9000000}">
      <text>
        <r>
          <rPr>
            <sz val="9"/>
            <color indexed="81"/>
            <rFont val="Tahoma"/>
            <family val="2"/>
          </rPr>
          <t>Transferencia
01/04/2020
Comp. 33188</t>
        </r>
      </text>
    </comment>
    <comment ref="I214" authorId="3" shapeId="0" xr:uid="{00000000-0006-0000-2400-0000D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3" shapeId="0" xr:uid="{00000000-0006-0000-2400-0000DB000000}">
      <text>
        <r>
          <rPr>
            <sz val="9"/>
            <color indexed="81"/>
            <rFont val="Tahoma"/>
            <family val="2"/>
          </rPr>
          <t>Transferencia
01/05/2020
Comp. 33409</t>
        </r>
      </text>
    </comment>
    <comment ref="I215" authorId="3" shapeId="0" xr:uid="{00000000-0006-0000-2400-0000D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3" shapeId="0" xr:uid="{00000000-0006-0000-2400-0000DD000000}">
      <text>
        <r>
          <rPr>
            <sz val="9"/>
            <color indexed="81"/>
            <rFont val="Tahoma"/>
            <family val="2"/>
          </rPr>
          <t>Transferencia
01/06/2020
Comp. 33659</t>
        </r>
      </text>
    </comment>
    <comment ref="I216" authorId="3" shapeId="0" xr:uid="{00000000-0006-0000-2400-0000D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X216" authorId="3" shapeId="0" xr:uid="{00000000-0006-0000-2400-0000DF000000}">
      <text>
        <r>
          <rPr>
            <sz val="9"/>
            <color indexed="81"/>
            <rFont val="Tahoma"/>
            <family val="2"/>
          </rPr>
          <t>Transferencia
01/07/2020
Comp. 33907</t>
        </r>
      </text>
    </comment>
    <comment ref="I217" authorId="3" shapeId="0" xr:uid="{00000000-0006-0000-2400-0000E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3" shapeId="0" xr:uid="{00000000-0006-0000-2400-0000E1000000}">
      <text>
        <r>
          <rPr>
            <sz val="9"/>
            <color indexed="81"/>
            <rFont val="Tahoma"/>
            <family val="2"/>
          </rPr>
          <t>Transferencia
01/08/2020
Comp. 34123</t>
        </r>
      </text>
    </comment>
    <comment ref="I218" authorId="3" shapeId="0" xr:uid="{00000000-0006-0000-2400-0000E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3" shapeId="0" xr:uid="{00000000-0006-0000-2400-0000E3000000}">
      <text>
        <r>
          <rPr>
            <sz val="9"/>
            <color indexed="81"/>
            <rFont val="Tahoma"/>
            <family val="2"/>
          </rPr>
          <t>Transferencia
01/09/2020
Comp. 34389</t>
        </r>
      </text>
    </comment>
    <comment ref="I219" authorId="3" shapeId="0" xr:uid="{00000000-0006-0000-2400-0000E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3" shapeId="0" xr:uid="{00000000-0006-0000-2400-0000E5000000}">
      <text>
        <r>
          <rPr>
            <sz val="9"/>
            <color indexed="81"/>
            <rFont val="Tahoma"/>
            <family val="2"/>
          </rPr>
          <t>Transferencia
01/10/2020
Comp. 34630</t>
        </r>
      </text>
    </comment>
    <comment ref="I220" authorId="3" shapeId="0" xr:uid="{00000000-0006-0000-2400-0000E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3" shapeId="0" xr:uid="{00000000-0006-0000-2400-0000E7000000}">
      <text>
        <r>
          <rPr>
            <sz val="9"/>
            <color indexed="81"/>
            <rFont val="Tahoma"/>
            <family val="2"/>
          </rPr>
          <t>Transferencia
31/10/2020
Comp. 34849</t>
        </r>
      </text>
    </comment>
    <comment ref="I221" authorId="3" shapeId="0" xr:uid="{00000000-0006-0000-2400-0000E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3" shapeId="0" xr:uid="{00000000-0006-0000-2400-0000E9000000}">
      <text>
        <r>
          <rPr>
            <sz val="9"/>
            <color indexed="81"/>
            <rFont val="Tahoma"/>
            <family val="2"/>
          </rPr>
          <t>Transferencia
02/12/2020
Comp. 35119</t>
        </r>
      </text>
    </comment>
    <comment ref="I222" authorId="3" shapeId="0" xr:uid="{00000000-0006-0000-2400-0000E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3" shapeId="0" xr:uid="{00000000-0006-0000-2400-0000EB000000}">
      <text>
        <r>
          <rPr>
            <sz val="9"/>
            <color indexed="81"/>
            <rFont val="Tahoma"/>
            <family val="2"/>
          </rPr>
          <t>Transferencia
01/01/2021
Comp. 35331</t>
        </r>
      </text>
    </comment>
    <comment ref="I223" authorId="3" shapeId="0" xr:uid="{00000000-0006-0000-2400-0000E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3" shapeId="0" xr:uid="{00000000-0006-0000-2400-0000E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01/02/2021
Comp. 35594</t>
        </r>
      </text>
    </comment>
    <comment ref="I224" authorId="3" shapeId="0" xr:uid="{00000000-0006-0000-2400-0000E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X224" authorId="3" shapeId="0" xr:uid="{00000000-0006-0000-2400-0000EF000000}">
      <text>
        <r>
          <rPr>
            <sz val="9"/>
            <color indexed="81"/>
            <rFont val="Tahoma"/>
            <family val="2"/>
          </rPr>
          <t>Transferencia
01/03/2021
Comp. 35829</t>
        </r>
      </text>
    </comment>
    <comment ref="I225" authorId="3" shapeId="0" xr:uid="{00000000-0006-0000-2400-0000F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3" shapeId="0" xr:uid="{00000000-0006-0000-2400-0000F1000000}">
      <text>
        <r>
          <rPr>
            <sz val="9"/>
            <color indexed="81"/>
            <rFont val="Tahoma"/>
            <family val="2"/>
          </rPr>
          <t>Transferencia
01/04/2021
Comp. 36092</t>
        </r>
      </text>
    </comment>
    <comment ref="I226" authorId="3" shapeId="0" xr:uid="{00000000-0006-0000-2400-0000F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3" shapeId="0" xr:uid="{00000000-0006-0000-2400-0000F3000000}">
      <text>
        <r>
          <rPr>
            <sz val="9"/>
            <color indexed="81"/>
            <rFont val="Tahoma"/>
            <family val="2"/>
          </rPr>
          <t>Transferencia
01/05/2021
Comp. 36328</t>
        </r>
      </text>
    </comment>
    <comment ref="I227" authorId="3" shapeId="0" xr:uid="{00000000-0006-0000-2400-0000F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3" shapeId="0" xr:uid="{00000000-0006-0000-2400-0000F5000000}">
      <text>
        <r>
          <rPr>
            <sz val="9"/>
            <color indexed="81"/>
            <rFont val="Tahoma"/>
            <family val="2"/>
          </rPr>
          <t>Transferencia
02/06/2021
Comp. 36616</t>
        </r>
      </text>
    </comment>
    <comment ref="I228" authorId="3" shapeId="0" xr:uid="{00000000-0006-0000-2400-0000F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3" shapeId="0" xr:uid="{00000000-0006-0000-2400-0000F7000000}">
      <text>
        <r>
          <rPr>
            <sz val="9"/>
            <color indexed="81"/>
            <rFont val="Tahoma"/>
            <family val="2"/>
          </rPr>
          <t>Transferencia 
01/07/2021
Comp. 36820</t>
        </r>
      </text>
    </comment>
    <comment ref="I229" authorId="3" shapeId="0" xr:uid="{00000000-0006-0000-2400-0000F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3" shapeId="0" xr:uid="{00000000-0006-0000-2400-0000F9000000}">
      <text>
        <r>
          <rPr>
            <sz val="9"/>
            <color indexed="81"/>
            <rFont val="Tahoma"/>
            <family val="2"/>
          </rPr>
          <t>Transferencia
02/08/2021
Comp. 37097</t>
        </r>
      </text>
    </comment>
    <comment ref="I230" authorId="3" shapeId="0" xr:uid="{00000000-0006-0000-2400-0000F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3" shapeId="0" xr:uid="{00000000-0006-0000-2400-0000FB000000}">
      <text>
        <r>
          <rPr>
            <sz val="9"/>
            <color indexed="81"/>
            <rFont val="Tahoma"/>
            <family val="2"/>
          </rPr>
          <t>Transferencia
02/09/2021
Comp. 37342</t>
        </r>
      </text>
    </comment>
    <comment ref="I231" authorId="3" shapeId="0" xr:uid="{00000000-0006-0000-2400-0000F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3" shapeId="0" xr:uid="{00000000-0006-0000-2400-0000FD000000}">
      <text>
        <r>
          <rPr>
            <sz val="9"/>
            <color indexed="81"/>
            <rFont val="Tahoma"/>
            <family val="2"/>
          </rPr>
          <t>Transferencia
04/10/2021
Comp. 37610</t>
        </r>
      </text>
    </comment>
    <comment ref="I232" authorId="3" shapeId="0" xr:uid="{00000000-0006-0000-2400-0000F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3" shapeId="0" xr:uid="{00000000-0006-0000-2400-0000FF000000}">
      <text>
        <r>
          <rPr>
            <sz val="9"/>
            <color indexed="81"/>
            <rFont val="Tahoma"/>
            <family val="2"/>
          </rPr>
          <t>Transferencia
01/11/2021
Comp. 37798</t>
        </r>
      </text>
    </comment>
    <comment ref="I233" authorId="3" shapeId="0" xr:uid="{00000000-0006-0000-2400-00000001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3" shapeId="0" xr:uid="{00000000-0006-0000-2400-000001010000}">
      <text>
        <r>
          <rPr>
            <sz val="9"/>
            <color indexed="81"/>
            <rFont val="Tahoma"/>
            <family val="2"/>
          </rPr>
          <t>Transferencia
02/12/2021
Comp. 38048</t>
        </r>
      </text>
    </comment>
    <comment ref="I234" authorId="4" shapeId="0" xr:uid="{00000000-0006-0000-2400-000002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4" shapeId="0" xr:uid="{00000000-0006-0000-2400-000003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04/01/2022
Comp. 38334</t>
        </r>
      </text>
    </comment>
    <comment ref="I235" authorId="4" shapeId="0" xr:uid="{00000000-0006-0000-2400-000004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Q235" authorId="4" shapeId="0" xr:uid="{00000000-0006-0000-2400-000005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 extintor de 4GK entregado con fecha 10/01/2022</t>
        </r>
      </text>
    </comment>
    <comment ref="X235" authorId="4" shapeId="0" xr:uid="{00000000-0006-0000-2400-000006010000}">
      <text>
        <r>
          <rPr>
            <b/>
            <sz val="9"/>
            <color indexed="81"/>
            <rFont val="Tahoma"/>
            <family val="2"/>
          </rPr>
          <t>Transferencia
03/02/2022
Comp. 38532</t>
        </r>
      </text>
    </comment>
    <comment ref="I236" authorId="4" shapeId="0" xr:uid="{00000000-0006-0000-2400-000007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0" shapeId="0" xr:uid="{00000000-0006-0000-2400-00000801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4" shapeId="0" xr:uid="{00000000-0006-0000-2400-000009010000}">
      <text>
        <r>
          <rPr>
            <sz val="9"/>
            <color indexed="81"/>
            <rFont val="Tahoma"/>
            <family val="2"/>
          </rPr>
          <t xml:space="preserve">Transferencia
02/03/2022
Comp. 38786
</t>
        </r>
      </text>
    </comment>
    <comment ref="I237" authorId="4" shapeId="0" xr:uid="{00000000-0006-0000-2400-00000A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4" shapeId="0" xr:uid="{00000000-0006-0000-2400-00000B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01/04/2022
Comp. 39016</t>
        </r>
      </text>
    </comment>
    <comment ref="I238" authorId="4" shapeId="0" xr:uid="{00000000-0006-0000-2400-00000C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4" shapeId="0" xr:uid="{00000000-0006-0000-2400-00000D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01/05/2022
Comp. 39265</t>
        </r>
      </text>
    </comment>
    <comment ref="I239" authorId="4" shapeId="0" xr:uid="{00000000-0006-0000-2400-00000E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4" shapeId="0" xr:uid="{00000000-0006-0000-2400-00000F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02/06/2022
Comp. 39553</t>
        </r>
      </text>
    </comment>
    <comment ref="I240" authorId="5" shapeId="0" xr:uid="{00000000-0006-0000-2400-00001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5" shapeId="0" xr:uid="{00000000-0006-0000-2400-00001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01/07/2022
Comp. 39761</t>
        </r>
      </text>
    </comment>
    <comment ref="I241" authorId="5" shapeId="0" xr:uid="{00000000-0006-0000-2400-00001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5" shapeId="0" xr:uid="{00000000-0006-0000-2400-00001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02/08/2022
Comp. 40028</t>
        </r>
      </text>
    </comment>
    <comment ref="I242" authorId="5" shapeId="0" xr:uid="{00000000-0006-0000-2400-00001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5" shapeId="0" xr:uid="{00000000-0006-0000-2400-00001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02/09/2022
Comp. 40265</t>
        </r>
      </text>
    </comment>
    <comment ref="I243" authorId="5" shapeId="0" xr:uid="{00000000-0006-0000-2400-00001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5" shapeId="0" xr:uid="{00000000-0006-0000-2400-00001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01/10/2022
Comp. 40506</t>
        </r>
      </text>
    </comment>
    <comment ref="I244" authorId="5" shapeId="0" xr:uid="{00000000-0006-0000-2400-00001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5" shapeId="0" xr:uid="{00000000-0006-0000-2400-00001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01/11/2022
Comp. 40767</t>
        </r>
      </text>
    </comment>
    <comment ref="I245" authorId="5" shapeId="0" xr:uid="{00000000-0006-0000-2400-00001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5" shapeId="0" xr:uid="{00000000-0006-0000-2400-00001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07/12/2022
Comp. 41063</t>
        </r>
      </text>
    </comment>
    <comment ref="I246" authorId="5" shapeId="0" xr:uid="{00000000-0006-0000-2400-00001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5" shapeId="0" xr:uid="{00000000-0006-0000-2400-00001D010000}">
      <text>
        <r>
          <rPr>
            <b/>
            <sz val="9"/>
            <color indexed="81"/>
            <rFont val="Tahoma"/>
            <family val="2"/>
          </rPr>
          <t xml:space="preserve">Transferencia
</t>
        </r>
        <r>
          <rPr>
            <sz val="9"/>
            <color indexed="81"/>
            <rFont val="Tahoma"/>
            <family val="2"/>
          </rPr>
          <t>06/01/2023
Comp. 41251</t>
        </r>
      </text>
    </comment>
    <comment ref="I247" authorId="5" shapeId="0" xr:uid="{00000000-0006-0000-2400-00001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5" shapeId="0" xr:uid="{00000000-0006-0000-2400-00001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02/02/2023
Comp. 41487</t>
        </r>
      </text>
    </comment>
    <comment ref="I248" authorId="5" shapeId="0" xr:uid="{00000000-0006-0000-2400-00002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5" shapeId="0" xr:uid="{00000000-0006-0000-2400-00002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06/03/2023
Comp. 41801</t>
        </r>
      </text>
    </comment>
    <comment ref="I249" authorId="5" shapeId="0" xr:uid="{00000000-0006-0000-2400-00002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5" shapeId="0" xr:uid="{00000000-0006-0000-2400-00002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02/04/2023
Comp. 42011</t>
        </r>
      </text>
    </comment>
    <comment ref="I250" authorId="5" shapeId="0" xr:uid="{00000000-0006-0000-2400-00002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5" shapeId="0" xr:uid="{00000000-0006-0000-2400-00002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30/04/2023
Comp. 42222</t>
        </r>
      </text>
    </comment>
    <comment ref="I251" authorId="5" shapeId="0" xr:uid="{00000000-0006-0000-2400-00002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5" shapeId="0" xr:uid="{00000000-0006-0000-2400-00002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02/06/2023
Comp. 42484</t>
        </r>
      </text>
    </comment>
    <comment ref="I252" authorId="6" shapeId="0" xr:uid="{00000000-0006-0000-2400-000028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6" shapeId="0" xr:uid="{00000000-0006-0000-2400-000029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01/07/2023
Comp. 42731</t>
        </r>
      </text>
    </comment>
    <comment ref="I253" authorId="6" shapeId="0" xr:uid="{00000000-0006-0000-2400-00002A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6" shapeId="0" xr:uid="{00000000-0006-0000-2400-00002B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02/08/2023
Comp. 43008</t>
        </r>
      </text>
    </comment>
    <comment ref="I254" authorId="6" shapeId="0" xr:uid="{3505C24B-DD41-40B2-BE02-9DDA1B146EE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6" shapeId="0" xr:uid="{E0A66345-89E2-49DD-B3F5-817F0699995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02/09/2023
Comp. 43255</t>
        </r>
      </text>
    </comment>
    <comment ref="I255" authorId="6" shapeId="0" xr:uid="{E1A9ADF7-5E75-4C8A-8C2C-442C6829435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6" shapeId="0" xr:uid="{9B794CA0-F1BE-40E5-8BF9-BCDF1DC4233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01/10/2023
Comp. 43490</t>
        </r>
      </text>
    </comment>
    <comment ref="I256" authorId="6" shapeId="0" xr:uid="{B58E6226-5774-48DD-9DEC-B9B4ACB08361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6" shapeId="0" xr:uid="{D730D1B9-A12B-44E7-BF7E-F6EC1484658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02/11/2023
Comp. 43775</t>
        </r>
      </text>
    </comment>
    <comment ref="I257" authorId="6" shapeId="0" xr:uid="{78231595-57ED-4AFF-86BD-0E0D711D8E1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5" shapeId="0" xr:uid="{B8AAD559-03D3-425C-A69F-48E1B427ADE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
01/12/2023
comp. 43996</t>
        </r>
      </text>
    </comment>
    <comment ref="I258" authorId="6" shapeId="0" xr:uid="{2D38AE8D-D494-41BC-B33C-DF3D445BF10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5" shapeId="0" xr:uid="{7D4E65CA-952B-4078-A19B-7C1C46B69F5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04/01/2024
comp. 44323</t>
        </r>
      </text>
    </comment>
  </commentList>
</comments>
</file>

<file path=xl/comments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Usuario</author>
    <author>User</author>
    <author>Secretaria</author>
  </authors>
  <commentList>
    <comment ref="X35" authorId="0" shapeId="0" xr:uid="{00000000-0006-0000-25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25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25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25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25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25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25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25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25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25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25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25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25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25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25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25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25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25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25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25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25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25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25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25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25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25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25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25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25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25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25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25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25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25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25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25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25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25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25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25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25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25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25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25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25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25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25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25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25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25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25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25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25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25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25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25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25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25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X97" authorId="0" shapeId="0" xr:uid="{00000000-0006-0000-2500-00003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2500-00003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25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25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25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25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25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25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25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25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2500-000045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25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25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25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25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25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25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25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25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25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2500-00004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25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25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25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25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25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25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25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25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25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25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25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25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25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25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25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25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25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25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25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25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25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25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25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25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25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25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25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25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25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25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25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25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25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25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25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25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25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25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25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25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25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25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25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25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25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25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25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25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25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25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25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25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25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I171" authorId="0" shapeId="0" xr:uid="{00000000-0006-0000-25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1" authorId="0" shapeId="0" xr:uid="{00000000-0006-0000-25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25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I173" authorId="0" shapeId="0" xr:uid="{00000000-0006-0000-25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3" authorId="0" shapeId="0" xr:uid="{00000000-0006-0000-25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25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27/12/2016
Toma de lectura</t>
        </r>
      </text>
    </comment>
    <comment ref="X174" authorId="0" shapeId="0" xr:uid="{00000000-0006-0000-25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25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X175" authorId="1" shapeId="0" xr:uid="{00000000-0006-0000-25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03/02/2017
Comp. 24549</t>
        </r>
      </text>
    </comment>
    <comment ref="I176" authorId="1" shapeId="0" xr:uid="{00000000-0006-0000-25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X176" authorId="1" shapeId="0" xr:uid="{00000000-0006-0000-25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01/03/2017
Comp. 24752</t>
        </r>
      </text>
    </comment>
    <comment ref="I177" authorId="1" shapeId="0" xr:uid="{00000000-0006-0000-25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X177" authorId="1" shapeId="0" xr:uid="{00000000-0006-0000-25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01/04/2017
Comp. 24968</t>
        </r>
      </text>
    </comment>
    <comment ref="I178" authorId="1" shapeId="0" xr:uid="{00000000-0006-0000-25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1" shapeId="0" xr:uid="{00000000-0006-0000-25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15/05/2017
comp. 25303</t>
        </r>
      </text>
    </comment>
    <comment ref="I179" authorId="1" shapeId="0" xr:uid="{00000000-0006-0000-25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X179" authorId="1" shapeId="0" xr:uid="{00000000-0006-0000-25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01/06/2017
Comp. 25429</t>
        </r>
      </text>
    </comment>
    <comment ref="I180" authorId="1" shapeId="0" xr:uid="{00000000-0006-0000-25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X180" authorId="1" shapeId="0" xr:uid="{00000000-0006-0000-25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01/07/2017
Comp. 25631</t>
        </r>
      </text>
    </comment>
    <comment ref="I181" authorId="1" shapeId="0" xr:uid="{00000000-0006-0000-25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X181" authorId="1" shapeId="0" xr:uid="{00000000-0006-0000-25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08/08/2017
Comp. 25962</t>
        </r>
      </text>
    </comment>
    <comment ref="I182" authorId="1" shapeId="0" xr:uid="{00000000-0006-0000-25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X182" authorId="1" shapeId="0" xr:uid="{00000000-0006-0000-25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03/09/2017
Comp. 26137</t>
        </r>
      </text>
    </comment>
    <comment ref="I183" authorId="1" shapeId="0" xr:uid="{00000000-0006-0000-25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X183" authorId="1" shapeId="0" xr:uid="{00000000-0006-0000-25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02/10/2017
Comp. 26330</t>
        </r>
      </text>
    </comment>
    <comment ref="I184" authorId="1" shapeId="0" xr:uid="{00000000-0006-0000-25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X184" authorId="1" shapeId="0" xr:uid="{00000000-0006-0000-25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03/11/2017
Comp. 26579</t>
        </r>
      </text>
    </comment>
    <comment ref="I185" authorId="1" shapeId="0" xr:uid="{00000000-0006-0000-25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1" shapeId="0" xr:uid="{00000000-0006-0000-25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05/12/2017
Comp. 26847</t>
        </r>
      </text>
    </comment>
    <comment ref="I186" authorId="1" shapeId="0" xr:uid="{00000000-0006-0000-25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X186" authorId="1" shapeId="0" xr:uid="{00000000-0006-0000-25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08/01/2018
Comp. 27081</t>
        </r>
      </text>
    </comment>
    <comment ref="I187" authorId="1" shapeId="0" xr:uid="{00000000-0006-0000-25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X187" authorId="1" shapeId="0" xr:uid="{00000000-0006-0000-25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02/02/2018
Comp. 27261</t>
        </r>
      </text>
    </comment>
    <comment ref="I188" authorId="1" shapeId="0" xr:uid="{00000000-0006-0000-25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R188" authorId="1" shapeId="0" xr:uid="{00000000-0006-0000-2500-0000A7000000}">
      <text>
        <r>
          <rPr>
            <b/>
            <sz val="9"/>
            <color indexed="81"/>
            <rFont val="Tahoma"/>
            <family val="2"/>
          </rPr>
          <t>Propietario deja lazer bajo techo en box 11 con fecha 17 de Febrero de 2018, se cobra proporcional del tiempo que estubo bajo techo y al descubierto.</t>
        </r>
      </text>
    </comment>
    <comment ref="X188" authorId="1" shapeId="0" xr:uid="{00000000-0006-0000-25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05/03/2018
Comp. 27509</t>
        </r>
      </text>
    </comment>
    <comment ref="I189" authorId="1" shapeId="0" xr:uid="{00000000-0006-0000-25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X189" authorId="1" shapeId="0" xr:uid="{00000000-0006-0000-25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03/04/2018
Comp. 27709</t>
        </r>
      </text>
    </comment>
    <comment ref="I190" authorId="1" shapeId="0" xr:uid="{00000000-0006-0000-25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1" shapeId="0" xr:uid="{00000000-0006-0000-25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02/05/2018
Comp. 27908</t>
        </r>
      </text>
    </comment>
    <comment ref="I191" authorId="1" shapeId="0" xr:uid="{00000000-0006-0000-25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I192" authorId="1" shapeId="0" xr:uid="{00000000-0006-0000-25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R192" authorId="1" shapeId="0" xr:uid="{00000000-0006-0000-2500-0000AF000000}">
      <text>
        <r>
          <rPr>
            <sz val="9"/>
            <color indexed="81"/>
            <rFont val="Tahoma"/>
            <family val="2"/>
          </rPr>
          <t>Cobro proporcional por tiempo que estubo embarcación en La Marina
Retirada con fecha 27/06/2018</t>
        </r>
      </text>
    </comment>
    <comment ref="X192" authorId="1" shapeId="0" xr:uid="{00000000-0006-0000-25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30/06/2018
Comp. 28297</t>
        </r>
      </text>
    </comment>
    <comment ref="I193" authorId="1" shapeId="0" xr:uid="{00000000-0006-0000-25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1" shapeId="0" xr:uid="{00000000-0006-0000-25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02/08/2018
Comp. 28587</t>
        </r>
      </text>
    </comment>
    <comment ref="I194" authorId="1" shapeId="0" xr:uid="{00000000-0006-0000-25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X194" authorId="1" shapeId="0" xr:uid="{00000000-0006-0000-25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04/09/2018
Comp. 28829</t>
        </r>
      </text>
    </comment>
    <comment ref="I195" authorId="1" shapeId="0" xr:uid="{00000000-0006-0000-25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X195" authorId="1" shapeId="0" xr:uid="{00000000-0006-0000-25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 
01/10/2018
Comp. 29017</t>
        </r>
      </text>
    </comment>
    <comment ref="I196" authorId="1" shapeId="0" xr:uid="{00000000-0006-0000-25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X196" authorId="1" shapeId="0" xr:uid="{00000000-0006-0000-25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05/10/2018
Comp. 29267</t>
        </r>
      </text>
    </comment>
    <comment ref="I197" authorId="1" shapeId="0" xr:uid="{00000000-0006-0000-2500-0000B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X197" authorId="1" shapeId="0" xr:uid="{00000000-0006-0000-2500-0000B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04/12/2018
Comp. 29508</t>
        </r>
      </text>
    </comment>
    <comment ref="I198" authorId="1" shapeId="0" xr:uid="{00000000-0006-0000-2500-0000B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X198" authorId="1" shapeId="0" xr:uid="{00000000-0006-0000-2500-0000B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02/01/2019
Comp. 29693</t>
        </r>
      </text>
    </comment>
    <comment ref="I199" authorId="1" shapeId="0" xr:uid="{00000000-0006-0000-2500-0000B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1" shapeId="0" xr:uid="{00000000-0006-0000-2500-0000B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05/02/2019
Comp. 29963</t>
        </r>
      </text>
    </comment>
    <comment ref="D200" authorId="1" shapeId="0" xr:uid="{00000000-0006-0000-2500-0000B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Propietario realizó cambio de medidor</t>
        </r>
      </text>
    </comment>
    <comment ref="I200" authorId="1" shapeId="0" xr:uid="{00000000-0006-0000-2500-0000C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X200" authorId="1" shapeId="0" xr:uid="{00000000-0006-0000-2500-0000C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02/03/2019
Comp. 30144</t>
        </r>
      </text>
    </comment>
    <comment ref="I201" authorId="1" shapeId="0" xr:uid="{00000000-0006-0000-2500-0000C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I202" authorId="1" shapeId="0" xr:uid="{00000000-0006-0000-2500-0000C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1" shapeId="0" xr:uid="{00000000-0006-0000-2500-0000C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02/05/2019
Comp. 30610</t>
        </r>
      </text>
    </comment>
    <comment ref="I203" authorId="1" shapeId="0" xr:uid="{00000000-0006-0000-2500-0000C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X203" authorId="1" shapeId="0" xr:uid="{00000000-0006-0000-2500-0000C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01/06/2019
Comp. 30813</t>
        </r>
      </text>
    </comment>
    <comment ref="I204" authorId="2" shapeId="0" xr:uid="{00000000-0006-0000-2500-0000C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I205" authorId="2" shapeId="0" xr:uid="{00000000-0006-0000-2500-0000C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X205" authorId="2" shapeId="0" xr:uid="{00000000-0006-0000-2500-0000C9000000}">
      <text>
        <r>
          <rPr>
            <sz val="9"/>
            <color indexed="81"/>
            <rFont val="Tahoma"/>
            <family val="2"/>
          </rPr>
          <t xml:space="preserve">
Transferencia
01/08/2019
Comp. 31300</t>
        </r>
      </text>
    </comment>
    <comment ref="I206" authorId="2" shapeId="0" xr:uid="{00000000-0006-0000-2500-0000C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X206" authorId="2" shapeId="0" xr:uid="{00000000-0006-0000-2500-0000CB000000}">
      <text>
        <r>
          <rPr>
            <sz val="9"/>
            <color indexed="81"/>
            <rFont val="Tahoma"/>
            <family val="2"/>
          </rPr>
          <t xml:space="preserve">
Transferencia
31/08/2019
Comp. 31512</t>
        </r>
      </text>
    </comment>
    <comment ref="I207" authorId="2" shapeId="0" xr:uid="{00000000-0006-0000-2500-0000C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X207" authorId="2" shapeId="0" xr:uid="{00000000-0006-0000-2500-0000CD000000}">
      <text>
        <r>
          <rPr>
            <sz val="9"/>
            <color indexed="81"/>
            <rFont val="Tahoma"/>
            <family val="2"/>
          </rPr>
          <t xml:space="preserve">
Transferencia
01/10/2019
Comp. 31752</t>
        </r>
      </text>
    </comment>
    <comment ref="I208" authorId="2" shapeId="0" xr:uid="{00000000-0006-0000-2500-0000C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I209" authorId="2" shapeId="0" xr:uid="{00000000-0006-0000-2500-0000C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2" shapeId="0" xr:uid="{00000000-0006-0000-2500-0000D0000000}">
      <text>
        <r>
          <rPr>
            <sz val="9"/>
            <color indexed="81"/>
            <rFont val="Tahoma"/>
            <family val="2"/>
          </rPr>
          <t xml:space="preserve">
Transferencia
01/12/2019
Comp. 32233</t>
        </r>
      </text>
    </comment>
    <comment ref="I210" authorId="2" shapeId="0" xr:uid="{00000000-0006-0000-2500-0000D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X210" authorId="2" shapeId="0" xr:uid="{00000000-0006-0000-2500-0000D2000000}">
      <text>
        <r>
          <rPr>
            <sz val="9"/>
            <color indexed="81"/>
            <rFont val="Tahoma"/>
            <family val="2"/>
          </rPr>
          <t>Transferencia
01/01/2020
Comp. 32465</t>
        </r>
      </text>
    </comment>
    <comment ref="I211" authorId="2" shapeId="0" xr:uid="{00000000-0006-0000-2500-0000D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2" shapeId="0" xr:uid="{00000000-0006-0000-2500-0000D4000000}">
      <text>
        <r>
          <rPr>
            <sz val="9"/>
            <color indexed="81"/>
            <rFont val="Tahoma"/>
            <family val="2"/>
          </rPr>
          <t>Transferencia
04/02/2020
Comp. 32760</t>
        </r>
      </text>
    </comment>
    <comment ref="I212" authorId="2" shapeId="0" xr:uid="{00000000-0006-0000-2500-0000D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2" shapeId="0" xr:uid="{00000000-0006-0000-2500-0000D6000000}">
      <text>
        <r>
          <rPr>
            <sz val="9"/>
            <color indexed="81"/>
            <rFont val="Tahoma"/>
            <family val="2"/>
          </rPr>
          <t>Transferencia
01/03/2020
Comp. 32926</t>
        </r>
      </text>
    </comment>
    <comment ref="I213" authorId="2" shapeId="0" xr:uid="{00000000-0006-0000-2500-0000D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I214" authorId="2" shapeId="0" xr:uid="{00000000-0006-0000-2500-0000D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2" shapeId="0" xr:uid="{00000000-0006-0000-2500-0000D9000000}">
      <text>
        <r>
          <rPr>
            <sz val="9"/>
            <color indexed="81"/>
            <rFont val="Tahoma"/>
            <family val="2"/>
          </rPr>
          <t>Transferencia
03/05/2020
Comp. 33430</t>
        </r>
      </text>
    </comment>
    <comment ref="I215" authorId="2" shapeId="0" xr:uid="{00000000-0006-0000-2500-0000D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2" shapeId="0" xr:uid="{00000000-0006-0000-2500-0000DB000000}">
      <text>
        <r>
          <rPr>
            <sz val="9"/>
            <color indexed="81"/>
            <rFont val="Tahoma"/>
            <family val="2"/>
          </rPr>
          <t>Transferencia
04/06/2020
Comp. 33711</t>
        </r>
      </text>
    </comment>
    <comment ref="I216" authorId="2" shapeId="0" xr:uid="{00000000-0006-0000-2500-0000D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I217" authorId="2" shapeId="0" xr:uid="{00000000-0006-0000-2500-0000D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2" shapeId="0" xr:uid="{00000000-0006-0000-2500-0000DE000000}">
      <text>
        <r>
          <rPr>
            <sz val="9"/>
            <color indexed="81"/>
            <rFont val="Tahoma"/>
            <family val="2"/>
          </rPr>
          <t>Transferencia
01/08/2020
Comp. 34119</t>
        </r>
      </text>
    </comment>
    <comment ref="I218" authorId="2" shapeId="0" xr:uid="{00000000-0006-0000-2500-0000D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I219" authorId="2" shapeId="0" xr:uid="{00000000-0006-0000-2500-0000E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2" shapeId="0" xr:uid="{00000000-0006-0000-2500-0000E1000000}">
      <text>
        <r>
          <rPr>
            <sz val="9"/>
            <color indexed="81"/>
            <rFont val="Tahoma"/>
            <family val="2"/>
          </rPr>
          <t>Transferencia
02/10/2020
Comp. 34661</t>
        </r>
      </text>
    </comment>
    <comment ref="I220" authorId="2" shapeId="0" xr:uid="{00000000-0006-0000-2500-0000E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2" shapeId="0" xr:uid="{00000000-0006-0000-2500-0000E3000000}">
      <text>
        <r>
          <rPr>
            <sz val="9"/>
            <color indexed="81"/>
            <rFont val="Tahoma"/>
            <family val="2"/>
          </rPr>
          <t>Transferencia
31/10/2020
Comp. 34860</t>
        </r>
      </text>
    </comment>
    <comment ref="I221" authorId="2" shapeId="0" xr:uid="{00000000-0006-0000-2500-0000E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2" shapeId="0" xr:uid="{00000000-0006-0000-2500-0000E5000000}">
      <text>
        <r>
          <rPr>
            <sz val="9"/>
            <color indexed="81"/>
            <rFont val="Tahoma"/>
            <family val="2"/>
          </rPr>
          <t>Transferencia
07/12/2020
Comp. 35177</t>
        </r>
      </text>
    </comment>
    <comment ref="I222" authorId="2" shapeId="0" xr:uid="{00000000-0006-0000-2500-0000E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2" shapeId="0" xr:uid="{00000000-0006-0000-2500-0000E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03/01/2021
Comp. 35366</t>
        </r>
      </text>
    </comment>
    <comment ref="I223" authorId="2" shapeId="0" xr:uid="{00000000-0006-0000-2500-0000E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2" shapeId="0" xr:uid="{00000000-0006-0000-2500-0000E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02/02/2021
Comp. 35626</t>
        </r>
      </text>
    </comment>
    <comment ref="I224" authorId="2" shapeId="0" xr:uid="{00000000-0006-0000-2500-0000E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I225" authorId="2" shapeId="0" xr:uid="{00000000-0006-0000-2500-0000E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2" shapeId="0" xr:uid="{00000000-0006-0000-2500-0000EC000000}">
      <text>
        <r>
          <rPr>
            <sz val="9"/>
            <color indexed="81"/>
            <rFont val="Tahoma"/>
            <family val="2"/>
          </rPr>
          <t>Transferencia
01/04/2021
Comp. 36048</t>
        </r>
      </text>
    </comment>
    <comment ref="I226" authorId="2" shapeId="0" xr:uid="{00000000-0006-0000-2500-0000E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2" shapeId="0" xr:uid="{00000000-0006-0000-2500-0000EE000000}">
      <text>
        <r>
          <rPr>
            <sz val="9"/>
            <color indexed="81"/>
            <rFont val="Tahoma"/>
            <family val="2"/>
          </rPr>
          <t>Transferencia
30/04/2021
Comp. 36308</t>
        </r>
      </text>
    </comment>
    <comment ref="I227" authorId="2" shapeId="0" xr:uid="{00000000-0006-0000-2500-0000E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I228" authorId="2" shapeId="0" xr:uid="{00000000-0006-0000-2500-0000F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2" shapeId="0" xr:uid="{00000000-0006-0000-2500-0000F1000000}">
      <text>
        <r>
          <rPr>
            <sz val="9"/>
            <color indexed="81"/>
            <rFont val="Tahoma"/>
            <family val="2"/>
          </rPr>
          <t>Transferencia
02/07/2021
Comp. 36838</t>
        </r>
      </text>
    </comment>
    <comment ref="I229" authorId="2" shapeId="0" xr:uid="{00000000-0006-0000-2500-0000F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2" shapeId="0" xr:uid="{00000000-0006-0000-2500-0000F3000000}">
      <text>
        <r>
          <rPr>
            <sz val="9"/>
            <color indexed="81"/>
            <rFont val="Tahoma"/>
            <family val="2"/>
          </rPr>
          <t>Transferencia
02/08/2021
Comp. 37073</t>
        </r>
      </text>
    </comment>
    <comment ref="I230" authorId="2" shapeId="0" xr:uid="{00000000-0006-0000-2500-0000F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2" shapeId="0" xr:uid="{00000000-0006-0000-2500-0000F5000000}">
      <text>
        <r>
          <rPr>
            <sz val="9"/>
            <color indexed="81"/>
            <rFont val="Tahoma"/>
            <family val="2"/>
          </rPr>
          <t>Transferencia
01/09/2021
Comp. 37292</t>
        </r>
      </text>
    </comment>
    <comment ref="I231" authorId="2" shapeId="0" xr:uid="{00000000-0006-0000-2500-0000F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2" shapeId="0" xr:uid="{00000000-0006-0000-2500-0000F7000000}">
      <text>
        <r>
          <rPr>
            <sz val="9"/>
            <color indexed="81"/>
            <rFont val="Tahoma"/>
            <family val="2"/>
          </rPr>
          <t>Transferencia
03/10/2021
Comp. 37579</t>
        </r>
      </text>
    </comment>
    <comment ref="I232" authorId="2" shapeId="0" xr:uid="{00000000-0006-0000-2500-0000F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2" shapeId="0" xr:uid="{00000000-0006-0000-2500-0000F9000000}">
      <text>
        <r>
          <rPr>
            <sz val="9"/>
            <color indexed="81"/>
            <rFont val="Tahoma"/>
            <family val="2"/>
          </rPr>
          <t>Transferencia
02/11/2021
Comp. 37817</t>
        </r>
      </text>
    </comment>
    <comment ref="I233" authorId="2" shapeId="0" xr:uid="{00000000-0006-0000-2500-0000F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2" shapeId="0" xr:uid="{00000000-0006-0000-2500-0000FB000000}">
      <text>
        <r>
          <rPr>
            <sz val="9"/>
            <color indexed="81"/>
            <rFont val="Tahoma"/>
            <family val="2"/>
          </rPr>
          <t>Transferencia
05/12/2021
Comp. 38092</t>
        </r>
      </text>
    </comment>
    <comment ref="I234" authorId="3" shapeId="0" xr:uid="{00000000-0006-0000-2500-0000FC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3" shapeId="0" xr:uid="{00000000-0006-0000-2500-0000F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07/01/2022
Comp. 38365</t>
        </r>
      </text>
    </comment>
    <comment ref="I235" authorId="3" shapeId="0" xr:uid="{00000000-0006-0000-2500-0000FE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I236" authorId="3" shapeId="0" xr:uid="{00000000-0006-0000-2500-0000F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0" shapeId="0" xr:uid="{00000000-0006-0000-2500-00000001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3" shapeId="0" xr:uid="{00000000-0006-0000-2500-000001010000}">
      <text>
        <r>
          <rPr>
            <sz val="9"/>
            <color indexed="81"/>
            <rFont val="Tahoma"/>
            <family val="2"/>
          </rPr>
          <t xml:space="preserve">Transferencia
01/03/2022
Comp. 38767
</t>
        </r>
      </text>
    </comment>
    <comment ref="I237" authorId="3" shapeId="0" xr:uid="{00000000-0006-0000-2500-000002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3" shapeId="0" xr:uid="{00000000-0006-0000-2500-000003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01/04/2022
Comp. 39010</t>
        </r>
      </text>
    </comment>
    <comment ref="I238" authorId="3" shapeId="0" xr:uid="{00000000-0006-0000-2500-000004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3" shapeId="0" xr:uid="{00000000-0006-0000-2500-000005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08/05/2022
Comp. 39363</t>
        </r>
      </text>
    </comment>
    <comment ref="I239" authorId="3" shapeId="0" xr:uid="{00000000-0006-0000-2500-000006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3" shapeId="0" xr:uid="{00000000-0006-0000-2500-000007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03/06/2022
Comp. 39573</t>
        </r>
      </text>
    </comment>
    <comment ref="I240" authorId="4" shapeId="0" xr:uid="{00000000-0006-0000-2500-00000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4" shapeId="0" xr:uid="{00000000-0006-0000-2500-00000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01/07/2022
Comp. 39771</t>
        </r>
      </text>
    </comment>
    <comment ref="I241" authorId="4" shapeId="0" xr:uid="{00000000-0006-0000-2500-00000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4" shapeId="0" xr:uid="{00000000-0006-0000-2500-00000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01/08/2022
Comp. 40018</t>
        </r>
      </text>
    </comment>
    <comment ref="I242" authorId="4" shapeId="0" xr:uid="{00000000-0006-0000-2500-00000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4" shapeId="0" xr:uid="{00000000-0006-0000-2500-00000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01/09/2022
Comp. 40249</t>
        </r>
      </text>
    </comment>
    <comment ref="I243" authorId="4" shapeId="0" xr:uid="{00000000-0006-0000-2500-00000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4" shapeId="0" xr:uid="{00000000-0006-0000-2500-00000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01/10/2022
Comp. 40500</t>
        </r>
      </text>
    </comment>
    <comment ref="I244" authorId="4" shapeId="0" xr:uid="{00000000-0006-0000-2500-00001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4" shapeId="0" xr:uid="{00000000-0006-0000-2500-00001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12/11/2022
Comp. 40855</t>
        </r>
      </text>
    </comment>
    <comment ref="I245" authorId="4" shapeId="0" xr:uid="{00000000-0006-0000-2500-00001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4" shapeId="0" xr:uid="{00000000-0006-0000-2500-00001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02/12/2022
Comp. 41016</t>
        </r>
      </text>
    </comment>
    <comment ref="I246" authorId="4" shapeId="0" xr:uid="{00000000-0006-0000-2500-00001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I247" authorId="4" shapeId="0" xr:uid="{00000000-0006-0000-2500-00001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4" shapeId="0" xr:uid="{00000000-0006-0000-2500-00001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01/02/2023
Comp. 41479</t>
        </r>
      </text>
    </comment>
    <comment ref="I248" authorId="4" shapeId="0" xr:uid="{00000000-0006-0000-2500-00001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4" shapeId="0" xr:uid="{00000000-0006-0000-2500-00001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01/03/2023
Comp. 41733</t>
        </r>
      </text>
    </comment>
    <comment ref="I249" authorId="4" shapeId="0" xr:uid="{00000000-0006-0000-2500-00001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4" shapeId="0" xr:uid="{00000000-0006-0000-2500-00001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31/03/2023
Comp. 41974</t>
        </r>
      </text>
    </comment>
    <comment ref="I250" authorId="4" shapeId="0" xr:uid="{00000000-0006-0000-2500-00001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4" shapeId="0" xr:uid="{00000000-0006-0000-2500-00001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28/04/2023
Comp. 42199</t>
        </r>
      </text>
    </comment>
    <comment ref="I251" authorId="4" shapeId="0" xr:uid="{00000000-0006-0000-2500-00001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4" shapeId="0" xr:uid="{00000000-0006-0000-2500-00001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03/06/2023
Comp. 42521</t>
        </r>
      </text>
    </comment>
    <comment ref="I252" authorId="5" shapeId="0" xr:uid="{00000000-0006-0000-2500-00001F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5" shapeId="0" xr:uid="{00000000-0006-0000-2500-000020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02/07/2023
Comp. 42744</t>
        </r>
      </text>
    </comment>
    <comment ref="I253" authorId="5" shapeId="0" xr:uid="{00000000-0006-0000-2500-000021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5" shapeId="0" xr:uid="{00000000-0006-0000-2500-000022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04/08/2023
Comp. 43055</t>
        </r>
      </text>
    </comment>
    <comment ref="I254" authorId="5" shapeId="0" xr:uid="{C4D7402B-29C7-462E-B591-E4BE05A820A9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5" shapeId="0" xr:uid="{F6E4BE16-53CC-49EF-BF7D-2C38AF4738D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02/09/2023
Comp. 43263</t>
        </r>
      </text>
    </comment>
    <comment ref="I255" authorId="5" shapeId="0" xr:uid="{7613D86F-2279-41E1-9A4B-F6FFAA192ECF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I256" authorId="5" shapeId="0" xr:uid="{92247026-DAE8-49CE-9C57-D1D026E3EA2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5" shapeId="0" xr:uid="{7ACFB69D-2625-461C-996A-03F084B8F8E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01/11/2023
Comp. 43747</t>
        </r>
      </text>
    </comment>
    <comment ref="I257" authorId="5" shapeId="0" xr:uid="{D2BD7212-5F56-4711-A932-336C5C9684F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J257" authorId="5" shapeId="0" xr:uid="{E2E6791D-FC2D-4973-9BFC-735C4EDA4798}">
      <text>
        <r>
          <rPr>
            <sz val="9"/>
            <color indexed="81"/>
            <rFont val="Tahoma"/>
            <family val="2"/>
          </rPr>
          <t>Consumo igual al mes de Noviembre 2022 por medidor en mal estado.</t>
        </r>
      </text>
    </comment>
    <comment ref="Q257" authorId="5" shapeId="0" xr:uid="{FE790522-5514-4820-BD6E-05C1BD025366}">
      <text>
        <r>
          <rPr>
            <sz val="9"/>
            <color indexed="81"/>
            <rFont val="Tahoma"/>
            <family val="2"/>
          </rPr>
          <t>Factura n°2197
Medidor agua potable de 1 pulgada, cambiado con fecha 10/11/2023.</t>
        </r>
      </text>
    </comment>
    <comment ref="X257" authorId="4" shapeId="0" xr:uid="{F068B9D1-BFF4-428F-B290-92FCEE5E17D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10/12/2023
comp. 44085</t>
        </r>
      </text>
    </comment>
    <comment ref="I258" authorId="5" shapeId="0" xr:uid="{C5C101B0-E01E-4645-A854-CBE05D302459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4" shapeId="0" xr:uid="{E7605E39-83A2-4482-9E74-C76C07FF133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04/01/2024
comp. 44324</t>
        </r>
      </text>
    </comment>
  </commentList>
</comments>
</file>

<file path=xl/comments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Usuario</author>
    <author>User</author>
    <author>Secretaria</author>
  </authors>
  <commentList>
    <comment ref="X35" authorId="0" shapeId="0" xr:uid="{00000000-0006-0000-26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26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26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26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26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26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26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26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26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26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26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26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26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26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26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26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26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26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26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26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26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26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26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26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26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26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26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26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26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26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26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26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26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26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26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26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26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26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26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26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26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26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26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26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26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26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26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26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26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26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26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26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26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26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26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26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26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26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X97" authorId="0" shapeId="0" xr:uid="{00000000-0006-0000-2600-00003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2600-00003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26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26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26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26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26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26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26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26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2600-000045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26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26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26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26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26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26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26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26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26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2600-00004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26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26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26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26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26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26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26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26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26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26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26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26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26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26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26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26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26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26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26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26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26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26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26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26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26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26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26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26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26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26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26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26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26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26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26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26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26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26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26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26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26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26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26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26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26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26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26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26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26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26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26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26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26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I171" authorId="0" shapeId="0" xr:uid="{00000000-0006-0000-26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1" authorId="0" shapeId="0" xr:uid="{00000000-0006-0000-26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26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I173" authorId="0" shapeId="0" xr:uid="{00000000-0006-0000-26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3" authorId="0" shapeId="0" xr:uid="{00000000-0006-0000-26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26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27/12/2016
Toma de lectura</t>
        </r>
      </text>
    </comment>
    <comment ref="X174" authorId="0" shapeId="0" xr:uid="{00000000-0006-0000-26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26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X175" authorId="1" shapeId="0" xr:uid="{00000000-0006-0000-26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07/02/2017
Comp. 24596</t>
        </r>
      </text>
    </comment>
    <comment ref="I176" authorId="1" shapeId="0" xr:uid="{00000000-0006-0000-26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X176" authorId="1" shapeId="0" xr:uid="{00000000-0006-0000-26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01/03/2017
Comp. 24751</t>
        </r>
      </text>
    </comment>
    <comment ref="I177" authorId="1" shapeId="0" xr:uid="{00000000-0006-0000-26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X177" authorId="1" shapeId="0" xr:uid="{00000000-0006-0000-26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07/04/2017
Comp. 25058</t>
        </r>
      </text>
    </comment>
    <comment ref="I178" authorId="1" shapeId="0" xr:uid="{00000000-0006-0000-26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1" shapeId="0" xr:uid="{00000000-0006-0000-26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03/05/2017
Comp. 25237</t>
        </r>
      </text>
    </comment>
    <comment ref="I179" authorId="1" shapeId="0" xr:uid="{00000000-0006-0000-26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X179" authorId="1" shapeId="0" xr:uid="{00000000-0006-0000-26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06/06/2017
Comp. 25482</t>
        </r>
      </text>
    </comment>
    <comment ref="I180" authorId="1" shapeId="0" xr:uid="{00000000-0006-0000-26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X180" authorId="1" shapeId="0" xr:uid="{00000000-0006-0000-26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05/07/2017
Comp. 25693</t>
        </r>
      </text>
    </comment>
    <comment ref="I181" authorId="1" shapeId="0" xr:uid="{00000000-0006-0000-26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X181" authorId="1" shapeId="0" xr:uid="{00000000-0006-0000-26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03/08/2017
Comp. 25917</t>
        </r>
      </text>
    </comment>
    <comment ref="I182" authorId="1" shapeId="0" xr:uid="{00000000-0006-0000-26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X182" authorId="1" shapeId="0" xr:uid="{00000000-0006-0000-26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Transfernecia
08/09/2017
Comp. 26194</t>
        </r>
      </text>
    </comment>
    <comment ref="I183" authorId="1" shapeId="0" xr:uid="{00000000-0006-0000-26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X183" authorId="1" shapeId="0" xr:uid="{00000000-0006-0000-26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02/10/2017
Comp. 26346</t>
        </r>
      </text>
    </comment>
    <comment ref="I184" authorId="1" shapeId="0" xr:uid="{00000000-0006-0000-26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X184" authorId="1" shapeId="0" xr:uid="{00000000-0006-0000-26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02/11/2017
Comp. 26558</t>
        </r>
      </text>
    </comment>
    <comment ref="I185" authorId="1" shapeId="0" xr:uid="{00000000-0006-0000-26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1" shapeId="0" xr:uid="{00000000-0006-0000-26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06/12/2017
Comp. 26855</t>
        </r>
      </text>
    </comment>
    <comment ref="I186" authorId="1" shapeId="0" xr:uid="{00000000-0006-0000-26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X186" authorId="1" shapeId="0" xr:uid="{00000000-0006-0000-26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03/01/2018
Comp. 27041</t>
        </r>
      </text>
    </comment>
    <comment ref="I187" authorId="1" shapeId="0" xr:uid="{00000000-0006-0000-26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X187" authorId="1" shapeId="0" xr:uid="{00000000-0006-0000-26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01/02/2018
Comp. 27231</t>
        </r>
      </text>
    </comment>
    <comment ref="I188" authorId="1" shapeId="0" xr:uid="{00000000-0006-0000-26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X188" authorId="1" shapeId="0" xr:uid="{00000000-0006-0000-26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01/03/2018
Comp. 27459</t>
        </r>
      </text>
    </comment>
    <comment ref="I189" authorId="1" shapeId="0" xr:uid="{00000000-0006-0000-26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X189" authorId="1" shapeId="0" xr:uid="{00000000-0006-0000-26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03/04/2018
Comp. 27706</t>
        </r>
      </text>
    </comment>
    <comment ref="I190" authorId="1" shapeId="0" xr:uid="{00000000-0006-0000-26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1" shapeId="0" xr:uid="{00000000-0006-0000-26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04/05/2018
Comp. 27958</t>
        </r>
      </text>
    </comment>
    <comment ref="I191" authorId="1" shapeId="0" xr:uid="{00000000-0006-0000-26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X191" authorId="1" shapeId="0" xr:uid="{00000000-0006-0000-26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04/06/2018
Comp. 28165</t>
        </r>
      </text>
    </comment>
    <comment ref="I192" authorId="1" shapeId="0" xr:uid="{00000000-0006-0000-26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X192" authorId="1" shapeId="0" xr:uid="{00000000-0006-0000-26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05/07/2018
Comp. 28401</t>
        </r>
      </text>
    </comment>
    <comment ref="I193" authorId="1" shapeId="0" xr:uid="{00000000-0006-0000-26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1" shapeId="0" xr:uid="{00000000-0006-0000-26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07/08/2018
Comp. 28635</t>
        </r>
      </text>
    </comment>
    <comment ref="I194" authorId="1" shapeId="0" xr:uid="{00000000-0006-0000-26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X194" authorId="1" shapeId="0" xr:uid="{00000000-0006-0000-26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03/09/2018
Comp. 28821</t>
        </r>
      </text>
    </comment>
    <comment ref="I195" authorId="1" shapeId="0" xr:uid="{00000000-0006-0000-26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X195" authorId="1" shapeId="0" xr:uid="{00000000-0006-0000-26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01/10/2018
Comp. 29002</t>
        </r>
      </text>
    </comment>
    <comment ref="I196" authorId="1" shapeId="0" xr:uid="{00000000-0006-0000-26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X196" authorId="1" shapeId="0" xr:uid="{00000000-0006-0000-26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05/11/2018
Comp. 29281</t>
        </r>
      </text>
    </comment>
    <comment ref="I197" authorId="1" shapeId="0" xr:uid="{00000000-0006-0000-26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X197" authorId="1" shapeId="0" xr:uid="{00000000-0006-0000-2600-0000B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03/12/2018
Comp. 29472</t>
        </r>
      </text>
    </comment>
    <comment ref="I198" authorId="1" shapeId="0" xr:uid="{00000000-0006-0000-2600-0000B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X198" authorId="1" shapeId="0" xr:uid="{00000000-0006-0000-2600-0000B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02/01/2019
Comp. 29704</t>
        </r>
      </text>
    </comment>
    <comment ref="I199" authorId="1" shapeId="0" xr:uid="{00000000-0006-0000-2600-0000B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1" shapeId="0" xr:uid="{00000000-0006-0000-2600-0000B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04/02/2019
Comp. 29934</t>
        </r>
      </text>
    </comment>
    <comment ref="I200" authorId="1" shapeId="0" xr:uid="{00000000-0006-0000-2600-0000B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X200" authorId="1" shapeId="0" xr:uid="{00000000-0006-0000-2600-0000B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01/03/2019
Comp. 30135</t>
        </r>
      </text>
    </comment>
    <comment ref="I201" authorId="1" shapeId="0" xr:uid="{00000000-0006-0000-2600-0000C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X201" authorId="1" shapeId="0" xr:uid="{00000000-0006-0000-2600-0000C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01/04/2019
Comp. 30381</t>
        </r>
      </text>
    </comment>
    <comment ref="I202" authorId="1" shapeId="0" xr:uid="{00000000-0006-0000-2600-0000C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2" shapeId="0" xr:uid="{00000000-0006-0000-2600-0000C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Depósito n°1899233
05/06/2019
Comp. 30900</t>
        </r>
      </text>
    </comment>
    <comment ref="I203" authorId="1" shapeId="0" xr:uid="{00000000-0006-0000-2600-0000C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I204" authorId="2" shapeId="0" xr:uid="{00000000-0006-0000-2600-0000C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X204" authorId="2" shapeId="0" xr:uid="{00000000-0006-0000-2600-0000C6000000}">
      <text>
        <r>
          <rPr>
            <sz val="9"/>
            <color indexed="81"/>
            <rFont val="Tahoma"/>
            <family val="2"/>
          </rPr>
          <t>Transferencia
03/07/2019
Comp. 31115</t>
        </r>
      </text>
    </comment>
    <comment ref="I205" authorId="2" shapeId="0" xr:uid="{00000000-0006-0000-2600-0000C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I206" authorId="2" shapeId="0" xr:uid="{00000000-0006-0000-2600-0000C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X206" authorId="2" shapeId="0" xr:uid="{00000000-0006-0000-2600-0000C9000000}">
      <text>
        <r>
          <rPr>
            <sz val="9"/>
            <color indexed="81"/>
            <rFont val="Tahoma"/>
            <family val="2"/>
          </rPr>
          <t xml:space="preserve">
Cheque n°9073659
09/09/2019
Comp. 31630</t>
        </r>
      </text>
    </comment>
    <comment ref="I207" authorId="2" shapeId="0" xr:uid="{00000000-0006-0000-2600-0000C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X207" authorId="2" shapeId="0" xr:uid="{00000000-0006-0000-2600-0000CB000000}">
      <text>
        <r>
          <rPr>
            <sz val="9"/>
            <color indexed="81"/>
            <rFont val="Tahoma"/>
            <family val="2"/>
          </rPr>
          <t xml:space="preserve">
Transferencia
06/10/2019
Comp. 31821</t>
        </r>
      </text>
    </comment>
    <comment ref="I208" authorId="2" shapeId="0" xr:uid="{00000000-0006-0000-2600-0000C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X208" authorId="2" shapeId="0" xr:uid="{00000000-0006-0000-2600-0000CD000000}">
      <text>
        <r>
          <rPr>
            <sz val="9"/>
            <color indexed="81"/>
            <rFont val="Tahoma"/>
            <family val="2"/>
          </rPr>
          <t xml:space="preserve">
Transferencia
02/11/2019
Comp. 32019</t>
        </r>
      </text>
    </comment>
    <comment ref="I209" authorId="2" shapeId="0" xr:uid="{00000000-0006-0000-2600-0000C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2" shapeId="0" xr:uid="{00000000-0006-0000-2600-0000CF000000}">
      <text>
        <r>
          <rPr>
            <sz val="9"/>
            <color indexed="81"/>
            <rFont val="Tahoma"/>
            <family val="2"/>
          </rPr>
          <t xml:space="preserve">
Transferencia
10/12/2019
Comp. 32331</t>
        </r>
      </text>
    </comment>
    <comment ref="I210" authorId="2" shapeId="0" xr:uid="{00000000-0006-0000-2600-0000D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X210" authorId="2" shapeId="0" xr:uid="{00000000-0006-0000-2600-0000D1000000}">
      <text>
        <r>
          <rPr>
            <sz val="9"/>
            <color indexed="81"/>
            <rFont val="Tahoma"/>
            <family val="2"/>
          </rPr>
          <t>Transferencia
09/01/2020
Comp. 32566</t>
        </r>
      </text>
    </comment>
    <comment ref="I211" authorId="2" shapeId="0" xr:uid="{00000000-0006-0000-2600-0000D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2" shapeId="0" xr:uid="{00000000-0006-0000-2600-0000D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12/02/2020
Comp. 32804</t>
        </r>
      </text>
    </comment>
    <comment ref="I212" authorId="2" shapeId="0" xr:uid="{00000000-0006-0000-2600-0000D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2" shapeId="0" xr:uid="{00000000-0006-0000-2600-0000D5000000}">
      <text>
        <r>
          <rPr>
            <sz val="9"/>
            <color indexed="81"/>
            <rFont val="Tahoma"/>
            <family val="2"/>
          </rPr>
          <t>Transferencia
14/03/2020
Comp. 33049</t>
        </r>
      </text>
    </comment>
    <comment ref="I213" authorId="2" shapeId="0" xr:uid="{00000000-0006-0000-2600-0000D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2" shapeId="0" xr:uid="{00000000-0006-0000-2600-0000D7000000}">
      <text>
        <r>
          <rPr>
            <sz val="9"/>
            <color indexed="81"/>
            <rFont val="Tahoma"/>
            <family val="2"/>
          </rPr>
          <t>Transferencia
14/04/2020
Comp. 33292</t>
        </r>
      </text>
    </comment>
    <comment ref="I214" authorId="2" shapeId="0" xr:uid="{00000000-0006-0000-2600-0000D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2" shapeId="0" xr:uid="{00000000-0006-0000-2600-0000D9000000}">
      <text>
        <r>
          <rPr>
            <sz val="9"/>
            <color indexed="81"/>
            <rFont val="Tahoma"/>
            <family val="2"/>
          </rPr>
          <t>Transferencia
01/05/2020
Comp. 33408</t>
        </r>
      </text>
    </comment>
    <comment ref="I215" authorId="2" shapeId="0" xr:uid="{00000000-0006-0000-2600-0000D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2" shapeId="0" xr:uid="{00000000-0006-0000-2600-0000DB000000}">
      <text>
        <r>
          <rPr>
            <sz val="9"/>
            <color indexed="81"/>
            <rFont val="Tahoma"/>
            <family val="2"/>
          </rPr>
          <t>Transferencia
11/06/2020
Comp. 33761</t>
        </r>
      </text>
    </comment>
    <comment ref="I216" authorId="2" shapeId="0" xr:uid="{00000000-0006-0000-2600-0000D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X216" authorId="2" shapeId="0" xr:uid="{00000000-0006-0000-2600-0000DD000000}">
      <text>
        <r>
          <rPr>
            <sz val="9"/>
            <color indexed="81"/>
            <rFont val="Tahoma"/>
            <family val="2"/>
          </rPr>
          <t>Transferencia
03/07/2020
Comp. 33953</t>
        </r>
      </text>
    </comment>
    <comment ref="I217" authorId="2" shapeId="0" xr:uid="{00000000-0006-0000-2600-0000D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2" shapeId="0" xr:uid="{00000000-0006-0000-2600-0000DF000000}">
      <text>
        <r>
          <rPr>
            <sz val="9"/>
            <color indexed="81"/>
            <rFont val="Tahoma"/>
            <family val="2"/>
          </rPr>
          <t>Transferencia
01/08/2020
Comp. 34113</t>
        </r>
      </text>
    </comment>
    <comment ref="I218" authorId="2" shapeId="0" xr:uid="{00000000-0006-0000-2600-0000E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2" shapeId="0" xr:uid="{00000000-0006-0000-2600-0000E1000000}">
      <text>
        <r>
          <rPr>
            <sz val="9"/>
            <color indexed="81"/>
            <rFont val="Tahoma"/>
            <family val="2"/>
          </rPr>
          <t>Transferencia
04/09/2020
Comp. 34434</t>
        </r>
      </text>
    </comment>
    <comment ref="I219" authorId="2" shapeId="0" xr:uid="{00000000-0006-0000-2600-0000E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2" shapeId="0" xr:uid="{00000000-0006-0000-2600-0000E3000000}">
      <text>
        <r>
          <rPr>
            <sz val="9"/>
            <color indexed="81"/>
            <rFont val="Tahoma"/>
            <family val="2"/>
          </rPr>
          <t>Transferencia
01/10/2020
Comp. 34626</t>
        </r>
      </text>
    </comment>
    <comment ref="I220" authorId="2" shapeId="0" xr:uid="{00000000-0006-0000-2600-0000E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2" shapeId="0" xr:uid="{00000000-0006-0000-2600-0000E5000000}">
      <text>
        <r>
          <rPr>
            <sz val="9"/>
            <color indexed="81"/>
            <rFont val="Tahoma"/>
            <family val="2"/>
          </rPr>
          <t>Transferencia
01/11/2020
Comp. 34868</t>
        </r>
      </text>
    </comment>
    <comment ref="I221" authorId="2" shapeId="0" xr:uid="{00000000-0006-0000-2600-0000E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2" shapeId="0" xr:uid="{00000000-0006-0000-2600-0000E7000000}">
      <text>
        <r>
          <rPr>
            <sz val="9"/>
            <color indexed="81"/>
            <rFont val="Tahoma"/>
            <family val="2"/>
          </rPr>
          <t>Transferencia
01/12/2020
Comp. 35095</t>
        </r>
      </text>
    </comment>
    <comment ref="I222" authorId="2" shapeId="0" xr:uid="{00000000-0006-0000-2600-0000E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2" shapeId="0" xr:uid="{00000000-0006-0000-2600-0000E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04/01/2021
Comp. 35391</t>
        </r>
      </text>
    </comment>
    <comment ref="I223" authorId="2" shapeId="0" xr:uid="{00000000-0006-0000-2600-0000E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2" shapeId="0" xr:uid="{00000000-0006-0000-2600-0000E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03/02/2021
Comp. 35641</t>
        </r>
      </text>
    </comment>
    <comment ref="I224" authorId="2" shapeId="0" xr:uid="{00000000-0006-0000-2600-0000E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X224" authorId="2" shapeId="0" xr:uid="{00000000-0006-0000-2600-0000ED000000}">
      <text>
        <r>
          <rPr>
            <sz val="9"/>
            <color indexed="81"/>
            <rFont val="Tahoma"/>
            <family val="2"/>
          </rPr>
          <t>Transferencia
06/03/2021
Comp. 35918</t>
        </r>
      </text>
    </comment>
    <comment ref="I225" authorId="2" shapeId="0" xr:uid="{00000000-0006-0000-2600-0000E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2" shapeId="0" xr:uid="{00000000-0006-0000-2600-0000EF000000}">
      <text>
        <r>
          <rPr>
            <sz val="9"/>
            <color indexed="81"/>
            <rFont val="Tahoma"/>
            <family val="2"/>
          </rPr>
          <t>Transferencia
08/04/2021
Comp. 36171</t>
        </r>
      </text>
    </comment>
    <comment ref="I226" authorId="2" shapeId="0" xr:uid="{00000000-0006-0000-2600-0000F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2" shapeId="0" xr:uid="{00000000-0006-0000-2600-0000F1000000}">
      <text>
        <r>
          <rPr>
            <sz val="9"/>
            <color indexed="81"/>
            <rFont val="Tahoma"/>
            <family val="2"/>
          </rPr>
          <t>Transferencia
07/05/2021
Comp. 36416</t>
        </r>
      </text>
    </comment>
    <comment ref="I227" authorId="2" shapeId="0" xr:uid="{00000000-0006-0000-2600-0000F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2" shapeId="0" xr:uid="{00000000-0006-0000-2600-0000F3000000}">
      <text>
        <r>
          <rPr>
            <sz val="9"/>
            <color indexed="81"/>
            <rFont val="Tahoma"/>
            <family val="2"/>
          </rPr>
          <t>Transferencia
02/06/2021
Comp. 36617</t>
        </r>
      </text>
    </comment>
    <comment ref="I228" authorId="2" shapeId="0" xr:uid="{00000000-0006-0000-2600-0000F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2" shapeId="0" xr:uid="{00000000-0006-0000-2600-0000F5000000}">
      <text>
        <r>
          <rPr>
            <sz val="9"/>
            <color indexed="81"/>
            <rFont val="Tahoma"/>
            <family val="2"/>
          </rPr>
          <t>Transferencia
07/07/2021
Comp. 36900</t>
        </r>
      </text>
    </comment>
    <comment ref="I229" authorId="2" shapeId="0" xr:uid="{00000000-0006-0000-2600-0000F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2" shapeId="0" xr:uid="{00000000-0006-0000-2600-0000F7000000}">
      <text>
        <r>
          <rPr>
            <sz val="9"/>
            <color indexed="81"/>
            <rFont val="Tahoma"/>
            <family val="2"/>
          </rPr>
          <t>Transferencia
09/08/2021
Comp. 37153</t>
        </r>
      </text>
    </comment>
    <comment ref="I230" authorId="2" shapeId="0" xr:uid="{00000000-0006-0000-2600-0000F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2" shapeId="0" xr:uid="{00000000-0006-0000-2600-0000F9000000}">
      <text>
        <r>
          <rPr>
            <sz val="9"/>
            <color indexed="81"/>
            <rFont val="Tahoma"/>
            <family val="2"/>
          </rPr>
          <t>Depósito
09/09/2021
Comp. 37409</t>
        </r>
      </text>
    </comment>
    <comment ref="I231" authorId="2" shapeId="0" xr:uid="{00000000-0006-0000-2600-0000F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2" shapeId="0" xr:uid="{00000000-0006-0000-2600-0000FB000000}">
      <text>
        <r>
          <rPr>
            <sz val="9"/>
            <color indexed="81"/>
            <rFont val="Tahoma"/>
            <family val="2"/>
          </rPr>
          <t xml:space="preserve">Transferencia
09/10/2021
Comp. 37649
</t>
        </r>
      </text>
    </comment>
    <comment ref="I232" authorId="2" shapeId="0" xr:uid="{00000000-0006-0000-2600-0000F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2" shapeId="0" xr:uid="{00000000-0006-0000-2600-0000FD000000}">
      <text>
        <r>
          <rPr>
            <sz val="9"/>
            <color indexed="81"/>
            <rFont val="Tahoma"/>
            <family val="2"/>
          </rPr>
          <t>Transferencia
08/11/2021
Comp. 37884</t>
        </r>
      </text>
    </comment>
    <comment ref="I233" authorId="2" shapeId="0" xr:uid="{00000000-0006-0000-2600-0000F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2" shapeId="0" xr:uid="{00000000-0006-0000-2600-0000FF000000}">
      <text>
        <r>
          <rPr>
            <sz val="9"/>
            <color indexed="81"/>
            <rFont val="Tahoma"/>
            <family val="2"/>
          </rPr>
          <t>Transferencia
06/12/2021
Comp. 38101</t>
        </r>
      </text>
    </comment>
    <comment ref="I234" authorId="3" shapeId="0" xr:uid="{00000000-0006-0000-2600-000000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3" shapeId="0" xr:uid="{00000000-0006-0000-2600-000001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09/01/2022
Comp. 38376</t>
        </r>
      </text>
    </comment>
    <comment ref="I235" authorId="3" shapeId="0" xr:uid="{00000000-0006-0000-2600-000002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3" shapeId="0" xr:uid="{00000000-0006-0000-2600-000003010000}">
      <text>
        <r>
          <rPr>
            <b/>
            <sz val="9"/>
            <color indexed="81"/>
            <rFont val="Tahoma"/>
            <family val="2"/>
          </rPr>
          <t>Transferencia
10/02/2022
Comp. 38627</t>
        </r>
      </text>
    </comment>
    <comment ref="I236" authorId="3" shapeId="0" xr:uid="{00000000-0006-0000-2600-000004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0" shapeId="0" xr:uid="{00000000-0006-0000-2600-00000501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3" shapeId="0" xr:uid="{00000000-0006-0000-2600-000006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10/03/2022
Comp. 38876</t>
        </r>
      </text>
    </comment>
    <comment ref="I237" authorId="3" shapeId="0" xr:uid="{00000000-0006-0000-2600-000007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3" shapeId="0" xr:uid="{00000000-0006-0000-2600-000008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09/04/2022
Comp. 39116</t>
        </r>
      </text>
    </comment>
    <comment ref="I238" authorId="3" shapeId="0" xr:uid="{00000000-0006-0000-2600-000009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3" shapeId="0" xr:uid="{00000000-0006-0000-2600-00000A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07/05/2022
Comp. 39359</t>
        </r>
      </text>
    </comment>
    <comment ref="I239" authorId="3" shapeId="0" xr:uid="{00000000-0006-0000-2600-00000B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3" shapeId="0" xr:uid="{00000000-0006-0000-2600-00000C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06/06/2022
Comp. 39594</t>
        </r>
      </text>
    </comment>
    <comment ref="I240" authorId="4" shapeId="0" xr:uid="{00000000-0006-0000-2600-00000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4" shapeId="0" xr:uid="{00000000-0006-0000-2600-00000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06/07/2022
Comp. 39843</t>
        </r>
      </text>
    </comment>
    <comment ref="I241" authorId="4" shapeId="0" xr:uid="{00000000-0006-0000-2600-00000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4" shapeId="0" xr:uid="{00000000-0006-0000-2600-00001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09/08/2022
Comp. 40108</t>
        </r>
      </text>
    </comment>
    <comment ref="I242" authorId="4" shapeId="0" xr:uid="{00000000-0006-0000-2600-00001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4" shapeId="0" xr:uid="{00000000-0006-0000-2600-00001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10/09/2022
Comp. 40359</t>
        </r>
      </text>
    </comment>
    <comment ref="I243" authorId="4" shapeId="0" xr:uid="{00000000-0006-0000-2600-00001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4" shapeId="0" xr:uid="{00000000-0006-0000-2600-00001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11/10/2022
Comp. 40589</t>
        </r>
      </text>
    </comment>
    <comment ref="I244" authorId="4" shapeId="0" xr:uid="{00000000-0006-0000-2600-00001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4" shapeId="0" xr:uid="{00000000-0006-0000-2600-00001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10/11/2022
Comp. 40845</t>
        </r>
      </text>
    </comment>
    <comment ref="I245" authorId="4" shapeId="0" xr:uid="{00000000-0006-0000-2600-00001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4" shapeId="0" xr:uid="{00000000-0006-0000-2600-00001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07/12/2022
Comp. 41064</t>
        </r>
      </text>
    </comment>
    <comment ref="I246" authorId="4" shapeId="0" xr:uid="{00000000-0006-0000-2600-00001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4" shapeId="0" xr:uid="{00000000-0006-0000-2600-00001A010000}">
      <text>
        <r>
          <rPr>
            <b/>
            <sz val="9"/>
            <color indexed="81"/>
            <rFont val="Tahoma"/>
            <family val="2"/>
          </rPr>
          <t xml:space="preserve">Transferencia
</t>
        </r>
        <r>
          <rPr>
            <sz val="9"/>
            <color indexed="81"/>
            <rFont val="Tahoma"/>
            <family val="2"/>
          </rPr>
          <t>06/01/2023
Comp. 41268</t>
        </r>
      </text>
    </comment>
    <comment ref="I247" authorId="4" shapeId="0" xr:uid="{00000000-0006-0000-2600-00001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4" shapeId="0" xr:uid="{00000000-0006-0000-2600-00001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05/02/2023
Comp. 41539</t>
        </r>
      </text>
    </comment>
    <comment ref="I248" authorId="4" shapeId="0" xr:uid="{00000000-0006-0000-2600-00001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4" shapeId="0" xr:uid="{00000000-0006-0000-2600-00001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10/03/2023
Comp. 41829</t>
        </r>
      </text>
    </comment>
    <comment ref="I249" authorId="4" shapeId="0" xr:uid="{00000000-0006-0000-2600-00001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4" shapeId="0" xr:uid="{00000000-0006-0000-2600-00002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08/04/2023
Comp. 42069</t>
        </r>
      </text>
    </comment>
    <comment ref="I250" authorId="4" shapeId="0" xr:uid="{00000000-0006-0000-2600-00002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4" shapeId="0" xr:uid="{00000000-0006-0000-2600-00002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10/05/2023
Comp. 42327</t>
        </r>
      </text>
    </comment>
    <comment ref="I251" authorId="4" shapeId="0" xr:uid="{00000000-0006-0000-2600-00002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4" shapeId="0" xr:uid="{00000000-0006-0000-2600-00002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06/06/2023
Comp. 42561</t>
        </r>
      </text>
    </comment>
    <comment ref="I252" authorId="5" shapeId="0" xr:uid="{00000000-0006-0000-2600-000025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5" shapeId="0" xr:uid="{00000000-0006-0000-2600-000026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06/07/2023
Comp. 42808</t>
        </r>
      </text>
    </comment>
    <comment ref="I253" authorId="5" shapeId="0" xr:uid="{00000000-0006-0000-2600-000027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5" shapeId="0" xr:uid="{00000000-0006-0000-2600-000028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09/08/2023
Comp. 43086</t>
        </r>
      </text>
    </comment>
    <comment ref="I254" authorId="5" shapeId="0" xr:uid="{C18E0C48-AA7D-4CA0-B0AC-F75DC018A3E6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5" shapeId="0" xr:uid="{724E5FE9-4BE4-431A-BBF3-32A762B7390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11/09/2023
Comp. 43342</t>
        </r>
      </text>
    </comment>
    <comment ref="I255" authorId="5" shapeId="0" xr:uid="{4E15B6C4-00D0-44AC-8F1C-6BE4EA04338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5" shapeId="0" xr:uid="{B9BF5ED2-4A59-417C-918B-07DCD4B3DEB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10/10/2023
Comp. 43583</t>
        </r>
      </text>
    </comment>
    <comment ref="I256" authorId="5" shapeId="0" xr:uid="{2A241698-BBB2-4DF7-8A97-17540622753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5" shapeId="0" xr:uid="{AC939EC0-4582-4CB5-83A1-2924264FF90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10/11/2023
Comp. 43841</t>
        </r>
      </text>
    </comment>
    <comment ref="I257" authorId="5" shapeId="0" xr:uid="{1F2E0E51-2365-4590-BCDA-2D2C747B112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4" shapeId="0" xr:uid="{AA8962E9-7A5A-481F-ABC8-E5BC53F8DB7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11/12/2023
comp. 44186</t>
        </r>
      </text>
    </comment>
    <comment ref="I258" authorId="5" shapeId="0" xr:uid="{2B13C212-78E7-4F21-8611-0C58246FD52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4" shapeId="0" xr:uid="{D3DBA31C-DA11-4F1A-A82E-53AEEF26F08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10/01/2024
comp. 44369</t>
        </r>
      </text>
    </comment>
  </commentList>
</comments>
</file>

<file path=xl/comments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Usuario</author>
    <author>User</author>
    <author>Secretaria</author>
  </authors>
  <commentList>
    <comment ref="X35" authorId="0" shapeId="0" xr:uid="{00000000-0006-0000-27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27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27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27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27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27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27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27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27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27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27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27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27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27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27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27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27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27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27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27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27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27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27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27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27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27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27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27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27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27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27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27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27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27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27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27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27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27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27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27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27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27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27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27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27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27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27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27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27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27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27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27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27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27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27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27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27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27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X97" authorId="0" shapeId="0" xr:uid="{00000000-0006-0000-2700-00003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2700-00003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27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27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27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27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27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27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27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27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2700-000045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27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27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27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27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27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27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27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27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27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2700-00004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27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27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27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27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27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27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27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27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27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27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27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27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27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27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27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27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27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27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27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27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27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27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27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27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27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27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27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27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27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27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27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27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27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27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27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27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27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27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27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27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27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27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27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27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27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27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27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27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27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27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27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27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27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I171" authorId="0" shapeId="0" xr:uid="{00000000-0006-0000-27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1" authorId="0" shapeId="0" xr:uid="{00000000-0006-0000-27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27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I173" authorId="0" shapeId="0" xr:uid="{00000000-0006-0000-27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3" authorId="0" shapeId="0" xr:uid="{00000000-0006-0000-27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27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27/12/2016
Toma de lectura</t>
        </r>
      </text>
    </comment>
    <comment ref="X174" authorId="0" shapeId="0" xr:uid="{00000000-0006-0000-27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0" shapeId="0" xr:uid="{00000000-0006-0000-2700-00008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24/01/2017
Toma de lectura</t>
        </r>
      </text>
    </comment>
    <comment ref="X175" authorId="1" shapeId="0" xr:uid="{00000000-0006-0000-27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05/02/2017
Comp. 24567</t>
        </r>
      </text>
    </comment>
    <comment ref="I176" authorId="0" shapeId="0" xr:uid="{00000000-0006-0000-2700-00008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22/02/2017
Toma de lectura.</t>
        </r>
      </text>
    </comment>
    <comment ref="X176" authorId="1" shapeId="0" xr:uid="{00000000-0006-0000-27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05/03/2017
Comp. 24805</t>
        </r>
      </text>
    </comment>
    <comment ref="I177" authorId="0" shapeId="0" xr:uid="{00000000-0006-0000-2700-00009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28/03/2017
Toma de lectura</t>
        </r>
      </text>
    </comment>
    <comment ref="X177" authorId="1" shapeId="0" xr:uid="{00000000-0006-0000-27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05/04/2017
Comp. 25033</t>
        </r>
      </text>
    </comment>
    <comment ref="I178" authorId="0" shapeId="0" xr:uid="{00000000-0006-0000-2700-00009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27/04/2017
Toma de lectura</t>
        </r>
      </text>
    </comment>
    <comment ref="X178" authorId="1" shapeId="0" xr:uid="{00000000-0006-0000-27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05/05/2017
Comp. 25248</t>
        </r>
      </text>
    </comment>
    <comment ref="X179" authorId="1" shapeId="0" xr:uid="{00000000-0006-0000-27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04/06/2017
Comp. 25458
Transferencia
22/06/2017
Comp. 25550</t>
        </r>
      </text>
    </comment>
    <comment ref="X180" authorId="1" shapeId="0" xr:uid="{00000000-0006-0000-27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05/07/2017
Comp. 25696</t>
        </r>
      </text>
    </comment>
    <comment ref="X181" authorId="1" shapeId="0" xr:uid="{00000000-0006-0000-27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04/08/2017
Comp. 25941</t>
        </r>
      </text>
    </comment>
    <comment ref="X182" authorId="1" shapeId="0" xr:uid="{00000000-0006-0000-27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05/09/2017
Comp. 26174</t>
        </r>
      </text>
    </comment>
    <comment ref="X183" authorId="1" shapeId="0" xr:uid="{00000000-0006-0000-27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05/10/2017
Comp. 26386</t>
        </r>
      </text>
    </comment>
    <comment ref="X184" authorId="1" shapeId="0" xr:uid="{00000000-0006-0000-27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05/11/2017
Comp. 26591</t>
        </r>
      </text>
    </comment>
    <comment ref="X185" authorId="1" shapeId="0" xr:uid="{00000000-0006-0000-27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05/12/2017
Comp. 26847</t>
        </r>
      </text>
    </comment>
    <comment ref="X186" authorId="1" shapeId="0" xr:uid="{00000000-0006-0000-27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05/01/2018
Comp. 27056</t>
        </r>
      </text>
    </comment>
    <comment ref="X187" authorId="1" shapeId="0" xr:uid="{00000000-0006-0000-27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05/02/2018
Comp. 27283</t>
        </r>
      </text>
    </comment>
    <comment ref="X188" authorId="1" shapeId="0" xr:uid="{00000000-0006-0000-27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05/03/2018
Comp. 27501</t>
        </r>
      </text>
    </comment>
    <comment ref="X189" authorId="1" shapeId="0" xr:uid="{00000000-0006-0000-27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05/04/2018
Comp. 27731</t>
        </r>
      </text>
    </comment>
    <comment ref="X190" authorId="1" shapeId="0" xr:uid="{00000000-0006-0000-27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07/05/2018
Comp. 27962</t>
        </r>
      </text>
    </comment>
    <comment ref="X191" authorId="1" shapeId="0" xr:uid="{00000000-0006-0000-27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Transferencis
05/06/2018
Comp. 28179</t>
        </r>
      </text>
    </comment>
    <comment ref="X192" authorId="1" shapeId="0" xr:uid="{00000000-0006-0000-27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05/07/2018
Comp. 28397</t>
        </r>
      </text>
    </comment>
    <comment ref="X193" authorId="1" shapeId="0" xr:uid="{00000000-0006-0000-27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05/08/2018
Comp. 28611</t>
        </r>
      </text>
    </comment>
    <comment ref="X194" authorId="1" shapeId="0" xr:uid="{00000000-0006-0000-27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05/09/2018
Comp. 28843</t>
        </r>
      </text>
    </comment>
    <comment ref="X195" authorId="1" shapeId="0" xr:uid="{00000000-0006-0000-27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05/10/2018
Comp. 29069</t>
        </r>
      </text>
    </comment>
    <comment ref="X196" authorId="1" shapeId="0" xr:uid="{00000000-0006-0000-27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05/10/2018
Comp. 29275</t>
        </r>
      </text>
    </comment>
    <comment ref="X198" authorId="1" shapeId="0" xr:uid="{00000000-0006-0000-27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05/01/2019
Comp. 29738</t>
        </r>
      </text>
    </comment>
    <comment ref="X199" authorId="1" shapeId="0" xr:uid="{00000000-0006-0000-27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05/02/2019
Comp. 29952</t>
        </r>
      </text>
    </comment>
    <comment ref="X200" authorId="1" shapeId="0" xr:uid="{00000000-0006-0000-27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05/03/2019
Comp. 30198</t>
        </r>
      </text>
    </comment>
    <comment ref="X201" authorId="1" shapeId="0" xr:uid="{00000000-0006-0000-27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05/04/2019
Comp. 30436</t>
        </r>
      </text>
    </comment>
    <comment ref="X202" authorId="1" shapeId="0" xr:uid="{00000000-0006-0000-27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05/05/2019
Comp. 30659</t>
        </r>
      </text>
    </comment>
    <comment ref="X203" authorId="2" shapeId="0" xr:uid="{00000000-0006-0000-2700-0000AB000000}">
      <text>
        <r>
          <rPr>
            <sz val="9"/>
            <color indexed="81"/>
            <rFont val="Tahoma"/>
            <family val="2"/>
          </rPr>
          <t xml:space="preserve">
Transferencia
04/06/2019
Comp. 30895</t>
        </r>
      </text>
    </comment>
    <comment ref="X204" authorId="1" shapeId="0" xr:uid="{00000000-0006-0000-27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05/07/2019
Comp. 31134</t>
        </r>
      </text>
    </comment>
    <comment ref="X205" authorId="2" shapeId="0" xr:uid="{00000000-0006-0000-2700-0000AD000000}">
      <text>
        <r>
          <rPr>
            <sz val="9"/>
            <color indexed="81"/>
            <rFont val="Tahoma"/>
            <family val="2"/>
          </rPr>
          <t xml:space="preserve">
Transferencia
04/08/2019
Comp. 31351</t>
        </r>
      </text>
    </comment>
    <comment ref="X206" authorId="2" shapeId="0" xr:uid="{00000000-0006-0000-2700-0000AE000000}">
      <text>
        <r>
          <rPr>
            <sz val="9"/>
            <color indexed="81"/>
            <rFont val="Tahoma"/>
            <family val="2"/>
          </rPr>
          <t xml:space="preserve">
Transferencia
04/09/2019
Comp. 31606</t>
        </r>
      </text>
    </comment>
    <comment ref="X207" authorId="2" shapeId="0" xr:uid="{00000000-0006-0000-2700-0000AF000000}">
      <text>
        <r>
          <rPr>
            <sz val="9"/>
            <color indexed="81"/>
            <rFont val="Tahoma"/>
            <family val="2"/>
          </rPr>
          <t xml:space="preserve">
Transferencia
04/10/2019
Comp. 31819</t>
        </r>
      </text>
    </comment>
    <comment ref="X208" authorId="2" shapeId="0" xr:uid="{00000000-0006-0000-2700-0000B0000000}">
      <text>
        <r>
          <rPr>
            <sz val="9"/>
            <color indexed="81"/>
            <rFont val="Tahoma"/>
            <family val="2"/>
          </rPr>
          <t xml:space="preserve">
Transferencia
05/11/2019
Comp. 32055</t>
        </r>
      </text>
    </comment>
    <comment ref="X209" authorId="2" shapeId="0" xr:uid="{00000000-0006-0000-2700-0000B1000000}">
      <text>
        <r>
          <rPr>
            <sz val="9"/>
            <color indexed="81"/>
            <rFont val="Tahoma"/>
            <family val="2"/>
          </rPr>
          <t xml:space="preserve">
Transferencia
05/12/2019
Comp. 32308</t>
        </r>
      </text>
    </comment>
    <comment ref="X210" authorId="2" shapeId="0" xr:uid="{00000000-0006-0000-2700-0000B2000000}">
      <text>
        <r>
          <rPr>
            <sz val="9"/>
            <color indexed="81"/>
            <rFont val="Tahoma"/>
            <family val="2"/>
          </rPr>
          <t xml:space="preserve">
Transferencia
04/01/2020
Comp. 32529</t>
        </r>
      </text>
    </comment>
    <comment ref="X211" authorId="2" shapeId="0" xr:uid="{00000000-0006-0000-2700-0000B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04/02/2020
Comp. 32761</t>
        </r>
      </text>
    </comment>
    <comment ref="X212" authorId="2" shapeId="0" xr:uid="{00000000-0006-0000-2700-0000B4000000}">
      <text>
        <r>
          <rPr>
            <sz val="9"/>
            <color indexed="81"/>
            <rFont val="Tahoma"/>
            <family val="2"/>
          </rPr>
          <t>Transferencia
05/03/2020
Comp. 32992</t>
        </r>
      </text>
    </comment>
    <comment ref="X213" authorId="2" shapeId="0" xr:uid="{00000000-0006-0000-2700-0000B5000000}">
      <text>
        <r>
          <rPr>
            <sz val="9"/>
            <color indexed="81"/>
            <rFont val="Tahoma"/>
            <family val="2"/>
          </rPr>
          <t>Transferencia
05/04/2020
Comp. 33241</t>
        </r>
      </text>
    </comment>
    <comment ref="X214" authorId="2" shapeId="0" xr:uid="{00000000-0006-0000-2700-0000B6000000}">
      <text>
        <r>
          <rPr>
            <sz val="9"/>
            <color indexed="81"/>
            <rFont val="Tahoma"/>
            <family val="2"/>
          </rPr>
          <t>Transferencia
05/05/2020
Comp. 33467</t>
        </r>
      </text>
    </comment>
    <comment ref="X215" authorId="2" shapeId="0" xr:uid="{00000000-0006-0000-2700-0000B7000000}">
      <text>
        <r>
          <rPr>
            <sz val="9"/>
            <color indexed="81"/>
            <rFont val="Tahoma"/>
            <family val="2"/>
          </rPr>
          <t>Transferencia
05/06/2020
Comp. 33715</t>
        </r>
      </text>
    </comment>
    <comment ref="X216" authorId="2" shapeId="0" xr:uid="{00000000-0006-0000-2700-0000B8000000}">
      <text>
        <r>
          <rPr>
            <sz val="9"/>
            <color indexed="81"/>
            <rFont val="Tahoma"/>
            <family val="2"/>
          </rPr>
          <t>Transferencia
05/07/2020
Comp. 33962</t>
        </r>
      </text>
    </comment>
    <comment ref="X217" authorId="2" shapeId="0" xr:uid="{00000000-0006-0000-2700-0000B9000000}">
      <text>
        <r>
          <rPr>
            <sz val="9"/>
            <color indexed="81"/>
            <rFont val="Tahoma"/>
            <family val="2"/>
          </rPr>
          <t>Transferencia
04/08/2020
Comp. 34199</t>
        </r>
      </text>
    </comment>
    <comment ref="X218" authorId="2" shapeId="0" xr:uid="{00000000-0006-0000-2700-0000BA000000}">
      <text>
        <r>
          <rPr>
            <sz val="9"/>
            <color indexed="81"/>
            <rFont val="Tahoma"/>
            <family val="2"/>
          </rPr>
          <t>Transferencia
05/09/2020
Comp. 34442</t>
        </r>
      </text>
    </comment>
    <comment ref="X219" authorId="2" shapeId="0" xr:uid="{00000000-0006-0000-2700-0000BB000000}">
      <text>
        <r>
          <rPr>
            <sz val="9"/>
            <color indexed="81"/>
            <rFont val="Tahoma"/>
            <family val="2"/>
          </rPr>
          <t>Transferencia
05/10/2020
Comp. 34683</t>
        </r>
      </text>
    </comment>
    <comment ref="X220" authorId="2" shapeId="0" xr:uid="{00000000-0006-0000-2700-0000BC000000}">
      <text>
        <r>
          <rPr>
            <sz val="9"/>
            <color indexed="81"/>
            <rFont val="Tahoma"/>
            <family val="2"/>
          </rPr>
          <t>Transferencia
05/11/2020
Comp. 34930</t>
        </r>
      </text>
    </comment>
    <comment ref="X221" authorId="2" shapeId="0" xr:uid="{00000000-0006-0000-2700-0000BD000000}">
      <text>
        <r>
          <rPr>
            <sz val="9"/>
            <color indexed="81"/>
            <rFont val="Tahoma"/>
            <family val="2"/>
          </rPr>
          <t>Transferencia
04/12/2020
Comp. 35154</t>
        </r>
      </text>
    </comment>
    <comment ref="X222" authorId="2" shapeId="0" xr:uid="{00000000-0006-0000-2700-0000B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05/01/2021
Comp. 35392</t>
        </r>
      </text>
    </comment>
    <comment ref="X223" authorId="2" shapeId="0" xr:uid="{00000000-0006-0000-2700-0000B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05/02/2021
Comp. 35651</t>
        </r>
      </text>
    </comment>
    <comment ref="X224" authorId="2" shapeId="0" xr:uid="{00000000-0006-0000-2700-0000C0000000}">
      <text>
        <r>
          <rPr>
            <sz val="9"/>
            <color indexed="81"/>
            <rFont val="Tahoma"/>
            <family val="2"/>
          </rPr>
          <t>Transferencia
05/03/2021
Comp. 35909</t>
        </r>
      </text>
    </comment>
    <comment ref="X225" authorId="2" shapeId="0" xr:uid="{00000000-0006-0000-2700-0000C1000000}">
      <text>
        <r>
          <rPr>
            <sz val="9"/>
            <color indexed="81"/>
            <rFont val="Tahoma"/>
            <family val="2"/>
          </rPr>
          <t>Transferencia
04/04/2021
Comp. 36125</t>
        </r>
      </text>
    </comment>
    <comment ref="X226" authorId="2" shapeId="0" xr:uid="{00000000-0006-0000-2700-0000C2000000}">
      <text>
        <r>
          <rPr>
            <sz val="9"/>
            <color indexed="81"/>
            <rFont val="Tahoma"/>
            <family val="2"/>
          </rPr>
          <t>Transferencia
04/05/2021
Comp. 36394</t>
        </r>
      </text>
    </comment>
    <comment ref="X227" authorId="2" shapeId="0" xr:uid="{00000000-0006-0000-2700-0000C3000000}">
      <text>
        <r>
          <rPr>
            <sz val="9"/>
            <color indexed="81"/>
            <rFont val="Tahoma"/>
            <family val="2"/>
          </rPr>
          <t>Transferencia
05/06/2021
Comp. 36651</t>
        </r>
      </text>
    </comment>
    <comment ref="X228" authorId="2" shapeId="0" xr:uid="{00000000-0006-0000-2700-0000C4000000}">
      <text>
        <r>
          <rPr>
            <sz val="9"/>
            <color indexed="81"/>
            <rFont val="Tahoma"/>
            <family val="2"/>
          </rPr>
          <t>Transferencia
05/07/2021
Comp. 36864</t>
        </r>
      </text>
    </comment>
    <comment ref="X229" authorId="2" shapeId="0" xr:uid="{00000000-0006-0000-2700-0000C5000000}">
      <text>
        <r>
          <rPr>
            <sz val="9"/>
            <color indexed="81"/>
            <rFont val="Tahoma"/>
            <family val="2"/>
          </rPr>
          <t>Transferencia
05/08/2021
Comp. 37133</t>
        </r>
      </text>
    </comment>
    <comment ref="X230" authorId="2" shapeId="0" xr:uid="{00000000-0006-0000-2700-0000C6000000}">
      <text>
        <r>
          <rPr>
            <sz val="9"/>
            <color indexed="81"/>
            <rFont val="Tahoma"/>
            <family val="2"/>
          </rPr>
          <t>Transferencia
05/09/2021
Comp. 37366</t>
        </r>
      </text>
    </comment>
    <comment ref="X231" authorId="2" shapeId="0" xr:uid="{00000000-0006-0000-2700-0000C7000000}">
      <text>
        <r>
          <rPr>
            <sz val="9"/>
            <color indexed="81"/>
            <rFont val="Tahoma"/>
            <family val="2"/>
          </rPr>
          <t>Transferencia
05/10/2021
Comp. 37614</t>
        </r>
      </text>
    </comment>
    <comment ref="X232" authorId="2" shapeId="0" xr:uid="{00000000-0006-0000-2700-0000C8000000}">
      <text>
        <r>
          <rPr>
            <sz val="9"/>
            <color indexed="81"/>
            <rFont val="Tahoma"/>
            <family val="2"/>
          </rPr>
          <t>Transferencia
05/11/2021
Comp. 37865</t>
        </r>
      </text>
    </comment>
    <comment ref="X233" authorId="2" shapeId="0" xr:uid="{00000000-0006-0000-2700-0000C9000000}">
      <text>
        <r>
          <rPr>
            <sz val="9"/>
            <color indexed="81"/>
            <rFont val="Tahoma"/>
            <family val="2"/>
          </rPr>
          <t>Transferencia
01/12/2021-05/12/2021
Comp. 38024-38089</t>
        </r>
      </text>
    </comment>
    <comment ref="X234" authorId="3" shapeId="0" xr:uid="{00000000-0006-0000-2700-0000CA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05/01/2022
Comp. 38338</t>
        </r>
      </text>
    </comment>
    <comment ref="X235" authorId="3" shapeId="0" xr:uid="{00000000-0006-0000-2700-0000CB000000}">
      <text>
        <r>
          <rPr>
            <b/>
            <sz val="9"/>
            <color indexed="81"/>
            <rFont val="Tahoma"/>
            <family val="2"/>
          </rPr>
          <t>Transferencia
05/02/2022
Comp. 38591</t>
        </r>
      </text>
    </comment>
    <comment ref="Q236" authorId="0" shapeId="0" xr:uid="{00000000-0006-0000-2700-0000CC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3" shapeId="0" xr:uid="{00000000-0006-0000-2700-0000C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04/03/2022
Comp. 38836</t>
        </r>
      </text>
    </comment>
    <comment ref="X237" authorId="3" shapeId="0" xr:uid="{00000000-0006-0000-2700-0000CE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05/04/2022
Comp. 39077</t>
        </r>
      </text>
    </comment>
    <comment ref="X238" authorId="3" shapeId="0" xr:uid="{00000000-0006-0000-2700-0000C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05/05/2022
Comp. 39333</t>
        </r>
      </text>
    </comment>
    <comment ref="X239" authorId="3" shapeId="0" xr:uid="{00000000-0006-0000-2700-0000D0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05/06/2022
Comp. 39579</t>
        </r>
      </text>
    </comment>
    <comment ref="X240" authorId="4" shapeId="0" xr:uid="{00000000-0006-0000-2700-0000D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05/07/2022
Comp. 39818</t>
        </r>
      </text>
    </comment>
    <comment ref="X241" authorId="4" shapeId="0" xr:uid="{00000000-0006-0000-2700-0000D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05/08/2022
Comp. 40078</t>
        </r>
      </text>
    </comment>
    <comment ref="X242" authorId="4" shapeId="0" xr:uid="{00000000-0006-0000-2700-0000D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05/09/2022
Comp. 40309</t>
        </r>
      </text>
    </comment>
    <comment ref="X243" authorId="4" shapeId="0" xr:uid="{00000000-0006-0000-2700-0000D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04/10/2022
Comp. 40555</t>
        </r>
      </text>
    </comment>
    <comment ref="X244" authorId="4" shapeId="0" xr:uid="{00000000-0006-0000-2700-0000D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05/11/2022
Comp. 40812</t>
        </r>
      </text>
    </comment>
    <comment ref="X245" authorId="4" shapeId="0" xr:uid="{00000000-0006-0000-2700-0000D6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05/12/2022
Comp. 41037</t>
        </r>
      </text>
    </comment>
    <comment ref="X246" authorId="4" shapeId="0" xr:uid="{00000000-0006-0000-2700-0000D7000000}">
      <text>
        <r>
          <rPr>
            <b/>
            <sz val="9"/>
            <color indexed="81"/>
            <rFont val="Tahoma"/>
            <family val="2"/>
          </rPr>
          <t xml:space="preserve">Transferencia
</t>
        </r>
        <r>
          <rPr>
            <sz val="9"/>
            <color indexed="81"/>
            <rFont val="Tahoma"/>
            <family val="2"/>
          </rPr>
          <t>06/01/2023
Comp. 41299</t>
        </r>
      </text>
    </comment>
    <comment ref="X247" authorId="4" shapeId="0" xr:uid="{00000000-0006-0000-2700-0000D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05/02/2023
Comp. 41536</t>
        </r>
      </text>
    </comment>
    <comment ref="X248" authorId="4" shapeId="0" xr:uid="{00000000-0006-0000-2700-0000D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05/03/2023
Comp. 41795</t>
        </r>
      </text>
    </comment>
    <comment ref="X249" authorId="4" shapeId="0" xr:uid="{00000000-0006-0000-2700-0000DA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05/04/2023
Comp. 42045</t>
        </r>
      </text>
    </comment>
    <comment ref="X250" authorId="4" shapeId="0" xr:uid="{00000000-0006-0000-2700-0000D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05/05/2023
Comp. 42303</t>
        </r>
      </text>
    </comment>
    <comment ref="X251" authorId="4" shapeId="0" xr:uid="{00000000-0006-0000-2700-0000D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05/06/2023
Comp. 42532</t>
        </r>
      </text>
    </comment>
    <comment ref="X252" authorId="5" shapeId="0" xr:uid="{00000000-0006-0000-2700-0000DD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04/07/2023
Comp. 42792</t>
        </r>
      </text>
    </comment>
    <comment ref="X253" authorId="5" shapeId="0" xr:uid="{00000000-0006-0000-2700-0000DE00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04/08/2023
Comp. 43058</t>
        </r>
      </text>
    </comment>
    <comment ref="X254" authorId="5" shapeId="0" xr:uid="{8CCF58F8-87CB-40CB-858F-5CBFBC9DE6C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05/09/2023
Comp. 43307</t>
        </r>
      </text>
    </comment>
    <comment ref="X255" authorId="5" shapeId="0" xr:uid="{06320D61-7985-420D-9FF6-FF72C35DF7A2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04/10/2023
Comp. 43549</t>
        </r>
      </text>
    </comment>
    <comment ref="X256" authorId="5" shapeId="0" xr:uid="{4D4AD3DB-7967-4943-BD45-54071FFB754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Transferencias
05/11/2023-17/11/2023
Comp. 43807-43861</t>
        </r>
      </text>
    </comment>
    <comment ref="X257" authorId="4" shapeId="0" xr:uid="{63FC724E-0376-422B-8047-49ED85CC49B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05/12/2023
comp. 44102</t>
        </r>
      </text>
    </comment>
    <comment ref="X258" authorId="4" shapeId="0" xr:uid="{7A678FC5-B6C0-45F3-BA0B-F2CC3ACE2B3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05/01/2024
comp 44327</t>
        </r>
      </text>
    </comment>
  </commentList>
</comments>
</file>

<file path=xl/comments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Beatriz</author>
    <author>Usuario</author>
    <author>User</author>
    <author>Secretaria</author>
  </authors>
  <commentList>
    <comment ref="X35" authorId="0" shapeId="0" xr:uid="{00000000-0006-0000-28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28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28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28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28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28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28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28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28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28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28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28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28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28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28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28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28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28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28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28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28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28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28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28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28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28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28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28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28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28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28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28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28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28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28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28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28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28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28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28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28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28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28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28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28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28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28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28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28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28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28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28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28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28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28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28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28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28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X97" authorId="0" shapeId="0" xr:uid="{00000000-0006-0000-2800-00003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2800-00003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28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28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28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28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28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28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28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28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2800-000045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28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28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28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28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28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28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28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28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28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2800-00004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28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28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28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28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28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28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28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28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28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28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28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28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28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28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28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28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28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28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28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28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28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28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28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28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28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28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28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28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28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28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28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28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28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28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28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28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28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28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28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28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28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28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28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28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28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28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28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28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28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28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28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28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28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I171" authorId="0" shapeId="0" xr:uid="{00000000-0006-0000-28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1" authorId="0" shapeId="0" xr:uid="{00000000-0006-0000-28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28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I173" authorId="0" shapeId="0" xr:uid="{00000000-0006-0000-28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3" authorId="0" shapeId="0" xr:uid="{00000000-0006-0000-28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28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27/12/2016
Toma de lectura</t>
        </r>
      </text>
    </comment>
    <comment ref="X174" authorId="0" shapeId="0" xr:uid="{00000000-0006-0000-28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28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X175" authorId="1" shapeId="0" xr:uid="{00000000-0006-0000-28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13/02/2017
Comp. 24626</t>
        </r>
      </text>
    </comment>
    <comment ref="I176" authorId="1" shapeId="0" xr:uid="{00000000-0006-0000-28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I177" authorId="1" shapeId="0" xr:uid="{00000000-0006-0000-28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X177" authorId="1" shapeId="0" xr:uid="{00000000-0006-0000-28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01/04/2017
Comp. 24966</t>
        </r>
      </text>
    </comment>
    <comment ref="I178" authorId="1" shapeId="0" xr:uid="{00000000-0006-0000-28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I179" authorId="1" shapeId="0" xr:uid="{00000000-0006-0000-28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X179" authorId="1" shapeId="0" xr:uid="{00000000-0006-0000-28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23/06/2017
Comp. 25559</t>
        </r>
      </text>
    </comment>
    <comment ref="I180" authorId="1" shapeId="0" xr:uid="{00000000-0006-0000-28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I181" authorId="1" shapeId="0" xr:uid="{00000000-0006-0000-28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X181" authorId="1" shapeId="0" xr:uid="{00000000-0006-0000-28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01/08/2017
Comp. 25890</t>
        </r>
      </text>
    </comment>
    <comment ref="I182" authorId="1" shapeId="0" xr:uid="{00000000-0006-0000-28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I183" authorId="1" shapeId="0" xr:uid="{00000000-0006-0000-28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X183" authorId="1" shapeId="0" xr:uid="{00000000-0006-0000-28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20/10/2017
Comp. 26451</t>
        </r>
      </text>
    </comment>
    <comment ref="I184" authorId="1" shapeId="0" xr:uid="{00000000-0006-0000-28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I185" authorId="1" shapeId="0" xr:uid="{00000000-0006-0000-28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1" shapeId="0" xr:uid="{00000000-0006-0000-28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27/12/2017
Conmp. 26933</t>
        </r>
      </text>
    </comment>
    <comment ref="I186" authorId="1" shapeId="0" xr:uid="{00000000-0006-0000-28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R186" authorId="1" shapeId="0" xr:uid="{00000000-0006-0000-28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Con fecha 16 de Enero de 2018 se retira moto de agua que se encoentraba en box número 5, dejandolo libre.</t>
        </r>
      </text>
    </comment>
    <comment ref="I187" authorId="1" shapeId="0" xr:uid="{00000000-0006-0000-28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X187" authorId="1" shapeId="0" xr:uid="{00000000-0006-0000-28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25/02/2018
Comp. 27383</t>
        </r>
      </text>
    </comment>
    <comment ref="I188" authorId="1" shapeId="0" xr:uid="{00000000-0006-0000-28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I189" authorId="1" shapeId="0" xr:uid="{00000000-0006-0000-28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R189" authorId="1" shapeId="0" xr:uid="{00000000-0006-0000-28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10/03/2018
Deja lancha en box número 42
Se cobra proporcional desde fecha de ingreso.</t>
        </r>
      </text>
    </comment>
    <comment ref="X189" authorId="1" shapeId="0" xr:uid="{00000000-0006-0000-28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24/04/2018
Comp. 27827</t>
        </r>
      </text>
    </comment>
    <comment ref="I190" authorId="1" shapeId="0" xr:uid="{00000000-0006-0000-28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I191" authorId="1" shapeId="0" xr:uid="{00000000-0006-0000-28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X191" authorId="1" shapeId="0" xr:uid="{00000000-0006-0000-28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24/06/2018
Comp. 28258</t>
        </r>
      </text>
    </comment>
    <comment ref="I192" authorId="1" shapeId="0" xr:uid="{00000000-0006-0000-28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I193" authorId="1" shapeId="0" xr:uid="{00000000-0006-0000-28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1" shapeId="0" xr:uid="{00000000-0006-0000-28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Transfeerncia
22/08/2018
Comp. 28694</t>
        </r>
      </text>
    </comment>
    <comment ref="I194" authorId="1" shapeId="0" xr:uid="{00000000-0006-0000-28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I195" authorId="1" shapeId="0" xr:uid="{00000000-0006-0000-28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X195" authorId="1" shapeId="0" xr:uid="{00000000-0006-0000-28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29/10/2018
Comp. 29163</t>
        </r>
      </text>
    </comment>
    <comment ref="I196" authorId="1" shapeId="0" xr:uid="{00000000-0006-0000-28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I197" authorId="1" shapeId="0" xr:uid="{00000000-0006-0000-28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X197" authorId="1" shapeId="0" xr:uid="{00000000-0006-0000-28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30/12/2018
Comp. 29630</t>
        </r>
      </text>
    </comment>
    <comment ref="I198" authorId="1" shapeId="0" xr:uid="{00000000-0006-0000-28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I199" authorId="1" shapeId="0" xr:uid="{00000000-0006-0000-28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1" shapeId="0" xr:uid="{00000000-0006-0000-28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24/02/2018
Comp. 30040</t>
        </r>
      </text>
    </comment>
    <comment ref="I200" authorId="1" shapeId="0" xr:uid="{00000000-0006-0000-28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I201" authorId="1" shapeId="0" xr:uid="{00000000-0006-0000-28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X201" authorId="1" shapeId="0" xr:uid="{00000000-0006-0000-28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27/04/2019
Comp. 30514</t>
        </r>
      </text>
    </comment>
    <comment ref="I202" authorId="1" shapeId="0" xr:uid="{00000000-0006-0000-28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I203" authorId="1" shapeId="0" xr:uid="{00000000-0006-0000-28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X203" authorId="2" shapeId="0" xr:uid="{00000000-0006-0000-2800-0000B9000000}">
      <text>
        <r>
          <rPr>
            <sz val="9"/>
            <color indexed="81"/>
            <rFont val="Tahoma"/>
            <family val="2"/>
          </rPr>
          <t xml:space="preserve">
Transferencia
22/06/2019
Comp. 30978</t>
        </r>
      </text>
    </comment>
    <comment ref="I204" authorId="2" shapeId="0" xr:uid="{00000000-0006-0000-2800-0000B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I205" authorId="2" shapeId="0" xr:uid="{00000000-0006-0000-2800-0000B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X205" authorId="2" shapeId="0" xr:uid="{00000000-0006-0000-2800-0000BC000000}">
      <text>
        <r>
          <rPr>
            <sz val="9"/>
            <color indexed="81"/>
            <rFont val="Tahoma"/>
            <family val="2"/>
          </rPr>
          <t>Transferencia
09/08/2019
Comp. 31392</t>
        </r>
      </text>
    </comment>
    <comment ref="I206" authorId="2" shapeId="0" xr:uid="{00000000-0006-0000-2800-0000B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I207" authorId="2" shapeId="0" xr:uid="{00000000-0006-0000-2800-0000B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X207" authorId="2" shapeId="0" xr:uid="{00000000-0006-0000-2800-0000BF000000}">
      <text>
        <r>
          <rPr>
            <sz val="9"/>
            <color indexed="81"/>
            <rFont val="Tahoma"/>
            <family val="2"/>
          </rPr>
          <t xml:space="preserve">
Transferencia
28/10/2019
Comp. 31915</t>
        </r>
      </text>
    </comment>
    <comment ref="I208" authorId="2" shapeId="0" xr:uid="{00000000-0006-0000-2800-0000C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I209" authorId="2" shapeId="0" xr:uid="{00000000-0006-0000-2800-0000C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2" shapeId="0" xr:uid="{00000000-0006-0000-2800-0000C2000000}">
      <text>
        <r>
          <rPr>
            <sz val="9"/>
            <color indexed="81"/>
            <rFont val="Tahoma"/>
            <family val="2"/>
          </rPr>
          <t>Transferencia
27/12/2019
Comp. 32392</t>
        </r>
      </text>
    </comment>
    <comment ref="I210" authorId="2" shapeId="0" xr:uid="{00000000-0006-0000-2800-0000C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I211" authorId="2" shapeId="0" xr:uid="{00000000-0006-0000-2800-0000C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2" shapeId="0" xr:uid="{00000000-0006-0000-2800-0000C5000000}">
      <text>
        <r>
          <rPr>
            <sz val="9"/>
            <color indexed="81"/>
            <rFont val="Tahoma"/>
            <family val="2"/>
          </rPr>
          <t>Transferencia
27/02/2020
Comp. 32855</t>
        </r>
      </text>
    </comment>
    <comment ref="I212" authorId="2" shapeId="0" xr:uid="{00000000-0006-0000-2800-0000C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I213" authorId="2" shapeId="0" xr:uid="{00000000-0006-0000-2800-0000C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2" shapeId="0" xr:uid="{00000000-0006-0000-2800-0000C8000000}">
      <text>
        <r>
          <rPr>
            <sz val="9"/>
            <color indexed="81"/>
            <rFont val="Tahoma"/>
            <family val="2"/>
          </rPr>
          <t>Transferencia
24/04/2020
Comp. 33323</t>
        </r>
      </text>
    </comment>
    <comment ref="I214" authorId="2" shapeId="0" xr:uid="{00000000-0006-0000-2800-0000C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I215" authorId="2" shapeId="0" xr:uid="{00000000-0006-0000-2800-0000C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2" shapeId="0" xr:uid="{00000000-0006-0000-2800-0000CB000000}">
      <text>
        <r>
          <rPr>
            <sz val="9"/>
            <color indexed="81"/>
            <rFont val="Tahoma"/>
            <family val="2"/>
          </rPr>
          <t>Transferencia
24/06/2020
Comp. 33803</t>
        </r>
      </text>
    </comment>
    <comment ref="I216" authorId="2" shapeId="0" xr:uid="{00000000-0006-0000-2800-0000C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I217" authorId="2" shapeId="0" xr:uid="{00000000-0006-0000-2800-0000C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2" shapeId="0" xr:uid="{00000000-0006-0000-2800-0000CE000000}">
      <text>
        <r>
          <rPr>
            <sz val="9"/>
            <color indexed="81"/>
            <rFont val="Tahoma"/>
            <family val="2"/>
          </rPr>
          <t>Transferencia
29/08/2020
Comp. 34301</t>
        </r>
      </text>
    </comment>
    <comment ref="I218" authorId="2" shapeId="0" xr:uid="{00000000-0006-0000-2800-0000C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I219" authorId="2" shapeId="0" xr:uid="{00000000-0006-0000-2800-0000D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2" shapeId="0" xr:uid="{00000000-0006-0000-2800-0000D1000000}">
      <text>
        <r>
          <rPr>
            <sz val="9"/>
            <color indexed="81"/>
            <rFont val="Tahoma"/>
            <family val="2"/>
          </rPr>
          <t>Transferencia
26/10/2020
Comp. 34771</t>
        </r>
      </text>
    </comment>
    <comment ref="I220" authorId="2" shapeId="0" xr:uid="{00000000-0006-0000-2800-0000D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I221" authorId="2" shapeId="0" xr:uid="{00000000-0006-0000-2800-0000D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2" shapeId="0" xr:uid="{00000000-0006-0000-2800-0000D4000000}">
      <text>
        <r>
          <rPr>
            <sz val="9"/>
            <color indexed="81"/>
            <rFont val="Tahoma"/>
            <family val="2"/>
          </rPr>
          <t>Transferencia
31/12/2020
Comp. 35310</t>
        </r>
      </text>
    </comment>
    <comment ref="I222" authorId="2" shapeId="0" xr:uid="{00000000-0006-0000-2800-0000D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I223" authorId="2" shapeId="0" xr:uid="{00000000-0006-0000-2800-0000D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2" shapeId="0" xr:uid="{00000000-0006-0000-2800-0000D7000000}">
      <text>
        <r>
          <rPr>
            <sz val="9"/>
            <color indexed="81"/>
            <rFont val="Tahoma"/>
            <family val="2"/>
          </rPr>
          <t>Transferencia
26/02/2021
Comp. 35763</t>
        </r>
      </text>
    </comment>
    <comment ref="I224" authorId="2" shapeId="0" xr:uid="{00000000-0006-0000-2800-0000D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I225" authorId="2" shapeId="0" xr:uid="{00000000-0006-0000-2800-0000D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2" shapeId="0" xr:uid="{00000000-0006-0000-2800-0000DA000000}">
      <text>
        <r>
          <rPr>
            <sz val="9"/>
            <color indexed="81"/>
            <rFont val="Tahoma"/>
            <family val="2"/>
          </rPr>
          <t>Transferencia
23/04/2021
Comp 36233</t>
        </r>
      </text>
    </comment>
    <comment ref="I226" authorId="2" shapeId="0" xr:uid="{00000000-0006-0000-2800-0000D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I227" authorId="2" shapeId="0" xr:uid="{00000000-0006-0000-2800-0000D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2" shapeId="0" xr:uid="{00000000-0006-0000-2800-0000DD000000}">
      <text>
        <r>
          <rPr>
            <sz val="9"/>
            <color indexed="81"/>
            <rFont val="Tahoma"/>
            <family val="2"/>
          </rPr>
          <t>Transferencia
25/06/2021
Comp. 36725</t>
        </r>
      </text>
    </comment>
    <comment ref="I228" authorId="2" shapeId="0" xr:uid="{00000000-0006-0000-2800-0000D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I229" authorId="2" shapeId="0" xr:uid="{00000000-0006-0000-2800-0000D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3" shapeId="0" xr:uid="{00000000-0006-0000-2800-0000E0000000}">
      <text>
        <r>
          <rPr>
            <sz val="9"/>
            <color indexed="81"/>
            <rFont val="Tahoma"/>
            <family val="2"/>
          </rPr>
          <t>Transferencia
15/08/2021
Comp. 37184</t>
        </r>
      </text>
    </comment>
    <comment ref="I230" authorId="2" shapeId="0" xr:uid="{00000000-0006-0000-2800-0000E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I231" authorId="2" shapeId="0" xr:uid="{00000000-0006-0000-2800-0000E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2" shapeId="0" xr:uid="{00000000-0006-0000-2800-0000E3000000}">
      <text>
        <r>
          <rPr>
            <sz val="9"/>
            <color indexed="81"/>
            <rFont val="Tahoma"/>
            <family val="2"/>
          </rPr>
          <t>Transferencia
26/10/2021
Comp. 37703</t>
        </r>
      </text>
    </comment>
    <comment ref="I232" authorId="2" shapeId="0" xr:uid="{00000000-0006-0000-2800-0000E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I233" authorId="2" shapeId="0" xr:uid="{00000000-0006-0000-2800-0000E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4" shapeId="0" xr:uid="{00000000-0006-0000-2800-0000E6000000}">
      <text>
        <r>
          <rPr>
            <sz val="9"/>
            <color indexed="81"/>
            <rFont val="Tahoma"/>
            <family val="2"/>
          </rPr>
          <t>Transferencia
21/12/2021
Comp. 38184</t>
        </r>
      </text>
    </comment>
    <comment ref="I234" authorId="4" shapeId="0" xr:uid="{00000000-0006-0000-2800-0000E7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I235" authorId="4" shapeId="0" xr:uid="{00000000-0006-0000-2800-0000E8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Q235" authorId="4" shapeId="0" xr:uid="{00000000-0006-0000-2800-0000E9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 extintores de 4Kg
retirados con fecha 28/01/2022</t>
        </r>
      </text>
    </comment>
    <comment ref="X235" authorId="4" shapeId="0" xr:uid="{00000000-0006-0000-2800-0000EA000000}">
      <text>
        <r>
          <rPr>
            <b/>
            <sz val="9"/>
            <color indexed="81"/>
            <rFont val="Tahoma"/>
            <family val="2"/>
          </rPr>
          <t>Transferencia
24/02/2022
Comp. 38678</t>
        </r>
      </text>
    </comment>
    <comment ref="I236" authorId="4" shapeId="0" xr:uid="{00000000-0006-0000-2800-0000EB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0" shapeId="0" xr:uid="{00000000-0006-0000-2800-0000EC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I237" authorId="4" shapeId="0" xr:uid="{00000000-0006-0000-2800-0000E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4" shapeId="0" xr:uid="{00000000-0006-0000-2800-0000EE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23/04/2022
Comp. 39174</t>
        </r>
      </text>
    </comment>
    <comment ref="I238" authorId="4" shapeId="0" xr:uid="{00000000-0006-0000-2800-0000E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I239" authorId="4" shapeId="0" xr:uid="{00000000-0006-0000-2800-0000F0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5" shapeId="0" xr:uid="{00000000-0006-0000-2800-0000F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20/06/2022
Comp. 39653</t>
        </r>
      </text>
    </comment>
    <comment ref="I240" authorId="5" shapeId="0" xr:uid="{00000000-0006-0000-2800-0000F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I241" authorId="5" shapeId="0" xr:uid="{00000000-0006-0000-2800-0000F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5" shapeId="0" xr:uid="{00000000-0006-0000-2800-0000F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23/08/2022
Comp. 40153</t>
        </r>
      </text>
    </comment>
    <comment ref="I242" authorId="5" shapeId="0" xr:uid="{00000000-0006-0000-2800-0000F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I243" authorId="5" shapeId="0" xr:uid="{00000000-0006-0000-2800-0000F6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5" shapeId="0" xr:uid="{00000000-0006-0000-2800-0000F7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16/10/2022
Comp. 40611</t>
        </r>
      </text>
    </comment>
    <comment ref="I244" authorId="5" shapeId="0" xr:uid="{00000000-0006-0000-2800-0000F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5" shapeId="0" xr:uid="{00000000-0006-0000-2800-0000F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28/10/2022
Comp. 40707</t>
        </r>
      </text>
    </comment>
    <comment ref="I245" authorId="5" shapeId="0" xr:uid="{00000000-0006-0000-2800-0000FA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5" shapeId="0" xr:uid="{00000000-0006-0000-2800-0000F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07/12/2022
Comp. 41061</t>
        </r>
      </text>
    </comment>
    <comment ref="I246" authorId="5" shapeId="0" xr:uid="{00000000-0006-0000-2800-0000F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5" shapeId="0" xr:uid="{00000000-0006-0000-2800-0000F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29/01/2023
Comp. 41405</t>
        </r>
      </text>
    </comment>
    <comment ref="I247" authorId="5" shapeId="0" xr:uid="{00000000-0006-0000-2800-0000F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01/02/2023
toma de estado</t>
        </r>
      </text>
    </comment>
    <comment ref="X247" authorId="5" shapeId="0" xr:uid="{00000000-0006-0000-2800-0000F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25/02/2023
Comp. 41649</t>
        </r>
      </text>
    </comment>
    <comment ref="I248" authorId="5" shapeId="0" xr:uid="{00000000-0006-0000-2800-00000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I249" authorId="5" shapeId="0" xr:uid="{00000000-0006-0000-2800-00000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5" shapeId="0" xr:uid="{00000000-0006-0000-2800-00000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19/04/2023
Comp. 42107</t>
        </r>
      </text>
    </comment>
    <comment ref="I250" authorId="5" shapeId="0" xr:uid="{00000000-0006-0000-2800-00000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I251" authorId="5" shapeId="0" xr:uid="{00000000-0006-0000-2800-00000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6" shapeId="0" xr:uid="{00000000-0006-0000-2800-000005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24/06/2023
Comp. 42633</t>
        </r>
      </text>
    </comment>
    <comment ref="I252" authorId="6" shapeId="0" xr:uid="{00000000-0006-0000-2800-000006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I253" authorId="6" shapeId="0" xr:uid="{00000000-0006-0000-2800-000007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6" shapeId="0" xr:uid="{E5B7A347-E5C4-4965-AE0C-9B5777E301F1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25/08/2023
Comp. 43144</t>
        </r>
      </text>
    </comment>
    <comment ref="I254" authorId="6" shapeId="0" xr:uid="{8A743FBB-8EE7-4C98-903A-885A8CC2558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I255" authorId="6" shapeId="0" xr:uid="{069D8184-CD32-4A8E-9593-7A2A26DD9433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6" shapeId="0" xr:uid="{2428C092-D01B-4631-8644-6D770ABFAC5D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24/10/2023
Comp. 43627</t>
        </r>
      </text>
    </comment>
    <comment ref="I256" authorId="6" shapeId="0" xr:uid="{E1F37FDD-A39D-455E-A506-6E806CF2555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I257" authorId="6" shapeId="0" xr:uid="{CAA6161B-20B5-44FD-86D6-6DE6878778C2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6" shapeId="0" xr:uid="{1AADB44B-9F97-4296-BDC9-F30A77627DD1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 19/12/2023
comp. 44140</t>
        </r>
      </text>
    </comment>
    <comment ref="I258" authorId="6" shapeId="0" xr:uid="{88CA8CB6-FC2C-4C8E-9450-E08BB128A0A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</commentList>
</comments>
</file>

<file path=xl/comments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Beatriz Contreras</author>
    <author>Autor</author>
    <author>Daniela</author>
    <author>Usuario</author>
    <author>User</author>
    <author>Secretaria</author>
  </authors>
  <commentList>
    <comment ref="E3" authorId="0" shapeId="0" xr:uid="{00000000-0006-0000-2900-000001000000}">
      <text>
        <r>
          <rPr>
            <b/>
            <sz val="9"/>
            <color indexed="81"/>
            <rFont val="Tahoma"/>
            <family val="2"/>
          </rPr>
          <t>Nuevo propietario desde el 03/02/2021
Anterior Cristian Araneda Valdivieso</t>
        </r>
      </text>
    </comment>
    <comment ref="X35" authorId="1" shapeId="0" xr:uid="{00000000-0006-0000-29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1" shapeId="0" xr:uid="{00000000-0006-0000-29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1" shapeId="0" xr:uid="{00000000-0006-0000-29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1" shapeId="0" xr:uid="{00000000-0006-0000-29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1" shapeId="0" xr:uid="{00000000-0006-0000-29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1" shapeId="0" xr:uid="{00000000-0006-0000-29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1" shapeId="0" xr:uid="{00000000-0006-0000-29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1" shapeId="0" xr:uid="{00000000-0006-0000-29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1" shapeId="0" xr:uid="{00000000-0006-0000-29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1" shapeId="0" xr:uid="{00000000-0006-0000-29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1" shapeId="0" xr:uid="{00000000-0006-0000-29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1" shapeId="0" xr:uid="{00000000-0006-0000-29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1" shapeId="0" xr:uid="{00000000-0006-0000-29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1" shapeId="0" xr:uid="{00000000-0006-0000-29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1" shapeId="0" xr:uid="{00000000-0006-0000-29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1" shapeId="0" xr:uid="{00000000-0006-0000-29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1" shapeId="0" xr:uid="{00000000-0006-0000-29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1" shapeId="0" xr:uid="{00000000-0006-0000-29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1" shapeId="0" xr:uid="{00000000-0006-0000-29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1" shapeId="0" xr:uid="{00000000-0006-0000-29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1" shapeId="0" xr:uid="{00000000-0006-0000-29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1" shapeId="0" xr:uid="{00000000-0006-0000-29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1" shapeId="0" xr:uid="{00000000-0006-0000-29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1" shapeId="0" xr:uid="{00000000-0006-0000-29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1" shapeId="0" xr:uid="{00000000-0006-0000-29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1" shapeId="0" xr:uid="{00000000-0006-0000-29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1" shapeId="0" xr:uid="{00000000-0006-0000-29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1" shapeId="0" xr:uid="{00000000-0006-0000-29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1" shapeId="0" xr:uid="{00000000-0006-0000-29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1" shapeId="0" xr:uid="{00000000-0006-0000-29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1" shapeId="0" xr:uid="{00000000-0006-0000-29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1" shapeId="0" xr:uid="{00000000-0006-0000-29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1" shapeId="0" xr:uid="{00000000-0006-0000-2900-00002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1" shapeId="0" xr:uid="{00000000-0006-0000-2900-000023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1" shapeId="0" xr:uid="{00000000-0006-0000-2900-000024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1" shapeId="0" xr:uid="{00000000-0006-0000-2900-000025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1" shapeId="0" xr:uid="{00000000-0006-0000-2900-000026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1" shapeId="0" xr:uid="{00000000-0006-0000-2900-000027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1" shapeId="0" xr:uid="{00000000-0006-0000-2900-000028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1" shapeId="0" xr:uid="{00000000-0006-0000-29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1" shapeId="0" xr:uid="{00000000-0006-0000-2900-00002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1" shapeId="0" xr:uid="{00000000-0006-0000-29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1" shapeId="0" xr:uid="{00000000-0006-0000-29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1" shapeId="0" xr:uid="{00000000-0006-0000-29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1" shapeId="0" xr:uid="{00000000-0006-0000-2900-00002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1" shapeId="0" xr:uid="{00000000-0006-0000-29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1" shapeId="0" xr:uid="{00000000-0006-0000-29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1" shapeId="0" xr:uid="{00000000-0006-0000-29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1" shapeId="0" xr:uid="{00000000-0006-0000-29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1" shapeId="0" xr:uid="{00000000-0006-0000-29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1" shapeId="0" xr:uid="{00000000-0006-0000-2900-00003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1" shapeId="0" xr:uid="{00000000-0006-0000-29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1" shapeId="0" xr:uid="{00000000-0006-0000-29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1" shapeId="0" xr:uid="{00000000-0006-0000-29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1" shapeId="0" xr:uid="{00000000-0006-0000-29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1" shapeId="0" xr:uid="{00000000-0006-0000-29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1" shapeId="0" xr:uid="{00000000-0006-0000-2900-00003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1" shapeId="0" xr:uid="{00000000-0006-0000-2900-00003B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X97" authorId="1" shapeId="0" xr:uid="{00000000-0006-0000-29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1" shapeId="0" xr:uid="{00000000-0006-0000-29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1" shapeId="0" xr:uid="{00000000-0006-0000-29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1" shapeId="0" xr:uid="{00000000-0006-0000-29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1" shapeId="0" xr:uid="{00000000-0006-0000-29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1" shapeId="0" xr:uid="{00000000-0006-0000-29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1" shapeId="0" xr:uid="{00000000-0006-0000-29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1" shapeId="0" xr:uid="{00000000-0006-0000-29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1" shapeId="0" xr:uid="{00000000-0006-0000-29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1" shapeId="0" xr:uid="{00000000-0006-0000-29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1" shapeId="0" xr:uid="{00000000-0006-0000-29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1" shapeId="0" xr:uid="{00000000-0006-0000-29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1" shapeId="0" xr:uid="{00000000-0006-0000-29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1" shapeId="0" xr:uid="{00000000-0006-0000-29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1" shapeId="0" xr:uid="{00000000-0006-0000-29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1" shapeId="0" xr:uid="{00000000-0006-0000-29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1" shapeId="0" xr:uid="{00000000-0006-0000-29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1" shapeId="0" xr:uid="{00000000-0006-0000-29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1" shapeId="0" xr:uid="{00000000-0006-0000-29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1" shapeId="0" xr:uid="{00000000-0006-0000-29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1" shapeId="0" xr:uid="{00000000-0006-0000-29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1" shapeId="0" xr:uid="{00000000-0006-0000-29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1" shapeId="0" xr:uid="{00000000-0006-0000-29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1" shapeId="0" xr:uid="{00000000-0006-0000-29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1" shapeId="0" xr:uid="{00000000-0006-0000-29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1" shapeId="0" xr:uid="{00000000-0006-0000-29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1" shapeId="0" xr:uid="{00000000-0006-0000-29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1" shapeId="0" xr:uid="{00000000-0006-0000-29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1" shapeId="0" xr:uid="{00000000-0006-0000-29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1" shapeId="0" xr:uid="{00000000-0006-0000-29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1" shapeId="0" xr:uid="{00000000-0006-0000-29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1" shapeId="0" xr:uid="{00000000-0006-0000-29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1" shapeId="0" xr:uid="{00000000-0006-0000-29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1" shapeId="0" xr:uid="{00000000-0006-0000-29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1" shapeId="0" xr:uid="{00000000-0006-0000-29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1" shapeId="0" xr:uid="{00000000-0006-0000-29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1" shapeId="0" xr:uid="{00000000-0006-0000-29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1" shapeId="0" xr:uid="{00000000-0006-0000-29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1" shapeId="0" xr:uid="{00000000-0006-0000-29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1" shapeId="0" xr:uid="{00000000-0006-0000-29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1" shapeId="0" xr:uid="{00000000-0006-0000-29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1" shapeId="0" xr:uid="{00000000-0006-0000-29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1" shapeId="0" xr:uid="{00000000-0006-0000-29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1" shapeId="0" xr:uid="{00000000-0006-0000-29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1" shapeId="0" xr:uid="{00000000-0006-0000-29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1" shapeId="0" xr:uid="{00000000-0006-0000-29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1" shapeId="0" xr:uid="{00000000-0006-0000-29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1" shapeId="0" xr:uid="{00000000-0006-0000-29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1" shapeId="0" xr:uid="{00000000-0006-0000-29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1" shapeId="0" xr:uid="{00000000-0006-0000-29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1" shapeId="0" xr:uid="{00000000-0006-0000-29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1" shapeId="0" xr:uid="{00000000-0006-0000-29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1" shapeId="0" xr:uid="{00000000-0006-0000-29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1" shapeId="0" xr:uid="{00000000-0006-0000-29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1" shapeId="0" xr:uid="{00000000-0006-0000-29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1" shapeId="0" xr:uid="{00000000-0006-0000-29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1" shapeId="0" xr:uid="{00000000-0006-0000-29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1" shapeId="0" xr:uid="{00000000-0006-0000-29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1" shapeId="0" xr:uid="{00000000-0006-0000-29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1" shapeId="0" xr:uid="{00000000-0006-0000-29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1" shapeId="0" xr:uid="{00000000-0006-0000-29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1" shapeId="0" xr:uid="{00000000-0006-0000-29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1" shapeId="0" xr:uid="{00000000-0006-0000-29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1" shapeId="0" xr:uid="{00000000-0006-0000-29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1" shapeId="0" xr:uid="{00000000-0006-0000-29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1" shapeId="0" xr:uid="{00000000-0006-0000-29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1" shapeId="0" xr:uid="{00000000-0006-0000-29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1" shapeId="0" xr:uid="{00000000-0006-0000-29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1" shapeId="0" xr:uid="{00000000-0006-0000-29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1" shapeId="0" xr:uid="{00000000-0006-0000-29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1" shapeId="0" xr:uid="{00000000-0006-0000-29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1" shapeId="0" xr:uid="{00000000-0006-0000-29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1" shapeId="0" xr:uid="{00000000-0006-0000-29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1" shapeId="0" xr:uid="{00000000-0006-0000-29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I171" authorId="1" shapeId="0" xr:uid="{00000000-0006-0000-29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1" authorId="1" shapeId="0" xr:uid="{00000000-0006-0000-29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1" shapeId="0" xr:uid="{00000000-0006-0000-29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I173" authorId="1" shapeId="0" xr:uid="{00000000-0006-0000-29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3" authorId="1" shapeId="0" xr:uid="{00000000-0006-0000-29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1" shapeId="0" xr:uid="{00000000-0006-0000-29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27/12/2016
Toma de lectura</t>
        </r>
      </text>
    </comment>
    <comment ref="X174" authorId="1" shapeId="0" xr:uid="{00000000-0006-0000-2900-00008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2" shapeId="0" xr:uid="{00000000-0006-0000-29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X175" authorId="2" shapeId="0" xr:uid="{00000000-0006-0000-29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24/02/2017
Comp. 24679</t>
        </r>
      </text>
    </comment>
    <comment ref="I176" authorId="2" shapeId="0" xr:uid="{00000000-0006-0000-29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X176" authorId="2" shapeId="0" xr:uid="{00000000-0006-0000-29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29/03/2017
Comp. 24908</t>
        </r>
      </text>
    </comment>
    <comment ref="I177" authorId="2" shapeId="0" xr:uid="{00000000-0006-0000-29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X177" authorId="2" shapeId="0" xr:uid="{00000000-0006-0000-29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27/04/2017
Comp. 25141</t>
        </r>
      </text>
    </comment>
    <comment ref="I178" authorId="2" shapeId="0" xr:uid="{00000000-0006-0000-29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2" shapeId="0" xr:uid="{00000000-0006-0000-29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27/05/2017
Comp. 25351</t>
        </r>
      </text>
    </comment>
    <comment ref="I179" authorId="2" shapeId="0" xr:uid="{00000000-0006-0000-29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X179" authorId="2" shapeId="0" xr:uid="{00000000-0006-0000-29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27/06/2017
Comp 25570</t>
        </r>
      </text>
    </comment>
    <comment ref="I180" authorId="2" shapeId="0" xr:uid="{00000000-0006-0000-29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X180" authorId="2" shapeId="0" xr:uid="{00000000-0006-0000-29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13/07/2017
Comp. 25753</t>
        </r>
      </text>
    </comment>
    <comment ref="I181" authorId="2" shapeId="0" xr:uid="{00000000-0006-0000-29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X181" authorId="2" shapeId="0" xr:uid="{00000000-0006-0000-29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29/08/2017
Comp. 26040</t>
        </r>
      </text>
    </comment>
    <comment ref="I182" authorId="2" shapeId="0" xr:uid="{00000000-0006-0000-29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X182" authorId="2" shapeId="0" xr:uid="{00000000-0006-0000-29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26/09/2017
Comp. 26272</t>
        </r>
      </text>
    </comment>
    <comment ref="I183" authorId="2" shapeId="0" xr:uid="{00000000-0006-0000-29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X183" authorId="2" shapeId="0" xr:uid="{00000000-0006-0000-29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28/10/2017
Comp. 26486</t>
        </r>
      </text>
    </comment>
    <comment ref="I184" authorId="2" shapeId="0" xr:uid="{00000000-0006-0000-29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X184" authorId="2" shapeId="0" xr:uid="{00000000-0006-0000-29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27/11/2017
Comp. 26722</t>
        </r>
      </text>
    </comment>
    <comment ref="I185" authorId="2" shapeId="0" xr:uid="{00000000-0006-0000-29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2" shapeId="0" xr:uid="{00000000-0006-0000-29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28/12/2017
Comp. 26944</t>
        </r>
      </text>
    </comment>
    <comment ref="I186" authorId="2" shapeId="0" xr:uid="{00000000-0006-0000-29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X186" authorId="2" shapeId="0" xr:uid="{00000000-0006-0000-29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29/01/2018
Comp.27161</t>
        </r>
      </text>
    </comment>
    <comment ref="I187" authorId="2" shapeId="0" xr:uid="{00000000-0006-0000-29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X187" authorId="2" shapeId="0" xr:uid="{00000000-0006-0000-29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27/02/2018
Comp. 27398</t>
        </r>
      </text>
    </comment>
    <comment ref="I188" authorId="2" shapeId="0" xr:uid="{00000000-0006-0000-29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X188" authorId="2" shapeId="0" xr:uid="{00000000-0006-0000-29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28/03/2018
Comp. 27623</t>
        </r>
      </text>
    </comment>
    <comment ref="I189" authorId="2" shapeId="0" xr:uid="{00000000-0006-0000-29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X189" authorId="2" shapeId="0" xr:uid="{00000000-0006-0000-29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29/04/2018
Comp. 27847</t>
        </r>
      </text>
    </comment>
    <comment ref="I190" authorId="2" shapeId="0" xr:uid="{00000000-0006-0000-29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2" shapeId="0" xr:uid="{00000000-0006-0000-29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24/05/2018
Comp. 28037</t>
        </r>
      </text>
    </comment>
    <comment ref="I191" authorId="2" shapeId="0" xr:uid="{00000000-0006-0000-29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I192" authorId="2" shapeId="0" xr:uid="{00000000-0006-0000-29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X192" authorId="2" shapeId="0" xr:uid="{00000000-0006-0000-29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02/07/2018
Comp. 28321</t>
        </r>
      </text>
    </comment>
    <comment ref="I193" authorId="2" shapeId="0" xr:uid="{00000000-0006-0000-29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2" shapeId="0" xr:uid="{00000000-0006-0000-29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05/08/2018
Comp. 28614</t>
        </r>
      </text>
    </comment>
    <comment ref="I194" authorId="2" shapeId="0" xr:uid="{00000000-0006-0000-29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X194" authorId="2" shapeId="0" xr:uid="{00000000-0006-0000-29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06/09/2018
Comp. 28854</t>
        </r>
      </text>
    </comment>
    <comment ref="I195" authorId="2" shapeId="0" xr:uid="{00000000-0006-0000-29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X195" authorId="2" shapeId="0" xr:uid="{00000000-0006-0000-29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05/10/2018
Comp. 29071</t>
        </r>
      </text>
    </comment>
    <comment ref="I196" authorId="2" shapeId="0" xr:uid="{00000000-0006-0000-29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X196" authorId="2" shapeId="0" xr:uid="{00000000-0006-0000-29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23/11/2018
Comp. 29377</t>
        </r>
      </text>
    </comment>
    <comment ref="I197" authorId="2" shapeId="0" xr:uid="{00000000-0006-0000-29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X197" authorId="2" shapeId="0" xr:uid="{00000000-0006-0000-2900-0000B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23/12/2018
Comp. 29599</t>
        </r>
      </text>
    </comment>
    <comment ref="I198" authorId="2" shapeId="0" xr:uid="{00000000-0006-0000-2900-0000B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X198" authorId="2" shapeId="0" xr:uid="{00000000-0006-0000-2900-0000B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18/01/2018
Comp. 29808</t>
        </r>
      </text>
    </comment>
    <comment ref="I199" authorId="2" shapeId="0" xr:uid="{00000000-0006-0000-2900-0000B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2" shapeId="0" xr:uid="{00000000-0006-0000-2900-0000B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26/02/2019
Comp. 30052</t>
        </r>
      </text>
    </comment>
    <comment ref="I200" authorId="2" shapeId="0" xr:uid="{00000000-0006-0000-2900-0000B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Q200" authorId="2" shapeId="0" xr:uid="{00000000-0006-0000-2900-0000B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Medidor nuevo Agua Potable cambiado con fecha 04/03/2019
</t>
        </r>
      </text>
    </comment>
    <comment ref="X200" authorId="2" shapeId="0" xr:uid="{00000000-0006-0000-2900-0000C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07/03/2019
Comp. 30217
24/03/2019
Comp. 30273</t>
        </r>
      </text>
    </comment>
    <comment ref="I201" authorId="2" shapeId="0" xr:uid="{00000000-0006-0000-2900-0000C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
Medidor nuevo.</t>
        </r>
      </text>
    </comment>
    <comment ref="X201" authorId="2" shapeId="0" xr:uid="{00000000-0006-0000-2900-0000C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18/04/2019
Comp. 30487</t>
        </r>
      </text>
    </comment>
    <comment ref="I202" authorId="2" shapeId="0" xr:uid="{00000000-0006-0000-2900-0000C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2" shapeId="0" xr:uid="{00000000-0006-0000-2900-0000C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17/05/2019
Comp. 30727</t>
        </r>
      </text>
    </comment>
    <comment ref="I203" authorId="2" shapeId="0" xr:uid="{00000000-0006-0000-2900-0000C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X203" authorId="0" shapeId="0" xr:uid="{00000000-0006-0000-2900-0000C6000000}">
      <text>
        <r>
          <rPr>
            <sz val="9"/>
            <color indexed="81"/>
            <rFont val="Tahoma"/>
            <family val="2"/>
          </rPr>
          <t xml:space="preserve">
Transferencia
21/06/2019
Comp. 30974</t>
        </r>
      </text>
    </comment>
    <comment ref="I204" authorId="0" shapeId="0" xr:uid="{00000000-0006-0000-2900-0000C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X204" authorId="0" shapeId="0" xr:uid="{00000000-0006-0000-2900-0000C8000000}">
      <text>
        <r>
          <rPr>
            <sz val="9"/>
            <color indexed="81"/>
            <rFont val="Tahoma"/>
            <family val="2"/>
          </rPr>
          <t xml:space="preserve">
Transferencia
26/07/2019
Comp. 31208</t>
        </r>
      </text>
    </comment>
    <comment ref="I205" authorId="0" shapeId="0" xr:uid="{00000000-0006-0000-2900-0000C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X205" authorId="0" shapeId="0" xr:uid="{00000000-0006-0000-2900-0000CA000000}">
      <text>
        <r>
          <rPr>
            <sz val="9"/>
            <color indexed="81"/>
            <rFont val="Tahoma"/>
            <family val="2"/>
          </rPr>
          <t xml:space="preserve">
Transferencia
26/08/2019
Comp. 31443</t>
        </r>
      </text>
    </comment>
    <comment ref="I206" authorId="0" shapeId="0" xr:uid="{00000000-0006-0000-2900-0000C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X206" authorId="0" shapeId="0" xr:uid="{00000000-0006-0000-2900-0000CC000000}">
      <text>
        <r>
          <rPr>
            <sz val="9"/>
            <color indexed="81"/>
            <rFont val="Tahoma"/>
            <family val="2"/>
          </rPr>
          <t xml:space="preserve">
Transferencia
27/09/2019
Comp. 31696</t>
        </r>
      </text>
    </comment>
    <comment ref="I207" authorId="0" shapeId="0" xr:uid="{00000000-0006-0000-2900-0000C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X207" authorId="0" shapeId="0" xr:uid="{00000000-0006-0000-2900-0000CE000000}">
      <text>
        <r>
          <rPr>
            <sz val="9"/>
            <color indexed="81"/>
            <rFont val="Tahoma"/>
            <family val="2"/>
          </rPr>
          <t xml:space="preserve">
Transferencia
23/10/2019
Comp. 31893</t>
        </r>
      </text>
    </comment>
    <comment ref="I208" authorId="0" shapeId="0" xr:uid="{00000000-0006-0000-2900-0000C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X208" authorId="0" shapeId="0" xr:uid="{00000000-0006-0000-2900-0000D0000000}">
      <text>
        <r>
          <rPr>
            <sz val="9"/>
            <color indexed="81"/>
            <rFont val="Tahoma"/>
            <family val="2"/>
          </rPr>
          <t xml:space="preserve">
Transferencia
25/11/2019
Cmp. 32151</t>
        </r>
      </text>
    </comment>
    <comment ref="I209" authorId="0" shapeId="0" xr:uid="{00000000-0006-0000-2900-0000D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0" shapeId="0" xr:uid="{00000000-0006-0000-2900-0000D2000000}">
      <text>
        <r>
          <rPr>
            <sz val="9"/>
            <color indexed="81"/>
            <rFont val="Tahoma"/>
            <family val="2"/>
          </rPr>
          <t xml:space="preserve">
Transferencia
23/12/2019
Comp. 32370</t>
        </r>
      </text>
    </comment>
    <comment ref="I210" authorId="0" shapeId="0" xr:uid="{00000000-0006-0000-2900-0000D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X210" authorId="0" shapeId="0" xr:uid="{00000000-0006-0000-2900-0000D4000000}">
      <text>
        <r>
          <rPr>
            <sz val="9"/>
            <color indexed="81"/>
            <rFont val="Tahoma"/>
            <family val="2"/>
          </rPr>
          <t>Transferencia
27/01/2020
Comp. 32609</t>
        </r>
      </text>
    </comment>
    <comment ref="I211" authorId="0" shapeId="0" xr:uid="{00000000-0006-0000-2900-0000D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0" shapeId="0" xr:uid="{00000000-0006-0000-2900-0000D6000000}">
      <text>
        <r>
          <rPr>
            <sz val="9"/>
            <color indexed="81"/>
            <rFont val="Tahoma"/>
            <family val="2"/>
          </rPr>
          <t>Transferencia
29/02/2020
Comp. 32883</t>
        </r>
      </text>
    </comment>
    <comment ref="I212" authorId="0" shapeId="0" xr:uid="{00000000-0006-0000-2900-0000D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0" shapeId="0" xr:uid="{00000000-0006-0000-2900-0000D8000000}">
      <text>
        <r>
          <rPr>
            <sz val="9"/>
            <color indexed="81"/>
            <rFont val="Tahoma"/>
            <family val="2"/>
          </rPr>
          <t>Transferencia
16/03/2020
Comp. 33051</t>
        </r>
      </text>
    </comment>
    <comment ref="I213" authorId="0" shapeId="0" xr:uid="{00000000-0006-0000-2900-0000D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0" shapeId="0" xr:uid="{00000000-0006-0000-2900-0000DA000000}">
      <text>
        <r>
          <rPr>
            <sz val="9"/>
            <color indexed="81"/>
            <rFont val="Tahoma"/>
            <family val="2"/>
          </rPr>
          <t>Transferencia
07/04/2020
Comp. 33263</t>
        </r>
      </text>
    </comment>
    <comment ref="I214" authorId="0" shapeId="0" xr:uid="{00000000-0006-0000-2900-0000D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0" shapeId="0" xr:uid="{00000000-0006-0000-2900-0000DC000000}">
      <text>
        <r>
          <rPr>
            <sz val="9"/>
            <color indexed="81"/>
            <rFont val="Tahoma"/>
            <family val="2"/>
          </rPr>
          <t>Transferencia
15/05/2020
Comp. 33526</t>
        </r>
      </text>
    </comment>
    <comment ref="I215" authorId="0" shapeId="0" xr:uid="{00000000-0006-0000-2900-0000D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0" shapeId="0" xr:uid="{00000000-0006-0000-2900-0000DE000000}">
      <text>
        <r>
          <rPr>
            <sz val="9"/>
            <color indexed="81"/>
            <rFont val="Tahoma"/>
            <family val="2"/>
          </rPr>
          <t>Transferencia
21/06/2020
Comp 33790</t>
        </r>
      </text>
    </comment>
    <comment ref="I216" authorId="0" shapeId="0" xr:uid="{00000000-0006-0000-2900-0000D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X216" authorId="0" shapeId="0" xr:uid="{00000000-0006-0000-2900-0000E0000000}">
      <text>
        <r>
          <rPr>
            <sz val="9"/>
            <color indexed="81"/>
            <rFont val="Tahoma"/>
            <family val="2"/>
          </rPr>
          <t>Transferencia
20/07/2020
Comp. 34013</t>
        </r>
      </text>
    </comment>
    <comment ref="I217" authorId="0" shapeId="0" xr:uid="{00000000-0006-0000-2900-0000E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0" shapeId="0" xr:uid="{00000000-0006-0000-2900-0000E2000000}">
      <text>
        <r>
          <rPr>
            <sz val="9"/>
            <color indexed="81"/>
            <rFont val="Tahoma"/>
            <family val="2"/>
          </rPr>
          <t>Transferencia
21/08/2020
Comp. 34260</t>
        </r>
      </text>
    </comment>
    <comment ref="I218" authorId="0" shapeId="0" xr:uid="{00000000-0006-0000-2900-0000E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0" shapeId="0" xr:uid="{00000000-0006-0000-2900-0000E4000000}">
      <text>
        <r>
          <rPr>
            <sz val="9"/>
            <color indexed="81"/>
            <rFont val="Tahoma"/>
            <family val="2"/>
          </rPr>
          <t>Transferencia
22/09/2020
Comp. 34498</t>
        </r>
      </text>
    </comment>
    <comment ref="I219" authorId="0" shapeId="0" xr:uid="{00000000-0006-0000-2900-0000E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0" shapeId="0" xr:uid="{00000000-0006-0000-2900-0000E6000000}">
      <text>
        <r>
          <rPr>
            <sz val="9"/>
            <color indexed="81"/>
            <rFont val="Tahoma"/>
            <family val="2"/>
          </rPr>
          <t>Transferencia
24/10/2020
Comp. 34761</t>
        </r>
      </text>
    </comment>
    <comment ref="I220" authorId="0" shapeId="0" xr:uid="{00000000-0006-0000-2900-0000E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0" shapeId="0" xr:uid="{00000000-0006-0000-2900-0000E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21/11/2020
Comp. 34995</t>
        </r>
      </text>
    </comment>
    <comment ref="I221" authorId="0" shapeId="0" xr:uid="{00000000-0006-0000-2900-0000E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0" shapeId="0" xr:uid="{00000000-0006-0000-2900-0000EA000000}">
      <text>
        <r>
          <rPr>
            <sz val="9"/>
            <color indexed="81"/>
            <rFont val="Tahoma"/>
            <family val="2"/>
          </rPr>
          <t>Transferencia
25/12/2020
Comp. 35240</t>
        </r>
      </text>
    </comment>
    <comment ref="I222" authorId="0" shapeId="0" xr:uid="{00000000-0006-0000-2900-0000E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0" shapeId="0" xr:uid="{00000000-0006-0000-2900-0000E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11/01/2021
Comp. 35459</t>
        </r>
      </text>
    </comment>
    <comment ref="I223" authorId="0" shapeId="0" xr:uid="{00000000-0006-0000-2900-0000E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0" shapeId="0" xr:uid="{00000000-0006-0000-2900-0000EE000000}">
      <text>
        <r>
          <rPr>
            <sz val="9"/>
            <color indexed="81"/>
            <rFont val="Tahoma"/>
            <family val="2"/>
          </rPr>
          <t>Transferencia
26/02/2021
Comp. 35758</t>
        </r>
      </text>
    </comment>
    <comment ref="I224" authorId="0" shapeId="0" xr:uid="{00000000-0006-0000-2900-0000E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X224" authorId="0" shapeId="0" xr:uid="{00000000-0006-0000-2900-0000F0000000}">
      <text>
        <r>
          <rPr>
            <sz val="9"/>
            <color indexed="81"/>
            <rFont val="Tahoma"/>
            <family val="2"/>
          </rPr>
          <t>Transferencia
02/03/2021
Comp. 35865</t>
        </r>
      </text>
    </comment>
    <comment ref="I225" authorId="0" shapeId="0" xr:uid="{00000000-0006-0000-2900-0000F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0" shapeId="0" xr:uid="{00000000-0006-0000-2900-0000F2000000}">
      <text>
        <r>
          <rPr>
            <sz val="9"/>
            <color indexed="81"/>
            <rFont val="Tahoma"/>
            <family val="2"/>
          </rPr>
          <t>Transferencia
01/04/2021
Comp. 36054</t>
        </r>
      </text>
    </comment>
    <comment ref="I226" authorId="0" shapeId="0" xr:uid="{00000000-0006-0000-2900-0000F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0" shapeId="0" xr:uid="{00000000-0006-0000-2900-0000F4000000}">
      <text>
        <r>
          <rPr>
            <sz val="9"/>
            <color indexed="81"/>
            <rFont val="Tahoma"/>
            <family val="2"/>
          </rPr>
          <t>Transferencia
02/05/2021
Comp. 36346</t>
        </r>
      </text>
    </comment>
    <comment ref="I227" authorId="0" shapeId="0" xr:uid="{00000000-0006-0000-2900-0000F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0" shapeId="0" xr:uid="{00000000-0006-0000-2900-0000F6000000}">
      <text>
        <r>
          <rPr>
            <sz val="9"/>
            <color indexed="81"/>
            <rFont val="Tahoma"/>
            <family val="2"/>
          </rPr>
          <t>Transferencia
01/06/2021
Comp. 36557</t>
        </r>
      </text>
    </comment>
    <comment ref="I228" authorId="0" shapeId="0" xr:uid="{00000000-0006-0000-2900-0000F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0" shapeId="0" xr:uid="{00000000-0006-0000-2900-0000F8000000}">
      <text>
        <r>
          <rPr>
            <sz val="9"/>
            <color indexed="81"/>
            <rFont val="Tahoma"/>
            <family val="2"/>
          </rPr>
          <t>Transferencia
01/07/2021
Comp. 36813</t>
        </r>
      </text>
    </comment>
    <comment ref="I229" authorId="0" shapeId="0" xr:uid="{00000000-0006-0000-2900-0000F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0" shapeId="0" xr:uid="{00000000-0006-0000-2900-0000FA000000}">
      <text>
        <r>
          <rPr>
            <sz val="9"/>
            <color indexed="81"/>
            <rFont val="Tahoma"/>
            <family val="2"/>
          </rPr>
          <t>Transferencia
02/08/2021
Comp. 37070</t>
        </r>
      </text>
    </comment>
    <comment ref="I230" authorId="0" shapeId="0" xr:uid="{00000000-0006-0000-2900-0000F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0" shapeId="0" xr:uid="{00000000-0006-0000-2900-0000FC000000}">
      <text>
        <r>
          <rPr>
            <sz val="9"/>
            <color indexed="81"/>
            <rFont val="Tahoma"/>
            <family val="2"/>
          </rPr>
          <t>Transferencia
02/09/2021
Comp. 37324</t>
        </r>
      </text>
    </comment>
    <comment ref="I231" authorId="0" shapeId="0" xr:uid="{00000000-0006-0000-2900-0000F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0" shapeId="0" xr:uid="{00000000-0006-0000-2900-0000FE000000}">
      <text>
        <r>
          <rPr>
            <sz val="9"/>
            <color indexed="81"/>
            <rFont val="Tahoma"/>
            <family val="2"/>
          </rPr>
          <t>Transferencia
01/10/2021
Comp. 37559</t>
        </r>
      </text>
    </comment>
    <comment ref="I232" authorId="0" shapeId="0" xr:uid="{00000000-0006-0000-2900-0000F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0" shapeId="0" xr:uid="{00000000-0006-0000-2900-000000010000}">
      <text>
        <r>
          <rPr>
            <sz val="9"/>
            <color indexed="81"/>
            <rFont val="Tahoma"/>
            <family val="2"/>
          </rPr>
          <t>Transferencia
01/11/2021
Comp. 37193</t>
        </r>
      </text>
    </comment>
    <comment ref="I233" authorId="0" shapeId="0" xr:uid="{00000000-0006-0000-2900-00000101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0" shapeId="0" xr:uid="{00000000-0006-0000-2900-000002010000}">
      <text>
        <r>
          <rPr>
            <sz val="9"/>
            <color indexed="81"/>
            <rFont val="Tahoma"/>
            <family val="2"/>
          </rPr>
          <t>Transferencia
03/12/2021
Comp. 38081</t>
        </r>
      </text>
    </comment>
    <comment ref="I234" authorId="3" shapeId="0" xr:uid="{00000000-0006-0000-2900-000003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3" shapeId="0" xr:uid="{00000000-0006-0000-2900-000004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03/01/2022
Comp. 38305</t>
        </r>
      </text>
    </comment>
    <comment ref="I235" authorId="3" shapeId="0" xr:uid="{00000000-0006-0000-2900-000005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3" shapeId="0" xr:uid="{00000000-0006-0000-2900-000006010000}">
      <text>
        <r>
          <rPr>
            <b/>
            <sz val="9"/>
            <color indexed="81"/>
            <rFont val="Tahoma"/>
            <family val="2"/>
          </rPr>
          <t>Transferencia
03/02/2022
Comp. 38567</t>
        </r>
      </text>
    </comment>
    <comment ref="I236" authorId="3" shapeId="0" xr:uid="{00000000-0006-0000-2900-000007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1" shapeId="0" xr:uid="{00000000-0006-0000-2900-00000801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3" shapeId="0" xr:uid="{00000000-0006-0000-2900-000009010000}">
      <text>
        <r>
          <rPr>
            <b/>
            <sz val="9"/>
            <color indexed="81"/>
            <rFont val="Tahoma"/>
            <family val="2"/>
          </rPr>
          <t>Transferencia
01/03/2022
Comp. 38769</t>
        </r>
      </text>
    </comment>
    <comment ref="I237" authorId="3" shapeId="0" xr:uid="{00000000-0006-0000-2900-00000A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3" shapeId="0" xr:uid="{00000000-0006-0000-2900-00000B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01/04/2022
Comp. 39012</t>
        </r>
      </text>
    </comment>
    <comment ref="I238" authorId="3" shapeId="0" xr:uid="{00000000-0006-0000-2900-00000C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3" shapeId="0" xr:uid="{00000000-0006-0000-2900-00000D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02/05/2022
Comp. 39286</t>
        </r>
      </text>
    </comment>
    <comment ref="I239" authorId="3" shapeId="0" xr:uid="{00000000-0006-0000-2900-00000E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3" shapeId="0" xr:uid="{00000000-0006-0000-2900-00000F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02/06/2022
Comp. 39550</t>
        </r>
      </text>
    </comment>
    <comment ref="I240" authorId="4" shapeId="0" xr:uid="{00000000-0006-0000-2900-00001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4" shapeId="0" xr:uid="{00000000-0006-0000-2900-00001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01/07/2022
Comp. 39759</t>
        </r>
      </text>
    </comment>
    <comment ref="I241" authorId="4" shapeId="0" xr:uid="{00000000-0006-0000-2900-00001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4" shapeId="0" xr:uid="{00000000-0006-0000-2900-00001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01/08/2022
Comp. 40000</t>
        </r>
      </text>
    </comment>
    <comment ref="I242" authorId="4" shapeId="0" xr:uid="{00000000-0006-0000-2900-00001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4" shapeId="0" xr:uid="{00000000-0006-0000-2900-00001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05/09/2022
Comp. 40329</t>
        </r>
      </text>
    </comment>
    <comment ref="I243" authorId="4" shapeId="0" xr:uid="{00000000-0006-0000-2900-00001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4" shapeId="0" xr:uid="{00000000-0006-0000-2900-00001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03/10/2022
Comp. 40539</t>
        </r>
      </text>
    </comment>
    <comment ref="I244" authorId="4" shapeId="0" xr:uid="{00000000-0006-0000-2900-00001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4" shapeId="0" xr:uid="{00000000-0006-0000-2900-00001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06/11/2022
Comp. 40820</t>
        </r>
      </text>
    </comment>
    <comment ref="I245" authorId="4" shapeId="0" xr:uid="{00000000-0006-0000-2900-00001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4" shapeId="0" xr:uid="{00000000-0006-0000-2900-00001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01/12/2022
Comp. 40995</t>
        </r>
      </text>
    </comment>
    <comment ref="I246" authorId="4" shapeId="0" xr:uid="{00000000-0006-0000-2900-00001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4" shapeId="0" xr:uid="{00000000-0006-0000-2900-00001D010000}">
      <text>
        <r>
          <rPr>
            <b/>
            <sz val="9"/>
            <color indexed="81"/>
            <rFont val="Tahoma"/>
            <family val="2"/>
          </rPr>
          <t xml:space="preserve">Transferencia
</t>
        </r>
        <r>
          <rPr>
            <sz val="9"/>
            <color indexed="81"/>
            <rFont val="Tahoma"/>
            <family val="2"/>
          </rPr>
          <t>06/01/2023
Comp. 41272</t>
        </r>
      </text>
    </comment>
    <comment ref="I247" authorId="4" shapeId="0" xr:uid="{00000000-0006-0000-2900-00001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4" shapeId="0" xr:uid="{00000000-0006-0000-2900-00001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06/02/2023
Comp. 41551</t>
        </r>
      </text>
    </comment>
    <comment ref="I248" authorId="4" shapeId="0" xr:uid="{00000000-0006-0000-2900-00002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4" shapeId="0" xr:uid="{00000000-0006-0000-2900-00002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07/03/2023
Comp. 41815</t>
        </r>
      </text>
    </comment>
    <comment ref="I249" authorId="4" shapeId="0" xr:uid="{00000000-0006-0000-2900-00002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4" shapeId="0" xr:uid="{00000000-0006-0000-2900-00002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01/04/2023
Comp. 41996</t>
        </r>
      </text>
    </comment>
    <comment ref="I250" authorId="4" shapeId="0" xr:uid="{00000000-0006-0000-2900-00002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4" shapeId="0" xr:uid="{00000000-0006-0000-2900-00002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28/04/2023
Comp. 42193</t>
        </r>
      </text>
    </comment>
    <comment ref="I251" authorId="4" shapeId="0" xr:uid="{00000000-0006-0000-2900-00002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4" shapeId="0" xr:uid="{00000000-0006-0000-2900-00002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01/06/2023
Comp. 42475</t>
        </r>
      </text>
    </comment>
    <comment ref="I252" authorId="5" shapeId="0" xr:uid="{00000000-0006-0000-2900-000028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5" shapeId="0" xr:uid="{00000000-0006-0000-2900-000029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01/07/2023
Comp. 42728</t>
        </r>
      </text>
    </comment>
    <comment ref="I253" authorId="5" shapeId="0" xr:uid="{00000000-0006-0000-2900-00002A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5" shapeId="0" xr:uid="{00000000-0006-0000-2900-00002B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01/08/2023
Comp. 42978</t>
        </r>
      </text>
    </comment>
    <comment ref="I254" authorId="5" shapeId="0" xr:uid="{C215529F-BF17-4181-8A64-AB3756BBEBA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5" shapeId="0" xr:uid="{E967C5A0-1424-4495-ABC5-0B589900302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03/09/2023
Comp. 43271</t>
        </r>
      </text>
    </comment>
    <comment ref="I255" authorId="5" shapeId="0" xr:uid="{E02BD0CA-0CE1-4C4E-8CCB-470C2A1A3D8C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5" shapeId="0" xr:uid="{B39ABED9-4410-4C0F-A1C6-A3719132414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29/09/2023
Comp. 43454</t>
        </r>
      </text>
    </comment>
    <comment ref="I256" authorId="5" shapeId="0" xr:uid="{CCE74704-6839-4F50-BE5E-B6E501B8DA87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5" shapeId="0" xr:uid="{C4133E42-23DB-47F3-AC86-432C1EFF2C29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31/10/2023
Comp. 43691</t>
        </r>
      </text>
    </comment>
    <comment ref="I257" authorId="5" shapeId="0" xr:uid="{5A8A32BC-B6EA-4F0A-8DDE-1FC915503C74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4" shapeId="0" xr:uid="{3E2AA5C6-1944-4195-873F-7A52BB7994D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02/12/2023
comp. 44009</t>
        </r>
      </text>
    </comment>
    <comment ref="I258" authorId="5" shapeId="0" xr:uid="{39C4E1E2-1B0C-4D7C-8886-5FFCB91055C1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4" shapeId="0" xr:uid="{34BE82F8-66E8-409A-9B88-5C3CBD40264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29/12/2023
comp. 44204</t>
        </r>
      </text>
    </comment>
  </commentList>
</comments>
</file>

<file path=xl/comments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Usuario</author>
    <author>User</author>
    <author>Secretaria</author>
  </authors>
  <commentList>
    <comment ref="X35" authorId="0" shapeId="0" xr:uid="{00000000-0006-0000-2A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2A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2A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2A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2A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2A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2A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2A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2A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2A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2A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2A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2A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2A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2A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2A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2A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2A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2A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2A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2A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2A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2A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2A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2A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2A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2A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2A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2A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2A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2A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2A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2A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2A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2A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2A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2A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2A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2A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2A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2A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2A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2A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2A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2A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2A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2A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2A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2A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2A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2A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2A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2A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2A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2A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2A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2A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2A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X97" authorId="0" shapeId="0" xr:uid="{00000000-0006-0000-2A00-00003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2A00-00003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2A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2A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2A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2A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2A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2A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2A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2A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2A00-000045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2A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2A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2A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2A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2A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2A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2A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2A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2A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2A00-00004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2A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2A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2A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2A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2A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2A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2A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2A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2A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2A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2A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2A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2A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2A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2A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2A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2A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2A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2A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2A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2A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2A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2A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2A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2A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2A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2A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2A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2A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2A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2A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2A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2A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2A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2A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2A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2A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2A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2A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2A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2A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2A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2A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2A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2A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2A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2A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2A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2A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2A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2A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2A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2A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I171" authorId="0" shapeId="0" xr:uid="{00000000-0006-0000-2A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1" authorId="0" shapeId="0" xr:uid="{00000000-0006-0000-2A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2A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I173" authorId="0" shapeId="0" xr:uid="{00000000-0006-0000-2A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3" authorId="0" shapeId="0" xr:uid="{00000000-0006-0000-2A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2A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27/12/2016
Toma de lectura</t>
        </r>
      </text>
    </comment>
    <comment ref="X174" authorId="0" shapeId="0" xr:uid="{00000000-0006-0000-2A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2A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I176" authorId="1" shapeId="0" xr:uid="{00000000-0006-0000-2A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X176" authorId="1" shapeId="0" xr:uid="{00000000-0006-0000-2A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04/03/2017
Comp. 24791</t>
        </r>
      </text>
    </comment>
    <comment ref="I177" authorId="1" shapeId="0" xr:uid="{00000000-0006-0000-2A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I178" authorId="1" shapeId="0" xr:uid="{00000000-0006-0000-2A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1" shapeId="0" xr:uid="{00000000-0006-0000-2A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20/05/2017
Comp. 25320</t>
        </r>
      </text>
    </comment>
    <comment ref="I179" authorId="1" shapeId="0" xr:uid="{00000000-0006-0000-2A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I180" authorId="1" shapeId="0" xr:uid="{00000000-0006-0000-2A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X180" authorId="1" shapeId="0" xr:uid="{00000000-0006-0000-2A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13/07/2017
Comp. 25757</t>
        </r>
      </text>
    </comment>
    <comment ref="I181" authorId="1" shapeId="0" xr:uid="{00000000-0006-0000-2A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I182" authorId="1" shapeId="0" xr:uid="{00000000-0006-0000-2A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X182" authorId="1" shapeId="0" xr:uid="{00000000-0006-0000-2A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11/09/2017
Comp. 26203</t>
        </r>
      </text>
    </comment>
    <comment ref="I183" authorId="1" shapeId="0" xr:uid="{00000000-0006-0000-2A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I184" authorId="1" shapeId="0" xr:uid="{00000000-0006-0000-2A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X184" authorId="1" shapeId="0" xr:uid="{00000000-0006-0000-2A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24/11/2017
Comp. 26701</t>
        </r>
      </text>
    </comment>
    <comment ref="I185" authorId="1" shapeId="0" xr:uid="{00000000-0006-0000-2A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I186" authorId="1" shapeId="0" xr:uid="{00000000-0006-0000-2A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X186" authorId="1" shapeId="0" xr:uid="{00000000-0006-0000-2A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26/01/2018
Comp. 27152</t>
        </r>
      </text>
    </comment>
    <comment ref="I187" authorId="1" shapeId="0" xr:uid="{00000000-0006-0000-2A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I188" authorId="1" shapeId="0" xr:uid="{00000000-0006-0000-2A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X188" authorId="1" shapeId="0" xr:uid="{00000000-0006-0000-2A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22/03/2018
Comp. 27598</t>
        </r>
      </text>
    </comment>
    <comment ref="I189" authorId="1" shapeId="0" xr:uid="{00000000-0006-0000-2A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I190" authorId="1" shapeId="0" xr:uid="{00000000-0006-0000-2A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I191" authorId="1" shapeId="0" xr:uid="{00000000-0006-0000-2A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X191" authorId="1" shapeId="0" xr:uid="{00000000-0006-0000-2A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04/06/2018
Comp. 28151</t>
        </r>
      </text>
    </comment>
    <comment ref="I192" authorId="1" shapeId="0" xr:uid="{00000000-0006-0000-2A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X192" authorId="1" shapeId="0" xr:uid="{00000000-0006-0000-2A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19/08/2018
Comp. 28686</t>
        </r>
      </text>
    </comment>
    <comment ref="I193" authorId="1" shapeId="0" xr:uid="{00000000-0006-0000-2A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1" shapeId="0" xr:uid="{00000000-0006-0000-2A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24/09/2018
Comp. 28915</t>
        </r>
      </text>
    </comment>
    <comment ref="I194" authorId="1" shapeId="0" xr:uid="{00000000-0006-0000-2A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I195" authorId="1" shapeId="0" xr:uid="{00000000-0006-0000-2A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25/09/2018
Toma de Lectura</t>
        </r>
      </text>
    </comment>
    <comment ref="X195" authorId="1" shapeId="0" xr:uid="{00000000-0006-0000-2A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29/10/2018
Comp. 29160</t>
        </r>
      </text>
    </comment>
    <comment ref="I196" authorId="1" shapeId="0" xr:uid="{00000000-0006-0000-2A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I197" authorId="1" shapeId="0" xr:uid="{00000000-0006-0000-2A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X197" authorId="1" shapeId="0" xr:uid="{00000000-0006-0000-2A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18/12/2018
Comp. 29581</t>
        </r>
      </text>
    </comment>
    <comment ref="I198" authorId="1" shapeId="0" xr:uid="{00000000-0006-0000-2A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I199" authorId="1" shapeId="0" xr:uid="{00000000-0006-0000-2A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1" shapeId="0" xr:uid="{00000000-0006-0000-2A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24/03/2019
Comp. 30272</t>
        </r>
      </text>
    </comment>
    <comment ref="I200" authorId="1" shapeId="0" xr:uid="{00000000-0006-0000-2A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X200" authorId="1" shapeId="0" xr:uid="{00000000-0006-0000-2A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31/03/2019
Comp. 30325</t>
        </r>
      </text>
    </comment>
    <comment ref="I201" authorId="1" shapeId="0" xr:uid="{00000000-0006-0000-2A00-0000B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I202" authorId="1" shapeId="0" xr:uid="{00000000-0006-0000-2A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1" shapeId="0" xr:uid="{00000000-0006-0000-2A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23/05/2019
Comp. 30743</t>
        </r>
      </text>
    </comment>
    <comment ref="I203" authorId="1" shapeId="0" xr:uid="{00000000-0006-0000-2A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I204" authorId="2" shapeId="0" xr:uid="{00000000-0006-0000-2A00-0000B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X204" authorId="2" shapeId="0" xr:uid="{00000000-0006-0000-2A00-0000B9000000}">
      <text>
        <r>
          <rPr>
            <sz val="9"/>
            <color indexed="81"/>
            <rFont val="Tahoma"/>
            <family val="2"/>
          </rPr>
          <t xml:space="preserve">
Transferencia
27/07/2019
Comp. 31210</t>
        </r>
      </text>
    </comment>
    <comment ref="I205" authorId="2" shapeId="0" xr:uid="{00000000-0006-0000-2A00-0000B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X205" authorId="2" shapeId="0" xr:uid="{00000000-0006-0000-2A00-0000BB000000}">
      <text>
        <r>
          <rPr>
            <sz val="9"/>
            <color indexed="81"/>
            <rFont val="Tahoma"/>
            <family val="2"/>
          </rPr>
          <t xml:space="preserve">
Transferencia
14/09/2019
Comp. 31650</t>
        </r>
      </text>
    </comment>
    <comment ref="I206" authorId="2" shapeId="0" xr:uid="{00000000-0006-0000-2A00-0000B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I207" authorId="2" shapeId="0" xr:uid="{00000000-0006-0000-2A00-0000B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X207" authorId="2" shapeId="0" xr:uid="{00000000-0006-0000-2A00-0000BE000000}">
      <text>
        <r>
          <rPr>
            <sz val="9"/>
            <color indexed="81"/>
            <rFont val="Tahoma"/>
            <family val="2"/>
          </rPr>
          <t xml:space="preserve">
Transferencia
31/10/2019
Comp. 31997</t>
        </r>
      </text>
    </comment>
    <comment ref="I208" authorId="2" shapeId="0" xr:uid="{00000000-0006-0000-2A00-0000BF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I209" authorId="2" shapeId="0" xr:uid="{00000000-0006-0000-2A00-0000C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2" shapeId="0" xr:uid="{00000000-0006-0000-2A00-0000C1000000}">
      <text>
        <r>
          <rPr>
            <sz val="9"/>
            <color indexed="81"/>
            <rFont val="Tahoma"/>
            <family val="2"/>
          </rPr>
          <t>Transferencia
06/01/2020
Comp. 32542</t>
        </r>
      </text>
    </comment>
    <comment ref="I210" authorId="2" shapeId="0" xr:uid="{00000000-0006-0000-2A00-0000C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X210" authorId="2" shapeId="0" xr:uid="{00000000-0006-0000-2A00-0000C3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08/02/2020
Comp. 32787</t>
        </r>
      </text>
    </comment>
    <comment ref="I211" authorId="2" shapeId="0" xr:uid="{00000000-0006-0000-2A00-0000C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2" shapeId="0" xr:uid="{00000000-0006-0000-2A00-0000C5000000}">
      <text>
        <r>
          <rPr>
            <sz val="9"/>
            <color indexed="81"/>
            <rFont val="Tahoma"/>
            <family val="2"/>
          </rPr>
          <t>Transferencia
30/03/2020
Comp. 33117</t>
        </r>
      </text>
    </comment>
    <comment ref="I212" authorId="2" shapeId="0" xr:uid="{00000000-0006-0000-2A00-0000C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2" shapeId="0" xr:uid="{00000000-0006-0000-2A00-0000C7000000}">
      <text>
        <r>
          <rPr>
            <sz val="9"/>
            <color indexed="81"/>
            <rFont val="Tahoma"/>
            <family val="2"/>
          </rPr>
          <t>Transferencia
02/05/2020
Comp. 33414</t>
        </r>
      </text>
    </comment>
    <comment ref="I213" authorId="2" shapeId="0" xr:uid="{00000000-0006-0000-2A00-0000C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2" shapeId="0" xr:uid="{00000000-0006-0000-2A00-0000C9000000}">
      <text>
        <r>
          <rPr>
            <sz val="9"/>
            <color indexed="81"/>
            <rFont val="Tahoma"/>
            <family val="2"/>
          </rPr>
          <t>Transferencia
31/05/2020
Comp. 33606</t>
        </r>
      </text>
    </comment>
    <comment ref="I214" authorId="2" shapeId="0" xr:uid="{00000000-0006-0000-2A00-0000C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I215" authorId="2" shapeId="0" xr:uid="{00000000-0006-0000-2A00-0000C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2" shapeId="0" xr:uid="{00000000-0006-0000-2A00-0000CC000000}">
      <text>
        <r>
          <rPr>
            <sz val="9"/>
            <color indexed="81"/>
            <rFont val="Tahoma"/>
            <family val="2"/>
          </rPr>
          <t>Transferencia
28/06/2020
Comp. 33816</t>
        </r>
      </text>
    </comment>
    <comment ref="I216" authorId="2" shapeId="0" xr:uid="{00000000-0006-0000-2A00-0000C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I217" authorId="2" shapeId="0" xr:uid="{00000000-0006-0000-2A00-0000C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2" shapeId="0" xr:uid="{00000000-0006-0000-2A00-0000CF000000}">
      <text>
        <r>
          <rPr>
            <sz val="9"/>
            <color indexed="81"/>
            <rFont val="Tahoma"/>
            <family val="2"/>
          </rPr>
          <t>Transferencia
01/08/2020-29/08/2020
Comp. 34110-34298</t>
        </r>
      </text>
    </comment>
    <comment ref="I218" authorId="2" shapeId="0" xr:uid="{00000000-0006-0000-2A00-0000D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I219" authorId="2" shapeId="0" xr:uid="{00000000-0006-0000-2A00-0000D1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I220" authorId="2" shapeId="0" xr:uid="{00000000-0006-0000-2A00-0000D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2" shapeId="0" xr:uid="{00000000-0006-0000-2A00-0000D3000000}">
      <text>
        <r>
          <rPr>
            <sz val="9"/>
            <color indexed="81"/>
            <rFont val="Tahoma"/>
            <family val="2"/>
          </rPr>
          <t>Transferencia
27/11/2020
Comp. 35015</t>
        </r>
      </text>
    </comment>
    <comment ref="I221" authorId="2" shapeId="0" xr:uid="{00000000-0006-0000-2A00-0000D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2" shapeId="0" xr:uid="{00000000-0006-0000-2A00-0000D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05/02/2021
Comp. 35652</t>
        </r>
      </text>
    </comment>
    <comment ref="I222" authorId="2" shapeId="0" xr:uid="{00000000-0006-0000-2A00-0000D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I223" authorId="2" shapeId="0" xr:uid="{00000000-0006-0000-2A00-0000D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2" shapeId="0" xr:uid="{00000000-0006-0000-2A00-0000D8000000}">
      <text>
        <r>
          <rPr>
            <sz val="9"/>
            <color indexed="81"/>
            <rFont val="Tahoma"/>
            <family val="2"/>
          </rPr>
          <t>Transferencia
28/02/2021
Comp. 35777</t>
        </r>
      </text>
    </comment>
    <comment ref="I224" authorId="2" shapeId="0" xr:uid="{00000000-0006-0000-2A00-0000D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I225" authorId="2" shapeId="0" xr:uid="{00000000-0006-0000-2A00-0000D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2" shapeId="0" xr:uid="{00000000-0006-0000-2A00-0000DB000000}">
      <text>
        <r>
          <rPr>
            <sz val="9"/>
            <color indexed="81"/>
            <rFont val="Tahoma"/>
            <family val="2"/>
          </rPr>
          <t>Transferencia
02/04/2021
Comp. 36103</t>
        </r>
      </text>
    </comment>
    <comment ref="I226" authorId="2" shapeId="0" xr:uid="{00000000-0006-0000-2A00-0000D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2" shapeId="0" xr:uid="{00000000-0006-0000-2A00-0000DD000000}">
      <text>
        <r>
          <rPr>
            <sz val="9"/>
            <color indexed="81"/>
            <rFont val="Tahoma"/>
            <family val="2"/>
          </rPr>
          <t>Transferencia
02/05/2021
Comp. 36336</t>
        </r>
      </text>
    </comment>
    <comment ref="I227" authorId="2" shapeId="0" xr:uid="{00000000-0006-0000-2A00-0000D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2" shapeId="0" xr:uid="{00000000-0006-0000-2A00-0000DF000000}">
      <text>
        <r>
          <rPr>
            <sz val="9"/>
            <color indexed="81"/>
            <rFont val="Tahoma"/>
            <family val="2"/>
          </rPr>
          <t>Transferencia
09/06/2021
Comp. 36674</t>
        </r>
      </text>
    </comment>
    <comment ref="I228" authorId="2" shapeId="0" xr:uid="{00000000-0006-0000-2A00-0000E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2" shapeId="0" xr:uid="{00000000-0006-0000-2A00-0000E1000000}">
      <text>
        <r>
          <rPr>
            <sz val="9"/>
            <color indexed="81"/>
            <rFont val="Tahoma"/>
            <family val="2"/>
          </rPr>
          <t>Transferencia
09/07/2021
Comp. 36908</t>
        </r>
      </text>
    </comment>
    <comment ref="I229" authorId="2" shapeId="0" xr:uid="{00000000-0006-0000-2A00-0000E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2" shapeId="0" xr:uid="{00000000-0006-0000-2A00-0000E3000000}">
      <text>
        <r>
          <rPr>
            <sz val="9"/>
            <color indexed="81"/>
            <rFont val="Tahoma"/>
            <family val="2"/>
          </rPr>
          <t>Transferencia
09/08/2021
Comp. 37150</t>
        </r>
      </text>
    </comment>
    <comment ref="I230" authorId="2" shapeId="0" xr:uid="{00000000-0006-0000-2A00-0000E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2" shapeId="0" xr:uid="{00000000-0006-0000-2A00-0000E5000000}">
      <text>
        <r>
          <rPr>
            <sz val="9"/>
            <color indexed="81"/>
            <rFont val="Tahoma"/>
            <family val="2"/>
          </rPr>
          <t>Transferencia
22/09/2021
Comp. 37451</t>
        </r>
      </text>
    </comment>
    <comment ref="I231" authorId="2" shapeId="0" xr:uid="{00000000-0006-0000-2A00-0000E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2" shapeId="0" xr:uid="{00000000-0006-0000-2A00-0000E7000000}">
      <text>
        <r>
          <rPr>
            <sz val="9"/>
            <color indexed="81"/>
            <rFont val="Tahoma"/>
            <family val="2"/>
          </rPr>
          <t>Transferencia
16/10/2021
Comp. 37676</t>
        </r>
      </text>
    </comment>
    <comment ref="I232" authorId="2" shapeId="0" xr:uid="{00000000-0006-0000-2A00-0000E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2" shapeId="0" xr:uid="{00000000-0006-0000-2A00-0000E9000000}">
      <text>
        <r>
          <rPr>
            <sz val="9"/>
            <color indexed="81"/>
            <rFont val="Tahoma"/>
            <family val="2"/>
          </rPr>
          <t>Transferencia
17/11/2021
Comp. 37925</t>
        </r>
      </text>
    </comment>
    <comment ref="I233" authorId="2" shapeId="0" xr:uid="{00000000-0006-0000-2A00-0000E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2" shapeId="0" xr:uid="{00000000-0006-0000-2A00-0000EB000000}">
      <text>
        <r>
          <rPr>
            <sz val="9"/>
            <color indexed="81"/>
            <rFont val="Tahoma"/>
            <family val="2"/>
          </rPr>
          <t>Transferencia
14/12/2021
Comp. 38158</t>
        </r>
      </text>
    </comment>
    <comment ref="I234" authorId="3" shapeId="0" xr:uid="{00000000-0006-0000-2A00-0000EC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3" shapeId="0" xr:uid="{00000000-0006-0000-2A00-0000E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07/01/2022
Comp. 38362</t>
        </r>
      </text>
    </comment>
    <comment ref="I235" authorId="3" shapeId="0" xr:uid="{00000000-0006-0000-2A00-0000EE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3" shapeId="0" xr:uid="{00000000-0006-0000-2A00-0000EF000000}">
      <text>
        <r>
          <rPr>
            <b/>
            <sz val="9"/>
            <color indexed="81"/>
            <rFont val="Tahoma"/>
            <family val="2"/>
          </rPr>
          <t>Transferencia
04/02/2022
Comp. 38582</t>
        </r>
      </text>
    </comment>
    <comment ref="I236" authorId="3" shapeId="0" xr:uid="{00000000-0006-0000-2A00-0000F0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0" shapeId="0" xr:uid="{00000000-0006-0000-2A00-0000F100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3" shapeId="0" xr:uid="{00000000-0006-0000-2A00-0000F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25/03/2022
Comp. 38923</t>
        </r>
      </text>
    </comment>
    <comment ref="I237" authorId="3" shapeId="0" xr:uid="{00000000-0006-0000-2A00-0000F3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3" shapeId="0" xr:uid="{00000000-0006-0000-2A00-0000F4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30/04/2022
Comp. 39247</t>
        </r>
      </text>
    </comment>
    <comment ref="I238" authorId="3" shapeId="0" xr:uid="{00000000-0006-0000-2A00-0000F5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3" shapeId="0" xr:uid="{00000000-0006-0000-2A00-0000F6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05/05/2022
Comp. 39343</t>
        </r>
      </text>
    </comment>
    <comment ref="I239" authorId="3" shapeId="0" xr:uid="{00000000-0006-0000-2A00-0000F7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3" shapeId="0" xr:uid="{00000000-0006-0000-2A00-0000F8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04/06/2022
Comp. 39576</t>
        </r>
      </text>
    </comment>
    <comment ref="I240" authorId="4" shapeId="0" xr:uid="{00000000-0006-0000-2A00-0000F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4" shapeId="0" xr:uid="{00000000-0006-0000-2A00-0000FA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01/08/2022
Comp. 39973</t>
        </r>
      </text>
    </comment>
    <comment ref="I241" authorId="4" shapeId="0" xr:uid="{00000000-0006-0000-2A00-0000F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I242" authorId="4" shapeId="0" xr:uid="{00000000-0006-0000-2A00-0000F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4" shapeId="0" xr:uid="{00000000-0006-0000-2A00-0000F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23/09/2022
Comp. 40398</t>
        </r>
      </text>
    </comment>
    <comment ref="I243" authorId="4" shapeId="0" xr:uid="{00000000-0006-0000-2A00-0000F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I244" authorId="4" shapeId="0" xr:uid="{00000000-0006-0000-2A00-0000FF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4" shapeId="0" xr:uid="{00000000-0006-0000-2A00-00000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14/11/2022
Com. 40860</t>
        </r>
      </text>
    </comment>
    <comment ref="I245" authorId="4" shapeId="0" xr:uid="{00000000-0006-0000-2A00-00000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4" shapeId="0" xr:uid="{00000000-0006-0000-2A00-00000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01/01/2023
Comp. 41239</t>
        </r>
      </text>
    </comment>
    <comment ref="I246" authorId="4" shapeId="0" xr:uid="{00000000-0006-0000-2A00-00000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4" shapeId="0" xr:uid="{00000000-0006-0000-2A00-00000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01/01/2023
Comp. 41240</t>
        </r>
      </text>
    </comment>
    <comment ref="I247" authorId="4" shapeId="0" xr:uid="{00000000-0006-0000-2A00-00000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4" shapeId="0" xr:uid="{00000000-0006-0000-2A00-00000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23/02/2023
Comp. 41629</t>
        </r>
      </text>
    </comment>
    <comment ref="I248" authorId="4" shapeId="0" xr:uid="{00000000-0006-0000-2A00-00000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4" shapeId="0" xr:uid="{00000000-0006-0000-2A00-00000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31/03/2023
Comp. 41972</t>
        </r>
      </text>
    </comment>
    <comment ref="I249" authorId="4" shapeId="0" xr:uid="{00000000-0006-0000-2A00-00000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I250" authorId="4" shapeId="0" xr:uid="{00000000-0006-0000-2A00-00000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4" shapeId="0" xr:uid="{00000000-0006-0000-2A00-00000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29/04/2023
Comp. 42212</t>
        </r>
      </text>
    </comment>
    <comment ref="I251" authorId="4" shapeId="0" xr:uid="{00000000-0006-0000-2A00-00000C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I252" authorId="5" shapeId="0" xr:uid="{00000000-0006-0000-2A00-00000D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5" shapeId="0" xr:uid="{00000000-0006-0000-2A00-00000E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30/06/2023
Comp. 42705</t>
        </r>
      </text>
    </comment>
    <comment ref="I253" authorId="5" shapeId="0" xr:uid="{00000000-0006-0000-2A00-00000F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I254" authorId="5" shapeId="0" xr:uid="{AA03CD3B-99CD-4246-8359-3F2671DB875E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5" shapeId="0" xr:uid="{FB8AD44A-C90F-48D2-9806-1F40D5C9070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15/09/2023
Comp. 43366</t>
        </r>
      </text>
    </comment>
    <comment ref="I255" authorId="5" shapeId="0" xr:uid="{BCAEBFFC-554B-4DEF-996E-712A01EC1025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I256" authorId="5" shapeId="0" xr:uid="{1DEEBB2B-9A82-47C1-A80D-60711CD1744F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5" shapeId="0" xr:uid="{8DF12D81-63DA-4962-979C-6843D2CC5AF2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18/11/2023
Comp. 43864</t>
        </r>
      </text>
    </comment>
    <comment ref="I257" authorId="5" shapeId="0" xr:uid="{DDB07EEA-160E-4F54-B439-3B8E348BA266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I258" authorId="5" shapeId="0" xr:uid="{0B6D7D94-DE9E-456E-87F2-4C569E9A09E9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4" shapeId="0" xr:uid="{86F29C34-18A0-4CA7-986F-59ECC067FFA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01/01/2024
comp. 44257</t>
        </r>
      </text>
    </comment>
  </commentList>
</comments>
</file>

<file path=xl/comments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  <author>Daniela</author>
    <author>Beatriz Contreras</author>
    <author>Usuario</author>
    <author>User</author>
    <author>Secretaria</author>
  </authors>
  <commentList>
    <comment ref="X35" authorId="0" shapeId="0" xr:uid="{00000000-0006-0000-2B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X36" authorId="0" shapeId="0" xr:uid="{00000000-0006-0000-2B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X41" authorId="0" shapeId="0" xr:uid="{00000000-0006-0000-2B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X43" authorId="0" shapeId="0" xr:uid="{00000000-0006-0000-2B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X44" authorId="0" shapeId="0" xr:uid="{00000000-0006-0000-2B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X47" authorId="0" shapeId="0" xr:uid="{00000000-0006-0000-2B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X48" authorId="0" shapeId="0" xr:uid="{00000000-0006-0000-2B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X49" authorId="0" shapeId="0" xr:uid="{00000000-0006-0000-2B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X50" authorId="0" shapeId="0" xr:uid="{00000000-0006-0000-2B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X51" authorId="0" shapeId="0" xr:uid="{00000000-0006-0000-2B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X52" authorId="0" shapeId="0" xr:uid="{00000000-0006-0000-2B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X53" authorId="0" shapeId="0" xr:uid="{00000000-0006-0000-2B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X54" authorId="0" shapeId="0" xr:uid="{00000000-0006-0000-2B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X55" authorId="0" shapeId="0" xr:uid="{00000000-0006-0000-2B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X56" authorId="0" shapeId="0" xr:uid="{00000000-0006-0000-2B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X57" authorId="0" shapeId="0" xr:uid="{00000000-0006-0000-2B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X58" authorId="0" shapeId="0" xr:uid="{00000000-0006-0000-2B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X59" authorId="0" shapeId="0" xr:uid="{00000000-0006-0000-2B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X61" authorId="0" shapeId="0" xr:uid="{00000000-0006-0000-2B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X62" authorId="0" shapeId="0" xr:uid="{00000000-0006-0000-2B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X63" authorId="0" shapeId="0" xr:uid="{00000000-0006-0000-2B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X64" authorId="0" shapeId="0" xr:uid="{00000000-0006-0000-2B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X65" authorId="0" shapeId="0" xr:uid="{00000000-0006-0000-2B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X66" authorId="0" shapeId="0" xr:uid="{00000000-0006-0000-2B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X67" authorId="0" shapeId="0" xr:uid="{00000000-0006-0000-2B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X68" authorId="0" shapeId="0" xr:uid="{00000000-0006-0000-2B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X69" authorId="0" shapeId="0" xr:uid="{00000000-0006-0000-2B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X71" authorId="0" shapeId="0" xr:uid="{00000000-0006-0000-2B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X73" authorId="0" shapeId="0" xr:uid="{00000000-0006-0000-2B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X74" authorId="0" shapeId="0" xr:uid="{00000000-0006-0000-2B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X75" authorId="0" shapeId="0" xr:uid="{00000000-0006-0000-2B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X76" authorId="0" shapeId="0" xr:uid="{00000000-0006-0000-2B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X77" authorId="0" shapeId="0" xr:uid="{00000000-0006-0000-2B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X78" authorId="0" shapeId="0" xr:uid="{00000000-0006-0000-2B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X80" authorId="0" shapeId="0" xr:uid="{00000000-0006-0000-2B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X81" authorId="0" shapeId="0" xr:uid="{00000000-0006-0000-2B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X82" authorId="0" shapeId="0" xr:uid="{00000000-0006-0000-2B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2B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2B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X84" authorId="0" shapeId="0" xr:uid="{00000000-0006-0000-2B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X85" authorId="0" shapeId="0" xr:uid="{00000000-0006-0000-2B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X86" authorId="0" shapeId="0" xr:uid="{00000000-0006-0000-2B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X87" authorId="0" shapeId="0" xr:uid="{00000000-0006-0000-2B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X88" authorId="0" shapeId="0" xr:uid="{00000000-0006-0000-2B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X89" authorId="0" shapeId="0" xr:uid="{00000000-0006-0000-2B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X90" authorId="0" shapeId="0" xr:uid="{00000000-0006-0000-2B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2B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X91" authorId="0" shapeId="0" xr:uid="{00000000-0006-0000-2B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2B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X92" authorId="0" shapeId="0" xr:uid="{00000000-0006-0000-2B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2B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X93" authorId="0" shapeId="0" xr:uid="{00000000-0006-0000-2B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2B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X94" authorId="0" shapeId="0" xr:uid="{00000000-0006-0000-2B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2B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X95" authorId="0" shapeId="0" xr:uid="{00000000-0006-0000-2B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2B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X96" authorId="0" shapeId="0" xr:uid="{00000000-0006-0000-2B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X97" authorId="0" shapeId="0" xr:uid="{00000000-0006-0000-2B00-00003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X98" authorId="0" shapeId="0" xr:uid="{00000000-0006-0000-2B00-00003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X99" authorId="0" shapeId="0" xr:uid="{00000000-0006-0000-2B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X100" authorId="0" shapeId="0" xr:uid="{00000000-0006-0000-2B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X101" authorId="0" shapeId="0" xr:uid="{00000000-0006-0000-2B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X102" authorId="0" shapeId="0" xr:uid="{00000000-0006-0000-2B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X103" authorId="0" shapeId="0" xr:uid="{00000000-0006-0000-2B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X105" authorId="0" shapeId="0" xr:uid="{00000000-0006-0000-2B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X106" authorId="0" shapeId="0" xr:uid="{00000000-0006-0000-2B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X107" authorId="0" shapeId="0" xr:uid="{00000000-0006-0000-2B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X108" authorId="0" shapeId="0" xr:uid="{00000000-0006-0000-2B00-000045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X110" authorId="0" shapeId="0" xr:uid="{00000000-0006-0000-2B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X111" authorId="0" shapeId="0" xr:uid="{00000000-0006-0000-2B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X113" authorId="0" shapeId="0" xr:uid="{00000000-0006-0000-2B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X114" authorId="0" shapeId="0" xr:uid="{00000000-0006-0000-2B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Q115" authorId="0" shapeId="0" xr:uid="{00000000-0006-0000-2B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X115" authorId="0" shapeId="0" xr:uid="{00000000-0006-0000-2B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X117" authorId="0" shapeId="0" xr:uid="{00000000-0006-0000-2B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X118" authorId="0" shapeId="0" xr:uid="{00000000-0006-0000-2B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X119" authorId="0" shapeId="0" xr:uid="{00000000-0006-0000-2B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X120" authorId="0" shapeId="0" xr:uid="{00000000-0006-0000-2B00-00004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X122" authorId="0" shapeId="0" xr:uid="{00000000-0006-0000-2B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X123" authorId="0" shapeId="0" xr:uid="{00000000-0006-0000-2B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X124" authorId="0" shapeId="0" xr:uid="{00000000-0006-0000-2B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X126" authorId="0" shapeId="0" xr:uid="{00000000-0006-0000-2B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X127" authorId="0" shapeId="0" xr:uid="{00000000-0006-0000-2B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Q128" authorId="0" shapeId="0" xr:uid="{00000000-0006-0000-2B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X128" authorId="0" shapeId="0" xr:uid="{00000000-0006-0000-2B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X129" authorId="0" shapeId="0" xr:uid="{00000000-0006-0000-2B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X130" authorId="0" shapeId="0" xr:uid="{00000000-0006-0000-2B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X132" authorId="0" shapeId="0" xr:uid="{00000000-0006-0000-2B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X134" authorId="0" shapeId="0" xr:uid="{00000000-0006-0000-2B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X135" authorId="0" shapeId="0" xr:uid="{00000000-0006-0000-2B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X136" authorId="0" shapeId="0" xr:uid="{00000000-0006-0000-2B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X137" authorId="0" shapeId="0" xr:uid="{00000000-0006-0000-2B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Q138" authorId="0" shapeId="0" xr:uid="{00000000-0006-0000-2B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X138" authorId="0" shapeId="0" xr:uid="{00000000-0006-0000-2B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X139" authorId="0" shapeId="0" xr:uid="{00000000-0006-0000-2B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X140" authorId="0" shapeId="0" xr:uid="{00000000-0006-0000-2B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X141" authorId="0" shapeId="0" xr:uid="{00000000-0006-0000-2B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X142" authorId="0" shapeId="0" xr:uid="{00000000-0006-0000-2B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X143" authorId="0" shapeId="0" xr:uid="{00000000-0006-0000-2B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Q144" authorId="0" shapeId="0" xr:uid="{00000000-0006-0000-2B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X144" authorId="0" shapeId="0" xr:uid="{00000000-0006-0000-2B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X145" authorId="0" shapeId="0" xr:uid="{00000000-0006-0000-2B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X146" authorId="0" shapeId="0" xr:uid="{00000000-0006-0000-2B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X147" authorId="0" shapeId="0" xr:uid="{00000000-0006-0000-2B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X148" authorId="0" shapeId="0" xr:uid="{00000000-0006-0000-2B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X150" authorId="0" shapeId="0" xr:uid="{00000000-0006-0000-2B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X151" authorId="0" shapeId="0" xr:uid="{00000000-0006-0000-2B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X152" authorId="0" shapeId="0" xr:uid="{00000000-0006-0000-2B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Q153" authorId="0" shapeId="0" xr:uid="{00000000-0006-0000-2B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X153" authorId="0" shapeId="0" xr:uid="{00000000-0006-0000-2B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Q154" authorId="0" shapeId="0" xr:uid="{00000000-0006-0000-2B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X154" authorId="0" shapeId="0" xr:uid="{00000000-0006-0000-2B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X155" authorId="0" shapeId="0" xr:uid="{00000000-0006-0000-2B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X156" authorId="0" shapeId="0" xr:uid="{00000000-0006-0000-2B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X157" authorId="0" shapeId="0" xr:uid="{00000000-0006-0000-2B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X158" authorId="0" shapeId="0" xr:uid="{00000000-0006-0000-2B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X159" authorId="0" shapeId="0" xr:uid="{00000000-0006-0000-2B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X160" authorId="0" shapeId="0" xr:uid="{00000000-0006-0000-2B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Q161" authorId="0" shapeId="0" xr:uid="{00000000-0006-0000-2B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X161" authorId="0" shapeId="0" xr:uid="{00000000-0006-0000-2B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Q162" authorId="0" shapeId="0" xr:uid="{00000000-0006-0000-2B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X162" authorId="0" shapeId="0" xr:uid="{00000000-0006-0000-2B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X163" authorId="0" shapeId="0" xr:uid="{00000000-0006-0000-2B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X164" authorId="0" shapeId="0" xr:uid="{00000000-0006-0000-2B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Q166" authorId="0" shapeId="0" xr:uid="{00000000-0006-0000-2B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X166" authorId="0" shapeId="0" xr:uid="{00000000-0006-0000-2B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X167" authorId="0" shapeId="0" xr:uid="{00000000-0006-0000-2B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X168" authorId="0" shapeId="0" xr:uid="{00000000-0006-0000-2B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Q169" authorId="0" shapeId="0" xr:uid="{00000000-0006-0000-2B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X169" authorId="0" shapeId="0" xr:uid="{00000000-0006-0000-2B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X170" authorId="0" shapeId="0" xr:uid="{00000000-0006-0000-2B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I171" authorId="0" shapeId="0" xr:uid="{00000000-0006-0000-2B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X171" authorId="0" shapeId="0" xr:uid="{00000000-0006-0000-2B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2B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I173" authorId="0" shapeId="0" xr:uid="{00000000-0006-0000-2B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X173" authorId="0" shapeId="0" xr:uid="{00000000-0006-0000-2B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2B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27/12/2016
Toma de lectura</t>
        </r>
      </text>
    </comment>
    <comment ref="X174" authorId="0" shapeId="0" xr:uid="{00000000-0006-0000-2B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1" shapeId="0" xr:uid="{00000000-0006-0000-2B00-00008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26/01/2017
Toma de lectura</t>
        </r>
      </text>
    </comment>
    <comment ref="X175" authorId="1" shapeId="0" xr:uid="{00000000-0006-0000-2B00-00008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02/02/2017
Comp. 24526</t>
        </r>
      </text>
    </comment>
    <comment ref="I176" authorId="1" shapeId="0" xr:uid="{00000000-0006-0000-2B00-00008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24/02/2017
Toma de lectura</t>
        </r>
      </text>
    </comment>
    <comment ref="I177" authorId="1" shapeId="0" xr:uid="{00000000-0006-0000-2B00-00008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29/03/2017
Toma de lectura</t>
        </r>
      </text>
    </comment>
    <comment ref="X177" authorId="1" shapeId="0" xr:uid="{00000000-0006-0000-2B00-00009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03/04/2017
Comp. 25011</t>
        </r>
      </text>
    </comment>
    <comment ref="I178" authorId="1" shapeId="0" xr:uid="{00000000-0006-0000-2B00-00009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28/04/2017
Toma de lectura</t>
        </r>
      </text>
    </comment>
    <comment ref="X178" authorId="1" shapeId="0" xr:uid="{00000000-0006-0000-2B00-00009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05/05/2017
Comp. 25250</t>
        </r>
      </text>
    </comment>
    <comment ref="I179" authorId="1" shapeId="0" xr:uid="{00000000-0006-0000-2B00-00009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30/05/2017
Toma de Lectura</t>
        </r>
      </text>
    </comment>
    <comment ref="X179" authorId="1" shapeId="0" xr:uid="{00000000-0006-0000-2B00-00009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04/06/2017
Comp. 25457</t>
        </r>
      </text>
    </comment>
    <comment ref="I180" authorId="1" shapeId="0" xr:uid="{00000000-0006-0000-2B00-00009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29/06/2017
Toma de Lectura</t>
        </r>
      </text>
    </comment>
    <comment ref="X180" authorId="1" shapeId="0" xr:uid="{00000000-0006-0000-2B00-00009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06/07/2017
Comp. 25705</t>
        </r>
      </text>
    </comment>
    <comment ref="I181" authorId="1" shapeId="0" xr:uid="{00000000-0006-0000-2B00-00009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27/07/2017
Toma de Estado</t>
        </r>
      </text>
    </comment>
    <comment ref="X181" authorId="1" shapeId="0" xr:uid="{00000000-0006-0000-2B00-00009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04/08/2017
Comp. 25924</t>
        </r>
      </text>
    </comment>
    <comment ref="I182" authorId="1" shapeId="0" xr:uid="{00000000-0006-0000-2B00-00009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28/08/2017
Toma de Lectura</t>
        </r>
      </text>
    </comment>
    <comment ref="X182" authorId="1" shapeId="0" xr:uid="{00000000-0006-0000-2B00-00009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09/09/2017
Comp. 26190</t>
        </r>
      </text>
    </comment>
    <comment ref="I183" authorId="1" shapeId="0" xr:uid="{00000000-0006-0000-2B00-00009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28/09/2017
Toma de Lectura</t>
        </r>
      </text>
    </comment>
    <comment ref="X183" authorId="1" shapeId="0" xr:uid="{00000000-0006-0000-2B00-00009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05/10/2017
Comp. 26395</t>
        </r>
      </text>
    </comment>
    <comment ref="I184" authorId="1" shapeId="0" xr:uid="{00000000-0006-0000-2B00-00009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28/10/2017
Toma de Lectura</t>
        </r>
      </text>
    </comment>
    <comment ref="X184" authorId="1" shapeId="0" xr:uid="{00000000-0006-0000-2B00-00009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05/11/2017
Comp. 26601</t>
        </r>
      </text>
    </comment>
    <comment ref="I185" authorId="1" shapeId="0" xr:uid="{00000000-0006-0000-2B00-00009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29/11/2017
Toma de Lectura</t>
        </r>
      </text>
    </comment>
    <comment ref="X185" authorId="1" shapeId="0" xr:uid="{00000000-0006-0000-2B00-0000A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02/12/2017
Comp. 26804</t>
        </r>
      </text>
    </comment>
    <comment ref="I186" authorId="1" shapeId="0" xr:uid="{00000000-0006-0000-2B00-0000A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28/12/2017
Toma de Lectura</t>
        </r>
      </text>
    </comment>
    <comment ref="X186" authorId="1" shapeId="0" xr:uid="{00000000-0006-0000-2B00-0000A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05/01/2018
Comp. 27062</t>
        </r>
      </text>
    </comment>
    <comment ref="I187" authorId="1" shapeId="0" xr:uid="{00000000-0006-0000-2B00-0000A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30/01/2018
Toma de Lectura</t>
        </r>
      </text>
    </comment>
    <comment ref="R187" authorId="1" shapeId="0" xr:uid="{00000000-0006-0000-2B00-0000A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27/01/2018
En conversación con Administración, se deja estipulado que va a retirar su embarcación pero deja su cupo reservado (sin cobrar) para más adelante, cuando vuelva a estar bien la laguna.</t>
        </r>
      </text>
    </comment>
    <comment ref="X187" authorId="1" shapeId="0" xr:uid="{00000000-0006-0000-2B00-0000A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03/02/2018
Comp. 27272</t>
        </r>
      </text>
    </comment>
    <comment ref="I188" authorId="1" shapeId="0" xr:uid="{00000000-0006-0000-2B00-0000A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26/02/2018
Toma de lectura</t>
        </r>
      </text>
    </comment>
    <comment ref="X188" authorId="1" shapeId="0" xr:uid="{00000000-0006-0000-2B00-0000A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06/03/2018
Comp. 27535</t>
        </r>
      </text>
    </comment>
    <comment ref="I189" authorId="1" shapeId="0" xr:uid="{00000000-0006-0000-2B00-0000A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27/03/2018
Toma de Lectura</t>
        </r>
      </text>
    </comment>
    <comment ref="X189" authorId="1" shapeId="0" xr:uid="{00000000-0006-0000-2B00-0000A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06/04/2018
Comp. 27746</t>
        </r>
      </text>
    </comment>
    <comment ref="I190" authorId="1" shapeId="0" xr:uid="{00000000-0006-0000-2B00-0000A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27/04/2018
Toma de Lectura</t>
        </r>
      </text>
    </comment>
    <comment ref="X190" authorId="1" shapeId="0" xr:uid="{00000000-0006-0000-2B00-0000A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04/05/2018
Comp. 27960</t>
        </r>
      </text>
    </comment>
    <comment ref="I191" authorId="1" shapeId="0" xr:uid="{00000000-0006-0000-2B00-0000A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29/05/2018
Toma de Lectura</t>
        </r>
      </text>
    </comment>
    <comment ref="X191" authorId="1" shapeId="0" xr:uid="{00000000-0006-0000-2B00-0000A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05/06/2018
Comp. 28192</t>
        </r>
      </text>
    </comment>
    <comment ref="I192" authorId="1" shapeId="0" xr:uid="{00000000-0006-0000-2B00-0000A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26/06/2018
Toma de Lectura</t>
        </r>
      </text>
    </comment>
    <comment ref="X192" authorId="1" shapeId="0" xr:uid="{00000000-0006-0000-2B00-0000A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04/07/2018
Comp. 28379</t>
        </r>
      </text>
    </comment>
    <comment ref="I193" authorId="1" shapeId="0" xr:uid="{00000000-0006-0000-2B00-0000B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25/07/2018
Toma de Lectura</t>
        </r>
      </text>
    </comment>
    <comment ref="X193" authorId="1" shapeId="0" xr:uid="{00000000-0006-0000-2B00-0000B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02/08/2018
Comp. 28576</t>
        </r>
      </text>
    </comment>
    <comment ref="I194" authorId="1" shapeId="0" xr:uid="{00000000-0006-0000-2B00-0000B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29/08/2018
Toma de Lectura</t>
        </r>
      </text>
    </comment>
    <comment ref="X194" authorId="1" shapeId="0" xr:uid="{00000000-0006-0000-2B00-0000B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09/09/2018
Comp. 28866</t>
        </r>
      </text>
    </comment>
    <comment ref="I195" authorId="1" shapeId="0" xr:uid="{00000000-0006-0000-2B00-0000B4000000}">
      <text>
        <r>
          <rPr>
            <b/>
            <sz val="9"/>
            <color indexed="81"/>
            <rFont val="Tahoma"/>
            <family val="2"/>
          </rPr>
          <t xml:space="preserve">Daniela:
</t>
        </r>
        <r>
          <rPr>
            <sz val="9"/>
            <color indexed="81"/>
            <rFont val="Tahoma"/>
            <family val="2"/>
          </rPr>
          <t>25/09/2018
Toma de Lectura</t>
        </r>
      </text>
    </comment>
    <comment ref="X195" authorId="1" shapeId="0" xr:uid="{00000000-0006-0000-2B00-0000B5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 
01/10/2018
Comp. 29016</t>
        </r>
      </text>
    </comment>
    <comment ref="I196" authorId="1" shapeId="0" xr:uid="{00000000-0006-0000-2B00-0000B6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25/10/2018
Toma de lectura</t>
        </r>
      </text>
    </comment>
    <comment ref="X196" authorId="1" shapeId="0" xr:uid="{00000000-0006-0000-2B00-0000B7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05/11/2018
Comp. 29235</t>
        </r>
      </text>
    </comment>
    <comment ref="I197" authorId="1" shapeId="0" xr:uid="{00000000-0006-0000-2B00-0000B8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27/11/2018
Toma de lectura</t>
        </r>
      </text>
    </comment>
    <comment ref="X197" authorId="1" shapeId="0" xr:uid="{00000000-0006-0000-2B00-0000B9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06/12/2018
Comp. 29536</t>
        </r>
      </text>
    </comment>
    <comment ref="I198" authorId="1" shapeId="0" xr:uid="{00000000-0006-0000-2B00-0000BA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27/12/2018
Toma de lectura</t>
        </r>
      </text>
    </comment>
    <comment ref="X198" authorId="1" shapeId="0" xr:uid="{00000000-0006-0000-2B00-0000BB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02/01/2019
Comp. 29680</t>
        </r>
      </text>
    </comment>
    <comment ref="I199" authorId="1" shapeId="0" xr:uid="{00000000-0006-0000-2B00-0000BC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28/01/2019
Toma de lectura</t>
        </r>
      </text>
    </comment>
    <comment ref="X199" authorId="1" shapeId="0" xr:uid="{00000000-0006-0000-2B00-0000BD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 
05/02/2019
Comp. 29953</t>
        </r>
      </text>
    </comment>
    <comment ref="I200" authorId="1" shapeId="0" xr:uid="{00000000-0006-0000-2B00-0000BE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26/02/2019
Toma de Lectura</t>
        </r>
      </text>
    </comment>
    <comment ref="X200" authorId="1" shapeId="0" xr:uid="{00000000-0006-0000-2B00-0000BF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01/03/2019
Comp. 30143</t>
        </r>
      </text>
    </comment>
    <comment ref="I201" authorId="1" shapeId="0" xr:uid="{00000000-0006-0000-2B00-0000C0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X201" authorId="1" shapeId="0" xr:uid="{00000000-0006-0000-2B00-0000C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01/04/2019
Comp. 30379</t>
        </r>
      </text>
    </comment>
    <comment ref="I202" authorId="1" shapeId="0" xr:uid="{00000000-0006-0000-2B00-0000C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X202" authorId="1" shapeId="0" xr:uid="{00000000-0006-0000-2B00-0000C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Transferencia
02/05/2019
Comp. 30620</t>
        </r>
      </text>
    </comment>
    <comment ref="I203" authorId="1" shapeId="0" xr:uid="{00000000-0006-0000-2B00-0000C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X203" authorId="2" shapeId="0" xr:uid="{00000000-0006-0000-2B00-0000C5000000}">
      <text>
        <r>
          <rPr>
            <sz val="9"/>
            <color indexed="81"/>
            <rFont val="Tahoma"/>
            <family val="2"/>
          </rPr>
          <t xml:space="preserve">
Transferencia
03/06/2019
Comp. 30853</t>
        </r>
      </text>
    </comment>
    <comment ref="I204" authorId="2" shapeId="0" xr:uid="{00000000-0006-0000-2B00-0000C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X204" authorId="2" shapeId="0" xr:uid="{00000000-0006-0000-2B00-0000C7000000}">
      <text>
        <r>
          <rPr>
            <sz val="9"/>
            <color indexed="81"/>
            <rFont val="Tahoma"/>
            <family val="2"/>
          </rPr>
          <t xml:space="preserve">
Transferencia
02/07/2019
Comp. 31086</t>
        </r>
      </text>
    </comment>
    <comment ref="I205" authorId="2" shapeId="0" xr:uid="{00000000-0006-0000-2B00-0000C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X205" authorId="2" shapeId="0" xr:uid="{00000000-0006-0000-2B00-0000C9000000}">
      <text>
        <r>
          <rPr>
            <sz val="9"/>
            <color indexed="81"/>
            <rFont val="Tahoma"/>
            <family val="2"/>
          </rPr>
          <t xml:space="preserve">
Transferencia
01/08/2019
Comp. 31298</t>
        </r>
      </text>
    </comment>
    <comment ref="I206" authorId="2" shapeId="0" xr:uid="{00000000-0006-0000-2B00-0000C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X206" authorId="2" shapeId="0" xr:uid="{00000000-0006-0000-2B00-0000CB000000}">
      <text>
        <r>
          <rPr>
            <sz val="9"/>
            <color indexed="81"/>
            <rFont val="Tahoma"/>
            <family val="2"/>
          </rPr>
          <t xml:space="preserve">
Transferencia
03/09/2019
Comp. 31579</t>
        </r>
      </text>
    </comment>
    <comment ref="I207" authorId="2" shapeId="0" xr:uid="{00000000-0006-0000-2B00-0000C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X207" authorId="2" shapeId="0" xr:uid="{00000000-0006-0000-2B00-0000CD000000}">
      <text>
        <r>
          <rPr>
            <sz val="9"/>
            <color indexed="81"/>
            <rFont val="Tahoma"/>
            <family val="2"/>
          </rPr>
          <t xml:space="preserve">
Transferencia
04/10/2019
Comp. 31813</t>
        </r>
      </text>
    </comment>
    <comment ref="I208" authorId="2" shapeId="0" xr:uid="{00000000-0006-0000-2B00-0000C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28/10/2019
Toma de Lectura</t>
        </r>
      </text>
    </comment>
    <comment ref="X208" authorId="2" shapeId="0" xr:uid="{00000000-0006-0000-2B00-0000CF000000}">
      <text>
        <r>
          <rPr>
            <sz val="9"/>
            <color indexed="81"/>
            <rFont val="Tahoma"/>
            <family val="2"/>
          </rPr>
          <t xml:space="preserve">
Transferencia
03/11/2019
Comp. 32026</t>
        </r>
      </text>
    </comment>
    <comment ref="I209" authorId="2" shapeId="0" xr:uid="{00000000-0006-0000-2B00-0000D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X209" authorId="2" shapeId="0" xr:uid="{00000000-0006-0000-2B00-0000D1000000}">
      <text>
        <r>
          <rPr>
            <sz val="9"/>
            <color indexed="81"/>
            <rFont val="Tahoma"/>
            <family val="2"/>
          </rPr>
          <t xml:space="preserve">
Transferencia
02/12/2019
Comp. 32242</t>
        </r>
      </text>
    </comment>
    <comment ref="I210" authorId="2" shapeId="0" xr:uid="{00000000-0006-0000-2B00-0000D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27/12/2019
Toma de Lectura</t>
        </r>
      </text>
    </comment>
    <comment ref="X210" authorId="2" shapeId="0" xr:uid="{00000000-0006-0000-2B00-0000D3000000}">
      <text>
        <r>
          <rPr>
            <sz val="9"/>
            <color indexed="81"/>
            <rFont val="Tahoma"/>
            <family val="2"/>
          </rPr>
          <t>Transferencia
02/01/2020
Comp. 32476</t>
        </r>
      </text>
    </comment>
    <comment ref="I211" authorId="2" shapeId="0" xr:uid="{00000000-0006-0000-2B00-0000D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27/01/2020
Toma de Lectura</t>
        </r>
      </text>
    </comment>
    <comment ref="X211" authorId="2" shapeId="0" xr:uid="{00000000-0006-0000-2B00-0000D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02/02/2020
Comp. 32694</t>
        </r>
      </text>
    </comment>
    <comment ref="I212" authorId="2" shapeId="0" xr:uid="{00000000-0006-0000-2B00-0000D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25/02/2020
Toma de Lectura</t>
        </r>
      </text>
    </comment>
    <comment ref="X212" authorId="2" shapeId="0" xr:uid="{00000000-0006-0000-2B00-0000D7000000}">
      <text>
        <r>
          <rPr>
            <sz val="9"/>
            <color indexed="81"/>
            <rFont val="Tahoma"/>
            <family val="2"/>
          </rPr>
          <t>Transferencia
05/03/2020
Comp. 33001</t>
        </r>
      </text>
    </comment>
    <comment ref="I213" authorId="2" shapeId="0" xr:uid="{00000000-0006-0000-2B00-0000D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25/03/2020
Toma de lectura</t>
        </r>
      </text>
    </comment>
    <comment ref="X213" authorId="2" shapeId="0" xr:uid="{00000000-0006-0000-2B00-0000D9000000}">
      <text>
        <r>
          <rPr>
            <sz val="9"/>
            <color indexed="81"/>
            <rFont val="Tahoma"/>
            <family val="2"/>
          </rPr>
          <t>Transferencia
04/04/2020
Comp. 33240</t>
        </r>
      </text>
    </comment>
    <comment ref="I214" authorId="2" shapeId="0" xr:uid="{00000000-0006-0000-2B00-0000D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27/04/2020
Toma de Lectura</t>
        </r>
      </text>
    </comment>
    <comment ref="X214" authorId="2" shapeId="0" xr:uid="{00000000-0006-0000-2B00-0000DB000000}">
      <text>
        <r>
          <rPr>
            <sz val="9"/>
            <color indexed="81"/>
            <rFont val="Tahoma"/>
            <family val="2"/>
          </rPr>
          <t>Transferencia
06/05/2020
Comp. 33486</t>
        </r>
      </text>
    </comment>
    <comment ref="I215" authorId="2" shapeId="0" xr:uid="{00000000-0006-0000-2B00-0000D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27/05/2020
Toma de Lectura</t>
        </r>
      </text>
    </comment>
    <comment ref="X215" authorId="2" shapeId="0" xr:uid="{00000000-0006-0000-2B00-0000DD000000}">
      <text>
        <r>
          <rPr>
            <sz val="9"/>
            <color indexed="81"/>
            <rFont val="Tahoma"/>
            <family val="2"/>
          </rPr>
          <t>Transferencia
06/06/2020
Comp. 33727</t>
        </r>
      </text>
    </comment>
    <comment ref="I216" authorId="2" shapeId="0" xr:uid="{00000000-0006-0000-2B00-0000D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26/06/2020
Toma de lectura</t>
        </r>
      </text>
    </comment>
    <comment ref="X216" authorId="2" shapeId="0" xr:uid="{00000000-0006-0000-2B00-0000DF000000}">
      <text>
        <r>
          <rPr>
            <sz val="9"/>
            <color indexed="81"/>
            <rFont val="Tahoma"/>
            <family val="2"/>
          </rPr>
          <t>Transferencia
01/07/2020
Comp. 33899</t>
        </r>
      </text>
    </comment>
    <comment ref="I217" authorId="2" shapeId="0" xr:uid="{00000000-0006-0000-2B00-0000E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27/07/2020
Toma de lectura</t>
        </r>
      </text>
    </comment>
    <comment ref="X217" authorId="2" shapeId="0" xr:uid="{00000000-0006-0000-2B00-0000E1000000}">
      <text>
        <r>
          <rPr>
            <sz val="9"/>
            <color indexed="81"/>
            <rFont val="Tahoma"/>
            <family val="2"/>
          </rPr>
          <t>Transferencia
03/08/2020
Comp. 34150</t>
        </r>
      </text>
    </comment>
    <comment ref="I218" authorId="2" shapeId="0" xr:uid="{00000000-0006-0000-2B00-0000E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26/08/2020
Toma de lectura</t>
        </r>
      </text>
    </comment>
    <comment ref="X218" authorId="2" shapeId="0" xr:uid="{00000000-0006-0000-2B00-0000E3000000}">
      <text>
        <r>
          <rPr>
            <sz val="9"/>
            <color indexed="81"/>
            <rFont val="Tahoma"/>
            <family val="2"/>
          </rPr>
          <t>Transferencia
02/09/2020
Comp. 34404</t>
        </r>
      </text>
    </comment>
    <comment ref="I219" authorId="2" shapeId="0" xr:uid="{00000000-0006-0000-2B00-0000E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26/09/2020
Toma de lectura</t>
        </r>
      </text>
    </comment>
    <comment ref="X219" authorId="2" shapeId="0" xr:uid="{00000000-0006-0000-2B00-0000E5000000}">
      <text>
        <r>
          <rPr>
            <sz val="9"/>
            <color indexed="81"/>
            <rFont val="Tahoma"/>
            <family val="2"/>
          </rPr>
          <t>Transferencia
01/10/2020
Comp. 34610</t>
        </r>
      </text>
    </comment>
    <comment ref="I220" authorId="2" shapeId="0" xr:uid="{00000000-0006-0000-2B00-0000E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27/10/2020
Toma de lectura</t>
        </r>
      </text>
    </comment>
    <comment ref="X220" authorId="2" shapeId="0" xr:uid="{00000000-0006-0000-2B00-0000E7000000}">
      <text>
        <r>
          <rPr>
            <sz val="9"/>
            <color indexed="81"/>
            <rFont val="Tahoma"/>
            <family val="2"/>
          </rPr>
          <t>Transferencia
30/10/2020
Comp. 34829</t>
        </r>
      </text>
    </comment>
    <comment ref="I221" authorId="2" shapeId="0" xr:uid="{00000000-0006-0000-2B00-0000E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26/11/2020
Toma de lectura</t>
        </r>
      </text>
    </comment>
    <comment ref="X221" authorId="2" shapeId="0" xr:uid="{00000000-0006-0000-2B00-0000E9000000}">
      <text>
        <r>
          <rPr>
            <sz val="9"/>
            <color indexed="81"/>
            <rFont val="Tahoma"/>
            <family val="2"/>
          </rPr>
          <t>Transferencia
02/12/2020
Comp. 35124</t>
        </r>
      </text>
    </comment>
    <comment ref="I222" authorId="2" shapeId="0" xr:uid="{00000000-0006-0000-2B00-0000E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26/12/2020
Toma de lectura</t>
        </r>
      </text>
    </comment>
    <comment ref="X222" authorId="2" shapeId="0" xr:uid="{00000000-0006-0000-2B00-0000EB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04/01/2021
Comp. 35384</t>
        </r>
      </text>
    </comment>
    <comment ref="I223" authorId="2" shapeId="0" xr:uid="{00000000-0006-0000-2B00-0000E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25/01/2021
Toma de lectura</t>
        </r>
      </text>
    </comment>
    <comment ref="X223" authorId="2" shapeId="0" xr:uid="{00000000-0006-0000-2B00-0000ED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Transferencia
08/02/2021
Comp. 35697</t>
        </r>
      </text>
    </comment>
    <comment ref="I224" authorId="2" shapeId="0" xr:uid="{00000000-0006-0000-2B00-0000E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24/02/2021
Toma de lectura</t>
        </r>
      </text>
    </comment>
    <comment ref="X224" authorId="2" shapeId="0" xr:uid="{00000000-0006-0000-2B00-0000EF000000}">
      <text>
        <r>
          <rPr>
            <sz val="9"/>
            <color indexed="81"/>
            <rFont val="Tahoma"/>
            <family val="2"/>
          </rPr>
          <t>Transferencia
02/03/2021
Comp. 35864</t>
        </r>
      </text>
    </comment>
    <comment ref="I225" authorId="2" shapeId="0" xr:uid="{00000000-0006-0000-2B00-0000F0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24/03/2021
Toma de lectura</t>
        </r>
      </text>
    </comment>
    <comment ref="X225" authorId="2" shapeId="0" xr:uid="{00000000-0006-0000-2B00-0000F1000000}">
      <text>
        <r>
          <rPr>
            <sz val="9"/>
            <color indexed="81"/>
            <rFont val="Tahoma"/>
            <family val="2"/>
          </rPr>
          <t>Transferencia
05/04/2021
Comp. 36130</t>
        </r>
      </text>
    </comment>
    <comment ref="I226" authorId="2" shapeId="0" xr:uid="{00000000-0006-0000-2B00-0000F2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24/04/2021
Toma de lectura</t>
        </r>
      </text>
    </comment>
    <comment ref="X226" authorId="2" shapeId="0" xr:uid="{00000000-0006-0000-2B00-0000F3000000}">
      <text>
        <r>
          <rPr>
            <sz val="9"/>
            <color indexed="81"/>
            <rFont val="Tahoma"/>
            <family val="2"/>
          </rPr>
          <t>Transferencia
04/05/2021
Comp. 36386</t>
        </r>
      </text>
    </comment>
    <comment ref="I227" authorId="2" shapeId="0" xr:uid="{00000000-0006-0000-2B00-0000F4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26/05/2021
Toma de lectura</t>
        </r>
      </text>
    </comment>
    <comment ref="X227" authorId="2" shapeId="0" xr:uid="{00000000-0006-0000-2B00-0000F5000000}">
      <text>
        <r>
          <rPr>
            <sz val="9"/>
            <color indexed="81"/>
            <rFont val="Tahoma"/>
            <family val="2"/>
          </rPr>
          <t>Transferencia
01/06/2021
Comp. 36577</t>
        </r>
      </text>
    </comment>
    <comment ref="I228" authorId="2" shapeId="0" xr:uid="{00000000-0006-0000-2B00-0000F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26/06/2021
Toma de lectura</t>
        </r>
      </text>
    </comment>
    <comment ref="X228" authorId="2" shapeId="0" xr:uid="{00000000-0006-0000-2B00-0000F7000000}">
      <text>
        <r>
          <rPr>
            <sz val="9"/>
            <color indexed="81"/>
            <rFont val="Tahoma"/>
            <family val="2"/>
          </rPr>
          <t>Transferencia
03/07/2021
Comp. 36858</t>
        </r>
      </text>
    </comment>
    <comment ref="I229" authorId="2" shapeId="0" xr:uid="{00000000-0006-0000-2B00-0000F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28/07/2021
Toma de lectura</t>
        </r>
      </text>
    </comment>
    <comment ref="X229" authorId="2" shapeId="0" xr:uid="{00000000-0006-0000-2B00-0000F9000000}">
      <text>
        <r>
          <rPr>
            <sz val="9"/>
            <color indexed="81"/>
            <rFont val="Tahoma"/>
            <family val="2"/>
          </rPr>
          <t>Transferencia
02/08/2021
Comp. 37069</t>
        </r>
      </text>
    </comment>
    <comment ref="I230" authorId="2" shapeId="0" xr:uid="{00000000-0006-0000-2B00-0000FA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28/08/2021
Toma de lectura</t>
        </r>
      </text>
    </comment>
    <comment ref="X230" authorId="2" shapeId="0" xr:uid="{00000000-0006-0000-2B00-0000FB000000}">
      <text>
        <r>
          <rPr>
            <sz val="9"/>
            <color indexed="81"/>
            <rFont val="Tahoma"/>
            <family val="2"/>
          </rPr>
          <t>Transferencia
01/09/2021
Comp. 37312</t>
        </r>
      </text>
    </comment>
    <comment ref="I231" authorId="2" shapeId="0" xr:uid="{00000000-0006-0000-2B00-0000FC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29/09/2021
Toma de Lectura
</t>
        </r>
      </text>
    </comment>
    <comment ref="X231" authorId="2" shapeId="0" xr:uid="{00000000-0006-0000-2B00-0000FD000000}">
      <text>
        <r>
          <rPr>
            <sz val="9"/>
            <color indexed="81"/>
            <rFont val="Tahoma"/>
            <family val="2"/>
          </rPr>
          <t>Transferencia
01/10/2021
Comp. 37560</t>
        </r>
      </text>
    </comment>
    <comment ref="I232" authorId="2" shapeId="0" xr:uid="{00000000-0006-0000-2B00-0000FE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28/10/2021
Toma de Lectura</t>
        </r>
      </text>
    </comment>
    <comment ref="X232" authorId="2" shapeId="0" xr:uid="{00000000-0006-0000-2B00-0000FF000000}">
      <text>
        <r>
          <rPr>
            <sz val="9"/>
            <color indexed="81"/>
            <rFont val="Tahoma"/>
            <family val="2"/>
          </rPr>
          <t>Transferencia
04/11/2021
Comp. 37862</t>
        </r>
      </text>
    </comment>
    <comment ref="I233" authorId="2" shapeId="0" xr:uid="{00000000-0006-0000-2B00-00000001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26/11/2021
Toma de lectura</t>
        </r>
      </text>
    </comment>
    <comment ref="X233" authorId="2" shapeId="0" xr:uid="{00000000-0006-0000-2B00-000001010000}">
      <text>
        <r>
          <rPr>
            <sz val="9"/>
            <color indexed="81"/>
            <rFont val="Tahoma"/>
            <family val="2"/>
          </rPr>
          <t>Transferencia
02/12/2021
Comp. 38061</t>
        </r>
      </text>
    </comment>
    <comment ref="I234" authorId="3" shapeId="0" xr:uid="{00000000-0006-0000-2B00-000002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28/12/2021
Toma de lectura</t>
        </r>
      </text>
    </comment>
    <comment ref="X234" authorId="3" shapeId="0" xr:uid="{00000000-0006-0000-2B00-000003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05/01/2022
Comp. 38342</t>
        </r>
      </text>
    </comment>
    <comment ref="I235" authorId="3" shapeId="0" xr:uid="{00000000-0006-0000-2B00-000004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26/01/2022
Toma de lectura</t>
        </r>
      </text>
    </comment>
    <comment ref="X235" authorId="3" shapeId="0" xr:uid="{00000000-0006-0000-2B00-000005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01/02/2022
Comp. 38525</t>
        </r>
      </text>
    </comment>
    <comment ref="I236" authorId="3" shapeId="0" xr:uid="{00000000-0006-0000-2B00-000006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25/02/2022
Toma de lectura</t>
        </r>
      </text>
    </comment>
    <comment ref="Q236" authorId="0" shapeId="0" xr:uid="{00000000-0006-0000-2B00-000007010000}">
      <text>
        <r>
          <rPr>
            <b/>
            <sz val="9"/>
            <color indexed="81"/>
            <rFont val="Tahoma"/>
            <family val="2"/>
          </rPr>
          <t xml:space="preserve">Esto corresponde al prorrateo de mantención de emergencia Bomba Pozo N°3.
</t>
        </r>
      </text>
    </comment>
    <comment ref="X236" authorId="3" shapeId="0" xr:uid="{00000000-0006-0000-2B00-000008010000}">
      <text>
        <r>
          <rPr>
            <sz val="9"/>
            <color indexed="81"/>
            <rFont val="Tahoma"/>
            <family val="2"/>
          </rPr>
          <t xml:space="preserve">Transferencia
01/03/2022
Comp. 38754
</t>
        </r>
      </text>
    </comment>
    <comment ref="I237" authorId="3" shapeId="0" xr:uid="{00000000-0006-0000-2B00-000009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25/03/2022
Toma de lectura</t>
        </r>
      </text>
    </comment>
    <comment ref="X237" authorId="3" shapeId="0" xr:uid="{00000000-0006-0000-2B00-00000A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01/04/2022
Comp. 39004</t>
        </r>
      </text>
    </comment>
    <comment ref="I238" authorId="3" shapeId="0" xr:uid="{00000000-0006-0000-2B00-00000B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27/04/2022
Toma de lectura</t>
        </r>
      </text>
    </comment>
    <comment ref="X238" authorId="3" shapeId="0" xr:uid="{00000000-0006-0000-2B00-00000C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01/05/2022
Comp. 39263</t>
        </r>
      </text>
    </comment>
    <comment ref="I239" authorId="3" shapeId="0" xr:uid="{00000000-0006-0000-2B00-00000D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27/05/2022
Toma de lectura</t>
        </r>
      </text>
    </comment>
    <comment ref="X239" authorId="3" shapeId="0" xr:uid="{00000000-0006-0000-2B00-00000E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
01/06/2022
Comp. 39524</t>
        </r>
      </text>
    </comment>
    <comment ref="I240" authorId="4" shapeId="0" xr:uid="{00000000-0006-0000-2B00-00000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24/06/2022
Toma de lectura</t>
        </r>
      </text>
    </comment>
    <comment ref="X240" authorId="4" shapeId="0" xr:uid="{00000000-0006-0000-2B00-00001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01/07/2022
Comp. 39768</t>
        </r>
      </text>
    </comment>
    <comment ref="I241" authorId="4" shapeId="0" xr:uid="{00000000-0006-0000-2B00-00001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27/07/2022
Toma de lectura</t>
        </r>
      </text>
    </comment>
    <comment ref="X241" authorId="4" shapeId="0" xr:uid="{00000000-0006-0000-2B00-00001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01/08/2022
Comp. 39985</t>
        </r>
      </text>
    </comment>
    <comment ref="I242" authorId="4" shapeId="0" xr:uid="{00000000-0006-0000-2B00-00001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27/08/2022
Toma de lectura</t>
        </r>
      </text>
    </comment>
    <comment ref="X242" authorId="4" shapeId="0" xr:uid="{00000000-0006-0000-2B00-00001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02/09/2022
Comp. 40280</t>
        </r>
      </text>
    </comment>
    <comment ref="I243" authorId="4" shapeId="0" xr:uid="{00000000-0006-0000-2B00-00001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27/09/2022
Toma de lectura</t>
        </r>
      </text>
    </comment>
    <comment ref="X243" authorId="4" shapeId="0" xr:uid="{00000000-0006-0000-2B00-00001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03/10/2022
Comp. 40544</t>
        </r>
      </text>
    </comment>
    <comment ref="I244" authorId="4" shapeId="0" xr:uid="{00000000-0006-0000-2B00-000017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25/10/2022
Toma de lectura</t>
        </r>
      </text>
    </comment>
    <comment ref="X244" authorId="4" shapeId="0" xr:uid="{00000000-0006-0000-2B00-000018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02/11/2022
Comp. 40776</t>
        </r>
      </text>
    </comment>
    <comment ref="I245" authorId="4" shapeId="0" xr:uid="{00000000-0006-0000-2B00-000019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26/11/2022
Toma de lectura</t>
        </r>
      </text>
    </comment>
    <comment ref="X245" authorId="4" shapeId="0" xr:uid="{00000000-0006-0000-2B00-00001A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02/12/2022
Comp. 41006</t>
        </r>
      </text>
    </comment>
    <comment ref="I246" authorId="4" shapeId="0" xr:uid="{00000000-0006-0000-2B00-00001B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24/12/2022
Toma de lectura</t>
        </r>
      </text>
    </comment>
    <comment ref="X246" authorId="4" shapeId="0" xr:uid="{00000000-0006-0000-2B00-00001C010000}">
      <text>
        <r>
          <rPr>
            <b/>
            <sz val="9"/>
            <color indexed="81"/>
            <rFont val="Tahoma"/>
            <family val="2"/>
          </rPr>
          <t xml:space="preserve">Transferencia
</t>
        </r>
        <r>
          <rPr>
            <sz val="9"/>
            <color indexed="81"/>
            <rFont val="Tahoma"/>
            <family val="2"/>
          </rPr>
          <t>06/01/2023
Comp. 41284</t>
        </r>
      </text>
    </comment>
    <comment ref="I247" authorId="4" shapeId="0" xr:uid="{00000000-0006-0000-2B00-00001D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26/01/2023
Toma de lectura</t>
        </r>
      </text>
    </comment>
    <comment ref="X247" authorId="4" shapeId="0" xr:uid="{00000000-0006-0000-2B00-00001E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02/02/2023
Comp. 41490</t>
        </r>
      </text>
    </comment>
    <comment ref="I248" authorId="4" shapeId="0" xr:uid="{00000000-0006-0000-2B00-00001F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25/02/2023
Toma de lectura</t>
        </r>
      </text>
    </comment>
    <comment ref="X248" authorId="4" shapeId="0" xr:uid="{00000000-0006-0000-2B00-000020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06/03/2023
Comp. 41807</t>
        </r>
      </text>
    </comment>
    <comment ref="I249" authorId="4" shapeId="0" xr:uid="{00000000-0006-0000-2B00-000021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25/03/2023
Toma de lectura</t>
        </r>
      </text>
    </comment>
    <comment ref="X249" authorId="4" shapeId="0" xr:uid="{00000000-0006-0000-2B00-000022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31/03/2023
Comp. 41970</t>
        </r>
      </text>
    </comment>
    <comment ref="I250" authorId="4" shapeId="0" xr:uid="{00000000-0006-0000-2B00-000023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26/04/2023
Toma de lectura</t>
        </r>
      </text>
    </comment>
    <comment ref="X250" authorId="4" shapeId="0" xr:uid="{00000000-0006-0000-2B00-000024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04/05/2023
Comp. 42293</t>
        </r>
      </text>
    </comment>
    <comment ref="I251" authorId="4" shapeId="0" xr:uid="{00000000-0006-0000-2B00-000025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26/05/2023
Toma de lectura</t>
        </r>
      </text>
    </comment>
    <comment ref="X251" authorId="4" shapeId="0" xr:uid="{00000000-0006-0000-2B00-00002601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01/06/2023
Comp. 42493</t>
        </r>
      </text>
    </comment>
    <comment ref="I252" authorId="5" shapeId="0" xr:uid="{00000000-0006-0000-2B00-000027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27/06/2023
Toma de lectura</t>
        </r>
      </text>
    </comment>
    <comment ref="X252" authorId="5" shapeId="0" xr:uid="{00000000-0006-0000-2B00-000028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02/07/2023
Comp. 42751</t>
        </r>
      </text>
    </comment>
    <comment ref="I253" authorId="5" shapeId="0" xr:uid="{00000000-0006-0000-2B00-000029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26/07/2023
Toma de lectura</t>
        </r>
      </text>
    </comment>
    <comment ref="X253" authorId="5" shapeId="0" xr:uid="{00000000-0006-0000-2B00-00002A010000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02/08/2023
Comp. 43009</t>
        </r>
      </text>
    </comment>
    <comment ref="I254" authorId="5" shapeId="0" xr:uid="{DA288789-869E-48F1-B426-DFF419A741C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25/08/2023
Toma de lectura</t>
        </r>
      </text>
    </comment>
    <comment ref="X254" authorId="5" shapeId="0" xr:uid="{E65CACE2-3BA9-4466-B662-656AB5ED64A2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01/09/2023
Comp. 43233</t>
        </r>
      </text>
    </comment>
    <comment ref="I255" authorId="5" shapeId="0" xr:uid="{FDA186C1-8DD1-42E4-935B-CFD37340A7D6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26/09/2023
Toma de lectura</t>
        </r>
      </text>
    </comment>
    <comment ref="X255" authorId="5" shapeId="0" xr:uid="{504D9483-B497-4FE7-A83D-A252DBB4FE4F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29/09/2023
Comp. 43425</t>
        </r>
      </text>
    </comment>
    <comment ref="I256" authorId="5" shapeId="0" xr:uid="{ACD4B1C2-14D6-4870-9D44-9F631A97D8AA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25/10/2023
Toma de lectura</t>
        </r>
      </text>
    </comment>
    <comment ref="X256" authorId="5" shapeId="0" xr:uid="{9E5ED5E5-69AD-43C0-915A-046F2323DADB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Transferencia
02/11/2023
Comp. 43789</t>
        </r>
      </text>
    </comment>
    <comment ref="I257" authorId="5" shapeId="0" xr:uid="{77227621-FAFE-43BB-BF08-1755D67769F6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25/11/2023
Toma de lectura</t>
        </r>
      </text>
    </comment>
    <comment ref="X257" authorId="3" shapeId="0" xr:uid="{05780AEE-5CA9-4AEF-BFC8-24ECC6F197D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transferencia 04/12/2023
comp. 44035</t>
        </r>
      </text>
    </comment>
    <comment ref="I258" authorId="5" shapeId="0" xr:uid="{B19F5063-AB83-41F2-9DA2-87FB0AA55668}">
      <text>
        <r>
          <rPr>
            <b/>
            <sz val="9"/>
            <color indexed="81"/>
            <rFont val="Tahoma"/>
            <family val="2"/>
          </rPr>
          <t>Secretaria:</t>
        </r>
        <r>
          <rPr>
            <sz val="9"/>
            <color indexed="81"/>
            <rFont val="Tahoma"/>
            <family val="2"/>
          </rPr>
          <t xml:space="preserve">
26/12/2023
Toma de lectura</t>
        </r>
      </text>
    </comment>
    <comment ref="X258" authorId="4" shapeId="0" xr:uid="{F5992FE8-88E3-42C4-9C66-32EE9A5F69E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29/12/2023
comp. 44208</t>
        </r>
      </text>
    </comment>
  </commentList>
</comments>
</file>

<file path=xl/comments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Daniela</author>
    <author>Beatriz Contreras</author>
    <author>User</author>
  </authors>
  <commentList>
    <comment ref="F200" authorId="0" shapeId="0" xr:uid="{00000000-0006-0000-2D00-000001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Factor cobrado de acuerdo a valor KWH cobrado en Santiago de Chile.</t>
        </r>
      </text>
    </comment>
    <comment ref="F201" authorId="0" shapeId="0" xr:uid="{00000000-0006-0000-2D00-000002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26/03/2019
Toma de Lectura</t>
        </r>
      </text>
    </comment>
    <comment ref="F202" authorId="0" shapeId="0" xr:uid="{00000000-0006-0000-2D00-000003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24/04/2019
Toma de lectura</t>
        </r>
      </text>
    </comment>
    <comment ref="F203" authorId="0" shapeId="0" xr:uid="{00000000-0006-0000-2D00-000004000000}">
      <text>
        <r>
          <rPr>
            <b/>
            <sz val="9"/>
            <color indexed="81"/>
            <rFont val="Tahoma"/>
            <family val="2"/>
          </rPr>
          <t>Daniela:</t>
        </r>
        <r>
          <rPr>
            <sz val="9"/>
            <color indexed="81"/>
            <rFont val="Tahoma"/>
            <family val="2"/>
          </rPr>
          <t xml:space="preserve">
28/05/2019
Toma de lectura</t>
        </r>
      </text>
    </comment>
    <comment ref="F204" authorId="1" shapeId="0" xr:uid="{00000000-0006-0000-2D00-000005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25/06/2019
Toma de lectura</t>
        </r>
      </text>
    </comment>
    <comment ref="F205" authorId="1" shapeId="0" xr:uid="{00000000-0006-0000-2D00-000006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26/07/2019
Toma de Lectura</t>
        </r>
      </text>
    </comment>
    <comment ref="F206" authorId="1" shapeId="0" xr:uid="{00000000-0006-0000-2D00-000007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27/08/2019
Toma de Lectura</t>
        </r>
      </text>
    </comment>
    <comment ref="F207" authorId="1" shapeId="0" xr:uid="{00000000-0006-0000-2D00-000008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27/09/2019
Toma de Lectura</t>
        </r>
      </text>
    </comment>
    <comment ref="F209" authorId="1" shapeId="0" xr:uid="{00000000-0006-0000-2D00-000009000000}">
      <text>
        <r>
          <rPr>
            <b/>
            <sz val="9"/>
            <color indexed="81"/>
            <rFont val="Tahoma"/>
            <family val="2"/>
          </rPr>
          <t>Beatriz Contreras:</t>
        </r>
        <r>
          <rPr>
            <sz val="9"/>
            <color indexed="81"/>
            <rFont val="Tahoma"/>
            <family val="2"/>
          </rPr>
          <t xml:space="preserve">
27/11/2019
Toma de lectura</t>
        </r>
      </text>
    </comment>
    <comment ref="G225" authorId="2" shapeId="0" xr:uid="{00000000-0006-0000-2D00-00000A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*Si en el mes, el consumo de la bomba trifásica se pasa de $85.058.-, se cobra la diferencia a Don Alfonso, si no se pasa, no se cobra.
01/04/2021</t>
        </r>
      </text>
    </comment>
    <comment ref="V250" authorId="2" shapeId="0" xr:uid="{00000000-0006-0000-2D00-00000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
17/05/2023
Comp. 42342</t>
        </r>
      </text>
    </comment>
    <comment ref="V258" authorId="2" shapeId="0" xr:uid="{09BD8A22-DCE5-4642-9DC6-31291C9B86C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transferencia 05/01/2024
comp. </t>
        </r>
      </text>
    </comment>
  </commentList>
</comments>
</file>

<file path=xl/comments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V35" authorId="0" shapeId="0" xr:uid="{00000000-0006-0000-2E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V36" authorId="0" shapeId="0" xr:uid="{00000000-0006-0000-2E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V41" authorId="0" shapeId="0" xr:uid="{00000000-0006-0000-2E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V43" authorId="0" shapeId="0" xr:uid="{00000000-0006-0000-2E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V44" authorId="0" shapeId="0" xr:uid="{00000000-0006-0000-2E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V47" authorId="0" shapeId="0" xr:uid="{00000000-0006-0000-2E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V48" authorId="0" shapeId="0" xr:uid="{00000000-0006-0000-2E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V49" authorId="0" shapeId="0" xr:uid="{00000000-0006-0000-2E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V50" authorId="0" shapeId="0" xr:uid="{00000000-0006-0000-2E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V51" authorId="0" shapeId="0" xr:uid="{00000000-0006-0000-2E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V52" authorId="0" shapeId="0" xr:uid="{00000000-0006-0000-2E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V53" authorId="0" shapeId="0" xr:uid="{00000000-0006-0000-2E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V54" authorId="0" shapeId="0" xr:uid="{00000000-0006-0000-2E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V55" authorId="0" shapeId="0" xr:uid="{00000000-0006-0000-2E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V56" authorId="0" shapeId="0" xr:uid="{00000000-0006-0000-2E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V57" authorId="0" shapeId="0" xr:uid="{00000000-0006-0000-2E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V58" authorId="0" shapeId="0" xr:uid="{00000000-0006-0000-2E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V59" authorId="0" shapeId="0" xr:uid="{00000000-0006-0000-2E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V61" authorId="0" shapeId="0" xr:uid="{00000000-0006-0000-2E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V62" authorId="0" shapeId="0" xr:uid="{00000000-0006-0000-2E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V63" authorId="0" shapeId="0" xr:uid="{00000000-0006-0000-2E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V64" authorId="0" shapeId="0" xr:uid="{00000000-0006-0000-2E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V65" authorId="0" shapeId="0" xr:uid="{00000000-0006-0000-2E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V66" authorId="0" shapeId="0" xr:uid="{00000000-0006-0000-2E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V67" authorId="0" shapeId="0" xr:uid="{00000000-0006-0000-2E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V68" authorId="0" shapeId="0" xr:uid="{00000000-0006-0000-2E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V69" authorId="0" shapeId="0" xr:uid="{00000000-0006-0000-2E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V71" authorId="0" shapeId="0" xr:uid="{00000000-0006-0000-2E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V73" authorId="0" shapeId="0" xr:uid="{00000000-0006-0000-2E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V74" authorId="0" shapeId="0" xr:uid="{00000000-0006-0000-2E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V75" authorId="0" shapeId="0" xr:uid="{00000000-0006-0000-2E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V76" authorId="0" shapeId="0" xr:uid="{00000000-0006-0000-2E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V77" authorId="0" shapeId="0" xr:uid="{00000000-0006-0000-2E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V78" authorId="0" shapeId="0" xr:uid="{00000000-0006-0000-2E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V80" authorId="0" shapeId="0" xr:uid="{00000000-0006-0000-2E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V81" authorId="0" shapeId="0" xr:uid="{00000000-0006-0000-2E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V82" authorId="0" shapeId="0" xr:uid="{00000000-0006-0000-2E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2E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2E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V84" authorId="0" shapeId="0" xr:uid="{00000000-0006-0000-2E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V85" authorId="0" shapeId="0" xr:uid="{00000000-0006-0000-2E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V86" authorId="0" shapeId="0" xr:uid="{00000000-0006-0000-2E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V87" authorId="0" shapeId="0" xr:uid="{00000000-0006-0000-2E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V88" authorId="0" shapeId="0" xr:uid="{00000000-0006-0000-2E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V89" authorId="0" shapeId="0" xr:uid="{00000000-0006-0000-2E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V90" authorId="0" shapeId="0" xr:uid="{00000000-0006-0000-2E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2E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V91" authorId="0" shapeId="0" xr:uid="{00000000-0006-0000-2E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2E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V92" authorId="0" shapeId="0" xr:uid="{00000000-0006-0000-2E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2E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V93" authorId="0" shapeId="0" xr:uid="{00000000-0006-0000-2E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2E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V94" authorId="0" shapeId="0" xr:uid="{00000000-0006-0000-2E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2E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V95" authorId="0" shapeId="0" xr:uid="{00000000-0006-0000-2E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2E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V96" authorId="0" shapeId="0" xr:uid="{00000000-0006-0000-2E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J97" authorId="0" shapeId="0" xr:uid="{00000000-0006-0000-2E00-00003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V97" authorId="0" shapeId="0" xr:uid="{00000000-0006-0000-2E00-00003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V98" authorId="0" shapeId="0" xr:uid="{00000000-0006-0000-2E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V99" authorId="0" shapeId="0" xr:uid="{00000000-0006-0000-2E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V100" authorId="0" shapeId="0" xr:uid="{00000000-0006-0000-2E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V101" authorId="0" shapeId="0" xr:uid="{00000000-0006-0000-2E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V102" authorId="0" shapeId="0" xr:uid="{00000000-0006-0000-2E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V103" authorId="0" shapeId="0" xr:uid="{00000000-0006-0000-2E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V105" authorId="0" shapeId="0" xr:uid="{00000000-0006-0000-2E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V106" authorId="0" shapeId="0" xr:uid="{00000000-0006-0000-2E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V107" authorId="0" shapeId="0" xr:uid="{00000000-0006-0000-2E00-00004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V108" authorId="0" shapeId="0" xr:uid="{00000000-0006-0000-2E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V110" authorId="0" shapeId="0" xr:uid="{00000000-0006-0000-2E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V111" authorId="0" shapeId="0" xr:uid="{00000000-0006-0000-2E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V113" authorId="0" shapeId="0" xr:uid="{00000000-0006-0000-2E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V114" authorId="0" shapeId="0" xr:uid="{00000000-0006-0000-2E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O115" authorId="0" shapeId="0" xr:uid="{00000000-0006-0000-2E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V115" authorId="0" shapeId="0" xr:uid="{00000000-0006-0000-2E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V117" authorId="0" shapeId="0" xr:uid="{00000000-0006-0000-2E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V118" authorId="0" shapeId="0" xr:uid="{00000000-0006-0000-2E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V119" authorId="0" shapeId="0" xr:uid="{00000000-0006-0000-2E00-00004F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V120" authorId="0" shapeId="0" xr:uid="{00000000-0006-0000-2E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V122" authorId="0" shapeId="0" xr:uid="{00000000-0006-0000-2E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V123" authorId="0" shapeId="0" xr:uid="{00000000-0006-0000-2E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V124" authorId="0" shapeId="0" xr:uid="{00000000-0006-0000-2E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V126" authorId="0" shapeId="0" xr:uid="{00000000-0006-0000-2E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V127" authorId="0" shapeId="0" xr:uid="{00000000-0006-0000-2E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O128" authorId="0" shapeId="0" xr:uid="{00000000-0006-0000-2E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V128" authorId="0" shapeId="0" xr:uid="{00000000-0006-0000-2E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V129" authorId="0" shapeId="0" xr:uid="{00000000-0006-0000-2E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V130" authorId="0" shapeId="0" xr:uid="{00000000-0006-0000-2E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V132" authorId="0" shapeId="0" xr:uid="{00000000-0006-0000-2E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V134" authorId="0" shapeId="0" xr:uid="{00000000-0006-0000-2E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V135" authorId="0" shapeId="0" xr:uid="{00000000-0006-0000-2E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V136" authorId="0" shapeId="0" xr:uid="{00000000-0006-0000-2E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V137" authorId="0" shapeId="0" xr:uid="{00000000-0006-0000-2E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O138" authorId="0" shapeId="0" xr:uid="{00000000-0006-0000-2E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V138" authorId="0" shapeId="0" xr:uid="{00000000-0006-0000-2E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V139" authorId="0" shapeId="0" xr:uid="{00000000-0006-0000-2E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V140" authorId="0" shapeId="0" xr:uid="{00000000-0006-0000-2E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V141" authorId="0" shapeId="0" xr:uid="{00000000-0006-0000-2E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V142" authorId="0" shapeId="0" xr:uid="{00000000-0006-0000-2E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V143" authorId="0" shapeId="0" xr:uid="{00000000-0006-0000-2E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O144" authorId="0" shapeId="0" xr:uid="{00000000-0006-0000-2E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V144" authorId="0" shapeId="0" xr:uid="{00000000-0006-0000-2E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V145" authorId="0" shapeId="0" xr:uid="{00000000-0006-0000-2E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V146" authorId="0" shapeId="0" xr:uid="{00000000-0006-0000-2E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V147" authorId="0" shapeId="0" xr:uid="{00000000-0006-0000-2E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V148" authorId="0" shapeId="0" xr:uid="{00000000-0006-0000-2E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V150" authorId="0" shapeId="0" xr:uid="{00000000-0006-0000-2E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V151" authorId="0" shapeId="0" xr:uid="{00000000-0006-0000-2E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V152" authorId="0" shapeId="0" xr:uid="{00000000-0006-0000-2E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O153" authorId="0" shapeId="0" xr:uid="{00000000-0006-0000-2E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V153" authorId="0" shapeId="0" xr:uid="{00000000-0006-0000-2E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O154" authorId="0" shapeId="0" xr:uid="{00000000-0006-0000-2E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V154" authorId="0" shapeId="0" xr:uid="{00000000-0006-0000-2E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V155" authorId="0" shapeId="0" xr:uid="{00000000-0006-0000-2E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V156" authorId="0" shapeId="0" xr:uid="{00000000-0006-0000-2E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V157" authorId="0" shapeId="0" xr:uid="{00000000-0006-0000-2E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V158" authorId="0" shapeId="0" xr:uid="{00000000-0006-0000-2E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V159" authorId="0" shapeId="0" xr:uid="{00000000-0006-0000-2E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V160" authorId="0" shapeId="0" xr:uid="{00000000-0006-0000-2E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O161" authorId="0" shapeId="0" xr:uid="{00000000-0006-0000-2E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V161" authorId="0" shapeId="0" xr:uid="{00000000-0006-0000-2E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O162" authorId="0" shapeId="0" xr:uid="{00000000-0006-0000-2E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V162" authorId="0" shapeId="0" xr:uid="{00000000-0006-0000-2E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V163" authorId="0" shapeId="0" xr:uid="{00000000-0006-0000-2E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V164" authorId="0" shapeId="0" xr:uid="{00000000-0006-0000-2E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O166" authorId="0" shapeId="0" xr:uid="{00000000-0006-0000-2E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V166" authorId="0" shapeId="0" xr:uid="{00000000-0006-0000-2E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V167" authorId="0" shapeId="0" xr:uid="{00000000-0006-0000-2E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V168" authorId="0" shapeId="0" xr:uid="{00000000-0006-0000-2E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O169" authorId="0" shapeId="0" xr:uid="{00000000-0006-0000-2E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V169" authorId="0" shapeId="0" xr:uid="{00000000-0006-0000-2E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V170" authorId="0" shapeId="0" xr:uid="{00000000-0006-0000-2E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V171" authorId="0" shapeId="0" xr:uid="{00000000-0006-0000-2E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2E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I173" authorId="0" shapeId="0" xr:uid="{00000000-0006-0000-2E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V173" authorId="0" shapeId="0" xr:uid="{00000000-0006-0000-2E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2E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V174" authorId="0" shapeId="0" xr:uid="{00000000-0006-0000-2E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0" shapeId="0" xr:uid="{00000000-0006-0000-2E00-00008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27/12/2016
Toma de lectura</t>
        </r>
      </text>
    </comment>
    <comment ref="I176" authorId="0" shapeId="0" xr:uid="{00000000-0006-0000-2E00-00008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24/01/2017
Toma de lectura</t>
        </r>
      </text>
    </comment>
    <comment ref="I177" authorId="0" shapeId="0" xr:uid="{00000000-0006-0000-2E00-00008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22/02/2017
Toma de lectura.</t>
        </r>
      </text>
    </comment>
    <comment ref="I178" authorId="0" shapeId="0" xr:uid="{00000000-0006-0000-2E00-00008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28/03/2017
Toma de lectura</t>
        </r>
      </text>
    </comment>
    <comment ref="I179" authorId="0" shapeId="0" xr:uid="{00000000-0006-0000-2E00-00009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27/04/2017
Toma de lectura</t>
        </r>
      </text>
    </comment>
  </commentList>
</comments>
</file>

<file path=xl/comments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V35" authorId="0" shapeId="0" xr:uid="{00000000-0006-0000-2F00-00000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03-05-2005</t>
        </r>
      </text>
    </comment>
    <comment ref="V36" authorId="0" shapeId="0" xr:uid="{00000000-0006-0000-2F00-00000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07-06-2005</t>
        </r>
      </text>
    </comment>
    <comment ref="V41" authorId="0" shapeId="0" xr:uid="{00000000-0006-0000-2F00-00000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09-11-2005
EFECTIVO</t>
        </r>
      </text>
    </comment>
    <comment ref="V43" authorId="0" shapeId="0" xr:uid="{00000000-0006-0000-2F00-00000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11-01-2006</t>
        </r>
      </text>
    </comment>
    <comment ref="V44" authorId="0" shapeId="0" xr:uid="{00000000-0006-0000-2F00-00000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21-02-2006</t>
        </r>
      </text>
    </comment>
    <comment ref="V47" authorId="0" shapeId="0" xr:uid="{00000000-0006-0000-2F00-00000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10-03-2006</t>
        </r>
      </text>
    </comment>
    <comment ref="V48" authorId="0" shapeId="0" xr:uid="{00000000-0006-0000-2F00-00000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06-04-2006</t>
        </r>
      </text>
    </comment>
    <comment ref="V49" authorId="0" shapeId="0" xr:uid="{00000000-0006-0000-2F00-00000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09-05-2006</t>
        </r>
      </text>
    </comment>
    <comment ref="V50" authorId="0" shapeId="0" xr:uid="{00000000-0006-0000-2F00-00000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07-06-2006</t>
        </r>
      </text>
    </comment>
    <comment ref="V51" authorId="0" shapeId="0" xr:uid="{00000000-0006-0000-2F00-00000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11-07-2006
</t>
        </r>
      </text>
    </comment>
    <comment ref="V52" authorId="0" shapeId="0" xr:uid="{00000000-0006-0000-2F00-00000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07-08-2006</t>
        </r>
      </text>
    </comment>
    <comment ref="V53" authorId="0" shapeId="0" xr:uid="{00000000-0006-0000-2F00-00000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07-09-2006
</t>
        </r>
      </text>
    </comment>
    <comment ref="V54" authorId="0" shapeId="0" xr:uid="{00000000-0006-0000-2F00-00000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24-10-2006
</t>
        </r>
      </text>
    </comment>
    <comment ref="V55" authorId="0" shapeId="0" xr:uid="{00000000-0006-0000-2F00-00000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17-11-2006</t>
        </r>
      </text>
    </comment>
    <comment ref="V56" authorId="0" shapeId="0" xr:uid="{00000000-0006-0000-2F00-00000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29-12-2006</t>
        </r>
      </text>
    </comment>
    <comment ref="V57" authorId="0" shapeId="0" xr:uid="{00000000-0006-0000-2F00-00001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03-01-2007
</t>
        </r>
      </text>
    </comment>
    <comment ref="V58" authorId="0" shapeId="0" xr:uid="{00000000-0006-0000-2F00-00001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14-02-2007</t>
        </r>
      </text>
    </comment>
    <comment ref="V59" authorId="0" shapeId="0" xr:uid="{00000000-0006-0000-2F00-00001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20-03-2007</t>
        </r>
      </text>
    </comment>
    <comment ref="V61" authorId="0" shapeId="0" xr:uid="{00000000-0006-0000-2F00-00001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09-05-2007</t>
        </r>
      </text>
    </comment>
    <comment ref="V62" authorId="0" shapeId="0" xr:uid="{00000000-0006-0000-2F00-00001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12-06-2007</t>
        </r>
      </text>
    </comment>
    <comment ref="V63" authorId="0" shapeId="0" xr:uid="{00000000-0006-0000-2F00-000015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10-07-2007</t>
        </r>
      </text>
    </comment>
    <comment ref="V64" authorId="0" shapeId="0" xr:uid="{00000000-0006-0000-2F00-000016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08-08-2007</t>
        </r>
      </text>
    </comment>
    <comment ref="V65" authorId="0" shapeId="0" xr:uid="{00000000-0006-0000-2F00-000017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12-09-2007
</t>
        </r>
      </text>
    </comment>
    <comment ref="V66" authorId="0" shapeId="0" xr:uid="{00000000-0006-0000-2F00-00001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12-10-2007</t>
        </r>
      </text>
    </comment>
    <comment ref="V67" authorId="0" shapeId="0" xr:uid="{00000000-0006-0000-2F00-00001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09-11-2007</t>
        </r>
      </text>
    </comment>
    <comment ref="V68" authorId="0" shapeId="0" xr:uid="{00000000-0006-0000-2F00-00001A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11-12-2007</t>
        </r>
      </text>
    </comment>
    <comment ref="V69" authorId="0" shapeId="0" xr:uid="{00000000-0006-0000-2F00-00001B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08-01-2008
</t>
        </r>
      </text>
    </comment>
    <comment ref="V71" authorId="0" shapeId="0" xr:uid="{00000000-0006-0000-2F00-00001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03-03-2008  $94.702.-
06-03-2008  $75.007.-
</t>
        </r>
      </text>
    </comment>
    <comment ref="V73" authorId="0" shapeId="0" xr:uid="{00000000-0006-0000-2F00-00001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13-05-2008
</t>
        </r>
      </text>
    </comment>
    <comment ref="V74" authorId="0" shapeId="0" xr:uid="{00000000-0006-0000-2F00-00001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16-06-2008</t>
        </r>
      </text>
    </comment>
    <comment ref="V75" authorId="0" shapeId="0" xr:uid="{00000000-0006-0000-2F00-00001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09-07-2008
</t>
        </r>
      </text>
    </comment>
    <comment ref="V76" authorId="0" shapeId="0" xr:uid="{00000000-0006-0000-2F00-00002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19-08-2008</t>
        </r>
      </text>
    </comment>
    <comment ref="V77" authorId="0" shapeId="0" xr:uid="{00000000-0006-0000-2F00-00002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01-10-008
comp.- 6406</t>
        </r>
      </text>
    </comment>
    <comment ref="V78" authorId="0" shapeId="0" xr:uid="{00000000-0006-0000-2F00-000022000000}">
      <text>
        <r>
          <rPr>
            <b/>
            <sz val="8"/>
            <color indexed="81"/>
            <rFont val="Tahoma"/>
            <family val="2"/>
          </rPr>
          <t xml:space="preserve">03/11/08
transferencia
comp.- 6513
</t>
        </r>
      </text>
    </comment>
    <comment ref="V80" authorId="0" shapeId="0" xr:uid="{00000000-0006-0000-2F00-000023000000}">
      <text>
        <r>
          <rPr>
            <b/>
            <sz val="8"/>
            <color indexed="81"/>
            <rFont val="Tahoma"/>
            <family val="2"/>
          </rPr>
          <t>transferencia
04/12/08
comp.- 6629</t>
        </r>
      </text>
    </comment>
    <comment ref="V81" authorId="0" shapeId="0" xr:uid="{00000000-0006-0000-2F00-000024000000}">
      <text>
        <r>
          <rPr>
            <b/>
            <sz val="10"/>
            <color indexed="81"/>
            <rFont val="Tahoma"/>
            <family val="2"/>
          </rPr>
          <t xml:space="preserve">transferencia
comp.- 6756
14/01/09
</t>
        </r>
      </text>
    </comment>
    <comment ref="V82" authorId="0" shapeId="0" xr:uid="{00000000-0006-0000-2F00-000025000000}">
      <text>
        <r>
          <rPr>
            <b/>
            <sz val="10"/>
            <color indexed="81"/>
            <rFont val="Tahoma"/>
            <family val="2"/>
          </rPr>
          <t>transferencia
comp.-6835
09/02/09</t>
        </r>
      </text>
    </comment>
    <comment ref="H83" authorId="0" shapeId="0" xr:uid="{00000000-0006-0000-2F00-000026000000}">
      <text>
        <r>
          <rPr>
            <b/>
            <sz val="8"/>
            <color indexed="81"/>
            <rFont val="Tahoma"/>
            <family val="2"/>
          </rPr>
          <t>LECTURA ANTERIOR TOMADA EL 25/02/09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" authorId="0" shapeId="0" xr:uid="{00000000-0006-0000-2F00-000027000000}">
      <text>
        <r>
          <rPr>
            <b/>
            <sz val="8"/>
            <color indexed="81"/>
            <rFont val="Tahoma"/>
            <family val="2"/>
          </rPr>
          <t>LECTURA ACTUAL TOMADA EL 31/03/09</t>
        </r>
      </text>
    </comment>
    <comment ref="V84" authorId="0" shapeId="0" xr:uid="{00000000-0006-0000-2F00-000028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07/04/09
comp.- 7065</t>
        </r>
      </text>
    </comment>
    <comment ref="V85" authorId="0" shapeId="0" xr:uid="{00000000-0006-0000-2F00-000029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11/05/09
comp.- 7209</t>
        </r>
      </text>
    </comment>
    <comment ref="V86" authorId="0" shapeId="0" xr:uid="{00000000-0006-0000-2F00-00002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01/06/09
Comp. 7287</t>
        </r>
      </text>
    </comment>
    <comment ref="V87" authorId="0" shapeId="0" xr:uid="{00000000-0006-0000-2F00-00002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30/06/09
comp.7394
</t>
        </r>
      </text>
    </comment>
    <comment ref="V88" authorId="0" shapeId="0" xr:uid="{00000000-0006-0000-2F00-00002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29/07/09
comp.7525</t>
        </r>
      </text>
    </comment>
    <comment ref="V89" authorId="0" shapeId="0" xr:uid="{00000000-0006-0000-2F00-00002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10-09-09
comp.7707</t>
        </r>
      </text>
    </comment>
    <comment ref="V90" authorId="0" shapeId="0" xr:uid="{00000000-0006-0000-2F00-00002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08/11/09
comp.7946</t>
        </r>
      </text>
    </comment>
    <comment ref="J91" authorId="0" shapeId="0" xr:uid="{00000000-0006-0000-2F00-00002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mas de 150 y 200 m3 de agua</t>
        </r>
      </text>
    </comment>
    <comment ref="V91" authorId="0" shapeId="0" xr:uid="{00000000-0006-0000-2F00-00003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10-12-09,transferencia
comp.8068</t>
        </r>
      </text>
    </comment>
    <comment ref="J92" authorId="0" shapeId="0" xr:uid="{00000000-0006-0000-2F00-00003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por más de 150,200 y 300m3 agua.</t>
        </r>
      </text>
    </comment>
    <comment ref="V92" authorId="0" shapeId="0" xr:uid="{00000000-0006-0000-2F00-00003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22/01/2010
comp. 8244</t>
        </r>
      </text>
    </comment>
    <comment ref="J93" authorId="0" shapeId="0" xr:uid="{00000000-0006-0000-2F00-00003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sobre consumo más de 150, 200 m3 de agua.</t>
        </r>
      </text>
    </comment>
    <comment ref="V93" authorId="0" shapeId="0" xr:uid="{00000000-0006-0000-2F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22/02/2010
comp.8386
</t>
        </r>
      </text>
    </comment>
    <comment ref="J94" authorId="0" shapeId="0" xr:uid="{00000000-0006-0000-2F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y 200 m3.</t>
        </r>
      </text>
    </comment>
    <comment ref="V94" authorId="0" shapeId="0" xr:uid="{00000000-0006-0000-2F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08/03/2010
comp.8458</t>
        </r>
      </text>
    </comment>
    <comment ref="J95" authorId="0" shapeId="0" xr:uid="{00000000-0006-0000-2F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mas de 150 y 200 m3.</t>
        </r>
      </text>
    </comment>
    <comment ref="V95" authorId="0" shapeId="0" xr:uid="{00000000-0006-0000-2F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07/04/2010
comp. 8596</t>
        </r>
      </text>
    </comment>
    <comment ref="J96" authorId="0" shapeId="0" xr:uid="{00000000-0006-0000-2F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sobre consumo más de 150 m3.</t>
        </r>
      </text>
    </comment>
    <comment ref="V96" authorId="0" shapeId="0" xr:uid="{00000000-0006-0000-2F00-00003A000000}">
      <text>
        <r>
          <rPr>
            <sz val="10"/>
            <color indexed="81"/>
            <rFont val="Tahoma"/>
            <family val="2"/>
          </rPr>
          <t xml:space="preserve">transferencia 31/05/2010
comp.8815
</t>
        </r>
      </text>
    </comment>
    <comment ref="V97" authorId="0" shapeId="0" xr:uid="{00000000-0006-0000-2F00-00003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30/06/2010
comp.8946</t>
        </r>
      </text>
    </comment>
    <comment ref="V98" authorId="0" shapeId="0" xr:uid="{00000000-0006-0000-2F00-00003C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comp.9117</t>
        </r>
      </text>
    </comment>
    <comment ref="V99" authorId="0" shapeId="0" xr:uid="{00000000-0006-0000-2F00-00003D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03/08/2010
comp.9118</t>
        </r>
      </text>
    </comment>
    <comment ref="V100" authorId="0" shapeId="0" xr:uid="{00000000-0006-0000-2F00-00003E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03-09-10,transferencia
comp.09282</t>
        </r>
      </text>
    </comment>
    <comment ref="V101" authorId="0" shapeId="0" xr:uid="{00000000-0006-0000-2F00-00003F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comp.9838</t>
        </r>
      </text>
    </comment>
    <comment ref="V102" authorId="0" shapeId="0" xr:uid="{00000000-0006-0000-2F00-000040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03/01/2011
comp.9841</t>
        </r>
      </text>
    </comment>
    <comment ref="V103" authorId="0" shapeId="0" xr:uid="{00000000-0006-0000-2F00-000041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18-02-11,transferencia
comp.10149</t>
        </r>
      </text>
    </comment>
    <comment ref="V105" authorId="0" shapeId="0" xr:uid="{00000000-0006-0000-2F00-000042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04/04/2011
comp.10402</t>
        </r>
      </text>
    </comment>
    <comment ref="V106" authorId="0" shapeId="0" xr:uid="{00000000-0006-0000-2F00-000043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09/05/2011
comp.10636</t>
        </r>
      </text>
    </comment>
    <comment ref="V107" authorId="0" shapeId="0" xr:uid="{00000000-0006-0000-2F00-000044000000}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transferencia 02/06/2011
comp.10762</t>
        </r>
      </text>
    </comment>
    <comment ref="V108" authorId="0" shapeId="0" xr:uid="{00000000-0006-0000-2F00-000045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01/08/2011
comp. 11061</t>
        </r>
      </text>
    </comment>
    <comment ref="V110" authorId="0" shapeId="0" xr:uid="{00000000-0006-0000-2F00-000046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04/09/2011
comp. 11286</t>
        </r>
      </text>
    </comment>
    <comment ref="V111" authorId="0" shapeId="0" xr:uid="{00000000-0006-0000-2F00-000047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03/10/2011
comp. 11427</t>
        </r>
      </text>
    </comment>
    <comment ref="V113" authorId="0" shapeId="0" xr:uid="{00000000-0006-0000-2F00-000048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07/12/2011
comp. 11831</t>
        </r>
      </text>
    </comment>
    <comment ref="V114" authorId="0" shapeId="0" xr:uid="{00000000-0006-0000-2F00-000049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09/01/2012
comp. 12014</t>
        </r>
      </text>
    </comment>
    <comment ref="O115" authorId="0" shapeId="0" xr:uid="{00000000-0006-0000-2F00-00004A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2 extintores $12.733.- cada uno</t>
        </r>
      </text>
    </comment>
    <comment ref="V115" authorId="0" shapeId="0" xr:uid="{00000000-0006-0000-2F00-00004B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20/02/2012
comp. 12223</t>
        </r>
      </text>
    </comment>
    <comment ref="V117" authorId="0" shapeId="0" xr:uid="{00000000-0006-0000-2F00-00004C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16-04-2012 Comp. 12569</t>
        </r>
      </text>
    </comment>
    <comment ref="V118" authorId="0" shapeId="0" xr:uid="{00000000-0006-0000-2F00-00004D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14-05-2012 Comp. 12744</t>
        </r>
      </text>
    </comment>
    <comment ref="V119" authorId="0" shapeId="0" xr:uid="{00000000-0006-0000-2F00-00004E000000}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Transferencia 22-06-2012 Comp. 12967</t>
        </r>
      </text>
    </comment>
    <comment ref="V120" authorId="0" shapeId="0" xr:uid="{00000000-0006-0000-2F00-00004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05-07-2012 Comp. 13069</t>
        </r>
      </text>
    </comment>
    <comment ref="V122" authorId="0" shapeId="0" xr:uid="{00000000-0006-0000-2F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24/09/2012 Comp. 13531</t>
        </r>
      </text>
    </comment>
    <comment ref="V123" authorId="0" shapeId="0" xr:uid="{00000000-0006-0000-2F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19/10/2012
n° comprobante 13722
</t>
        </r>
      </text>
    </comment>
    <comment ref="V124" authorId="0" shapeId="0" xr:uid="{00000000-0006-0000-2F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12/11/12
n° comprobante 13864</t>
        </r>
      </text>
    </comment>
    <comment ref="V126" authorId="0" shapeId="0" xr:uid="{00000000-0006-0000-2F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04-01-2013 transferencia comp.14240</t>
        </r>
      </text>
    </comment>
    <comment ref="V127" authorId="0" shapeId="0" xr:uid="{00000000-0006-0000-2F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04-02-2013 transferencia comp.14429</t>
        </r>
      </text>
    </comment>
    <comment ref="O128" authorId="0" shapeId="0" xr:uid="{00000000-0006-0000-2F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Restitución fondo de reserva, cambio de bomba en pozo profundo n°2</t>
        </r>
      </text>
    </comment>
    <comment ref="V128" authorId="0" shapeId="0" xr:uid="{00000000-0006-0000-2F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12-03-2013 transferencia comp. 14672</t>
        </r>
      </text>
    </comment>
    <comment ref="V129" authorId="0" shapeId="0" xr:uid="{00000000-0006-0000-2F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10/04/2013
comp. 14871</t>
        </r>
      </text>
    </comment>
    <comment ref="V130" authorId="0" shapeId="0" xr:uid="{00000000-0006-0000-2F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12/05/2013
comp. 15067
</t>
        </r>
      </text>
    </comment>
    <comment ref="V132" authorId="0" shapeId="0" xr:uid="{00000000-0006-0000-2F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09-07-2013 transferencia comp.15433</t>
        </r>
      </text>
    </comment>
    <comment ref="V134" authorId="0" shapeId="0" xr:uid="{00000000-0006-0000-2F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02-09-2013 transferencia comp.15707</t>
        </r>
      </text>
    </comment>
    <comment ref="V135" authorId="0" shapeId="0" xr:uid="{00000000-0006-0000-2F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05-10-2013 transferencia comp.15970</t>
        </r>
      </text>
    </comment>
    <comment ref="V136" authorId="0" shapeId="0" xr:uid="{00000000-0006-0000-2F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06-11-2013 transferencia comp.16170</t>
        </r>
      </text>
    </comment>
    <comment ref="V137" authorId="0" shapeId="0" xr:uid="{00000000-0006-0000-2F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10-12-2013 transferencia comp.16398</t>
        </r>
      </text>
    </comment>
    <comment ref="O138" authorId="0" shapeId="0" xr:uid="{00000000-0006-0000-2F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$15.000.- Incorporación
$  5.000.- Cuota mensual</t>
        </r>
      </text>
    </comment>
    <comment ref="V138" authorId="0" shapeId="0" xr:uid="{00000000-0006-0000-2F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08-01-2014 transferencia comp.16595</t>
        </r>
      </text>
    </comment>
    <comment ref="V139" authorId="0" shapeId="0" xr:uid="{00000000-0006-0000-2F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01/02/2014
Transferencia
Comp.:16702</t>
        </r>
      </text>
    </comment>
    <comment ref="V140" authorId="0" shapeId="0" xr:uid="{00000000-0006-0000-2F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01/03/2014
Transferencia
Comp.:16966</t>
        </r>
      </text>
    </comment>
    <comment ref="V141" authorId="0" shapeId="0" xr:uid="{00000000-0006-0000-2F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06/04/2014
Transferencia
Comp.:17204</t>
        </r>
      </text>
    </comment>
    <comment ref="V142" authorId="0" shapeId="0" xr:uid="{00000000-0006-0000-2F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03/05/2014
Comp. 17350</t>
        </r>
      </text>
    </comment>
    <comment ref="V143" authorId="0" shapeId="0" xr:uid="{00000000-0006-0000-2F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03/06/2014
Comp. 17567</t>
        </r>
      </text>
    </comment>
    <comment ref="O144" authorId="0" shapeId="0" xr:uid="{00000000-0006-0000-2F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$ 10.000.- Aporte voluntario a bomberos Pintue</t>
        </r>
      </text>
    </comment>
    <comment ref="V144" authorId="0" shapeId="0" xr:uid="{00000000-0006-0000-2F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01/07/2014
Comp. 17807</t>
        </r>
      </text>
    </comment>
    <comment ref="V145" authorId="0" shapeId="0" xr:uid="{00000000-0006-0000-2F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01/08/2014
Comp. 18022</t>
        </r>
      </text>
    </comment>
    <comment ref="V146" authorId="0" shapeId="0" xr:uid="{00000000-0006-0000-2F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05/09/2014
Comp. 18296</t>
        </r>
      </text>
    </comment>
    <comment ref="V147" authorId="0" shapeId="0" xr:uid="{00000000-0006-0000-2F00-00006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01/10/2014
Comp. 18408</t>
        </r>
      </text>
    </comment>
    <comment ref="V148" authorId="0" shapeId="0" xr:uid="{00000000-0006-0000-2F00-00006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10/11/2014
Comp. 18730</t>
        </r>
      </text>
    </comment>
    <comment ref="V150" authorId="0" shapeId="0" xr:uid="{00000000-0006-0000-2F00-00006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06/01/2015
Comp. 19127</t>
        </r>
      </text>
    </comment>
    <comment ref="V151" authorId="0" shapeId="0" xr:uid="{00000000-0006-0000-2F00-00006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01/02/2015
Comp. 19277</t>
        </r>
      </text>
    </comment>
    <comment ref="V152" authorId="0" shapeId="0" xr:uid="{00000000-0006-0000-2F00-00006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01/03/2015
Comp. 19487</t>
        </r>
      </text>
    </comment>
    <comment ref="O153" authorId="0" shapeId="0" xr:uid="{00000000-0006-0000-2F00-00006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1 de 6
Reliquidación CGE</t>
        </r>
      </text>
    </comment>
    <comment ref="V153" authorId="0" shapeId="0" xr:uid="{00000000-0006-0000-2F00-00006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29/04/2015
Comp. 19874</t>
        </r>
      </text>
    </comment>
    <comment ref="O154" authorId="0" shapeId="0" xr:uid="{00000000-0006-0000-2F00-00007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2 de 6
Reliquidación CGE</t>
        </r>
      </text>
    </comment>
    <comment ref="V154" authorId="0" shapeId="0" xr:uid="{00000000-0006-0000-2F00-00007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01/05/2015
Comp. 20040</t>
        </r>
      </text>
    </comment>
    <comment ref="V155" authorId="0" shapeId="0" xr:uid="{00000000-0006-0000-2F00-00007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05/06/2015
comp.,20193 </t>
        </r>
      </text>
    </comment>
    <comment ref="V156" authorId="0" shapeId="0" xr:uid="{00000000-0006-0000-2F00-00007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01/07/2015
Comp. 20330</t>
        </r>
      </text>
    </comment>
    <comment ref="V157" authorId="0" shapeId="0" xr:uid="{00000000-0006-0000-2F00-00007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01/08/2015
Comp. 20549</t>
        </r>
      </text>
    </comment>
    <comment ref="V158" authorId="0" shapeId="0" xr:uid="{00000000-0006-0000-2F00-00007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01/09/2015
Comp. 20754</t>
        </r>
      </text>
    </comment>
    <comment ref="V159" authorId="0" shapeId="0" xr:uid="{00000000-0006-0000-2F00-00007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04/10/2015
Comp. 21021</t>
        </r>
      </text>
    </comment>
    <comment ref="V160" authorId="0" shapeId="0" xr:uid="{00000000-0006-0000-2F00-00007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01/11/2015
Comp. 21158</t>
        </r>
      </text>
    </comment>
    <comment ref="O161" authorId="0" shapeId="0" xr:uid="{00000000-0006-0000-2F00-00007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$ 4.959.- Cuota 9 de 9
Reliquidación CGE</t>
        </r>
      </text>
    </comment>
    <comment ref="V161" authorId="0" shapeId="0" xr:uid="{00000000-0006-0000-2F00-00007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04/12/2015
Comp. 21471</t>
        </r>
      </text>
    </comment>
    <comment ref="O162" authorId="0" shapeId="0" xr:uid="{00000000-0006-0000-2F00-00007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$ 4.665.- Cuota 1 de 4
Reliquidación 2 CGE</t>
        </r>
      </text>
    </comment>
    <comment ref="V162" authorId="0" shapeId="0" xr:uid="{00000000-0006-0000-2F00-00007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 03/01/2016
Comp. 21610</t>
        </r>
      </text>
    </comment>
    <comment ref="V163" authorId="0" shapeId="0" xr:uid="{00000000-0006-0000-2F00-00007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08/02/2016
Comp. 21918</t>
        </r>
      </text>
    </comment>
    <comment ref="V164" authorId="0" shapeId="0" xr:uid="{00000000-0006-0000-2F00-00007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02/03/2016
Comp. 22092</t>
        </r>
      </text>
    </comment>
    <comment ref="O166" authorId="0" shapeId="0" xr:uid="{00000000-0006-0000-2F00-00007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$ 7.000.- Cuota Adquisición áreas comunes
$ 4.709.- Cuota 1 de 3
Reliquidación 3 CGE</t>
        </r>
      </text>
    </comment>
    <comment ref="V166" authorId="0" shapeId="0" xr:uid="{00000000-0006-0000-2F00-00007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07/05/2016
Comp. 22560</t>
        </r>
      </text>
    </comment>
    <comment ref="V167" authorId="0" shapeId="0" xr:uid="{00000000-0006-0000-2F00-00008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07/06/2016
Comp. 22780</t>
        </r>
      </text>
    </comment>
    <comment ref="V168" authorId="0" shapeId="0" xr:uid="{00000000-0006-0000-2F00-00008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10/07/2016
Comp. 23003</t>
        </r>
      </text>
    </comment>
    <comment ref="O169" authorId="0" shapeId="0" xr:uid="{00000000-0006-0000-2F00-00008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$7.000.- cuota adquisicion areas comunes
$4.315.- cuota 1 de 2 Reliquidacion CGE</t>
        </r>
      </text>
    </comment>
    <comment ref="V169" authorId="0" shapeId="0" xr:uid="{00000000-0006-0000-2F00-00008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02/08/2016
Comp. 23141</t>
        </r>
      </text>
    </comment>
    <comment ref="V170" authorId="0" shapeId="0" xr:uid="{00000000-0006-0000-2F00-00008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Trasferencia
04/09/2016
Comp. 23387</t>
        </r>
      </text>
    </comment>
    <comment ref="I171" authorId="0" shapeId="0" xr:uid="{00000000-0006-0000-2F00-00008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27/09/2016 
Toma de lectura</t>
        </r>
      </text>
    </comment>
    <comment ref="V171" authorId="0" shapeId="0" xr:uid="{00000000-0006-0000-2F00-00008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01/10/2016
Comp. 23572</t>
        </r>
      </text>
    </comment>
    <comment ref="I172" authorId="0" shapeId="0" xr:uid="{00000000-0006-0000-2F00-00008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25/10/2016
Toma de lectura</t>
        </r>
      </text>
    </comment>
    <comment ref="I173" authorId="0" shapeId="0" xr:uid="{00000000-0006-0000-2F00-00008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24/11/2016
Toma de estado</t>
        </r>
      </text>
    </comment>
    <comment ref="V173" authorId="0" shapeId="0" xr:uid="{00000000-0006-0000-2F00-00008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15/12/2016
Comp. 24160</t>
        </r>
      </text>
    </comment>
    <comment ref="I174" authorId="0" shapeId="0" xr:uid="{00000000-0006-0000-2F00-00008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27/12/2016
Toma de lectura</t>
        </r>
      </text>
    </comment>
    <comment ref="V174" authorId="0" shapeId="0" xr:uid="{00000000-0006-0000-2F00-00008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04/01/2017
Comp. 24331</t>
        </r>
      </text>
    </comment>
    <comment ref="I175" authorId="0" shapeId="0" xr:uid="{00000000-0006-0000-2F00-00008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24/01/2017
Toma de lectura</t>
        </r>
      </text>
    </comment>
    <comment ref="V175" authorId="0" shapeId="0" xr:uid="{00000000-0006-0000-2F00-00008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06/02/2017
Comp. 24572</t>
        </r>
      </text>
    </comment>
    <comment ref="I176" authorId="0" shapeId="0" xr:uid="{00000000-0006-0000-2F00-00008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22/02/2017
Toma de lectura.</t>
        </r>
      </text>
    </comment>
    <comment ref="V176" authorId="0" shapeId="0" xr:uid="{00000000-0006-0000-2F00-00008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02/03/2017
Comp. 24755</t>
        </r>
      </text>
    </comment>
    <comment ref="I177" authorId="0" shapeId="0" xr:uid="{00000000-0006-0000-2F00-00009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28/03/2017
Toma de lectura</t>
        </r>
      </text>
    </comment>
    <comment ref="V177" authorId="0" shapeId="0" xr:uid="{00000000-0006-0000-2F00-00009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03/04/2017
Comp. 24986</t>
        </r>
      </text>
    </comment>
    <comment ref="I178" authorId="0" shapeId="0" xr:uid="{00000000-0006-0000-2F00-00009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27/04/2017
Toma de lectura</t>
        </r>
      </text>
    </comment>
    <comment ref="V178" authorId="0" shapeId="0" xr:uid="{00000000-0006-0000-2F00-00009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Transferencia
07/05/2017
Comp. 25262</t>
        </r>
      </text>
    </comment>
  </commentList>
</comments>
</file>

<file path=xl/sharedStrings.xml><?xml version="1.0" encoding="utf-8"?>
<sst xmlns="http://schemas.openxmlformats.org/spreadsheetml/2006/main" count="14040" uniqueCount="177">
  <si>
    <t>PARCELA</t>
  </si>
  <si>
    <t xml:space="preserve">SECTOR </t>
  </si>
  <si>
    <t>PROPIETARIO</t>
  </si>
  <si>
    <t xml:space="preserve">        Cosumo Electrico</t>
  </si>
  <si>
    <t xml:space="preserve">                Consumo Agua Potable</t>
  </si>
  <si>
    <t xml:space="preserve">                Gastos Comunes</t>
  </si>
  <si>
    <t>Total Mes</t>
  </si>
  <si>
    <t>Periodo</t>
  </si>
  <si>
    <t>Lectura</t>
  </si>
  <si>
    <t>Consumo</t>
  </si>
  <si>
    <t>Factor</t>
  </si>
  <si>
    <t>Total</t>
  </si>
  <si>
    <t>Cargo Fijo</t>
  </si>
  <si>
    <t>Cuota</t>
  </si>
  <si>
    <t>Otros</t>
  </si>
  <si>
    <t>Embarcadero</t>
  </si>
  <si>
    <t>Gastos</t>
  </si>
  <si>
    <t>Multa</t>
  </si>
  <si>
    <t>Saldo</t>
  </si>
  <si>
    <t>Total mes</t>
  </si>
  <si>
    <t>Resultado</t>
  </si>
  <si>
    <t>Item</t>
  </si>
  <si>
    <t>Anterior</t>
  </si>
  <si>
    <t>Actual</t>
  </si>
  <si>
    <t>KW</t>
  </si>
  <si>
    <t>$</t>
  </si>
  <si>
    <t>Energia</t>
  </si>
  <si>
    <t>M3</t>
  </si>
  <si>
    <t>Agua</t>
  </si>
  <si>
    <t>Agua Potable</t>
  </si>
  <si>
    <t>Asociación</t>
  </si>
  <si>
    <t xml:space="preserve"> Comunes</t>
  </si>
  <si>
    <t>Mes</t>
  </si>
  <si>
    <t>y saldo ant</t>
  </si>
  <si>
    <t>Abonos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</si>
  <si>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</si>
  <si>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</si>
  <si>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</si>
  <si>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</si>
  <si>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</si>
  <si>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</si>
  <si>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</si>
  <si>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</si>
  <si>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</si>
  <si>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</si>
  <si>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</si>
  <si>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</si>
  <si>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1-A</t>
  </si>
  <si>
    <t>PEUMOS II</t>
  </si>
  <si>
    <t>PATRICIO MAUREIRA GONZALEZ</t>
  </si>
  <si>
    <t>2-A</t>
  </si>
  <si>
    <t>PEUMOS  II</t>
  </si>
  <si>
    <t>SEBASTIAN SILVA BRAVO</t>
  </si>
  <si>
    <t>ERIKA BETANZO GARCIA</t>
  </si>
  <si>
    <t>DANIEL LÓPEZ NAMUR</t>
  </si>
  <si>
    <t>RAFAEL VALLEJOS VERA</t>
  </si>
  <si>
    <t>BERNARDITA SHINYA MORENO  /  FRANCISCO TORRENT LOPEZ</t>
  </si>
  <si>
    <t>MARCOS GONZALEZ PEREZ</t>
  </si>
  <si>
    <t>MARCELA FERNANDEZ DAZA</t>
  </si>
  <si>
    <t>JAVIER PEÑA BUSTAMANTE</t>
  </si>
  <si>
    <t>PABLO ARTURO BARRERA MENA</t>
  </si>
  <si>
    <t>JAIME GONZALEZ ROA</t>
  </si>
  <si>
    <t>ANDRES ANGELO DUARTE</t>
  </si>
  <si>
    <t>INMOBILIARIA ASTURIAS LTDA.</t>
  </si>
  <si>
    <t>DEBORA BARRERA ESPINOZA</t>
  </si>
  <si>
    <t>DAVID CARRE TORNATORE  /  ANGELINA BENZI</t>
  </si>
  <si>
    <t>CLAUDIA CANALES AGUIRRE  /  CARLOS BISCHOFF ZUAZAGOITIA</t>
  </si>
  <si>
    <t>VICTOR MUÑOZ OJEDA</t>
  </si>
  <si>
    <t>5L-2</t>
  </si>
  <si>
    <t>NORA TERRY</t>
  </si>
  <si>
    <t xml:space="preserve">BOMBA </t>
  </si>
  <si>
    <t>5-A</t>
  </si>
  <si>
    <t>FRANCO ALLEGRO BRACCHIGLIONE</t>
  </si>
  <si>
    <t>6-A</t>
  </si>
  <si>
    <t>7- A</t>
  </si>
  <si>
    <t>MARISELA PAMELA URZUA ESPINOSA</t>
  </si>
  <si>
    <t>16</t>
  </si>
  <si>
    <t>MANUEL JESUS GARCIA SALINAS</t>
  </si>
  <si>
    <t>OSCAR NOVOA SEPULVEDA</t>
  </si>
  <si>
    <t>HECTOR CARRASCO CALABRANO</t>
  </si>
  <si>
    <t xml:space="preserve">       Consumo Agua Potable</t>
  </si>
  <si>
    <t>4-A</t>
  </si>
  <si>
    <t xml:space="preserve">SECTOR PEUMOS II </t>
  </si>
  <si>
    <t xml:space="preserve">41 PARCELAS </t>
  </si>
  <si>
    <t>Año</t>
  </si>
  <si>
    <t>Morosos por mas de 4 meses</t>
  </si>
  <si>
    <t>Morosos por  3 meses</t>
  </si>
  <si>
    <t>Morosos por 2 meses</t>
  </si>
  <si>
    <t>Nombre</t>
  </si>
  <si>
    <t>Parcela</t>
  </si>
  <si>
    <t>Atraso</t>
  </si>
  <si>
    <t>meses de atraso</t>
  </si>
  <si>
    <t>JOSE VASQUEZ VALLEJOS</t>
  </si>
  <si>
    <t>Box 35</t>
  </si>
  <si>
    <t xml:space="preserve">FORYMEC SPA </t>
  </si>
  <si>
    <t>RAQUEL OPAZO PALMA</t>
  </si>
  <si>
    <t>PEUMOS  II TRIFASICO</t>
  </si>
  <si>
    <t>Gastos Comunes</t>
  </si>
  <si>
    <t>Box 11</t>
  </si>
  <si>
    <t>SAN JUAN SPA</t>
  </si>
  <si>
    <t>Marcelo Nuñez</t>
  </si>
  <si>
    <t>ANDRES BENEDETTO ACUÑA / MACARENA ABARCA SALINAS</t>
  </si>
  <si>
    <t xml:space="preserve">  </t>
  </si>
  <si>
    <t xml:space="preserve">ALEX VALDEBENITO BUSTOS </t>
  </si>
  <si>
    <t>MARCELO NUÑEZ NUÑEZ</t>
  </si>
  <si>
    <t>MATILDE MARÍA SYBILA ARREDONDO GUEVARA</t>
  </si>
  <si>
    <t xml:space="preserve"> Gastos Comunes</t>
  </si>
  <si>
    <t>ALEJANDRA COFRÉ GONZALEZ / ALEJANDRA OÑATE NAVARRETE</t>
  </si>
  <si>
    <t>PAOLA DUCE / JAVIER ESLAVA OCHANDORENA</t>
  </si>
  <si>
    <t xml:space="preserve">Valor M3 </t>
  </si>
  <si>
    <t xml:space="preserve">Cargo Fijo Agua Potable </t>
  </si>
  <si>
    <t>Rango</t>
  </si>
  <si>
    <t>Valor</t>
  </si>
  <si>
    <t>y más</t>
  </si>
  <si>
    <t>IVAN ESPINOZA GUERRA</t>
  </si>
  <si>
    <t>KATHERINE LEON STUBING</t>
  </si>
  <si>
    <t>09001171-5</t>
  </si>
  <si>
    <t>09011171-K</t>
  </si>
  <si>
    <t>09041172-1</t>
  </si>
  <si>
    <t>09061172-0</t>
  </si>
  <si>
    <t>09071172-5</t>
  </si>
  <si>
    <t>09001172-3</t>
  </si>
  <si>
    <t>09002172-9</t>
  </si>
  <si>
    <t>09003172-4</t>
  </si>
  <si>
    <t>09004172-K</t>
  </si>
  <si>
    <t>09005172-5</t>
  </si>
  <si>
    <t>09006172-0</t>
  </si>
  <si>
    <t>09007172-6</t>
  </si>
  <si>
    <t>09008172-1</t>
  </si>
  <si>
    <t>09016171-7</t>
  </si>
  <si>
    <t>09009172-7</t>
  </si>
  <si>
    <t>09010172-2</t>
  </si>
  <si>
    <t>09012172-3</t>
  </si>
  <si>
    <t>09013172-9</t>
  </si>
  <si>
    <t>09014172-4</t>
  </si>
  <si>
    <t>09015172-K</t>
  </si>
  <si>
    <t>09016172-5</t>
  </si>
  <si>
    <t>09017172-0</t>
  </si>
  <si>
    <t>09018172-6</t>
  </si>
  <si>
    <t>09019172-1</t>
  </si>
  <si>
    <t>09020172-7</t>
  </si>
  <si>
    <t>09021171-4</t>
  </si>
  <si>
    <t>09022171-K</t>
  </si>
  <si>
    <t>09023171-5</t>
  </si>
  <si>
    <t>09026171-1</t>
  </si>
  <si>
    <t>09027171-7</t>
  </si>
  <si>
    <t>09028172-0</t>
  </si>
  <si>
    <t>09029172-6</t>
  </si>
  <si>
    <t>09030172-1</t>
  </si>
  <si>
    <t>09031171-9</t>
  </si>
  <si>
    <t>09032172-2</t>
  </si>
  <si>
    <t>09033171-K</t>
  </si>
  <si>
    <t>09034172-3</t>
  </si>
  <si>
    <t>09035172-9</t>
  </si>
  <si>
    <t>09052172-1</t>
  </si>
  <si>
    <t>09051172-6</t>
  </si>
  <si>
    <t xml:space="preserve">CHRISTIAN FUENTES ARANCIBIA </t>
  </si>
  <si>
    <t xml:space="preserve"> Consumo Agua Potable</t>
  </si>
  <si>
    <t xml:space="preserve">CARLOS HAYLER G </t>
  </si>
  <si>
    <t>CRISTIAN ALVAREZ CALDERON</t>
  </si>
  <si>
    <t>ALFREDO ARAVENA TORRES</t>
  </si>
  <si>
    <t>CARLOS AGURTO MIRANDA</t>
  </si>
  <si>
    <t>3-A</t>
  </si>
  <si>
    <t>09031172-7</t>
  </si>
  <si>
    <t>JOSE MANUEL ROJAS OSSA</t>
  </si>
  <si>
    <t>PABLO CIFUENTES PACHECO</t>
  </si>
  <si>
    <t>Año 2023</t>
  </si>
  <si>
    <t xml:space="preserve">HECTOR RETAMAL PINO </t>
  </si>
  <si>
    <t>32 parcelas con cobro de cuota</t>
  </si>
  <si>
    <t>A RAIZ DE QUE SE ENCUENTRA EN MOROSIDAD MAS DE 2 MESES</t>
  </si>
  <si>
    <t>DE ACUERDO A REGLAMENTO SE APLICA MULTA</t>
  </si>
  <si>
    <t>Y PROHIBICION DE ACCESO A AREAS COMUNES</t>
  </si>
  <si>
    <t>CORTE DE SUMINISTROS</t>
  </si>
  <si>
    <t xml:space="preserve">Fondo de </t>
  </si>
  <si>
    <t>Mejoras</t>
  </si>
  <si>
    <t>Reserva</t>
  </si>
  <si>
    <t>Año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</si>
</sst>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2" formatCode="_ &quot;$&quot;* #,##0_ ;_ &quot;$&quot;* \-#,##0_ ;_ &quot;$&quot;* &quot;-&quot;_ ;_ @_ "/>
    <numFmt numFmtId="41" formatCode="_ * #,##0_ ;_ * \-#,##0_ ;_ * &quot;-&quot;_ ;_ @_ "/>
    <numFmt numFmtId="164" formatCode="_ &quot;$&quot;\ * #,##0_ ;_ &quot;$&quot;\ * \-#,##0_ ;_ &quot;$&quot;\ * &quot;-&quot;_ ;_ @_ "/>
    <numFmt numFmtId="165" formatCode="_-* #,##0.00_-;\-* #,##0.00_-;_-* &quot;-&quot;??_-;_-@_-"/>
    <numFmt numFmtId="166" formatCode="_-* #,##0\ _€_-;\-* #,##0\ _€_-;_-* &quot;-&quot;\ _€_-;_-@_-"/>
    <numFmt numFmtId="167" formatCode="&quot;$&quot;\ #,##0.00;\-&quot;$&quot;\ #,##0.00"/>
    <numFmt numFmtId="168" formatCode="_-&quot;$&quot;\ * #,##0_-;\-&quot;$&quot;\ * #,##0_-;_-&quot;$&quot;\ * &quot;-&quot;_-;_-@_-"/>
    <numFmt numFmtId="169" formatCode="_-&quot;$&quot;\ * #,##0.00_-;\-&quot;$&quot;\ * #,##0.00_-;_-&quot;$&quot;\ * &quot;-&quot;??_-;_-@_-"/>
    <numFmt numFmtId="170" formatCode="_-[$$-340A]\ * #,##0_-;\-[$$-340A]\ * #,##0_-;_-[$$-340A]\ * &quot;-&quot;_-;_-@_-"/>
    <numFmt numFmtId="171" formatCode="_-&quot;$&quot;\ * #,##0_-;\-&quot;$&quot;\ * #,##0_-;_-&quot;$&quot;\ * &quot;-&quot;??_-;_-@_-"/>
    <numFmt numFmtId="172" formatCode="_-* #,##0_-;\-* #,##0_-;_-* &quot;-&quot;??_-;_-@_-"/>
    <numFmt numFmtId="173" formatCode="&quot;$&quot;\ #,##0"/>
    <numFmt numFmtId="174" formatCode="#,##0\ _€"/>
  </numFmts>
  <fonts count="24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4"/>
      <color rgb="FF00206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7E7FF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thick">
        <color indexed="60"/>
      </left>
      <right style="thick">
        <color indexed="60"/>
      </right>
      <top style="thick">
        <color indexed="60"/>
      </top>
      <bottom/>
      <diagonal/>
    </border>
    <border>
      <left/>
      <right style="thin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C00000"/>
      </left>
      <right/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/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3">
    <xf numFmtId="0" fontId="0" fillId="0" borderId="0"/>
    <xf numFmtId="0" fontId="10" fillId="0" borderId="0"/>
    <xf numFmtId="0" fontId="10" fillId="0" borderId="0"/>
    <xf numFmtId="0" fontId="10" fillId="0" borderId="0"/>
    <xf numFmtId="0" fontId="14" fillId="0" borderId="0"/>
    <xf numFmtId="0" fontId="10" fillId="0" borderId="0"/>
    <xf numFmtId="169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10" fillId="0" borderId="0"/>
    <xf numFmtId="42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169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2" fontId="14" fillId="0" borderId="0" applyFont="0" applyFill="0" applyBorder="0" applyAlignment="0" applyProtection="0"/>
  </cellStyleXfs>
  <cellXfs count="278">
    <xf numFmtId="0" fontId="0" fillId="0" borderId="0" xfId="0"/>
    <xf numFmtId="164" fontId="0" fillId="0" borderId="0" xfId="0" applyNumberFormat="1"/>
    <xf numFmtId="166" fontId="0" fillId="0" borderId="0" xfId="0" applyNumberFormat="1"/>
    <xf numFmtId="166" fontId="0" fillId="0" borderId="0" xfId="0" applyNumberFormat="1" applyAlignment="1">
      <alignment horizontal="center"/>
    </xf>
    <xf numFmtId="0" fontId="1" fillId="2" borderId="2" xfId="0" applyFont="1" applyFill="1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2" borderId="6" xfId="0" applyFont="1" applyFill="1" applyBorder="1" applyAlignment="1">
      <alignment horizontal="center"/>
    </xf>
    <xf numFmtId="170" fontId="1" fillId="2" borderId="6" xfId="0" applyNumberFormat="1" applyFont="1" applyFill="1" applyBorder="1" applyAlignment="1">
      <alignment horizontal="center"/>
    </xf>
    <xf numFmtId="170" fontId="2" fillId="2" borderId="6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170" fontId="2" fillId="2" borderId="7" xfId="0" applyNumberFormat="1" applyFont="1" applyFill="1" applyBorder="1" applyAlignment="1">
      <alignment horizontal="center"/>
    </xf>
    <xf numFmtId="170" fontId="1" fillId="2" borderId="7" xfId="0" applyNumberFormat="1" applyFont="1" applyFill="1" applyBorder="1" applyAlignment="1">
      <alignment horizontal="center"/>
    </xf>
    <xf numFmtId="0" fontId="1" fillId="0" borderId="7" xfId="0" applyFont="1" applyBorder="1"/>
    <xf numFmtId="0" fontId="3" fillId="0" borderId="0" xfId="0" applyFont="1"/>
    <xf numFmtId="0" fontId="1" fillId="0" borderId="2" xfId="0" applyFont="1" applyBorder="1"/>
    <xf numFmtId="0" fontId="3" fillId="0" borderId="2" xfId="0" applyFont="1" applyBorder="1" applyAlignment="1">
      <alignment horizontal="center"/>
    </xf>
    <xf numFmtId="171" fontId="3" fillId="0" borderId="2" xfId="0" applyNumberFormat="1" applyFont="1" applyBorder="1"/>
    <xf numFmtId="0" fontId="0" fillId="0" borderId="0" xfId="0" applyAlignment="1">
      <alignment horizontal="left"/>
    </xf>
    <xf numFmtId="0" fontId="0" fillId="0" borderId="1" xfId="0" applyBorder="1"/>
    <xf numFmtId="0" fontId="2" fillId="0" borderId="0" xfId="1" applyFont="1"/>
    <xf numFmtId="170" fontId="10" fillId="0" borderId="8" xfId="0" applyNumberFormat="1" applyFont="1" applyBorder="1"/>
    <xf numFmtId="170" fontId="0" fillId="0" borderId="0" xfId="0" applyNumberFormat="1"/>
    <xf numFmtId="0" fontId="10" fillId="0" borderId="0" xfId="1"/>
    <xf numFmtId="0" fontId="1" fillId="2" borderId="9" xfId="0" applyFont="1" applyFill="1" applyBorder="1"/>
    <xf numFmtId="0" fontId="1" fillId="2" borderId="11" xfId="0" applyFont="1" applyFill="1" applyBorder="1" applyAlignment="1">
      <alignment horizontal="center"/>
    </xf>
    <xf numFmtId="170" fontId="1" fillId="2" borderId="12" xfId="0" applyNumberFormat="1" applyFont="1" applyFill="1" applyBorder="1" applyAlignment="1">
      <alignment horizontal="center"/>
    </xf>
    <xf numFmtId="170" fontId="1" fillId="2" borderId="13" xfId="0" applyNumberFormat="1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170" fontId="1" fillId="2" borderId="15" xfId="0" applyNumberFormat="1" applyFont="1" applyFill="1" applyBorder="1" applyAlignment="1">
      <alignment horizontal="center"/>
    </xf>
    <xf numFmtId="171" fontId="3" fillId="0" borderId="2" xfId="0" applyNumberFormat="1" applyFont="1" applyBorder="1" applyAlignment="1">
      <alignment horizontal="center"/>
    </xf>
    <xf numFmtId="171" fontId="3" fillId="0" borderId="7" xfId="0" applyNumberFormat="1" applyFont="1" applyBorder="1" applyAlignment="1">
      <alignment horizontal="center"/>
    </xf>
    <xf numFmtId="171" fontId="3" fillId="0" borderId="7" xfId="0" applyNumberFormat="1" applyFont="1" applyBorder="1"/>
    <xf numFmtId="0" fontId="0" fillId="0" borderId="2" xfId="0" applyBorder="1"/>
    <xf numFmtId="0" fontId="3" fillId="0" borderId="6" xfId="0" applyFont="1" applyBorder="1"/>
    <xf numFmtId="0" fontId="3" fillId="0" borderId="6" xfId="0" applyFont="1" applyBorder="1" applyAlignment="1">
      <alignment horizontal="center"/>
    </xf>
    <xf numFmtId="0" fontId="10" fillId="0" borderId="6" xfId="1" applyBorder="1" applyAlignment="1">
      <alignment horizontal="center"/>
    </xf>
    <xf numFmtId="171" fontId="3" fillId="0" borderId="6" xfId="0" applyNumberFormat="1" applyFont="1" applyBorder="1"/>
    <xf numFmtId="170" fontId="10" fillId="0" borderId="6" xfId="1" applyNumberFormat="1" applyBorder="1"/>
    <xf numFmtId="0" fontId="3" fillId="0" borderId="16" xfId="0" applyFont="1" applyBorder="1"/>
    <xf numFmtId="0" fontId="3" fillId="0" borderId="16" xfId="0" applyFont="1" applyBorder="1" applyAlignment="1">
      <alignment horizontal="center"/>
    </xf>
    <xf numFmtId="0" fontId="10" fillId="0" borderId="16" xfId="1" applyBorder="1" applyAlignment="1">
      <alignment horizontal="center"/>
    </xf>
    <xf numFmtId="171" fontId="3" fillId="0" borderId="16" xfId="0" applyNumberFormat="1" applyFont="1" applyBorder="1"/>
    <xf numFmtId="170" fontId="10" fillId="0" borderId="16" xfId="1" applyNumberFormat="1" applyBorder="1"/>
    <xf numFmtId="0" fontId="10" fillId="0" borderId="6" xfId="0" applyFont="1" applyBorder="1" applyAlignment="1">
      <alignment horizontal="center"/>
    </xf>
    <xf numFmtId="170" fontId="10" fillId="0" borderId="6" xfId="0" applyNumberFormat="1" applyFont="1" applyBorder="1"/>
    <xf numFmtId="0" fontId="10" fillId="0" borderId="16" xfId="0" applyFont="1" applyBorder="1" applyAlignment="1">
      <alignment horizontal="center"/>
    </xf>
    <xf numFmtId="170" fontId="10" fillId="0" borderId="16" xfId="0" applyNumberFormat="1" applyFont="1" applyBorder="1"/>
    <xf numFmtId="171" fontId="3" fillId="0" borderId="12" xfId="0" applyNumberFormat="1" applyFont="1" applyBorder="1"/>
    <xf numFmtId="171" fontId="3" fillId="0" borderId="11" xfId="0" applyNumberFormat="1" applyFont="1" applyBorder="1"/>
    <xf numFmtId="171" fontId="3" fillId="0" borderId="13" xfId="0" applyNumberFormat="1" applyFont="1" applyBorder="1"/>
    <xf numFmtId="171" fontId="3" fillId="0" borderId="17" xfId="0" applyNumberFormat="1" applyFont="1" applyBorder="1"/>
    <xf numFmtId="0" fontId="3" fillId="0" borderId="1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10" fillId="0" borderId="6" xfId="2" applyBorder="1" applyAlignment="1">
      <alignment horizontal="center"/>
    </xf>
    <xf numFmtId="0" fontId="10" fillId="0" borderId="16" xfId="2" applyBorder="1" applyAlignment="1">
      <alignment horizontal="center"/>
    </xf>
    <xf numFmtId="170" fontId="10" fillId="0" borderId="6" xfId="2" applyNumberFormat="1" applyBorder="1"/>
    <xf numFmtId="170" fontId="10" fillId="0" borderId="16" xfId="2" applyNumberFormat="1" applyBorder="1"/>
    <xf numFmtId="170" fontId="10" fillId="0" borderId="6" xfId="1" applyNumberFormat="1" applyBorder="1" applyAlignment="1">
      <alignment horizontal="center"/>
    </xf>
    <xf numFmtId="170" fontId="10" fillId="0" borderId="16" xfId="1" applyNumberFormat="1" applyBorder="1" applyAlignment="1">
      <alignment horizontal="center"/>
    </xf>
    <xf numFmtId="0" fontId="12" fillId="0" borderId="0" xfId="0" applyFont="1"/>
    <xf numFmtId="0" fontId="13" fillId="0" borderId="2" xfId="0" applyFont="1" applyBorder="1"/>
    <xf numFmtId="167" fontId="0" fillId="0" borderId="2" xfId="0" applyNumberFormat="1" applyBorder="1"/>
    <xf numFmtId="171" fontId="3" fillId="0" borderId="6" xfId="0" applyNumberFormat="1" applyFont="1" applyBorder="1" applyAlignment="1">
      <alignment horizontal="center"/>
    </xf>
    <xf numFmtId="171" fontId="3" fillId="0" borderId="16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71" fontId="0" fillId="0" borderId="0" xfId="0" applyNumberFormat="1"/>
    <xf numFmtId="171" fontId="3" fillId="0" borderId="16" xfId="6" applyNumberFormat="1" applyFont="1" applyBorder="1" applyAlignment="1">
      <alignment horizontal="center"/>
    </xf>
    <xf numFmtId="171" fontId="3" fillId="0" borderId="6" xfId="6" applyNumberFormat="1" applyFont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171" fontId="1" fillId="4" borderId="2" xfId="0" applyNumberFormat="1" applyFont="1" applyFill="1" applyBorder="1" applyAlignment="1">
      <alignment horizontal="center"/>
    </xf>
    <xf numFmtId="171" fontId="1" fillId="4" borderId="2" xfId="0" applyNumberFormat="1" applyFont="1" applyFill="1" applyBorder="1"/>
    <xf numFmtId="172" fontId="3" fillId="0" borderId="6" xfId="7" applyNumberFormat="1" applyFont="1" applyBorder="1" applyAlignment="1">
      <alignment horizontal="center"/>
    </xf>
    <xf numFmtId="172" fontId="10" fillId="0" borderId="6" xfId="7" applyNumberFormat="1" applyFont="1" applyBorder="1" applyAlignment="1">
      <alignment horizontal="center"/>
    </xf>
    <xf numFmtId="172" fontId="3" fillId="0" borderId="16" xfId="7" applyNumberFormat="1" applyFont="1" applyBorder="1" applyAlignment="1">
      <alignment horizontal="center"/>
    </xf>
    <xf numFmtId="172" fontId="10" fillId="0" borderId="16" xfId="7" applyNumberFormat="1" applyFont="1" applyBorder="1" applyAlignment="1">
      <alignment horizontal="center"/>
    </xf>
    <xf numFmtId="164" fontId="15" fillId="0" borderId="0" xfId="0" applyNumberFormat="1" applyFont="1"/>
    <xf numFmtId="0" fontId="3" fillId="0" borderId="7" xfId="0" applyFont="1" applyBorder="1"/>
    <xf numFmtId="0" fontId="3" fillId="0" borderId="7" xfId="0" applyFont="1" applyBorder="1" applyAlignment="1">
      <alignment horizontal="center"/>
    </xf>
    <xf numFmtId="171" fontId="3" fillId="0" borderId="7" xfId="6" applyNumberFormat="1" applyFont="1" applyBorder="1" applyAlignment="1">
      <alignment horizontal="center"/>
    </xf>
    <xf numFmtId="0" fontId="1" fillId="5" borderId="2" xfId="0" applyFont="1" applyFill="1" applyBorder="1"/>
    <xf numFmtId="0" fontId="1" fillId="5" borderId="2" xfId="0" applyFont="1" applyFill="1" applyBorder="1" applyAlignment="1">
      <alignment horizontal="center"/>
    </xf>
    <xf numFmtId="171" fontId="1" fillId="5" borderId="2" xfId="0" applyNumberFormat="1" applyFont="1" applyFill="1" applyBorder="1" applyAlignment="1">
      <alignment horizontal="center"/>
    </xf>
    <xf numFmtId="171" fontId="1" fillId="5" borderId="2" xfId="0" applyNumberFormat="1" applyFont="1" applyFill="1" applyBorder="1"/>
    <xf numFmtId="171" fontId="1" fillId="5" borderId="2" xfId="6" applyNumberFormat="1" applyFont="1" applyFill="1" applyBorder="1" applyAlignment="1">
      <alignment horizontal="center"/>
    </xf>
    <xf numFmtId="172" fontId="3" fillId="0" borderId="7" xfId="7" applyNumberFormat="1" applyFont="1" applyBorder="1" applyAlignment="1">
      <alignment horizontal="center"/>
    </xf>
    <xf numFmtId="0" fontId="1" fillId="6" borderId="2" xfId="0" applyFont="1" applyFill="1" applyBorder="1"/>
    <xf numFmtId="170" fontId="1" fillId="2" borderId="3" xfId="0" applyNumberFormat="1" applyFont="1" applyFill="1" applyBorder="1" applyAlignment="1">
      <alignment horizontal="left"/>
    </xf>
    <xf numFmtId="170" fontId="1" fillId="2" borderId="4" xfId="0" applyNumberFormat="1" applyFont="1" applyFill="1" applyBorder="1" applyAlignment="1">
      <alignment horizontal="left"/>
    </xf>
    <xf numFmtId="170" fontId="1" fillId="2" borderId="5" xfId="0" applyNumberFormat="1" applyFont="1" applyFill="1" applyBorder="1" applyAlignment="1">
      <alignment horizontal="left"/>
    </xf>
    <xf numFmtId="0" fontId="1" fillId="0" borderId="7" xfId="0" applyFont="1" applyBorder="1" applyAlignment="1">
      <alignment horizontal="center"/>
    </xf>
    <xf numFmtId="170" fontId="1" fillId="0" borderId="7" xfId="0" applyNumberFormat="1" applyFont="1" applyBorder="1" applyAlignment="1">
      <alignment horizontal="center"/>
    </xf>
    <xf numFmtId="0" fontId="10" fillId="0" borderId="6" xfId="0" applyFont="1" applyBorder="1"/>
    <xf numFmtId="171" fontId="10" fillId="0" borderId="6" xfId="0" applyNumberFormat="1" applyFont="1" applyBorder="1" applyAlignment="1">
      <alignment horizontal="center"/>
    </xf>
    <xf numFmtId="171" fontId="10" fillId="0" borderId="6" xfId="0" applyNumberFormat="1" applyFont="1" applyBorder="1"/>
    <xf numFmtId="171" fontId="1" fillId="0" borderId="16" xfId="0" applyNumberFormat="1" applyFont="1" applyBorder="1" applyAlignment="1">
      <alignment horizontal="center"/>
    </xf>
    <xf numFmtId="0" fontId="10" fillId="0" borderId="16" xfId="0" applyFont="1" applyBorder="1"/>
    <xf numFmtId="171" fontId="10" fillId="0" borderId="16" xfId="0" applyNumberFormat="1" applyFont="1" applyBorder="1" applyAlignment="1">
      <alignment horizontal="center"/>
    </xf>
    <xf numFmtId="171" fontId="10" fillId="0" borderId="16" xfId="0" applyNumberFormat="1" applyFont="1" applyBorder="1"/>
    <xf numFmtId="171" fontId="10" fillId="0" borderId="16" xfId="6" applyNumberFormat="1" applyFont="1" applyBorder="1" applyAlignment="1">
      <alignment horizontal="center"/>
    </xf>
    <xf numFmtId="0" fontId="1" fillId="0" borderId="6" xfId="0" applyFont="1" applyBorder="1"/>
    <xf numFmtId="0" fontId="1" fillId="0" borderId="16" xfId="0" applyFont="1" applyBorder="1"/>
    <xf numFmtId="3" fontId="3" fillId="0" borderId="6" xfId="0" applyNumberFormat="1" applyFont="1" applyBorder="1" applyAlignment="1">
      <alignment horizontal="right"/>
    </xf>
    <xf numFmtId="3" fontId="3" fillId="0" borderId="16" xfId="0" applyNumberFormat="1" applyFont="1" applyBorder="1" applyAlignment="1">
      <alignment horizontal="right"/>
    </xf>
    <xf numFmtId="3" fontId="3" fillId="0" borderId="7" xfId="0" applyNumberFormat="1" applyFont="1" applyBorder="1" applyAlignment="1">
      <alignment horizontal="right"/>
    </xf>
    <xf numFmtId="171" fontId="3" fillId="0" borderId="6" xfId="6" applyNumberFormat="1" applyFont="1" applyBorder="1" applyAlignment="1">
      <alignment horizontal="right"/>
    </xf>
    <xf numFmtId="171" fontId="3" fillId="0" borderId="16" xfId="6" applyNumberFormat="1" applyFont="1" applyBorder="1" applyAlignment="1">
      <alignment horizontal="right"/>
    </xf>
    <xf numFmtId="171" fontId="3" fillId="0" borderId="7" xfId="6" applyNumberFormat="1" applyFont="1" applyBorder="1" applyAlignment="1">
      <alignment horizontal="right"/>
    </xf>
    <xf numFmtId="0" fontId="15" fillId="0" borderId="0" xfId="0" applyFont="1"/>
    <xf numFmtId="171" fontId="1" fillId="4" borderId="16" xfId="0" applyNumberFormat="1" applyFont="1" applyFill="1" applyBorder="1" applyAlignment="1">
      <alignment horizontal="center"/>
    </xf>
    <xf numFmtId="171" fontId="3" fillId="0" borderId="3" xfId="0" applyNumberFormat="1" applyFont="1" applyBorder="1"/>
    <xf numFmtId="171" fontId="3" fillId="0" borderId="14" xfId="0" applyNumberFormat="1" applyFont="1" applyBorder="1"/>
    <xf numFmtId="171" fontId="3" fillId="0" borderId="5" xfId="0" applyNumberFormat="1" applyFont="1" applyBorder="1"/>
    <xf numFmtId="171" fontId="3" fillId="0" borderId="15" xfId="0" applyNumberFormat="1" applyFont="1" applyBorder="1"/>
    <xf numFmtId="170" fontId="10" fillId="2" borderId="2" xfId="1" applyNumberFormat="1" applyFill="1" applyBorder="1"/>
    <xf numFmtId="170" fontId="10" fillId="0" borderId="2" xfId="1" applyNumberFormat="1" applyBorder="1"/>
    <xf numFmtId="171" fontId="3" fillId="0" borderId="2" xfId="6" applyNumberFormat="1" applyFont="1" applyBorder="1" applyAlignment="1">
      <alignment horizontal="center"/>
    </xf>
    <xf numFmtId="170" fontId="2" fillId="2" borderId="14" xfId="0" applyNumberFormat="1" applyFont="1" applyFill="1" applyBorder="1" applyAlignment="1">
      <alignment horizontal="center"/>
    </xf>
    <xf numFmtId="170" fontId="1" fillId="2" borderId="0" xfId="0" applyNumberFormat="1" applyFont="1" applyFill="1" applyAlignment="1">
      <alignment horizontal="center" wrapText="1"/>
    </xf>
    <xf numFmtId="0" fontId="13" fillId="0" borderId="0" xfId="0" applyFont="1"/>
    <xf numFmtId="171" fontId="1" fillId="4" borderId="16" xfId="0" applyNumberFormat="1" applyFont="1" applyFill="1" applyBorder="1"/>
    <xf numFmtId="171" fontId="3" fillId="4" borderId="16" xfId="0" applyNumberFormat="1" applyFont="1" applyFill="1" applyBorder="1"/>
    <xf numFmtId="168" fontId="3" fillId="0" borderId="16" xfId="0" applyNumberFormat="1" applyFont="1" applyBorder="1" applyAlignment="1">
      <alignment horizontal="center"/>
    </xf>
    <xf numFmtId="0" fontId="1" fillId="0" borderId="0" xfId="0" applyFont="1"/>
    <xf numFmtId="0" fontId="1" fillId="7" borderId="2" xfId="0" applyFont="1" applyFill="1" applyBorder="1"/>
    <xf numFmtId="171" fontId="3" fillId="0" borderId="7" xfId="6" applyNumberFormat="1" applyFont="1" applyFill="1" applyBorder="1" applyAlignment="1">
      <alignment horizontal="center"/>
    </xf>
    <xf numFmtId="172" fontId="3" fillId="0" borderId="7" xfId="7" applyNumberFormat="1" applyFont="1" applyFill="1" applyBorder="1" applyAlignment="1">
      <alignment horizontal="center"/>
    </xf>
    <xf numFmtId="171" fontId="16" fillId="9" borderId="16" xfId="0" applyNumberFormat="1" applyFont="1" applyFill="1" applyBorder="1" applyAlignment="1">
      <alignment horizontal="center"/>
    </xf>
    <xf numFmtId="171" fontId="16" fillId="0" borderId="16" xfId="0" applyNumberFormat="1" applyFont="1" applyBorder="1" applyAlignment="1">
      <alignment horizontal="center"/>
    </xf>
    <xf numFmtId="171" fontId="3" fillId="0" borderId="16" xfId="6" applyNumberFormat="1" applyFont="1" applyFill="1" applyBorder="1" applyAlignment="1">
      <alignment horizontal="center"/>
    </xf>
    <xf numFmtId="172" fontId="3" fillId="0" borderId="16" xfId="7" applyNumberFormat="1" applyFont="1" applyFill="1" applyBorder="1" applyAlignment="1">
      <alignment horizontal="center"/>
    </xf>
    <xf numFmtId="42" fontId="3" fillId="0" borderId="16" xfId="9" applyFont="1" applyFill="1" applyBorder="1" applyAlignment="1">
      <alignment horizontal="center"/>
    </xf>
    <xf numFmtId="42" fontId="3" fillId="0" borderId="16" xfId="9" applyFont="1" applyBorder="1" applyAlignment="1">
      <alignment horizontal="center"/>
    </xf>
    <xf numFmtId="171" fontId="3" fillId="10" borderId="16" xfId="0" applyNumberFormat="1" applyFont="1" applyFill="1" applyBorder="1"/>
    <xf numFmtId="42" fontId="3" fillId="0" borderId="7" xfId="9" applyFont="1" applyFill="1" applyBorder="1" applyAlignment="1">
      <alignment horizontal="center"/>
    </xf>
    <xf numFmtId="171" fontId="3" fillId="7" borderId="16" xfId="0" applyNumberFormat="1" applyFont="1" applyFill="1" applyBorder="1" applyAlignment="1">
      <alignment horizontal="center"/>
    </xf>
    <xf numFmtId="0" fontId="13" fillId="0" borderId="0" xfId="0" applyFont="1" applyAlignment="1">
      <alignment horizontal="left"/>
    </xf>
    <xf numFmtId="166" fontId="13" fillId="0" borderId="0" xfId="0" applyNumberFormat="1" applyFont="1" applyAlignment="1">
      <alignment horizontal="center"/>
    </xf>
    <xf numFmtId="170" fontId="18" fillId="0" borderId="0" xfId="1" applyNumberFormat="1" applyFont="1" applyAlignment="1">
      <alignment horizontal="left"/>
    </xf>
    <xf numFmtId="0" fontId="18" fillId="0" borderId="0" xfId="0" applyFont="1"/>
    <xf numFmtId="0" fontId="18" fillId="0" borderId="0" xfId="1" applyFont="1"/>
    <xf numFmtId="0" fontId="18" fillId="0" borderId="0" xfId="2" applyFont="1"/>
    <xf numFmtId="0" fontId="19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/>
    <xf numFmtId="171" fontId="3" fillId="12" borderId="16" xfId="0" applyNumberFormat="1" applyFont="1" applyFill="1" applyBorder="1" applyAlignment="1">
      <alignment horizontal="center"/>
    </xf>
    <xf numFmtId="171" fontId="3" fillId="0" borderId="6" xfId="6" applyNumberFormat="1" applyFont="1" applyFill="1" applyBorder="1" applyAlignment="1">
      <alignment horizontal="center"/>
    </xf>
    <xf numFmtId="173" fontId="13" fillId="2" borderId="20" xfId="0" applyNumberFormat="1" applyFont="1" applyFill="1" applyBorder="1"/>
    <xf numFmtId="173" fontId="13" fillId="2" borderId="22" xfId="0" applyNumberFormat="1" applyFont="1" applyFill="1" applyBorder="1"/>
    <xf numFmtId="0" fontId="13" fillId="0" borderId="26" xfId="4" applyFont="1" applyBorder="1" applyAlignment="1">
      <alignment horizontal="center"/>
    </xf>
    <xf numFmtId="166" fontId="13" fillId="2" borderId="18" xfId="4" applyNumberFormat="1" applyFont="1" applyFill="1" applyBorder="1"/>
    <xf numFmtId="166" fontId="13" fillId="2" borderId="20" xfId="4" applyNumberFormat="1" applyFont="1" applyFill="1" applyBorder="1" applyAlignment="1">
      <alignment horizontal="center"/>
    </xf>
    <xf numFmtId="42" fontId="11" fillId="2" borderId="27" xfId="9" applyFont="1" applyFill="1" applyBorder="1" applyAlignment="1">
      <alignment horizontal="center"/>
    </xf>
    <xf numFmtId="166" fontId="13" fillId="2" borderId="21" xfId="4" applyNumberFormat="1" applyFont="1" applyFill="1" applyBorder="1"/>
    <xf numFmtId="166" fontId="13" fillId="2" borderId="22" xfId="4" applyNumberFormat="1" applyFont="1" applyFill="1" applyBorder="1" applyAlignment="1">
      <alignment horizontal="center"/>
    </xf>
    <xf numFmtId="42" fontId="11" fillId="2" borderId="28" xfId="9" applyFont="1" applyFill="1" applyBorder="1" applyAlignment="1">
      <alignment horizontal="center"/>
    </xf>
    <xf numFmtId="166" fontId="2" fillId="2" borderId="21" xfId="5" applyNumberFormat="1" applyFont="1" applyFill="1" applyBorder="1"/>
    <xf numFmtId="166" fontId="2" fillId="2" borderId="22" xfId="5" applyNumberFormat="1" applyFont="1" applyFill="1" applyBorder="1" applyAlignment="1">
      <alignment horizontal="center"/>
    </xf>
    <xf numFmtId="166" fontId="2" fillId="2" borderId="29" xfId="5" applyNumberFormat="1" applyFont="1" applyFill="1" applyBorder="1"/>
    <xf numFmtId="166" fontId="2" fillId="2" borderId="30" xfId="5" applyNumberFormat="1" applyFont="1" applyFill="1" applyBorder="1" applyAlignment="1">
      <alignment horizontal="center"/>
    </xf>
    <xf numFmtId="42" fontId="11" fillId="2" borderId="31" xfId="9" applyFont="1" applyFill="1" applyBorder="1" applyAlignment="1">
      <alignment horizontal="center"/>
    </xf>
    <xf numFmtId="166" fontId="2" fillId="3" borderId="23" xfId="4" applyNumberFormat="1" applyFont="1" applyFill="1" applyBorder="1"/>
    <xf numFmtId="164" fontId="2" fillId="3" borderId="24" xfId="4" applyNumberFormat="1" applyFont="1" applyFill="1" applyBorder="1"/>
    <xf numFmtId="166" fontId="11" fillId="3" borderId="25" xfId="4" applyNumberFormat="1" applyFont="1" applyFill="1" applyBorder="1" applyAlignment="1">
      <alignment horizontal="center"/>
    </xf>
    <xf numFmtId="42" fontId="3" fillId="0" borderId="6" xfId="9" applyFont="1" applyFill="1" applyBorder="1" applyAlignment="1">
      <alignment horizontal="center"/>
    </xf>
    <xf numFmtId="172" fontId="3" fillId="0" borderId="6" xfId="7" applyNumberFormat="1" applyFont="1" applyFill="1" applyBorder="1" applyAlignment="1">
      <alignment horizontal="center"/>
    </xf>
    <xf numFmtId="0" fontId="14" fillId="0" borderId="0" xfId="10" applyNumberFormat="1" applyFont="1"/>
    <xf numFmtId="171" fontId="10" fillId="0" borderId="16" xfId="6" applyNumberFormat="1" applyFont="1" applyFill="1" applyBorder="1" applyAlignment="1">
      <alignment horizontal="center"/>
    </xf>
    <xf numFmtId="0" fontId="14" fillId="0" borderId="0" xfId="10" applyNumberFormat="1" applyFont="1" applyAlignment="1">
      <alignment horizontal="center"/>
    </xf>
    <xf numFmtId="0" fontId="1" fillId="13" borderId="2" xfId="0" applyFont="1" applyFill="1" applyBorder="1" applyAlignment="1">
      <alignment horizontal="center"/>
    </xf>
    <xf numFmtId="171" fontId="1" fillId="13" borderId="2" xfId="0" applyNumberFormat="1" applyFont="1" applyFill="1" applyBorder="1"/>
    <xf numFmtId="171" fontId="1" fillId="13" borderId="2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171" fontId="1" fillId="0" borderId="0" xfId="0" applyNumberFormat="1" applyFont="1" applyAlignment="1">
      <alignment horizontal="center"/>
    </xf>
    <xf numFmtId="171" fontId="1" fillId="0" borderId="0" xfId="0" applyNumberFormat="1" applyFont="1"/>
    <xf numFmtId="0" fontId="1" fillId="11" borderId="6" xfId="0" applyFont="1" applyFill="1" applyBorder="1"/>
    <xf numFmtId="41" fontId="3" fillId="0" borderId="7" xfId="10" applyFont="1" applyFill="1" applyBorder="1" applyAlignment="1">
      <alignment horizontal="center"/>
    </xf>
    <xf numFmtId="169" fontId="3" fillId="0" borderId="6" xfId="6" applyFont="1" applyFill="1" applyBorder="1" applyAlignment="1">
      <alignment horizontal="center"/>
    </xf>
    <xf numFmtId="169" fontId="3" fillId="0" borderId="16" xfId="6" applyFont="1" applyFill="1" applyBorder="1" applyAlignment="1">
      <alignment horizontal="center"/>
    </xf>
    <xf numFmtId="169" fontId="10" fillId="0" borderId="16" xfId="6" applyFont="1" applyFill="1" applyBorder="1" applyAlignment="1">
      <alignment horizontal="center"/>
    </xf>
    <xf numFmtId="169" fontId="3" fillId="0" borderId="7" xfId="6" applyFont="1" applyFill="1" applyBorder="1" applyAlignment="1">
      <alignment horizontal="center"/>
    </xf>
    <xf numFmtId="41" fontId="3" fillId="0" borderId="16" xfId="10" applyFont="1" applyFill="1" applyBorder="1" applyAlignment="1">
      <alignment horizontal="center"/>
    </xf>
    <xf numFmtId="0" fontId="21" fillId="0" borderId="1" xfId="0" applyFont="1" applyBorder="1"/>
    <xf numFmtId="0" fontId="3" fillId="0" borderId="16" xfId="10" applyNumberFormat="1" applyFont="1" applyFill="1" applyBorder="1" applyAlignment="1">
      <alignment horizontal="center"/>
    </xf>
    <xf numFmtId="171" fontId="1" fillId="0" borderId="16" xfId="6" applyNumberFormat="1" applyFont="1" applyFill="1" applyBorder="1" applyAlignment="1">
      <alignment horizontal="center"/>
    </xf>
    <xf numFmtId="41" fontId="0" fillId="0" borderId="0" xfId="10" applyFont="1"/>
    <xf numFmtId="171" fontId="3" fillId="12" borderId="6" xfId="0" applyNumberFormat="1" applyFont="1" applyFill="1" applyBorder="1" applyAlignment="1">
      <alignment horizontal="center"/>
    </xf>
    <xf numFmtId="171" fontId="10" fillId="12" borderId="16" xfId="0" applyNumberFormat="1" applyFont="1" applyFill="1" applyBorder="1" applyAlignment="1">
      <alignment horizontal="center"/>
    </xf>
    <xf numFmtId="171" fontId="3" fillId="12" borderId="7" xfId="0" applyNumberFormat="1" applyFont="1" applyFill="1" applyBorder="1" applyAlignment="1">
      <alignment horizontal="center"/>
    </xf>
    <xf numFmtId="0" fontId="1" fillId="13" borderId="2" xfId="0" applyFont="1" applyFill="1" applyBorder="1"/>
    <xf numFmtId="0" fontId="1" fillId="13" borderId="7" xfId="0" applyFont="1" applyFill="1" applyBorder="1" applyAlignment="1">
      <alignment horizontal="center"/>
    </xf>
    <xf numFmtId="171" fontId="1" fillId="13" borderId="7" xfId="0" applyNumberFormat="1" applyFont="1" applyFill="1" applyBorder="1" applyAlignment="1">
      <alignment horizontal="center"/>
    </xf>
    <xf numFmtId="171" fontId="1" fillId="13" borderId="7" xfId="0" applyNumberFormat="1" applyFont="1" applyFill="1" applyBorder="1"/>
    <xf numFmtId="0" fontId="0" fillId="2" borderId="0" xfId="0" applyFill="1"/>
    <xf numFmtId="171" fontId="0" fillId="0" borderId="0" xfId="6" applyNumberFormat="1" applyFont="1"/>
    <xf numFmtId="0" fontId="22" fillId="0" borderId="0" xfId="0" applyFont="1"/>
    <xf numFmtId="0" fontId="14" fillId="0" borderId="0" xfId="10" applyNumberFormat="1" applyFont="1" applyFill="1"/>
    <xf numFmtId="0" fontId="23" fillId="0" borderId="0" xfId="0" applyFont="1"/>
    <xf numFmtId="0" fontId="13" fillId="2" borderId="18" xfId="0" applyFont="1" applyFill="1" applyBorder="1"/>
    <xf numFmtId="0" fontId="13" fillId="2" borderId="19" xfId="0" applyFont="1" applyFill="1" applyBorder="1"/>
    <xf numFmtId="0" fontId="13" fillId="2" borderId="21" xfId="0" applyFont="1" applyFill="1" applyBorder="1"/>
    <xf numFmtId="0" fontId="13" fillId="2" borderId="0" xfId="0" applyFont="1" applyFill="1"/>
    <xf numFmtId="166" fontId="13" fillId="2" borderId="18" xfId="4" applyNumberFormat="1" applyFont="1" applyFill="1" applyBorder="1" applyAlignment="1">
      <alignment horizontal="center" vertical="center"/>
    </xf>
    <xf numFmtId="166" fontId="13" fillId="2" borderId="21" xfId="4" applyNumberFormat="1" applyFont="1" applyFill="1" applyBorder="1" applyAlignment="1">
      <alignment horizontal="center" vertical="center"/>
    </xf>
    <xf numFmtId="166" fontId="2" fillId="2" borderId="21" xfId="5" applyNumberFormat="1" applyFont="1" applyFill="1" applyBorder="1" applyAlignment="1">
      <alignment horizontal="center" vertical="center"/>
    </xf>
    <xf numFmtId="166" fontId="2" fillId="2" borderId="29" xfId="5" applyNumberFormat="1" applyFont="1" applyFill="1" applyBorder="1" applyAlignment="1">
      <alignment horizontal="center" vertical="center"/>
    </xf>
    <xf numFmtId="171" fontId="3" fillId="0" borderId="7" xfId="6" applyNumberFormat="1" applyFont="1" applyFill="1" applyBorder="1"/>
    <xf numFmtId="0" fontId="1" fillId="11" borderId="16" xfId="0" applyFont="1" applyFill="1" applyBorder="1"/>
    <xf numFmtId="0" fontId="1" fillId="11" borderId="7" xfId="0" applyFont="1" applyFill="1" applyBorder="1"/>
    <xf numFmtId="42" fontId="0" fillId="0" borderId="0" xfId="9" applyFont="1"/>
    <xf numFmtId="171" fontId="3" fillId="0" borderId="16" xfId="6" applyNumberFormat="1" applyFont="1" applyFill="1" applyBorder="1"/>
    <xf numFmtId="174" fontId="13" fillId="0" borderId="0" xfId="0" applyNumberFormat="1" applyFont="1" applyAlignment="1">
      <alignment horizontal="left"/>
    </xf>
    <xf numFmtId="171" fontId="3" fillId="0" borderId="6" xfId="6" applyNumberFormat="1" applyFont="1" applyFill="1" applyBorder="1"/>
    <xf numFmtId="14" fontId="0" fillId="0" borderId="0" xfId="0" applyNumberFormat="1" applyAlignment="1">
      <alignment horizontal="left"/>
    </xf>
    <xf numFmtId="171" fontId="3" fillId="8" borderId="16" xfId="0" applyNumberFormat="1" applyFont="1" applyFill="1" applyBorder="1" applyAlignment="1">
      <alignment horizontal="center"/>
    </xf>
    <xf numFmtId="171" fontId="3" fillId="8" borderId="6" xfId="0" applyNumberFormat="1" applyFont="1" applyFill="1" applyBorder="1" applyAlignment="1">
      <alignment horizontal="center"/>
    </xf>
    <xf numFmtId="42" fontId="3" fillId="4" borderId="16" xfId="9" applyFont="1" applyFill="1" applyBorder="1" applyAlignment="1">
      <alignment horizontal="center"/>
    </xf>
    <xf numFmtId="171" fontId="1" fillId="13" borderId="16" xfId="0" applyNumberFormat="1" applyFont="1" applyFill="1" applyBorder="1" applyAlignment="1">
      <alignment horizontal="center"/>
    </xf>
    <xf numFmtId="0" fontId="1" fillId="13" borderId="16" xfId="0" applyFont="1" applyFill="1" applyBorder="1"/>
    <xf numFmtId="0" fontId="1" fillId="13" borderId="16" xfId="0" applyFont="1" applyFill="1" applyBorder="1" applyAlignment="1">
      <alignment horizontal="center"/>
    </xf>
    <xf numFmtId="171" fontId="1" fillId="13" borderId="16" xfId="0" applyNumberFormat="1" applyFont="1" applyFill="1" applyBorder="1"/>
    <xf numFmtId="171" fontId="1" fillId="13" borderId="16" xfId="6" applyNumberFormat="1" applyFont="1" applyFill="1" applyBorder="1" applyAlignment="1">
      <alignment horizontal="center"/>
    </xf>
    <xf numFmtId="0" fontId="3" fillId="14" borderId="6" xfId="0" applyFont="1" applyFill="1" applyBorder="1"/>
    <xf numFmtId="0" fontId="3" fillId="14" borderId="16" xfId="0" applyFont="1" applyFill="1" applyBorder="1"/>
    <xf numFmtId="0" fontId="3" fillId="14" borderId="7" xfId="0" applyFont="1" applyFill="1" applyBorder="1"/>
    <xf numFmtId="0" fontId="3" fillId="15" borderId="6" xfId="0" applyFont="1" applyFill="1" applyBorder="1"/>
    <xf numFmtId="0" fontId="3" fillId="15" borderId="16" xfId="0" applyFont="1" applyFill="1" applyBorder="1"/>
    <xf numFmtId="0" fontId="3" fillId="15" borderId="7" xfId="0" applyFont="1" applyFill="1" applyBorder="1"/>
    <xf numFmtId="0" fontId="1" fillId="16" borderId="7" xfId="0" applyFont="1" applyFill="1" applyBorder="1"/>
    <xf numFmtId="0" fontId="0" fillId="0" borderId="0" xfId="0" applyBorder="1"/>
    <xf numFmtId="0" fontId="3" fillId="0" borderId="7" xfId="0" applyFont="1" applyFill="1" applyBorder="1"/>
    <xf numFmtId="0" fontId="3" fillId="0" borderId="7" xfId="0" applyFont="1" applyFill="1" applyBorder="1" applyAlignment="1">
      <alignment horizontal="center"/>
    </xf>
    <xf numFmtId="171" fontId="3" fillId="0" borderId="7" xfId="0" applyNumberFormat="1" applyFont="1" applyFill="1" applyBorder="1" applyAlignment="1">
      <alignment horizontal="center"/>
    </xf>
    <xf numFmtId="171" fontId="3" fillId="0" borderId="7" xfId="0" applyNumberFormat="1" applyFont="1" applyFill="1" applyBorder="1"/>
    <xf numFmtId="171" fontId="1" fillId="13" borderId="2" xfId="6" applyNumberFormat="1" applyFont="1" applyFill="1" applyBorder="1" applyAlignment="1">
      <alignment horizontal="center"/>
    </xf>
    <xf numFmtId="171" fontId="3" fillId="13" borderId="16" xfId="0" applyNumberFormat="1" applyFont="1" applyFill="1" applyBorder="1"/>
    <xf numFmtId="171" fontId="3" fillId="0" borderId="16" xfId="0" applyNumberFormat="1" applyFont="1" applyFill="1" applyBorder="1"/>
    <xf numFmtId="0" fontId="3" fillId="0" borderId="16" xfId="0" applyFont="1" applyFill="1" applyBorder="1"/>
    <xf numFmtId="0" fontId="3" fillId="0" borderId="16" xfId="0" applyFont="1" applyFill="1" applyBorder="1" applyAlignment="1">
      <alignment horizontal="center"/>
    </xf>
    <xf numFmtId="171" fontId="3" fillId="0" borderId="16" xfId="0" applyNumberFormat="1" applyFont="1" applyFill="1" applyBorder="1" applyAlignment="1">
      <alignment horizontal="center"/>
    </xf>
    <xf numFmtId="0" fontId="0" fillId="3" borderId="25" xfId="0" applyFill="1" applyBorder="1"/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170" fontId="1" fillId="2" borderId="10" xfId="0" applyNumberFormat="1" applyFont="1" applyFill="1" applyBorder="1" applyAlignment="1">
      <alignment horizontal="center"/>
    </xf>
    <xf numFmtId="170" fontId="1" fillId="2" borderId="4" xfId="0" applyNumberFormat="1" applyFont="1" applyFill="1" applyBorder="1" applyAlignment="1">
      <alignment horizontal="center"/>
    </xf>
    <xf numFmtId="170" fontId="1" fillId="2" borderId="5" xfId="0" applyNumberFormat="1" applyFont="1" applyFill="1" applyBorder="1" applyAlignment="1">
      <alignment horizontal="center"/>
    </xf>
    <xf numFmtId="170" fontId="1" fillId="2" borderId="3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 wrapText="1"/>
    </xf>
    <xf numFmtId="170" fontId="1" fillId="2" borderId="6" xfId="0" applyNumberFormat="1" applyFont="1" applyFill="1" applyBorder="1" applyAlignment="1">
      <alignment horizontal="center" wrapText="1"/>
    </xf>
    <xf numFmtId="170" fontId="1" fillId="2" borderId="7" xfId="0" applyNumberFormat="1" applyFont="1" applyFill="1" applyBorder="1" applyAlignment="1">
      <alignment horizontal="center" wrapText="1"/>
    </xf>
    <xf numFmtId="170" fontId="1" fillId="2" borderId="2" xfId="0" applyNumberFormat="1" applyFont="1" applyFill="1" applyBorder="1" applyAlignment="1">
      <alignment horizontal="center"/>
    </xf>
    <xf numFmtId="0" fontId="13" fillId="0" borderId="23" xfId="4" applyFont="1" applyBorder="1" applyAlignment="1">
      <alignment horizontal="center"/>
    </xf>
    <xf numFmtId="0" fontId="13" fillId="0" borderId="25" xfId="4" applyFont="1" applyBorder="1" applyAlignment="1">
      <alignment horizontal="center"/>
    </xf>
    <xf numFmtId="0" fontId="13" fillId="4" borderId="23" xfId="0" applyFont="1" applyFill="1" applyBorder="1" applyAlignment="1">
      <alignment horizontal="center"/>
    </xf>
    <xf numFmtId="0" fontId="13" fillId="4" borderId="24" xfId="0" applyFont="1" applyFill="1" applyBorder="1" applyAlignment="1">
      <alignment horizontal="center"/>
    </xf>
    <xf numFmtId="0" fontId="13" fillId="4" borderId="25" xfId="0" applyFont="1" applyFill="1" applyBorder="1" applyAlignment="1">
      <alignment horizontal="center"/>
    </xf>
    <xf numFmtId="0" fontId="13" fillId="0" borderId="24" xfId="4" applyFont="1" applyBorder="1" applyAlignment="1">
      <alignment horizontal="center"/>
    </xf>
    <xf numFmtId="0" fontId="0" fillId="0" borderId="0" xfId="0"/>
    <xf numFmtId="0" fontId="13" fillId="0" borderId="0" xfId="0" applyFont="1" applyAlignment="1">
      <alignment horizontal="left"/>
    </xf>
    <xf numFmtId="0" fontId="13" fillId="0" borderId="0" xfId="0" applyFont="1"/>
    <xf numFmtId="0" fontId="0" fillId="0" borderId="1" xfId="0" applyBorder="1"/>
    <xf numFmtId="0" fontId="13" fillId="2" borderId="18" xfId="0" applyFont="1" applyFill="1" applyBorder="1" applyAlignment="1">
      <alignment horizontal="center"/>
    </xf>
    <xf numFmtId="0" fontId="13" fillId="2" borderId="19" xfId="0" applyFont="1" applyFill="1" applyBorder="1" applyAlignment="1">
      <alignment horizontal="center"/>
    </xf>
    <xf numFmtId="0" fontId="13" fillId="2" borderId="21" xfId="0" applyFont="1" applyFill="1" applyBorder="1" applyAlignment="1">
      <alignment horizontal="center"/>
    </xf>
    <xf numFmtId="0" fontId="13" fillId="2" borderId="0" xfId="0" applyFont="1" applyFill="1" applyAlignment="1">
      <alignment horizontal="center"/>
    </xf>
    <xf numFmtId="170" fontId="1" fillId="0" borderId="6" xfId="0" applyNumberFormat="1" applyFont="1" applyBorder="1" applyAlignment="1">
      <alignment horizontal="center" wrapText="1"/>
    </xf>
    <xf numFmtId="170" fontId="1" fillId="0" borderId="7" xfId="0" applyNumberFormat="1" applyFont="1" applyBorder="1" applyAlignment="1">
      <alignment horizontal="center" wrapText="1"/>
    </xf>
    <xf numFmtId="0" fontId="0" fillId="0" borderId="0" xfId="0" applyAlignment="1">
      <alignment horizontal="left"/>
    </xf>
    <xf numFmtId="0" fontId="1" fillId="2" borderId="5" xfId="0" applyFont="1" applyFill="1" applyBorder="1" applyAlignment="1">
      <alignment horizontal="center"/>
    </xf>
  </cellXfs>
  <cellStyles count="33">
    <cellStyle name="Millares" xfId="7" builtinId="3"/>
    <cellStyle name="Millares [0]" xfId="10" builtinId="6"/>
    <cellStyle name="Millares [0] 2" xfId="12" xr:uid="{00000000-0005-0000-0000-000002000000}"/>
    <cellStyle name="Millares [0] 2 2" xfId="19" xr:uid="{00000000-0005-0000-0000-000003000000}"/>
    <cellStyle name="Millares [0] 2 3" xfId="25" xr:uid="{00000000-0005-0000-0000-000004000000}"/>
    <cellStyle name="Millares [0] 2 4" xfId="31" xr:uid="{00000000-0005-0000-0000-000005000000}"/>
    <cellStyle name="Millares [0] 3" xfId="18" xr:uid="{00000000-0005-0000-0000-000006000000}"/>
    <cellStyle name="Millares [0] 3 2" xfId="24" xr:uid="{00000000-0005-0000-0000-000007000000}"/>
    <cellStyle name="Millares [0] 3 3" xfId="30" xr:uid="{00000000-0005-0000-0000-000008000000}"/>
    <cellStyle name="Millares [0] 4" xfId="14" xr:uid="{00000000-0005-0000-0000-000009000000}"/>
    <cellStyle name="Millares [0] 5" xfId="22" xr:uid="{00000000-0005-0000-0000-00000A000000}"/>
    <cellStyle name="Millares [0] 6" xfId="28" xr:uid="{00000000-0005-0000-0000-00000B000000}"/>
    <cellStyle name="Millares 2" xfId="16" xr:uid="{00000000-0005-0000-0000-00000C000000}"/>
    <cellStyle name="Moneda" xfId="6" builtinId="4"/>
    <cellStyle name="Moneda [0]" xfId="9" builtinId="7"/>
    <cellStyle name="Moneda [0] 2" xfId="11" xr:uid="{00000000-0005-0000-0000-00000F000000}"/>
    <cellStyle name="Moneda [0] 2 2" xfId="20" xr:uid="{00000000-0005-0000-0000-000010000000}"/>
    <cellStyle name="Moneda [0] 2 3" xfId="26" xr:uid="{00000000-0005-0000-0000-000011000000}"/>
    <cellStyle name="Moneda [0] 2 4" xfId="32" xr:uid="{00000000-0005-0000-0000-000012000000}"/>
    <cellStyle name="Moneda [0] 3" xfId="17" xr:uid="{00000000-0005-0000-0000-000013000000}"/>
    <cellStyle name="Moneda [0] 3 2" xfId="23" xr:uid="{00000000-0005-0000-0000-000014000000}"/>
    <cellStyle name="Moneda [0] 3 3" xfId="29" xr:uid="{00000000-0005-0000-0000-000015000000}"/>
    <cellStyle name="Moneda [0] 4" xfId="13" xr:uid="{00000000-0005-0000-0000-000016000000}"/>
    <cellStyle name="Moneda [0] 5" xfId="21" xr:uid="{00000000-0005-0000-0000-000017000000}"/>
    <cellStyle name="Moneda [0] 6" xfId="27" xr:uid="{00000000-0005-0000-0000-000018000000}"/>
    <cellStyle name="Moneda 2" xfId="15" xr:uid="{00000000-0005-0000-0000-000019000000}"/>
    <cellStyle name="Normal" xfId="0" builtinId="0"/>
    <cellStyle name="Normal 10" xfId="2" xr:uid="{00000000-0005-0000-0000-00001B000000}"/>
    <cellStyle name="Normal 15" xfId="5" xr:uid="{00000000-0005-0000-0000-00001C000000}"/>
    <cellStyle name="Normal 2" xfId="1" xr:uid="{00000000-0005-0000-0000-00001D000000}"/>
    <cellStyle name="Normal 4" xfId="4" xr:uid="{00000000-0005-0000-0000-00001E000000}"/>
    <cellStyle name="Normal 5" xfId="3" xr:uid="{00000000-0005-0000-0000-00001F000000}"/>
    <cellStyle name="Normal 5 2" xfId="8" xr:uid="{00000000-0005-0000-0000-000020000000}"/>
  </cellStyles>
  <dxfs count="2498"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0070C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FF66"/>
      <color rgb="FF66FF66"/>
      <color rgb="FF66FF33"/>
      <color rgb="FFFFCC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180975</xdr:rowOff>
    </xdr:from>
    <xdr:to>
      <xdr:col>1</xdr:col>
      <xdr:colOff>2762250</xdr:colOff>
      <xdr:row>3</xdr:row>
      <xdr:rowOff>152400</xdr:rowOff>
    </xdr:to>
    <xdr:sp macro="[0]!buscado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62000" y="180975"/>
          <a:ext cx="2762250" cy="57150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600" b="1"/>
            <a:t>actualizar listas de morosos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6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7.x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8.xml"/><Relationship Id="rId2" Type="http://schemas.openxmlformats.org/officeDocument/2006/relationships/vmlDrawing" Target="../drawings/vmlDrawing38.vml"/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39.v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0.xml"/><Relationship Id="rId2" Type="http://schemas.openxmlformats.org/officeDocument/2006/relationships/vmlDrawing" Target="../drawings/vmlDrawing40.vml"/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1.x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2.xml"/><Relationship Id="rId2" Type="http://schemas.openxmlformats.org/officeDocument/2006/relationships/vmlDrawing" Target="../drawings/vmlDrawing42.vml"/><Relationship Id="rId1" Type="http://schemas.openxmlformats.org/officeDocument/2006/relationships/printerSettings" Target="../printerSettings/printerSettings40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3.xml"/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41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4.xml"/><Relationship Id="rId1" Type="http://schemas.openxmlformats.org/officeDocument/2006/relationships/vmlDrawing" Target="../drawings/vmlDrawing44.v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5.xml"/><Relationship Id="rId1" Type="http://schemas.openxmlformats.org/officeDocument/2006/relationships/vmlDrawing" Target="../drawings/vmlDrawing4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271"/>
  <sheetViews>
    <sheetView zoomScaleNormal="100" workbookViewId="0">
      <selection activeCell="J274" sqref="J274"/>
    </sheetView>
  </sheetViews>
  <sheetFormatPr baseColWidth="10" defaultColWidth="15.28515625" defaultRowHeight="15" x14ac:dyDescent="0.25"/>
  <cols>
    <col min="1" max="1" width="6.85546875" customWidth="1"/>
    <col min="2" max="2" width="15.140625" customWidth="1"/>
    <col min="3" max="3" width="9.42578125" bestFit="1" customWidth="1"/>
    <col min="4" max="4" width="11.5703125" customWidth="1"/>
    <col min="5" max="5" width="11.42578125" customWidth="1"/>
    <col min="6" max="6" width="12.140625" customWidth="1"/>
    <col min="7" max="7" width="12.5703125" customWidth="1"/>
    <col min="8" max="8" width="11.85546875" bestFit="1" customWidth="1"/>
    <col min="9" max="9" width="10.28515625" bestFit="1" customWidth="1"/>
    <col min="10" max="10" width="16.140625" customWidth="1"/>
    <col min="11" max="11" width="12.7109375" customWidth="1"/>
    <col min="12" max="12" width="11.28515625" customWidth="1"/>
    <col min="13" max="13" width="13.85546875" bestFit="1" customWidth="1"/>
    <col min="14" max="14" width="12.85546875" bestFit="1" customWidth="1"/>
    <col min="15" max="15" width="13.85546875" bestFit="1" customWidth="1"/>
    <col min="16" max="17" width="16.140625" customWidth="1"/>
    <col min="18" max="18" width="22.42578125" customWidth="1"/>
    <col min="19" max="21" width="16.140625" customWidth="1"/>
  </cols>
  <sheetData>
    <row r="1" spans="1:23" ht="16.5" customHeight="1" x14ac:dyDescent="0.25">
      <c r="D1" s="22"/>
      <c r="E1" s="22"/>
      <c r="F1" s="22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3" ht="16.5" customHeight="1" x14ac:dyDescent="0.3">
      <c r="B2" s="66"/>
      <c r="C2" s="66"/>
      <c r="G2" s="1"/>
      <c r="H2" s="2"/>
      <c r="I2" s="2"/>
      <c r="J2" s="2"/>
      <c r="L2" s="1"/>
      <c r="M2" s="1"/>
      <c r="N2" s="1"/>
      <c r="O2" s="1"/>
      <c r="P2" s="1"/>
      <c r="Q2" s="1"/>
      <c r="R2" s="1"/>
      <c r="S2" s="1"/>
    </row>
    <row r="3" spans="1:23" ht="16.5" customHeight="1" thickBot="1" x14ac:dyDescent="0.3">
      <c r="B3" s="149" t="s">
        <v>82</v>
      </c>
      <c r="C3" s="148"/>
      <c r="D3" s="150" t="s">
        <v>83</v>
      </c>
      <c r="E3" s="23"/>
      <c r="F3" s="188" t="s">
        <v>168</v>
      </c>
      <c r="G3" s="1"/>
      <c r="H3" s="2"/>
      <c r="I3" s="2"/>
      <c r="J3" s="2"/>
      <c r="K3" s="2"/>
      <c r="L3" s="1"/>
      <c r="M3" s="1"/>
      <c r="N3" s="1"/>
      <c r="O3" s="1"/>
      <c r="P3" s="1"/>
    </row>
    <row r="4" spans="1:23" ht="15.75" thickBot="1" x14ac:dyDescent="0.3"/>
    <row r="5" spans="1:23" ht="15.75" thickBot="1" x14ac:dyDescent="0.3">
      <c r="B5" s="4"/>
      <c r="C5" s="247" t="s">
        <v>3</v>
      </c>
      <c r="D5" s="248"/>
      <c r="E5" s="9" t="s">
        <v>80</v>
      </c>
      <c r="F5" s="28"/>
      <c r="G5" s="249" t="s">
        <v>5</v>
      </c>
      <c r="H5" s="250"/>
      <c r="I5" s="250"/>
      <c r="J5" s="250"/>
      <c r="K5" s="250"/>
      <c r="L5" s="250"/>
      <c r="M5" s="251"/>
      <c r="N5" s="252" t="s">
        <v>6</v>
      </c>
      <c r="O5" s="250"/>
      <c r="P5" s="250"/>
      <c r="Q5" s="251"/>
    </row>
    <row r="6" spans="1:23" x14ac:dyDescent="0.25">
      <c r="B6" s="11" t="s">
        <v>7</v>
      </c>
      <c r="C6" s="11" t="s">
        <v>9</v>
      </c>
      <c r="D6" s="11" t="s">
        <v>11</v>
      </c>
      <c r="E6" s="11" t="s">
        <v>9</v>
      </c>
      <c r="F6" s="11" t="s">
        <v>11</v>
      </c>
      <c r="G6" s="12" t="s">
        <v>12</v>
      </c>
      <c r="H6" s="11" t="s">
        <v>13</v>
      </c>
      <c r="I6" s="11" t="s">
        <v>173</v>
      </c>
      <c r="J6" s="11" t="s">
        <v>174</v>
      </c>
      <c r="K6" s="29" t="s">
        <v>14</v>
      </c>
      <c r="L6" s="30" t="s">
        <v>15</v>
      </c>
      <c r="M6" s="12" t="s">
        <v>16</v>
      </c>
      <c r="N6" s="13" t="s">
        <v>17</v>
      </c>
      <c r="O6" s="12" t="s">
        <v>11</v>
      </c>
      <c r="P6" s="12"/>
      <c r="Q6" s="31" t="s">
        <v>20</v>
      </c>
    </row>
    <row r="7" spans="1:23" ht="15.75" thickBot="1" x14ac:dyDescent="0.3">
      <c r="B7" s="14" t="s">
        <v>21</v>
      </c>
      <c r="C7" s="14" t="s">
        <v>24</v>
      </c>
      <c r="D7" s="14" t="s">
        <v>26</v>
      </c>
      <c r="E7" s="14" t="s">
        <v>27</v>
      </c>
      <c r="F7" s="14" t="s">
        <v>28</v>
      </c>
      <c r="G7" s="15" t="s">
        <v>29</v>
      </c>
      <c r="H7" s="14" t="s">
        <v>30</v>
      </c>
      <c r="I7" s="14" t="s">
        <v>175</v>
      </c>
      <c r="J7" s="14">
        <v>2024</v>
      </c>
      <c r="K7" s="32"/>
      <c r="L7" s="32"/>
      <c r="M7" s="16" t="s">
        <v>31</v>
      </c>
      <c r="N7" s="17"/>
      <c r="O7" s="15" t="s">
        <v>32</v>
      </c>
      <c r="P7" s="16" t="s">
        <v>34</v>
      </c>
      <c r="Q7" s="33" t="s">
        <v>32</v>
      </c>
    </row>
    <row r="8" spans="1:23" ht="15.75" hidden="1" thickBot="1" x14ac:dyDescent="0.3">
      <c r="A8" s="18">
        <v>2003</v>
      </c>
      <c r="B8" s="19"/>
      <c r="C8" s="34">
        <f>SUM(inicio:final!E7)</f>
        <v>0</v>
      </c>
      <c r="D8" s="34">
        <f>SUM(inicio:final!G7)</f>
        <v>0</v>
      </c>
      <c r="E8" s="34">
        <f>SUM(inicio:final!J7)</f>
        <v>0</v>
      </c>
      <c r="F8" s="34">
        <f>SUM(inicio:final!L7)</f>
        <v>0</v>
      </c>
      <c r="G8" s="34">
        <f>SUM(inicio:final!M7)</f>
        <v>0</v>
      </c>
      <c r="H8" s="34">
        <f>SUM(inicio:final!N7)</f>
        <v>0</v>
      </c>
      <c r="I8" s="34">
        <f>SUM(inicio:final!O7)</f>
        <v>0</v>
      </c>
      <c r="J8" s="34">
        <f>SUM(inicio:final!P7)</f>
        <v>0</v>
      </c>
      <c r="K8" s="34">
        <f>SUM(inicio:final!Q7)</f>
        <v>0</v>
      </c>
      <c r="L8" s="34">
        <f>SUM(inicio:final!R7)</f>
        <v>0</v>
      </c>
      <c r="M8" s="34">
        <f>SUM(inicio:final!S7)</f>
        <v>0</v>
      </c>
      <c r="N8" s="34">
        <f>SUM(inicio:final!T7)</f>
        <v>0</v>
      </c>
      <c r="O8" s="34">
        <f>SUM(inicio:final!W7)</f>
        <v>0</v>
      </c>
      <c r="P8" s="34">
        <f>SUM(inicio:final!X7)</f>
        <v>0</v>
      </c>
      <c r="Q8" s="34">
        <f>SUM(inicio:final!Y7)</f>
        <v>0</v>
      </c>
    </row>
    <row r="9" spans="1:23" ht="15.75" hidden="1" thickBot="1" x14ac:dyDescent="0.3">
      <c r="A9" s="18"/>
      <c r="B9" s="19" t="s">
        <v>36</v>
      </c>
      <c r="C9" s="34">
        <f>SUM(inicio:final!E8)</f>
        <v>0</v>
      </c>
      <c r="D9" s="34">
        <f>SUM(inicio:final!G8)</f>
        <v>0</v>
      </c>
      <c r="E9" s="34">
        <f>SUM(inicio:final!J8)</f>
        <v>0</v>
      </c>
      <c r="F9" s="34">
        <f>SUM(inicio:final!L8)</f>
        <v>0</v>
      </c>
      <c r="G9" s="34">
        <f>SUM(inicio:final!M8)</f>
        <v>0</v>
      </c>
      <c r="H9" s="34">
        <f>SUM(inicio:final!N8)</f>
        <v>0</v>
      </c>
      <c r="I9" s="34">
        <f>SUM(inicio:final!O8)</f>
        <v>0</v>
      </c>
      <c r="J9" s="34">
        <f>SUM(inicio:final!P8)</f>
        <v>0</v>
      </c>
      <c r="K9" s="34">
        <f>SUM(inicio:final!Q8)</f>
        <v>0</v>
      </c>
      <c r="L9" s="34">
        <f>SUM(inicio:final!R8)</f>
        <v>0</v>
      </c>
      <c r="M9" s="34">
        <f>SUM(inicio:final!S8)</f>
        <v>0</v>
      </c>
      <c r="N9" s="34">
        <f>SUM(inicio:final!T8)</f>
        <v>0</v>
      </c>
      <c r="O9" s="34">
        <f>SUM(inicio:final!W8)</f>
        <v>0</v>
      </c>
      <c r="P9" s="34">
        <f>SUM(inicio:final!X8)</f>
        <v>0</v>
      </c>
      <c r="Q9" s="34">
        <f>SUM(inicio:final!Y8)</f>
        <v>0</v>
      </c>
    </row>
    <row r="10" spans="1:23" ht="15.75" hidden="1" thickBot="1" x14ac:dyDescent="0.3">
      <c r="A10" s="18"/>
      <c r="B10" s="19" t="s">
        <v>37</v>
      </c>
      <c r="C10" s="34">
        <f>SUM(inicio:final!E9)</f>
        <v>0</v>
      </c>
      <c r="D10" s="34">
        <f>SUM(inicio:final!G9)</f>
        <v>0</v>
      </c>
      <c r="E10" s="34">
        <f>SUM(inicio:final!J9)</f>
        <v>0</v>
      </c>
      <c r="F10" s="34">
        <f>SUM(inicio:final!L9)</f>
        <v>0</v>
      </c>
      <c r="G10" s="34">
        <f>SUM(inicio:final!M9)</f>
        <v>0</v>
      </c>
      <c r="H10" s="34">
        <f>SUM(inicio:final!N9)</f>
        <v>0</v>
      </c>
      <c r="I10" s="34">
        <f>SUM(inicio:final!O9)</f>
        <v>0</v>
      </c>
      <c r="J10" s="34">
        <f>SUM(inicio:final!P9)</f>
        <v>0</v>
      </c>
      <c r="K10" s="34">
        <f>SUM(inicio:final!Q9)</f>
        <v>0</v>
      </c>
      <c r="L10" s="34">
        <f>SUM(inicio:final!R9)</f>
        <v>0</v>
      </c>
      <c r="M10" s="34">
        <f>SUM(inicio:final!S9)</f>
        <v>0</v>
      </c>
      <c r="N10" s="34">
        <f>SUM(inicio:final!T9)</f>
        <v>0</v>
      </c>
      <c r="O10" s="34">
        <f>SUM(inicio:final!W9)</f>
        <v>0</v>
      </c>
      <c r="P10" s="34">
        <f>SUM(inicio:final!X9)</f>
        <v>0</v>
      </c>
      <c r="Q10" s="34">
        <f>SUM(inicio:final!Y9)</f>
        <v>0</v>
      </c>
    </row>
    <row r="11" spans="1:23" ht="15.75" hidden="1" thickBot="1" x14ac:dyDescent="0.3">
      <c r="A11" s="18"/>
      <c r="B11" s="19" t="s">
        <v>38</v>
      </c>
      <c r="C11" s="34">
        <f>SUM(inicio:final!E10)</f>
        <v>0</v>
      </c>
      <c r="D11" s="34">
        <f>SUM(inicio:final!G10)</f>
        <v>0</v>
      </c>
      <c r="E11" s="34">
        <f>SUM(inicio:final!J10)</f>
        <v>0</v>
      </c>
      <c r="F11" s="34">
        <f>SUM(inicio:final!L10)</f>
        <v>0</v>
      </c>
      <c r="G11" s="34">
        <f>SUM(inicio:final!M10)</f>
        <v>0</v>
      </c>
      <c r="H11" s="34">
        <f>SUM(inicio:final!N10)</f>
        <v>0</v>
      </c>
      <c r="I11" s="34">
        <f>SUM(inicio:final!O10)</f>
        <v>0</v>
      </c>
      <c r="J11" s="34">
        <f>SUM(inicio:final!P10)</f>
        <v>0</v>
      </c>
      <c r="K11" s="34">
        <f>SUM(inicio:final!Q10)</f>
        <v>0</v>
      </c>
      <c r="L11" s="34">
        <f>SUM(inicio:final!R10)</f>
        <v>0</v>
      </c>
      <c r="M11" s="34">
        <f>SUM(inicio:final!S10)</f>
        <v>0</v>
      </c>
      <c r="N11" s="34">
        <f>SUM(inicio:final!T10)</f>
        <v>0</v>
      </c>
      <c r="O11" s="34">
        <f>SUM(inicio:final!W10)</f>
        <v>0</v>
      </c>
      <c r="P11" s="34">
        <f>SUM(inicio:final!X10)</f>
        <v>0</v>
      </c>
      <c r="Q11" s="34">
        <f>SUM(inicio:final!Y10)</f>
        <v>0</v>
      </c>
    </row>
    <row r="12" spans="1:23" ht="15.75" hidden="1" thickBot="1" x14ac:dyDescent="0.3">
      <c r="A12" s="18"/>
      <c r="B12" s="19" t="s">
        <v>39</v>
      </c>
      <c r="C12" s="34">
        <f>SUM(inicio:final!E11)</f>
        <v>0</v>
      </c>
      <c r="D12" s="34">
        <f>SUM(inicio:final!G11)</f>
        <v>0</v>
      </c>
      <c r="E12" s="34">
        <f>SUM(inicio:final!J11)</f>
        <v>0</v>
      </c>
      <c r="F12" s="34">
        <f>SUM(inicio:final!L11)</f>
        <v>0</v>
      </c>
      <c r="G12" s="34">
        <f>SUM(inicio:final!M11)</f>
        <v>0</v>
      </c>
      <c r="H12" s="34">
        <f>SUM(inicio:final!N11)</f>
        <v>0</v>
      </c>
      <c r="I12" s="34">
        <f>SUM(inicio:final!O11)</f>
        <v>0</v>
      </c>
      <c r="J12" s="34">
        <f>SUM(inicio:final!P11)</f>
        <v>0</v>
      </c>
      <c r="K12" s="34">
        <f>SUM(inicio:final!Q11)</f>
        <v>0</v>
      </c>
      <c r="L12" s="34">
        <f>SUM(inicio:final!R11)</f>
        <v>0</v>
      </c>
      <c r="M12" s="34">
        <f>SUM(inicio:final!S11)</f>
        <v>0</v>
      </c>
      <c r="N12" s="34">
        <f>SUM(inicio:final!T11)</f>
        <v>0</v>
      </c>
      <c r="O12" s="34">
        <f>SUM(inicio:final!W11)</f>
        <v>0</v>
      </c>
      <c r="P12" s="34">
        <f>SUM(inicio:final!X11)</f>
        <v>0</v>
      </c>
      <c r="Q12" s="34">
        <f>SUM(inicio:final!Y11)</f>
        <v>0</v>
      </c>
    </row>
    <row r="13" spans="1:23" ht="15.75" hidden="1" thickBot="1" x14ac:dyDescent="0.3">
      <c r="A13" s="18"/>
      <c r="B13" s="19" t="s">
        <v>40</v>
      </c>
      <c r="C13" s="34">
        <f>SUM(inicio:final!E12)</f>
        <v>0</v>
      </c>
      <c r="D13" s="34">
        <f>SUM(inicio:final!G12)</f>
        <v>0</v>
      </c>
      <c r="E13" s="34">
        <f>SUM(inicio:final!J12)</f>
        <v>0</v>
      </c>
      <c r="F13" s="34">
        <f>SUM(inicio:final!L12)</f>
        <v>0</v>
      </c>
      <c r="G13" s="34">
        <f>SUM(inicio:final!M12)</f>
        <v>0</v>
      </c>
      <c r="H13" s="34">
        <f>SUM(inicio:final!N12)</f>
        <v>0</v>
      </c>
      <c r="I13" s="34">
        <f>SUM(inicio:final!O12)</f>
        <v>0</v>
      </c>
      <c r="J13" s="34">
        <f>SUM(inicio:final!P12)</f>
        <v>0</v>
      </c>
      <c r="K13" s="34">
        <f>SUM(inicio:final!Q12)</f>
        <v>0</v>
      </c>
      <c r="L13" s="34">
        <f>SUM(inicio:final!R12)</f>
        <v>0</v>
      </c>
      <c r="M13" s="34">
        <f>SUM(inicio:final!S12)</f>
        <v>0</v>
      </c>
      <c r="N13" s="34">
        <f>SUM(inicio:final!T12)</f>
        <v>0</v>
      </c>
      <c r="O13" s="34">
        <f>SUM(inicio:final!W12)</f>
        <v>0</v>
      </c>
      <c r="P13" s="34">
        <f>SUM(inicio:final!X12)</f>
        <v>0</v>
      </c>
      <c r="Q13" s="34">
        <f>SUM(inicio:final!Y12)</f>
        <v>0</v>
      </c>
    </row>
    <row r="14" spans="1:23" ht="15.75" hidden="1" thickBot="1" x14ac:dyDescent="0.3">
      <c r="A14" s="18"/>
      <c r="B14" s="19" t="s">
        <v>41</v>
      </c>
      <c r="C14" s="34">
        <f>SUM(inicio:final!E13)</f>
        <v>0</v>
      </c>
      <c r="D14" s="34">
        <f>SUM(inicio:final!G13)</f>
        <v>0</v>
      </c>
      <c r="E14" s="34">
        <f>SUM(inicio:final!J13)</f>
        <v>0</v>
      </c>
      <c r="F14" s="34">
        <f>SUM(inicio:final!L13)</f>
        <v>0</v>
      </c>
      <c r="G14" s="34">
        <f>SUM(inicio:final!M13)</f>
        <v>0</v>
      </c>
      <c r="H14" s="34">
        <f>SUM(inicio:final!N13)</f>
        <v>0</v>
      </c>
      <c r="I14" s="34">
        <f>SUM(inicio:final!O13)</f>
        <v>0</v>
      </c>
      <c r="J14" s="34">
        <f>SUM(inicio:final!P13)</f>
        <v>0</v>
      </c>
      <c r="K14" s="34">
        <f>SUM(inicio:final!Q13)</f>
        <v>0</v>
      </c>
      <c r="L14" s="34">
        <f>SUM(inicio:final!R13)</f>
        <v>0</v>
      </c>
      <c r="M14" s="34">
        <f>SUM(inicio:final!S13)</f>
        <v>0</v>
      </c>
      <c r="N14" s="34">
        <f>SUM(inicio:final!T13)</f>
        <v>0</v>
      </c>
      <c r="O14" s="34">
        <f>SUM(inicio:final!W13)</f>
        <v>0</v>
      </c>
      <c r="P14" s="34">
        <f>SUM(inicio:final!X13)</f>
        <v>0</v>
      </c>
      <c r="Q14" s="34">
        <f>SUM(inicio:final!Y13)</f>
        <v>0</v>
      </c>
    </row>
    <row r="15" spans="1:23" ht="15.75" hidden="1" thickBot="1" x14ac:dyDescent="0.3">
      <c r="A15" s="18"/>
      <c r="B15" s="19" t="s">
        <v>42</v>
      </c>
      <c r="C15" s="34">
        <f>SUM(inicio:final!E14)</f>
        <v>0</v>
      </c>
      <c r="D15" s="34">
        <f>SUM(inicio:final!G14)</f>
        <v>0</v>
      </c>
      <c r="E15" s="34">
        <f>SUM(inicio:final!J14)</f>
        <v>0</v>
      </c>
      <c r="F15" s="34">
        <f>SUM(inicio:final!L14)</f>
        <v>0</v>
      </c>
      <c r="G15" s="34">
        <f>SUM(inicio:final!M14)</f>
        <v>0</v>
      </c>
      <c r="H15" s="34">
        <f>SUM(inicio:final!N14)</f>
        <v>0</v>
      </c>
      <c r="I15" s="34">
        <f>SUM(inicio:final!O14)</f>
        <v>0</v>
      </c>
      <c r="J15" s="34">
        <f>SUM(inicio:final!P14)</f>
        <v>0</v>
      </c>
      <c r="K15" s="34">
        <f>SUM(inicio:final!Q14)</f>
        <v>0</v>
      </c>
      <c r="L15" s="34">
        <f>SUM(inicio:final!R14)</f>
        <v>0</v>
      </c>
      <c r="M15" s="34">
        <f>SUM(inicio:final!S14)</f>
        <v>0</v>
      </c>
      <c r="N15" s="34">
        <f>SUM(inicio:final!T14)</f>
        <v>0</v>
      </c>
      <c r="O15" s="34">
        <f>SUM(inicio:final!W14)</f>
        <v>0</v>
      </c>
      <c r="P15" s="34">
        <f>SUM(inicio:final!X14)</f>
        <v>0</v>
      </c>
      <c r="Q15" s="34">
        <f>SUM(inicio:final!Y14)</f>
        <v>0</v>
      </c>
    </row>
    <row r="16" spans="1:23" ht="15.75" hidden="1" thickBot="1" x14ac:dyDescent="0.3">
      <c r="A16" s="18"/>
      <c r="B16" s="19" t="s">
        <v>43</v>
      </c>
      <c r="C16" s="34">
        <f>SUM(inicio:final!E15)</f>
        <v>0</v>
      </c>
      <c r="D16" s="34">
        <f>SUM(inicio:final!G15)</f>
        <v>0</v>
      </c>
      <c r="E16" s="34">
        <f>SUM(inicio:final!J15)</f>
        <v>0</v>
      </c>
      <c r="F16" s="34">
        <f>SUM(inicio:final!L15)</f>
        <v>0</v>
      </c>
      <c r="G16" s="34">
        <f>SUM(inicio:final!M15)</f>
        <v>0</v>
      </c>
      <c r="H16" s="34">
        <f>SUM(inicio:final!N15)</f>
        <v>0</v>
      </c>
      <c r="I16" s="34">
        <f>SUM(inicio:final!O15)</f>
        <v>0</v>
      </c>
      <c r="J16" s="34">
        <f>SUM(inicio:final!P15)</f>
        <v>0</v>
      </c>
      <c r="K16" s="34">
        <f>SUM(inicio:final!Q15)</f>
        <v>0</v>
      </c>
      <c r="L16" s="34">
        <f>SUM(inicio:final!R15)</f>
        <v>0</v>
      </c>
      <c r="M16" s="34">
        <f>SUM(inicio:final!S15)</f>
        <v>0</v>
      </c>
      <c r="N16" s="34">
        <f>SUM(inicio:final!T15)</f>
        <v>0</v>
      </c>
      <c r="O16" s="34">
        <f>SUM(inicio:final!W15)</f>
        <v>0</v>
      </c>
      <c r="P16" s="34">
        <f>SUM(inicio:final!X15)</f>
        <v>0</v>
      </c>
      <c r="Q16" s="34">
        <f>SUM(inicio:final!Y15)</f>
        <v>0</v>
      </c>
    </row>
    <row r="17" spans="1:17" ht="15.75" hidden="1" thickBot="1" x14ac:dyDescent="0.3">
      <c r="A17" s="18"/>
      <c r="B17" s="19" t="s">
        <v>44</v>
      </c>
      <c r="C17" s="34">
        <f>SUM(inicio:final!E16)</f>
        <v>0</v>
      </c>
      <c r="D17" s="34">
        <f>SUM(inicio:final!G16)</f>
        <v>0</v>
      </c>
      <c r="E17" s="34">
        <f>SUM(inicio:final!J16)</f>
        <v>0</v>
      </c>
      <c r="F17" s="34">
        <f>SUM(inicio:final!L16)</f>
        <v>0</v>
      </c>
      <c r="G17" s="34">
        <f>SUM(inicio:final!M16)</f>
        <v>0</v>
      </c>
      <c r="H17" s="34">
        <f>SUM(inicio:final!N16)</f>
        <v>0</v>
      </c>
      <c r="I17" s="34">
        <f>SUM(inicio:final!O16)</f>
        <v>0</v>
      </c>
      <c r="J17" s="34">
        <f>SUM(inicio:final!P16)</f>
        <v>0</v>
      </c>
      <c r="K17" s="34">
        <f>SUM(inicio:final!Q16)</f>
        <v>0</v>
      </c>
      <c r="L17" s="34">
        <f>SUM(inicio:final!R16)</f>
        <v>0</v>
      </c>
      <c r="M17" s="34">
        <f>SUM(inicio:final!S16)</f>
        <v>0</v>
      </c>
      <c r="N17" s="34">
        <f>SUM(inicio:final!T16)</f>
        <v>0</v>
      </c>
      <c r="O17" s="34">
        <f>SUM(inicio:final!W16)</f>
        <v>0</v>
      </c>
      <c r="P17" s="34">
        <f>SUM(inicio:final!X16)</f>
        <v>0</v>
      </c>
      <c r="Q17" s="34">
        <f>SUM(inicio:final!Y16)</f>
        <v>0</v>
      </c>
    </row>
    <row r="18" spans="1:17" ht="15.75" hidden="1" thickBot="1" x14ac:dyDescent="0.3">
      <c r="A18" s="18"/>
      <c r="B18" s="19" t="s">
        <v>45</v>
      </c>
      <c r="C18" s="34">
        <f>SUM(inicio:final!E17)</f>
        <v>0</v>
      </c>
      <c r="D18" s="34">
        <f>SUM(inicio:final!G17)</f>
        <v>0</v>
      </c>
      <c r="E18" s="34">
        <f>SUM(inicio:final!J17)</f>
        <v>0</v>
      </c>
      <c r="F18" s="34">
        <f>SUM(inicio:final!L17)</f>
        <v>0</v>
      </c>
      <c r="G18" s="34">
        <f>SUM(inicio:final!M17)</f>
        <v>0</v>
      </c>
      <c r="H18" s="34">
        <f>SUM(inicio:final!N17)</f>
        <v>0</v>
      </c>
      <c r="I18" s="34">
        <f>SUM(inicio:final!O17)</f>
        <v>0</v>
      </c>
      <c r="J18" s="34">
        <f>SUM(inicio:final!P17)</f>
        <v>0</v>
      </c>
      <c r="K18" s="34">
        <f>SUM(inicio:final!Q17)</f>
        <v>0</v>
      </c>
      <c r="L18" s="34">
        <f>SUM(inicio:final!R17)</f>
        <v>0</v>
      </c>
      <c r="M18" s="34">
        <f>SUM(inicio:final!S17)</f>
        <v>0</v>
      </c>
      <c r="N18" s="34">
        <f>SUM(inicio:final!T17)</f>
        <v>0</v>
      </c>
      <c r="O18" s="34">
        <f>SUM(inicio:final!W17)</f>
        <v>0</v>
      </c>
      <c r="P18" s="34">
        <f>SUM(inicio:final!X17)</f>
        <v>0</v>
      </c>
      <c r="Q18" s="34">
        <f>SUM(inicio:final!Y17)</f>
        <v>0</v>
      </c>
    </row>
    <row r="19" spans="1:17" ht="15.75" hidden="1" thickBot="1" x14ac:dyDescent="0.3">
      <c r="A19" s="18"/>
      <c r="B19" s="19" t="s">
        <v>46</v>
      </c>
      <c r="C19" s="34">
        <f>SUM(inicio:final!E18)</f>
        <v>0</v>
      </c>
      <c r="D19" s="34">
        <f>SUM(inicio:final!G18)</f>
        <v>0</v>
      </c>
      <c r="E19" s="34">
        <f>SUM(inicio:final!J18)</f>
        <v>0</v>
      </c>
      <c r="F19" s="34">
        <f>SUM(inicio:final!L18)</f>
        <v>0</v>
      </c>
      <c r="G19" s="34">
        <f>SUM(inicio:final!M18)</f>
        <v>0</v>
      </c>
      <c r="H19" s="34">
        <f>SUM(inicio:final!N18)</f>
        <v>0</v>
      </c>
      <c r="I19" s="34">
        <f>SUM(inicio:final!O18)</f>
        <v>0</v>
      </c>
      <c r="J19" s="34">
        <f>SUM(inicio:final!P18)</f>
        <v>0</v>
      </c>
      <c r="K19" s="34">
        <f>SUM(inicio:final!Q18)</f>
        <v>0</v>
      </c>
      <c r="L19" s="34">
        <f>SUM(inicio:final!R18)</f>
        <v>0</v>
      </c>
      <c r="M19" s="34">
        <f>SUM(inicio:final!S18)</f>
        <v>0</v>
      </c>
      <c r="N19" s="34">
        <f>SUM(inicio:final!T18)</f>
        <v>0</v>
      </c>
      <c r="O19" s="34">
        <f>SUM(inicio:final!W18)</f>
        <v>0</v>
      </c>
      <c r="P19" s="34">
        <f>SUM(inicio:final!X18)</f>
        <v>0</v>
      </c>
      <c r="Q19" s="34">
        <f>SUM(inicio:final!Y18)</f>
        <v>0</v>
      </c>
    </row>
    <row r="20" spans="1:17" ht="15.75" hidden="1" thickBot="1" x14ac:dyDescent="0.3">
      <c r="A20" s="18">
        <v>2004</v>
      </c>
      <c r="B20" s="19" t="s">
        <v>35</v>
      </c>
      <c r="C20" s="34">
        <f>SUM(inicio:final!E19)</f>
        <v>0</v>
      </c>
      <c r="D20" s="34">
        <f>SUM(inicio:final!G19)</f>
        <v>0</v>
      </c>
      <c r="E20" s="34">
        <f>SUM(inicio:final!J19)</f>
        <v>0</v>
      </c>
      <c r="F20" s="34">
        <f>SUM(inicio:final!L19)</f>
        <v>0</v>
      </c>
      <c r="G20" s="34">
        <f>SUM(inicio:final!M19)</f>
        <v>0</v>
      </c>
      <c r="H20" s="34">
        <f>SUM(inicio:final!N19)</f>
        <v>0</v>
      </c>
      <c r="I20" s="34">
        <f>SUM(inicio:final!O19)</f>
        <v>0</v>
      </c>
      <c r="J20" s="34">
        <f>SUM(inicio:final!P19)</f>
        <v>0</v>
      </c>
      <c r="K20" s="34">
        <f>SUM(inicio:final!Q19)</f>
        <v>0</v>
      </c>
      <c r="L20" s="34">
        <f>SUM(inicio:final!R19)</f>
        <v>0</v>
      </c>
      <c r="M20" s="34">
        <f>SUM(inicio:final!S19)</f>
        <v>0</v>
      </c>
      <c r="N20" s="34">
        <f>SUM(inicio:final!T19)</f>
        <v>0</v>
      </c>
      <c r="O20" s="34">
        <f>SUM(inicio:final!W19)</f>
        <v>0</v>
      </c>
      <c r="P20" s="34">
        <f>SUM(inicio:final!X19)</f>
        <v>0</v>
      </c>
      <c r="Q20" s="34">
        <f>SUM(inicio:final!Y19)</f>
        <v>0</v>
      </c>
    </row>
    <row r="21" spans="1:17" ht="15.75" hidden="1" thickBot="1" x14ac:dyDescent="0.3">
      <c r="A21" s="18"/>
      <c r="B21" s="19" t="s">
        <v>36</v>
      </c>
      <c r="C21" s="34">
        <f>SUM(inicio:final!E20)</f>
        <v>0</v>
      </c>
      <c r="D21" s="34">
        <f>SUM(inicio:final!G20)</f>
        <v>0</v>
      </c>
      <c r="E21" s="34">
        <f>SUM(inicio:final!J20)</f>
        <v>0</v>
      </c>
      <c r="F21" s="34">
        <f>SUM(inicio:final!L20)</f>
        <v>0</v>
      </c>
      <c r="G21" s="34">
        <f>SUM(inicio:final!M20)</f>
        <v>0</v>
      </c>
      <c r="H21" s="34">
        <f>SUM(inicio:final!N20)</f>
        <v>0</v>
      </c>
      <c r="I21" s="34">
        <f>SUM(inicio:final!O20)</f>
        <v>0</v>
      </c>
      <c r="J21" s="34">
        <f>SUM(inicio:final!P20)</f>
        <v>0</v>
      </c>
      <c r="K21" s="34">
        <f>SUM(inicio:final!Q20)</f>
        <v>0</v>
      </c>
      <c r="L21" s="34">
        <f>SUM(inicio:final!R20)</f>
        <v>0</v>
      </c>
      <c r="M21" s="34">
        <f>SUM(inicio:final!S20)</f>
        <v>0</v>
      </c>
      <c r="N21" s="34">
        <f>SUM(inicio:final!T20)</f>
        <v>0</v>
      </c>
      <c r="O21" s="34">
        <f>SUM(inicio:final!W20)</f>
        <v>0</v>
      </c>
      <c r="P21" s="34">
        <f>SUM(inicio:final!X20)</f>
        <v>0</v>
      </c>
      <c r="Q21" s="34">
        <f>SUM(inicio:final!Y20)</f>
        <v>0</v>
      </c>
    </row>
    <row r="22" spans="1:17" ht="15.75" hidden="1" thickBot="1" x14ac:dyDescent="0.3">
      <c r="A22" s="18"/>
      <c r="B22" s="19" t="s">
        <v>37</v>
      </c>
      <c r="C22" s="34">
        <f>SUM(inicio:final!E21)</f>
        <v>0</v>
      </c>
      <c r="D22" s="34">
        <f>SUM(inicio:final!G21)</f>
        <v>0</v>
      </c>
      <c r="E22" s="34">
        <f>SUM(inicio:final!J21)</f>
        <v>0</v>
      </c>
      <c r="F22" s="34">
        <f>SUM(inicio:final!L21)</f>
        <v>0</v>
      </c>
      <c r="G22" s="34">
        <f>SUM(inicio:final!M21)</f>
        <v>0</v>
      </c>
      <c r="H22" s="34">
        <f>SUM(inicio:final!N21)</f>
        <v>0</v>
      </c>
      <c r="I22" s="34">
        <f>SUM(inicio:final!O21)</f>
        <v>0</v>
      </c>
      <c r="J22" s="34">
        <f>SUM(inicio:final!P21)</f>
        <v>0</v>
      </c>
      <c r="K22" s="34">
        <f>SUM(inicio:final!Q21)</f>
        <v>0</v>
      </c>
      <c r="L22" s="34">
        <f>SUM(inicio:final!R21)</f>
        <v>0</v>
      </c>
      <c r="M22" s="34">
        <f>SUM(inicio:final!S21)</f>
        <v>0</v>
      </c>
      <c r="N22" s="34">
        <f>SUM(inicio:final!T21)</f>
        <v>0</v>
      </c>
      <c r="O22" s="34">
        <f>SUM(inicio:final!W21)</f>
        <v>0</v>
      </c>
      <c r="P22" s="34">
        <f>SUM(inicio:final!X21)</f>
        <v>0</v>
      </c>
      <c r="Q22" s="34">
        <f>SUM(inicio:final!Y21)</f>
        <v>0</v>
      </c>
    </row>
    <row r="23" spans="1:17" ht="15.75" hidden="1" thickBot="1" x14ac:dyDescent="0.3">
      <c r="A23" s="18"/>
      <c r="B23" s="19" t="s">
        <v>38</v>
      </c>
      <c r="C23" s="34">
        <f>SUM(inicio:final!E22)</f>
        <v>0</v>
      </c>
      <c r="D23" s="34">
        <f>SUM(inicio:final!G22)</f>
        <v>0</v>
      </c>
      <c r="E23" s="34">
        <f>SUM(inicio:final!J22)</f>
        <v>0</v>
      </c>
      <c r="F23" s="34">
        <f>SUM(inicio:final!L22)</f>
        <v>0</v>
      </c>
      <c r="G23" s="34">
        <f>SUM(inicio:final!M22)</f>
        <v>0</v>
      </c>
      <c r="H23" s="34">
        <f>SUM(inicio:final!N22)</f>
        <v>0</v>
      </c>
      <c r="I23" s="34">
        <f>SUM(inicio:final!O22)</f>
        <v>0</v>
      </c>
      <c r="J23" s="34">
        <f>SUM(inicio:final!P22)</f>
        <v>0</v>
      </c>
      <c r="K23" s="34">
        <f>SUM(inicio:final!Q22)</f>
        <v>0</v>
      </c>
      <c r="L23" s="34">
        <f>SUM(inicio:final!R22)</f>
        <v>0</v>
      </c>
      <c r="M23" s="34">
        <f>SUM(inicio:final!S22)</f>
        <v>0</v>
      </c>
      <c r="N23" s="34">
        <f>SUM(inicio:final!T22)</f>
        <v>0</v>
      </c>
      <c r="O23" s="34">
        <f>SUM(inicio:final!W22)</f>
        <v>0</v>
      </c>
      <c r="P23" s="34">
        <f>SUM(inicio:final!X22)</f>
        <v>0</v>
      </c>
      <c r="Q23" s="34">
        <f>SUM(inicio:final!Y22)</f>
        <v>0</v>
      </c>
    </row>
    <row r="24" spans="1:17" ht="15.75" hidden="1" thickBot="1" x14ac:dyDescent="0.3">
      <c r="A24" s="18"/>
      <c r="B24" s="19" t="s">
        <v>39</v>
      </c>
      <c r="C24" s="34">
        <f>SUM(inicio:final!E23)</f>
        <v>0</v>
      </c>
      <c r="D24" s="34">
        <f>SUM(inicio:final!G23)</f>
        <v>0</v>
      </c>
      <c r="E24" s="34">
        <f>SUM(inicio:final!J23)</f>
        <v>0</v>
      </c>
      <c r="F24" s="34">
        <f>SUM(inicio:final!L23)</f>
        <v>0</v>
      </c>
      <c r="G24" s="34">
        <f>SUM(inicio:final!M23)</f>
        <v>0</v>
      </c>
      <c r="H24" s="34">
        <f>SUM(inicio:final!N23)</f>
        <v>0</v>
      </c>
      <c r="I24" s="34">
        <f>SUM(inicio:final!O23)</f>
        <v>0</v>
      </c>
      <c r="J24" s="34">
        <f>SUM(inicio:final!P23)</f>
        <v>0</v>
      </c>
      <c r="K24" s="34">
        <f>SUM(inicio:final!Q23)</f>
        <v>0</v>
      </c>
      <c r="L24" s="34">
        <f>SUM(inicio:final!R23)</f>
        <v>0</v>
      </c>
      <c r="M24" s="34">
        <f>SUM(inicio:final!S23)</f>
        <v>0</v>
      </c>
      <c r="N24" s="34">
        <f>SUM(inicio:final!T23)</f>
        <v>0</v>
      </c>
      <c r="O24" s="34">
        <f>SUM(inicio:final!W23)</f>
        <v>0</v>
      </c>
      <c r="P24" s="34">
        <f>SUM(inicio:final!X23)</f>
        <v>0</v>
      </c>
      <c r="Q24" s="34">
        <f>SUM(inicio:final!Y23)</f>
        <v>0</v>
      </c>
    </row>
    <row r="25" spans="1:17" ht="15.75" hidden="1" thickBot="1" x14ac:dyDescent="0.3">
      <c r="A25" s="18"/>
      <c r="B25" s="19" t="s">
        <v>40</v>
      </c>
      <c r="C25" s="34">
        <f>SUM(inicio:final!E24)</f>
        <v>0</v>
      </c>
      <c r="D25" s="34">
        <f>SUM(inicio:final!G24)</f>
        <v>0</v>
      </c>
      <c r="E25" s="34">
        <f>SUM(inicio:final!J24)</f>
        <v>0</v>
      </c>
      <c r="F25" s="34">
        <f>SUM(inicio:final!L24)</f>
        <v>0</v>
      </c>
      <c r="G25" s="34">
        <f>SUM(inicio:final!M24)</f>
        <v>0</v>
      </c>
      <c r="H25" s="34">
        <f>SUM(inicio:final!N24)</f>
        <v>0</v>
      </c>
      <c r="I25" s="34">
        <f>SUM(inicio:final!O24)</f>
        <v>0</v>
      </c>
      <c r="J25" s="34">
        <f>SUM(inicio:final!P24)</f>
        <v>0</v>
      </c>
      <c r="K25" s="34">
        <f>SUM(inicio:final!Q24)</f>
        <v>0</v>
      </c>
      <c r="L25" s="34">
        <f>SUM(inicio:final!R24)</f>
        <v>0</v>
      </c>
      <c r="M25" s="34">
        <f>SUM(inicio:final!S24)</f>
        <v>0</v>
      </c>
      <c r="N25" s="34">
        <f>SUM(inicio:final!T24)</f>
        <v>0</v>
      </c>
      <c r="O25" s="34">
        <f>SUM(inicio:final!W24)</f>
        <v>0</v>
      </c>
      <c r="P25" s="34">
        <f>SUM(inicio:final!X24)</f>
        <v>0</v>
      </c>
      <c r="Q25" s="34">
        <f>SUM(inicio:final!Y24)</f>
        <v>0</v>
      </c>
    </row>
    <row r="26" spans="1:17" ht="15.75" hidden="1" thickBot="1" x14ac:dyDescent="0.3">
      <c r="A26" s="18"/>
      <c r="B26" s="19" t="s">
        <v>41</v>
      </c>
      <c r="C26" s="34">
        <f>SUM(inicio:final!E25)</f>
        <v>0</v>
      </c>
      <c r="D26" s="34">
        <f>SUM(inicio:final!G25)</f>
        <v>0</v>
      </c>
      <c r="E26" s="34">
        <f>SUM(inicio:final!J25)</f>
        <v>0</v>
      </c>
      <c r="F26" s="34">
        <f>SUM(inicio:final!L25)</f>
        <v>0</v>
      </c>
      <c r="G26" s="34">
        <f>SUM(inicio:final!M25)</f>
        <v>0</v>
      </c>
      <c r="H26" s="34">
        <f>SUM(inicio:final!N25)</f>
        <v>0</v>
      </c>
      <c r="I26" s="34">
        <f>SUM(inicio:final!O25)</f>
        <v>0</v>
      </c>
      <c r="J26" s="34">
        <f>SUM(inicio:final!P25)</f>
        <v>0</v>
      </c>
      <c r="K26" s="34">
        <f>SUM(inicio:final!Q25)</f>
        <v>0</v>
      </c>
      <c r="L26" s="34">
        <f>SUM(inicio:final!R25)</f>
        <v>0</v>
      </c>
      <c r="M26" s="34">
        <f>SUM(inicio:final!S25)</f>
        <v>0</v>
      </c>
      <c r="N26" s="34">
        <f>SUM(inicio:final!T25)</f>
        <v>0</v>
      </c>
      <c r="O26" s="34">
        <f>SUM(inicio:final!W25)</f>
        <v>0</v>
      </c>
      <c r="P26" s="34">
        <f>SUM(inicio:final!X25)</f>
        <v>0</v>
      </c>
      <c r="Q26" s="34">
        <f>SUM(inicio:final!Y25)</f>
        <v>0</v>
      </c>
    </row>
    <row r="27" spans="1:17" ht="15.75" hidden="1" thickBot="1" x14ac:dyDescent="0.3">
      <c r="A27" s="18"/>
      <c r="B27" s="19" t="s">
        <v>42</v>
      </c>
      <c r="C27" s="34">
        <f>SUM(inicio:final!E26)</f>
        <v>0</v>
      </c>
      <c r="D27" s="34">
        <f>SUM(inicio:final!G26)</f>
        <v>0</v>
      </c>
      <c r="E27" s="34">
        <f>SUM(inicio:final!J26)</f>
        <v>0</v>
      </c>
      <c r="F27" s="34">
        <f>SUM(inicio:final!L26)</f>
        <v>0</v>
      </c>
      <c r="G27" s="34">
        <f>SUM(inicio:final!M26)</f>
        <v>0</v>
      </c>
      <c r="H27" s="34">
        <f>SUM(inicio:final!N26)</f>
        <v>0</v>
      </c>
      <c r="I27" s="34">
        <f>SUM(inicio:final!O26)</f>
        <v>0</v>
      </c>
      <c r="J27" s="34">
        <f>SUM(inicio:final!P26)</f>
        <v>0</v>
      </c>
      <c r="K27" s="34">
        <f>SUM(inicio:final!Q26)</f>
        <v>0</v>
      </c>
      <c r="L27" s="34">
        <f>SUM(inicio:final!R26)</f>
        <v>0</v>
      </c>
      <c r="M27" s="34">
        <f>SUM(inicio:final!S26)</f>
        <v>0</v>
      </c>
      <c r="N27" s="34">
        <f>SUM(inicio:final!T26)</f>
        <v>0</v>
      </c>
      <c r="O27" s="34">
        <f>SUM(inicio:final!W26)</f>
        <v>0</v>
      </c>
      <c r="P27" s="34">
        <f>SUM(inicio:final!X26)</f>
        <v>0</v>
      </c>
      <c r="Q27" s="34">
        <f>SUM(inicio:final!Y26)</f>
        <v>0</v>
      </c>
    </row>
    <row r="28" spans="1:17" ht="15.75" hidden="1" thickBot="1" x14ac:dyDescent="0.3">
      <c r="A28" s="18"/>
      <c r="B28" s="19" t="s">
        <v>43</v>
      </c>
      <c r="C28" s="34">
        <f>SUM(inicio:final!E27)</f>
        <v>0</v>
      </c>
      <c r="D28" s="34">
        <f>SUM(inicio:final!G27)</f>
        <v>0</v>
      </c>
      <c r="E28" s="34">
        <f>SUM(inicio:final!J27)</f>
        <v>0</v>
      </c>
      <c r="F28" s="34">
        <f>SUM(inicio:final!L27)</f>
        <v>0</v>
      </c>
      <c r="G28" s="34">
        <f>SUM(inicio:final!M27)</f>
        <v>0</v>
      </c>
      <c r="H28" s="34">
        <f>SUM(inicio:final!N27)</f>
        <v>0</v>
      </c>
      <c r="I28" s="34">
        <f>SUM(inicio:final!O27)</f>
        <v>0</v>
      </c>
      <c r="J28" s="34">
        <f>SUM(inicio:final!P27)</f>
        <v>0</v>
      </c>
      <c r="K28" s="34">
        <f>SUM(inicio:final!Q27)</f>
        <v>0</v>
      </c>
      <c r="L28" s="34">
        <f>SUM(inicio:final!R27)</f>
        <v>0</v>
      </c>
      <c r="M28" s="34">
        <f>SUM(inicio:final!S27)</f>
        <v>0</v>
      </c>
      <c r="N28" s="34">
        <f>SUM(inicio:final!T27)</f>
        <v>0</v>
      </c>
      <c r="O28" s="34">
        <f>SUM(inicio:final!W27)</f>
        <v>0</v>
      </c>
      <c r="P28" s="34">
        <f>SUM(inicio:final!X27)</f>
        <v>0</v>
      </c>
      <c r="Q28" s="34">
        <f>SUM(inicio:final!Y27)</f>
        <v>0</v>
      </c>
    </row>
    <row r="29" spans="1:17" ht="15.75" hidden="1" thickBot="1" x14ac:dyDescent="0.3">
      <c r="A29" s="18"/>
      <c r="B29" s="19" t="s">
        <v>44</v>
      </c>
      <c r="C29" s="34">
        <f>SUM(inicio:final!E28)</f>
        <v>0</v>
      </c>
      <c r="D29" s="34">
        <f>SUM(inicio:final!G28)</f>
        <v>0</v>
      </c>
      <c r="E29" s="34">
        <f>SUM(inicio:final!J28)</f>
        <v>0</v>
      </c>
      <c r="F29" s="34">
        <f>SUM(inicio:final!L28)</f>
        <v>0</v>
      </c>
      <c r="G29" s="34">
        <f>SUM(inicio:final!M28)</f>
        <v>0</v>
      </c>
      <c r="H29" s="34">
        <f>SUM(inicio:final!N28)</f>
        <v>0</v>
      </c>
      <c r="I29" s="34">
        <f>SUM(inicio:final!O28)</f>
        <v>0</v>
      </c>
      <c r="J29" s="34">
        <f>SUM(inicio:final!P28)</f>
        <v>0</v>
      </c>
      <c r="K29" s="34">
        <f>SUM(inicio:final!Q28)</f>
        <v>0</v>
      </c>
      <c r="L29" s="34">
        <f>SUM(inicio:final!R28)</f>
        <v>0</v>
      </c>
      <c r="M29" s="34">
        <f>SUM(inicio:final!S28)</f>
        <v>0</v>
      </c>
      <c r="N29" s="34">
        <f>SUM(inicio:final!T28)</f>
        <v>0</v>
      </c>
      <c r="O29" s="34">
        <f>SUM(inicio:final!W28)</f>
        <v>0</v>
      </c>
      <c r="P29" s="34">
        <f>SUM(inicio:final!X28)</f>
        <v>0</v>
      </c>
      <c r="Q29" s="34">
        <f>SUM(inicio:final!Y28)</f>
        <v>0</v>
      </c>
    </row>
    <row r="30" spans="1:17" ht="15.75" hidden="1" thickBot="1" x14ac:dyDescent="0.3">
      <c r="A30" s="18"/>
      <c r="B30" s="19" t="s">
        <v>45</v>
      </c>
      <c r="C30" s="34">
        <f>SUM(inicio:final!E29)</f>
        <v>0</v>
      </c>
      <c r="D30" s="34">
        <f>SUM(inicio:final!G29)</f>
        <v>0</v>
      </c>
      <c r="E30" s="34">
        <f>SUM(inicio:final!J29)</f>
        <v>0</v>
      </c>
      <c r="F30" s="34">
        <f>SUM(inicio:final!L29)</f>
        <v>0</v>
      </c>
      <c r="G30" s="34">
        <f>SUM(inicio:final!M29)</f>
        <v>0</v>
      </c>
      <c r="H30" s="34">
        <f>SUM(inicio:final!N29)</f>
        <v>0</v>
      </c>
      <c r="I30" s="34">
        <f>SUM(inicio:final!O29)</f>
        <v>0</v>
      </c>
      <c r="J30" s="34">
        <f>SUM(inicio:final!P29)</f>
        <v>0</v>
      </c>
      <c r="K30" s="34">
        <f>SUM(inicio:final!Q29)</f>
        <v>0</v>
      </c>
      <c r="L30" s="34">
        <f>SUM(inicio:final!R29)</f>
        <v>0</v>
      </c>
      <c r="M30" s="34">
        <f>SUM(inicio:final!S29)</f>
        <v>0</v>
      </c>
      <c r="N30" s="34">
        <f>SUM(inicio:final!T29)</f>
        <v>0</v>
      </c>
      <c r="O30" s="34">
        <f>SUM(inicio:final!W29)</f>
        <v>0</v>
      </c>
      <c r="P30" s="34">
        <f>SUM(inicio:final!X29)</f>
        <v>0</v>
      </c>
      <c r="Q30" s="34">
        <f>SUM(inicio:final!Y29)</f>
        <v>0</v>
      </c>
    </row>
    <row r="31" spans="1:17" ht="15.75" hidden="1" thickBot="1" x14ac:dyDescent="0.3">
      <c r="A31" s="18"/>
      <c r="B31" s="19" t="s">
        <v>46</v>
      </c>
      <c r="C31" s="34">
        <f>SUM(inicio:final!E30)</f>
        <v>0</v>
      </c>
      <c r="D31" s="34">
        <f>SUM(inicio:final!G30)</f>
        <v>0</v>
      </c>
      <c r="E31" s="34">
        <f>SUM(inicio:final!J30)</f>
        <v>0</v>
      </c>
      <c r="F31" s="34">
        <f>SUM(inicio:final!L30)</f>
        <v>0</v>
      </c>
      <c r="G31" s="34">
        <f>SUM(inicio:final!M30)</f>
        <v>0</v>
      </c>
      <c r="H31" s="34">
        <f>SUM(inicio:final!N30)</f>
        <v>0</v>
      </c>
      <c r="I31" s="34">
        <f>SUM(inicio:final!O30)</f>
        <v>0</v>
      </c>
      <c r="J31" s="34">
        <f>SUM(inicio:final!P30)</f>
        <v>0</v>
      </c>
      <c r="K31" s="34">
        <f>SUM(inicio:final!Q30)</f>
        <v>0</v>
      </c>
      <c r="L31" s="34">
        <f>SUM(inicio:final!R30)</f>
        <v>0</v>
      </c>
      <c r="M31" s="34">
        <f>SUM(inicio:final!S30)</f>
        <v>0</v>
      </c>
      <c r="N31" s="34">
        <f>SUM(inicio:final!T30)</f>
        <v>0</v>
      </c>
      <c r="O31" s="34">
        <f>SUM(inicio:final!W30)</f>
        <v>0</v>
      </c>
      <c r="P31" s="34">
        <f>SUM(inicio:final!X30)</f>
        <v>0</v>
      </c>
      <c r="Q31" s="34">
        <f>SUM(inicio:final!Y30)</f>
        <v>0</v>
      </c>
    </row>
    <row r="32" spans="1:17" ht="15.75" hidden="1" thickBot="1" x14ac:dyDescent="0.3">
      <c r="A32" s="18">
        <v>2005</v>
      </c>
      <c r="B32" s="19" t="s">
        <v>35</v>
      </c>
      <c r="C32" s="34">
        <f>SUM(inicio:final!E31)</f>
        <v>0</v>
      </c>
      <c r="D32" s="34">
        <f>SUM(inicio:final!G31)</f>
        <v>0</v>
      </c>
      <c r="E32" s="34">
        <f>SUM(inicio:final!J31)</f>
        <v>0</v>
      </c>
      <c r="F32" s="34">
        <f>SUM(inicio:final!L31)</f>
        <v>0</v>
      </c>
      <c r="G32" s="34">
        <f>SUM(inicio:final!M31)</f>
        <v>0</v>
      </c>
      <c r="H32" s="34">
        <f>SUM(inicio:final!N31)</f>
        <v>0</v>
      </c>
      <c r="I32" s="34">
        <f>SUM(inicio:final!O31)</f>
        <v>0</v>
      </c>
      <c r="J32" s="34">
        <f>SUM(inicio:final!P31)</f>
        <v>0</v>
      </c>
      <c r="K32" s="34">
        <f>SUM(inicio:final!Q31)</f>
        <v>0</v>
      </c>
      <c r="L32" s="34">
        <f>SUM(inicio:final!R31)</f>
        <v>0</v>
      </c>
      <c r="M32" s="34">
        <f>SUM(inicio:final!S31)</f>
        <v>0</v>
      </c>
      <c r="N32" s="34">
        <f>SUM(inicio:final!T31)</f>
        <v>0</v>
      </c>
      <c r="O32" s="34">
        <f>SUM(inicio:final!W31)</f>
        <v>0</v>
      </c>
      <c r="P32" s="34">
        <f>SUM(inicio:final!X31)</f>
        <v>0</v>
      </c>
      <c r="Q32" s="34">
        <f>SUM(inicio:final!Y31)</f>
        <v>0</v>
      </c>
    </row>
    <row r="33" spans="1:17" ht="15.75" hidden="1" thickBot="1" x14ac:dyDescent="0.3">
      <c r="A33" s="18"/>
      <c r="B33" s="19" t="s">
        <v>36</v>
      </c>
      <c r="C33" s="34">
        <f>SUM(inicio:final!E32)</f>
        <v>0</v>
      </c>
      <c r="D33" s="34">
        <f>SUM(inicio:final!G32)</f>
        <v>0</v>
      </c>
      <c r="E33" s="34">
        <f>SUM(inicio:final!J32)</f>
        <v>0</v>
      </c>
      <c r="F33" s="34">
        <f>SUM(inicio:final!L32)</f>
        <v>0</v>
      </c>
      <c r="G33" s="34">
        <f>SUM(inicio:final!M32)</f>
        <v>0</v>
      </c>
      <c r="H33" s="34">
        <f>SUM(inicio:final!N32)</f>
        <v>0</v>
      </c>
      <c r="I33" s="34">
        <f>SUM(inicio:final!O32)</f>
        <v>0</v>
      </c>
      <c r="J33" s="34">
        <f>SUM(inicio:final!P32)</f>
        <v>0</v>
      </c>
      <c r="K33" s="34">
        <f>SUM(inicio:final!Q32)</f>
        <v>0</v>
      </c>
      <c r="L33" s="34">
        <f>SUM(inicio:final!R32)</f>
        <v>0</v>
      </c>
      <c r="M33" s="34">
        <f>SUM(inicio:final!S32)</f>
        <v>0</v>
      </c>
      <c r="N33" s="34">
        <f>SUM(inicio:final!T32)</f>
        <v>0</v>
      </c>
      <c r="O33" s="34">
        <f>SUM(inicio:final!W32)</f>
        <v>0</v>
      </c>
      <c r="P33" s="34">
        <f>SUM(inicio:final!X32)</f>
        <v>0</v>
      </c>
      <c r="Q33" s="34">
        <f>SUM(inicio:final!Y32)</f>
        <v>0</v>
      </c>
    </row>
    <row r="34" spans="1:17" ht="15.75" hidden="1" thickBot="1" x14ac:dyDescent="0.3">
      <c r="A34" s="18"/>
      <c r="B34" s="19" t="s">
        <v>37</v>
      </c>
      <c r="C34" s="34">
        <f>SUM(inicio:final!E33)</f>
        <v>0</v>
      </c>
      <c r="D34" s="34">
        <f>SUM(inicio:final!G33)</f>
        <v>0</v>
      </c>
      <c r="E34" s="34">
        <f>SUM(inicio:final!J33)</f>
        <v>0</v>
      </c>
      <c r="F34" s="34">
        <f>SUM(inicio:final!L33)</f>
        <v>0</v>
      </c>
      <c r="G34" s="34">
        <f>SUM(inicio:final!M33)</f>
        <v>0</v>
      </c>
      <c r="H34" s="34">
        <f>SUM(inicio:final!N33)</f>
        <v>0</v>
      </c>
      <c r="I34" s="34">
        <f>SUM(inicio:final!O33)</f>
        <v>0</v>
      </c>
      <c r="J34" s="34">
        <f>SUM(inicio:final!P33)</f>
        <v>0</v>
      </c>
      <c r="K34" s="34">
        <f>SUM(inicio:final!Q33)</f>
        <v>0</v>
      </c>
      <c r="L34" s="34">
        <f>SUM(inicio:final!R33)</f>
        <v>0</v>
      </c>
      <c r="M34" s="34">
        <f>SUM(inicio:final!S33)</f>
        <v>0</v>
      </c>
      <c r="N34" s="34">
        <f>SUM(inicio:final!T33)</f>
        <v>0</v>
      </c>
      <c r="O34" s="34">
        <f>SUM(inicio:final!W33)</f>
        <v>0</v>
      </c>
      <c r="P34" s="34">
        <f>SUM(inicio:final!X33)</f>
        <v>0</v>
      </c>
      <c r="Q34" s="34">
        <f>SUM(inicio:final!Y33)</f>
        <v>0</v>
      </c>
    </row>
    <row r="35" spans="1:17" ht="15.75" hidden="1" thickBot="1" x14ac:dyDescent="0.3">
      <c r="A35" s="18"/>
      <c r="B35" s="19" t="s">
        <v>38</v>
      </c>
      <c r="C35" s="34">
        <f>SUM(inicio:final!E34)</f>
        <v>0</v>
      </c>
      <c r="D35" s="34">
        <f>SUM(inicio:final!G34)</f>
        <v>0</v>
      </c>
      <c r="E35" s="34">
        <f>SUM(inicio:final!J34)</f>
        <v>0</v>
      </c>
      <c r="F35" s="34">
        <f>SUM(inicio:final!L34)</f>
        <v>0</v>
      </c>
      <c r="G35" s="34">
        <f>SUM(inicio:final!M34)</f>
        <v>0</v>
      </c>
      <c r="H35" s="34">
        <f>SUM(inicio:final!N34)</f>
        <v>0</v>
      </c>
      <c r="I35" s="34">
        <f>SUM(inicio:final!O34)</f>
        <v>0</v>
      </c>
      <c r="J35" s="34">
        <f>SUM(inicio:final!P34)</f>
        <v>0</v>
      </c>
      <c r="K35" s="34">
        <f>SUM(inicio:final!Q34)</f>
        <v>0</v>
      </c>
      <c r="L35" s="34">
        <f>SUM(inicio:final!R34)</f>
        <v>0</v>
      </c>
      <c r="M35" s="34">
        <f>SUM(inicio:final!S34)</f>
        <v>0</v>
      </c>
      <c r="N35" s="34">
        <f>SUM(inicio:final!T34)</f>
        <v>0</v>
      </c>
      <c r="O35" s="34">
        <f>SUM(inicio:final!W34)</f>
        <v>0</v>
      </c>
      <c r="P35" s="34">
        <f>SUM(inicio:final!X34)</f>
        <v>0</v>
      </c>
      <c r="Q35" s="34">
        <f>SUM(inicio:final!Y34)</f>
        <v>0</v>
      </c>
    </row>
    <row r="36" spans="1:17" ht="15.75" hidden="1" thickBot="1" x14ac:dyDescent="0.3">
      <c r="A36" s="18"/>
      <c r="B36" s="19" t="s">
        <v>39</v>
      </c>
      <c r="C36" s="34">
        <f>SUM(inicio:final!E35)</f>
        <v>0</v>
      </c>
      <c r="D36" s="34">
        <f>SUM(inicio:final!G35)</f>
        <v>0</v>
      </c>
      <c r="E36" s="34">
        <f>SUM(inicio:final!J35)</f>
        <v>0</v>
      </c>
      <c r="F36" s="34">
        <f>SUM(inicio:final!L35)</f>
        <v>0</v>
      </c>
      <c r="G36" s="34">
        <f>SUM(inicio:final!M35)</f>
        <v>0</v>
      </c>
      <c r="H36" s="34">
        <f>SUM(inicio:final!N35)</f>
        <v>0</v>
      </c>
      <c r="I36" s="34">
        <f>SUM(inicio:final!O35)</f>
        <v>0</v>
      </c>
      <c r="J36" s="34">
        <f>SUM(inicio:final!P35)</f>
        <v>0</v>
      </c>
      <c r="K36" s="34">
        <f>SUM(inicio:final!Q35)</f>
        <v>0</v>
      </c>
      <c r="L36" s="34">
        <f>SUM(inicio:final!R35)</f>
        <v>0</v>
      </c>
      <c r="M36" s="34">
        <f>SUM(inicio:final!S35)</f>
        <v>0</v>
      </c>
      <c r="N36" s="34">
        <f>SUM(inicio:final!T35)</f>
        <v>0</v>
      </c>
      <c r="O36" s="34">
        <f>SUM(inicio:final!W35)</f>
        <v>0</v>
      </c>
      <c r="P36" s="34">
        <f>SUM(inicio:final!X35)</f>
        <v>0</v>
      </c>
      <c r="Q36" s="34">
        <f>SUM(inicio:final!Y35)</f>
        <v>0</v>
      </c>
    </row>
    <row r="37" spans="1:17" ht="15.75" hidden="1" thickBot="1" x14ac:dyDescent="0.3">
      <c r="A37" s="18"/>
      <c r="B37" s="19" t="s">
        <v>40</v>
      </c>
      <c r="C37" s="34">
        <f>SUM(inicio:final!E36)</f>
        <v>0</v>
      </c>
      <c r="D37" s="34">
        <f>SUM(inicio:final!G36)</f>
        <v>0</v>
      </c>
      <c r="E37" s="34">
        <f>SUM(inicio:final!J36)</f>
        <v>0</v>
      </c>
      <c r="F37" s="34">
        <f>SUM(inicio:final!L36)</f>
        <v>0</v>
      </c>
      <c r="G37" s="34">
        <f>SUM(inicio:final!M36)</f>
        <v>0</v>
      </c>
      <c r="H37" s="34">
        <f>SUM(inicio:final!N36)</f>
        <v>0</v>
      </c>
      <c r="I37" s="34">
        <f>SUM(inicio:final!O36)</f>
        <v>0</v>
      </c>
      <c r="J37" s="34">
        <f>SUM(inicio:final!P36)</f>
        <v>0</v>
      </c>
      <c r="K37" s="34">
        <f>SUM(inicio:final!Q36)</f>
        <v>0</v>
      </c>
      <c r="L37" s="34">
        <f>SUM(inicio:final!R36)</f>
        <v>0</v>
      </c>
      <c r="M37" s="34">
        <f>SUM(inicio:final!S36)</f>
        <v>0</v>
      </c>
      <c r="N37" s="34">
        <f>SUM(inicio:final!T36)</f>
        <v>0</v>
      </c>
      <c r="O37" s="34">
        <f>SUM(inicio:final!W36)</f>
        <v>0</v>
      </c>
      <c r="P37" s="34">
        <f>SUM(inicio:final!X36)</f>
        <v>0</v>
      </c>
      <c r="Q37" s="34">
        <f>SUM(inicio:final!Y36)</f>
        <v>0</v>
      </c>
    </row>
    <row r="38" spans="1:17" ht="15.75" hidden="1" thickBot="1" x14ac:dyDescent="0.3">
      <c r="A38" s="18"/>
      <c r="B38" s="19" t="s">
        <v>41</v>
      </c>
      <c r="C38" s="34">
        <f>SUM(inicio:final!E37)</f>
        <v>0</v>
      </c>
      <c r="D38" s="34">
        <f>SUM(inicio:final!G37)</f>
        <v>0</v>
      </c>
      <c r="E38" s="34">
        <f>SUM(inicio:final!J37)</f>
        <v>0</v>
      </c>
      <c r="F38" s="34">
        <f>SUM(inicio:final!L37)</f>
        <v>0</v>
      </c>
      <c r="G38" s="34">
        <f>SUM(inicio:final!M37)</f>
        <v>0</v>
      </c>
      <c r="H38" s="34">
        <f>SUM(inicio:final!N37)</f>
        <v>0</v>
      </c>
      <c r="I38" s="34">
        <f>SUM(inicio:final!O37)</f>
        <v>0</v>
      </c>
      <c r="J38" s="34">
        <f>SUM(inicio:final!P37)</f>
        <v>0</v>
      </c>
      <c r="K38" s="34">
        <f>SUM(inicio:final!Q37)</f>
        <v>0</v>
      </c>
      <c r="L38" s="34">
        <f>SUM(inicio:final!R37)</f>
        <v>0</v>
      </c>
      <c r="M38" s="34">
        <f>SUM(inicio:final!S37)</f>
        <v>0</v>
      </c>
      <c r="N38" s="34">
        <f>SUM(inicio:final!T37)</f>
        <v>0</v>
      </c>
      <c r="O38" s="34">
        <f>SUM(inicio:final!W37)</f>
        <v>0</v>
      </c>
      <c r="P38" s="34">
        <f>SUM(inicio:final!X37)</f>
        <v>0</v>
      </c>
      <c r="Q38" s="34">
        <f>SUM(inicio:final!Y37)</f>
        <v>0</v>
      </c>
    </row>
    <row r="39" spans="1:17" ht="15.75" hidden="1" thickBot="1" x14ac:dyDescent="0.3">
      <c r="A39" s="18"/>
      <c r="B39" s="19" t="s">
        <v>42</v>
      </c>
      <c r="C39" s="34">
        <f>SUM(inicio:final!E38)</f>
        <v>0</v>
      </c>
      <c r="D39" s="34">
        <f>SUM(inicio:final!G38)</f>
        <v>0</v>
      </c>
      <c r="E39" s="34">
        <f>SUM(inicio:final!J38)</f>
        <v>0</v>
      </c>
      <c r="F39" s="34">
        <f>SUM(inicio:final!L38)</f>
        <v>0</v>
      </c>
      <c r="G39" s="34">
        <f>SUM(inicio:final!M38)</f>
        <v>0</v>
      </c>
      <c r="H39" s="34">
        <f>SUM(inicio:final!N38)</f>
        <v>0</v>
      </c>
      <c r="I39" s="34">
        <f>SUM(inicio:final!O38)</f>
        <v>0</v>
      </c>
      <c r="J39" s="34">
        <f>SUM(inicio:final!P38)</f>
        <v>0</v>
      </c>
      <c r="K39" s="34">
        <f>SUM(inicio:final!Q38)</f>
        <v>0</v>
      </c>
      <c r="L39" s="34">
        <f>SUM(inicio:final!R38)</f>
        <v>0</v>
      </c>
      <c r="M39" s="34">
        <f>SUM(inicio:final!S38)</f>
        <v>0</v>
      </c>
      <c r="N39" s="34">
        <f>SUM(inicio:final!T38)</f>
        <v>0</v>
      </c>
      <c r="O39" s="34">
        <f>SUM(inicio:final!W38)</f>
        <v>0</v>
      </c>
      <c r="P39" s="34">
        <f>SUM(inicio:final!X38)</f>
        <v>0</v>
      </c>
      <c r="Q39" s="34">
        <f>SUM(inicio:final!Y38)</f>
        <v>0</v>
      </c>
    </row>
    <row r="40" spans="1:17" ht="15.75" hidden="1" thickBot="1" x14ac:dyDescent="0.3">
      <c r="A40" s="18"/>
      <c r="B40" s="19" t="s">
        <v>43</v>
      </c>
      <c r="C40" s="34">
        <f>SUM(inicio:final!E39)</f>
        <v>0</v>
      </c>
      <c r="D40" s="34">
        <f>SUM(inicio:final!G39)</f>
        <v>0</v>
      </c>
      <c r="E40" s="34">
        <f>SUM(inicio:final!J39)</f>
        <v>0</v>
      </c>
      <c r="F40" s="34">
        <f>SUM(inicio:final!L39)</f>
        <v>0</v>
      </c>
      <c r="G40" s="34">
        <f>SUM(inicio:final!M39)</f>
        <v>0</v>
      </c>
      <c r="H40" s="34">
        <f>SUM(inicio:final!N39)</f>
        <v>0</v>
      </c>
      <c r="I40" s="34">
        <f>SUM(inicio:final!O39)</f>
        <v>0</v>
      </c>
      <c r="J40" s="34">
        <f>SUM(inicio:final!P39)</f>
        <v>0</v>
      </c>
      <c r="K40" s="34">
        <f>SUM(inicio:final!Q39)</f>
        <v>0</v>
      </c>
      <c r="L40" s="34">
        <f>SUM(inicio:final!R39)</f>
        <v>0</v>
      </c>
      <c r="M40" s="34">
        <f>SUM(inicio:final!S39)</f>
        <v>0</v>
      </c>
      <c r="N40" s="34">
        <f>SUM(inicio:final!T39)</f>
        <v>0</v>
      </c>
      <c r="O40" s="34">
        <f>SUM(inicio:final!W39)</f>
        <v>0</v>
      </c>
      <c r="P40" s="34">
        <f>SUM(inicio:final!X39)</f>
        <v>0</v>
      </c>
      <c r="Q40" s="34">
        <f>SUM(inicio:final!Y39)</f>
        <v>0</v>
      </c>
    </row>
    <row r="41" spans="1:17" ht="15.75" hidden="1" thickBot="1" x14ac:dyDescent="0.3">
      <c r="A41" s="18"/>
      <c r="B41" s="19" t="s">
        <v>44</v>
      </c>
      <c r="C41" s="34">
        <f>SUM(inicio:final!E40)</f>
        <v>0</v>
      </c>
      <c r="D41" s="34">
        <f>SUM(inicio:final!G40)</f>
        <v>0</v>
      </c>
      <c r="E41" s="34">
        <f>SUM(inicio:final!J40)</f>
        <v>0</v>
      </c>
      <c r="F41" s="34">
        <f>SUM(inicio:final!L40)</f>
        <v>0</v>
      </c>
      <c r="G41" s="34">
        <f>SUM(inicio:final!M40)</f>
        <v>0</v>
      </c>
      <c r="H41" s="34">
        <f>SUM(inicio:final!N40)</f>
        <v>0</v>
      </c>
      <c r="I41" s="34">
        <f>SUM(inicio:final!O40)</f>
        <v>0</v>
      </c>
      <c r="J41" s="34">
        <f>SUM(inicio:final!P40)</f>
        <v>0</v>
      </c>
      <c r="K41" s="34">
        <f>SUM(inicio:final!Q40)</f>
        <v>0</v>
      </c>
      <c r="L41" s="34">
        <f>SUM(inicio:final!R40)</f>
        <v>0</v>
      </c>
      <c r="M41" s="34">
        <f>SUM(inicio:final!S40)</f>
        <v>0</v>
      </c>
      <c r="N41" s="34">
        <f>SUM(inicio:final!T40)</f>
        <v>0</v>
      </c>
      <c r="O41" s="34">
        <f>SUM(inicio:final!W40)</f>
        <v>0</v>
      </c>
      <c r="P41" s="34">
        <f>SUM(inicio:final!X40)</f>
        <v>0</v>
      </c>
      <c r="Q41" s="34">
        <f>SUM(inicio:final!Y40)</f>
        <v>0</v>
      </c>
    </row>
    <row r="42" spans="1:17" ht="15.75" hidden="1" thickBot="1" x14ac:dyDescent="0.3">
      <c r="A42" s="18"/>
      <c r="B42" s="19" t="s">
        <v>45</v>
      </c>
      <c r="C42" s="34">
        <f>SUM(inicio:final!E41)</f>
        <v>0</v>
      </c>
      <c r="D42" s="34">
        <f>SUM(inicio:final!G41)</f>
        <v>0</v>
      </c>
      <c r="E42" s="34">
        <f>SUM(inicio:final!J41)</f>
        <v>0</v>
      </c>
      <c r="F42" s="34">
        <f>SUM(inicio:final!L41)</f>
        <v>0</v>
      </c>
      <c r="G42" s="34">
        <f>SUM(inicio:final!M41)</f>
        <v>0</v>
      </c>
      <c r="H42" s="34">
        <f>SUM(inicio:final!N41)</f>
        <v>0</v>
      </c>
      <c r="I42" s="34">
        <f>SUM(inicio:final!O41)</f>
        <v>0</v>
      </c>
      <c r="J42" s="34">
        <f>SUM(inicio:final!P41)</f>
        <v>0</v>
      </c>
      <c r="K42" s="34">
        <f>SUM(inicio:final!Q41)</f>
        <v>0</v>
      </c>
      <c r="L42" s="34">
        <f>SUM(inicio:final!R41)</f>
        <v>0</v>
      </c>
      <c r="M42" s="34">
        <f>SUM(inicio:final!S41)</f>
        <v>0</v>
      </c>
      <c r="N42" s="34">
        <f>SUM(inicio:final!T41)</f>
        <v>0</v>
      </c>
      <c r="O42" s="34">
        <f>SUM(inicio:final!W41)</f>
        <v>0</v>
      </c>
      <c r="P42" s="34">
        <f>SUM(inicio:final!X41)</f>
        <v>0</v>
      </c>
      <c r="Q42" s="34">
        <f>SUM(inicio:final!Y41)</f>
        <v>0</v>
      </c>
    </row>
    <row r="43" spans="1:17" ht="15.75" hidden="1" thickBot="1" x14ac:dyDescent="0.3">
      <c r="A43" s="18"/>
      <c r="B43" s="19" t="s">
        <v>46</v>
      </c>
      <c r="C43" s="34">
        <f>SUM(inicio:final!E42)</f>
        <v>0</v>
      </c>
      <c r="D43" s="34">
        <f>SUM(inicio:final!G42)</f>
        <v>0</v>
      </c>
      <c r="E43" s="34">
        <f>SUM(inicio:final!J42)</f>
        <v>0</v>
      </c>
      <c r="F43" s="34">
        <f>SUM(inicio:final!L42)</f>
        <v>0</v>
      </c>
      <c r="G43" s="34">
        <f>SUM(inicio:final!M42)</f>
        <v>0</v>
      </c>
      <c r="H43" s="34">
        <f>SUM(inicio:final!N42)</f>
        <v>0</v>
      </c>
      <c r="I43" s="34">
        <f>SUM(inicio:final!O42)</f>
        <v>0</v>
      </c>
      <c r="J43" s="34">
        <f>SUM(inicio:final!P42)</f>
        <v>0</v>
      </c>
      <c r="K43" s="34">
        <f>SUM(inicio:final!Q42)</f>
        <v>0</v>
      </c>
      <c r="L43" s="34">
        <f>SUM(inicio:final!R42)</f>
        <v>0</v>
      </c>
      <c r="M43" s="34">
        <f>SUM(inicio:final!S42)</f>
        <v>0</v>
      </c>
      <c r="N43" s="34">
        <f>SUM(inicio:final!T42)</f>
        <v>0</v>
      </c>
      <c r="O43" s="34">
        <f>SUM(inicio:final!W42)</f>
        <v>0</v>
      </c>
      <c r="P43" s="34">
        <f>SUM(inicio:final!X42)</f>
        <v>0</v>
      </c>
      <c r="Q43" s="34">
        <f>SUM(inicio:final!Y42)</f>
        <v>0</v>
      </c>
    </row>
    <row r="44" spans="1:17" ht="15.75" hidden="1" thickBot="1" x14ac:dyDescent="0.3">
      <c r="A44" s="18">
        <v>2006</v>
      </c>
      <c r="B44" s="19" t="s">
        <v>35</v>
      </c>
      <c r="C44" s="34">
        <f>SUM(inicio:final!E43)</f>
        <v>0</v>
      </c>
      <c r="D44" s="34">
        <f>SUM(inicio:final!G43)</f>
        <v>0</v>
      </c>
      <c r="E44" s="34">
        <f>SUM(inicio:final!J43)</f>
        <v>0</v>
      </c>
      <c r="F44" s="34">
        <f>SUM(inicio:final!L43)</f>
        <v>0</v>
      </c>
      <c r="G44" s="34">
        <f>SUM(inicio:final!M43)</f>
        <v>0</v>
      </c>
      <c r="H44" s="34">
        <f>SUM(inicio:final!N43)</f>
        <v>0</v>
      </c>
      <c r="I44" s="34">
        <f>SUM(inicio:final!O43)</f>
        <v>0</v>
      </c>
      <c r="J44" s="34">
        <f>SUM(inicio:final!P43)</f>
        <v>0</v>
      </c>
      <c r="K44" s="34">
        <f>SUM(inicio:final!Q43)</f>
        <v>0</v>
      </c>
      <c r="L44" s="34">
        <f>SUM(inicio:final!R43)</f>
        <v>0</v>
      </c>
      <c r="M44" s="34">
        <f>SUM(inicio:final!S43)</f>
        <v>0</v>
      </c>
      <c r="N44" s="34">
        <f>SUM(inicio:final!T43)</f>
        <v>0</v>
      </c>
      <c r="O44" s="34">
        <f>SUM(inicio:final!W43)</f>
        <v>0</v>
      </c>
      <c r="P44" s="34">
        <f>SUM(inicio:final!X43)</f>
        <v>0</v>
      </c>
      <c r="Q44" s="34">
        <f>SUM(inicio:final!Y43)</f>
        <v>0</v>
      </c>
    </row>
    <row r="45" spans="1:17" ht="15.75" hidden="1" thickBot="1" x14ac:dyDescent="0.3">
      <c r="A45" s="18"/>
      <c r="B45" s="19" t="s">
        <v>36</v>
      </c>
      <c r="C45" s="34">
        <f>SUM(inicio:final!E44)</f>
        <v>0</v>
      </c>
      <c r="D45" s="34">
        <f>SUM(inicio:final!G44)</f>
        <v>0</v>
      </c>
      <c r="E45" s="34">
        <f>SUM(inicio:final!J44)</f>
        <v>0</v>
      </c>
      <c r="F45" s="34">
        <f>SUM(inicio:final!L44)</f>
        <v>0</v>
      </c>
      <c r="G45" s="34">
        <f>SUM(inicio:final!M44)</f>
        <v>0</v>
      </c>
      <c r="H45" s="34">
        <f>SUM(inicio:final!N44)</f>
        <v>0</v>
      </c>
      <c r="I45" s="34">
        <f>SUM(inicio:final!O44)</f>
        <v>0</v>
      </c>
      <c r="J45" s="34">
        <f>SUM(inicio:final!P44)</f>
        <v>0</v>
      </c>
      <c r="K45" s="34">
        <f>SUM(inicio:final!Q44)</f>
        <v>0</v>
      </c>
      <c r="L45" s="34">
        <f>SUM(inicio:final!R44)</f>
        <v>0</v>
      </c>
      <c r="M45" s="34">
        <f>SUM(inicio:final!S44)</f>
        <v>0</v>
      </c>
      <c r="N45" s="34">
        <f>SUM(inicio:final!T44)</f>
        <v>0</v>
      </c>
      <c r="O45" s="34">
        <f>SUM(inicio:final!W44)</f>
        <v>0</v>
      </c>
      <c r="P45" s="34">
        <f>SUM(inicio:final!X44)</f>
        <v>0</v>
      </c>
      <c r="Q45" s="34">
        <f>SUM(inicio:final!Y44)</f>
        <v>0</v>
      </c>
    </row>
    <row r="46" spans="1:17" ht="15.75" hidden="1" thickBot="1" x14ac:dyDescent="0.3">
      <c r="A46" s="18"/>
      <c r="B46" s="19" t="s">
        <v>37</v>
      </c>
      <c r="C46" s="34">
        <f>SUM(inicio:final!E45)</f>
        <v>0</v>
      </c>
      <c r="D46" s="34">
        <f>SUM(inicio:final!G45)</f>
        <v>0</v>
      </c>
      <c r="E46" s="34">
        <f>SUM(inicio:final!J45)</f>
        <v>0</v>
      </c>
      <c r="F46" s="34">
        <f>SUM(inicio:final!L45)</f>
        <v>0</v>
      </c>
      <c r="G46" s="34">
        <f>SUM(inicio:final!M45)</f>
        <v>0</v>
      </c>
      <c r="H46" s="34">
        <f>SUM(inicio:final!N45)</f>
        <v>0</v>
      </c>
      <c r="I46" s="34">
        <f>SUM(inicio:final!O45)</f>
        <v>0</v>
      </c>
      <c r="J46" s="34">
        <f>SUM(inicio:final!P45)</f>
        <v>0</v>
      </c>
      <c r="K46" s="34">
        <f>SUM(inicio:final!Q45)</f>
        <v>0</v>
      </c>
      <c r="L46" s="34">
        <f>SUM(inicio:final!R45)</f>
        <v>0</v>
      </c>
      <c r="M46" s="34">
        <f>SUM(inicio:final!S45)</f>
        <v>0</v>
      </c>
      <c r="N46" s="34">
        <f>SUM(inicio:final!T45)</f>
        <v>0</v>
      </c>
      <c r="O46" s="34">
        <f>SUM(inicio:final!W45)</f>
        <v>0</v>
      </c>
      <c r="P46" s="34">
        <f>SUM(inicio:final!X45)</f>
        <v>0</v>
      </c>
      <c r="Q46" s="34">
        <f>SUM(inicio:final!Y45)</f>
        <v>0</v>
      </c>
    </row>
    <row r="47" spans="1:17" ht="15.75" hidden="1" thickBot="1" x14ac:dyDescent="0.3">
      <c r="A47" s="18"/>
      <c r="B47" s="19" t="s">
        <v>38</v>
      </c>
      <c r="C47" s="34">
        <f>SUM(inicio:final!E46)</f>
        <v>0</v>
      </c>
      <c r="D47" s="34">
        <f>SUM(inicio:final!G46)</f>
        <v>0</v>
      </c>
      <c r="E47" s="34">
        <f>SUM(inicio:final!J46)</f>
        <v>0</v>
      </c>
      <c r="F47" s="34">
        <f>SUM(inicio:final!L46)</f>
        <v>0</v>
      </c>
      <c r="G47" s="34">
        <f>SUM(inicio:final!M46)</f>
        <v>0</v>
      </c>
      <c r="H47" s="34">
        <f>SUM(inicio:final!N46)</f>
        <v>0</v>
      </c>
      <c r="I47" s="34">
        <f>SUM(inicio:final!O46)</f>
        <v>0</v>
      </c>
      <c r="J47" s="34">
        <f>SUM(inicio:final!P46)</f>
        <v>0</v>
      </c>
      <c r="K47" s="34">
        <f>SUM(inicio:final!Q46)</f>
        <v>0</v>
      </c>
      <c r="L47" s="34">
        <f>SUM(inicio:final!R46)</f>
        <v>0</v>
      </c>
      <c r="M47" s="34">
        <f>SUM(inicio:final!S46)</f>
        <v>0</v>
      </c>
      <c r="N47" s="34">
        <f>SUM(inicio:final!T46)</f>
        <v>0</v>
      </c>
      <c r="O47" s="34">
        <f>SUM(inicio:final!W46)</f>
        <v>0</v>
      </c>
      <c r="P47" s="34">
        <f>SUM(inicio:final!X46)</f>
        <v>0</v>
      </c>
      <c r="Q47" s="34">
        <f>SUM(inicio:final!Y46)</f>
        <v>0</v>
      </c>
    </row>
    <row r="48" spans="1:17" ht="15.75" hidden="1" thickBot="1" x14ac:dyDescent="0.3">
      <c r="A48" s="18"/>
      <c r="B48" s="19" t="s">
        <v>39</v>
      </c>
      <c r="C48" s="34">
        <f>SUM(inicio:final!E47)</f>
        <v>0</v>
      </c>
      <c r="D48" s="34">
        <f>SUM(inicio:final!G47)</f>
        <v>0</v>
      </c>
      <c r="E48" s="34">
        <f>SUM(inicio:final!J47)</f>
        <v>0</v>
      </c>
      <c r="F48" s="34">
        <f>SUM(inicio:final!L47)</f>
        <v>0</v>
      </c>
      <c r="G48" s="34">
        <f>SUM(inicio:final!M47)</f>
        <v>0</v>
      </c>
      <c r="H48" s="34">
        <f>SUM(inicio:final!N47)</f>
        <v>0</v>
      </c>
      <c r="I48" s="34">
        <f>SUM(inicio:final!O47)</f>
        <v>0</v>
      </c>
      <c r="J48" s="34">
        <f>SUM(inicio:final!P47)</f>
        <v>0</v>
      </c>
      <c r="K48" s="34">
        <f>SUM(inicio:final!Q47)</f>
        <v>0</v>
      </c>
      <c r="L48" s="34">
        <f>SUM(inicio:final!R47)</f>
        <v>0</v>
      </c>
      <c r="M48" s="34">
        <f>SUM(inicio:final!S47)</f>
        <v>0</v>
      </c>
      <c r="N48" s="34">
        <f>SUM(inicio:final!T47)</f>
        <v>0</v>
      </c>
      <c r="O48" s="34">
        <f>SUM(inicio:final!W47)</f>
        <v>0</v>
      </c>
      <c r="P48" s="34">
        <f>SUM(inicio:final!X47)</f>
        <v>0</v>
      </c>
      <c r="Q48" s="34">
        <f>SUM(inicio:final!Y47)</f>
        <v>0</v>
      </c>
    </row>
    <row r="49" spans="1:17" ht="15.75" hidden="1" thickBot="1" x14ac:dyDescent="0.3">
      <c r="A49" s="18"/>
      <c r="B49" s="19" t="s">
        <v>40</v>
      </c>
      <c r="C49" s="34">
        <f>SUM(inicio:final!E48)</f>
        <v>0</v>
      </c>
      <c r="D49" s="34">
        <f>SUM(inicio:final!G48)</f>
        <v>0</v>
      </c>
      <c r="E49" s="34">
        <f>SUM(inicio:final!J48)</f>
        <v>0</v>
      </c>
      <c r="F49" s="34">
        <f>SUM(inicio:final!L48)</f>
        <v>0</v>
      </c>
      <c r="G49" s="34">
        <f>SUM(inicio:final!M48)</f>
        <v>0</v>
      </c>
      <c r="H49" s="34">
        <f>SUM(inicio:final!N48)</f>
        <v>0</v>
      </c>
      <c r="I49" s="34">
        <f>SUM(inicio:final!O48)</f>
        <v>0</v>
      </c>
      <c r="J49" s="34">
        <f>SUM(inicio:final!P48)</f>
        <v>0</v>
      </c>
      <c r="K49" s="34">
        <f>SUM(inicio:final!Q48)</f>
        <v>0</v>
      </c>
      <c r="L49" s="34">
        <f>SUM(inicio:final!R48)</f>
        <v>0</v>
      </c>
      <c r="M49" s="34">
        <f>SUM(inicio:final!S48)</f>
        <v>0</v>
      </c>
      <c r="N49" s="34">
        <f>SUM(inicio:final!T48)</f>
        <v>0</v>
      </c>
      <c r="O49" s="34">
        <f>SUM(inicio:final!W48)</f>
        <v>0</v>
      </c>
      <c r="P49" s="34">
        <f>SUM(inicio:final!X48)</f>
        <v>0</v>
      </c>
      <c r="Q49" s="34">
        <f>SUM(inicio:final!Y48)</f>
        <v>0</v>
      </c>
    </row>
    <row r="50" spans="1:17" ht="15.75" hidden="1" thickBot="1" x14ac:dyDescent="0.3">
      <c r="A50" s="18"/>
      <c r="B50" s="19" t="s">
        <v>41</v>
      </c>
      <c r="C50" s="34">
        <f>SUM(inicio:final!E49)</f>
        <v>0</v>
      </c>
      <c r="D50" s="34">
        <f>SUM(inicio:final!G49)</f>
        <v>0</v>
      </c>
      <c r="E50" s="34">
        <f>SUM(inicio:final!J49)</f>
        <v>0</v>
      </c>
      <c r="F50" s="34">
        <f>SUM(inicio:final!L49)</f>
        <v>0</v>
      </c>
      <c r="G50" s="34">
        <f>SUM(inicio:final!M49)</f>
        <v>0</v>
      </c>
      <c r="H50" s="34">
        <f>SUM(inicio:final!N49)</f>
        <v>0</v>
      </c>
      <c r="I50" s="34">
        <f>SUM(inicio:final!O49)</f>
        <v>0</v>
      </c>
      <c r="J50" s="34">
        <f>SUM(inicio:final!P49)</f>
        <v>0</v>
      </c>
      <c r="K50" s="34">
        <f>SUM(inicio:final!Q49)</f>
        <v>0</v>
      </c>
      <c r="L50" s="34">
        <f>SUM(inicio:final!R49)</f>
        <v>0</v>
      </c>
      <c r="M50" s="34">
        <f>SUM(inicio:final!S49)</f>
        <v>0</v>
      </c>
      <c r="N50" s="34">
        <f>SUM(inicio:final!T49)</f>
        <v>0</v>
      </c>
      <c r="O50" s="34">
        <f>SUM(inicio:final!W49)</f>
        <v>0</v>
      </c>
      <c r="P50" s="34">
        <f>SUM(inicio:final!X49)</f>
        <v>0</v>
      </c>
      <c r="Q50" s="34">
        <f>SUM(inicio:final!Y49)</f>
        <v>0</v>
      </c>
    </row>
    <row r="51" spans="1:17" ht="15.75" hidden="1" thickBot="1" x14ac:dyDescent="0.3">
      <c r="A51" s="18"/>
      <c r="B51" s="19" t="s">
        <v>42</v>
      </c>
      <c r="C51" s="34">
        <f>SUM(inicio:final!E50)</f>
        <v>0</v>
      </c>
      <c r="D51" s="34">
        <f>SUM(inicio:final!G50)</f>
        <v>0</v>
      </c>
      <c r="E51" s="34">
        <f>SUM(inicio:final!J50)</f>
        <v>0</v>
      </c>
      <c r="F51" s="34">
        <f>SUM(inicio:final!L50)</f>
        <v>0</v>
      </c>
      <c r="G51" s="34">
        <f>SUM(inicio:final!M50)</f>
        <v>0</v>
      </c>
      <c r="H51" s="34">
        <f>SUM(inicio:final!N50)</f>
        <v>0</v>
      </c>
      <c r="I51" s="34">
        <f>SUM(inicio:final!O50)</f>
        <v>0</v>
      </c>
      <c r="J51" s="34">
        <f>SUM(inicio:final!P50)</f>
        <v>0</v>
      </c>
      <c r="K51" s="34">
        <f>SUM(inicio:final!Q50)</f>
        <v>0</v>
      </c>
      <c r="L51" s="34">
        <f>SUM(inicio:final!R50)</f>
        <v>0</v>
      </c>
      <c r="M51" s="34">
        <f>SUM(inicio:final!S50)</f>
        <v>0</v>
      </c>
      <c r="N51" s="34">
        <f>SUM(inicio:final!T50)</f>
        <v>0</v>
      </c>
      <c r="O51" s="34">
        <f>SUM(inicio:final!W50)</f>
        <v>0</v>
      </c>
      <c r="P51" s="34">
        <f>SUM(inicio:final!X50)</f>
        <v>0</v>
      </c>
      <c r="Q51" s="34">
        <f>SUM(inicio:final!Y50)</f>
        <v>0</v>
      </c>
    </row>
    <row r="52" spans="1:17" ht="15.75" hidden="1" thickBot="1" x14ac:dyDescent="0.3">
      <c r="A52" s="18"/>
      <c r="B52" s="19" t="s">
        <v>43</v>
      </c>
      <c r="C52" s="34">
        <f>SUM(inicio:final!E51)</f>
        <v>0</v>
      </c>
      <c r="D52" s="34">
        <f>SUM(inicio:final!G51)</f>
        <v>0</v>
      </c>
      <c r="E52" s="34">
        <f>SUM(inicio:final!J51)</f>
        <v>0</v>
      </c>
      <c r="F52" s="34">
        <f>SUM(inicio:final!L51)</f>
        <v>0</v>
      </c>
      <c r="G52" s="34">
        <f>SUM(inicio:final!M51)</f>
        <v>0</v>
      </c>
      <c r="H52" s="34">
        <f>SUM(inicio:final!N51)</f>
        <v>0</v>
      </c>
      <c r="I52" s="34">
        <f>SUM(inicio:final!O51)</f>
        <v>0</v>
      </c>
      <c r="J52" s="34">
        <f>SUM(inicio:final!P51)</f>
        <v>0</v>
      </c>
      <c r="K52" s="34">
        <f>SUM(inicio:final!Q51)</f>
        <v>0</v>
      </c>
      <c r="L52" s="34">
        <f>SUM(inicio:final!R51)</f>
        <v>0</v>
      </c>
      <c r="M52" s="34">
        <f>SUM(inicio:final!S51)</f>
        <v>0</v>
      </c>
      <c r="N52" s="34">
        <f>SUM(inicio:final!T51)</f>
        <v>0</v>
      </c>
      <c r="O52" s="34">
        <f>SUM(inicio:final!W51)</f>
        <v>0</v>
      </c>
      <c r="P52" s="34">
        <f>SUM(inicio:final!X51)</f>
        <v>0</v>
      </c>
      <c r="Q52" s="34">
        <f>SUM(inicio:final!Y51)</f>
        <v>0</v>
      </c>
    </row>
    <row r="53" spans="1:17" ht="15.75" hidden="1" thickBot="1" x14ac:dyDescent="0.3">
      <c r="A53" s="18"/>
      <c r="B53" s="19" t="s">
        <v>44</v>
      </c>
      <c r="C53" s="34">
        <f>SUM(inicio:final!E52)</f>
        <v>0</v>
      </c>
      <c r="D53" s="34">
        <f>SUM(inicio:final!G52)</f>
        <v>0</v>
      </c>
      <c r="E53" s="34">
        <f>SUM(inicio:final!J52)</f>
        <v>0</v>
      </c>
      <c r="F53" s="34">
        <f>SUM(inicio:final!L52)</f>
        <v>0</v>
      </c>
      <c r="G53" s="34">
        <f>SUM(inicio:final!M52)</f>
        <v>0</v>
      </c>
      <c r="H53" s="34">
        <f>SUM(inicio:final!N52)</f>
        <v>0</v>
      </c>
      <c r="I53" s="34">
        <f>SUM(inicio:final!O52)</f>
        <v>0</v>
      </c>
      <c r="J53" s="34">
        <f>SUM(inicio:final!P52)</f>
        <v>0</v>
      </c>
      <c r="K53" s="34">
        <f>SUM(inicio:final!Q52)</f>
        <v>0</v>
      </c>
      <c r="L53" s="34">
        <f>SUM(inicio:final!R52)</f>
        <v>0</v>
      </c>
      <c r="M53" s="34">
        <f>SUM(inicio:final!S52)</f>
        <v>0</v>
      </c>
      <c r="N53" s="34">
        <f>SUM(inicio:final!T52)</f>
        <v>0</v>
      </c>
      <c r="O53" s="34">
        <f>SUM(inicio:final!W52)</f>
        <v>0</v>
      </c>
      <c r="P53" s="34">
        <f>SUM(inicio:final!X52)</f>
        <v>0</v>
      </c>
      <c r="Q53" s="34">
        <f>SUM(inicio:final!Y52)</f>
        <v>0</v>
      </c>
    </row>
    <row r="54" spans="1:17" ht="15.75" hidden="1" thickBot="1" x14ac:dyDescent="0.3">
      <c r="A54" s="18"/>
      <c r="B54" s="19" t="s">
        <v>45</v>
      </c>
      <c r="C54" s="34">
        <f>SUM(inicio:final!E53)</f>
        <v>0</v>
      </c>
      <c r="D54" s="34">
        <f>SUM(inicio:final!G53)</f>
        <v>0</v>
      </c>
      <c r="E54" s="34">
        <f>SUM(inicio:final!J53)</f>
        <v>0</v>
      </c>
      <c r="F54" s="34">
        <f>SUM(inicio:final!L53)</f>
        <v>0</v>
      </c>
      <c r="G54" s="34">
        <f>SUM(inicio:final!M53)</f>
        <v>0</v>
      </c>
      <c r="H54" s="34">
        <f>SUM(inicio:final!N53)</f>
        <v>0</v>
      </c>
      <c r="I54" s="34">
        <f>SUM(inicio:final!O53)</f>
        <v>0</v>
      </c>
      <c r="J54" s="34">
        <f>SUM(inicio:final!P53)</f>
        <v>0</v>
      </c>
      <c r="K54" s="34">
        <f>SUM(inicio:final!Q53)</f>
        <v>0</v>
      </c>
      <c r="L54" s="34">
        <f>SUM(inicio:final!R53)</f>
        <v>0</v>
      </c>
      <c r="M54" s="34">
        <f>SUM(inicio:final!S53)</f>
        <v>0</v>
      </c>
      <c r="N54" s="34">
        <f>SUM(inicio:final!T53)</f>
        <v>0</v>
      </c>
      <c r="O54" s="34">
        <f>SUM(inicio:final!W53)</f>
        <v>0</v>
      </c>
      <c r="P54" s="34">
        <f>SUM(inicio:final!X53)</f>
        <v>0</v>
      </c>
      <c r="Q54" s="34">
        <f>SUM(inicio:final!Y53)</f>
        <v>0</v>
      </c>
    </row>
    <row r="55" spans="1:17" ht="15.75" hidden="1" thickBot="1" x14ac:dyDescent="0.3">
      <c r="A55" s="18"/>
      <c r="B55" s="19" t="s">
        <v>46</v>
      </c>
      <c r="C55" s="34">
        <f>SUM(inicio:final!E54)</f>
        <v>0</v>
      </c>
      <c r="D55" s="34">
        <f>SUM(inicio:final!G54)</f>
        <v>0</v>
      </c>
      <c r="E55" s="34">
        <f>SUM(inicio:final!J54)</f>
        <v>0</v>
      </c>
      <c r="F55" s="34">
        <f>SUM(inicio:final!L54)</f>
        <v>0</v>
      </c>
      <c r="G55" s="34">
        <f>SUM(inicio:final!M54)</f>
        <v>0</v>
      </c>
      <c r="H55" s="34">
        <f>SUM(inicio:final!N54)</f>
        <v>0</v>
      </c>
      <c r="I55" s="34">
        <f>SUM(inicio:final!O54)</f>
        <v>0</v>
      </c>
      <c r="J55" s="34">
        <f>SUM(inicio:final!P54)</f>
        <v>0</v>
      </c>
      <c r="K55" s="34">
        <f>SUM(inicio:final!Q54)</f>
        <v>0</v>
      </c>
      <c r="L55" s="34">
        <f>SUM(inicio:final!R54)</f>
        <v>0</v>
      </c>
      <c r="M55" s="34">
        <f>SUM(inicio:final!S54)</f>
        <v>0</v>
      </c>
      <c r="N55" s="34">
        <f>SUM(inicio:final!T54)</f>
        <v>0</v>
      </c>
      <c r="O55" s="34">
        <f>SUM(inicio:final!W54)</f>
        <v>0</v>
      </c>
      <c r="P55" s="34">
        <f>SUM(inicio:final!X54)</f>
        <v>0</v>
      </c>
      <c r="Q55" s="34">
        <f>SUM(inicio:final!Y54)</f>
        <v>0</v>
      </c>
    </row>
    <row r="56" spans="1:17" ht="15.75" hidden="1" thickBot="1" x14ac:dyDescent="0.3">
      <c r="A56" s="18">
        <v>2007</v>
      </c>
      <c r="B56" s="19" t="s">
        <v>35</v>
      </c>
      <c r="C56" s="34">
        <f>SUM(inicio:final!E55)</f>
        <v>0</v>
      </c>
      <c r="D56" s="34">
        <f>SUM(inicio:final!G55)</f>
        <v>0</v>
      </c>
      <c r="E56" s="34">
        <f>SUM(inicio:final!J55)</f>
        <v>0</v>
      </c>
      <c r="F56" s="34">
        <f>SUM(inicio:final!L55)</f>
        <v>0</v>
      </c>
      <c r="G56" s="34">
        <f>SUM(inicio:final!M55)</f>
        <v>0</v>
      </c>
      <c r="H56" s="34">
        <f>SUM(inicio:final!N55)</f>
        <v>0</v>
      </c>
      <c r="I56" s="34">
        <f>SUM(inicio:final!O55)</f>
        <v>0</v>
      </c>
      <c r="J56" s="34">
        <f>SUM(inicio:final!P55)</f>
        <v>0</v>
      </c>
      <c r="K56" s="34">
        <f>SUM(inicio:final!Q55)</f>
        <v>0</v>
      </c>
      <c r="L56" s="34">
        <f>SUM(inicio:final!R55)</f>
        <v>0</v>
      </c>
      <c r="M56" s="34">
        <f>SUM(inicio:final!S55)</f>
        <v>0</v>
      </c>
      <c r="N56" s="34">
        <f>SUM(inicio:final!T55)</f>
        <v>0</v>
      </c>
      <c r="O56" s="34">
        <f>SUM(inicio:final!W55)</f>
        <v>0</v>
      </c>
      <c r="P56" s="34">
        <f>SUM(inicio:final!X55)</f>
        <v>0</v>
      </c>
      <c r="Q56" s="34">
        <f>SUM(inicio:final!Y55)</f>
        <v>0</v>
      </c>
    </row>
    <row r="57" spans="1:17" ht="15.75" hidden="1" thickBot="1" x14ac:dyDescent="0.3">
      <c r="A57" s="18"/>
      <c r="B57" s="19" t="s">
        <v>36</v>
      </c>
      <c r="C57" s="34">
        <f>SUM(inicio:final!E56)</f>
        <v>0</v>
      </c>
      <c r="D57" s="34">
        <f>SUM(inicio:final!G56)</f>
        <v>0</v>
      </c>
      <c r="E57" s="34">
        <f>SUM(inicio:final!J56)</f>
        <v>0</v>
      </c>
      <c r="F57" s="34">
        <f>SUM(inicio:final!L56)</f>
        <v>0</v>
      </c>
      <c r="G57" s="34">
        <f>SUM(inicio:final!M56)</f>
        <v>0</v>
      </c>
      <c r="H57" s="34">
        <f>SUM(inicio:final!N56)</f>
        <v>0</v>
      </c>
      <c r="I57" s="34">
        <f>SUM(inicio:final!O56)</f>
        <v>0</v>
      </c>
      <c r="J57" s="34">
        <f>SUM(inicio:final!P56)</f>
        <v>0</v>
      </c>
      <c r="K57" s="34">
        <f>SUM(inicio:final!Q56)</f>
        <v>0</v>
      </c>
      <c r="L57" s="34">
        <f>SUM(inicio:final!R56)</f>
        <v>0</v>
      </c>
      <c r="M57" s="34">
        <f>SUM(inicio:final!S56)</f>
        <v>0</v>
      </c>
      <c r="N57" s="34">
        <f>SUM(inicio:final!T56)</f>
        <v>0</v>
      </c>
      <c r="O57" s="34">
        <f>SUM(inicio:final!W56)</f>
        <v>0</v>
      </c>
      <c r="P57" s="34">
        <f>SUM(inicio:final!X56)</f>
        <v>0</v>
      </c>
      <c r="Q57" s="34">
        <f>SUM(inicio:final!Y56)</f>
        <v>0</v>
      </c>
    </row>
    <row r="58" spans="1:17" ht="15.75" hidden="1" thickBot="1" x14ac:dyDescent="0.3">
      <c r="A58" s="18"/>
      <c r="B58" s="19" t="s">
        <v>37</v>
      </c>
      <c r="C58" s="34">
        <f>SUM(inicio:final!E57)</f>
        <v>0</v>
      </c>
      <c r="D58" s="34">
        <f>SUM(inicio:final!G57)</f>
        <v>0</v>
      </c>
      <c r="E58" s="34">
        <f>SUM(inicio:final!J57)</f>
        <v>0</v>
      </c>
      <c r="F58" s="34">
        <f>SUM(inicio:final!L57)</f>
        <v>0</v>
      </c>
      <c r="G58" s="34">
        <f>SUM(inicio:final!M57)</f>
        <v>0</v>
      </c>
      <c r="H58" s="34">
        <f>SUM(inicio:final!N57)</f>
        <v>0</v>
      </c>
      <c r="I58" s="34">
        <f>SUM(inicio:final!O57)</f>
        <v>0</v>
      </c>
      <c r="J58" s="34">
        <f>SUM(inicio:final!P57)</f>
        <v>0</v>
      </c>
      <c r="K58" s="34">
        <f>SUM(inicio:final!Q57)</f>
        <v>0</v>
      </c>
      <c r="L58" s="34">
        <f>SUM(inicio:final!R57)</f>
        <v>0</v>
      </c>
      <c r="M58" s="34">
        <f>SUM(inicio:final!S57)</f>
        <v>0</v>
      </c>
      <c r="N58" s="34">
        <f>SUM(inicio:final!T57)</f>
        <v>0</v>
      </c>
      <c r="O58" s="34">
        <f>SUM(inicio:final!W57)</f>
        <v>0</v>
      </c>
      <c r="P58" s="34">
        <f>SUM(inicio:final!X57)</f>
        <v>0</v>
      </c>
      <c r="Q58" s="34">
        <f>SUM(inicio:final!Y57)</f>
        <v>0</v>
      </c>
    </row>
    <row r="59" spans="1:17" ht="15.75" hidden="1" thickBot="1" x14ac:dyDescent="0.3">
      <c r="A59" s="18"/>
      <c r="B59" s="19" t="s">
        <v>38</v>
      </c>
      <c r="C59" s="34">
        <f>SUM(inicio:final!E58)</f>
        <v>0</v>
      </c>
      <c r="D59" s="34">
        <f>SUM(inicio:final!G58)</f>
        <v>0</v>
      </c>
      <c r="E59" s="34">
        <f>SUM(inicio:final!J58)</f>
        <v>0</v>
      </c>
      <c r="F59" s="34">
        <f>SUM(inicio:final!L58)</f>
        <v>0</v>
      </c>
      <c r="G59" s="34">
        <f>SUM(inicio:final!M58)</f>
        <v>0</v>
      </c>
      <c r="H59" s="34">
        <f>SUM(inicio:final!N58)</f>
        <v>0</v>
      </c>
      <c r="I59" s="34">
        <f>SUM(inicio:final!O58)</f>
        <v>0</v>
      </c>
      <c r="J59" s="34">
        <f>SUM(inicio:final!P58)</f>
        <v>0</v>
      </c>
      <c r="K59" s="34">
        <f>SUM(inicio:final!Q58)</f>
        <v>0</v>
      </c>
      <c r="L59" s="34">
        <f>SUM(inicio:final!R58)</f>
        <v>0</v>
      </c>
      <c r="M59" s="34">
        <f>SUM(inicio:final!S58)</f>
        <v>0</v>
      </c>
      <c r="N59" s="34">
        <f>SUM(inicio:final!T58)</f>
        <v>0</v>
      </c>
      <c r="O59" s="34">
        <f>SUM(inicio:final!W58)</f>
        <v>0</v>
      </c>
      <c r="P59" s="34">
        <f>SUM(inicio:final!X58)</f>
        <v>0</v>
      </c>
      <c r="Q59" s="34">
        <f>SUM(inicio:final!Y58)</f>
        <v>0</v>
      </c>
    </row>
    <row r="60" spans="1:17" ht="15.75" hidden="1" thickBot="1" x14ac:dyDescent="0.3">
      <c r="A60" s="18"/>
      <c r="B60" s="19" t="s">
        <v>39</v>
      </c>
      <c r="C60" s="34">
        <f>SUM(inicio:final!E59)</f>
        <v>0</v>
      </c>
      <c r="D60" s="34">
        <f>SUM(inicio:final!G59)</f>
        <v>0</v>
      </c>
      <c r="E60" s="34">
        <f>SUM(inicio:final!J59)</f>
        <v>0</v>
      </c>
      <c r="F60" s="34">
        <f>SUM(inicio:final!L59)</f>
        <v>0</v>
      </c>
      <c r="G60" s="34">
        <f>SUM(inicio:final!M59)</f>
        <v>0</v>
      </c>
      <c r="H60" s="34">
        <f>SUM(inicio:final!N59)</f>
        <v>0</v>
      </c>
      <c r="I60" s="34">
        <f>SUM(inicio:final!O59)</f>
        <v>0</v>
      </c>
      <c r="J60" s="34">
        <f>SUM(inicio:final!P59)</f>
        <v>0</v>
      </c>
      <c r="K60" s="34">
        <f>SUM(inicio:final!Q59)</f>
        <v>0</v>
      </c>
      <c r="L60" s="34">
        <f>SUM(inicio:final!R59)</f>
        <v>0</v>
      </c>
      <c r="M60" s="34">
        <f>SUM(inicio:final!S59)</f>
        <v>0</v>
      </c>
      <c r="N60" s="34">
        <f>SUM(inicio:final!T59)</f>
        <v>0</v>
      </c>
      <c r="O60" s="34">
        <f>SUM(inicio:final!W59)</f>
        <v>0</v>
      </c>
      <c r="P60" s="34">
        <f>SUM(inicio:final!X59)</f>
        <v>0</v>
      </c>
      <c r="Q60" s="34">
        <f>SUM(inicio:final!Y59)</f>
        <v>0</v>
      </c>
    </row>
    <row r="61" spans="1:17" ht="15.75" hidden="1" thickBot="1" x14ac:dyDescent="0.3">
      <c r="A61" s="18"/>
      <c r="B61" s="19" t="s">
        <v>40</v>
      </c>
      <c r="C61" s="34">
        <f>SUM(inicio:final!E60)</f>
        <v>0</v>
      </c>
      <c r="D61" s="34">
        <f>SUM(inicio:final!G60)</f>
        <v>0</v>
      </c>
      <c r="E61" s="34">
        <f>SUM(inicio:final!J60)</f>
        <v>0</v>
      </c>
      <c r="F61" s="34">
        <f>SUM(inicio:final!L60)</f>
        <v>0</v>
      </c>
      <c r="G61" s="34">
        <f>SUM(inicio:final!M60)</f>
        <v>0</v>
      </c>
      <c r="H61" s="34">
        <f>SUM(inicio:final!N60)</f>
        <v>0</v>
      </c>
      <c r="I61" s="34">
        <f>SUM(inicio:final!O60)</f>
        <v>0</v>
      </c>
      <c r="J61" s="34">
        <f>SUM(inicio:final!P60)</f>
        <v>0</v>
      </c>
      <c r="K61" s="34">
        <f>SUM(inicio:final!Q60)</f>
        <v>0</v>
      </c>
      <c r="L61" s="34">
        <f>SUM(inicio:final!R60)</f>
        <v>0</v>
      </c>
      <c r="M61" s="34">
        <f>SUM(inicio:final!S60)</f>
        <v>0</v>
      </c>
      <c r="N61" s="34">
        <f>SUM(inicio:final!T60)</f>
        <v>0</v>
      </c>
      <c r="O61" s="34">
        <f>SUM(inicio:final!W60)</f>
        <v>0</v>
      </c>
      <c r="P61" s="34">
        <f>SUM(inicio:final!X60)</f>
        <v>0</v>
      </c>
      <c r="Q61" s="34">
        <f>SUM(inicio:final!Y60)</f>
        <v>0</v>
      </c>
    </row>
    <row r="62" spans="1:17" ht="15.75" hidden="1" thickBot="1" x14ac:dyDescent="0.3">
      <c r="A62" s="18"/>
      <c r="B62" s="19" t="s">
        <v>41</v>
      </c>
      <c r="C62" s="34">
        <f>SUM(inicio:final!E61)</f>
        <v>0</v>
      </c>
      <c r="D62" s="34">
        <f>SUM(inicio:final!G61)</f>
        <v>0</v>
      </c>
      <c r="E62" s="34">
        <f>SUM(inicio:final!J61)</f>
        <v>0</v>
      </c>
      <c r="F62" s="34">
        <f>SUM(inicio:final!L61)</f>
        <v>0</v>
      </c>
      <c r="G62" s="34">
        <f>SUM(inicio:final!M61)</f>
        <v>0</v>
      </c>
      <c r="H62" s="34">
        <f>SUM(inicio:final!N61)</f>
        <v>0</v>
      </c>
      <c r="I62" s="34">
        <f>SUM(inicio:final!O61)</f>
        <v>0</v>
      </c>
      <c r="J62" s="34">
        <f>SUM(inicio:final!P61)</f>
        <v>0</v>
      </c>
      <c r="K62" s="34">
        <f>SUM(inicio:final!Q61)</f>
        <v>0</v>
      </c>
      <c r="L62" s="34">
        <f>SUM(inicio:final!R61)</f>
        <v>0</v>
      </c>
      <c r="M62" s="34">
        <f>SUM(inicio:final!S61)</f>
        <v>0</v>
      </c>
      <c r="N62" s="34">
        <f>SUM(inicio:final!T61)</f>
        <v>0</v>
      </c>
      <c r="O62" s="34">
        <f>SUM(inicio:final!W61)</f>
        <v>0</v>
      </c>
      <c r="P62" s="34">
        <f>SUM(inicio:final!X61)</f>
        <v>0</v>
      </c>
      <c r="Q62" s="34">
        <f>SUM(inicio:final!Y61)</f>
        <v>0</v>
      </c>
    </row>
    <row r="63" spans="1:17" ht="15.75" hidden="1" thickBot="1" x14ac:dyDescent="0.3">
      <c r="A63" s="18"/>
      <c r="B63" s="19" t="s">
        <v>42</v>
      </c>
      <c r="C63" s="34">
        <f>SUM(inicio:final!E62)</f>
        <v>0</v>
      </c>
      <c r="D63" s="34">
        <f>SUM(inicio:final!G62)</f>
        <v>0</v>
      </c>
      <c r="E63" s="34">
        <f>SUM(inicio:final!J62)</f>
        <v>0</v>
      </c>
      <c r="F63" s="34">
        <f>SUM(inicio:final!L62)</f>
        <v>0</v>
      </c>
      <c r="G63" s="34">
        <f>SUM(inicio:final!M62)</f>
        <v>0</v>
      </c>
      <c r="H63" s="34">
        <f>SUM(inicio:final!N62)</f>
        <v>0</v>
      </c>
      <c r="I63" s="34">
        <f>SUM(inicio:final!O62)</f>
        <v>0</v>
      </c>
      <c r="J63" s="34">
        <f>SUM(inicio:final!P62)</f>
        <v>0</v>
      </c>
      <c r="K63" s="34">
        <f>SUM(inicio:final!Q62)</f>
        <v>0</v>
      </c>
      <c r="L63" s="34">
        <f>SUM(inicio:final!R62)</f>
        <v>0</v>
      </c>
      <c r="M63" s="34">
        <f>SUM(inicio:final!S62)</f>
        <v>0</v>
      </c>
      <c r="N63" s="34">
        <f>SUM(inicio:final!T62)</f>
        <v>0</v>
      </c>
      <c r="O63" s="34">
        <f>SUM(inicio:final!W62)</f>
        <v>0</v>
      </c>
      <c r="P63" s="34">
        <f>SUM(inicio:final!X62)</f>
        <v>0</v>
      </c>
      <c r="Q63" s="34">
        <f>SUM(inicio:final!Y62)</f>
        <v>0</v>
      </c>
    </row>
    <row r="64" spans="1:17" ht="15.75" hidden="1" thickBot="1" x14ac:dyDescent="0.3">
      <c r="A64" s="18"/>
      <c r="B64" s="19" t="s">
        <v>43</v>
      </c>
      <c r="C64" s="34">
        <f>SUM(inicio:final!E63)</f>
        <v>0</v>
      </c>
      <c r="D64" s="34">
        <f>SUM(inicio:final!G63)</f>
        <v>0</v>
      </c>
      <c r="E64" s="34">
        <f>SUM(inicio:final!J63)</f>
        <v>0</v>
      </c>
      <c r="F64" s="34">
        <f>SUM(inicio:final!L63)</f>
        <v>0</v>
      </c>
      <c r="G64" s="34">
        <f>SUM(inicio:final!M63)</f>
        <v>0</v>
      </c>
      <c r="H64" s="34">
        <f>SUM(inicio:final!N63)</f>
        <v>0</v>
      </c>
      <c r="I64" s="34">
        <f>SUM(inicio:final!O63)</f>
        <v>0</v>
      </c>
      <c r="J64" s="34">
        <f>SUM(inicio:final!P63)</f>
        <v>0</v>
      </c>
      <c r="K64" s="34">
        <f>SUM(inicio:final!Q63)</f>
        <v>0</v>
      </c>
      <c r="L64" s="34">
        <f>SUM(inicio:final!R63)</f>
        <v>0</v>
      </c>
      <c r="M64" s="34">
        <f>SUM(inicio:final!S63)</f>
        <v>0</v>
      </c>
      <c r="N64" s="34">
        <f>SUM(inicio:final!T63)</f>
        <v>0</v>
      </c>
      <c r="O64" s="34">
        <f>SUM(inicio:final!W63)</f>
        <v>0</v>
      </c>
      <c r="P64" s="34">
        <f>SUM(inicio:final!X63)</f>
        <v>0</v>
      </c>
      <c r="Q64" s="34">
        <f>SUM(inicio:final!Y63)</f>
        <v>0</v>
      </c>
    </row>
    <row r="65" spans="1:17" ht="15.75" hidden="1" thickBot="1" x14ac:dyDescent="0.3">
      <c r="A65" s="18"/>
      <c r="B65" s="19" t="s">
        <v>44</v>
      </c>
      <c r="C65" s="34">
        <f>SUM(inicio:final!E64)</f>
        <v>0</v>
      </c>
      <c r="D65" s="34">
        <f>SUM(inicio:final!G64)</f>
        <v>0</v>
      </c>
      <c r="E65" s="34">
        <f>SUM(inicio:final!J64)</f>
        <v>0</v>
      </c>
      <c r="F65" s="34">
        <f>SUM(inicio:final!L64)</f>
        <v>0</v>
      </c>
      <c r="G65" s="34">
        <f>SUM(inicio:final!M64)</f>
        <v>0</v>
      </c>
      <c r="H65" s="34">
        <f>SUM(inicio:final!N64)</f>
        <v>0</v>
      </c>
      <c r="I65" s="34">
        <f>SUM(inicio:final!O64)</f>
        <v>0</v>
      </c>
      <c r="J65" s="34">
        <f>SUM(inicio:final!P64)</f>
        <v>0</v>
      </c>
      <c r="K65" s="34">
        <f>SUM(inicio:final!Q64)</f>
        <v>0</v>
      </c>
      <c r="L65" s="34">
        <f>SUM(inicio:final!R64)</f>
        <v>0</v>
      </c>
      <c r="M65" s="34">
        <f>SUM(inicio:final!S64)</f>
        <v>0</v>
      </c>
      <c r="N65" s="34">
        <f>SUM(inicio:final!T64)</f>
        <v>0</v>
      </c>
      <c r="O65" s="34">
        <f>SUM(inicio:final!W64)</f>
        <v>0</v>
      </c>
      <c r="P65" s="34">
        <f>SUM(inicio:final!X64)</f>
        <v>0</v>
      </c>
      <c r="Q65" s="34">
        <f>SUM(inicio:final!Y64)</f>
        <v>0</v>
      </c>
    </row>
    <row r="66" spans="1:17" ht="15.75" hidden="1" thickBot="1" x14ac:dyDescent="0.3">
      <c r="A66" s="18"/>
      <c r="B66" s="19" t="s">
        <v>45</v>
      </c>
      <c r="C66" s="34">
        <f>SUM(inicio:final!E65)</f>
        <v>0</v>
      </c>
      <c r="D66" s="34">
        <f>SUM(inicio:final!G65)</f>
        <v>0</v>
      </c>
      <c r="E66" s="34">
        <f>SUM(inicio:final!J65)</f>
        <v>0</v>
      </c>
      <c r="F66" s="34">
        <f>SUM(inicio:final!L65)</f>
        <v>0</v>
      </c>
      <c r="G66" s="34">
        <f>SUM(inicio:final!M65)</f>
        <v>0</v>
      </c>
      <c r="H66" s="34">
        <f>SUM(inicio:final!N65)</f>
        <v>0</v>
      </c>
      <c r="I66" s="34">
        <f>SUM(inicio:final!O65)</f>
        <v>0</v>
      </c>
      <c r="J66" s="34">
        <f>SUM(inicio:final!P65)</f>
        <v>0</v>
      </c>
      <c r="K66" s="34">
        <f>SUM(inicio:final!Q65)</f>
        <v>0</v>
      </c>
      <c r="L66" s="34">
        <f>SUM(inicio:final!R65)</f>
        <v>0</v>
      </c>
      <c r="M66" s="34">
        <f>SUM(inicio:final!S65)</f>
        <v>0</v>
      </c>
      <c r="N66" s="34">
        <f>SUM(inicio:final!T65)</f>
        <v>0</v>
      </c>
      <c r="O66" s="34">
        <f>SUM(inicio:final!W65)</f>
        <v>0</v>
      </c>
      <c r="P66" s="34">
        <f>SUM(inicio:final!X65)</f>
        <v>0</v>
      </c>
      <c r="Q66" s="34">
        <f>SUM(inicio:final!Y65)</f>
        <v>0</v>
      </c>
    </row>
    <row r="67" spans="1:17" ht="15.75" hidden="1" thickBot="1" x14ac:dyDescent="0.3">
      <c r="A67" s="18"/>
      <c r="B67" s="19" t="s">
        <v>46</v>
      </c>
      <c r="C67" s="34">
        <f>SUM(inicio:final!E66)</f>
        <v>0</v>
      </c>
      <c r="D67" s="34">
        <f>SUM(inicio:final!G66)</f>
        <v>0</v>
      </c>
      <c r="E67" s="34">
        <f>SUM(inicio:final!J66)</f>
        <v>0</v>
      </c>
      <c r="F67" s="34">
        <f>SUM(inicio:final!L66)</f>
        <v>0</v>
      </c>
      <c r="G67" s="34">
        <f>SUM(inicio:final!M66)</f>
        <v>0</v>
      </c>
      <c r="H67" s="34">
        <f>SUM(inicio:final!N66)</f>
        <v>0</v>
      </c>
      <c r="I67" s="34">
        <f>SUM(inicio:final!O66)</f>
        <v>0</v>
      </c>
      <c r="J67" s="34">
        <f>SUM(inicio:final!P66)</f>
        <v>0</v>
      </c>
      <c r="K67" s="34">
        <f>SUM(inicio:final!Q66)</f>
        <v>0</v>
      </c>
      <c r="L67" s="34">
        <f>SUM(inicio:final!R66)</f>
        <v>0</v>
      </c>
      <c r="M67" s="34">
        <f>SUM(inicio:final!S66)</f>
        <v>0</v>
      </c>
      <c r="N67" s="34">
        <f>SUM(inicio:final!T66)</f>
        <v>0</v>
      </c>
      <c r="O67" s="34">
        <f>SUM(inicio:final!W66)</f>
        <v>0</v>
      </c>
      <c r="P67" s="34">
        <f>SUM(inicio:final!X66)</f>
        <v>0</v>
      </c>
      <c r="Q67" s="34">
        <f>SUM(inicio:final!Y66)</f>
        <v>0</v>
      </c>
    </row>
    <row r="68" spans="1:17" ht="15.75" hidden="1" thickBot="1" x14ac:dyDescent="0.3">
      <c r="A68" s="18">
        <v>2008</v>
      </c>
      <c r="B68" s="19" t="s">
        <v>35</v>
      </c>
      <c r="C68" s="34">
        <f>SUM(inicio:final!E67)</f>
        <v>0</v>
      </c>
      <c r="D68" s="34">
        <f>SUM(inicio:final!G67)</f>
        <v>0</v>
      </c>
      <c r="E68" s="34">
        <f>SUM(inicio:final!J67)</f>
        <v>0</v>
      </c>
      <c r="F68" s="34">
        <f>SUM(inicio:final!L67)</f>
        <v>0</v>
      </c>
      <c r="G68" s="34">
        <f>SUM(inicio:final!M67)</f>
        <v>0</v>
      </c>
      <c r="H68" s="34">
        <f>SUM(inicio:final!N67)</f>
        <v>0</v>
      </c>
      <c r="I68" s="34">
        <f>SUM(inicio:final!O67)</f>
        <v>0</v>
      </c>
      <c r="J68" s="34">
        <f>SUM(inicio:final!P67)</f>
        <v>0</v>
      </c>
      <c r="K68" s="34">
        <f>SUM(inicio:final!Q67)</f>
        <v>0</v>
      </c>
      <c r="L68" s="34">
        <f>SUM(inicio:final!R67)</f>
        <v>0</v>
      </c>
      <c r="M68" s="34">
        <f>SUM(inicio:final!S67)</f>
        <v>0</v>
      </c>
      <c r="N68" s="34">
        <f>SUM(inicio:final!T67)</f>
        <v>0</v>
      </c>
      <c r="O68" s="34">
        <f>SUM(inicio:final!W67)</f>
        <v>0</v>
      </c>
      <c r="P68" s="34">
        <f>SUM(inicio:final!X67)</f>
        <v>0</v>
      </c>
      <c r="Q68" s="34">
        <f>SUM(inicio:final!Y67)</f>
        <v>0</v>
      </c>
    </row>
    <row r="69" spans="1:17" ht="15.75" hidden="1" thickBot="1" x14ac:dyDescent="0.3">
      <c r="A69" s="18"/>
      <c r="B69" s="19" t="s">
        <v>36</v>
      </c>
      <c r="C69" s="34">
        <f>SUM(inicio:final!E68)</f>
        <v>0</v>
      </c>
      <c r="D69" s="34">
        <f>SUM(inicio:final!G68)</f>
        <v>0</v>
      </c>
      <c r="E69" s="34">
        <f>SUM(inicio:final!J68)</f>
        <v>0</v>
      </c>
      <c r="F69" s="34">
        <f>SUM(inicio:final!L68)</f>
        <v>0</v>
      </c>
      <c r="G69" s="34">
        <f>SUM(inicio:final!M68)</f>
        <v>0</v>
      </c>
      <c r="H69" s="34">
        <f>SUM(inicio:final!N68)</f>
        <v>0</v>
      </c>
      <c r="I69" s="34">
        <f>SUM(inicio:final!O68)</f>
        <v>0</v>
      </c>
      <c r="J69" s="34">
        <f>SUM(inicio:final!P68)</f>
        <v>0</v>
      </c>
      <c r="K69" s="34">
        <f>SUM(inicio:final!Q68)</f>
        <v>0</v>
      </c>
      <c r="L69" s="34">
        <f>SUM(inicio:final!R68)</f>
        <v>0</v>
      </c>
      <c r="M69" s="34">
        <f>SUM(inicio:final!S68)</f>
        <v>0</v>
      </c>
      <c r="N69" s="34">
        <f>SUM(inicio:final!T68)</f>
        <v>0</v>
      </c>
      <c r="O69" s="34">
        <f>SUM(inicio:final!W68)</f>
        <v>0</v>
      </c>
      <c r="P69" s="34">
        <f>SUM(inicio:final!X68)</f>
        <v>0</v>
      </c>
      <c r="Q69" s="34">
        <f>SUM(inicio:final!Y68)</f>
        <v>0</v>
      </c>
    </row>
    <row r="70" spans="1:17" ht="15.75" hidden="1" thickBot="1" x14ac:dyDescent="0.3">
      <c r="A70" s="18"/>
      <c r="B70" s="19" t="s">
        <v>37</v>
      </c>
      <c r="C70" s="34">
        <f>SUM(inicio:final!E69)</f>
        <v>0</v>
      </c>
      <c r="D70" s="34">
        <f>SUM(inicio:final!G69)</f>
        <v>0</v>
      </c>
      <c r="E70" s="34">
        <f>SUM(inicio:final!J69)</f>
        <v>0</v>
      </c>
      <c r="F70" s="34">
        <f>SUM(inicio:final!L69)</f>
        <v>0</v>
      </c>
      <c r="G70" s="34">
        <f>SUM(inicio:final!M69)</f>
        <v>0</v>
      </c>
      <c r="H70" s="34">
        <f>SUM(inicio:final!N69)</f>
        <v>0</v>
      </c>
      <c r="I70" s="34">
        <f>SUM(inicio:final!O69)</f>
        <v>0</v>
      </c>
      <c r="J70" s="34">
        <f>SUM(inicio:final!P69)</f>
        <v>0</v>
      </c>
      <c r="K70" s="34">
        <f>SUM(inicio:final!Q69)</f>
        <v>0</v>
      </c>
      <c r="L70" s="34">
        <f>SUM(inicio:final!R69)</f>
        <v>0</v>
      </c>
      <c r="M70" s="34">
        <f>SUM(inicio:final!S69)</f>
        <v>0</v>
      </c>
      <c r="N70" s="34">
        <f>SUM(inicio:final!T69)</f>
        <v>0</v>
      </c>
      <c r="O70" s="34">
        <f>SUM(inicio:final!W69)</f>
        <v>0</v>
      </c>
      <c r="P70" s="34">
        <f>SUM(inicio:final!X69)</f>
        <v>0</v>
      </c>
      <c r="Q70" s="34">
        <f>SUM(inicio:final!Y69)</f>
        <v>0</v>
      </c>
    </row>
    <row r="71" spans="1:17" ht="15.75" hidden="1" thickBot="1" x14ac:dyDescent="0.3">
      <c r="A71" s="18"/>
      <c r="B71" s="19" t="s">
        <v>38</v>
      </c>
      <c r="C71" s="34">
        <f>SUM(inicio:final!E70)</f>
        <v>0</v>
      </c>
      <c r="D71" s="34">
        <f>SUM(inicio:final!G70)</f>
        <v>0</v>
      </c>
      <c r="E71" s="34">
        <f>SUM(inicio:final!J70)</f>
        <v>0</v>
      </c>
      <c r="F71" s="34">
        <f>SUM(inicio:final!L70)</f>
        <v>0</v>
      </c>
      <c r="G71" s="34">
        <f>SUM(inicio:final!M70)</f>
        <v>0</v>
      </c>
      <c r="H71" s="34">
        <f>SUM(inicio:final!N70)</f>
        <v>0</v>
      </c>
      <c r="I71" s="34">
        <f>SUM(inicio:final!O70)</f>
        <v>0</v>
      </c>
      <c r="J71" s="34">
        <f>SUM(inicio:final!P70)</f>
        <v>0</v>
      </c>
      <c r="K71" s="34">
        <f>SUM(inicio:final!Q70)</f>
        <v>0</v>
      </c>
      <c r="L71" s="34">
        <f>SUM(inicio:final!R70)</f>
        <v>0</v>
      </c>
      <c r="M71" s="34">
        <f>SUM(inicio:final!S70)</f>
        <v>0</v>
      </c>
      <c r="N71" s="34">
        <f>SUM(inicio:final!T70)</f>
        <v>0</v>
      </c>
      <c r="O71" s="34">
        <f>SUM(inicio:final!W70)</f>
        <v>0</v>
      </c>
      <c r="P71" s="34">
        <f>SUM(inicio:final!X70)</f>
        <v>0</v>
      </c>
      <c r="Q71" s="34">
        <f>SUM(inicio:final!Y70)</f>
        <v>0</v>
      </c>
    </row>
    <row r="72" spans="1:17" ht="15.75" hidden="1" thickBot="1" x14ac:dyDescent="0.3">
      <c r="A72" s="18"/>
      <c r="B72" s="19" t="s">
        <v>39</v>
      </c>
      <c r="C72" s="34">
        <f>SUM(inicio:final!E71)</f>
        <v>0</v>
      </c>
      <c r="D72" s="34">
        <f>SUM(inicio:final!G71)</f>
        <v>0</v>
      </c>
      <c r="E72" s="34">
        <f>SUM(inicio:final!J71)</f>
        <v>0</v>
      </c>
      <c r="F72" s="34">
        <f>SUM(inicio:final!L71)</f>
        <v>0</v>
      </c>
      <c r="G72" s="34">
        <f>SUM(inicio:final!M71)</f>
        <v>0</v>
      </c>
      <c r="H72" s="34">
        <f>SUM(inicio:final!N71)</f>
        <v>0</v>
      </c>
      <c r="I72" s="34">
        <f>SUM(inicio:final!O71)</f>
        <v>0</v>
      </c>
      <c r="J72" s="34">
        <f>SUM(inicio:final!P71)</f>
        <v>0</v>
      </c>
      <c r="K72" s="34">
        <f>SUM(inicio:final!Q71)</f>
        <v>0</v>
      </c>
      <c r="L72" s="34">
        <f>SUM(inicio:final!R71)</f>
        <v>0</v>
      </c>
      <c r="M72" s="34">
        <f>SUM(inicio:final!S71)</f>
        <v>0</v>
      </c>
      <c r="N72" s="34">
        <f>SUM(inicio:final!T71)</f>
        <v>0</v>
      </c>
      <c r="O72" s="34">
        <f>SUM(inicio:final!W71)</f>
        <v>0</v>
      </c>
      <c r="P72" s="34">
        <f>SUM(inicio:final!X71)</f>
        <v>0</v>
      </c>
      <c r="Q72" s="34">
        <f>SUM(inicio:final!Y71)</f>
        <v>0</v>
      </c>
    </row>
    <row r="73" spans="1:17" ht="15.75" hidden="1" thickBot="1" x14ac:dyDescent="0.3">
      <c r="A73" s="18"/>
      <c r="B73" s="19" t="s">
        <v>40</v>
      </c>
      <c r="C73" s="34">
        <f>SUM(inicio:final!E72)</f>
        <v>0</v>
      </c>
      <c r="D73" s="34">
        <f>SUM(inicio:final!G72)</f>
        <v>0</v>
      </c>
      <c r="E73" s="34">
        <f>SUM(inicio:final!J72)</f>
        <v>0</v>
      </c>
      <c r="F73" s="34">
        <f>SUM(inicio:final!L72)</f>
        <v>0</v>
      </c>
      <c r="G73" s="34">
        <f>SUM(inicio:final!M72)</f>
        <v>0</v>
      </c>
      <c r="H73" s="34">
        <f>SUM(inicio:final!N72)</f>
        <v>0</v>
      </c>
      <c r="I73" s="34">
        <f>SUM(inicio:final!O72)</f>
        <v>0</v>
      </c>
      <c r="J73" s="34">
        <f>SUM(inicio:final!P72)</f>
        <v>0</v>
      </c>
      <c r="K73" s="34">
        <f>SUM(inicio:final!Q72)</f>
        <v>0</v>
      </c>
      <c r="L73" s="34">
        <f>SUM(inicio:final!R72)</f>
        <v>0</v>
      </c>
      <c r="M73" s="34">
        <f>SUM(inicio:final!S72)</f>
        <v>0</v>
      </c>
      <c r="N73" s="34">
        <f>SUM(inicio:final!T72)</f>
        <v>0</v>
      </c>
      <c r="O73" s="34">
        <f>SUM(inicio:final!W72)</f>
        <v>0</v>
      </c>
      <c r="P73" s="34">
        <f>SUM(inicio:final!X72)</f>
        <v>0</v>
      </c>
      <c r="Q73" s="34">
        <f>SUM(inicio:final!Y72)</f>
        <v>0</v>
      </c>
    </row>
    <row r="74" spans="1:17" ht="15.75" hidden="1" thickBot="1" x14ac:dyDescent="0.3">
      <c r="A74" s="18"/>
      <c r="B74" s="19" t="s">
        <v>41</v>
      </c>
      <c r="C74" s="34">
        <f>SUM(inicio:final!E73)</f>
        <v>0</v>
      </c>
      <c r="D74" s="34">
        <f>SUM(inicio:final!G73)</f>
        <v>0</v>
      </c>
      <c r="E74" s="34">
        <f>SUM(inicio:final!J73)</f>
        <v>0</v>
      </c>
      <c r="F74" s="34">
        <f>SUM(inicio:final!L73)</f>
        <v>0</v>
      </c>
      <c r="G74" s="34">
        <f>SUM(inicio:final!M73)</f>
        <v>0</v>
      </c>
      <c r="H74" s="34">
        <f>SUM(inicio:final!N73)</f>
        <v>0</v>
      </c>
      <c r="I74" s="34">
        <f>SUM(inicio:final!O73)</f>
        <v>0</v>
      </c>
      <c r="J74" s="34">
        <f>SUM(inicio:final!P73)</f>
        <v>0</v>
      </c>
      <c r="K74" s="34">
        <f>SUM(inicio:final!Q73)</f>
        <v>0</v>
      </c>
      <c r="L74" s="34">
        <f>SUM(inicio:final!R73)</f>
        <v>0</v>
      </c>
      <c r="M74" s="34">
        <f>SUM(inicio:final!S73)</f>
        <v>0</v>
      </c>
      <c r="N74" s="34">
        <f>SUM(inicio:final!T73)</f>
        <v>0</v>
      </c>
      <c r="O74" s="34">
        <f>SUM(inicio:final!W73)</f>
        <v>0</v>
      </c>
      <c r="P74" s="34">
        <f>SUM(inicio:final!X73)</f>
        <v>0</v>
      </c>
      <c r="Q74" s="34">
        <f>SUM(inicio:final!Y73)</f>
        <v>0</v>
      </c>
    </row>
    <row r="75" spans="1:17" ht="15.75" hidden="1" thickBot="1" x14ac:dyDescent="0.3">
      <c r="A75" s="18"/>
      <c r="B75" s="19" t="s">
        <v>42</v>
      </c>
      <c r="C75" s="34">
        <f>SUM(inicio:final!E74)</f>
        <v>0</v>
      </c>
      <c r="D75" s="34">
        <f>SUM(inicio:final!G74)</f>
        <v>0</v>
      </c>
      <c r="E75" s="34">
        <f>SUM(inicio:final!J74)</f>
        <v>0</v>
      </c>
      <c r="F75" s="34">
        <f>SUM(inicio:final!L74)</f>
        <v>0</v>
      </c>
      <c r="G75" s="34">
        <f>SUM(inicio:final!M74)</f>
        <v>0</v>
      </c>
      <c r="H75" s="34">
        <f>SUM(inicio:final!N74)</f>
        <v>0</v>
      </c>
      <c r="I75" s="34">
        <f>SUM(inicio:final!O74)</f>
        <v>0</v>
      </c>
      <c r="J75" s="34">
        <f>SUM(inicio:final!P74)</f>
        <v>0</v>
      </c>
      <c r="K75" s="34">
        <f>SUM(inicio:final!Q74)</f>
        <v>0</v>
      </c>
      <c r="L75" s="34">
        <f>SUM(inicio:final!R74)</f>
        <v>0</v>
      </c>
      <c r="M75" s="34">
        <f>SUM(inicio:final!S74)</f>
        <v>0</v>
      </c>
      <c r="N75" s="34">
        <f>SUM(inicio:final!T74)</f>
        <v>0</v>
      </c>
      <c r="O75" s="34">
        <f>SUM(inicio:final!W74)</f>
        <v>0</v>
      </c>
      <c r="P75" s="34">
        <f>SUM(inicio:final!X74)</f>
        <v>0</v>
      </c>
      <c r="Q75" s="34">
        <f>SUM(inicio:final!Y74)</f>
        <v>0</v>
      </c>
    </row>
    <row r="76" spans="1:17" ht="15.75" hidden="1" thickBot="1" x14ac:dyDescent="0.3">
      <c r="A76" s="18"/>
      <c r="B76" s="19" t="s">
        <v>43</v>
      </c>
      <c r="C76" s="34">
        <f>SUM(inicio:final!E75)</f>
        <v>0</v>
      </c>
      <c r="D76" s="34">
        <f>SUM(inicio:final!G75)</f>
        <v>0</v>
      </c>
      <c r="E76" s="34">
        <f>SUM(inicio:final!J75)</f>
        <v>0</v>
      </c>
      <c r="F76" s="34">
        <f>SUM(inicio:final!L75)</f>
        <v>0</v>
      </c>
      <c r="G76" s="34">
        <f>SUM(inicio:final!M75)</f>
        <v>0</v>
      </c>
      <c r="H76" s="34">
        <f>SUM(inicio:final!N75)</f>
        <v>0</v>
      </c>
      <c r="I76" s="34">
        <f>SUM(inicio:final!O75)</f>
        <v>0</v>
      </c>
      <c r="J76" s="34">
        <f>SUM(inicio:final!P75)</f>
        <v>0</v>
      </c>
      <c r="K76" s="34">
        <f>SUM(inicio:final!Q75)</f>
        <v>0</v>
      </c>
      <c r="L76" s="34">
        <f>SUM(inicio:final!R75)</f>
        <v>0</v>
      </c>
      <c r="M76" s="34">
        <f>SUM(inicio:final!S75)</f>
        <v>0</v>
      </c>
      <c r="N76" s="34">
        <f>SUM(inicio:final!T75)</f>
        <v>0</v>
      </c>
      <c r="O76" s="34">
        <f>SUM(inicio:final!W75)</f>
        <v>0</v>
      </c>
      <c r="P76" s="34">
        <f>SUM(inicio:final!X75)</f>
        <v>0</v>
      </c>
      <c r="Q76" s="34">
        <f>SUM(inicio:final!Y75)</f>
        <v>0</v>
      </c>
    </row>
    <row r="77" spans="1:17" ht="15.75" hidden="1" thickBot="1" x14ac:dyDescent="0.3">
      <c r="A77" s="18"/>
      <c r="B77" s="19" t="s">
        <v>44</v>
      </c>
      <c r="C77" s="34">
        <f>SUM(inicio:final!E76)</f>
        <v>0</v>
      </c>
      <c r="D77" s="34">
        <f>SUM(inicio:final!G76)</f>
        <v>0</v>
      </c>
      <c r="E77" s="34">
        <f>SUM(inicio:final!J76)</f>
        <v>0</v>
      </c>
      <c r="F77" s="34">
        <f>SUM(inicio:final!L76)</f>
        <v>0</v>
      </c>
      <c r="G77" s="34">
        <f>SUM(inicio:final!M76)</f>
        <v>0</v>
      </c>
      <c r="H77" s="34">
        <f>SUM(inicio:final!N76)</f>
        <v>0</v>
      </c>
      <c r="I77" s="34">
        <f>SUM(inicio:final!O76)</f>
        <v>0</v>
      </c>
      <c r="J77" s="34">
        <f>SUM(inicio:final!P76)</f>
        <v>0</v>
      </c>
      <c r="K77" s="34">
        <f>SUM(inicio:final!Q76)</f>
        <v>0</v>
      </c>
      <c r="L77" s="34">
        <f>SUM(inicio:final!R76)</f>
        <v>0</v>
      </c>
      <c r="M77" s="34">
        <f>SUM(inicio:final!S76)</f>
        <v>0</v>
      </c>
      <c r="N77" s="34">
        <f>SUM(inicio:final!T76)</f>
        <v>0</v>
      </c>
      <c r="O77" s="34">
        <f>SUM(inicio:final!W76)</f>
        <v>0</v>
      </c>
      <c r="P77" s="34">
        <f>SUM(inicio:final!X76)</f>
        <v>0</v>
      </c>
      <c r="Q77" s="34">
        <f>SUM(inicio:final!Y76)</f>
        <v>0</v>
      </c>
    </row>
    <row r="78" spans="1:17" ht="15.75" hidden="1" thickBot="1" x14ac:dyDescent="0.3">
      <c r="A78" s="18"/>
      <c r="B78" s="19" t="s">
        <v>45</v>
      </c>
      <c r="C78" s="34">
        <f>SUM(inicio:final!E77)</f>
        <v>0</v>
      </c>
      <c r="D78" s="34">
        <f>SUM(inicio:final!G77)</f>
        <v>0</v>
      </c>
      <c r="E78" s="34">
        <f>SUM(inicio:final!J77)</f>
        <v>0</v>
      </c>
      <c r="F78" s="34">
        <f>SUM(inicio:final!L77)</f>
        <v>0</v>
      </c>
      <c r="G78" s="34">
        <f>SUM(inicio:final!M77)</f>
        <v>0</v>
      </c>
      <c r="H78" s="34">
        <f>SUM(inicio:final!N77)</f>
        <v>0</v>
      </c>
      <c r="I78" s="34">
        <f>SUM(inicio:final!O77)</f>
        <v>0</v>
      </c>
      <c r="J78" s="34">
        <f>SUM(inicio:final!P77)</f>
        <v>0</v>
      </c>
      <c r="K78" s="34">
        <f>SUM(inicio:final!Q77)</f>
        <v>0</v>
      </c>
      <c r="L78" s="34">
        <f>SUM(inicio:final!R77)</f>
        <v>0</v>
      </c>
      <c r="M78" s="34">
        <f>SUM(inicio:final!S77)</f>
        <v>0</v>
      </c>
      <c r="N78" s="34">
        <f>SUM(inicio:final!T77)</f>
        <v>0</v>
      </c>
      <c r="O78" s="34">
        <f>SUM(inicio:final!W77)</f>
        <v>0</v>
      </c>
      <c r="P78" s="34">
        <f>SUM(inicio:final!X77)</f>
        <v>0</v>
      </c>
      <c r="Q78" s="34">
        <f>SUM(inicio:final!Y77)</f>
        <v>0</v>
      </c>
    </row>
    <row r="79" spans="1:17" ht="15.75" hidden="1" thickBot="1" x14ac:dyDescent="0.3">
      <c r="A79" s="18"/>
      <c r="B79" s="19" t="s">
        <v>46</v>
      </c>
      <c r="C79" s="34">
        <f>SUM(inicio:final!E78)</f>
        <v>0</v>
      </c>
      <c r="D79" s="34">
        <f>SUM(inicio:final!G78)</f>
        <v>0</v>
      </c>
      <c r="E79" s="34">
        <f>SUM(inicio:final!J78)</f>
        <v>0</v>
      </c>
      <c r="F79" s="34">
        <f>SUM(inicio:final!L78)</f>
        <v>0</v>
      </c>
      <c r="G79" s="34">
        <f>SUM(inicio:final!M78)</f>
        <v>0</v>
      </c>
      <c r="H79" s="34">
        <f>SUM(inicio:final!N78)</f>
        <v>0</v>
      </c>
      <c r="I79" s="34">
        <f>SUM(inicio:final!O78)</f>
        <v>0</v>
      </c>
      <c r="J79" s="34">
        <f>SUM(inicio:final!P78)</f>
        <v>0</v>
      </c>
      <c r="K79" s="34">
        <f>SUM(inicio:final!Q78)</f>
        <v>0</v>
      </c>
      <c r="L79" s="34">
        <f>SUM(inicio:final!R78)</f>
        <v>0</v>
      </c>
      <c r="M79" s="34">
        <f>SUM(inicio:final!S78)</f>
        <v>0</v>
      </c>
      <c r="N79" s="34">
        <f>SUM(inicio:final!T78)</f>
        <v>0</v>
      </c>
      <c r="O79" s="34">
        <f>SUM(inicio:final!W78)</f>
        <v>0</v>
      </c>
      <c r="P79" s="34">
        <f>SUM(inicio:final!X78)</f>
        <v>0</v>
      </c>
      <c r="Q79" s="34">
        <f>SUM(inicio:final!Y78)</f>
        <v>0</v>
      </c>
    </row>
    <row r="80" spans="1:17" ht="15.75" hidden="1" thickBot="1" x14ac:dyDescent="0.3">
      <c r="A80" s="18">
        <v>2009</v>
      </c>
      <c r="B80" s="19" t="s">
        <v>35</v>
      </c>
      <c r="C80" s="34">
        <f>SUM(inicio:final!E79)</f>
        <v>0</v>
      </c>
      <c r="D80" s="34">
        <f>SUM(inicio:final!G79)</f>
        <v>0</v>
      </c>
      <c r="E80" s="34">
        <f>SUM(inicio:final!J79)</f>
        <v>0</v>
      </c>
      <c r="F80" s="34">
        <f>SUM(inicio:final!L79)</f>
        <v>0</v>
      </c>
      <c r="G80" s="34">
        <f>SUM(inicio:final!M79)</f>
        <v>0</v>
      </c>
      <c r="H80" s="34">
        <f>SUM(inicio:final!N79)</f>
        <v>0</v>
      </c>
      <c r="I80" s="34">
        <f>SUM(inicio:final!O79)</f>
        <v>0</v>
      </c>
      <c r="J80" s="34">
        <f>SUM(inicio:final!P79)</f>
        <v>0</v>
      </c>
      <c r="K80" s="34">
        <f>SUM(inicio:final!Q79)</f>
        <v>0</v>
      </c>
      <c r="L80" s="34">
        <f>SUM(inicio:final!R79)</f>
        <v>0</v>
      </c>
      <c r="M80" s="34">
        <f>SUM(inicio:final!S79)</f>
        <v>0</v>
      </c>
      <c r="N80" s="34">
        <f>SUM(inicio:final!T79)</f>
        <v>0</v>
      </c>
      <c r="O80" s="34">
        <f>SUM(inicio:final!W79)</f>
        <v>0</v>
      </c>
      <c r="P80" s="34">
        <f>SUM(inicio:final!X79)</f>
        <v>0</v>
      </c>
      <c r="Q80" s="34">
        <f>SUM(inicio:final!Y79)</f>
        <v>0</v>
      </c>
    </row>
    <row r="81" spans="1:17" ht="15.75" hidden="1" thickBot="1" x14ac:dyDescent="0.3">
      <c r="A81" s="18"/>
      <c r="B81" s="19" t="s">
        <v>36</v>
      </c>
      <c r="C81" s="34">
        <f>SUM(inicio:final!E80)</f>
        <v>0</v>
      </c>
      <c r="D81" s="34">
        <f>SUM(inicio:final!G80)</f>
        <v>0</v>
      </c>
      <c r="E81" s="34">
        <f>SUM(inicio:final!J80)</f>
        <v>0</v>
      </c>
      <c r="F81" s="34">
        <f>SUM(inicio:final!L80)</f>
        <v>0</v>
      </c>
      <c r="G81" s="34">
        <f>SUM(inicio:final!M80)</f>
        <v>0</v>
      </c>
      <c r="H81" s="34">
        <f>SUM(inicio:final!N80)</f>
        <v>0</v>
      </c>
      <c r="I81" s="34">
        <f>SUM(inicio:final!O80)</f>
        <v>0</v>
      </c>
      <c r="J81" s="34">
        <f>SUM(inicio:final!P80)</f>
        <v>0</v>
      </c>
      <c r="K81" s="34">
        <f>SUM(inicio:final!Q80)</f>
        <v>0</v>
      </c>
      <c r="L81" s="34">
        <f>SUM(inicio:final!R80)</f>
        <v>0</v>
      </c>
      <c r="M81" s="34">
        <f>SUM(inicio:final!S80)</f>
        <v>0</v>
      </c>
      <c r="N81" s="34">
        <f>SUM(inicio:final!T80)</f>
        <v>0</v>
      </c>
      <c r="O81" s="34">
        <f>SUM(inicio:final!W80)</f>
        <v>0</v>
      </c>
      <c r="P81" s="34">
        <f>SUM(inicio:final!X80)</f>
        <v>0</v>
      </c>
      <c r="Q81" s="34">
        <f>SUM(inicio:final!Y80)</f>
        <v>0</v>
      </c>
    </row>
    <row r="82" spans="1:17" ht="15.75" hidden="1" thickBot="1" x14ac:dyDescent="0.3">
      <c r="A82" s="18"/>
      <c r="B82" s="19" t="s">
        <v>37</v>
      </c>
      <c r="C82" s="34">
        <f>SUM(inicio:final!E81)</f>
        <v>0</v>
      </c>
      <c r="D82" s="34">
        <f>SUM(inicio:final!G81)</f>
        <v>0</v>
      </c>
      <c r="E82" s="34">
        <f>SUM(inicio:final!J81)</f>
        <v>0</v>
      </c>
      <c r="F82" s="34">
        <f>SUM(inicio:final!L81)</f>
        <v>0</v>
      </c>
      <c r="G82" s="34">
        <f>SUM(inicio:final!M81)</f>
        <v>0</v>
      </c>
      <c r="H82" s="34">
        <f>SUM(inicio:final!N81)</f>
        <v>0</v>
      </c>
      <c r="I82" s="34">
        <f>SUM(inicio:final!O81)</f>
        <v>0</v>
      </c>
      <c r="J82" s="34">
        <f>SUM(inicio:final!P81)</f>
        <v>0</v>
      </c>
      <c r="K82" s="34">
        <f>SUM(inicio:final!Q81)</f>
        <v>0</v>
      </c>
      <c r="L82" s="34">
        <f>SUM(inicio:final!R81)</f>
        <v>0</v>
      </c>
      <c r="M82" s="34">
        <f>SUM(inicio:final!S81)</f>
        <v>0</v>
      </c>
      <c r="N82" s="34">
        <f>SUM(inicio:final!T81)</f>
        <v>0</v>
      </c>
      <c r="O82" s="34">
        <f>SUM(inicio:final!W81)</f>
        <v>0</v>
      </c>
      <c r="P82" s="34">
        <f>SUM(inicio:final!X81)</f>
        <v>0</v>
      </c>
      <c r="Q82" s="34">
        <f>SUM(inicio:final!Y81)</f>
        <v>0</v>
      </c>
    </row>
    <row r="83" spans="1:17" ht="15.75" hidden="1" thickBot="1" x14ac:dyDescent="0.3">
      <c r="A83" s="18"/>
      <c r="B83" s="19" t="s">
        <v>38</v>
      </c>
      <c r="C83" s="34">
        <f>SUM(inicio:final!E82)</f>
        <v>0</v>
      </c>
      <c r="D83" s="34">
        <f>SUM(inicio:final!G82)</f>
        <v>0</v>
      </c>
      <c r="E83" s="34">
        <f>SUM(inicio:final!J82)</f>
        <v>0</v>
      </c>
      <c r="F83" s="34">
        <f>SUM(inicio:final!L82)</f>
        <v>0</v>
      </c>
      <c r="G83" s="34">
        <f>SUM(inicio:final!M82)</f>
        <v>0</v>
      </c>
      <c r="H83" s="34">
        <f>SUM(inicio:final!N82)</f>
        <v>0</v>
      </c>
      <c r="I83" s="34">
        <f>SUM(inicio:final!O82)</f>
        <v>0</v>
      </c>
      <c r="J83" s="34">
        <f>SUM(inicio:final!P82)</f>
        <v>0</v>
      </c>
      <c r="K83" s="34">
        <f>SUM(inicio:final!Q82)</f>
        <v>0</v>
      </c>
      <c r="L83" s="34">
        <f>SUM(inicio:final!R82)</f>
        <v>0</v>
      </c>
      <c r="M83" s="34">
        <f>SUM(inicio:final!S82)</f>
        <v>0</v>
      </c>
      <c r="N83" s="34">
        <f>SUM(inicio:final!T82)</f>
        <v>0</v>
      </c>
      <c r="O83" s="34">
        <f>SUM(inicio:final!W82)</f>
        <v>0</v>
      </c>
      <c r="P83" s="34">
        <f>SUM(inicio:final!X82)</f>
        <v>0</v>
      </c>
      <c r="Q83" s="34">
        <f>SUM(inicio:final!Y82)</f>
        <v>0</v>
      </c>
    </row>
    <row r="84" spans="1:17" ht="15.75" hidden="1" thickBot="1" x14ac:dyDescent="0.3">
      <c r="A84" s="18"/>
      <c r="B84" s="19" t="s">
        <v>39</v>
      </c>
      <c r="C84" s="34">
        <f>SUM(inicio:final!E83)</f>
        <v>0</v>
      </c>
      <c r="D84" s="34">
        <f>SUM(inicio:final!G83)</f>
        <v>0</v>
      </c>
      <c r="E84" s="34">
        <f>SUM(inicio:final!J83)</f>
        <v>0</v>
      </c>
      <c r="F84" s="34">
        <f>SUM(inicio:final!L83)</f>
        <v>0</v>
      </c>
      <c r="G84" s="34">
        <f>SUM(inicio:final!M83)</f>
        <v>0</v>
      </c>
      <c r="H84" s="34">
        <f>SUM(inicio:final!N83)</f>
        <v>0</v>
      </c>
      <c r="I84" s="34">
        <f>SUM(inicio:final!O83)</f>
        <v>0</v>
      </c>
      <c r="J84" s="34">
        <f>SUM(inicio:final!P83)</f>
        <v>0</v>
      </c>
      <c r="K84" s="34">
        <f>SUM(inicio:final!Q83)</f>
        <v>0</v>
      </c>
      <c r="L84" s="34">
        <f>SUM(inicio:final!R83)</f>
        <v>0</v>
      </c>
      <c r="M84" s="34">
        <f>SUM(inicio:final!S83)</f>
        <v>0</v>
      </c>
      <c r="N84" s="34">
        <f>SUM(inicio:final!T83)</f>
        <v>0</v>
      </c>
      <c r="O84" s="34">
        <f>SUM(inicio:final!W83)</f>
        <v>0</v>
      </c>
      <c r="P84" s="34">
        <f>SUM(inicio:final!X83)</f>
        <v>0</v>
      </c>
      <c r="Q84" s="34">
        <f>SUM(inicio:final!Y83)</f>
        <v>0</v>
      </c>
    </row>
    <row r="85" spans="1:17" ht="15.75" hidden="1" thickBot="1" x14ac:dyDescent="0.3">
      <c r="A85" s="18"/>
      <c r="B85" s="19" t="s">
        <v>40</v>
      </c>
      <c r="C85" s="34">
        <f>SUM(inicio:final!E84)</f>
        <v>0</v>
      </c>
      <c r="D85" s="34">
        <f>SUM(inicio:final!G84)</f>
        <v>0</v>
      </c>
      <c r="E85" s="34">
        <f>SUM(inicio:final!J84)</f>
        <v>0</v>
      </c>
      <c r="F85" s="34">
        <f>SUM(inicio:final!L84)</f>
        <v>0</v>
      </c>
      <c r="G85" s="34">
        <f>SUM(inicio:final!M84)</f>
        <v>0</v>
      </c>
      <c r="H85" s="34">
        <f>SUM(inicio:final!N84)</f>
        <v>0</v>
      </c>
      <c r="I85" s="34">
        <f>SUM(inicio:final!O84)</f>
        <v>0</v>
      </c>
      <c r="J85" s="34">
        <f>SUM(inicio:final!P84)</f>
        <v>0</v>
      </c>
      <c r="K85" s="34">
        <f>SUM(inicio:final!Q84)</f>
        <v>0</v>
      </c>
      <c r="L85" s="34">
        <f>SUM(inicio:final!R84)</f>
        <v>0</v>
      </c>
      <c r="M85" s="34">
        <f>SUM(inicio:final!S84)</f>
        <v>0</v>
      </c>
      <c r="N85" s="34">
        <f>SUM(inicio:final!T84)</f>
        <v>0</v>
      </c>
      <c r="O85" s="34">
        <f>SUM(inicio:final!W84)</f>
        <v>0</v>
      </c>
      <c r="P85" s="34">
        <f>SUM(inicio:final!X84)</f>
        <v>0</v>
      </c>
      <c r="Q85" s="34">
        <f>SUM(inicio:final!Y84)</f>
        <v>0</v>
      </c>
    </row>
    <row r="86" spans="1:17" ht="15.75" hidden="1" thickBot="1" x14ac:dyDescent="0.3">
      <c r="A86" s="18"/>
      <c r="B86" s="19" t="s">
        <v>41</v>
      </c>
      <c r="C86" s="34">
        <f>SUM(inicio:final!E85)</f>
        <v>0</v>
      </c>
      <c r="D86" s="34">
        <f>SUM(inicio:final!G85)</f>
        <v>0</v>
      </c>
      <c r="E86" s="34">
        <f>SUM(inicio:final!J85)</f>
        <v>0</v>
      </c>
      <c r="F86" s="34">
        <f>SUM(inicio:final!L85)</f>
        <v>0</v>
      </c>
      <c r="G86" s="34">
        <f>SUM(inicio:final!M85)</f>
        <v>0</v>
      </c>
      <c r="H86" s="34">
        <f>SUM(inicio:final!N85)</f>
        <v>0</v>
      </c>
      <c r="I86" s="34">
        <f>SUM(inicio:final!O85)</f>
        <v>0</v>
      </c>
      <c r="J86" s="34">
        <f>SUM(inicio:final!P85)</f>
        <v>0</v>
      </c>
      <c r="K86" s="34">
        <f>SUM(inicio:final!Q85)</f>
        <v>0</v>
      </c>
      <c r="L86" s="34">
        <f>SUM(inicio:final!R85)</f>
        <v>0</v>
      </c>
      <c r="M86" s="34">
        <f>SUM(inicio:final!S85)</f>
        <v>0</v>
      </c>
      <c r="N86" s="34">
        <f>SUM(inicio:final!T85)</f>
        <v>0</v>
      </c>
      <c r="O86" s="34">
        <f>SUM(inicio:final!W85)</f>
        <v>0</v>
      </c>
      <c r="P86" s="34">
        <f>SUM(inicio:final!X85)</f>
        <v>0</v>
      </c>
      <c r="Q86" s="34">
        <f>SUM(inicio:final!Y85)</f>
        <v>0</v>
      </c>
    </row>
    <row r="87" spans="1:17" ht="15.75" hidden="1" thickBot="1" x14ac:dyDescent="0.3">
      <c r="A87" s="18"/>
      <c r="B87" s="19" t="s">
        <v>42</v>
      </c>
      <c r="C87" s="34">
        <f>SUM(inicio:final!E86)</f>
        <v>0</v>
      </c>
      <c r="D87" s="34">
        <f>SUM(inicio:final!G86)</f>
        <v>0</v>
      </c>
      <c r="E87" s="34">
        <f>SUM(inicio:final!J86)</f>
        <v>0</v>
      </c>
      <c r="F87" s="34">
        <f>SUM(inicio:final!L86)</f>
        <v>0</v>
      </c>
      <c r="G87" s="34">
        <f>SUM(inicio:final!M86)</f>
        <v>0</v>
      </c>
      <c r="H87" s="34">
        <f>SUM(inicio:final!N86)</f>
        <v>0</v>
      </c>
      <c r="I87" s="34">
        <f>SUM(inicio:final!O86)</f>
        <v>0</v>
      </c>
      <c r="J87" s="34">
        <f>SUM(inicio:final!P86)</f>
        <v>0</v>
      </c>
      <c r="K87" s="34">
        <f>SUM(inicio:final!Q86)</f>
        <v>0</v>
      </c>
      <c r="L87" s="34">
        <f>SUM(inicio:final!R86)</f>
        <v>0</v>
      </c>
      <c r="M87" s="34">
        <f>SUM(inicio:final!S86)</f>
        <v>0</v>
      </c>
      <c r="N87" s="34">
        <f>SUM(inicio:final!T86)</f>
        <v>0</v>
      </c>
      <c r="O87" s="34">
        <f>SUM(inicio:final!W86)</f>
        <v>0</v>
      </c>
      <c r="P87" s="34">
        <f>SUM(inicio:final!X86)</f>
        <v>0</v>
      </c>
      <c r="Q87" s="34">
        <f>SUM(inicio:final!Y86)</f>
        <v>0</v>
      </c>
    </row>
    <row r="88" spans="1:17" ht="15.75" hidden="1" thickBot="1" x14ac:dyDescent="0.3">
      <c r="A88" s="18"/>
      <c r="B88" s="19" t="s">
        <v>43</v>
      </c>
      <c r="C88" s="34">
        <f>SUM(inicio:final!E87)</f>
        <v>0</v>
      </c>
      <c r="D88" s="34">
        <f>SUM(inicio:final!G87)</f>
        <v>0</v>
      </c>
      <c r="E88" s="34">
        <f>SUM(inicio:final!J87)</f>
        <v>0</v>
      </c>
      <c r="F88" s="34">
        <f>SUM(inicio:final!L87)</f>
        <v>0</v>
      </c>
      <c r="G88" s="34">
        <f>SUM(inicio:final!M87)</f>
        <v>0</v>
      </c>
      <c r="H88" s="34">
        <f>SUM(inicio:final!N87)</f>
        <v>0</v>
      </c>
      <c r="I88" s="34">
        <f>SUM(inicio:final!O87)</f>
        <v>0</v>
      </c>
      <c r="J88" s="34">
        <f>SUM(inicio:final!P87)</f>
        <v>0</v>
      </c>
      <c r="K88" s="34">
        <f>SUM(inicio:final!Q87)</f>
        <v>0</v>
      </c>
      <c r="L88" s="34">
        <f>SUM(inicio:final!R87)</f>
        <v>0</v>
      </c>
      <c r="M88" s="34">
        <f>SUM(inicio:final!S87)</f>
        <v>0</v>
      </c>
      <c r="N88" s="34">
        <f>SUM(inicio:final!T87)</f>
        <v>0</v>
      </c>
      <c r="O88" s="34">
        <f>SUM(inicio:final!W87)</f>
        <v>0</v>
      </c>
      <c r="P88" s="34">
        <f>SUM(inicio:final!X87)</f>
        <v>0</v>
      </c>
      <c r="Q88" s="34">
        <f>SUM(inicio:final!Y87)</f>
        <v>0</v>
      </c>
    </row>
    <row r="89" spans="1:17" ht="15.75" hidden="1" thickBot="1" x14ac:dyDescent="0.3">
      <c r="A89" s="18"/>
      <c r="B89" s="19" t="s">
        <v>44</v>
      </c>
      <c r="C89" s="34">
        <f>SUM(inicio:final!E88)</f>
        <v>0</v>
      </c>
      <c r="D89" s="34">
        <f>SUM(inicio:final!G88)</f>
        <v>0</v>
      </c>
      <c r="E89" s="34">
        <f>SUM(inicio:final!J88)</f>
        <v>0</v>
      </c>
      <c r="F89" s="34">
        <f>SUM(inicio:final!L88)</f>
        <v>0</v>
      </c>
      <c r="G89" s="34">
        <f>SUM(inicio:final!M88)</f>
        <v>0</v>
      </c>
      <c r="H89" s="34">
        <f>SUM(inicio:final!N88)</f>
        <v>0</v>
      </c>
      <c r="I89" s="34">
        <f>SUM(inicio:final!O88)</f>
        <v>0</v>
      </c>
      <c r="J89" s="34">
        <f>SUM(inicio:final!P88)</f>
        <v>0</v>
      </c>
      <c r="K89" s="34">
        <f>SUM(inicio:final!Q88)</f>
        <v>0</v>
      </c>
      <c r="L89" s="34">
        <f>SUM(inicio:final!R88)</f>
        <v>0</v>
      </c>
      <c r="M89" s="34">
        <f>SUM(inicio:final!S88)</f>
        <v>0</v>
      </c>
      <c r="N89" s="34">
        <f>SUM(inicio:final!T88)</f>
        <v>0</v>
      </c>
      <c r="O89" s="34">
        <f>SUM(inicio:final!W88)</f>
        <v>0</v>
      </c>
      <c r="P89" s="34">
        <f>SUM(inicio:final!X88)</f>
        <v>0</v>
      </c>
      <c r="Q89" s="34">
        <f>SUM(inicio:final!Y88)</f>
        <v>0</v>
      </c>
    </row>
    <row r="90" spans="1:17" ht="15.75" hidden="1" thickBot="1" x14ac:dyDescent="0.3">
      <c r="A90" s="18"/>
      <c r="B90" s="19" t="s">
        <v>45</v>
      </c>
      <c r="C90" s="34">
        <f>SUM(inicio:final!E89)</f>
        <v>0</v>
      </c>
      <c r="D90" s="34">
        <f>SUM(inicio:final!G89)</f>
        <v>0</v>
      </c>
      <c r="E90" s="34">
        <f>SUM(inicio:final!J89)</f>
        <v>0</v>
      </c>
      <c r="F90" s="34">
        <f>SUM(inicio:final!L89)</f>
        <v>0</v>
      </c>
      <c r="G90" s="34">
        <f>SUM(inicio:final!M89)</f>
        <v>0</v>
      </c>
      <c r="H90" s="34">
        <f>SUM(inicio:final!N89)</f>
        <v>0</v>
      </c>
      <c r="I90" s="34">
        <f>SUM(inicio:final!O89)</f>
        <v>0</v>
      </c>
      <c r="J90" s="34">
        <f>SUM(inicio:final!P89)</f>
        <v>0</v>
      </c>
      <c r="K90" s="34">
        <f>SUM(inicio:final!Q89)</f>
        <v>0</v>
      </c>
      <c r="L90" s="34">
        <f>SUM(inicio:final!R89)</f>
        <v>0</v>
      </c>
      <c r="M90" s="34">
        <f>SUM(inicio:final!S89)</f>
        <v>0</v>
      </c>
      <c r="N90" s="34">
        <f>SUM(inicio:final!T89)</f>
        <v>0</v>
      </c>
      <c r="O90" s="34">
        <f>SUM(inicio:final!W89)</f>
        <v>0</v>
      </c>
      <c r="P90" s="34">
        <f>SUM(inicio:final!X89)</f>
        <v>0</v>
      </c>
      <c r="Q90" s="34">
        <f>SUM(inicio:final!Y89)</f>
        <v>0</v>
      </c>
    </row>
    <row r="91" spans="1:17" ht="15.75" hidden="1" thickBot="1" x14ac:dyDescent="0.3">
      <c r="A91" s="18"/>
      <c r="B91" s="19" t="s">
        <v>46</v>
      </c>
      <c r="C91" s="34">
        <f>SUM(inicio:final!E90)</f>
        <v>0</v>
      </c>
      <c r="D91" s="34">
        <f>SUM(inicio:final!G90)</f>
        <v>0</v>
      </c>
      <c r="E91" s="34">
        <f>SUM(inicio:final!J90)</f>
        <v>0</v>
      </c>
      <c r="F91" s="34">
        <f>SUM(inicio:final!L90)</f>
        <v>0</v>
      </c>
      <c r="G91" s="34">
        <f>SUM(inicio:final!M90)</f>
        <v>0</v>
      </c>
      <c r="H91" s="34">
        <f>SUM(inicio:final!N90)</f>
        <v>0</v>
      </c>
      <c r="I91" s="34">
        <f>SUM(inicio:final!O90)</f>
        <v>0</v>
      </c>
      <c r="J91" s="34">
        <f>SUM(inicio:final!P90)</f>
        <v>0</v>
      </c>
      <c r="K91" s="34">
        <f>SUM(inicio:final!Q90)</f>
        <v>0</v>
      </c>
      <c r="L91" s="34">
        <f>SUM(inicio:final!R90)</f>
        <v>0</v>
      </c>
      <c r="M91" s="34">
        <f>SUM(inicio:final!S90)</f>
        <v>0</v>
      </c>
      <c r="N91" s="34">
        <f>SUM(inicio:final!T90)</f>
        <v>0</v>
      </c>
      <c r="O91" s="34">
        <f>SUM(inicio:final!W90)</f>
        <v>0</v>
      </c>
      <c r="P91" s="34">
        <f>SUM(inicio:final!X90)</f>
        <v>0</v>
      </c>
      <c r="Q91" s="34">
        <f>SUM(inicio:final!Y90)</f>
        <v>0</v>
      </c>
    </row>
    <row r="92" spans="1:17" ht="15.75" hidden="1" thickBot="1" x14ac:dyDescent="0.3">
      <c r="A92">
        <v>2010</v>
      </c>
      <c r="B92" s="19" t="s">
        <v>35</v>
      </c>
      <c r="C92" s="34">
        <f>SUM(inicio:final!E91)</f>
        <v>0</v>
      </c>
      <c r="D92" s="34">
        <f>SUM(inicio:final!G91)</f>
        <v>0</v>
      </c>
      <c r="E92" s="34">
        <f>SUM(inicio:final!J91)</f>
        <v>0</v>
      </c>
      <c r="F92" s="34">
        <f>SUM(inicio:final!L91)</f>
        <v>0</v>
      </c>
      <c r="G92" s="34">
        <f>SUM(inicio:final!M91)</f>
        <v>0</v>
      </c>
      <c r="H92" s="34">
        <f>SUM(inicio:final!N91)</f>
        <v>0</v>
      </c>
      <c r="I92" s="34">
        <f>SUM(inicio:final!O91)</f>
        <v>0</v>
      </c>
      <c r="J92" s="34">
        <f>SUM(inicio:final!P91)</f>
        <v>0</v>
      </c>
      <c r="K92" s="34">
        <f>SUM(inicio:final!Q91)</f>
        <v>0</v>
      </c>
      <c r="L92" s="34">
        <f>SUM(inicio:final!R91)</f>
        <v>0</v>
      </c>
      <c r="M92" s="34">
        <f>SUM(inicio:final!S91)</f>
        <v>0</v>
      </c>
      <c r="N92" s="34">
        <f>SUM(inicio:final!T91)</f>
        <v>0</v>
      </c>
      <c r="O92" s="34">
        <f>SUM(inicio:final!W91)</f>
        <v>0</v>
      </c>
      <c r="P92" s="34">
        <f>SUM(inicio:final!X91)</f>
        <v>0</v>
      </c>
      <c r="Q92" s="34">
        <f>SUM(inicio:final!Y91)</f>
        <v>0</v>
      </c>
    </row>
    <row r="93" spans="1:17" ht="15.75" hidden="1" thickBot="1" x14ac:dyDescent="0.3">
      <c r="B93" s="19" t="s">
        <v>36</v>
      </c>
      <c r="C93" s="34">
        <f>SUM(inicio:final!E92)</f>
        <v>0</v>
      </c>
      <c r="D93" s="34">
        <f>SUM(inicio:final!G92)</f>
        <v>0</v>
      </c>
      <c r="E93" s="34">
        <f>SUM(inicio:final!J92)</f>
        <v>0</v>
      </c>
      <c r="F93" s="34">
        <f>SUM(inicio:final!L92)</f>
        <v>0</v>
      </c>
      <c r="G93" s="34">
        <f>SUM(inicio:final!M92)</f>
        <v>0</v>
      </c>
      <c r="H93" s="34">
        <f>SUM(inicio:final!N92)</f>
        <v>0</v>
      </c>
      <c r="I93" s="34">
        <f>SUM(inicio:final!O92)</f>
        <v>0</v>
      </c>
      <c r="J93" s="34">
        <f>SUM(inicio:final!P92)</f>
        <v>0</v>
      </c>
      <c r="K93" s="34">
        <f>SUM(inicio:final!Q92)</f>
        <v>0</v>
      </c>
      <c r="L93" s="34">
        <f>SUM(inicio:final!R92)</f>
        <v>0</v>
      </c>
      <c r="M93" s="34">
        <f>SUM(inicio:final!S92)</f>
        <v>0</v>
      </c>
      <c r="N93" s="34">
        <f>SUM(inicio:final!T92)</f>
        <v>0</v>
      </c>
      <c r="O93" s="34">
        <f>SUM(inicio:final!W92)</f>
        <v>0</v>
      </c>
      <c r="P93" s="34">
        <f>SUM(inicio:final!X92)</f>
        <v>0</v>
      </c>
      <c r="Q93" s="34">
        <f>SUM(inicio:final!Y92)</f>
        <v>0</v>
      </c>
    </row>
    <row r="94" spans="1:17" ht="15.75" hidden="1" thickBot="1" x14ac:dyDescent="0.3">
      <c r="B94" s="19" t="s">
        <v>37</v>
      </c>
      <c r="C94" s="34">
        <f>SUM(inicio:final!E93)</f>
        <v>0</v>
      </c>
      <c r="D94" s="34">
        <f>SUM(inicio:final!G93)</f>
        <v>0</v>
      </c>
      <c r="E94" s="34">
        <f>SUM(inicio:final!J93)</f>
        <v>0</v>
      </c>
      <c r="F94" s="34">
        <f>SUM(inicio:final!L93)</f>
        <v>0</v>
      </c>
      <c r="G94" s="34">
        <f>SUM(inicio:final!M93)</f>
        <v>0</v>
      </c>
      <c r="H94" s="34">
        <f>SUM(inicio:final!N93)</f>
        <v>0</v>
      </c>
      <c r="I94" s="34">
        <f>SUM(inicio:final!O93)</f>
        <v>0</v>
      </c>
      <c r="J94" s="34">
        <f>SUM(inicio:final!P93)</f>
        <v>0</v>
      </c>
      <c r="K94" s="34">
        <f>SUM(inicio:final!Q93)</f>
        <v>0</v>
      </c>
      <c r="L94" s="34">
        <f>SUM(inicio:final!R93)</f>
        <v>0</v>
      </c>
      <c r="M94" s="34">
        <f>SUM(inicio:final!S93)</f>
        <v>0</v>
      </c>
      <c r="N94" s="34">
        <f>SUM(inicio:final!T93)</f>
        <v>0</v>
      </c>
      <c r="O94" s="34">
        <f>SUM(inicio:final!W93)</f>
        <v>0</v>
      </c>
      <c r="P94" s="34">
        <f>SUM(inicio:final!X93)</f>
        <v>0</v>
      </c>
      <c r="Q94" s="34">
        <f>SUM(inicio:final!Y93)</f>
        <v>0</v>
      </c>
    </row>
    <row r="95" spans="1:17" ht="15.75" hidden="1" thickBot="1" x14ac:dyDescent="0.3">
      <c r="B95" s="19" t="s">
        <v>38</v>
      </c>
      <c r="C95" s="34">
        <f>SUM(inicio:final!E94)</f>
        <v>0</v>
      </c>
      <c r="D95" s="34">
        <f>SUM(inicio:final!G94)</f>
        <v>0</v>
      </c>
      <c r="E95" s="34">
        <f>SUM(inicio:final!J94)</f>
        <v>0</v>
      </c>
      <c r="F95" s="34">
        <f>SUM(inicio:final!L94)</f>
        <v>0</v>
      </c>
      <c r="G95" s="34">
        <f>SUM(inicio:final!M94)</f>
        <v>0</v>
      </c>
      <c r="H95" s="34">
        <f>SUM(inicio:final!N94)</f>
        <v>0</v>
      </c>
      <c r="I95" s="34">
        <f>SUM(inicio:final!O94)</f>
        <v>0</v>
      </c>
      <c r="J95" s="34">
        <f>SUM(inicio:final!P94)</f>
        <v>0</v>
      </c>
      <c r="K95" s="34">
        <f>SUM(inicio:final!Q94)</f>
        <v>0</v>
      </c>
      <c r="L95" s="34">
        <f>SUM(inicio:final!R94)</f>
        <v>0</v>
      </c>
      <c r="M95" s="34">
        <f>SUM(inicio:final!S94)</f>
        <v>0</v>
      </c>
      <c r="N95" s="34">
        <f>SUM(inicio:final!T94)</f>
        <v>0</v>
      </c>
      <c r="O95" s="34">
        <f>SUM(inicio:final!W94)</f>
        <v>0</v>
      </c>
      <c r="P95" s="34">
        <f>SUM(inicio:final!X94)</f>
        <v>0</v>
      </c>
      <c r="Q95" s="34">
        <f>SUM(inicio:final!Y94)</f>
        <v>0</v>
      </c>
    </row>
    <row r="96" spans="1:17" ht="15.75" hidden="1" thickBot="1" x14ac:dyDescent="0.3">
      <c r="B96" s="19" t="s">
        <v>39</v>
      </c>
      <c r="C96" s="34">
        <f>SUM(inicio:final!E95)</f>
        <v>0</v>
      </c>
      <c r="D96" s="34">
        <f>SUM(inicio:final!G95)</f>
        <v>0</v>
      </c>
      <c r="E96" s="34">
        <f>SUM(inicio:final!J95)</f>
        <v>0</v>
      </c>
      <c r="F96" s="34">
        <f>SUM(inicio:final!L95)</f>
        <v>0</v>
      </c>
      <c r="G96" s="34">
        <f>SUM(inicio:final!M95)</f>
        <v>0</v>
      </c>
      <c r="H96" s="34">
        <f>SUM(inicio:final!N95)</f>
        <v>0</v>
      </c>
      <c r="I96" s="34">
        <f>SUM(inicio:final!O95)</f>
        <v>0</v>
      </c>
      <c r="J96" s="34">
        <f>SUM(inicio:final!P95)</f>
        <v>0</v>
      </c>
      <c r="K96" s="34">
        <f>SUM(inicio:final!Q95)</f>
        <v>0</v>
      </c>
      <c r="L96" s="34">
        <f>SUM(inicio:final!R95)</f>
        <v>0</v>
      </c>
      <c r="M96" s="34">
        <f>SUM(inicio:final!S95)</f>
        <v>0</v>
      </c>
      <c r="N96" s="34">
        <f>SUM(inicio:final!T95)</f>
        <v>0</v>
      </c>
      <c r="O96" s="34">
        <f>SUM(inicio:final!W95)</f>
        <v>0</v>
      </c>
      <c r="P96" s="34">
        <f>SUM(inicio:final!X95)</f>
        <v>0</v>
      </c>
      <c r="Q96" s="34">
        <f>SUM(inicio:final!Y95)</f>
        <v>0</v>
      </c>
    </row>
    <row r="97" spans="1:17" ht="15.75" hidden="1" thickBot="1" x14ac:dyDescent="0.3">
      <c r="B97" s="19" t="s">
        <v>40</v>
      </c>
      <c r="C97" s="34">
        <f>SUM(inicio:final!E96)</f>
        <v>0</v>
      </c>
      <c r="D97" s="34">
        <f>SUM(inicio:final!G96)</f>
        <v>0</v>
      </c>
      <c r="E97" s="34">
        <f>SUM(inicio:final!J96)</f>
        <v>0</v>
      </c>
      <c r="F97" s="34">
        <f>SUM(inicio:final!L96)</f>
        <v>0</v>
      </c>
      <c r="G97" s="34">
        <f>SUM(inicio:final!M96)</f>
        <v>0</v>
      </c>
      <c r="H97" s="34">
        <f>SUM(inicio:final!N96)</f>
        <v>0</v>
      </c>
      <c r="I97" s="34">
        <f>SUM(inicio:final!O96)</f>
        <v>0</v>
      </c>
      <c r="J97" s="34">
        <f>SUM(inicio:final!P96)</f>
        <v>0</v>
      </c>
      <c r="K97" s="34">
        <f>SUM(inicio:final!Q96)</f>
        <v>0</v>
      </c>
      <c r="L97" s="34">
        <f>SUM(inicio:final!R96)</f>
        <v>0</v>
      </c>
      <c r="M97" s="34">
        <f>SUM(inicio:final!S96)</f>
        <v>0</v>
      </c>
      <c r="N97" s="34">
        <f>SUM(inicio:final!T96)</f>
        <v>0</v>
      </c>
      <c r="O97" s="34">
        <f>SUM(inicio:final!W96)</f>
        <v>0</v>
      </c>
      <c r="P97" s="34">
        <f>SUM(inicio:final!X96)</f>
        <v>0</v>
      </c>
      <c r="Q97" s="34">
        <f>SUM(inicio:final!Y96)</f>
        <v>0</v>
      </c>
    </row>
    <row r="98" spans="1:17" ht="15.75" hidden="1" thickBot="1" x14ac:dyDescent="0.3">
      <c r="A98" s="18"/>
      <c r="B98" s="19" t="s">
        <v>41</v>
      </c>
      <c r="C98" s="34">
        <f>SUM(inicio:final!E97)</f>
        <v>506</v>
      </c>
      <c r="D98" s="34">
        <f>SUM(inicio:final!G97)</f>
        <v>73876</v>
      </c>
      <c r="E98" s="34">
        <f>SUM(inicio:final!J97)</f>
        <v>31</v>
      </c>
      <c r="F98" s="34">
        <f>SUM(inicio:final!L97)</f>
        <v>11160</v>
      </c>
      <c r="G98" s="34">
        <f>SUM(inicio:final!M97)</f>
        <v>0</v>
      </c>
      <c r="H98" s="34">
        <f>SUM(inicio:final!N97)</f>
        <v>165000</v>
      </c>
      <c r="I98" s="34">
        <f>SUM(inicio:final!O97)</f>
        <v>0</v>
      </c>
      <c r="J98" s="34">
        <f>SUM(inicio:final!P97)</f>
        <v>0</v>
      </c>
      <c r="K98" s="34">
        <f>SUM(inicio:final!Q97)</f>
        <v>0</v>
      </c>
      <c r="L98" s="34">
        <f>SUM(inicio:final!R97)</f>
        <v>4000</v>
      </c>
      <c r="M98" s="34">
        <f>SUM(inicio:final!S97)</f>
        <v>935000</v>
      </c>
      <c r="N98" s="34">
        <f>SUM(inicio:final!T97)</f>
        <v>0</v>
      </c>
      <c r="O98" s="34">
        <f>SUM(inicio:final!W97)</f>
        <v>1556896</v>
      </c>
      <c r="P98" s="34">
        <f>SUM(inicio:final!X97)</f>
        <v>1146522</v>
      </c>
      <c r="Q98" s="34">
        <f>SUM(inicio:final!Y97)</f>
        <v>410374</v>
      </c>
    </row>
    <row r="99" spans="1:17" ht="15.75" hidden="1" thickBot="1" x14ac:dyDescent="0.3">
      <c r="A99" s="18"/>
      <c r="B99" s="19" t="s">
        <v>42</v>
      </c>
      <c r="C99" s="34">
        <f>SUM(inicio:final!E98)</f>
        <v>685</v>
      </c>
      <c r="D99" s="34">
        <f>SUM(inicio:final!G98)</f>
        <v>100010</v>
      </c>
      <c r="E99" s="34">
        <f>SUM(inicio:final!J98)</f>
        <v>55</v>
      </c>
      <c r="F99" s="34">
        <f>SUM(inicio:final!L98)</f>
        <v>19800</v>
      </c>
      <c r="G99" s="34">
        <f>SUM(inicio:final!M98)</f>
        <v>0</v>
      </c>
      <c r="H99" s="34">
        <f>SUM(inicio:final!N98)</f>
        <v>0</v>
      </c>
      <c r="I99" s="34">
        <f>SUM(inicio:final!O98)</f>
        <v>0</v>
      </c>
      <c r="J99" s="34">
        <f>SUM(inicio:final!P98)</f>
        <v>0</v>
      </c>
      <c r="K99" s="34">
        <f>SUM(inicio:final!Q98)</f>
        <v>0</v>
      </c>
      <c r="L99" s="34">
        <f>SUM(inicio:final!R98)</f>
        <v>4000</v>
      </c>
      <c r="M99" s="34">
        <f>SUM(inicio:final!S98)</f>
        <v>990000</v>
      </c>
      <c r="N99" s="34">
        <f>SUM(inicio:final!T98)</f>
        <v>0</v>
      </c>
      <c r="O99" s="34">
        <f>SUM(inicio:final!W98)</f>
        <v>1524184</v>
      </c>
      <c r="P99" s="34">
        <f>SUM(inicio:final!X98)</f>
        <v>956042</v>
      </c>
      <c r="Q99" s="34">
        <f>SUM(inicio:final!Y98)</f>
        <v>568142</v>
      </c>
    </row>
    <row r="100" spans="1:17" ht="15.75" hidden="1" thickBot="1" x14ac:dyDescent="0.3">
      <c r="A100" s="18"/>
      <c r="B100" s="19" t="s">
        <v>43</v>
      </c>
      <c r="C100" s="34">
        <f>SUM(inicio:final!E99)</f>
        <v>694</v>
      </c>
      <c r="D100" s="34">
        <f>SUM(inicio:final!G99)</f>
        <v>101324</v>
      </c>
      <c r="E100" s="34">
        <f>SUM(inicio:final!J99)</f>
        <v>239</v>
      </c>
      <c r="F100" s="34">
        <f>SUM(inicio:final!L99)</f>
        <v>86040</v>
      </c>
      <c r="G100" s="34">
        <f>SUM(inicio:final!M99)</f>
        <v>0</v>
      </c>
      <c r="H100" s="34">
        <f>SUM(inicio:final!N99)</f>
        <v>55000</v>
      </c>
      <c r="I100" s="34">
        <f>SUM(inicio:final!O99)</f>
        <v>0</v>
      </c>
      <c r="J100" s="34">
        <f>SUM(inicio:final!P99)</f>
        <v>0</v>
      </c>
      <c r="K100" s="34">
        <f>SUM(inicio:final!Q99)</f>
        <v>0</v>
      </c>
      <c r="L100" s="34">
        <f>SUM(inicio:final!R99)</f>
        <v>4000</v>
      </c>
      <c r="M100" s="34">
        <f>SUM(inicio:final!S99)</f>
        <v>1045000</v>
      </c>
      <c r="N100" s="34">
        <f>SUM(inicio:final!T99)</f>
        <v>0</v>
      </c>
      <c r="O100" s="34">
        <f>SUM(inicio:final!W99)</f>
        <v>1859506</v>
      </c>
      <c r="P100" s="34">
        <f>SUM(inicio:final!X99)</f>
        <v>1725426</v>
      </c>
      <c r="Q100" s="34">
        <f>SUM(inicio:final!Y99)</f>
        <v>134080</v>
      </c>
    </row>
    <row r="101" spans="1:17" ht="15.75" hidden="1" thickBot="1" x14ac:dyDescent="0.3">
      <c r="A101" s="18"/>
      <c r="B101" s="19" t="s">
        <v>44</v>
      </c>
      <c r="C101" s="34">
        <f>SUM(inicio:final!E100)</f>
        <v>806</v>
      </c>
      <c r="D101" s="34">
        <f>SUM(inicio:final!G100)</f>
        <v>117676</v>
      </c>
      <c r="E101" s="34">
        <f>SUM(inicio:final!J100)</f>
        <v>508</v>
      </c>
      <c r="F101" s="34">
        <f>SUM(inicio:final!L100)</f>
        <v>214920</v>
      </c>
      <c r="G101" s="34">
        <f>SUM(inicio:final!M100)</f>
        <v>0</v>
      </c>
      <c r="H101" s="34">
        <f>SUM(inicio:final!N100)</f>
        <v>55000</v>
      </c>
      <c r="I101" s="34">
        <f>SUM(inicio:final!O100)</f>
        <v>0</v>
      </c>
      <c r="J101" s="34">
        <f>SUM(inicio:final!P100)</f>
        <v>0</v>
      </c>
      <c r="K101" s="34">
        <f>SUM(inicio:final!Q100)</f>
        <v>0</v>
      </c>
      <c r="L101" s="34">
        <f>SUM(inicio:final!R100)</f>
        <v>4000</v>
      </c>
      <c r="M101" s="34">
        <f>SUM(inicio:final!S100)</f>
        <v>1100000</v>
      </c>
      <c r="N101" s="34">
        <f>SUM(inicio:final!T100)</f>
        <v>0</v>
      </c>
      <c r="O101" s="34">
        <f>SUM(inicio:final!W100)</f>
        <v>1625676</v>
      </c>
      <c r="P101" s="34">
        <f>SUM(inicio:final!X100)</f>
        <v>1432162</v>
      </c>
      <c r="Q101" s="34">
        <f>SUM(inicio:final!Y100)</f>
        <v>193514</v>
      </c>
    </row>
    <row r="102" spans="1:17" ht="15.75" hidden="1" thickBot="1" x14ac:dyDescent="0.3">
      <c r="A102" s="18"/>
      <c r="B102" s="19" t="s">
        <v>45</v>
      </c>
      <c r="C102" s="34">
        <f>SUM(inicio:final!E101)</f>
        <v>852</v>
      </c>
      <c r="D102" s="34">
        <f>SUM(inicio:final!G101)</f>
        <v>124392</v>
      </c>
      <c r="E102" s="34">
        <f>SUM(inicio:final!J101)</f>
        <v>433</v>
      </c>
      <c r="F102" s="34">
        <f>SUM(inicio:final!L101)</f>
        <v>155880</v>
      </c>
      <c r="G102" s="34">
        <f>SUM(inicio:final!M101)</f>
        <v>0</v>
      </c>
      <c r="H102" s="34">
        <f>SUM(inicio:final!N101)</f>
        <v>0</v>
      </c>
      <c r="I102" s="34">
        <f>SUM(inicio:final!O101)</f>
        <v>0</v>
      </c>
      <c r="J102" s="34">
        <f>SUM(inicio:final!P101)</f>
        <v>0</v>
      </c>
      <c r="K102" s="34">
        <f>SUM(inicio:final!Q101)</f>
        <v>0</v>
      </c>
      <c r="L102" s="34">
        <f>SUM(inicio:final!R101)</f>
        <v>4000</v>
      </c>
      <c r="M102" s="34">
        <f>SUM(inicio:final!S101)</f>
        <v>1100000</v>
      </c>
      <c r="N102" s="34">
        <f>SUM(inicio:final!T101)</f>
        <v>0</v>
      </c>
      <c r="O102" s="34">
        <f>SUM(inicio:final!W101)</f>
        <v>1577786</v>
      </c>
      <c r="P102" s="34">
        <f>SUM(inicio:final!X101)</f>
        <v>1335124</v>
      </c>
      <c r="Q102" s="34">
        <f>SUM(inicio:final!Y101)</f>
        <v>242662</v>
      </c>
    </row>
    <row r="103" spans="1:17" ht="15.75" hidden="1" thickBot="1" x14ac:dyDescent="0.3">
      <c r="A103" s="18"/>
      <c r="B103" s="19" t="s">
        <v>46</v>
      </c>
      <c r="C103" s="34">
        <f>SUM(inicio:final!E102)</f>
        <v>699</v>
      </c>
      <c r="D103" s="34">
        <f>SUM(inicio:final!G102)</f>
        <v>94254</v>
      </c>
      <c r="E103" s="34">
        <f>SUM(inicio:final!J102)</f>
        <v>672</v>
      </c>
      <c r="F103" s="34">
        <f>SUM(inicio:final!L102)</f>
        <v>244980</v>
      </c>
      <c r="G103" s="34">
        <f>SUM(inicio:final!M102)</f>
        <v>0</v>
      </c>
      <c r="H103" s="34">
        <f>SUM(inicio:final!N102)</f>
        <v>220000</v>
      </c>
      <c r="I103" s="34">
        <f>SUM(inicio:final!O102)</f>
        <v>0</v>
      </c>
      <c r="J103" s="34">
        <f>SUM(inicio:final!P102)</f>
        <v>0</v>
      </c>
      <c r="K103" s="34">
        <f>SUM(inicio:final!Q102)</f>
        <v>0</v>
      </c>
      <c r="L103" s="34">
        <f>SUM(inicio:final!R102)</f>
        <v>8000</v>
      </c>
      <c r="M103" s="34">
        <f>SUM(inicio:final!S102)</f>
        <v>1375000</v>
      </c>
      <c r="N103" s="34">
        <f>SUM(inicio:final!T102)</f>
        <v>0</v>
      </c>
      <c r="O103" s="34">
        <f>SUM(inicio:final!W102)</f>
        <v>2184896</v>
      </c>
      <c r="P103" s="34">
        <f>SUM(inicio:final!X102)</f>
        <v>2067510</v>
      </c>
      <c r="Q103" s="34">
        <f>SUM(inicio:final!Y102)</f>
        <v>117386</v>
      </c>
    </row>
    <row r="104" spans="1:17" ht="15.75" hidden="1" thickBot="1" x14ac:dyDescent="0.3">
      <c r="A104" s="18">
        <v>2011</v>
      </c>
      <c r="B104" s="19" t="s">
        <v>35</v>
      </c>
      <c r="C104" s="34">
        <f>SUM(inicio:final!E103)</f>
        <v>1164</v>
      </c>
      <c r="D104" s="34">
        <f>SUM(inicio:final!G103)</f>
        <v>169944</v>
      </c>
      <c r="E104" s="34">
        <f>SUM(inicio:final!J103)</f>
        <v>974</v>
      </c>
      <c r="F104" s="34">
        <f>SUM(inicio:final!L103)</f>
        <v>221040</v>
      </c>
      <c r="G104" s="34">
        <f>SUM(inicio:final!M103)</f>
        <v>0</v>
      </c>
      <c r="H104" s="34">
        <f>SUM(inicio:final!N103)</f>
        <v>0</v>
      </c>
      <c r="I104" s="34">
        <f>SUM(inicio:final!O103)</f>
        <v>0</v>
      </c>
      <c r="J104" s="34">
        <f>SUM(inicio:final!P103)</f>
        <v>0</v>
      </c>
      <c r="K104" s="34">
        <f>SUM(inicio:final!Q103)</f>
        <v>0</v>
      </c>
      <c r="L104" s="34">
        <f>SUM(inicio:final!R103)</f>
        <v>8000</v>
      </c>
      <c r="M104" s="34">
        <f>SUM(inicio:final!S103)</f>
        <v>1416250</v>
      </c>
      <c r="N104" s="34">
        <f>SUM(inicio:final!T103)</f>
        <v>0</v>
      </c>
      <c r="O104" s="34">
        <f>SUM(inicio:final!W103)</f>
        <v>1932620</v>
      </c>
      <c r="P104" s="34">
        <f>SUM(inicio:final!X103)</f>
        <v>1874450</v>
      </c>
      <c r="Q104" s="34">
        <f>SUM(inicio:final!Y103)</f>
        <v>58170</v>
      </c>
    </row>
    <row r="105" spans="1:17" ht="15.75" hidden="1" thickBot="1" x14ac:dyDescent="0.3">
      <c r="A105" s="18"/>
      <c r="B105" s="19" t="s">
        <v>36</v>
      </c>
      <c r="C105" s="34">
        <f>SUM(inicio:final!E104)</f>
        <v>1330</v>
      </c>
      <c r="D105" s="34">
        <f>SUM(inicio:final!G104)</f>
        <v>194180</v>
      </c>
      <c r="E105" s="34">
        <f>SUM(inicio:final!J104)</f>
        <v>721</v>
      </c>
      <c r="F105" s="34">
        <f>SUM(inicio:final!L104)</f>
        <v>292320</v>
      </c>
      <c r="G105" s="34">
        <f>SUM(inicio:final!M104)</f>
        <v>0</v>
      </c>
      <c r="H105" s="34">
        <f>SUM(inicio:final!N104)</f>
        <v>40000</v>
      </c>
      <c r="I105" s="34">
        <f>SUM(inicio:final!O104)</f>
        <v>0</v>
      </c>
      <c r="J105" s="34">
        <f>SUM(inicio:final!P104)</f>
        <v>0</v>
      </c>
      <c r="K105" s="34">
        <f>SUM(inicio:final!Q104)</f>
        <v>0</v>
      </c>
      <c r="L105" s="34">
        <f>SUM(inicio:final!R104)</f>
        <v>8000</v>
      </c>
      <c r="M105" s="34">
        <f>SUM(inicio:final!S104)</f>
        <v>1416250</v>
      </c>
      <c r="N105" s="34">
        <f>SUM(inicio:final!T104)</f>
        <v>11330</v>
      </c>
      <c r="O105" s="34">
        <f>SUM(inicio:final!W104)</f>
        <v>2020250</v>
      </c>
      <c r="P105" s="34">
        <f>SUM(inicio:final!X104)</f>
        <v>1743654</v>
      </c>
      <c r="Q105" s="34">
        <f>SUM(inicio:final!Y104)</f>
        <v>276596</v>
      </c>
    </row>
    <row r="106" spans="1:17" ht="15.75" hidden="1" thickBot="1" x14ac:dyDescent="0.3">
      <c r="A106" s="18"/>
      <c r="B106" s="19" t="s">
        <v>37</v>
      </c>
      <c r="C106" s="34">
        <f>SUM(inicio:final!E105)</f>
        <v>1379</v>
      </c>
      <c r="D106" s="34">
        <f>SUM(inicio:final!G105)</f>
        <v>201334</v>
      </c>
      <c r="E106" s="34">
        <f>SUM(inicio:final!J105)</f>
        <v>805</v>
      </c>
      <c r="F106" s="34">
        <f>SUM(inicio:final!L105)</f>
        <v>303480</v>
      </c>
      <c r="G106" s="34">
        <f>SUM(inicio:final!M105)</f>
        <v>0</v>
      </c>
      <c r="H106" s="34">
        <f>SUM(inicio:final!N105)</f>
        <v>0</v>
      </c>
      <c r="I106" s="34">
        <f>SUM(inicio:final!O105)</f>
        <v>0</v>
      </c>
      <c r="J106" s="34">
        <f>SUM(inicio:final!P105)</f>
        <v>0</v>
      </c>
      <c r="K106" s="34">
        <f>SUM(inicio:final!Q105)</f>
        <v>0</v>
      </c>
      <c r="L106" s="34">
        <f>SUM(inicio:final!R105)</f>
        <v>8000</v>
      </c>
      <c r="M106" s="34">
        <f>SUM(inicio:final!S105)</f>
        <v>1416250</v>
      </c>
      <c r="N106" s="34">
        <f>SUM(inicio:final!T105)</f>
        <v>0</v>
      </c>
      <c r="O106" s="34">
        <f>SUM(inicio:final!W105)</f>
        <v>2205660</v>
      </c>
      <c r="P106" s="34">
        <f>SUM(inicio:final!X105)</f>
        <v>2090198</v>
      </c>
      <c r="Q106" s="34">
        <f>SUM(inicio:final!Y105)</f>
        <v>115462</v>
      </c>
    </row>
    <row r="107" spans="1:17" ht="15.75" hidden="1" thickBot="1" x14ac:dyDescent="0.3">
      <c r="A107" s="18"/>
      <c r="B107" s="19" t="s">
        <v>38</v>
      </c>
      <c r="C107" s="34">
        <f>SUM(inicio:final!E106)</f>
        <v>1260</v>
      </c>
      <c r="D107" s="34">
        <f>SUM(inicio:final!G106)</f>
        <v>183960</v>
      </c>
      <c r="E107" s="34">
        <f>SUM(inicio:final!J106)</f>
        <v>436</v>
      </c>
      <c r="F107" s="34">
        <f>SUM(inicio:final!L106)</f>
        <v>156960</v>
      </c>
      <c r="G107" s="34">
        <f>SUM(inicio:final!M106)</f>
        <v>0</v>
      </c>
      <c r="H107" s="34">
        <f>SUM(inicio:final!N106)</f>
        <v>56650</v>
      </c>
      <c r="I107" s="34">
        <f>SUM(inicio:final!O106)</f>
        <v>0</v>
      </c>
      <c r="J107" s="34">
        <f>SUM(inicio:final!P106)</f>
        <v>0</v>
      </c>
      <c r="K107" s="34">
        <f>SUM(inicio:final!Q106)</f>
        <v>0</v>
      </c>
      <c r="L107" s="34">
        <f>SUM(inicio:final!R106)</f>
        <v>8000</v>
      </c>
      <c r="M107" s="34">
        <f>SUM(inicio:final!S106)</f>
        <v>1472900</v>
      </c>
      <c r="N107" s="34">
        <f>SUM(inicio:final!T106)</f>
        <v>11444</v>
      </c>
      <c r="O107" s="34">
        <f>SUM(inicio:final!W106)</f>
        <v>2005376</v>
      </c>
      <c r="P107" s="34">
        <f>SUM(inicio:final!X106)</f>
        <v>1487272</v>
      </c>
      <c r="Q107" s="34">
        <f>SUM(inicio:final!Y106)</f>
        <v>518104</v>
      </c>
    </row>
    <row r="108" spans="1:17" ht="15.75" hidden="1" thickBot="1" x14ac:dyDescent="0.3">
      <c r="A108" s="18"/>
      <c r="B108" s="19" t="s">
        <v>39</v>
      </c>
      <c r="C108" s="34">
        <f>SUM(inicio:final!E107)</f>
        <v>1062</v>
      </c>
      <c r="D108" s="34">
        <f>SUM(inicio:final!G107)</f>
        <v>155052</v>
      </c>
      <c r="E108" s="34">
        <f>SUM(inicio:final!J107)</f>
        <v>275</v>
      </c>
      <c r="F108" s="34">
        <f>SUM(inicio:final!L107)</f>
        <v>99000</v>
      </c>
      <c r="G108" s="34">
        <f>SUM(inicio:final!M107)</f>
        <v>0</v>
      </c>
      <c r="H108" s="34">
        <f>SUM(inicio:final!N107)</f>
        <v>0</v>
      </c>
      <c r="I108" s="34">
        <f>SUM(inicio:final!O107)</f>
        <v>0</v>
      </c>
      <c r="J108" s="34">
        <f>SUM(inicio:final!P107)</f>
        <v>0</v>
      </c>
      <c r="K108" s="34">
        <f>SUM(inicio:final!Q107)</f>
        <v>0</v>
      </c>
      <c r="L108" s="34">
        <f>SUM(inicio:final!R107)</f>
        <v>8000</v>
      </c>
      <c r="M108" s="34">
        <f>SUM(inicio:final!S107)</f>
        <v>1472900</v>
      </c>
      <c r="N108" s="34">
        <f>SUM(inicio:final!T107)</f>
        <v>11330</v>
      </c>
      <c r="O108" s="34">
        <f>SUM(inicio:final!W107)</f>
        <v>2264386</v>
      </c>
      <c r="P108" s="34">
        <f>SUM(inicio:final!X107)</f>
        <v>2075494</v>
      </c>
      <c r="Q108" s="34">
        <f>SUM(inicio:final!Y107)</f>
        <v>188892</v>
      </c>
    </row>
    <row r="109" spans="1:17" ht="15.75" hidden="1" thickBot="1" x14ac:dyDescent="0.3">
      <c r="A109" s="18"/>
      <c r="B109" s="19" t="s">
        <v>40</v>
      </c>
      <c r="C109" s="34">
        <f>SUM(inicio:final!E108)</f>
        <v>948</v>
      </c>
      <c r="D109" s="34">
        <f>SUM(inicio:final!G108)</f>
        <v>138408</v>
      </c>
      <c r="E109" s="34">
        <f>SUM(inicio:final!J108)</f>
        <v>213</v>
      </c>
      <c r="F109" s="34">
        <f>SUM(inicio:final!L108)</f>
        <v>76680</v>
      </c>
      <c r="G109" s="34">
        <f>SUM(inicio:final!M108)</f>
        <v>0</v>
      </c>
      <c r="H109" s="34">
        <f>SUM(inicio:final!N108)</f>
        <v>0</v>
      </c>
      <c r="I109" s="34">
        <f>SUM(inicio:final!O108)</f>
        <v>0</v>
      </c>
      <c r="J109" s="34">
        <f>SUM(inicio:final!P108)</f>
        <v>0</v>
      </c>
      <c r="K109" s="34">
        <f>SUM(inicio:final!Q108)</f>
        <v>0</v>
      </c>
      <c r="L109" s="34">
        <f>SUM(inicio:final!R108)</f>
        <v>8000</v>
      </c>
      <c r="M109" s="34">
        <f>SUM(inicio:final!S108)</f>
        <v>1472900</v>
      </c>
      <c r="N109" s="34">
        <f>SUM(inicio:final!T108)</f>
        <v>11990</v>
      </c>
      <c r="O109" s="34">
        <f>SUM(inicio:final!W108)</f>
        <v>1896870</v>
      </c>
      <c r="P109" s="34">
        <f>SUM(inicio:final!X108)</f>
        <v>1556593</v>
      </c>
      <c r="Q109" s="34">
        <f>SUM(inicio:final!Y108)</f>
        <v>340277</v>
      </c>
    </row>
    <row r="110" spans="1:17" ht="15.75" hidden="1" thickBot="1" x14ac:dyDescent="0.3">
      <c r="A110" s="18"/>
      <c r="B110" s="19" t="s">
        <v>41</v>
      </c>
      <c r="C110" s="34">
        <f>SUM(inicio:final!E109)</f>
        <v>1491</v>
      </c>
      <c r="D110" s="34">
        <f>SUM(inicio:final!G109)</f>
        <v>217686</v>
      </c>
      <c r="E110" s="34">
        <f>SUM(inicio:final!J109)</f>
        <v>77</v>
      </c>
      <c r="F110" s="34">
        <f>SUM(inicio:final!L109)</f>
        <v>27720</v>
      </c>
      <c r="G110" s="34">
        <f>SUM(inicio:final!M109)</f>
        <v>0</v>
      </c>
      <c r="H110" s="34">
        <f>SUM(inicio:final!N109)</f>
        <v>56650</v>
      </c>
      <c r="I110" s="34">
        <f>SUM(inicio:final!O109)</f>
        <v>0</v>
      </c>
      <c r="J110" s="34">
        <f>SUM(inicio:final!P109)</f>
        <v>0</v>
      </c>
      <c r="K110" s="34">
        <f>SUM(inicio:final!Q109)</f>
        <v>0</v>
      </c>
      <c r="L110" s="34">
        <f>SUM(inicio:final!R109)</f>
        <v>60000</v>
      </c>
      <c r="M110" s="34">
        <f>SUM(inicio:final!S109)</f>
        <v>1529550</v>
      </c>
      <c r="N110" s="34">
        <f>SUM(inicio:final!T109)</f>
        <v>19738</v>
      </c>
      <c r="O110" s="34">
        <f>SUM(inicio:final!W109)</f>
        <v>2251621</v>
      </c>
      <c r="P110" s="34">
        <f>SUM(inicio:final!X109)</f>
        <v>1717989</v>
      </c>
      <c r="Q110" s="34">
        <f>SUM(inicio:final!Y109)</f>
        <v>533632</v>
      </c>
    </row>
    <row r="111" spans="1:17" ht="15.75" hidden="1" thickBot="1" x14ac:dyDescent="0.3">
      <c r="A111" s="18"/>
      <c r="B111" s="19" t="s">
        <v>42</v>
      </c>
      <c r="C111" s="34">
        <f>SUM(inicio:final!E110)</f>
        <v>907</v>
      </c>
      <c r="D111" s="34">
        <f>SUM(inicio:final!G110)</f>
        <v>132422</v>
      </c>
      <c r="E111" s="34">
        <f>SUM(inicio:final!J110)</f>
        <v>110</v>
      </c>
      <c r="F111" s="34">
        <f>SUM(inicio:final!L110)</f>
        <v>39600</v>
      </c>
      <c r="G111" s="34">
        <f>SUM(inicio:final!M110)</f>
        <v>0</v>
      </c>
      <c r="H111" s="34">
        <f>SUM(inicio:final!N110)</f>
        <v>56650</v>
      </c>
      <c r="I111" s="34">
        <f>SUM(inicio:final!O110)</f>
        <v>0</v>
      </c>
      <c r="J111" s="34">
        <f>SUM(inicio:final!P110)</f>
        <v>0</v>
      </c>
      <c r="K111" s="34">
        <f>SUM(inicio:final!Q110)</f>
        <v>0</v>
      </c>
      <c r="L111" s="34">
        <f>SUM(inicio:final!R110)</f>
        <v>16000</v>
      </c>
      <c r="M111" s="34">
        <f>SUM(inicio:final!S110)</f>
        <v>1586200</v>
      </c>
      <c r="N111" s="34">
        <f>SUM(inicio:final!T110)</f>
        <v>16995</v>
      </c>
      <c r="O111" s="34">
        <f>SUM(inicio:final!W110)</f>
        <v>2381499</v>
      </c>
      <c r="P111" s="34">
        <f>SUM(inicio:final!X110)</f>
        <v>2216756</v>
      </c>
      <c r="Q111" s="34">
        <f>SUM(inicio:final!Y110)</f>
        <v>164743</v>
      </c>
    </row>
    <row r="112" spans="1:17" ht="15.75" hidden="1" thickBot="1" x14ac:dyDescent="0.3">
      <c r="A112" s="18"/>
      <c r="B112" s="19" t="s">
        <v>43</v>
      </c>
      <c r="C112" s="34">
        <f>SUM(inicio:final!E111)</f>
        <v>1151</v>
      </c>
      <c r="D112" s="34">
        <f>SUM(inicio:final!G111)</f>
        <v>168046</v>
      </c>
      <c r="E112" s="34">
        <f>SUM(inicio:final!J111)</f>
        <v>455</v>
      </c>
      <c r="F112" s="34">
        <f>SUM(inicio:final!L111)</f>
        <v>163800</v>
      </c>
      <c r="G112" s="34">
        <f>SUM(inicio:final!M111)</f>
        <v>0</v>
      </c>
      <c r="H112" s="34">
        <f>SUM(inicio:final!N111)</f>
        <v>0</v>
      </c>
      <c r="I112" s="34">
        <f>SUM(inicio:final!O111)</f>
        <v>0</v>
      </c>
      <c r="J112" s="34">
        <f>SUM(inicio:final!P111)</f>
        <v>0</v>
      </c>
      <c r="K112" s="34">
        <f>SUM(inicio:final!Q111)</f>
        <v>0</v>
      </c>
      <c r="L112" s="34">
        <f>SUM(inicio:final!R111)</f>
        <v>16000</v>
      </c>
      <c r="M112" s="34">
        <f>SUM(inicio:final!S111)</f>
        <v>1586200</v>
      </c>
      <c r="N112" s="34">
        <f>SUM(inicio:final!T111)</f>
        <v>25563</v>
      </c>
      <c r="O112" s="34">
        <f>SUM(inicio:final!W111)</f>
        <v>2124352</v>
      </c>
      <c r="P112" s="34">
        <f>SUM(inicio:final!X111)</f>
        <v>1621747</v>
      </c>
      <c r="Q112" s="34">
        <f>SUM(inicio:final!Y111)</f>
        <v>502605</v>
      </c>
    </row>
    <row r="113" spans="1:17" ht="15.75" hidden="1" thickBot="1" x14ac:dyDescent="0.3">
      <c r="A113" s="18"/>
      <c r="B113" s="19" t="s">
        <v>44</v>
      </c>
      <c r="C113" s="34">
        <f>SUM(inicio:final!E112)</f>
        <v>1227</v>
      </c>
      <c r="D113" s="34">
        <f>SUM(inicio:final!G112)</f>
        <v>179142</v>
      </c>
      <c r="E113" s="34">
        <f>SUM(inicio:final!J112)</f>
        <v>602</v>
      </c>
      <c r="F113" s="34">
        <f>SUM(inicio:final!L112)</f>
        <v>237960</v>
      </c>
      <c r="G113" s="34">
        <f>SUM(inicio:final!M112)</f>
        <v>0</v>
      </c>
      <c r="H113" s="34">
        <f>SUM(inicio:final!N112)</f>
        <v>226600</v>
      </c>
      <c r="I113" s="34">
        <f>SUM(inicio:final!O112)</f>
        <v>0</v>
      </c>
      <c r="J113" s="34">
        <f>SUM(inicio:final!P112)</f>
        <v>0</v>
      </c>
      <c r="K113" s="34">
        <f>SUM(inicio:final!Q112)</f>
        <v>0</v>
      </c>
      <c r="L113" s="34">
        <f>SUM(inicio:final!R112)</f>
        <v>16000</v>
      </c>
      <c r="M113" s="34">
        <f>SUM(inicio:final!S112)</f>
        <v>1812800</v>
      </c>
      <c r="N113" s="34">
        <f>SUM(inicio:final!T112)</f>
        <v>0</v>
      </c>
      <c r="O113" s="34">
        <f>SUM(inicio:final!W112)</f>
        <v>2975107</v>
      </c>
      <c r="P113" s="34">
        <f>SUM(inicio:final!X112)</f>
        <v>2542402</v>
      </c>
      <c r="Q113" s="34">
        <f>SUM(inicio:final!Y112)</f>
        <v>432705</v>
      </c>
    </row>
    <row r="114" spans="1:17" ht="15.75" hidden="1" thickBot="1" x14ac:dyDescent="0.3">
      <c r="A114" s="18"/>
      <c r="B114" s="19" t="s">
        <v>45</v>
      </c>
      <c r="C114" s="34">
        <f>SUM(inicio:final!E113)</f>
        <v>1330</v>
      </c>
      <c r="D114" s="34">
        <f>SUM(inicio:final!G113)</f>
        <v>194180</v>
      </c>
      <c r="E114" s="34">
        <f>SUM(inicio:final!J113)</f>
        <v>1018</v>
      </c>
      <c r="F114" s="34">
        <f>SUM(inicio:final!L113)</f>
        <v>384840</v>
      </c>
      <c r="G114" s="34">
        <f>SUM(inicio:final!M113)</f>
        <v>0</v>
      </c>
      <c r="H114" s="34">
        <f>SUM(inicio:final!N113)</f>
        <v>0</v>
      </c>
      <c r="I114" s="34">
        <f>SUM(inicio:final!O113)</f>
        <v>0</v>
      </c>
      <c r="J114" s="34">
        <f>SUM(inicio:final!P113)</f>
        <v>0</v>
      </c>
      <c r="K114" s="34">
        <f>SUM(inicio:final!Q113)</f>
        <v>0</v>
      </c>
      <c r="L114" s="34">
        <f>SUM(inicio:final!R113)</f>
        <v>16000</v>
      </c>
      <c r="M114" s="34">
        <f>SUM(inicio:final!S113)</f>
        <v>1812800</v>
      </c>
      <c r="N114" s="34">
        <f>SUM(inicio:final!T113)</f>
        <v>47019</v>
      </c>
      <c r="O114" s="34">
        <f>SUM(inicio:final!W113)</f>
        <v>2887544</v>
      </c>
      <c r="P114" s="34">
        <f>SUM(inicio:final!X113)</f>
        <v>2035260</v>
      </c>
      <c r="Q114" s="34">
        <f>SUM(inicio:final!Y113)</f>
        <v>852284</v>
      </c>
    </row>
    <row r="115" spans="1:17" ht="15.75" hidden="1" thickBot="1" x14ac:dyDescent="0.3">
      <c r="A115" s="18"/>
      <c r="B115" s="19" t="s">
        <v>46</v>
      </c>
      <c r="C115" s="34">
        <f>SUM(inicio:final!E114)</f>
        <v>1850</v>
      </c>
      <c r="D115" s="34">
        <f>SUM(inicio:final!G114)</f>
        <v>270100</v>
      </c>
      <c r="E115" s="34">
        <f>SUM(inicio:final!J114)</f>
        <v>1480</v>
      </c>
      <c r="F115" s="34">
        <f>SUM(inicio:final!L114)</f>
        <v>570420</v>
      </c>
      <c r="G115" s="34">
        <f>SUM(inicio:final!M114)</f>
        <v>0</v>
      </c>
      <c r="H115" s="34">
        <f>SUM(inicio:final!N114)</f>
        <v>333200</v>
      </c>
      <c r="I115" s="34">
        <f>SUM(inicio:final!O114)</f>
        <v>0</v>
      </c>
      <c r="J115" s="34">
        <f>SUM(inicio:final!P114)</f>
        <v>0</v>
      </c>
      <c r="K115" s="34">
        <f>SUM(inicio:final!Q114)</f>
        <v>0</v>
      </c>
      <c r="L115" s="34">
        <f>SUM(inicio:final!R114)</f>
        <v>16000</v>
      </c>
      <c r="M115" s="34">
        <f>SUM(inicio:final!S114)</f>
        <v>1812800</v>
      </c>
      <c r="N115" s="34">
        <f>SUM(inicio:final!T114)</f>
        <v>23460</v>
      </c>
      <c r="O115" s="34">
        <f>SUM(inicio:final!W114)</f>
        <v>3878264</v>
      </c>
      <c r="P115" s="34">
        <f>SUM(inicio:final!X114)</f>
        <v>3046648</v>
      </c>
      <c r="Q115" s="34">
        <f>SUM(inicio:final!Y114)</f>
        <v>831616</v>
      </c>
    </row>
    <row r="116" spans="1:17" ht="15.75" hidden="1" thickBot="1" x14ac:dyDescent="0.3">
      <c r="A116" s="18">
        <v>2012</v>
      </c>
      <c r="B116" s="19" t="s">
        <v>35</v>
      </c>
      <c r="C116" s="34">
        <f>SUM(inicio:final!E115)</f>
        <v>2097</v>
      </c>
      <c r="D116" s="34">
        <f>SUM(inicio:final!G115)</f>
        <v>306162</v>
      </c>
      <c r="E116" s="34">
        <f>SUM(inicio:final!J115)</f>
        <v>1405</v>
      </c>
      <c r="F116" s="34">
        <f>SUM(inicio:final!L115)</f>
        <v>662760</v>
      </c>
      <c r="G116" s="34">
        <f>SUM(inicio:final!M115)</f>
        <v>0</v>
      </c>
      <c r="H116" s="34">
        <f>SUM(inicio:final!N115)</f>
        <v>248169</v>
      </c>
      <c r="I116" s="34">
        <f>SUM(inicio:final!O115)</f>
        <v>0</v>
      </c>
      <c r="J116" s="34">
        <f>SUM(inicio:final!P115)</f>
        <v>0</v>
      </c>
      <c r="K116" s="34">
        <f>SUM(inicio:final!Q115)</f>
        <v>0</v>
      </c>
      <c r="L116" s="34">
        <f>SUM(inicio:final!R115)</f>
        <v>28733</v>
      </c>
      <c r="M116" s="34">
        <f>SUM(inicio:final!S115)</f>
        <v>2118924</v>
      </c>
      <c r="N116" s="34">
        <f>SUM(inicio:final!T115)</f>
        <v>67916</v>
      </c>
      <c r="O116" s="34">
        <f>SUM(inicio:final!W115)</f>
        <v>4264280</v>
      </c>
      <c r="P116" s="34">
        <f>SUM(inicio:final!X115)</f>
        <v>2953588</v>
      </c>
      <c r="Q116" s="34">
        <f>SUM(inicio:final!Y115)</f>
        <v>1310692</v>
      </c>
    </row>
    <row r="117" spans="1:17" ht="15.75" hidden="1" thickBot="1" x14ac:dyDescent="0.3">
      <c r="A117" s="18"/>
      <c r="B117" s="19" t="s">
        <v>36</v>
      </c>
      <c r="C117" s="34">
        <f>SUM(inicio:final!E116)</f>
        <v>2321</v>
      </c>
      <c r="D117" s="34">
        <f>SUM(inicio:final!G116)</f>
        <v>338720</v>
      </c>
      <c r="E117" s="34">
        <f>SUM(inicio:final!J116)</f>
        <v>1307</v>
      </c>
      <c r="F117" s="34">
        <f>SUM(inicio:final!L116)</f>
        <v>513720</v>
      </c>
      <c r="G117" s="34">
        <f>SUM(inicio:final!M116)</f>
        <v>0</v>
      </c>
      <c r="H117" s="34">
        <f>SUM(inicio:final!N116)</f>
        <v>0</v>
      </c>
      <c r="I117" s="34">
        <f>SUM(inicio:final!O116)</f>
        <v>0</v>
      </c>
      <c r="J117" s="34">
        <f>SUM(inicio:final!P116)</f>
        <v>0</v>
      </c>
      <c r="K117" s="34">
        <f>SUM(inicio:final!Q116)</f>
        <v>0</v>
      </c>
      <c r="L117" s="34">
        <f>SUM(inicio:final!R116)</f>
        <v>41466</v>
      </c>
      <c r="M117" s="34">
        <f>SUM(inicio:final!S116)</f>
        <v>2118924</v>
      </c>
      <c r="N117" s="34">
        <f>SUM(inicio:final!T116)</f>
        <v>139998</v>
      </c>
      <c r="O117" s="34">
        <f>SUM(inicio:final!W116)</f>
        <v>4463520</v>
      </c>
      <c r="P117" s="34">
        <f>SUM(inicio:final!X116)</f>
        <v>2861997</v>
      </c>
      <c r="Q117" s="34">
        <f>SUM(inicio:final!Y116)</f>
        <v>1601523</v>
      </c>
    </row>
    <row r="118" spans="1:17" ht="15.75" hidden="1" thickBot="1" x14ac:dyDescent="0.3">
      <c r="A118" s="18"/>
      <c r="B118" s="19" t="s">
        <v>37</v>
      </c>
      <c r="C118" s="34">
        <f>SUM(inicio:final!E117)</f>
        <v>2184</v>
      </c>
      <c r="D118" s="34">
        <f>SUM(inicio:final!G117)</f>
        <v>318864</v>
      </c>
      <c r="E118" s="34">
        <f>SUM(inicio:final!J117)</f>
        <v>1265</v>
      </c>
      <c r="F118" s="34">
        <f>SUM(inicio:final!L117)</f>
        <v>502740</v>
      </c>
      <c r="G118" s="34">
        <f>SUM(inicio:final!M117)</f>
        <v>0</v>
      </c>
      <c r="H118" s="34">
        <f>SUM(inicio:final!N117)</f>
        <v>0</v>
      </c>
      <c r="I118" s="34">
        <f>SUM(inicio:final!O117)</f>
        <v>0</v>
      </c>
      <c r="J118" s="34">
        <f>SUM(inicio:final!P117)</f>
        <v>0</v>
      </c>
      <c r="K118" s="34">
        <f>SUM(inicio:final!Q117)</f>
        <v>0</v>
      </c>
      <c r="L118" s="34">
        <f>SUM(inicio:final!R117)</f>
        <v>16000</v>
      </c>
      <c r="M118" s="34">
        <f>SUM(inicio:final!S117)</f>
        <v>2118924</v>
      </c>
      <c r="N118" s="34">
        <f>SUM(inicio:final!T117)</f>
        <v>115828</v>
      </c>
      <c r="O118" s="34">
        <f>SUM(inicio:final!W117)</f>
        <v>4728879</v>
      </c>
      <c r="P118" s="34">
        <f>SUM(inicio:final!X117)</f>
        <v>3252172</v>
      </c>
      <c r="Q118" s="34">
        <f>SUM(inicio:final!Y117)</f>
        <v>1476707</v>
      </c>
    </row>
    <row r="119" spans="1:17" ht="15.75" hidden="1" thickBot="1" x14ac:dyDescent="0.3">
      <c r="A119" s="18"/>
      <c r="B119" s="19" t="s">
        <v>38</v>
      </c>
      <c r="C119" s="34">
        <f>SUM(inicio:final!E118)</f>
        <v>1614</v>
      </c>
      <c r="D119" s="34">
        <f>SUM(inicio:final!G118)</f>
        <v>235644</v>
      </c>
      <c r="E119" s="34">
        <f>SUM(inicio:final!J118)</f>
        <v>645</v>
      </c>
      <c r="F119" s="34">
        <f>SUM(inicio:final!L118)</f>
        <v>232200</v>
      </c>
      <c r="G119" s="34">
        <f>SUM(inicio:final!M118)</f>
        <v>0</v>
      </c>
      <c r="H119" s="34">
        <f>SUM(inicio:final!N118)</f>
        <v>333200</v>
      </c>
      <c r="I119" s="34">
        <f>SUM(inicio:final!O118)</f>
        <v>0</v>
      </c>
      <c r="J119" s="34">
        <f>SUM(inicio:final!P118)</f>
        <v>0</v>
      </c>
      <c r="K119" s="34">
        <f>SUM(inicio:final!Q118)</f>
        <v>0</v>
      </c>
      <c r="L119" s="34">
        <f>SUM(inicio:final!R118)</f>
        <v>20000</v>
      </c>
      <c r="M119" s="34">
        <f>SUM(inicio:final!S118)</f>
        <v>2118921</v>
      </c>
      <c r="N119" s="34">
        <f>SUM(inicio:final!T118)</f>
        <v>111442</v>
      </c>
      <c r="O119" s="34">
        <f>SUM(inicio:final!W118)</f>
        <v>4528229</v>
      </c>
      <c r="P119" s="34">
        <f>SUM(inicio:final!X118)</f>
        <v>2339914</v>
      </c>
      <c r="Q119" s="34">
        <f>SUM(inicio:final!Y118)</f>
        <v>2188315</v>
      </c>
    </row>
    <row r="120" spans="1:17" ht="15.75" hidden="1" thickBot="1" x14ac:dyDescent="0.3">
      <c r="A120" s="18"/>
      <c r="B120" s="19" t="s">
        <v>39</v>
      </c>
      <c r="C120" s="34">
        <f>SUM(inicio:final!E119)</f>
        <v>2154</v>
      </c>
      <c r="D120" s="34">
        <f>SUM(inicio:final!G119)</f>
        <v>314484</v>
      </c>
      <c r="E120" s="34">
        <f>SUM(inicio:final!J119)</f>
        <v>532</v>
      </c>
      <c r="F120" s="34">
        <f>SUM(inicio:final!L119)</f>
        <v>191520</v>
      </c>
      <c r="G120" s="34">
        <f>SUM(inicio:final!M119)</f>
        <v>0</v>
      </c>
      <c r="H120" s="34">
        <f>SUM(inicio:final!N119)</f>
        <v>218859</v>
      </c>
      <c r="I120" s="34">
        <f>SUM(inicio:final!O119)</f>
        <v>0</v>
      </c>
      <c r="J120" s="34">
        <f>SUM(inicio:final!P119)</f>
        <v>0</v>
      </c>
      <c r="K120" s="34">
        <f>SUM(inicio:final!Q119)</f>
        <v>0</v>
      </c>
      <c r="L120" s="34">
        <f>SUM(inicio:final!R119)</f>
        <v>20000</v>
      </c>
      <c r="M120" s="34">
        <f>SUM(inicio:final!S119)</f>
        <v>3538441</v>
      </c>
      <c r="N120" s="34">
        <f>SUM(inicio:final!T119)</f>
        <v>106743</v>
      </c>
      <c r="O120" s="34">
        <f>SUM(inicio:final!W119)</f>
        <v>6578362</v>
      </c>
      <c r="P120" s="34">
        <f>SUM(inicio:final!X119)</f>
        <v>3771848</v>
      </c>
      <c r="Q120" s="34">
        <f>SUM(inicio:final!Y119)</f>
        <v>2806514</v>
      </c>
    </row>
    <row r="121" spans="1:17" ht="15.75" hidden="1" thickBot="1" x14ac:dyDescent="0.3">
      <c r="A121" s="18"/>
      <c r="B121" s="19" t="s">
        <v>40</v>
      </c>
      <c r="C121" s="34">
        <f>SUM(inicio:final!E120)</f>
        <v>1713</v>
      </c>
      <c r="D121" s="34">
        <f>SUM(inicio:final!G120)</f>
        <v>250098</v>
      </c>
      <c r="E121" s="34">
        <f>SUM(inicio:final!J120)</f>
        <v>115</v>
      </c>
      <c r="F121" s="34">
        <f>SUM(inicio:final!L120)</f>
        <v>41400</v>
      </c>
      <c r="G121" s="34">
        <f>SUM(inicio:final!M120)</f>
        <v>0</v>
      </c>
      <c r="H121" s="34">
        <f>SUM(inicio:final!N120)</f>
        <v>0</v>
      </c>
      <c r="I121" s="34">
        <f>SUM(inicio:final!O120)</f>
        <v>0</v>
      </c>
      <c r="J121" s="34">
        <f>SUM(inicio:final!P120)</f>
        <v>0</v>
      </c>
      <c r="K121" s="34">
        <f>SUM(inicio:final!Q120)</f>
        <v>0</v>
      </c>
      <c r="L121" s="34">
        <f>SUM(inicio:final!R120)</f>
        <v>16000</v>
      </c>
      <c r="M121" s="34">
        <f>SUM(inicio:final!S120)</f>
        <v>2177783</v>
      </c>
      <c r="N121" s="34">
        <f>SUM(inicio:final!T120)</f>
        <v>126267</v>
      </c>
      <c r="O121" s="34">
        <f>SUM(inicio:final!W120)</f>
        <v>5418062</v>
      </c>
      <c r="P121" s="34">
        <f>SUM(inicio:final!X120)</f>
        <v>2415253</v>
      </c>
      <c r="Q121" s="34">
        <f>SUM(inicio:final!Y120)</f>
        <v>3002809</v>
      </c>
    </row>
    <row r="122" spans="1:17" ht="15.75" hidden="1" thickBot="1" x14ac:dyDescent="0.3">
      <c r="A122" s="18"/>
      <c r="B122" s="19" t="s">
        <v>41</v>
      </c>
      <c r="C122" s="34">
        <f>SUM(inicio:final!E121)</f>
        <v>1941</v>
      </c>
      <c r="D122" s="34">
        <f>SUM(inicio:final!G121)</f>
        <v>283386</v>
      </c>
      <c r="E122" s="34">
        <f>SUM(inicio:final!J121)</f>
        <v>65</v>
      </c>
      <c r="F122" s="34">
        <f>SUM(inicio:final!L121)</f>
        <v>23407</v>
      </c>
      <c r="G122" s="34">
        <f>SUM(inicio:final!M121)</f>
        <v>0</v>
      </c>
      <c r="H122" s="34">
        <f>SUM(inicio:final!N121)</f>
        <v>0</v>
      </c>
      <c r="I122" s="34">
        <f>SUM(inicio:final!O121)</f>
        <v>0</v>
      </c>
      <c r="J122" s="34">
        <f>SUM(inicio:final!P121)</f>
        <v>0</v>
      </c>
      <c r="K122" s="34">
        <f>SUM(inicio:final!Q121)</f>
        <v>0</v>
      </c>
      <c r="L122" s="34">
        <f>SUM(inicio:final!R121)</f>
        <v>16000</v>
      </c>
      <c r="M122" s="34">
        <f>SUM(inicio:final!S121)</f>
        <v>2177783</v>
      </c>
      <c r="N122" s="34">
        <f>SUM(inicio:final!T121)</f>
        <v>102094</v>
      </c>
      <c r="O122" s="34">
        <f>SUM(inicio:final!W121)</f>
        <v>5605479</v>
      </c>
      <c r="P122" s="34">
        <f>SUM(inicio:final!X121)</f>
        <v>2361849</v>
      </c>
      <c r="Q122" s="34">
        <f>SUM(inicio:final!Y121)</f>
        <v>3243630</v>
      </c>
    </row>
    <row r="123" spans="1:17" ht="15.75" hidden="1" thickBot="1" x14ac:dyDescent="0.3">
      <c r="A123" s="18"/>
      <c r="B123" s="19" t="s">
        <v>42</v>
      </c>
      <c r="C123" s="34">
        <f>SUM(inicio:final!E122)</f>
        <v>1612</v>
      </c>
      <c r="D123" s="34">
        <f>SUM(inicio:final!G122)</f>
        <v>235352</v>
      </c>
      <c r="E123" s="34">
        <f>SUM(inicio:final!J122)</f>
        <v>142</v>
      </c>
      <c r="F123" s="34">
        <f>SUM(inicio:final!L122)</f>
        <v>51176</v>
      </c>
      <c r="G123" s="34">
        <f>SUM(inicio:final!M122)</f>
        <v>0</v>
      </c>
      <c r="H123" s="34">
        <f>SUM(inicio:final!N122)</f>
        <v>0</v>
      </c>
      <c r="I123" s="34">
        <f>SUM(inicio:final!O122)</f>
        <v>0</v>
      </c>
      <c r="J123" s="34">
        <f>SUM(inicio:final!P122)</f>
        <v>0</v>
      </c>
      <c r="K123" s="34">
        <f>SUM(inicio:final!Q122)</f>
        <v>0</v>
      </c>
      <c r="L123" s="34">
        <f>SUM(inicio:final!R122)</f>
        <v>38000</v>
      </c>
      <c r="M123" s="34">
        <f>SUM(inicio:final!S122)</f>
        <v>2177783</v>
      </c>
      <c r="N123" s="34">
        <f>SUM(inicio:final!T122)</f>
        <v>104526</v>
      </c>
      <c r="O123" s="34">
        <f>SUM(inicio:final!W122)</f>
        <v>5850467</v>
      </c>
      <c r="P123" s="34">
        <f>SUM(inicio:final!X122)</f>
        <v>2437555</v>
      </c>
      <c r="Q123" s="34">
        <f>SUM(inicio:final!Y122)</f>
        <v>3412912</v>
      </c>
    </row>
    <row r="124" spans="1:17" ht="15.75" hidden="1" thickBot="1" x14ac:dyDescent="0.3">
      <c r="A124" s="18"/>
      <c r="B124" s="19" t="s">
        <v>43</v>
      </c>
      <c r="C124" s="34">
        <f>SUM(inicio:final!E123)</f>
        <v>2006</v>
      </c>
      <c r="D124" s="34">
        <f>SUM(inicio:final!G123)</f>
        <v>292876</v>
      </c>
      <c r="E124" s="34">
        <f>SUM(inicio:final!J123)</f>
        <v>289</v>
      </c>
      <c r="F124" s="34">
        <f>SUM(inicio:final!L123)</f>
        <v>104040</v>
      </c>
      <c r="G124" s="34">
        <f>SUM(inicio:final!M123)</f>
        <v>0</v>
      </c>
      <c r="H124" s="34">
        <f>SUM(inicio:final!N123)</f>
        <v>0</v>
      </c>
      <c r="I124" s="34">
        <f>SUM(inicio:final!O123)</f>
        <v>0</v>
      </c>
      <c r="J124" s="34">
        <f>SUM(inicio:final!P123)</f>
        <v>0</v>
      </c>
      <c r="K124" s="34">
        <f>SUM(inicio:final!Q123)</f>
        <v>0</v>
      </c>
      <c r="L124" s="34">
        <f>SUM(inicio:final!R123)</f>
        <v>30000</v>
      </c>
      <c r="M124" s="34">
        <f>SUM(inicio:final!S123)</f>
        <v>2177783</v>
      </c>
      <c r="N124" s="34">
        <f>SUM(inicio:final!T123)</f>
        <v>90364</v>
      </c>
      <c r="O124" s="34">
        <f>SUM(inicio:final!W123)</f>
        <v>6107975</v>
      </c>
      <c r="P124" s="34">
        <f>SUM(inicio:final!X123)</f>
        <v>2115147</v>
      </c>
      <c r="Q124" s="34">
        <f>SUM(inicio:final!Y123)</f>
        <v>3992828</v>
      </c>
    </row>
    <row r="125" spans="1:17" ht="15.75" hidden="1" thickBot="1" x14ac:dyDescent="0.3">
      <c r="A125" s="18"/>
      <c r="B125" s="19" t="s">
        <v>44</v>
      </c>
      <c r="C125" s="34">
        <f>SUM(inicio:final!E124)</f>
        <v>2031</v>
      </c>
      <c r="D125" s="34">
        <f>SUM(inicio:final!G124)</f>
        <v>296526</v>
      </c>
      <c r="E125" s="34">
        <f>SUM(inicio:final!J124)</f>
        <v>437</v>
      </c>
      <c r="F125" s="34">
        <f>SUM(inicio:final!L124)</f>
        <v>157320</v>
      </c>
      <c r="G125" s="34">
        <f>SUM(inicio:final!M124)</f>
        <v>0</v>
      </c>
      <c r="H125" s="34">
        <f>SUM(inicio:final!N124)</f>
        <v>0</v>
      </c>
      <c r="I125" s="34">
        <f>SUM(inicio:final!O124)</f>
        <v>0</v>
      </c>
      <c r="J125" s="34">
        <f>SUM(inicio:final!P124)</f>
        <v>0</v>
      </c>
      <c r="K125" s="34">
        <f>SUM(inicio:final!Q124)</f>
        <v>0</v>
      </c>
      <c r="L125" s="34">
        <f>SUM(inicio:final!R124)</f>
        <v>30000</v>
      </c>
      <c r="M125" s="34">
        <f>SUM(inicio:final!S124)</f>
        <v>2177783</v>
      </c>
      <c r="N125" s="34">
        <f>SUM(inicio:final!T124)</f>
        <v>105171</v>
      </c>
      <c r="O125" s="34">
        <f>SUM(inicio:final!W124)</f>
        <v>6759628</v>
      </c>
      <c r="P125" s="34">
        <f>SUM(inicio:final!X124)</f>
        <v>2704863</v>
      </c>
      <c r="Q125" s="34">
        <f>SUM(inicio:final!Y124)</f>
        <v>4054765</v>
      </c>
    </row>
    <row r="126" spans="1:17" ht="15.75" hidden="1" thickBot="1" x14ac:dyDescent="0.3">
      <c r="A126" s="18"/>
      <c r="B126" s="19" t="s">
        <v>45</v>
      </c>
      <c r="C126" s="34">
        <f>SUM(inicio:final!E125)</f>
        <v>2446</v>
      </c>
      <c r="D126" s="34">
        <f>SUM(inicio:final!G125)</f>
        <v>357116</v>
      </c>
      <c r="E126" s="34">
        <f>SUM(inicio:final!J125)</f>
        <v>1048</v>
      </c>
      <c r="F126" s="34">
        <f>SUM(inicio:final!L125)</f>
        <v>383760</v>
      </c>
      <c r="G126" s="34">
        <f>SUM(inicio:final!M125)</f>
        <v>0</v>
      </c>
      <c r="H126" s="34">
        <f>SUM(inicio:final!N125)</f>
        <v>0</v>
      </c>
      <c r="I126" s="34">
        <f>SUM(inicio:final!O125)</f>
        <v>0</v>
      </c>
      <c r="J126" s="34">
        <f>SUM(inicio:final!P125)</f>
        <v>0</v>
      </c>
      <c r="K126" s="34">
        <f>SUM(inicio:final!Q125)</f>
        <v>0</v>
      </c>
      <c r="L126" s="34">
        <f>SUM(inicio:final!R125)</f>
        <v>50000</v>
      </c>
      <c r="M126" s="34">
        <f>SUM(inicio:final!S125)</f>
        <v>2177783</v>
      </c>
      <c r="N126" s="34">
        <f>SUM(inicio:final!T125)</f>
        <v>137286</v>
      </c>
      <c r="O126" s="34">
        <f>SUM(inicio:final!W125)</f>
        <v>7160710</v>
      </c>
      <c r="P126" s="34">
        <f>SUM(inicio:final!X125)</f>
        <v>3548292</v>
      </c>
      <c r="Q126" s="34">
        <f>SUM(inicio:final!Y125)</f>
        <v>3612418</v>
      </c>
    </row>
    <row r="127" spans="1:17" ht="15.75" hidden="1" thickBot="1" x14ac:dyDescent="0.3">
      <c r="A127" s="18"/>
      <c r="B127" s="19" t="s">
        <v>46</v>
      </c>
      <c r="C127" s="34">
        <f>SUM(inicio:final!E126)</f>
        <v>2897</v>
      </c>
      <c r="D127" s="34">
        <f>SUM(inicio:final!G126)</f>
        <v>422890</v>
      </c>
      <c r="E127" s="34">
        <f>SUM(inicio:final!J126)</f>
        <v>1148</v>
      </c>
      <c r="F127" s="34">
        <f>SUM(inicio:final!L126)</f>
        <v>424440</v>
      </c>
      <c r="G127" s="34">
        <f>SUM(inicio:final!M126)</f>
        <v>0</v>
      </c>
      <c r="H127" s="34">
        <f>SUM(inicio:final!N126)</f>
        <v>58859</v>
      </c>
      <c r="I127" s="34">
        <f>SUM(inicio:final!O126)</f>
        <v>0</v>
      </c>
      <c r="J127" s="34">
        <f>SUM(inicio:final!P126)</f>
        <v>0</v>
      </c>
      <c r="K127" s="34">
        <f>SUM(inicio:final!Q126)</f>
        <v>0</v>
      </c>
      <c r="L127" s="34">
        <f>SUM(inicio:final!R126)</f>
        <v>45000</v>
      </c>
      <c r="M127" s="34">
        <f>SUM(inicio:final!S126)</f>
        <v>2236642</v>
      </c>
      <c r="N127" s="34">
        <f>SUM(inicio:final!T126)</f>
        <v>152203</v>
      </c>
      <c r="O127" s="34">
        <f>SUM(inicio:final!W126)</f>
        <v>6952452</v>
      </c>
      <c r="P127" s="34">
        <f>SUM(inicio:final!X126)</f>
        <v>3308715</v>
      </c>
      <c r="Q127" s="34">
        <f>SUM(inicio:final!Y126)</f>
        <v>3643737</v>
      </c>
    </row>
    <row r="128" spans="1:17" ht="15.75" hidden="1" thickBot="1" x14ac:dyDescent="0.3">
      <c r="A128" s="18">
        <v>2013</v>
      </c>
      <c r="B128" s="19" t="s">
        <v>35</v>
      </c>
      <c r="C128" s="34">
        <f>SUM(inicio:final!E127)</f>
        <v>4074.5</v>
      </c>
      <c r="D128" s="34">
        <f>SUM(inicio:final!G127)</f>
        <v>594878</v>
      </c>
      <c r="E128" s="34">
        <f>SUM(inicio:final!J127)</f>
        <v>1650</v>
      </c>
      <c r="F128" s="34">
        <f>SUM(inicio:final!L127)</f>
        <v>659160</v>
      </c>
      <c r="G128" s="34">
        <f>SUM(inicio:final!M127)</f>
        <v>0</v>
      </c>
      <c r="H128" s="34">
        <f>SUM(inicio:final!N127)</f>
        <v>0</v>
      </c>
      <c r="I128" s="34">
        <f>SUM(inicio:final!O127)</f>
        <v>0</v>
      </c>
      <c r="J128" s="34">
        <f>SUM(inicio:final!P127)</f>
        <v>0</v>
      </c>
      <c r="K128" s="34">
        <f>SUM(inicio:final!Q127)</f>
        <v>0</v>
      </c>
      <c r="L128" s="34">
        <f>SUM(inicio:final!R127)</f>
        <v>58000</v>
      </c>
      <c r="M128" s="34">
        <f>SUM(inicio:final!S127)</f>
        <v>2269892</v>
      </c>
      <c r="N128" s="34">
        <f>SUM(inicio:final!T127)</f>
        <v>136845</v>
      </c>
      <c r="O128" s="34">
        <f>SUM(inicio:final!W127)</f>
        <v>7362512</v>
      </c>
      <c r="P128" s="34">
        <f>SUM(inicio:final!X127)</f>
        <v>3120295</v>
      </c>
      <c r="Q128" s="34">
        <f>SUM(inicio:final!Y127)</f>
        <v>4242217</v>
      </c>
    </row>
    <row r="129" spans="1:17" ht="15.75" hidden="1" thickBot="1" x14ac:dyDescent="0.3">
      <c r="A129" s="18"/>
      <c r="B129" s="19" t="s">
        <v>36</v>
      </c>
      <c r="C129" s="34">
        <f>SUM(inicio:final!E128)</f>
        <v>3158</v>
      </c>
      <c r="D129" s="34">
        <f>SUM(inicio:final!G128)</f>
        <v>461068</v>
      </c>
      <c r="E129" s="34">
        <f>SUM(inicio:final!J128)</f>
        <v>1207</v>
      </c>
      <c r="F129" s="34">
        <f>SUM(inicio:final!L128)</f>
        <v>439560</v>
      </c>
      <c r="G129" s="34">
        <f>SUM(inicio:final!M128)</f>
        <v>0</v>
      </c>
      <c r="H129" s="34">
        <f>SUM(inicio:final!N128)</f>
        <v>466944</v>
      </c>
      <c r="I129" s="34">
        <f>SUM(inicio:final!O128)</f>
        <v>0</v>
      </c>
      <c r="J129" s="34">
        <f>SUM(inicio:final!P128)</f>
        <v>0</v>
      </c>
      <c r="K129" s="34">
        <f>SUM(inicio:final!Q128)</f>
        <v>12288</v>
      </c>
      <c r="L129" s="34">
        <f>SUM(inicio:final!R128)</f>
        <v>45000</v>
      </c>
      <c r="M129" s="34">
        <f>SUM(inicio:final!S128)</f>
        <v>2269892</v>
      </c>
      <c r="N129" s="34">
        <f>SUM(inicio:final!T128)</f>
        <v>153780</v>
      </c>
      <c r="O129" s="34">
        <f>SUM(inicio:final!W128)</f>
        <v>8090749</v>
      </c>
      <c r="P129" s="34">
        <f>SUM(inicio:final!X128)</f>
        <v>3708273</v>
      </c>
      <c r="Q129" s="34">
        <f>SUM(inicio:final!Y128)</f>
        <v>4382476</v>
      </c>
    </row>
    <row r="130" spans="1:17" ht="15.75" hidden="1" thickBot="1" x14ac:dyDescent="0.3">
      <c r="A130" s="18"/>
      <c r="B130" s="19" t="s">
        <v>37</v>
      </c>
      <c r="C130" s="34">
        <f>SUM(inicio:final!E129)</f>
        <v>2422</v>
      </c>
      <c r="D130" s="34">
        <f>SUM(inicio:final!G129)</f>
        <v>353612</v>
      </c>
      <c r="E130" s="34">
        <f>SUM(inicio:final!J129)</f>
        <v>1157</v>
      </c>
      <c r="F130" s="34">
        <f>SUM(inicio:final!L129)</f>
        <v>433260</v>
      </c>
      <c r="G130" s="34">
        <f>SUM(inicio:final!M129)</f>
        <v>0</v>
      </c>
      <c r="H130" s="34">
        <f>SUM(inicio:final!N129)</f>
        <v>0</v>
      </c>
      <c r="I130" s="34">
        <f>SUM(inicio:final!O129)</f>
        <v>0</v>
      </c>
      <c r="J130" s="34">
        <f>SUM(inicio:final!P129)</f>
        <v>0</v>
      </c>
      <c r="K130" s="34">
        <f>SUM(inicio:final!Q129)</f>
        <v>0</v>
      </c>
      <c r="L130" s="34">
        <f>SUM(inicio:final!R129)</f>
        <v>45000</v>
      </c>
      <c r="M130" s="34">
        <f>SUM(inicio:final!S129)</f>
        <v>2269892</v>
      </c>
      <c r="N130" s="34">
        <f>SUM(inicio:final!T129)</f>
        <v>164435</v>
      </c>
      <c r="O130" s="34">
        <f>SUM(inicio:final!W129)</f>
        <v>8896551</v>
      </c>
      <c r="P130" s="34">
        <f>SUM(inicio:final!X129)</f>
        <v>2176286</v>
      </c>
      <c r="Q130" s="34">
        <f>SUM(inicio:final!Y129)</f>
        <v>6720265</v>
      </c>
    </row>
    <row r="131" spans="1:17" ht="15.75" hidden="1" thickBot="1" x14ac:dyDescent="0.3">
      <c r="A131" s="18"/>
      <c r="B131" s="19" t="s">
        <v>38</v>
      </c>
      <c r="C131" s="34">
        <f>SUM(inicio:final!E130)</f>
        <v>2483</v>
      </c>
      <c r="D131" s="34">
        <f>SUM(inicio:final!G130)</f>
        <v>362518</v>
      </c>
      <c r="E131" s="34">
        <f>SUM(inicio:final!J130)</f>
        <v>867</v>
      </c>
      <c r="F131" s="34">
        <f>SUM(inicio:final!L130)</f>
        <v>312120</v>
      </c>
      <c r="G131" s="34">
        <f>SUM(inicio:final!M130)</f>
        <v>0</v>
      </c>
      <c r="H131" s="34">
        <f>SUM(inicio:final!N130)</f>
        <v>0</v>
      </c>
      <c r="I131" s="34">
        <f>SUM(inicio:final!O130)</f>
        <v>0</v>
      </c>
      <c r="J131" s="34">
        <f>SUM(inicio:final!P130)</f>
        <v>0</v>
      </c>
      <c r="K131" s="34">
        <f>SUM(inicio:final!Q130)</f>
        <v>0</v>
      </c>
      <c r="L131" s="34">
        <f>SUM(inicio:final!R130)</f>
        <v>45000</v>
      </c>
      <c r="M131" s="34">
        <f>SUM(inicio:final!S130)</f>
        <v>2269892</v>
      </c>
      <c r="N131" s="34">
        <f>SUM(inicio:final!T130)</f>
        <v>206543</v>
      </c>
      <c r="O131" s="34">
        <f>SUM(inicio:final!W130)</f>
        <v>9916338</v>
      </c>
      <c r="P131" s="34">
        <f>SUM(inicio:final!X130)</f>
        <v>3166024</v>
      </c>
      <c r="Q131" s="34">
        <f>SUM(inicio:final!Y130)</f>
        <v>6750314</v>
      </c>
    </row>
    <row r="132" spans="1:17" ht="15.75" hidden="1" thickBot="1" x14ac:dyDescent="0.3">
      <c r="A132" s="18"/>
      <c r="B132" s="19" t="s">
        <v>39</v>
      </c>
      <c r="C132" s="34">
        <f>SUM(inicio:final!E131)</f>
        <v>2516</v>
      </c>
      <c r="D132" s="34">
        <f>SUM(inicio:final!G131)</f>
        <v>367336</v>
      </c>
      <c r="E132" s="34">
        <f>SUM(inicio:final!J131)</f>
        <v>492</v>
      </c>
      <c r="F132" s="34">
        <f>SUM(inicio:final!L131)</f>
        <v>177120</v>
      </c>
      <c r="G132" s="34">
        <f>SUM(inicio:final!M131)</f>
        <v>0</v>
      </c>
      <c r="H132" s="34">
        <f>SUM(inicio:final!N131)</f>
        <v>0</v>
      </c>
      <c r="I132" s="34">
        <f>SUM(inicio:final!O131)</f>
        <v>0</v>
      </c>
      <c r="J132" s="34">
        <f>SUM(inicio:final!P131)</f>
        <v>0</v>
      </c>
      <c r="K132" s="34">
        <f>SUM(inicio:final!Q131)</f>
        <v>0</v>
      </c>
      <c r="L132" s="34">
        <f>SUM(inicio:final!R131)</f>
        <v>45000</v>
      </c>
      <c r="M132" s="34">
        <f>SUM(inicio:final!S131)</f>
        <v>2269892</v>
      </c>
      <c r="N132" s="34">
        <f>SUM(inicio:final!T131)</f>
        <v>137249</v>
      </c>
      <c r="O132" s="34">
        <f>SUM(inicio:final!W131)</f>
        <v>9746911</v>
      </c>
      <c r="P132" s="34">
        <f>SUM(inicio:final!X131)</f>
        <v>2339170</v>
      </c>
      <c r="Q132" s="34">
        <f>SUM(inicio:final!Y131)</f>
        <v>7407741</v>
      </c>
    </row>
    <row r="133" spans="1:17" ht="15.75" hidden="1" thickBot="1" x14ac:dyDescent="0.3">
      <c r="A133" s="18"/>
      <c r="B133" s="19" t="s">
        <v>40</v>
      </c>
      <c r="C133" s="34">
        <f>SUM(inicio:final!E132)</f>
        <v>1803</v>
      </c>
      <c r="D133" s="34">
        <f>SUM(inicio:final!G132)</f>
        <v>263238</v>
      </c>
      <c r="E133" s="34">
        <f>SUM(inicio:final!J132)</f>
        <v>131</v>
      </c>
      <c r="F133" s="34">
        <f>SUM(inicio:final!L132)</f>
        <v>47160</v>
      </c>
      <c r="G133" s="34">
        <f>SUM(inicio:final!M132)</f>
        <v>0</v>
      </c>
      <c r="H133" s="34">
        <f>SUM(inicio:final!N132)</f>
        <v>0</v>
      </c>
      <c r="I133" s="34">
        <f>SUM(inicio:final!O132)</f>
        <v>0</v>
      </c>
      <c r="J133" s="34">
        <f>SUM(inicio:final!P132)</f>
        <v>0</v>
      </c>
      <c r="K133" s="34">
        <f>SUM(inicio:final!Q132)</f>
        <v>0</v>
      </c>
      <c r="L133" s="34">
        <f>SUM(inicio:final!R132)</f>
        <v>45000</v>
      </c>
      <c r="M133" s="34">
        <f>SUM(inicio:final!S132)</f>
        <v>2269892</v>
      </c>
      <c r="N133" s="34">
        <f>SUM(inicio:final!T132)</f>
        <v>243451</v>
      </c>
      <c r="O133" s="34">
        <f>SUM(inicio:final!W132)</f>
        <v>10276482</v>
      </c>
      <c r="P133" s="34">
        <f>SUM(inicio:final!X132)</f>
        <v>2315516</v>
      </c>
      <c r="Q133" s="34">
        <f>SUM(inicio:final!Y132)</f>
        <v>7960966</v>
      </c>
    </row>
    <row r="134" spans="1:17" ht="15.75" hidden="1" thickBot="1" x14ac:dyDescent="0.3">
      <c r="A134" s="18"/>
      <c r="B134" s="19" t="s">
        <v>41</v>
      </c>
      <c r="C134" s="34">
        <f>SUM(inicio:final!E133)</f>
        <v>2176</v>
      </c>
      <c r="D134" s="34">
        <f>SUM(inicio:final!G133)</f>
        <v>317696</v>
      </c>
      <c r="E134" s="34">
        <f>SUM(inicio:final!J133)</f>
        <v>100</v>
      </c>
      <c r="F134" s="34">
        <f>SUM(inicio:final!L133)</f>
        <v>36000</v>
      </c>
      <c r="G134" s="34">
        <f>SUM(inicio:final!M133)</f>
        <v>0</v>
      </c>
      <c r="H134" s="34">
        <f>SUM(inicio:final!N133)</f>
        <v>0</v>
      </c>
      <c r="I134" s="34">
        <f>SUM(inicio:final!O133)</f>
        <v>0</v>
      </c>
      <c r="J134" s="34">
        <f>SUM(inicio:final!P133)</f>
        <v>0</v>
      </c>
      <c r="K134" s="34">
        <f>SUM(inicio:final!Q133)</f>
        <v>0</v>
      </c>
      <c r="L134" s="34">
        <f>SUM(inicio:final!R133)</f>
        <v>35000</v>
      </c>
      <c r="M134" s="34">
        <f>SUM(inicio:final!S133)</f>
        <v>2269892</v>
      </c>
      <c r="N134" s="34">
        <f>SUM(inicio:final!T133)</f>
        <v>149970</v>
      </c>
      <c r="O134" s="34">
        <f>SUM(inicio:final!W133)</f>
        <v>10769524</v>
      </c>
      <c r="P134" s="34">
        <f>SUM(inicio:final!X133)</f>
        <v>4619566</v>
      </c>
      <c r="Q134" s="34">
        <f>SUM(inicio:final!Y133)</f>
        <v>6149958</v>
      </c>
    </row>
    <row r="135" spans="1:17" ht="15.75" hidden="1" thickBot="1" x14ac:dyDescent="0.3">
      <c r="A135" s="18"/>
      <c r="B135" s="19" t="s">
        <v>42</v>
      </c>
      <c r="C135" s="34">
        <f>SUM(inicio:final!E134)</f>
        <v>1812</v>
      </c>
      <c r="D135" s="34">
        <f>SUM(inicio:final!G134)</f>
        <v>264552</v>
      </c>
      <c r="E135" s="34">
        <f>SUM(inicio:final!J134)</f>
        <v>83</v>
      </c>
      <c r="F135" s="34">
        <f>SUM(inicio:final!L134)</f>
        <v>29880</v>
      </c>
      <c r="G135" s="34">
        <f>SUM(inicio:final!M134)</f>
        <v>0</v>
      </c>
      <c r="H135" s="34">
        <f>SUM(inicio:final!N134)</f>
        <v>0</v>
      </c>
      <c r="I135" s="34">
        <f>SUM(inicio:final!O134)</f>
        <v>0</v>
      </c>
      <c r="J135" s="34">
        <f>SUM(inicio:final!P134)</f>
        <v>0</v>
      </c>
      <c r="K135" s="34">
        <f>SUM(inicio:final!Q134)</f>
        <v>0</v>
      </c>
      <c r="L135" s="34">
        <f>SUM(inicio:final!R134)</f>
        <v>35000</v>
      </c>
      <c r="M135" s="34">
        <f>SUM(inicio:final!S134)</f>
        <v>2269892</v>
      </c>
      <c r="N135" s="34">
        <f>SUM(inicio:final!T134)</f>
        <v>194183</v>
      </c>
      <c r="O135" s="34">
        <f>SUM(inicio:final!W134)</f>
        <v>8943465</v>
      </c>
      <c r="P135" s="34">
        <f>SUM(inicio:final!X134)</f>
        <v>2706150</v>
      </c>
      <c r="Q135" s="34">
        <f>SUM(inicio:final!Y134)</f>
        <v>6237315</v>
      </c>
    </row>
    <row r="136" spans="1:17" ht="15.75" hidden="1" thickBot="1" x14ac:dyDescent="0.3">
      <c r="A136" s="18"/>
      <c r="B136" s="19" t="s">
        <v>43</v>
      </c>
      <c r="C136" s="34">
        <f>SUM(inicio:final!E135)</f>
        <v>2138</v>
      </c>
      <c r="D136" s="34">
        <f>SUM(inicio:final!G135)</f>
        <v>312148</v>
      </c>
      <c r="E136" s="34">
        <f>SUM(inicio:final!J135)</f>
        <v>284</v>
      </c>
      <c r="F136" s="34">
        <f>SUM(inicio:final!L135)</f>
        <v>102240</v>
      </c>
      <c r="G136" s="34">
        <f>SUM(inicio:final!M135)</f>
        <v>0</v>
      </c>
      <c r="H136" s="34">
        <f>SUM(inicio:final!N135)</f>
        <v>8380</v>
      </c>
      <c r="I136" s="34">
        <f>SUM(inicio:final!O135)</f>
        <v>0</v>
      </c>
      <c r="J136" s="34">
        <f>SUM(inicio:final!P135)</f>
        <v>0</v>
      </c>
      <c r="K136" s="34">
        <f>SUM(inicio:final!Q135)</f>
        <v>0</v>
      </c>
      <c r="L136" s="34">
        <f>SUM(inicio:final!R135)</f>
        <v>35000</v>
      </c>
      <c r="M136" s="34">
        <f>SUM(inicio:final!S135)</f>
        <v>2269892</v>
      </c>
      <c r="N136" s="34">
        <f>SUM(inicio:final!T135)</f>
        <v>104398</v>
      </c>
      <c r="O136" s="34">
        <f>SUM(inicio:final!W135)</f>
        <v>9069373</v>
      </c>
      <c r="P136" s="34">
        <f>SUM(inicio:final!X135)</f>
        <v>2244579</v>
      </c>
      <c r="Q136" s="34">
        <f>SUM(inicio:final!Y135)</f>
        <v>6824794</v>
      </c>
    </row>
    <row r="137" spans="1:17" ht="15.75" hidden="1" thickBot="1" x14ac:dyDescent="0.3">
      <c r="A137" s="18"/>
      <c r="B137" s="19" t="s">
        <v>44</v>
      </c>
      <c r="C137" s="34">
        <f>SUM(inicio:final!E136)</f>
        <v>2174</v>
      </c>
      <c r="D137" s="34">
        <f>SUM(inicio:final!G136)</f>
        <v>317404</v>
      </c>
      <c r="E137" s="34">
        <f>SUM(inicio:final!J136)</f>
        <v>891</v>
      </c>
      <c r="F137" s="34">
        <f>SUM(inicio:final!L136)</f>
        <v>320760</v>
      </c>
      <c r="G137" s="34">
        <f>SUM(inicio:final!M136)</f>
        <v>0</v>
      </c>
      <c r="H137" s="34">
        <f>SUM(inicio:final!N136)</f>
        <v>58660</v>
      </c>
      <c r="I137" s="34">
        <f>SUM(inicio:final!O136)</f>
        <v>0</v>
      </c>
      <c r="J137" s="34">
        <f>SUM(inicio:final!P136)</f>
        <v>0</v>
      </c>
      <c r="K137" s="34">
        <f>SUM(inicio:final!Q136)</f>
        <v>0</v>
      </c>
      <c r="L137" s="34">
        <f>SUM(inicio:final!R136)</f>
        <v>45000</v>
      </c>
      <c r="M137" s="34">
        <f>SUM(inicio:final!S136)</f>
        <v>2269892</v>
      </c>
      <c r="N137" s="34">
        <f>SUM(inicio:final!T136)</f>
        <v>174064</v>
      </c>
      <c r="O137" s="34">
        <f>SUM(inicio:final!W136)</f>
        <v>10010574</v>
      </c>
      <c r="P137" s="34">
        <f>SUM(inicio:final!X136)</f>
        <v>3793036</v>
      </c>
      <c r="Q137" s="34">
        <f>SUM(inicio:final!Y136)</f>
        <v>6217538</v>
      </c>
    </row>
    <row r="138" spans="1:17" ht="15.75" hidden="1" thickBot="1" x14ac:dyDescent="0.3">
      <c r="A138" s="18"/>
      <c r="B138" s="19" t="s">
        <v>45</v>
      </c>
      <c r="C138" s="34">
        <f>SUM(inicio:final!E137)</f>
        <v>2354</v>
      </c>
      <c r="D138" s="34">
        <f>SUM(inicio:final!G137)</f>
        <v>343684</v>
      </c>
      <c r="E138" s="34">
        <f>SUM(inicio:final!J137)</f>
        <v>1126</v>
      </c>
      <c r="F138" s="34">
        <f>SUM(inicio:final!L137)</f>
        <v>415080</v>
      </c>
      <c r="G138" s="34">
        <f>SUM(inicio:final!M137)</f>
        <v>16541</v>
      </c>
      <c r="H138" s="34">
        <f>SUM(inicio:final!N137)</f>
        <v>0</v>
      </c>
      <c r="I138" s="34">
        <f>SUM(inicio:final!O137)</f>
        <v>0</v>
      </c>
      <c r="J138" s="34">
        <f>SUM(inicio:final!P137)</f>
        <v>0</v>
      </c>
      <c r="K138" s="34">
        <f>SUM(inicio:final!Q137)</f>
        <v>12570</v>
      </c>
      <c r="L138" s="34">
        <f>SUM(inicio:final!R137)</f>
        <v>55000</v>
      </c>
      <c r="M138" s="34">
        <f>SUM(inicio:final!S137)</f>
        <v>2269892</v>
      </c>
      <c r="N138" s="34">
        <f>SUM(inicio:final!T137)</f>
        <v>109951</v>
      </c>
      <c r="O138" s="34">
        <f>SUM(inicio:final!W137)</f>
        <v>9440256</v>
      </c>
      <c r="P138" s="34">
        <f>SUM(inicio:final!X137)</f>
        <v>3648322</v>
      </c>
      <c r="Q138" s="34">
        <f>SUM(inicio:final!Y137)</f>
        <v>5791934</v>
      </c>
    </row>
    <row r="139" spans="1:17" ht="15.75" hidden="1" thickBot="1" x14ac:dyDescent="0.3">
      <c r="A139" s="18"/>
      <c r="B139" s="19" t="s">
        <v>46</v>
      </c>
      <c r="C139" s="34">
        <f>SUM(inicio:final!E138)</f>
        <v>3851</v>
      </c>
      <c r="D139" s="34">
        <f>SUM(inicio:final!G138)</f>
        <v>562246</v>
      </c>
      <c r="E139" s="34">
        <f>SUM(inicio:final!J138)</f>
        <v>1931</v>
      </c>
      <c r="F139" s="34">
        <f>SUM(inicio:final!L138)</f>
        <v>814320</v>
      </c>
      <c r="G139" s="34">
        <f>SUM(inicio:final!M138)</f>
        <v>0</v>
      </c>
      <c r="H139" s="34">
        <f>SUM(inicio:final!N138)</f>
        <v>740000</v>
      </c>
      <c r="I139" s="34">
        <f>SUM(inicio:final!O138)</f>
        <v>0</v>
      </c>
      <c r="J139" s="34">
        <f>SUM(inicio:final!P138)</f>
        <v>0</v>
      </c>
      <c r="K139" s="34">
        <f>SUM(inicio:final!Q138)</f>
        <v>76275</v>
      </c>
      <c r="L139" s="34">
        <f>SUM(inicio:final!R138)</f>
        <v>66541</v>
      </c>
      <c r="M139" s="34">
        <f>SUM(inicio:final!S138)</f>
        <v>2329626</v>
      </c>
      <c r="N139" s="34">
        <f>SUM(inicio:final!T138)</f>
        <v>216347</v>
      </c>
      <c r="O139" s="34">
        <f>SUM(inicio:final!W138)</f>
        <v>10597289</v>
      </c>
      <c r="P139" s="34">
        <f>SUM(inicio:final!X138)</f>
        <v>3739094</v>
      </c>
      <c r="Q139" s="34">
        <f>SUM(inicio:final!Y138)</f>
        <v>6858195</v>
      </c>
    </row>
    <row r="140" spans="1:17" ht="15.75" hidden="1" thickBot="1" x14ac:dyDescent="0.3">
      <c r="A140" s="18">
        <v>2014</v>
      </c>
      <c r="B140" s="19" t="s">
        <v>35</v>
      </c>
      <c r="C140" s="34">
        <f>SUM(inicio:final!E139)</f>
        <v>3606</v>
      </c>
      <c r="D140" s="34">
        <f>SUM(inicio:final!G139)</f>
        <v>526476</v>
      </c>
      <c r="E140" s="34">
        <f>SUM(inicio:final!J139)</f>
        <v>1333</v>
      </c>
      <c r="F140" s="34">
        <f>SUM(inicio:final!L139)</f>
        <v>568980</v>
      </c>
      <c r="G140" s="34">
        <f>SUM(inicio:final!M139)</f>
        <v>0</v>
      </c>
      <c r="H140" s="34">
        <f>SUM(inicio:final!N139)</f>
        <v>185000</v>
      </c>
      <c r="I140" s="34">
        <f>SUM(inicio:final!O139)</f>
        <v>0</v>
      </c>
      <c r="J140" s="34">
        <f>SUM(inicio:final!P139)</f>
        <v>0</v>
      </c>
      <c r="K140" s="34">
        <f>SUM(inicio:final!Q139)</f>
        <v>16541</v>
      </c>
      <c r="L140" s="34">
        <f>SUM(inicio:final!R139)</f>
        <v>48340</v>
      </c>
      <c r="M140" s="34">
        <f>SUM(inicio:final!S139)</f>
        <v>2399904</v>
      </c>
      <c r="N140" s="34">
        <f>SUM(inicio:final!T139)</f>
        <v>120259</v>
      </c>
      <c r="O140" s="34">
        <f>SUM(inicio:final!W139)</f>
        <v>10723695</v>
      </c>
      <c r="P140" s="34">
        <f>SUM(inicio:final!X139)</f>
        <v>3526764</v>
      </c>
      <c r="Q140" s="34">
        <f>SUM(inicio:final!Y139)</f>
        <v>7196931</v>
      </c>
    </row>
    <row r="141" spans="1:17" ht="15.75" hidden="1" thickBot="1" x14ac:dyDescent="0.3">
      <c r="A141" s="18"/>
      <c r="B141" s="19" t="s">
        <v>36</v>
      </c>
      <c r="C141" s="34">
        <f>SUM(inicio:final!E140)</f>
        <v>3490</v>
      </c>
      <c r="D141" s="34">
        <f>SUM(inicio:final!G140)</f>
        <v>509540</v>
      </c>
      <c r="E141" s="34">
        <f>SUM(inicio:final!J140)</f>
        <v>1112</v>
      </c>
      <c r="F141" s="34">
        <f>SUM(inicio:final!L140)</f>
        <v>401040</v>
      </c>
      <c r="G141" s="34">
        <f>SUM(inicio:final!M140)</f>
        <v>0</v>
      </c>
      <c r="H141" s="34">
        <f>SUM(inicio:final!N140)</f>
        <v>185000</v>
      </c>
      <c r="I141" s="34">
        <f>SUM(inicio:final!O140)</f>
        <v>0</v>
      </c>
      <c r="J141" s="34">
        <f>SUM(inicio:final!P140)</f>
        <v>0</v>
      </c>
      <c r="K141" s="34">
        <f>SUM(inicio:final!Q140)</f>
        <v>0</v>
      </c>
      <c r="L141" s="34">
        <f>SUM(inicio:final!R140)</f>
        <v>78082</v>
      </c>
      <c r="M141" s="34">
        <f>SUM(inicio:final!S140)</f>
        <v>2399904</v>
      </c>
      <c r="N141" s="34">
        <f>SUM(inicio:final!T140)</f>
        <v>138076</v>
      </c>
      <c r="O141" s="34">
        <f>SUM(inicio:final!W140)</f>
        <v>10908573</v>
      </c>
      <c r="P141" s="34">
        <f>SUM(inicio:final!X140)</f>
        <v>4023104</v>
      </c>
      <c r="Q141" s="34">
        <f>SUM(inicio:final!Y140)</f>
        <v>6885469</v>
      </c>
    </row>
    <row r="142" spans="1:17" ht="15.75" hidden="1" thickBot="1" x14ac:dyDescent="0.3">
      <c r="A142" s="18"/>
      <c r="B142" s="19" t="s">
        <v>37</v>
      </c>
      <c r="C142" s="34">
        <f>SUM(inicio:final!E141)</f>
        <v>3120</v>
      </c>
      <c r="D142" s="34">
        <f>SUM(inicio:final!G141)</f>
        <v>455520</v>
      </c>
      <c r="E142" s="34">
        <f>SUM(inicio:final!J141)</f>
        <v>1372</v>
      </c>
      <c r="F142" s="34">
        <f>SUM(inicio:final!L141)</f>
        <v>596160</v>
      </c>
      <c r="G142" s="34">
        <f>SUM(inicio:final!M141)</f>
        <v>0</v>
      </c>
      <c r="H142" s="34">
        <f>SUM(inicio:final!N141)</f>
        <v>185000</v>
      </c>
      <c r="I142" s="34">
        <f>SUM(inicio:final!O141)</f>
        <v>0</v>
      </c>
      <c r="J142" s="34">
        <f>SUM(inicio:final!P141)</f>
        <v>0</v>
      </c>
      <c r="K142" s="34">
        <f>SUM(inicio:final!Q141)</f>
        <v>0</v>
      </c>
      <c r="L142" s="34">
        <f>SUM(inicio:final!R141)</f>
        <v>78082</v>
      </c>
      <c r="M142" s="34">
        <f>SUM(inicio:final!S141)</f>
        <v>2399904</v>
      </c>
      <c r="N142" s="34">
        <f>SUM(inicio:final!T141)</f>
        <v>154903</v>
      </c>
      <c r="O142" s="34">
        <f>SUM(inicio:final!W141)</f>
        <v>10755038</v>
      </c>
      <c r="P142" s="34">
        <f>SUM(inicio:final!X141)</f>
        <v>3266506</v>
      </c>
      <c r="Q142" s="34">
        <f>SUM(inicio:final!Y141)</f>
        <v>7488532</v>
      </c>
    </row>
    <row r="143" spans="1:17" ht="15.75" hidden="1" thickBot="1" x14ac:dyDescent="0.3">
      <c r="A143" s="18"/>
      <c r="B143" s="19" t="s">
        <v>38</v>
      </c>
      <c r="C143" s="34">
        <f>SUM(inicio:final!E142)</f>
        <v>2834</v>
      </c>
      <c r="D143" s="34">
        <f>SUM(inicio:final!G142)</f>
        <v>413764</v>
      </c>
      <c r="E143" s="34">
        <f>SUM(inicio:final!J142)</f>
        <v>1431</v>
      </c>
      <c r="F143" s="34">
        <f>SUM(inicio:final!L142)</f>
        <v>1058580</v>
      </c>
      <c r="G143" s="34">
        <f>SUM(inicio:final!M142)</f>
        <v>0</v>
      </c>
      <c r="H143" s="34">
        <f>SUM(inicio:final!N142)</f>
        <v>185000</v>
      </c>
      <c r="I143" s="34">
        <f>SUM(inicio:final!O142)</f>
        <v>0</v>
      </c>
      <c r="J143" s="34">
        <f>SUM(inicio:final!P142)</f>
        <v>0</v>
      </c>
      <c r="K143" s="34">
        <f>SUM(inicio:final!Q142)</f>
        <v>0</v>
      </c>
      <c r="L143" s="34">
        <f>SUM(inicio:final!R142)</f>
        <v>45000</v>
      </c>
      <c r="M143" s="34">
        <f>SUM(inicio:final!S142)</f>
        <v>2399904</v>
      </c>
      <c r="N143" s="34">
        <f>SUM(inicio:final!T142)</f>
        <v>149747</v>
      </c>
      <c r="O143" s="34">
        <f>SUM(inicio:final!W142)</f>
        <v>11740527</v>
      </c>
      <c r="P143" s="34">
        <f>SUM(inicio:final!X142)</f>
        <v>2842445</v>
      </c>
      <c r="Q143" s="34">
        <f>SUM(inicio:final!Y142)</f>
        <v>8898082</v>
      </c>
    </row>
    <row r="144" spans="1:17" ht="15.75" hidden="1" thickBot="1" x14ac:dyDescent="0.3">
      <c r="A144" s="18"/>
      <c r="B144" s="19" t="s">
        <v>39</v>
      </c>
      <c r="C144" s="34">
        <f>SUM(inicio:final!E143)</f>
        <v>-550</v>
      </c>
      <c r="D144" s="34">
        <f>SUM(inicio:final!G143)</f>
        <v>333756</v>
      </c>
      <c r="E144" s="34">
        <f>SUM(inicio:final!J143)</f>
        <v>-865</v>
      </c>
      <c r="F144" s="34">
        <f>SUM(inicio:final!L143)</f>
        <v>341280</v>
      </c>
      <c r="G144" s="34">
        <f>SUM(inicio:final!M143)</f>
        <v>0</v>
      </c>
      <c r="H144" s="34">
        <f>SUM(inicio:final!N143)</f>
        <v>215000</v>
      </c>
      <c r="I144" s="34">
        <f>SUM(inicio:final!O143)</f>
        <v>0</v>
      </c>
      <c r="J144" s="34">
        <f>SUM(inicio:final!P143)</f>
        <v>0</v>
      </c>
      <c r="K144" s="34">
        <f>SUM(inicio:final!Q143)</f>
        <v>100000</v>
      </c>
      <c r="L144" s="34">
        <f>SUM(inicio:final!R143)</f>
        <v>45000</v>
      </c>
      <c r="M144" s="34">
        <f>SUM(inicio:final!S143)</f>
        <v>2399904</v>
      </c>
      <c r="N144" s="34">
        <f>SUM(inicio:final!T143)</f>
        <v>217517</v>
      </c>
      <c r="O144" s="34">
        <f>SUM(inicio:final!W143)</f>
        <v>12550539</v>
      </c>
      <c r="P144" s="34">
        <f>SUM(inicio:final!X143)</f>
        <v>5523597</v>
      </c>
      <c r="Q144" s="34">
        <f>SUM(inicio:final!Y143)</f>
        <v>7026942</v>
      </c>
    </row>
    <row r="145" spans="1:17" ht="15.75" hidden="1" thickBot="1" x14ac:dyDescent="0.3">
      <c r="A145" s="18"/>
      <c r="B145" s="19" t="s">
        <v>40</v>
      </c>
      <c r="C145" s="34">
        <f>SUM(inicio:final!E144)</f>
        <v>2501</v>
      </c>
      <c r="D145" s="34">
        <f>SUM(inicio:final!G144)</f>
        <v>365146</v>
      </c>
      <c r="E145" s="34">
        <f>SUM(inicio:final!J144)</f>
        <v>215</v>
      </c>
      <c r="F145" s="34">
        <f>SUM(inicio:final!L144)</f>
        <v>77400</v>
      </c>
      <c r="G145" s="34">
        <f>SUM(inicio:final!M144)</f>
        <v>0</v>
      </c>
      <c r="H145" s="34">
        <f>SUM(inicio:final!N144)</f>
        <v>185000</v>
      </c>
      <c r="I145" s="34">
        <f>SUM(inicio:final!O144)</f>
        <v>0</v>
      </c>
      <c r="J145" s="34">
        <f>SUM(inicio:final!P144)</f>
        <v>0</v>
      </c>
      <c r="K145" s="34">
        <f>SUM(inicio:final!Q144)</f>
        <v>0</v>
      </c>
      <c r="L145" s="34">
        <f>SUM(inicio:final!R144)</f>
        <v>45000</v>
      </c>
      <c r="M145" s="34">
        <f>SUM(inicio:final!S144)</f>
        <v>2399904</v>
      </c>
      <c r="N145" s="34">
        <f>SUM(inicio:final!T144)</f>
        <v>48047</v>
      </c>
      <c r="O145" s="34">
        <f>SUM(inicio:final!W144)</f>
        <v>10147439</v>
      </c>
      <c r="P145" s="34">
        <f>SUM(inicio:final!X144)</f>
        <v>3589363</v>
      </c>
      <c r="Q145" s="34">
        <f>SUM(inicio:final!Y144)</f>
        <v>6558076</v>
      </c>
    </row>
    <row r="146" spans="1:17" ht="15.75" hidden="1" thickBot="1" x14ac:dyDescent="0.3">
      <c r="A146" s="18"/>
      <c r="B146" s="19" t="s">
        <v>41</v>
      </c>
      <c r="C146" s="34">
        <f>SUM(inicio:final!E145)</f>
        <v>2890</v>
      </c>
      <c r="D146" s="34">
        <f>SUM(inicio:final!G145)</f>
        <v>407208</v>
      </c>
      <c r="E146" s="34">
        <f>SUM(inicio:final!J145)</f>
        <v>183</v>
      </c>
      <c r="F146" s="34">
        <f>SUM(inicio:final!L145)</f>
        <v>65880</v>
      </c>
      <c r="G146" s="34">
        <f>SUM(inicio:final!M145)</f>
        <v>0</v>
      </c>
      <c r="H146" s="34">
        <f>SUM(inicio:final!N145)</f>
        <v>185000</v>
      </c>
      <c r="I146" s="34">
        <f>SUM(inicio:final!O145)</f>
        <v>0</v>
      </c>
      <c r="J146" s="34">
        <f>SUM(inicio:final!P145)</f>
        <v>0</v>
      </c>
      <c r="K146" s="34">
        <f>SUM(inicio:final!Q145)</f>
        <v>0</v>
      </c>
      <c r="L146" s="34">
        <f>SUM(inicio:final!R145)</f>
        <v>45000</v>
      </c>
      <c r="M146" s="34">
        <f>SUM(inicio:final!S145)</f>
        <v>2399904</v>
      </c>
      <c r="N146" s="34">
        <f>SUM(inicio:final!T145)</f>
        <v>87838</v>
      </c>
      <c r="O146" s="34">
        <f>SUM(inicio:final!W145)</f>
        <v>9748906</v>
      </c>
      <c r="P146" s="34">
        <f>SUM(inicio:final!X145)</f>
        <v>2414632</v>
      </c>
      <c r="Q146" s="34">
        <f>SUM(inicio:final!Y145)</f>
        <v>7334274</v>
      </c>
    </row>
    <row r="147" spans="1:17" ht="15.75" hidden="1" thickBot="1" x14ac:dyDescent="0.3">
      <c r="A147" s="18"/>
      <c r="B147" s="19" t="s">
        <v>42</v>
      </c>
      <c r="C147" s="34">
        <f>SUM(inicio:final!E146)</f>
        <v>2237</v>
      </c>
      <c r="D147" s="34">
        <f>SUM(inicio:final!G146)</f>
        <v>316144</v>
      </c>
      <c r="E147" s="34">
        <f>SUM(inicio:final!J146)</f>
        <v>253</v>
      </c>
      <c r="F147" s="34">
        <f>SUM(inicio:final!L146)</f>
        <v>91080</v>
      </c>
      <c r="G147" s="34">
        <f>SUM(inicio:final!M146)</f>
        <v>0</v>
      </c>
      <c r="H147" s="34">
        <f>SUM(inicio:final!N146)</f>
        <v>245000</v>
      </c>
      <c r="I147" s="34">
        <f>SUM(inicio:final!O146)</f>
        <v>0</v>
      </c>
      <c r="J147" s="34">
        <f>SUM(inicio:final!P146)</f>
        <v>0</v>
      </c>
      <c r="K147" s="34">
        <f>SUM(inicio:final!Q146)</f>
        <v>61536</v>
      </c>
      <c r="L147" s="34">
        <f>SUM(inicio:final!R146)</f>
        <v>45000</v>
      </c>
      <c r="M147" s="34">
        <f>SUM(inicio:final!S146)</f>
        <v>2461440</v>
      </c>
      <c r="N147" s="34">
        <f>SUM(inicio:final!T146)</f>
        <v>61514</v>
      </c>
      <c r="O147" s="34">
        <f>SUM(inicio:final!W146)</f>
        <v>10615988</v>
      </c>
      <c r="P147" s="34">
        <f>SUM(inicio:final!X146)</f>
        <v>5973344</v>
      </c>
      <c r="Q147" s="34">
        <f>SUM(inicio:final!Y146)</f>
        <v>4642644</v>
      </c>
    </row>
    <row r="148" spans="1:17" ht="15.75" hidden="1" thickBot="1" x14ac:dyDescent="0.3">
      <c r="A148" s="18"/>
      <c r="B148" s="19" t="s">
        <v>43</v>
      </c>
      <c r="C148" s="34">
        <f>SUM(inicio:final!E147)</f>
        <v>2394</v>
      </c>
      <c r="D148" s="34">
        <f>SUM(inicio:final!G147)</f>
        <v>349524</v>
      </c>
      <c r="E148" s="34">
        <f>SUM(inicio:final!J147)</f>
        <v>270</v>
      </c>
      <c r="F148" s="34">
        <f>SUM(inicio:final!L147)</f>
        <v>97200</v>
      </c>
      <c r="G148" s="34">
        <f>SUM(inicio:final!M147)</f>
        <v>0</v>
      </c>
      <c r="H148" s="34">
        <f>SUM(inicio:final!N147)</f>
        <v>190000</v>
      </c>
      <c r="I148" s="34">
        <f>SUM(inicio:final!O147)</f>
        <v>0</v>
      </c>
      <c r="J148" s="34">
        <f>SUM(inicio:final!P147)</f>
        <v>0</v>
      </c>
      <c r="K148" s="34">
        <f>SUM(inicio:final!Q147)</f>
        <v>0</v>
      </c>
      <c r="L148" s="34">
        <f>SUM(inicio:final!R147)</f>
        <v>45000</v>
      </c>
      <c r="M148" s="34">
        <f>SUM(inicio:final!S147)</f>
        <v>2461440</v>
      </c>
      <c r="N148" s="34">
        <f>SUM(inicio:final!T147)</f>
        <v>94260</v>
      </c>
      <c r="O148" s="34">
        <f>SUM(inicio:final!W147)</f>
        <v>7880068</v>
      </c>
      <c r="P148" s="34">
        <f>SUM(inicio:final!X147)</f>
        <v>3215424</v>
      </c>
      <c r="Q148" s="34">
        <f>SUM(inicio:final!Y147)</f>
        <v>4664644</v>
      </c>
    </row>
    <row r="149" spans="1:17" ht="15.75" hidden="1" thickBot="1" x14ac:dyDescent="0.3">
      <c r="A149" s="18"/>
      <c r="B149" s="19" t="s">
        <v>44</v>
      </c>
      <c r="C149" s="34">
        <f>SUM(inicio:final!E148)</f>
        <v>2084</v>
      </c>
      <c r="D149" s="34">
        <f>SUM(inicio:final!G148)</f>
        <v>304264</v>
      </c>
      <c r="E149" s="34">
        <f>SUM(inicio:final!J148)</f>
        <v>611</v>
      </c>
      <c r="F149" s="34">
        <f>SUM(inicio:final!L148)</f>
        <v>219960</v>
      </c>
      <c r="G149" s="34">
        <f>SUM(inicio:final!M148)</f>
        <v>0</v>
      </c>
      <c r="H149" s="34">
        <f>SUM(inicio:final!N148)</f>
        <v>190000</v>
      </c>
      <c r="I149" s="34">
        <f>SUM(inicio:final!O148)</f>
        <v>0</v>
      </c>
      <c r="J149" s="34">
        <f>SUM(inicio:final!P148)</f>
        <v>0</v>
      </c>
      <c r="K149" s="34">
        <f>SUM(inicio:final!Q148)</f>
        <v>0</v>
      </c>
      <c r="L149" s="34">
        <f>SUM(inicio:final!R148)</f>
        <v>45000</v>
      </c>
      <c r="M149" s="34">
        <f>SUM(inicio:final!S148)</f>
        <v>2461440</v>
      </c>
      <c r="N149" s="34">
        <f>SUM(inicio:final!T148)</f>
        <v>97308</v>
      </c>
      <c r="O149" s="34">
        <f>SUM(inicio:final!W148)</f>
        <v>7982616</v>
      </c>
      <c r="P149" s="34">
        <f>SUM(inicio:final!X148)</f>
        <v>3419412</v>
      </c>
      <c r="Q149" s="34">
        <f>SUM(inicio:final!Y148)</f>
        <v>4563204</v>
      </c>
    </row>
    <row r="150" spans="1:17" ht="15.75" hidden="1" thickBot="1" x14ac:dyDescent="0.3">
      <c r="A150" s="18"/>
      <c r="B150" s="19" t="s">
        <v>45</v>
      </c>
      <c r="C150" s="34">
        <f>SUM(inicio:final!E149)</f>
        <v>3041</v>
      </c>
      <c r="D150" s="34">
        <f>SUM(inicio:final!G149)</f>
        <v>443986</v>
      </c>
      <c r="E150" s="34">
        <f>SUM(inicio:final!J149)</f>
        <v>1455</v>
      </c>
      <c r="F150" s="34">
        <f>SUM(inicio:final!L149)</f>
        <v>761400</v>
      </c>
      <c r="G150" s="34">
        <f>SUM(inicio:final!M149)</f>
        <v>0</v>
      </c>
      <c r="H150" s="34">
        <f>SUM(inicio:final!N149)</f>
        <v>190000</v>
      </c>
      <c r="I150" s="34">
        <f>SUM(inicio:final!O149)</f>
        <v>0</v>
      </c>
      <c r="J150" s="34">
        <f>SUM(inicio:final!P149)</f>
        <v>0</v>
      </c>
      <c r="K150" s="34">
        <f>SUM(inicio:final!Q149)</f>
        <v>0</v>
      </c>
      <c r="L150" s="34">
        <f>SUM(inicio:final!R149)</f>
        <v>45000</v>
      </c>
      <c r="M150" s="34">
        <f>SUM(inicio:final!S149)</f>
        <v>2461440</v>
      </c>
      <c r="N150" s="34">
        <f>SUM(inicio:final!T149)</f>
        <v>98214</v>
      </c>
      <c r="O150" s="34">
        <f>SUM(inicio:final!W149)</f>
        <v>8563244</v>
      </c>
      <c r="P150" s="34">
        <f>SUM(inicio:final!X149)</f>
        <v>3049954</v>
      </c>
      <c r="Q150" s="34">
        <f>SUM(inicio:final!Y149)</f>
        <v>5513290</v>
      </c>
    </row>
    <row r="151" spans="1:17" ht="15.75" hidden="1" thickBot="1" x14ac:dyDescent="0.3">
      <c r="A151" s="18"/>
      <c r="B151" s="19" t="s">
        <v>46</v>
      </c>
      <c r="C151" s="34">
        <f>SUM(inicio:final!E150)</f>
        <v>3903</v>
      </c>
      <c r="D151" s="34">
        <f>SUM(inicio:final!G150)</f>
        <v>569838</v>
      </c>
      <c r="E151" s="34">
        <f>SUM(inicio:final!J150)</f>
        <v>1445</v>
      </c>
      <c r="F151" s="34">
        <f>SUM(inicio:final!L150)</f>
        <v>876600</v>
      </c>
      <c r="G151" s="34">
        <f>SUM(inicio:final!M150)</f>
        <v>0</v>
      </c>
      <c r="H151" s="34">
        <f>SUM(inicio:final!N150)</f>
        <v>348000</v>
      </c>
      <c r="I151" s="34">
        <f>SUM(inicio:final!O150)</f>
        <v>0</v>
      </c>
      <c r="J151" s="34">
        <f>SUM(inicio:final!P150)</f>
        <v>0</v>
      </c>
      <c r="K151" s="34">
        <f>SUM(inicio:final!Q150)</f>
        <v>0</v>
      </c>
      <c r="L151" s="34">
        <f>SUM(inicio:final!R150)</f>
        <v>45000</v>
      </c>
      <c r="M151" s="34">
        <f>SUM(inicio:final!S150)</f>
        <v>2461440</v>
      </c>
      <c r="N151" s="34">
        <f>SUM(inicio:final!T150)</f>
        <v>98508</v>
      </c>
      <c r="O151" s="34">
        <f>SUM(inicio:final!W150)</f>
        <v>9912676</v>
      </c>
      <c r="P151" s="34">
        <f>SUM(inicio:final!X150)</f>
        <v>4841005</v>
      </c>
      <c r="Q151" s="34">
        <f>SUM(inicio:final!Y150)</f>
        <v>5071671</v>
      </c>
    </row>
    <row r="152" spans="1:17" ht="15.75" hidden="1" thickBot="1" x14ac:dyDescent="0.3">
      <c r="A152" s="18">
        <v>2015</v>
      </c>
      <c r="B152" s="19" t="s">
        <v>35</v>
      </c>
      <c r="C152" s="34">
        <f>SUM(inicio:final!E151)</f>
        <v>3345</v>
      </c>
      <c r="D152" s="34">
        <f>SUM(inicio:final!G151)</f>
        <v>488370</v>
      </c>
      <c r="E152" s="34">
        <f>SUM(inicio:final!J151)</f>
        <v>1464</v>
      </c>
      <c r="F152" s="34">
        <f>SUM(inicio:final!L151)</f>
        <v>645660</v>
      </c>
      <c r="G152" s="34">
        <f>SUM(inicio:final!M151)</f>
        <v>0</v>
      </c>
      <c r="H152" s="34">
        <f>SUM(inicio:final!N151)</f>
        <v>273000</v>
      </c>
      <c r="I152" s="34">
        <f>SUM(inicio:final!O151)</f>
        <v>0</v>
      </c>
      <c r="J152" s="34">
        <f>SUM(inicio:final!P151)</f>
        <v>0</v>
      </c>
      <c r="K152" s="34">
        <f>SUM(inicio:final!Q151)</f>
        <v>0</v>
      </c>
      <c r="L152" s="34">
        <f>SUM(inicio:final!R151)</f>
        <v>35000</v>
      </c>
      <c r="M152" s="34">
        <f>SUM(inicio:final!S151)</f>
        <v>2575800</v>
      </c>
      <c r="N152" s="34">
        <f>SUM(inicio:final!T151)</f>
        <v>319158</v>
      </c>
      <c r="O152" s="34">
        <f>SUM(inicio:final!W151)</f>
        <v>9408659</v>
      </c>
      <c r="P152" s="34">
        <f>SUM(inicio:final!X151)</f>
        <v>4277524</v>
      </c>
      <c r="Q152" s="34">
        <f>SUM(inicio:final!Y151)</f>
        <v>5131135</v>
      </c>
    </row>
    <row r="153" spans="1:17" ht="15.75" hidden="1" thickBot="1" x14ac:dyDescent="0.3">
      <c r="A153" s="18"/>
      <c r="B153" s="19" t="s">
        <v>36</v>
      </c>
      <c r="C153" s="34">
        <f>SUM(inicio:final!E152)</f>
        <v>3038</v>
      </c>
      <c r="D153" s="34">
        <f>SUM(inicio:final!G152)</f>
        <v>443548</v>
      </c>
      <c r="E153" s="34">
        <f>SUM(inicio:final!J152)</f>
        <v>1429</v>
      </c>
      <c r="F153" s="34">
        <f>SUM(inicio:final!L152)</f>
        <v>578880</v>
      </c>
      <c r="G153" s="34">
        <f>SUM(inicio:final!M152)</f>
        <v>37683</v>
      </c>
      <c r="H153" s="34">
        <f>SUM(inicio:final!N152)</f>
        <v>284305</v>
      </c>
      <c r="I153" s="34">
        <f>SUM(inicio:final!O152)</f>
        <v>0</v>
      </c>
      <c r="J153" s="34">
        <f>SUM(inicio:final!P152)</f>
        <v>0</v>
      </c>
      <c r="K153" s="34">
        <f>SUM(inicio:final!Q152)</f>
        <v>0</v>
      </c>
      <c r="L153" s="34">
        <f>SUM(inicio:final!R152)</f>
        <v>35000</v>
      </c>
      <c r="M153" s="34">
        <f>SUM(inicio:final!S152)</f>
        <v>2575800</v>
      </c>
      <c r="N153" s="34">
        <f>SUM(inicio:final!T152)</f>
        <v>147270</v>
      </c>
      <c r="O153" s="34">
        <f>SUM(inicio:final!W152)</f>
        <v>9233621</v>
      </c>
      <c r="P153" s="34">
        <f>SUM(inicio:final!X152)</f>
        <v>4340280</v>
      </c>
      <c r="Q153" s="34">
        <f>SUM(inicio:final!Y152)</f>
        <v>4893341</v>
      </c>
    </row>
    <row r="154" spans="1:17" ht="15.75" hidden="1" thickBot="1" x14ac:dyDescent="0.3">
      <c r="A154" s="18"/>
      <c r="B154" s="19" t="s">
        <v>37</v>
      </c>
      <c r="C154" s="34">
        <f>SUM(inicio:final!E153)</f>
        <v>2938</v>
      </c>
      <c r="D154" s="34">
        <f>SUM(inicio:final!G153)</f>
        <v>423108</v>
      </c>
      <c r="E154" s="34">
        <f>SUM(inicio:final!J153)</f>
        <v>1352</v>
      </c>
      <c r="F154" s="34">
        <f>SUM(inicio:final!L153)</f>
        <v>813420</v>
      </c>
      <c r="G154" s="34">
        <f>SUM(inicio:final!M153)</f>
        <v>37683</v>
      </c>
      <c r="H154" s="34">
        <f>SUM(inicio:final!N153)</f>
        <v>401934</v>
      </c>
      <c r="I154" s="34">
        <f>SUM(inicio:final!O153)</f>
        <v>0</v>
      </c>
      <c r="J154" s="34">
        <f>SUM(inicio:final!P153)</f>
        <v>0</v>
      </c>
      <c r="K154" s="34">
        <f>SUM(inicio:final!Q153)</f>
        <v>0</v>
      </c>
      <c r="L154" s="34">
        <f>SUM(inicio:final!R153)</f>
        <v>35000</v>
      </c>
      <c r="M154" s="34">
        <f>SUM(inicio:final!S153)</f>
        <v>2575800</v>
      </c>
      <c r="N154" s="34">
        <f>SUM(inicio:final!T153)</f>
        <v>196984</v>
      </c>
      <c r="O154" s="34">
        <f>SUM(inicio:final!W153)</f>
        <v>9377270</v>
      </c>
      <c r="P154" s="34">
        <f>SUM(inicio:final!X153)</f>
        <v>3932845</v>
      </c>
      <c r="Q154" s="34">
        <f>SUM(inicio:final!Y153)</f>
        <v>5444425</v>
      </c>
    </row>
    <row r="155" spans="1:17" ht="15.75" hidden="1" thickBot="1" x14ac:dyDescent="0.3">
      <c r="A155" s="18"/>
      <c r="B155" s="19" t="s">
        <v>38</v>
      </c>
      <c r="C155" s="34">
        <f>SUM(inicio:final!E154)</f>
        <v>3290</v>
      </c>
      <c r="D155" s="34">
        <f>SUM(inicio:final!G154)</f>
        <v>480340</v>
      </c>
      <c r="E155" s="34">
        <f>SUM(inicio:final!J154)</f>
        <v>1226</v>
      </c>
      <c r="F155" s="34">
        <f>SUM(inicio:final!L154)</f>
        <v>589140</v>
      </c>
      <c r="G155" s="34">
        <f>SUM(inicio:final!M154)</f>
        <v>37684</v>
      </c>
      <c r="H155" s="34">
        <f>SUM(inicio:final!N154)</f>
        <v>401934</v>
      </c>
      <c r="I155" s="34">
        <f>SUM(inicio:final!O154)</f>
        <v>0</v>
      </c>
      <c r="J155" s="34">
        <f>SUM(inicio:final!P154)</f>
        <v>0</v>
      </c>
      <c r="K155" s="34">
        <f>SUM(inicio:final!Q154)</f>
        <v>0</v>
      </c>
      <c r="L155" s="34">
        <f>SUM(inicio:final!R154)</f>
        <v>35000</v>
      </c>
      <c r="M155" s="34">
        <f>SUM(inicio:final!S154)</f>
        <v>2575800</v>
      </c>
      <c r="N155" s="34">
        <f>SUM(inicio:final!T154)</f>
        <v>271882</v>
      </c>
      <c r="O155" s="34">
        <f>SUM(inicio:final!W154)</f>
        <v>9836205</v>
      </c>
      <c r="P155" s="34">
        <f>SUM(inicio:final!X154)</f>
        <v>4620755</v>
      </c>
      <c r="Q155" s="34">
        <f>SUM(inicio:final!Y154)</f>
        <v>5215450</v>
      </c>
    </row>
    <row r="156" spans="1:17" ht="15.75" hidden="1" thickBot="1" x14ac:dyDescent="0.3">
      <c r="A156" s="18"/>
      <c r="B156" s="19" t="s">
        <v>39</v>
      </c>
      <c r="C156" s="34">
        <f>SUM(inicio:final!E155)</f>
        <v>3533</v>
      </c>
      <c r="D156" s="34">
        <f>SUM(inicio:final!G155)</f>
        <v>515818</v>
      </c>
      <c r="E156" s="34">
        <f>SUM(inicio:final!J155)</f>
        <v>771</v>
      </c>
      <c r="F156" s="34">
        <f>SUM(inicio:final!L155)</f>
        <v>277560</v>
      </c>
      <c r="G156" s="34">
        <f>SUM(inicio:final!M155)</f>
        <v>0</v>
      </c>
      <c r="H156" s="34">
        <f>SUM(inicio:final!N155)</f>
        <v>472934</v>
      </c>
      <c r="I156" s="34">
        <f>SUM(inicio:final!O155)</f>
        <v>0</v>
      </c>
      <c r="J156" s="34">
        <f>SUM(inicio:final!P155)</f>
        <v>0</v>
      </c>
      <c r="K156" s="34">
        <f>SUM(inicio:final!Q155)</f>
        <v>0</v>
      </c>
      <c r="L156" s="34">
        <f>SUM(inicio:final!R155)</f>
        <v>35000</v>
      </c>
      <c r="M156" s="34">
        <f>SUM(inicio:final!S155)</f>
        <v>2575800</v>
      </c>
      <c r="N156" s="34">
        <f>SUM(inicio:final!T155)</f>
        <v>149430</v>
      </c>
      <c r="O156" s="34">
        <f>SUM(inicio:final!W155)</f>
        <v>9241992</v>
      </c>
      <c r="P156" s="34">
        <f>SUM(inicio:final!X155)</f>
        <v>3204741</v>
      </c>
      <c r="Q156" s="34">
        <f>SUM(inicio:final!Y155)</f>
        <v>6037251</v>
      </c>
    </row>
    <row r="157" spans="1:17" ht="15.75" hidden="1" thickBot="1" x14ac:dyDescent="0.3">
      <c r="A157" s="18"/>
      <c r="B157" s="19" t="s">
        <v>40</v>
      </c>
      <c r="C157" s="34">
        <f>SUM(inicio:final!E156)</f>
        <v>2877</v>
      </c>
      <c r="D157" s="34">
        <f>SUM(inicio:final!G156)</f>
        <v>420042</v>
      </c>
      <c r="E157" s="34">
        <f>SUM(inicio:final!J156)</f>
        <v>454</v>
      </c>
      <c r="F157" s="34">
        <f>SUM(inicio:final!L156)</f>
        <v>163440</v>
      </c>
      <c r="G157" s="34">
        <f>SUM(inicio:final!M156)</f>
        <v>0</v>
      </c>
      <c r="H157" s="34">
        <f>SUM(inicio:final!N156)</f>
        <v>401934</v>
      </c>
      <c r="I157" s="34">
        <f>SUM(inicio:final!O156)</f>
        <v>0</v>
      </c>
      <c r="J157" s="34">
        <f>SUM(inicio:final!P156)</f>
        <v>0</v>
      </c>
      <c r="K157" s="34">
        <f>SUM(inicio:final!Q156)</f>
        <v>0</v>
      </c>
      <c r="L157" s="34">
        <f>SUM(inicio:final!R156)</f>
        <v>35000</v>
      </c>
      <c r="M157" s="34">
        <f>SUM(inicio:final!S156)</f>
        <v>2575800</v>
      </c>
      <c r="N157" s="34">
        <f>SUM(inicio:final!T156)</f>
        <v>149898</v>
      </c>
      <c r="O157" s="34">
        <f>SUM(inicio:final!W156)</f>
        <v>9783365</v>
      </c>
      <c r="P157" s="34">
        <f>SUM(inicio:final!X156)</f>
        <v>3744572</v>
      </c>
      <c r="Q157" s="34">
        <f>SUM(inicio:final!Y156)</f>
        <v>6038793</v>
      </c>
    </row>
    <row r="158" spans="1:17" ht="15.75" hidden="1" thickBot="1" x14ac:dyDescent="0.3">
      <c r="A158" s="18"/>
      <c r="B158" s="19" t="s">
        <v>41</v>
      </c>
      <c r="C158" s="34">
        <f>SUM(inicio:final!E157)</f>
        <v>3555</v>
      </c>
      <c r="D158" s="34">
        <f>SUM(inicio:final!G157)</f>
        <v>519030</v>
      </c>
      <c r="E158" s="34">
        <f>SUM(inicio:final!J157)</f>
        <v>403</v>
      </c>
      <c r="F158" s="34">
        <f>SUM(inicio:final!L157)</f>
        <v>145080</v>
      </c>
      <c r="G158" s="34">
        <f>SUM(inicio:final!M157)</f>
        <v>0</v>
      </c>
      <c r="H158" s="34">
        <f>SUM(inicio:final!N157)</f>
        <v>401934</v>
      </c>
      <c r="I158" s="34">
        <f>SUM(inicio:final!O157)</f>
        <v>0</v>
      </c>
      <c r="J158" s="34">
        <f>SUM(inicio:final!P157)</f>
        <v>0</v>
      </c>
      <c r="K158" s="34">
        <f>SUM(inicio:final!Q157)</f>
        <v>0</v>
      </c>
      <c r="L158" s="34">
        <f>SUM(inicio:final!R157)</f>
        <v>35000</v>
      </c>
      <c r="M158" s="34">
        <f>SUM(inicio:final!S157)</f>
        <v>2575800</v>
      </c>
      <c r="N158" s="34">
        <f>SUM(inicio:final!T157)</f>
        <v>100346</v>
      </c>
      <c r="O158" s="34">
        <f>SUM(inicio:final!W157)</f>
        <v>9815983</v>
      </c>
      <c r="P158" s="34">
        <f>SUM(inicio:final!X157)</f>
        <v>3225706</v>
      </c>
      <c r="Q158" s="34">
        <f>SUM(inicio:final!Y157)</f>
        <v>6590277</v>
      </c>
    </row>
    <row r="159" spans="1:17" ht="15.75" hidden="1" thickBot="1" x14ac:dyDescent="0.3">
      <c r="A159" s="18"/>
      <c r="B159" s="19" t="s">
        <v>42</v>
      </c>
      <c r="C159" s="34">
        <f>SUM(inicio:final!E158)</f>
        <v>2833</v>
      </c>
      <c r="D159" s="34">
        <f>SUM(inicio:final!G158)</f>
        <v>413618</v>
      </c>
      <c r="E159" s="34">
        <f>SUM(inicio:final!J158)</f>
        <v>233</v>
      </c>
      <c r="F159" s="34">
        <f>SUM(inicio:final!L158)</f>
        <v>83880</v>
      </c>
      <c r="G159" s="34">
        <f>SUM(inicio:final!M158)</f>
        <v>0</v>
      </c>
      <c r="H159" s="34">
        <f>SUM(inicio:final!N158)</f>
        <v>401934</v>
      </c>
      <c r="I159" s="34">
        <f>SUM(inicio:final!O158)</f>
        <v>0</v>
      </c>
      <c r="J159" s="34">
        <f>SUM(inicio:final!P158)</f>
        <v>0</v>
      </c>
      <c r="K159" s="34">
        <f>SUM(inicio:final!Q158)</f>
        <v>0</v>
      </c>
      <c r="L159" s="34">
        <f>SUM(inicio:final!R158)</f>
        <v>35000</v>
      </c>
      <c r="M159" s="34">
        <f>SUM(inicio:final!S158)</f>
        <v>2575800</v>
      </c>
      <c r="N159" s="34">
        <f>SUM(inicio:final!T158)</f>
        <v>100776</v>
      </c>
      <c r="O159" s="34">
        <f>SUM(inicio:final!W158)</f>
        <v>10201285</v>
      </c>
      <c r="P159" s="34">
        <f>SUM(inicio:final!X158)</f>
        <v>3399274</v>
      </c>
      <c r="Q159" s="34">
        <f>SUM(inicio:final!Y158)</f>
        <v>6802011</v>
      </c>
    </row>
    <row r="160" spans="1:17" ht="15.75" hidden="1" thickBot="1" x14ac:dyDescent="0.3">
      <c r="A160" s="18"/>
      <c r="B160" s="19" t="s">
        <v>43</v>
      </c>
      <c r="C160" s="34">
        <f>SUM(inicio:final!E159)</f>
        <v>3410</v>
      </c>
      <c r="D160" s="34">
        <f>SUM(inicio:final!G159)</f>
        <v>497860</v>
      </c>
      <c r="E160" s="34">
        <f>SUM(inicio:final!J159)</f>
        <v>452</v>
      </c>
      <c r="F160" s="34">
        <f>SUM(inicio:final!L159)</f>
        <v>162720</v>
      </c>
      <c r="G160" s="34">
        <f>SUM(inicio:final!M159)</f>
        <v>0</v>
      </c>
      <c r="H160" s="34">
        <f>SUM(inicio:final!N159)</f>
        <v>401934</v>
      </c>
      <c r="I160" s="34">
        <f>SUM(inicio:final!O159)</f>
        <v>0</v>
      </c>
      <c r="J160" s="34">
        <f>SUM(inicio:final!P159)</f>
        <v>0</v>
      </c>
      <c r="K160" s="34">
        <f>SUM(inicio:final!Q159)</f>
        <v>0</v>
      </c>
      <c r="L160" s="34">
        <f>SUM(inicio:final!R159)</f>
        <v>35000</v>
      </c>
      <c r="M160" s="34">
        <f>SUM(inicio:final!S159)</f>
        <v>2575800</v>
      </c>
      <c r="N160" s="34">
        <f>SUM(inicio:final!T159)</f>
        <v>50694</v>
      </c>
      <c r="O160" s="34">
        <f>SUM(inicio:final!W159)</f>
        <v>10526019</v>
      </c>
      <c r="P160" s="34">
        <f>SUM(inicio:final!X159)</f>
        <v>4267179</v>
      </c>
      <c r="Q160" s="34">
        <f>SUM(inicio:final!Y159)</f>
        <v>6258840</v>
      </c>
    </row>
    <row r="161" spans="1:17" ht="15.75" hidden="1" thickBot="1" x14ac:dyDescent="0.3">
      <c r="A161" s="18"/>
      <c r="B161" s="19" t="s">
        <v>44</v>
      </c>
      <c r="C161" s="34">
        <f>SUM(inicio:final!E160)</f>
        <v>2872</v>
      </c>
      <c r="D161" s="34">
        <f>SUM(inicio:final!G160)</f>
        <v>419312</v>
      </c>
      <c r="E161" s="34">
        <f>SUM(inicio:final!J160)</f>
        <v>441</v>
      </c>
      <c r="F161" s="34">
        <f>SUM(inicio:final!L160)</f>
        <v>158760</v>
      </c>
      <c r="G161" s="34">
        <f>SUM(inicio:final!M160)</f>
        <v>0</v>
      </c>
      <c r="H161" s="34">
        <f>SUM(inicio:final!N160)</f>
        <v>401934</v>
      </c>
      <c r="I161" s="34">
        <f>SUM(inicio:final!O160)</f>
        <v>0</v>
      </c>
      <c r="J161" s="34">
        <f>SUM(inicio:final!P160)</f>
        <v>0</v>
      </c>
      <c r="K161" s="34">
        <f>SUM(inicio:final!Q160)</f>
        <v>0</v>
      </c>
      <c r="L161" s="34">
        <f>SUM(inicio:final!R160)</f>
        <v>25000</v>
      </c>
      <c r="M161" s="34">
        <f>SUM(inicio:final!S160)</f>
        <v>2575800</v>
      </c>
      <c r="N161" s="34">
        <f>SUM(inicio:final!T160)</f>
        <v>101960</v>
      </c>
      <c r="O161" s="34">
        <f>SUM(inicio:final!W160)</f>
        <v>9941606</v>
      </c>
      <c r="P161" s="34">
        <f>SUM(inicio:final!X160)</f>
        <v>3420940</v>
      </c>
      <c r="Q161" s="34">
        <f>SUM(inicio:final!Y160)</f>
        <v>6520666</v>
      </c>
    </row>
    <row r="162" spans="1:17" ht="15.75" hidden="1" thickBot="1" x14ac:dyDescent="0.3">
      <c r="A162" s="18"/>
      <c r="B162" s="19" t="s">
        <v>45</v>
      </c>
      <c r="C162" s="34">
        <f>SUM(inicio:final!E161)</f>
        <v>3044</v>
      </c>
      <c r="D162" s="34">
        <f>SUM(inicio:final!G161)</f>
        <v>444424</v>
      </c>
      <c r="E162" s="34">
        <f>SUM(inicio:final!J161)</f>
        <v>1134</v>
      </c>
      <c r="F162" s="34">
        <f>SUM(inicio:final!L161)</f>
        <v>546840</v>
      </c>
      <c r="G162" s="34">
        <f>SUM(inicio:final!M161)</f>
        <v>0</v>
      </c>
      <c r="H162" s="34">
        <f>SUM(inicio:final!N161)</f>
        <v>401934</v>
      </c>
      <c r="I162" s="34">
        <f>SUM(inicio:final!O161)</f>
        <v>0</v>
      </c>
      <c r="J162" s="34">
        <f>SUM(inicio:final!P161)</f>
        <v>0</v>
      </c>
      <c r="K162" s="34">
        <f>SUM(inicio:final!Q161)</f>
        <v>0</v>
      </c>
      <c r="L162" s="34">
        <f>SUM(inicio:final!R161)</f>
        <v>25000</v>
      </c>
      <c r="M162" s="34">
        <f>SUM(inicio:final!S161)</f>
        <v>2575800</v>
      </c>
      <c r="N162" s="34">
        <f>SUM(inicio:final!T161)</f>
        <v>281566</v>
      </c>
      <c r="O162" s="34">
        <f>SUM(inicio:final!W161)</f>
        <v>10796230</v>
      </c>
      <c r="P162" s="34">
        <f>SUM(inicio:final!X161)</f>
        <v>3310222</v>
      </c>
      <c r="Q162" s="34">
        <f>SUM(inicio:final!Y161)</f>
        <v>7486008</v>
      </c>
    </row>
    <row r="163" spans="1:17" ht="15.75" hidden="1" thickBot="1" x14ac:dyDescent="0.3">
      <c r="A163" s="18"/>
      <c r="B163" s="19" t="s">
        <v>46</v>
      </c>
      <c r="C163" s="34">
        <f>SUM(inicio:final!E162)</f>
        <v>3949</v>
      </c>
      <c r="D163" s="34">
        <f>SUM(inicio:final!G162)</f>
        <v>576554</v>
      </c>
      <c r="E163" s="34">
        <f>SUM(inicio:final!J162)</f>
        <v>1692</v>
      </c>
      <c r="F163" s="34">
        <f>SUM(inicio:final!L162)</f>
        <v>835380</v>
      </c>
      <c r="G163" s="34">
        <f>SUM(inicio:final!M162)</f>
        <v>0</v>
      </c>
      <c r="H163" s="34">
        <f>SUM(inicio:final!N162)</f>
        <v>394290</v>
      </c>
      <c r="I163" s="34">
        <f>SUM(inicio:final!O162)</f>
        <v>0</v>
      </c>
      <c r="J163" s="34">
        <f>SUM(inicio:final!P162)</f>
        <v>0</v>
      </c>
      <c r="K163" s="34">
        <f>SUM(inicio:final!Q162)</f>
        <v>0</v>
      </c>
      <c r="L163" s="34">
        <f>SUM(inicio:final!R162)</f>
        <v>25000</v>
      </c>
      <c r="M163" s="34">
        <f>SUM(inicio:final!S162)</f>
        <v>2575800</v>
      </c>
      <c r="N163" s="34">
        <f>SUM(inicio:final!T162)</f>
        <v>102516</v>
      </c>
      <c r="O163" s="34">
        <f>SUM(inicio:final!W162)</f>
        <v>11995908</v>
      </c>
      <c r="P163" s="34">
        <f>SUM(inicio:final!X162)</f>
        <v>4726011</v>
      </c>
      <c r="Q163" s="34">
        <f>SUM(inicio:final!Y162)</f>
        <v>7269897</v>
      </c>
    </row>
    <row r="164" spans="1:17" ht="15.75" hidden="1" thickBot="1" x14ac:dyDescent="0.3">
      <c r="A164" s="18">
        <v>2016</v>
      </c>
      <c r="B164" s="19" t="s">
        <v>35</v>
      </c>
      <c r="C164" s="34">
        <f>SUM(inicio:final!E163)</f>
        <v>3656</v>
      </c>
      <c r="D164" s="34">
        <f>SUM(inicio:final!G163)</f>
        <v>533776</v>
      </c>
      <c r="E164" s="34">
        <f>SUM(inicio:final!J163)</f>
        <v>1405</v>
      </c>
      <c r="F164" s="34">
        <f>SUM(inicio:final!L163)</f>
        <v>524700</v>
      </c>
      <c r="G164" s="34">
        <f>SUM(inicio:final!M163)</f>
        <v>0</v>
      </c>
      <c r="H164" s="34">
        <f>SUM(inicio:final!N163)</f>
        <v>394290</v>
      </c>
      <c r="I164" s="34">
        <f>SUM(inicio:final!O163)</f>
        <v>0</v>
      </c>
      <c r="J164" s="34">
        <f>SUM(inicio:final!P163)</f>
        <v>0</v>
      </c>
      <c r="K164" s="34">
        <f>SUM(inicio:final!Q163)</f>
        <v>0</v>
      </c>
      <c r="L164" s="34">
        <f>SUM(inicio:final!R163)</f>
        <v>25000</v>
      </c>
      <c r="M164" s="34">
        <f>SUM(inicio:final!S163)</f>
        <v>2975800</v>
      </c>
      <c r="N164" s="34">
        <f>SUM(inicio:final!T163)</f>
        <v>102516</v>
      </c>
      <c r="O164" s="34">
        <f>SUM(inicio:final!W163)</f>
        <v>11825979</v>
      </c>
      <c r="P164" s="34">
        <f>SUM(inicio:final!X163)</f>
        <v>4568951</v>
      </c>
      <c r="Q164" s="34">
        <f>SUM(inicio:final!Y163)</f>
        <v>7257028</v>
      </c>
    </row>
    <row r="165" spans="1:17" ht="15.75" hidden="1" thickBot="1" x14ac:dyDescent="0.3">
      <c r="A165" s="18"/>
      <c r="B165" s="19" t="s">
        <v>36</v>
      </c>
      <c r="C165" s="34">
        <f>SUM(inicio:final!E164)</f>
        <v>4011</v>
      </c>
      <c r="D165" s="34">
        <f>SUM(inicio:final!G164)</f>
        <v>585606</v>
      </c>
      <c r="E165" s="34">
        <f>SUM(inicio:final!J164)</f>
        <v>1460</v>
      </c>
      <c r="F165" s="34">
        <f>SUM(inicio:final!L164)</f>
        <v>531360</v>
      </c>
      <c r="G165" s="34">
        <f>SUM(inicio:final!M164)</f>
        <v>0</v>
      </c>
      <c r="H165" s="34">
        <f>SUM(inicio:final!N164)</f>
        <v>394290</v>
      </c>
      <c r="I165" s="34">
        <f>SUM(inicio:final!O164)</f>
        <v>0</v>
      </c>
      <c r="J165" s="34">
        <f>SUM(inicio:final!P164)</f>
        <v>0</v>
      </c>
      <c r="K165" s="34">
        <f>SUM(inicio:final!Q164)</f>
        <v>0</v>
      </c>
      <c r="L165" s="34">
        <f>SUM(inicio:final!R164)</f>
        <v>25000</v>
      </c>
      <c r="M165" s="34">
        <f>SUM(inicio:final!S164)</f>
        <v>2975800</v>
      </c>
      <c r="N165" s="34">
        <f>SUM(inicio:final!T164)</f>
        <v>154305</v>
      </c>
      <c r="O165" s="34">
        <f>SUM(inicio:final!W164)</f>
        <v>11923389</v>
      </c>
      <c r="P165" s="34">
        <f>SUM(inicio:final!X164)</f>
        <v>4917795</v>
      </c>
      <c r="Q165" s="34">
        <f>SUM(inicio:final!Y164)</f>
        <v>7005594</v>
      </c>
    </row>
    <row r="166" spans="1:17" ht="15.75" hidden="1" thickBot="1" x14ac:dyDescent="0.3">
      <c r="A166" s="18"/>
      <c r="B166" s="19" t="s">
        <v>37</v>
      </c>
      <c r="C166" s="34">
        <f>SUM(inicio:final!E165)</f>
        <v>3965</v>
      </c>
      <c r="D166" s="34">
        <f>SUM(inicio:final!G165)</f>
        <v>578890</v>
      </c>
      <c r="E166" s="34">
        <f>SUM(inicio:final!J165)</f>
        <v>1628</v>
      </c>
      <c r="F166" s="34">
        <f>SUM(inicio:final!L165)</f>
        <v>853200</v>
      </c>
      <c r="G166" s="34">
        <f>SUM(inicio:final!M165)</f>
        <v>0</v>
      </c>
      <c r="H166" s="34">
        <f>SUM(inicio:final!N165)</f>
        <v>428205</v>
      </c>
      <c r="I166" s="34">
        <f>SUM(inicio:final!O165)</f>
        <v>0</v>
      </c>
      <c r="J166" s="34">
        <f>SUM(inicio:final!P165)</f>
        <v>0</v>
      </c>
      <c r="K166" s="34">
        <f>SUM(inicio:final!Q165)</f>
        <v>0</v>
      </c>
      <c r="L166" s="34">
        <f>SUM(inicio:final!R165)</f>
        <v>35000</v>
      </c>
      <c r="M166" s="34">
        <f>SUM(inicio:final!S165)</f>
        <v>2975800</v>
      </c>
      <c r="N166" s="34">
        <f>SUM(inicio:final!T165)</f>
        <v>206496</v>
      </c>
      <c r="O166" s="34">
        <f>SUM(inicio:final!W165)</f>
        <v>12083185</v>
      </c>
      <c r="P166" s="34">
        <f>SUM(inicio:final!X165)</f>
        <v>3551171</v>
      </c>
      <c r="Q166" s="34">
        <f>SUM(inicio:final!Y165)</f>
        <v>8532014</v>
      </c>
    </row>
    <row r="167" spans="1:17" ht="15.75" hidden="1" thickBot="1" x14ac:dyDescent="0.3">
      <c r="A167" s="18"/>
      <c r="B167" s="19" t="s">
        <v>38</v>
      </c>
      <c r="C167" s="34">
        <f>SUM(inicio:final!E166)</f>
        <v>2795</v>
      </c>
      <c r="D167" s="34">
        <f>SUM(inicio:final!G166)</f>
        <v>408070</v>
      </c>
      <c r="E167" s="34">
        <f>SUM(inicio:final!J166)</f>
        <v>559</v>
      </c>
      <c r="F167" s="34">
        <f>SUM(inicio:final!L166)</f>
        <v>201240</v>
      </c>
      <c r="G167" s="34">
        <f>SUM(inicio:final!M166)</f>
        <v>0</v>
      </c>
      <c r="H167" s="34">
        <f>SUM(inicio:final!N166)</f>
        <v>395434</v>
      </c>
      <c r="I167" s="34">
        <f>SUM(inicio:final!O166)</f>
        <v>0</v>
      </c>
      <c r="J167" s="34">
        <f>SUM(inicio:final!P166)</f>
        <v>0</v>
      </c>
      <c r="K167" s="34">
        <f>SUM(inicio:final!Q166)</f>
        <v>0</v>
      </c>
      <c r="L167" s="34">
        <f>SUM(inicio:final!R166)</f>
        <v>35000</v>
      </c>
      <c r="M167" s="34">
        <f>SUM(inicio:final!S166)</f>
        <v>2975800</v>
      </c>
      <c r="N167" s="34">
        <f>SUM(inicio:final!T166)</f>
        <v>310884</v>
      </c>
      <c r="O167" s="34">
        <f>SUM(inicio:final!W166)</f>
        <v>12858442</v>
      </c>
      <c r="P167" s="34">
        <f>SUM(inicio:final!X166)</f>
        <v>5086212</v>
      </c>
      <c r="Q167" s="34">
        <f>SUM(inicio:final!Y166)</f>
        <v>7772230</v>
      </c>
    </row>
    <row r="168" spans="1:17" ht="15.75" hidden="1" thickBot="1" x14ac:dyDescent="0.3">
      <c r="A168" s="18"/>
      <c r="B168" s="19" t="s">
        <v>39</v>
      </c>
      <c r="C168" s="34">
        <f>SUM(inicio:final!E167)</f>
        <v>2648</v>
      </c>
      <c r="D168" s="34">
        <f>SUM(inicio:final!G167)</f>
        <v>386608</v>
      </c>
      <c r="E168" s="34">
        <f>SUM(inicio:final!J167)</f>
        <v>251</v>
      </c>
      <c r="F168" s="34">
        <f>SUM(inicio:final!L167)</f>
        <v>86400</v>
      </c>
      <c r="G168" s="34">
        <f>SUM(inicio:final!M167)</f>
        <v>0</v>
      </c>
      <c r="H168" s="34">
        <f>SUM(inicio:final!N167)</f>
        <v>395434</v>
      </c>
      <c r="I168" s="34">
        <f>SUM(inicio:final!O167)</f>
        <v>0</v>
      </c>
      <c r="J168" s="34">
        <f>SUM(inicio:final!P167)</f>
        <v>0</v>
      </c>
      <c r="K168" s="34">
        <f>SUM(inicio:final!Q167)</f>
        <v>0</v>
      </c>
      <c r="L168" s="34">
        <f>SUM(inicio:final!R167)</f>
        <v>35000</v>
      </c>
      <c r="M168" s="34">
        <f>SUM(inicio:final!S167)</f>
        <v>2975800</v>
      </c>
      <c r="N168" s="34">
        <f>SUM(inicio:final!T167)</f>
        <v>207944</v>
      </c>
      <c r="O168" s="34">
        <f>SUM(inicio:final!W167)</f>
        <v>11859416</v>
      </c>
      <c r="P168" s="34">
        <f>SUM(inicio:final!X167)</f>
        <v>3741821</v>
      </c>
      <c r="Q168" s="34">
        <f>SUM(inicio:final!Y167)</f>
        <v>8117595</v>
      </c>
    </row>
    <row r="169" spans="1:17" ht="15.75" hidden="1" thickBot="1" x14ac:dyDescent="0.3">
      <c r="A169" s="18"/>
      <c r="B169" s="19" t="s">
        <v>40</v>
      </c>
      <c r="C169" s="34">
        <f>SUM(inicio:final!E168)</f>
        <v>2870</v>
      </c>
      <c r="D169" s="34">
        <f>SUM(inicio:final!G168)</f>
        <v>419020</v>
      </c>
      <c r="E169" s="34">
        <f>SUM(inicio:final!J168)</f>
        <v>154</v>
      </c>
      <c r="F169" s="34">
        <f>SUM(inicio:final!L168)</f>
        <v>55440</v>
      </c>
      <c r="G169" s="34">
        <f>SUM(inicio:final!M168)</f>
        <v>0</v>
      </c>
      <c r="H169" s="34">
        <f>SUM(inicio:final!N168)</f>
        <v>395434</v>
      </c>
      <c r="I169" s="34">
        <f>SUM(inicio:final!O168)</f>
        <v>0</v>
      </c>
      <c r="J169" s="34">
        <f>SUM(inicio:final!P168)</f>
        <v>0</v>
      </c>
      <c r="K169" s="34">
        <f>SUM(inicio:final!Q168)</f>
        <v>0</v>
      </c>
      <c r="L169" s="34">
        <f>SUM(inicio:final!R168)</f>
        <v>35000</v>
      </c>
      <c r="M169" s="34">
        <f>SUM(inicio:final!S168)</f>
        <v>2975800</v>
      </c>
      <c r="N169" s="34">
        <f>SUM(inicio:final!T168)</f>
        <v>156312</v>
      </c>
      <c r="O169" s="34">
        <f>SUM(inicio:final!W168)</f>
        <v>12154601</v>
      </c>
      <c r="P169" s="34">
        <f>SUM(inicio:final!X168)</f>
        <v>4145104</v>
      </c>
      <c r="Q169" s="34">
        <f>SUM(inicio:final!Y168)</f>
        <v>8009497</v>
      </c>
    </row>
    <row r="170" spans="1:17" ht="15.75" hidden="1" thickBot="1" x14ac:dyDescent="0.3">
      <c r="A170" s="18"/>
      <c r="B170" s="19" t="s">
        <v>41</v>
      </c>
      <c r="C170" s="34">
        <f>SUM(inicio:final!E169)</f>
        <v>3656</v>
      </c>
      <c r="D170" s="34">
        <f>SUM(inicio:final!G169)</f>
        <v>533776</v>
      </c>
      <c r="E170" s="34">
        <f>SUM(inicio:final!J169)</f>
        <v>244</v>
      </c>
      <c r="F170" s="34">
        <f>SUM(inicio:final!L169)</f>
        <v>87840</v>
      </c>
      <c r="G170" s="34">
        <f>SUM(inicio:final!M169)</f>
        <v>0</v>
      </c>
      <c r="H170" s="34">
        <f>SUM(inicio:final!N169)</f>
        <v>385190</v>
      </c>
      <c r="I170" s="34">
        <f>SUM(inicio:final!O169)</f>
        <v>0</v>
      </c>
      <c r="J170" s="34">
        <f>SUM(inicio:final!P169)</f>
        <v>0</v>
      </c>
      <c r="K170" s="34">
        <f>SUM(inicio:final!Q169)</f>
        <v>0</v>
      </c>
      <c r="L170" s="34">
        <f>SUM(inicio:final!R169)</f>
        <v>35000</v>
      </c>
      <c r="M170" s="34">
        <f>SUM(inicio:final!S169)</f>
        <v>2975800</v>
      </c>
      <c r="N170" s="34">
        <f>SUM(inicio:final!T169)</f>
        <v>156849</v>
      </c>
      <c r="O170" s="34">
        <f>SUM(inicio:final!W169)</f>
        <v>12183952</v>
      </c>
      <c r="P170" s="34">
        <f>SUM(inicio:final!X169)</f>
        <v>3809951</v>
      </c>
      <c r="Q170" s="34">
        <f>SUM(inicio:final!Y169)</f>
        <v>8374001</v>
      </c>
    </row>
    <row r="171" spans="1:17" ht="15.75" hidden="1" thickBot="1" x14ac:dyDescent="0.3">
      <c r="A171" s="18"/>
      <c r="B171" s="19" t="s">
        <v>42</v>
      </c>
      <c r="C171" s="34">
        <f>SUM(inicio:final!E170)</f>
        <v>3409</v>
      </c>
      <c r="D171" s="34">
        <f>SUM(inicio:final!G170)</f>
        <v>497714</v>
      </c>
      <c r="E171" s="34">
        <f>SUM(inicio:final!J170)</f>
        <v>259</v>
      </c>
      <c r="F171" s="34">
        <f>SUM(inicio:final!L170)</f>
        <v>93240</v>
      </c>
      <c r="G171" s="34">
        <f>SUM(inicio:final!M170)</f>
        <v>0</v>
      </c>
      <c r="H171" s="34">
        <f>SUM(inicio:final!N170)</f>
        <v>385190</v>
      </c>
      <c r="I171" s="34">
        <f>SUM(inicio:final!O170)</f>
        <v>0</v>
      </c>
      <c r="J171" s="34">
        <f>SUM(inicio:final!P170)</f>
        <v>0</v>
      </c>
      <c r="K171" s="34">
        <f>SUM(inicio:final!Q170)</f>
        <v>0</v>
      </c>
      <c r="L171" s="34">
        <f>SUM(inicio:final!R170)</f>
        <v>35000</v>
      </c>
      <c r="M171" s="34">
        <f>SUM(inicio:final!S170)</f>
        <v>2975800</v>
      </c>
      <c r="N171" s="34">
        <f>SUM(inicio:final!T170)</f>
        <v>157254</v>
      </c>
      <c r="O171" s="34">
        <f>SUM(inicio:final!W170)</f>
        <v>12518199</v>
      </c>
      <c r="P171" s="34">
        <f>SUM(inicio:final!X170)</f>
        <v>3771215</v>
      </c>
      <c r="Q171" s="34">
        <f>SUM(inicio:final!Y170)</f>
        <v>8746984</v>
      </c>
    </row>
    <row r="172" spans="1:17" ht="15.75" hidden="1" thickBot="1" x14ac:dyDescent="0.3">
      <c r="A172" s="18"/>
      <c r="B172" s="19" t="s">
        <v>43</v>
      </c>
      <c r="C172" s="34">
        <f>SUM(inicio:final!E171)</f>
        <v>3571</v>
      </c>
      <c r="D172" s="34">
        <f>SUM(inicio:final!G171)</f>
        <v>521366</v>
      </c>
      <c r="E172" s="34">
        <f>SUM(inicio:final!J171)</f>
        <v>694</v>
      </c>
      <c r="F172" s="34">
        <f>SUM(inicio:final!L171)</f>
        <v>249840</v>
      </c>
      <c r="G172" s="34">
        <f>SUM(inicio:final!M171)</f>
        <v>0</v>
      </c>
      <c r="H172" s="34">
        <f>SUM(inicio:final!N171)</f>
        <v>273000</v>
      </c>
      <c r="I172" s="34">
        <f>SUM(inicio:final!O171)</f>
        <v>0</v>
      </c>
      <c r="J172" s="34">
        <f>SUM(inicio:final!P171)</f>
        <v>0</v>
      </c>
      <c r="K172" s="34">
        <f>SUM(inicio:final!Q171)</f>
        <v>0</v>
      </c>
      <c r="L172" s="34">
        <f>SUM(inicio:final!R171)</f>
        <v>35000</v>
      </c>
      <c r="M172" s="34">
        <f>SUM(inicio:final!S171)</f>
        <v>2975800</v>
      </c>
      <c r="N172" s="34">
        <f>SUM(inicio:final!T171)</f>
        <v>157344</v>
      </c>
      <c r="O172" s="34">
        <f>SUM(inicio:final!W171)</f>
        <v>12959334</v>
      </c>
      <c r="P172" s="34">
        <f>SUM(inicio:final!X171)</f>
        <v>3808647</v>
      </c>
      <c r="Q172" s="34">
        <f>SUM(inicio:final!Y171)</f>
        <v>9150687</v>
      </c>
    </row>
    <row r="173" spans="1:17" ht="15.75" hidden="1" thickBot="1" x14ac:dyDescent="0.3">
      <c r="A173" s="18"/>
      <c r="B173" s="19" t="s">
        <v>44</v>
      </c>
      <c r="C173" s="34">
        <f>SUM(inicio:final!E172)</f>
        <v>3172</v>
      </c>
      <c r="D173" s="34">
        <f>SUM(inicio:final!G172)</f>
        <v>463112</v>
      </c>
      <c r="E173" s="34">
        <f>SUM(inicio:final!J172)</f>
        <v>920</v>
      </c>
      <c r="F173" s="34">
        <f>SUM(inicio:final!L172)</f>
        <v>332820</v>
      </c>
      <c r="G173" s="34">
        <f>SUM(inicio:final!M172)</f>
        <v>0</v>
      </c>
      <c r="H173" s="34">
        <f>SUM(inicio:final!N172)</f>
        <v>273000</v>
      </c>
      <c r="I173" s="34">
        <f>SUM(inicio:final!O172)</f>
        <v>0</v>
      </c>
      <c r="J173" s="34">
        <f>SUM(inicio:final!P172)</f>
        <v>0</v>
      </c>
      <c r="K173" s="34">
        <f>SUM(inicio:final!Q172)</f>
        <v>0</v>
      </c>
      <c r="L173" s="34">
        <f>SUM(inicio:final!R172)</f>
        <v>35000</v>
      </c>
      <c r="M173" s="34">
        <f>SUM(inicio:final!S172)</f>
        <v>2975800</v>
      </c>
      <c r="N173" s="34">
        <f>SUM(inicio:final!T172)</f>
        <v>223130</v>
      </c>
      <c r="O173" s="34">
        <f>SUM(inicio:final!W172)</f>
        <v>13453549</v>
      </c>
      <c r="P173" s="34">
        <f>SUM(inicio:final!X172)</f>
        <v>3846140</v>
      </c>
      <c r="Q173" s="34">
        <f>SUM(inicio:final!Y172)</f>
        <v>9607409</v>
      </c>
    </row>
    <row r="174" spans="1:17" ht="15.75" hidden="1" thickBot="1" x14ac:dyDescent="0.3">
      <c r="A174" s="18"/>
      <c r="B174" s="19" t="s">
        <v>45</v>
      </c>
      <c r="C174" s="34">
        <f>SUM(inicio:final!E173)</f>
        <v>3983</v>
      </c>
      <c r="D174" s="34">
        <f>SUM(inicio:final!G173)</f>
        <v>581518</v>
      </c>
      <c r="E174" s="34">
        <f>SUM(inicio:final!J173)</f>
        <v>1535</v>
      </c>
      <c r="F174" s="34">
        <f>SUM(inicio:final!L173)</f>
        <v>878400</v>
      </c>
      <c r="G174" s="34">
        <f>SUM(inicio:final!M173)</f>
        <v>0</v>
      </c>
      <c r="H174" s="34">
        <f>SUM(inicio:final!N173)</f>
        <v>273000</v>
      </c>
      <c r="I174" s="34">
        <f>SUM(inicio:final!O173)</f>
        <v>0</v>
      </c>
      <c r="J174" s="34">
        <f>SUM(inicio:final!P173)</f>
        <v>0</v>
      </c>
      <c r="K174" s="34">
        <f>SUM(inicio:final!Q173)</f>
        <v>0</v>
      </c>
      <c r="L174" s="34">
        <f>SUM(inicio:final!R173)</f>
        <v>35000</v>
      </c>
      <c r="M174" s="34">
        <f>SUM(inicio:final!S173)</f>
        <v>2975800</v>
      </c>
      <c r="N174" s="34">
        <f>SUM(inicio:final!T173)</f>
        <v>235513</v>
      </c>
      <c r="O174" s="34">
        <f>SUM(inicio:final!W173)</f>
        <v>14586640</v>
      </c>
      <c r="P174" s="34">
        <f>SUM(inicio:final!X173)</f>
        <v>4253193</v>
      </c>
      <c r="Q174" s="34">
        <f>SUM(inicio:final!Y173)</f>
        <v>10333447</v>
      </c>
    </row>
    <row r="175" spans="1:17" ht="15.75" hidden="1" thickBot="1" x14ac:dyDescent="0.3">
      <c r="A175" s="18"/>
      <c r="B175" s="19" t="s">
        <v>46</v>
      </c>
      <c r="C175" s="34">
        <f>SUM(inicio:final!E174)</f>
        <v>5035</v>
      </c>
      <c r="D175" s="34">
        <f>SUM(inicio:final!G174)</f>
        <v>735110</v>
      </c>
      <c r="E175" s="34">
        <f>SUM(inicio:final!J174)</f>
        <v>1671</v>
      </c>
      <c r="F175" s="34">
        <f>SUM(inicio:final!L174)</f>
        <v>716400</v>
      </c>
      <c r="G175" s="34">
        <f>SUM(inicio:final!M174)</f>
        <v>0</v>
      </c>
      <c r="H175" s="34">
        <f>SUM(inicio:final!N174)</f>
        <v>273000</v>
      </c>
      <c r="I175" s="34">
        <f>SUM(inicio:final!O174)</f>
        <v>0</v>
      </c>
      <c r="J175" s="34">
        <f>SUM(inicio:final!P174)</f>
        <v>0</v>
      </c>
      <c r="K175" s="34">
        <f>SUM(inicio:final!Q174)</f>
        <v>0</v>
      </c>
      <c r="L175" s="34">
        <f>SUM(inicio:final!R174)</f>
        <v>35000</v>
      </c>
      <c r="M175" s="34">
        <f>SUM(inicio:final!S174)</f>
        <v>2975800</v>
      </c>
      <c r="N175" s="34">
        <f>SUM(inicio:final!T174)</f>
        <v>158361</v>
      </c>
      <c r="O175" s="34">
        <f>SUM(inicio:final!W174)</f>
        <v>15227118</v>
      </c>
      <c r="P175" s="34">
        <f>SUM(inicio:final!X174)</f>
        <v>4822229</v>
      </c>
      <c r="Q175" s="34">
        <f>SUM(inicio:final!Y174)</f>
        <v>10404889</v>
      </c>
    </row>
    <row r="176" spans="1:17" ht="15.75" hidden="1" thickBot="1" x14ac:dyDescent="0.3">
      <c r="A176" s="18">
        <v>2017</v>
      </c>
      <c r="B176" s="92" t="s">
        <v>35</v>
      </c>
      <c r="C176" s="34">
        <f>SUM(inicio:final!E175)</f>
        <v>5228</v>
      </c>
      <c r="D176" s="34">
        <f>SUM(inicio:final!G175)</f>
        <v>763288</v>
      </c>
      <c r="E176" s="34">
        <f>SUM(inicio:final!J175)</f>
        <v>1354</v>
      </c>
      <c r="F176" s="34">
        <f>SUM(inicio:final!L175)</f>
        <v>757786</v>
      </c>
      <c r="G176" s="34">
        <f>SUM(inicio:final!M175)</f>
        <v>152971</v>
      </c>
      <c r="H176" s="34">
        <f>SUM(inicio:final!N175)</f>
        <v>273000</v>
      </c>
      <c r="I176" s="34">
        <f>SUM(inicio:final!O175)</f>
        <v>0</v>
      </c>
      <c r="J176" s="34">
        <f>SUM(inicio:final!P175)</f>
        <v>0</v>
      </c>
      <c r="K176" s="34">
        <f>SUM(inicio:final!Q175)</f>
        <v>0</v>
      </c>
      <c r="L176" s="34">
        <f>SUM(inicio:final!R175)</f>
        <v>35000</v>
      </c>
      <c r="M176" s="34">
        <f>SUM(inicio:final!S175)</f>
        <v>3056400</v>
      </c>
      <c r="N176" s="34">
        <f>SUM(inicio:final!T175)</f>
        <v>210544</v>
      </c>
      <c r="O176" s="34">
        <f>SUM(inicio:final!W175)</f>
        <v>15653878</v>
      </c>
      <c r="P176" s="34">
        <f>SUM(inicio:final!X175)</f>
        <v>4050578</v>
      </c>
      <c r="Q176" s="34">
        <f>SUM(inicio:final!Y175)</f>
        <v>11603300</v>
      </c>
    </row>
    <row r="177" spans="1:17" ht="15.75" hidden="1" thickBot="1" x14ac:dyDescent="0.3">
      <c r="A177" s="18"/>
      <c r="B177" s="92" t="s">
        <v>36</v>
      </c>
      <c r="C177" s="34">
        <f>SUM(inicio:final!E176)</f>
        <v>5095</v>
      </c>
      <c r="D177" s="34">
        <f>SUM(inicio:final!G176)</f>
        <v>744468</v>
      </c>
      <c r="E177" s="34">
        <f>SUM(inicio:final!J176)</f>
        <v>1225</v>
      </c>
      <c r="F177" s="34">
        <f>SUM(inicio:final!L176)</f>
        <v>679802</v>
      </c>
      <c r="G177" s="34">
        <f>SUM(inicio:final!M176)</f>
        <v>152971</v>
      </c>
      <c r="H177" s="34">
        <f>SUM(inicio:final!N176)</f>
        <v>273000</v>
      </c>
      <c r="I177" s="34">
        <f>SUM(inicio:final!O176)</f>
        <v>0</v>
      </c>
      <c r="J177" s="34">
        <f>SUM(inicio:final!P176)</f>
        <v>0</v>
      </c>
      <c r="K177" s="34">
        <f>SUM(inicio:final!Q176)</f>
        <v>0</v>
      </c>
      <c r="L177" s="34">
        <f>SUM(inicio:final!R176)</f>
        <v>35000</v>
      </c>
      <c r="M177" s="34">
        <f>SUM(inicio:final!S176)</f>
        <v>3056400</v>
      </c>
      <c r="N177" s="34">
        <f>SUM(inicio:final!T176)</f>
        <v>158352</v>
      </c>
      <c r="O177" s="34">
        <f>SUM(inicio:final!W176)</f>
        <v>16703293</v>
      </c>
      <c r="P177" s="34">
        <f>SUM(inicio:final!X176)</f>
        <v>5640973</v>
      </c>
      <c r="Q177" s="34">
        <f>SUM(inicio:final!Y176)</f>
        <v>11062320</v>
      </c>
    </row>
    <row r="178" spans="1:17" ht="15.75" hidden="1" thickBot="1" x14ac:dyDescent="0.3">
      <c r="A178" s="18"/>
      <c r="B178" s="92" t="s">
        <v>37</v>
      </c>
      <c r="C178" s="34">
        <f>SUM(inicio:final!E177)</f>
        <v>4706</v>
      </c>
      <c r="D178" s="34">
        <f>SUM(inicio:final!G177)</f>
        <v>688030</v>
      </c>
      <c r="E178" s="34">
        <f>SUM(inicio:final!J177)</f>
        <v>1178</v>
      </c>
      <c r="F178" s="34">
        <f>SUM(inicio:final!L177)</f>
        <v>658502</v>
      </c>
      <c r="G178" s="34">
        <f>SUM(inicio:final!M177)</f>
        <v>152971</v>
      </c>
      <c r="H178" s="34">
        <f>SUM(inicio:final!N177)</f>
        <v>273000</v>
      </c>
      <c r="I178" s="34">
        <f>SUM(inicio:final!O177)</f>
        <v>0</v>
      </c>
      <c r="J178" s="34">
        <f>SUM(inicio:final!P177)</f>
        <v>0</v>
      </c>
      <c r="K178" s="34">
        <f>SUM(inicio:final!Q177)</f>
        <v>0</v>
      </c>
      <c r="L178" s="34">
        <f>SUM(inicio:final!R177)</f>
        <v>35000</v>
      </c>
      <c r="M178" s="34">
        <f>SUM(inicio:final!S177)</f>
        <v>3056400</v>
      </c>
      <c r="N178" s="34">
        <f>SUM(inicio:final!T177)</f>
        <v>158832</v>
      </c>
      <c r="O178" s="34">
        <f>SUM(inicio:final!W177)</f>
        <v>16085055</v>
      </c>
      <c r="P178" s="34">
        <f>SUM(inicio:final!X177)</f>
        <v>4993533</v>
      </c>
      <c r="Q178" s="34">
        <f>SUM(inicio:final!Y177)</f>
        <v>11091522</v>
      </c>
    </row>
    <row r="179" spans="1:17" ht="15.75" hidden="1" thickBot="1" x14ac:dyDescent="0.3">
      <c r="A179" s="18"/>
      <c r="B179" s="92" t="s">
        <v>38</v>
      </c>
      <c r="C179" s="34">
        <f>SUM(inicio:final!E178)</f>
        <v>3200</v>
      </c>
      <c r="D179" s="34">
        <f>SUM(inicio:final!G178)</f>
        <v>467200</v>
      </c>
      <c r="E179" s="34">
        <f>SUM(inicio:final!J178)</f>
        <v>907</v>
      </c>
      <c r="F179" s="34">
        <f>SUM(inicio:final!L178)</f>
        <v>507013</v>
      </c>
      <c r="G179" s="34">
        <f>SUM(inicio:final!M178)</f>
        <v>152971</v>
      </c>
      <c r="H179" s="34">
        <f>SUM(inicio:final!N178)</f>
        <v>273000</v>
      </c>
      <c r="I179" s="34">
        <f>SUM(inicio:final!O178)</f>
        <v>0</v>
      </c>
      <c r="J179" s="34">
        <f>SUM(inicio:final!P178)</f>
        <v>0</v>
      </c>
      <c r="K179" s="34">
        <f>SUM(inicio:final!Q178)</f>
        <v>0</v>
      </c>
      <c r="L179" s="34">
        <f>SUM(inicio:final!R178)</f>
        <v>35000</v>
      </c>
      <c r="M179" s="34">
        <f>SUM(inicio:final!S178)</f>
        <v>3056400</v>
      </c>
      <c r="N179" s="34">
        <f>SUM(inicio:final!T178)</f>
        <v>159369</v>
      </c>
      <c r="O179" s="34">
        <f>SUM(inicio:final!W178)</f>
        <v>15742475</v>
      </c>
      <c r="P179" s="34">
        <f>SUM(inicio:final!X178)</f>
        <v>4224954</v>
      </c>
      <c r="Q179" s="34">
        <f>SUM(inicio:final!Y178)</f>
        <v>11517521</v>
      </c>
    </row>
    <row r="180" spans="1:17" ht="15.75" hidden="1" thickBot="1" x14ac:dyDescent="0.3">
      <c r="A180" s="18"/>
      <c r="B180" s="92" t="s">
        <v>39</v>
      </c>
      <c r="C180" s="34">
        <f>SUM(inicio:final!E179)</f>
        <v>3338</v>
      </c>
      <c r="D180" s="34">
        <f>SUM(inicio:final!G179)</f>
        <v>487348</v>
      </c>
      <c r="E180" s="34">
        <f>SUM(inicio:final!J179)</f>
        <v>609</v>
      </c>
      <c r="F180" s="34">
        <f>SUM(inicio:final!L179)</f>
        <v>345291</v>
      </c>
      <c r="G180" s="34">
        <f>SUM(inicio:final!M179)</f>
        <v>152971</v>
      </c>
      <c r="H180" s="34">
        <f>SUM(inicio:final!N179)</f>
        <v>273000</v>
      </c>
      <c r="I180" s="34">
        <f>SUM(inicio:final!O179)</f>
        <v>0</v>
      </c>
      <c r="J180" s="34">
        <f>SUM(inicio:final!P179)</f>
        <v>0</v>
      </c>
      <c r="K180" s="34">
        <f>SUM(inicio:final!Q179)</f>
        <v>0</v>
      </c>
      <c r="L180" s="34">
        <f>SUM(inicio:final!R179)</f>
        <v>35000</v>
      </c>
      <c r="M180" s="34">
        <f>SUM(inicio:final!S179)</f>
        <v>3056400</v>
      </c>
      <c r="N180" s="34">
        <f>SUM(inicio:final!T179)</f>
        <v>159786</v>
      </c>
      <c r="O180" s="34">
        <f>SUM(inicio:final!W179)</f>
        <v>16027317</v>
      </c>
      <c r="P180" s="34">
        <f>SUM(inicio:final!X179)</f>
        <v>4274421</v>
      </c>
      <c r="Q180" s="34">
        <f>SUM(inicio:final!Y179)</f>
        <v>11752896</v>
      </c>
    </row>
    <row r="181" spans="1:17" ht="15.75" hidden="1" thickBot="1" x14ac:dyDescent="0.3">
      <c r="A181" s="18"/>
      <c r="B181" s="92" t="s">
        <v>40</v>
      </c>
      <c r="C181" s="34">
        <f>SUM(inicio:final!E180)</f>
        <v>3897</v>
      </c>
      <c r="D181" s="34">
        <f>SUM(inicio:final!G180)</f>
        <v>568962</v>
      </c>
      <c r="E181" s="34">
        <f>SUM(inicio:final!J180)</f>
        <v>199</v>
      </c>
      <c r="F181" s="34">
        <f>SUM(inicio:final!L180)</f>
        <v>111241</v>
      </c>
      <c r="G181" s="34">
        <f>SUM(inicio:final!M180)</f>
        <v>152971</v>
      </c>
      <c r="H181" s="34">
        <f>SUM(inicio:final!N180)</f>
        <v>273000</v>
      </c>
      <c r="I181" s="34">
        <f>SUM(inicio:final!O180)</f>
        <v>0</v>
      </c>
      <c r="J181" s="34">
        <f>SUM(inicio:final!P180)</f>
        <v>0</v>
      </c>
      <c r="K181" s="34">
        <f>SUM(inicio:final!Q180)</f>
        <v>0</v>
      </c>
      <c r="L181" s="34">
        <f>SUM(inicio:final!R180)</f>
        <v>35000</v>
      </c>
      <c r="M181" s="34">
        <f>SUM(inicio:final!S180)</f>
        <v>3056400</v>
      </c>
      <c r="N181" s="34">
        <f>SUM(inicio:final!T180)</f>
        <v>213320</v>
      </c>
      <c r="O181" s="34">
        <f>SUM(inicio:final!W180)</f>
        <v>16163790</v>
      </c>
      <c r="P181" s="34">
        <f>SUM(inicio:final!X180)</f>
        <v>4337455</v>
      </c>
      <c r="Q181" s="34">
        <f>SUM(inicio:final!Y180)</f>
        <v>11826335</v>
      </c>
    </row>
    <row r="182" spans="1:17" ht="15.75" hidden="1" thickBot="1" x14ac:dyDescent="0.3">
      <c r="A182" s="18"/>
      <c r="B182" s="92" t="s">
        <v>41</v>
      </c>
      <c r="C182" s="34">
        <f>SUM(inicio:final!E181)</f>
        <v>3882</v>
      </c>
      <c r="D182" s="34">
        <f>SUM(inicio:final!G181)</f>
        <v>566772</v>
      </c>
      <c r="E182" s="34">
        <f>SUM(inicio:final!J181)</f>
        <v>275</v>
      </c>
      <c r="F182" s="34">
        <f>SUM(inicio:final!L181)</f>
        <v>153725</v>
      </c>
      <c r="G182" s="34">
        <f>SUM(inicio:final!M181)</f>
        <v>152971</v>
      </c>
      <c r="H182" s="34">
        <f>SUM(inicio:final!N181)</f>
        <v>273000</v>
      </c>
      <c r="I182" s="34">
        <f>SUM(inicio:final!O181)</f>
        <v>0</v>
      </c>
      <c r="J182" s="34">
        <f>SUM(inicio:final!P181)</f>
        <v>0</v>
      </c>
      <c r="K182" s="34">
        <f>SUM(inicio:final!Q181)</f>
        <v>0</v>
      </c>
      <c r="L182" s="34">
        <f>SUM(inicio:final!R181)</f>
        <v>35000</v>
      </c>
      <c r="M182" s="34">
        <f>SUM(inicio:final!S181)</f>
        <v>3056400</v>
      </c>
      <c r="N182" s="34">
        <f>SUM(inicio:final!T181)</f>
        <v>159585</v>
      </c>
      <c r="O182" s="34">
        <f>SUM(inicio:final!W181)</f>
        <v>16223788</v>
      </c>
      <c r="P182" s="34">
        <f>SUM(inicio:final!X181)</f>
        <v>3142682</v>
      </c>
      <c r="Q182" s="34">
        <f>SUM(inicio:final!Y181)</f>
        <v>13081106</v>
      </c>
    </row>
    <row r="183" spans="1:17" ht="15.75" hidden="1" thickBot="1" x14ac:dyDescent="0.3">
      <c r="A183" s="18"/>
      <c r="B183" s="92" t="s">
        <v>42</v>
      </c>
      <c r="C183" s="34">
        <f>SUM(inicio:final!E182)</f>
        <v>4470</v>
      </c>
      <c r="D183" s="34">
        <f>SUM(inicio:final!G182)</f>
        <v>652620</v>
      </c>
      <c r="E183" s="34">
        <f>SUM(inicio:final!J182)</f>
        <v>385</v>
      </c>
      <c r="F183" s="34">
        <f>SUM(inicio:final!L182)</f>
        <v>215215</v>
      </c>
      <c r="G183" s="34">
        <f>SUM(inicio:final!M182)</f>
        <v>152971</v>
      </c>
      <c r="H183" s="34">
        <f>SUM(inicio:final!N182)</f>
        <v>311259</v>
      </c>
      <c r="I183" s="34">
        <f>SUM(inicio:final!O182)</f>
        <v>0</v>
      </c>
      <c r="J183" s="34">
        <f>SUM(inicio:final!P182)</f>
        <v>0</v>
      </c>
      <c r="K183" s="34">
        <f>SUM(inicio:final!Q182)</f>
        <v>0</v>
      </c>
      <c r="L183" s="34">
        <f>SUM(inicio:final!R182)</f>
        <v>35000</v>
      </c>
      <c r="M183" s="34">
        <f>SUM(inicio:final!S182)</f>
        <v>3056400</v>
      </c>
      <c r="N183" s="34">
        <f>SUM(inicio:final!T182)</f>
        <v>159624</v>
      </c>
      <c r="O183" s="34">
        <f>SUM(inicio:final!W182)</f>
        <v>17664195</v>
      </c>
      <c r="P183" s="34">
        <f>SUM(inicio:final!X182)</f>
        <v>4890537</v>
      </c>
      <c r="Q183" s="34">
        <f>SUM(inicio:final!Y182)</f>
        <v>12773658</v>
      </c>
    </row>
    <row r="184" spans="1:17" ht="15.75" hidden="1" thickBot="1" x14ac:dyDescent="0.3">
      <c r="A184" s="18"/>
      <c r="B184" s="92" t="s">
        <v>43</v>
      </c>
      <c r="C184" s="34">
        <f>SUM(inicio:final!E183)</f>
        <v>3826</v>
      </c>
      <c r="D184" s="34">
        <f>SUM(inicio:final!G183)</f>
        <v>558596</v>
      </c>
      <c r="E184" s="34">
        <f>SUM(inicio:final!J183)</f>
        <v>481</v>
      </c>
      <c r="F184" s="34">
        <f>SUM(inicio:final!L183)</f>
        <v>270859</v>
      </c>
      <c r="G184" s="34">
        <f>SUM(inicio:final!M183)</f>
        <v>152971</v>
      </c>
      <c r="H184" s="34">
        <f>SUM(inicio:final!N183)</f>
        <v>311883</v>
      </c>
      <c r="I184" s="34">
        <f>SUM(inicio:final!O183)</f>
        <v>0</v>
      </c>
      <c r="J184" s="34">
        <f>SUM(inicio:final!P183)</f>
        <v>0</v>
      </c>
      <c r="K184" s="34">
        <f>SUM(inicio:final!Q183)</f>
        <v>15900</v>
      </c>
      <c r="L184" s="34">
        <f>SUM(inicio:final!R183)</f>
        <v>35000</v>
      </c>
      <c r="M184" s="34">
        <f>SUM(inicio:final!S183)</f>
        <v>3056400</v>
      </c>
      <c r="N184" s="34">
        <f>SUM(inicio:final!T183)</f>
        <v>159942</v>
      </c>
      <c r="O184" s="34">
        <f>SUM(inicio:final!W183)</f>
        <v>17335209</v>
      </c>
      <c r="P184" s="34">
        <f>SUM(inicio:final!X183)</f>
        <v>4826103</v>
      </c>
      <c r="Q184" s="34">
        <f>SUM(inicio:final!Y183)</f>
        <v>12509106</v>
      </c>
    </row>
    <row r="185" spans="1:17" ht="15.75" hidden="1" thickBot="1" x14ac:dyDescent="0.3">
      <c r="A185" s="18"/>
      <c r="B185" s="92" t="s">
        <v>44</v>
      </c>
      <c r="C185" s="34">
        <f>SUM(inicio:final!E184)</f>
        <v>3243</v>
      </c>
      <c r="D185" s="34">
        <f>SUM(inicio:final!G184)</f>
        <v>473478</v>
      </c>
      <c r="E185" s="34">
        <f>SUM(inicio:final!J184)</f>
        <v>503</v>
      </c>
      <c r="F185" s="34">
        <f>SUM(inicio:final!L184)</f>
        <v>280059</v>
      </c>
      <c r="G185" s="34">
        <f>SUM(inicio:final!M184)</f>
        <v>152971</v>
      </c>
      <c r="H185" s="34">
        <f>SUM(inicio:final!N184)</f>
        <v>303620</v>
      </c>
      <c r="I185" s="34">
        <f>SUM(inicio:final!O184)</f>
        <v>0</v>
      </c>
      <c r="J185" s="34">
        <f>SUM(inicio:final!P184)</f>
        <v>0</v>
      </c>
      <c r="K185" s="34">
        <f>SUM(inicio:final!Q184)</f>
        <v>0</v>
      </c>
      <c r="L185" s="34">
        <f>SUM(inicio:final!R184)</f>
        <v>35000</v>
      </c>
      <c r="M185" s="34">
        <f>SUM(inicio:final!S184)</f>
        <v>3056400</v>
      </c>
      <c r="N185" s="34">
        <f>SUM(inicio:final!T184)</f>
        <v>159810</v>
      </c>
      <c r="O185" s="34">
        <f>SUM(inicio:final!W184)</f>
        <v>16970444</v>
      </c>
      <c r="P185" s="34">
        <f>SUM(inicio:final!X184)</f>
        <v>4465188</v>
      </c>
      <c r="Q185" s="34">
        <f>SUM(inicio:final!Y184)</f>
        <v>12505256</v>
      </c>
    </row>
    <row r="186" spans="1:17" ht="15.75" hidden="1" thickBot="1" x14ac:dyDescent="0.3">
      <c r="A186" s="18"/>
      <c r="B186" s="92" t="s">
        <v>45</v>
      </c>
      <c r="C186" s="34">
        <f>SUM(inicio:final!E185)</f>
        <v>3578</v>
      </c>
      <c r="D186" s="34">
        <f>SUM(inicio:final!G185)</f>
        <v>522388</v>
      </c>
      <c r="E186" s="34">
        <f>SUM(inicio:final!J185)</f>
        <v>1071</v>
      </c>
      <c r="F186" s="34">
        <f>SUM(inicio:final!L185)</f>
        <v>603009</v>
      </c>
      <c r="G186" s="34">
        <f>SUM(inicio:final!M185)</f>
        <v>152971</v>
      </c>
      <c r="H186" s="34">
        <f>SUM(inicio:final!N185)</f>
        <v>304722</v>
      </c>
      <c r="I186" s="34">
        <f>SUM(inicio:final!O185)</f>
        <v>0</v>
      </c>
      <c r="J186" s="34">
        <f>SUM(inicio:final!P185)</f>
        <v>0</v>
      </c>
      <c r="K186" s="34">
        <f>SUM(inicio:final!Q185)</f>
        <v>0</v>
      </c>
      <c r="L186" s="34">
        <f>SUM(inicio:final!R185)</f>
        <v>35000</v>
      </c>
      <c r="M186" s="34">
        <f>SUM(inicio:final!S185)</f>
        <v>3056400</v>
      </c>
      <c r="N186" s="34">
        <f>SUM(inicio:final!T185)</f>
        <v>213848</v>
      </c>
      <c r="O186" s="34">
        <f>SUM(inicio:final!W185)</f>
        <v>17393594</v>
      </c>
      <c r="P186" s="34">
        <f>SUM(inicio:final!X185)</f>
        <v>4608141</v>
      </c>
      <c r="Q186" s="34">
        <f>SUM(inicio:final!Y185)</f>
        <v>12785453</v>
      </c>
    </row>
    <row r="187" spans="1:17" ht="15.75" hidden="1" thickBot="1" x14ac:dyDescent="0.3">
      <c r="A187" s="18"/>
      <c r="B187" s="92" t="s">
        <v>46</v>
      </c>
      <c r="C187" s="34">
        <f>SUM(inicio:final!E186)</f>
        <v>3905</v>
      </c>
      <c r="D187" s="34">
        <f>SUM(inicio:final!G186)</f>
        <v>570130</v>
      </c>
      <c r="E187" s="34">
        <f>SUM(inicio:final!J186)</f>
        <v>1210</v>
      </c>
      <c r="F187" s="34">
        <f>SUM(inicio:final!L186)</f>
        <v>681250</v>
      </c>
      <c r="G187" s="34">
        <f>SUM(inicio:final!M186)</f>
        <v>152971</v>
      </c>
      <c r="H187" s="34">
        <f>SUM(inicio:final!N186)</f>
        <v>305482</v>
      </c>
      <c r="I187" s="34">
        <f>SUM(inicio:final!O186)</f>
        <v>0</v>
      </c>
      <c r="J187" s="34">
        <f>SUM(inicio:final!P186)</f>
        <v>0</v>
      </c>
      <c r="K187" s="34">
        <f>SUM(inicio:final!Q186)</f>
        <v>0</v>
      </c>
      <c r="L187" s="34">
        <f>SUM(inicio:final!R186)</f>
        <v>35000</v>
      </c>
      <c r="M187" s="34">
        <f>SUM(inicio:final!S186)</f>
        <v>3056400</v>
      </c>
      <c r="N187" s="34">
        <f>SUM(inicio:final!T186)</f>
        <v>224600</v>
      </c>
      <c r="O187" s="34">
        <f>SUM(inicio:final!W186)</f>
        <v>17811286</v>
      </c>
      <c r="P187" s="34">
        <f>SUM(inicio:final!X186)</f>
        <v>4097328</v>
      </c>
      <c r="Q187" s="34">
        <f>SUM(inicio:final!Y186)</f>
        <v>13713958</v>
      </c>
    </row>
    <row r="188" spans="1:17" ht="15.75" hidden="1" thickBot="1" x14ac:dyDescent="0.3">
      <c r="A188" s="18">
        <v>2018</v>
      </c>
      <c r="B188" s="130" t="s">
        <v>35</v>
      </c>
      <c r="C188" s="34">
        <f>SUM(inicio:final!E187)</f>
        <v>5041</v>
      </c>
      <c r="D188" s="34">
        <f>SUM(inicio:final!G187)</f>
        <v>735986</v>
      </c>
      <c r="E188" s="34">
        <f>SUM(inicio:final!J187)</f>
        <v>1208</v>
      </c>
      <c r="F188" s="34">
        <f>SUM(inicio:final!L187)</f>
        <v>676892</v>
      </c>
      <c r="G188" s="34">
        <f>SUM(inicio:final!M187)</f>
        <v>152971</v>
      </c>
      <c r="H188" s="34">
        <f>SUM(inicio:final!N187)</f>
        <v>305786</v>
      </c>
      <c r="I188" s="34">
        <f>SUM(inicio:final!O187)</f>
        <v>0</v>
      </c>
      <c r="J188" s="34">
        <f>SUM(inicio:final!P187)</f>
        <v>0</v>
      </c>
      <c r="K188" s="34">
        <f>SUM(inicio:final!Q187)</f>
        <v>0</v>
      </c>
      <c r="L188" s="34">
        <f>SUM(inicio:final!R187)</f>
        <v>25000</v>
      </c>
      <c r="M188" s="34">
        <f>SUM(inicio:final!S187)</f>
        <v>3124026</v>
      </c>
      <c r="N188" s="34">
        <f>SUM(inicio:final!T187)</f>
        <v>161541</v>
      </c>
      <c r="O188" s="34">
        <f>SUM(inicio:final!W187)</f>
        <v>18896160</v>
      </c>
      <c r="P188" s="34">
        <f>SUM(inicio:final!X187)</f>
        <v>4864200</v>
      </c>
      <c r="Q188" s="34">
        <f>SUM(inicio:final!Y187)</f>
        <v>14031960</v>
      </c>
    </row>
    <row r="189" spans="1:17" ht="15.75" hidden="1" thickBot="1" x14ac:dyDescent="0.3">
      <c r="A189" s="18"/>
      <c r="B189" s="130" t="s">
        <v>36</v>
      </c>
      <c r="C189" s="34">
        <f>SUM(inicio:final!E188)</f>
        <v>3869</v>
      </c>
      <c r="D189" s="34">
        <f>SUM(inicio:final!G188)</f>
        <v>564874</v>
      </c>
      <c r="E189" s="34">
        <f>SUM(inicio:final!J188)</f>
        <v>766</v>
      </c>
      <c r="F189" s="34">
        <f>SUM(inicio:final!L188)</f>
        <v>428194</v>
      </c>
      <c r="G189" s="34">
        <f>SUM(inicio:final!M188)</f>
        <v>152971</v>
      </c>
      <c r="H189" s="34">
        <f>SUM(inicio:final!N188)</f>
        <v>306926</v>
      </c>
      <c r="I189" s="34">
        <f>SUM(inicio:final!O188)</f>
        <v>0</v>
      </c>
      <c r="J189" s="34">
        <f>SUM(inicio:final!P188)</f>
        <v>0</v>
      </c>
      <c r="K189" s="34">
        <f>SUM(inicio:final!Q188)</f>
        <v>0</v>
      </c>
      <c r="L189" s="34">
        <f>SUM(inicio:final!R188)</f>
        <v>15893</v>
      </c>
      <c r="M189" s="34">
        <f>SUM(inicio:final!S188)</f>
        <v>3124026</v>
      </c>
      <c r="N189" s="34">
        <f>SUM(inicio:final!T188)</f>
        <v>107868</v>
      </c>
      <c r="O189" s="34">
        <f>SUM(inicio:final!W188)</f>
        <v>18818712</v>
      </c>
      <c r="P189" s="34">
        <f>SUM(inicio:final!X188)</f>
        <v>5493836</v>
      </c>
      <c r="Q189" s="34">
        <f>SUM(inicio:final!Y188)</f>
        <v>13324876</v>
      </c>
    </row>
    <row r="190" spans="1:17" ht="15.75" hidden="1" thickBot="1" x14ac:dyDescent="0.3">
      <c r="A190" s="18"/>
      <c r="B190" s="130" t="s">
        <v>37</v>
      </c>
      <c r="C190" s="34">
        <f>SUM(inicio:final!E189)</f>
        <v>4452</v>
      </c>
      <c r="D190" s="34">
        <f>SUM(inicio:final!G189)</f>
        <v>649992</v>
      </c>
      <c r="E190" s="34">
        <f>SUM(inicio:final!J189)</f>
        <v>897</v>
      </c>
      <c r="F190" s="34">
        <f>SUM(inicio:final!L189)</f>
        <v>501423</v>
      </c>
      <c r="G190" s="34">
        <f>SUM(inicio:final!M189)</f>
        <v>152971</v>
      </c>
      <c r="H190" s="34">
        <f>SUM(inicio:final!N189)</f>
        <v>307420</v>
      </c>
      <c r="I190" s="34">
        <f>SUM(inicio:final!O189)</f>
        <v>0</v>
      </c>
      <c r="J190" s="34">
        <f>SUM(inicio:final!P189)</f>
        <v>0</v>
      </c>
      <c r="K190" s="34">
        <f>SUM(inicio:final!Q189)</f>
        <v>0</v>
      </c>
      <c r="L190" s="34">
        <f>SUM(inicio:final!R189)</f>
        <v>26774</v>
      </c>
      <c r="M190" s="34">
        <f>SUM(inicio:final!S189)</f>
        <v>3124026</v>
      </c>
      <c r="N190" s="34">
        <f>SUM(inicio:final!T189)</f>
        <v>216036</v>
      </c>
      <c r="O190" s="34">
        <f>SUM(inicio:final!W189)</f>
        <v>18303518</v>
      </c>
      <c r="P190" s="34">
        <f>SUM(inicio:final!X189)</f>
        <v>3919607</v>
      </c>
      <c r="Q190" s="34">
        <f>SUM(inicio:final!Y189)</f>
        <v>14383911</v>
      </c>
    </row>
    <row r="191" spans="1:17" ht="15.75" hidden="1" thickBot="1" x14ac:dyDescent="0.3">
      <c r="A191" s="18"/>
      <c r="B191" s="130" t="s">
        <v>38</v>
      </c>
      <c r="C191" s="34">
        <f>SUM(inicio:final!E190)</f>
        <v>3957</v>
      </c>
      <c r="D191" s="34">
        <f>SUM(inicio:final!G190)</f>
        <v>577722</v>
      </c>
      <c r="E191" s="34">
        <f>SUM(inicio:final!J190)</f>
        <v>1028</v>
      </c>
      <c r="F191" s="34">
        <f>SUM(inicio:final!L190)</f>
        <v>574652</v>
      </c>
      <c r="G191" s="34">
        <f>SUM(inicio:final!M190)</f>
        <v>152971</v>
      </c>
      <c r="H191" s="34">
        <f>SUM(inicio:final!N190)</f>
        <v>307838</v>
      </c>
      <c r="I191" s="34">
        <f>SUM(inicio:final!O190)</f>
        <v>0</v>
      </c>
      <c r="J191" s="34">
        <f>SUM(inicio:final!P190)</f>
        <v>0</v>
      </c>
      <c r="K191" s="34">
        <f>SUM(inicio:final!Q190)</f>
        <v>0</v>
      </c>
      <c r="L191" s="34">
        <f>SUM(inicio:final!R190)</f>
        <v>30000</v>
      </c>
      <c r="M191" s="34">
        <f>SUM(inicio:final!S190)</f>
        <v>3124026</v>
      </c>
      <c r="N191" s="34">
        <f>SUM(inicio:final!T190)</f>
        <v>216628</v>
      </c>
      <c r="O191" s="34">
        <f>SUM(inicio:final!W190)</f>
        <v>19367748</v>
      </c>
      <c r="P191" s="34">
        <f>SUM(inicio:final!X190)</f>
        <v>9374473</v>
      </c>
      <c r="Q191" s="34">
        <f>SUM(inicio:final!Y190)</f>
        <v>9993275</v>
      </c>
    </row>
    <row r="192" spans="1:17" ht="15.75" hidden="1" thickBot="1" x14ac:dyDescent="0.3">
      <c r="A192" s="18"/>
      <c r="B192" s="130" t="s">
        <v>39</v>
      </c>
      <c r="C192" s="34">
        <f>SUM(inicio:final!E191)</f>
        <v>4401</v>
      </c>
      <c r="D192" s="34">
        <f>SUM(inicio:final!G191)</f>
        <v>642546</v>
      </c>
      <c r="E192" s="34">
        <f>SUM(inicio:final!J191)</f>
        <v>733</v>
      </c>
      <c r="F192" s="34">
        <f>SUM(inicio:final!L191)</f>
        <v>409747</v>
      </c>
      <c r="G192" s="34">
        <f>SUM(inicio:final!M191)</f>
        <v>152971</v>
      </c>
      <c r="H192" s="34">
        <f>SUM(inicio:final!N191)</f>
        <v>308674</v>
      </c>
      <c r="I192" s="34">
        <f>SUM(inicio:final!O191)</f>
        <v>0</v>
      </c>
      <c r="J192" s="34">
        <f>SUM(inicio:final!P191)</f>
        <v>0</v>
      </c>
      <c r="K192" s="34">
        <f>SUM(inicio:final!Q191)</f>
        <v>0</v>
      </c>
      <c r="L192" s="34">
        <f>SUM(inicio:final!R191)</f>
        <v>30000</v>
      </c>
      <c r="M192" s="34">
        <f>SUM(inicio:final!S191)</f>
        <v>3124026</v>
      </c>
      <c r="N192" s="34">
        <f>SUM(inicio:final!T191)</f>
        <v>108636</v>
      </c>
      <c r="O192" s="34">
        <f>SUM(inicio:final!W191)</f>
        <v>14769875</v>
      </c>
      <c r="P192" s="34">
        <f>SUM(inicio:final!X191)</f>
        <v>4582724</v>
      </c>
      <c r="Q192" s="34">
        <f>SUM(inicio:final!Y191)</f>
        <v>10187151</v>
      </c>
    </row>
    <row r="193" spans="1:17" ht="15.75" hidden="1" thickBot="1" x14ac:dyDescent="0.3">
      <c r="A193" s="18"/>
      <c r="B193" s="130" t="s">
        <v>40</v>
      </c>
      <c r="C193" s="34">
        <f>SUM(inicio:final!E192)</f>
        <v>3609</v>
      </c>
      <c r="D193" s="34">
        <f>SUM(inicio:final!G192)</f>
        <v>526914</v>
      </c>
      <c r="E193" s="34">
        <f>SUM(inicio:final!J192)</f>
        <v>258</v>
      </c>
      <c r="F193" s="34">
        <f>SUM(inicio:final!L192)</f>
        <v>144222</v>
      </c>
      <c r="G193" s="34">
        <f>SUM(inicio:final!M192)</f>
        <v>152971</v>
      </c>
      <c r="H193" s="34">
        <f>SUM(inicio:final!N192)</f>
        <v>309624</v>
      </c>
      <c r="I193" s="34">
        <f>SUM(inicio:final!O192)</f>
        <v>0</v>
      </c>
      <c r="J193" s="34">
        <f>SUM(inicio:final!P192)</f>
        <v>0</v>
      </c>
      <c r="K193" s="34">
        <f>SUM(inicio:final!Q192)</f>
        <v>0</v>
      </c>
      <c r="L193" s="34">
        <f>SUM(inicio:final!R192)</f>
        <v>9000</v>
      </c>
      <c r="M193" s="34">
        <f>SUM(inicio:final!S192)</f>
        <v>3124026</v>
      </c>
      <c r="N193" s="34">
        <f>SUM(inicio:final!T192)</f>
        <v>108810</v>
      </c>
      <c r="O193" s="34">
        <f>SUM(inicio:final!W192)</f>
        <v>14562718</v>
      </c>
      <c r="P193" s="34">
        <f>SUM(inicio:final!X192)</f>
        <v>13310213</v>
      </c>
      <c r="Q193" s="34">
        <f>SUM(inicio:final!Y192)</f>
        <v>1252505</v>
      </c>
    </row>
    <row r="194" spans="1:17" ht="15.75" hidden="1" thickBot="1" x14ac:dyDescent="0.3">
      <c r="A194" s="18"/>
      <c r="B194" s="130" t="s">
        <v>41</v>
      </c>
      <c r="C194" s="34">
        <f>SUM(inicio:final!E193)</f>
        <v>3751</v>
      </c>
      <c r="D194" s="34">
        <f>SUM(inicio:final!G193)</f>
        <v>547646</v>
      </c>
      <c r="E194" s="34">
        <f>SUM(inicio:final!J193)</f>
        <v>144</v>
      </c>
      <c r="F194" s="34">
        <f>SUM(inicio:final!L193)</f>
        <v>80496</v>
      </c>
      <c r="G194" s="34">
        <f>SUM(inicio:final!M193)</f>
        <v>152971</v>
      </c>
      <c r="H194" s="34">
        <f>SUM(inicio:final!N193)</f>
        <v>310118</v>
      </c>
      <c r="I194" s="34">
        <f>SUM(inicio:final!O193)</f>
        <v>0</v>
      </c>
      <c r="J194" s="34">
        <f>SUM(inicio:final!P193)</f>
        <v>0</v>
      </c>
      <c r="K194" s="34">
        <f>SUM(inicio:final!Q193)</f>
        <v>0</v>
      </c>
      <c r="L194" s="34">
        <f>SUM(inicio:final!R193)</f>
        <v>0</v>
      </c>
      <c r="M194" s="34">
        <f>SUM(inicio:final!S193)</f>
        <v>3124026</v>
      </c>
      <c r="N194" s="34">
        <f>SUM(inicio:final!T193)</f>
        <v>0</v>
      </c>
      <c r="O194" s="34">
        <f>SUM(inicio:final!W193)</f>
        <v>5467762</v>
      </c>
      <c r="P194" s="34">
        <f>SUM(inicio:final!X193)</f>
        <v>4532611</v>
      </c>
      <c r="Q194" s="34">
        <f>SUM(inicio:final!Y193)</f>
        <v>935151</v>
      </c>
    </row>
    <row r="195" spans="1:17" ht="15.75" hidden="1" thickBot="1" x14ac:dyDescent="0.3">
      <c r="A195" s="18"/>
      <c r="B195" s="130" t="s">
        <v>42</v>
      </c>
      <c r="C195" s="34">
        <f>SUM(inicio:final!E194)</f>
        <v>4309</v>
      </c>
      <c r="D195" s="34">
        <f>SUM(inicio:final!G194)</f>
        <v>629114</v>
      </c>
      <c r="E195" s="34">
        <f>SUM(inicio:final!J194)</f>
        <v>251</v>
      </c>
      <c r="F195" s="34">
        <f>SUM(inicio:final!L194)</f>
        <v>140309</v>
      </c>
      <c r="G195" s="34">
        <f>SUM(inicio:final!M194)</f>
        <v>152971</v>
      </c>
      <c r="H195" s="34">
        <f>SUM(inicio:final!N194)</f>
        <v>311068</v>
      </c>
      <c r="I195" s="34">
        <f>SUM(inicio:final!O194)</f>
        <v>0</v>
      </c>
      <c r="J195" s="34">
        <f>SUM(inicio:final!P194)</f>
        <v>0</v>
      </c>
      <c r="K195" s="34">
        <f>SUM(inicio:final!Q194)</f>
        <v>0</v>
      </c>
      <c r="L195" s="34">
        <f>SUM(inicio:final!R194)</f>
        <v>0</v>
      </c>
      <c r="M195" s="34">
        <f>SUM(inicio:final!S194)</f>
        <v>3124026</v>
      </c>
      <c r="N195" s="34">
        <f>SUM(inicio:final!T194)</f>
        <v>54715</v>
      </c>
      <c r="O195" s="34">
        <f>SUM(inicio:final!W194)</f>
        <v>5347354</v>
      </c>
      <c r="P195" s="34">
        <f>SUM(inicio:final!X194)</f>
        <v>4310183</v>
      </c>
      <c r="Q195" s="34">
        <f>SUM(inicio:final!Y194)</f>
        <v>1037171</v>
      </c>
    </row>
    <row r="196" spans="1:17" ht="15.75" hidden="1" thickBot="1" x14ac:dyDescent="0.3">
      <c r="A196" s="18"/>
      <c r="B196" s="130" t="s">
        <v>43</v>
      </c>
      <c r="C196" s="34">
        <f>SUM(inicio:final!E195)</f>
        <v>3376</v>
      </c>
      <c r="D196" s="34">
        <f>SUM(inicio:final!G195)</f>
        <v>492896</v>
      </c>
      <c r="E196" s="34">
        <f>SUM(inicio:final!J195)</f>
        <v>387</v>
      </c>
      <c r="F196" s="34">
        <f>SUM(inicio:final!L195)</f>
        <v>216333</v>
      </c>
      <c r="G196" s="34">
        <f>SUM(inicio:final!M195)</f>
        <v>152971</v>
      </c>
      <c r="H196" s="34">
        <f>SUM(inicio:final!N195)</f>
        <v>311866</v>
      </c>
      <c r="I196" s="34">
        <f>SUM(inicio:final!O195)</f>
        <v>0</v>
      </c>
      <c r="J196" s="34">
        <f>SUM(inicio:final!P195)</f>
        <v>0</v>
      </c>
      <c r="K196" s="34">
        <f>SUM(inicio:final!Q195)</f>
        <v>0</v>
      </c>
      <c r="L196" s="34">
        <f>SUM(inicio:final!R195)</f>
        <v>0</v>
      </c>
      <c r="M196" s="34">
        <f>SUM(inicio:final!S195)</f>
        <v>3124026</v>
      </c>
      <c r="N196" s="34">
        <f>SUM(inicio:final!T195)</f>
        <v>164592</v>
      </c>
      <c r="O196" s="34">
        <f>SUM(inicio:final!W195)</f>
        <v>5499855</v>
      </c>
      <c r="P196" s="34">
        <f>SUM(inicio:final!X195)</f>
        <v>4417365</v>
      </c>
      <c r="Q196" s="34">
        <f>SUM(inicio:final!Y195)</f>
        <v>1082490</v>
      </c>
    </row>
    <row r="197" spans="1:17" ht="15.75" hidden="1" thickBot="1" x14ac:dyDescent="0.3">
      <c r="A197" s="18"/>
      <c r="B197" s="130" t="s">
        <v>44</v>
      </c>
      <c r="C197" s="34">
        <f>SUM(inicio:final!E196)</f>
        <v>3366</v>
      </c>
      <c r="D197" s="34">
        <f>SUM(inicio:final!G196)</f>
        <v>491436</v>
      </c>
      <c r="E197" s="34">
        <f>SUM(inicio:final!J196)</f>
        <v>495</v>
      </c>
      <c r="F197" s="34">
        <f>SUM(inicio:final!L196)</f>
        <v>276705</v>
      </c>
      <c r="G197" s="34">
        <f>SUM(inicio:final!M196)</f>
        <v>152971</v>
      </c>
      <c r="H197" s="34">
        <f>SUM(inicio:final!N196)</f>
        <v>312740</v>
      </c>
      <c r="I197" s="34">
        <f>SUM(inicio:final!O196)</f>
        <v>0</v>
      </c>
      <c r="J197" s="34">
        <f>SUM(inicio:final!P196)</f>
        <v>0</v>
      </c>
      <c r="K197" s="34">
        <f>SUM(inicio:final!Q196)</f>
        <v>0</v>
      </c>
      <c r="L197" s="34">
        <f>SUM(inicio:final!R196)</f>
        <v>0</v>
      </c>
      <c r="M197" s="34">
        <f>SUM(inicio:final!S196)</f>
        <v>3124026</v>
      </c>
      <c r="N197" s="34">
        <f>SUM(inicio:final!T196)</f>
        <v>275330</v>
      </c>
      <c r="O197" s="34">
        <f>SUM(inicio:final!W196)</f>
        <v>5715698</v>
      </c>
      <c r="P197" s="34">
        <f>SUM(inicio:final!X196)</f>
        <v>4104700</v>
      </c>
      <c r="Q197" s="34">
        <f>SUM(inicio:final!Y196)</f>
        <v>1610998</v>
      </c>
    </row>
    <row r="198" spans="1:17" ht="15.75" hidden="1" thickBot="1" x14ac:dyDescent="0.3">
      <c r="A198" s="18"/>
      <c r="B198" s="130" t="s">
        <v>45</v>
      </c>
      <c r="C198" s="34">
        <f>SUM(inicio:final!E197)</f>
        <v>4029</v>
      </c>
      <c r="D198" s="34">
        <f>SUM(inicio:final!G197)</f>
        <v>588234</v>
      </c>
      <c r="E198" s="34">
        <f>SUM(inicio:final!J197)</f>
        <v>951</v>
      </c>
      <c r="F198" s="34">
        <f>SUM(inicio:final!L197)</f>
        <v>531609</v>
      </c>
      <c r="G198" s="34">
        <f>SUM(inicio:final!M197)</f>
        <v>152971</v>
      </c>
      <c r="H198" s="34">
        <f>SUM(inicio:final!N197)</f>
        <v>313880</v>
      </c>
      <c r="I198" s="34">
        <f>SUM(inicio:final!O197)</f>
        <v>0</v>
      </c>
      <c r="J198" s="34">
        <f>SUM(inicio:final!P197)</f>
        <v>0</v>
      </c>
      <c r="K198" s="34">
        <f>SUM(inicio:final!Q197)</f>
        <v>95200</v>
      </c>
      <c r="L198" s="34">
        <f>SUM(inicio:final!R197)</f>
        <v>0</v>
      </c>
      <c r="M198" s="34">
        <f>SUM(inicio:final!S197)</f>
        <v>3124026</v>
      </c>
      <c r="N198" s="34">
        <f>SUM(inicio:final!T197)</f>
        <v>275660</v>
      </c>
      <c r="O198" s="34">
        <f>SUM(inicio:final!W197)</f>
        <v>6692578</v>
      </c>
      <c r="P198" s="34">
        <f>SUM(inicio:final!X197)</f>
        <v>5416676</v>
      </c>
      <c r="Q198" s="34">
        <f>SUM(inicio:final!Y197)</f>
        <v>1275902</v>
      </c>
    </row>
    <row r="199" spans="1:17" ht="15.75" hidden="1" thickBot="1" x14ac:dyDescent="0.3">
      <c r="A199" s="18"/>
      <c r="B199" s="130" t="s">
        <v>46</v>
      </c>
      <c r="C199" s="34">
        <f>SUM(inicio:final!E198)</f>
        <v>4405</v>
      </c>
      <c r="D199" s="34">
        <f>SUM(inicio:final!G198)</f>
        <v>643130</v>
      </c>
      <c r="E199" s="34">
        <f>SUM(inicio:final!J198)</f>
        <v>1030</v>
      </c>
      <c r="F199" s="34">
        <f>SUM(inicio:final!L198)</f>
        <v>575770</v>
      </c>
      <c r="G199" s="34">
        <f>SUM(inicio:final!M198)</f>
        <v>152971</v>
      </c>
      <c r="H199" s="34">
        <f>SUM(inicio:final!N198)</f>
        <v>314260</v>
      </c>
      <c r="I199" s="34">
        <f>SUM(inicio:final!O198)</f>
        <v>0</v>
      </c>
      <c r="J199" s="34">
        <f>SUM(inicio:final!P198)</f>
        <v>0</v>
      </c>
      <c r="K199" s="34">
        <f>SUM(inicio:final!Q198)</f>
        <v>38080</v>
      </c>
      <c r="L199" s="34">
        <f>SUM(inicio:final!R198)</f>
        <v>0</v>
      </c>
      <c r="M199" s="34">
        <f>SUM(inicio:final!S198)</f>
        <v>3124026</v>
      </c>
      <c r="N199" s="34">
        <f>SUM(inicio:final!T198)</f>
        <v>220368</v>
      </c>
      <c r="O199" s="34">
        <f>SUM(inicio:final!W198)</f>
        <v>6344507</v>
      </c>
      <c r="P199" s="34">
        <f>SUM(inicio:final!X198)</f>
        <v>4646170</v>
      </c>
      <c r="Q199" s="34">
        <f>SUM(inicio:final!Y198)</f>
        <v>554070</v>
      </c>
    </row>
    <row r="200" spans="1:17" ht="15.75" hidden="1" thickBot="1" x14ac:dyDescent="0.3">
      <c r="A200" s="18">
        <v>2019</v>
      </c>
      <c r="B200" s="228" t="s">
        <v>35</v>
      </c>
      <c r="C200" s="34">
        <f>SUM(inicio:final!E199)</f>
        <v>6007</v>
      </c>
      <c r="D200" s="34">
        <f>SUM(inicio:final!G199)</f>
        <v>877022</v>
      </c>
      <c r="E200" s="34">
        <f>SUM(inicio:final!J199)</f>
        <v>1058</v>
      </c>
      <c r="F200" s="34">
        <f>SUM(inicio:final!L199)</f>
        <v>591422</v>
      </c>
      <c r="G200" s="34">
        <f>SUM(inicio:final!M199)</f>
        <v>153120</v>
      </c>
      <c r="H200" s="34">
        <f>SUM(inicio:final!N199)</f>
        <v>314032</v>
      </c>
      <c r="I200" s="34">
        <f>SUM(inicio:final!O199)</f>
        <v>0</v>
      </c>
      <c r="J200" s="34">
        <f>SUM(inicio:final!P199)</f>
        <v>0</v>
      </c>
      <c r="K200" s="34">
        <f>SUM(inicio:final!Q199)</f>
        <v>0</v>
      </c>
      <c r="L200" s="34">
        <f>SUM(inicio:final!R199)</f>
        <v>0</v>
      </c>
      <c r="M200" s="34">
        <f>SUM(inicio:final!S199)</f>
        <v>3126864</v>
      </c>
      <c r="N200" s="34">
        <f>SUM(inicio:final!T199)</f>
        <v>220368</v>
      </c>
      <c r="O200" s="34">
        <f>SUM(inicio:final!W199)</f>
        <v>5836898</v>
      </c>
      <c r="P200" s="34">
        <f>SUM(inicio:final!X199)</f>
        <v>5612899</v>
      </c>
      <c r="Q200" s="34">
        <f>SUM(inicio:final!Y199)</f>
        <v>223999</v>
      </c>
    </row>
    <row r="201" spans="1:17" ht="15.75" hidden="1" thickBot="1" x14ac:dyDescent="0.3">
      <c r="A201" s="18"/>
      <c r="B201" s="229" t="s">
        <v>36</v>
      </c>
      <c r="C201" s="34">
        <f>SUM(inicio:final!E200)</f>
        <v>6100</v>
      </c>
      <c r="D201" s="34">
        <f>SUM(inicio:final!G200)</f>
        <v>890600</v>
      </c>
      <c r="E201" s="34">
        <f>SUM(inicio:final!J200)</f>
        <v>1155</v>
      </c>
      <c r="F201" s="34">
        <f>SUM(inicio:final!L200)</f>
        <v>645645</v>
      </c>
      <c r="G201" s="34">
        <f>SUM(inicio:final!M200)</f>
        <v>153120</v>
      </c>
      <c r="H201" s="34">
        <f>SUM(inicio:final!N200)</f>
        <v>314146</v>
      </c>
      <c r="I201" s="34">
        <f>SUM(inicio:final!O200)</f>
        <v>0</v>
      </c>
      <c r="J201" s="34">
        <f>SUM(inicio:final!P200)</f>
        <v>0</v>
      </c>
      <c r="K201" s="34">
        <f>SUM(inicio:final!Q200)</f>
        <v>115000</v>
      </c>
      <c r="L201" s="34">
        <f>SUM(inicio:final!R200)</f>
        <v>0</v>
      </c>
      <c r="M201" s="34">
        <f>SUM(inicio:final!S200)</f>
        <v>3126864</v>
      </c>
      <c r="N201" s="34">
        <f>SUM(inicio:final!T200)</f>
        <v>275570</v>
      </c>
      <c r="O201" s="34">
        <f>SUM(inicio:final!W200)</f>
        <v>5744944</v>
      </c>
      <c r="P201" s="34">
        <f>SUM(inicio:final!X200)</f>
        <v>5114208</v>
      </c>
      <c r="Q201" s="34">
        <f>SUM(inicio:final!Y200)</f>
        <v>630736</v>
      </c>
    </row>
    <row r="202" spans="1:17" ht="15.75" hidden="1" thickBot="1" x14ac:dyDescent="0.3">
      <c r="A202" s="18"/>
      <c r="B202" s="229" t="s">
        <v>37</v>
      </c>
      <c r="C202" s="34">
        <f>SUM(inicio:final!E201)</f>
        <v>4504</v>
      </c>
      <c r="D202" s="34">
        <f>SUM(inicio:final!G201)</f>
        <v>657584</v>
      </c>
      <c r="E202" s="34">
        <f>SUM(inicio:final!J201)</f>
        <v>998</v>
      </c>
      <c r="F202" s="34">
        <f>SUM(inicio:final!L201)</f>
        <v>557882</v>
      </c>
      <c r="G202" s="34">
        <f>SUM(inicio:final!M201)</f>
        <v>153120</v>
      </c>
      <c r="H202" s="34">
        <f>SUM(inicio:final!N201)</f>
        <v>314260</v>
      </c>
      <c r="I202" s="34">
        <f>SUM(inicio:final!O201)</f>
        <v>0</v>
      </c>
      <c r="J202" s="34">
        <f>SUM(inicio:final!P201)</f>
        <v>0</v>
      </c>
      <c r="K202" s="34">
        <f>SUM(inicio:final!Q201)</f>
        <v>0</v>
      </c>
      <c r="L202" s="34">
        <f>SUM(inicio:final!R201)</f>
        <v>0</v>
      </c>
      <c r="M202" s="34">
        <f>SUM(inicio:final!S201)</f>
        <v>3126864</v>
      </c>
      <c r="N202" s="34">
        <f>SUM(inicio:final!T201)</f>
        <v>165396</v>
      </c>
      <c r="O202" s="34">
        <f>SUM(inicio:final!W201)</f>
        <v>5605842</v>
      </c>
      <c r="P202" s="34">
        <f>SUM(inicio:final!X201)</f>
        <v>4041049</v>
      </c>
      <c r="Q202" s="34">
        <f>SUM(inicio:final!Y201)</f>
        <v>1564793</v>
      </c>
    </row>
    <row r="203" spans="1:17" ht="15.75" hidden="1" thickBot="1" x14ac:dyDescent="0.3">
      <c r="A203" s="18"/>
      <c r="B203" s="229" t="s">
        <v>38</v>
      </c>
      <c r="C203" s="34">
        <f>SUM(inicio:final!E202)</f>
        <v>4277</v>
      </c>
      <c r="D203" s="34">
        <f>SUM(inicio:final!G202)</f>
        <v>624442</v>
      </c>
      <c r="E203" s="34">
        <f>SUM(inicio:final!J202)</f>
        <v>783</v>
      </c>
      <c r="F203" s="34">
        <f>SUM(inicio:final!L202)</f>
        <v>437697</v>
      </c>
      <c r="G203" s="34">
        <f>SUM(inicio:final!M202)</f>
        <v>153120</v>
      </c>
      <c r="H203" s="34">
        <f>SUM(inicio:final!N202)</f>
        <v>315362</v>
      </c>
      <c r="I203" s="34">
        <f>SUM(inicio:final!O202)</f>
        <v>0</v>
      </c>
      <c r="J203" s="34">
        <f>SUM(inicio:final!P202)</f>
        <v>0</v>
      </c>
      <c r="K203" s="34">
        <f>SUM(inicio:final!Q202)</f>
        <v>0</v>
      </c>
      <c r="L203" s="34">
        <f>SUM(inicio:final!R202)</f>
        <v>0</v>
      </c>
      <c r="M203" s="34">
        <f>SUM(inicio:final!S202)</f>
        <v>3126864</v>
      </c>
      <c r="N203" s="34">
        <f>SUM(inicio:final!T202)</f>
        <v>55324</v>
      </c>
      <c r="O203" s="34">
        <f>SUM(inicio:final!W202)</f>
        <v>6277602</v>
      </c>
      <c r="P203" s="34">
        <f>SUM(inicio:final!X202)</f>
        <v>6019694</v>
      </c>
      <c r="Q203" s="34">
        <f>SUM(inicio:final!Y202)</f>
        <v>257908</v>
      </c>
    </row>
    <row r="204" spans="1:17" ht="15.75" hidden="1" thickBot="1" x14ac:dyDescent="0.3">
      <c r="A204" s="18"/>
      <c r="B204" s="229" t="s">
        <v>39</v>
      </c>
      <c r="C204" s="34">
        <f>SUM(inicio:final!E203)</f>
        <v>4788</v>
      </c>
      <c r="D204" s="34">
        <f>SUM(inicio:final!G203)</f>
        <v>699048</v>
      </c>
      <c r="E204" s="34">
        <f>SUM(inicio:final!J203)</f>
        <v>735</v>
      </c>
      <c r="F204" s="34">
        <f>SUM(inicio:final!L203)</f>
        <v>410865</v>
      </c>
      <c r="G204" s="34">
        <f>SUM(inicio:final!M203)</f>
        <v>156948</v>
      </c>
      <c r="H204" s="34">
        <f>SUM(inicio:final!N203)</f>
        <v>324831</v>
      </c>
      <c r="I204" s="34">
        <f>SUM(inicio:final!O203)</f>
        <v>0</v>
      </c>
      <c r="J204" s="34">
        <f>SUM(inicio:final!P203)</f>
        <v>0</v>
      </c>
      <c r="K204" s="34">
        <f>SUM(inicio:final!Q203)</f>
        <v>0</v>
      </c>
      <c r="L204" s="34">
        <f>SUM(inicio:final!R203)</f>
        <v>0</v>
      </c>
      <c r="M204" s="34">
        <f>SUM(inicio:final!S203)</f>
        <v>3207040</v>
      </c>
      <c r="N204" s="34">
        <f>SUM(inicio:final!T203)</f>
        <v>111050</v>
      </c>
      <c r="O204" s="34">
        <f>SUM(inicio:final!W203)</f>
        <v>5167690</v>
      </c>
      <c r="P204" s="34">
        <f>SUM(inicio:final!X203)</f>
        <v>4738686</v>
      </c>
      <c r="Q204" s="34">
        <f>SUM(inicio:final!Y203)</f>
        <v>429004</v>
      </c>
    </row>
    <row r="205" spans="1:17" ht="15.75" hidden="1" thickBot="1" x14ac:dyDescent="0.3">
      <c r="A205" s="18"/>
      <c r="B205" s="229" t="s">
        <v>40</v>
      </c>
      <c r="C205" s="34">
        <f>SUM(inicio:final!E204)</f>
        <v>4009</v>
      </c>
      <c r="D205" s="34">
        <f>SUM(inicio:final!G204)</f>
        <v>585314</v>
      </c>
      <c r="E205" s="34">
        <f>SUM(inicio:final!J204)</f>
        <v>295</v>
      </c>
      <c r="F205" s="34">
        <f>SUM(inicio:final!L204)</f>
        <v>164905</v>
      </c>
      <c r="G205" s="34">
        <f>SUM(inicio:final!M204)</f>
        <v>156948</v>
      </c>
      <c r="H205" s="34">
        <f>SUM(inicio:final!N204)</f>
        <v>326469</v>
      </c>
      <c r="I205" s="34">
        <f>SUM(inicio:final!O204)</f>
        <v>0</v>
      </c>
      <c r="J205" s="34">
        <f>SUM(inicio:final!P204)</f>
        <v>0</v>
      </c>
      <c r="K205" s="34">
        <f>SUM(inicio:final!Q204)</f>
        <v>0</v>
      </c>
      <c r="L205" s="34">
        <f>SUM(inicio:final!R204)</f>
        <v>0</v>
      </c>
      <c r="M205" s="34">
        <f>SUM(inicio:final!S204)</f>
        <v>3207040</v>
      </c>
      <c r="N205" s="34">
        <f>SUM(inicio:final!T204)</f>
        <v>167421</v>
      </c>
      <c r="O205" s="34">
        <f>SUM(inicio:final!W204)</f>
        <v>5037101</v>
      </c>
      <c r="P205" s="34">
        <f>SUM(inicio:final!X204)</f>
        <v>4473931</v>
      </c>
      <c r="Q205" s="34">
        <f>SUM(inicio:final!Y204)</f>
        <v>563170</v>
      </c>
    </row>
    <row r="206" spans="1:17" ht="15.75" hidden="1" thickBot="1" x14ac:dyDescent="0.3">
      <c r="A206" s="18"/>
      <c r="B206" s="229" t="s">
        <v>41</v>
      </c>
      <c r="C206" s="34">
        <f>SUM(inicio:final!E205)</f>
        <v>4649</v>
      </c>
      <c r="D206" s="34">
        <f>SUM(inicio:final!G205)</f>
        <v>678754</v>
      </c>
      <c r="E206" s="34">
        <f>SUM(inicio:final!J205)</f>
        <v>167</v>
      </c>
      <c r="F206" s="34">
        <f>SUM(inicio:final!L205)</f>
        <v>93353</v>
      </c>
      <c r="G206" s="34">
        <f>SUM(inicio:final!M205)</f>
        <v>156948</v>
      </c>
      <c r="H206" s="34">
        <f>SUM(inicio:final!N205)</f>
        <v>327054</v>
      </c>
      <c r="I206" s="34">
        <f>SUM(inicio:final!O205)</f>
        <v>0</v>
      </c>
      <c r="J206" s="34">
        <f>SUM(inicio:final!P205)</f>
        <v>0</v>
      </c>
      <c r="K206" s="34">
        <f>SUM(inicio:final!Q205)</f>
        <v>0</v>
      </c>
      <c r="L206" s="34">
        <f>SUM(inicio:final!R205)</f>
        <v>0</v>
      </c>
      <c r="M206" s="34">
        <f>SUM(inicio:final!S205)</f>
        <v>3207040</v>
      </c>
      <c r="N206" s="34">
        <f>SUM(inicio:final!T205)</f>
        <v>111814</v>
      </c>
      <c r="O206" s="34">
        <f>SUM(inicio:final!W205)</f>
        <v>5138133</v>
      </c>
      <c r="P206" s="34">
        <f>SUM(inicio:final!X205)</f>
        <v>5096081</v>
      </c>
      <c r="Q206" s="34">
        <f>SUM(inicio:final!Y205)</f>
        <v>42052</v>
      </c>
    </row>
    <row r="207" spans="1:17" ht="15.75" hidden="1" thickBot="1" x14ac:dyDescent="0.3">
      <c r="A207" s="18"/>
      <c r="B207" s="229" t="s">
        <v>42</v>
      </c>
      <c r="C207" s="34">
        <f>SUM(inicio:final!E206)</f>
        <v>4319</v>
      </c>
      <c r="D207" s="34">
        <f>SUM(inicio:final!G206)</f>
        <v>630574</v>
      </c>
      <c r="E207" s="34">
        <f>SUM(inicio:final!J206)</f>
        <v>264</v>
      </c>
      <c r="F207" s="34">
        <f>SUM(inicio:final!L206)</f>
        <v>147576</v>
      </c>
      <c r="G207" s="34">
        <f>SUM(inicio:final!M206)</f>
        <v>156948</v>
      </c>
      <c r="H207" s="34">
        <f>SUM(inicio:final!N206)</f>
        <v>327522</v>
      </c>
      <c r="I207" s="34">
        <f>SUM(inicio:final!O206)</f>
        <v>0</v>
      </c>
      <c r="J207" s="34">
        <f>SUM(inicio:final!P206)</f>
        <v>0</v>
      </c>
      <c r="K207" s="34">
        <f>SUM(inicio:final!Q206)</f>
        <v>0</v>
      </c>
      <c r="L207" s="34">
        <f>SUM(inicio:final!R206)</f>
        <v>0</v>
      </c>
      <c r="M207" s="34">
        <f>SUM(inicio:final!S206)</f>
        <v>3207040</v>
      </c>
      <c r="N207" s="34">
        <f>SUM(inicio:final!T206)</f>
        <v>111972</v>
      </c>
      <c r="O207" s="34">
        <f>SUM(inicio:final!W206)</f>
        <v>4623684</v>
      </c>
      <c r="P207" s="34">
        <f>SUM(inicio:final!X206)</f>
        <v>4233118</v>
      </c>
      <c r="Q207" s="34">
        <f>SUM(inicio:final!Y206)</f>
        <v>390566</v>
      </c>
    </row>
    <row r="208" spans="1:17" ht="15.75" hidden="1" thickBot="1" x14ac:dyDescent="0.3">
      <c r="A208" s="18"/>
      <c r="B208" s="229" t="s">
        <v>43</v>
      </c>
      <c r="C208" s="34">
        <f>SUM(inicio:final!E207)</f>
        <v>4210</v>
      </c>
      <c r="D208" s="34">
        <f>SUM(inicio:final!G207)</f>
        <v>614660</v>
      </c>
      <c r="E208" s="34">
        <f>SUM(inicio:final!J207)</f>
        <v>697</v>
      </c>
      <c r="F208" s="34">
        <f>SUM(inicio:final!L207)</f>
        <v>389623</v>
      </c>
      <c r="G208" s="34">
        <f>SUM(inicio:final!M207)</f>
        <v>156948</v>
      </c>
      <c r="H208" s="34">
        <f>SUM(inicio:final!N207)</f>
        <v>328185</v>
      </c>
      <c r="I208" s="34">
        <f>SUM(inicio:final!O207)</f>
        <v>0</v>
      </c>
      <c r="J208" s="34">
        <f>SUM(inicio:final!P207)</f>
        <v>0</v>
      </c>
      <c r="K208" s="34">
        <f>SUM(inicio:final!Q207)</f>
        <v>0</v>
      </c>
      <c r="L208" s="34">
        <f>SUM(inicio:final!R207)</f>
        <v>0</v>
      </c>
      <c r="M208" s="34">
        <f>SUM(inicio:final!S207)</f>
        <v>3207040</v>
      </c>
      <c r="N208" s="34">
        <f>SUM(inicio:final!T207)</f>
        <v>56097</v>
      </c>
      <c r="O208" s="34">
        <f>SUM(inicio:final!W207)</f>
        <v>5143119</v>
      </c>
      <c r="P208" s="34">
        <f>SUM(inicio:final!X207)</f>
        <v>4976911</v>
      </c>
      <c r="Q208" s="34">
        <f>SUM(inicio:final!Y207)</f>
        <v>166208</v>
      </c>
    </row>
    <row r="209" spans="1:17" ht="15.75" hidden="1" thickBot="1" x14ac:dyDescent="0.3">
      <c r="A209" s="18"/>
      <c r="B209" s="229" t="s">
        <v>44</v>
      </c>
      <c r="C209" s="34">
        <f>SUM(inicio:final!E208)</f>
        <v>3756</v>
      </c>
      <c r="D209" s="34">
        <f>SUM(inicio:final!G208)</f>
        <v>548376</v>
      </c>
      <c r="E209" s="34">
        <f>SUM(inicio:final!J208)</f>
        <v>809</v>
      </c>
      <c r="F209" s="34">
        <f>SUM(inicio:final!L208)</f>
        <v>452231</v>
      </c>
      <c r="G209" s="34">
        <f>SUM(inicio:final!M208)</f>
        <v>156948</v>
      </c>
      <c r="H209" s="34">
        <f>SUM(inicio:final!N208)</f>
        <v>328380</v>
      </c>
      <c r="I209" s="34">
        <f>SUM(inicio:final!O208)</f>
        <v>0</v>
      </c>
      <c r="J209" s="34">
        <f>SUM(inicio:final!P208)</f>
        <v>0</v>
      </c>
      <c r="K209" s="34">
        <f>SUM(inicio:final!Q208)</f>
        <v>0</v>
      </c>
      <c r="L209" s="34">
        <f>SUM(inicio:final!R208)</f>
        <v>0</v>
      </c>
      <c r="M209" s="34">
        <f>SUM(inicio:final!S208)</f>
        <v>3207040</v>
      </c>
      <c r="N209" s="34">
        <f>SUM(inicio:final!T208)</f>
        <v>112262</v>
      </c>
      <c r="O209" s="34">
        <f>SUM(inicio:final!W208)</f>
        <v>4971445</v>
      </c>
      <c r="P209" s="34">
        <f>SUM(inicio:final!X208)</f>
        <v>4411677</v>
      </c>
      <c r="Q209" s="34">
        <f>SUM(inicio:final!Y208)</f>
        <v>559768</v>
      </c>
    </row>
    <row r="210" spans="1:17" ht="15.75" hidden="1" thickBot="1" x14ac:dyDescent="0.3">
      <c r="A210" s="18"/>
      <c r="B210" s="229" t="s">
        <v>45</v>
      </c>
      <c r="C210" s="34">
        <f>SUM(inicio:final!E209)</f>
        <v>4196</v>
      </c>
      <c r="D210" s="34">
        <f>SUM(inicio:final!G209)</f>
        <v>612616</v>
      </c>
      <c r="E210" s="34">
        <f>SUM(inicio:final!J209)</f>
        <v>972</v>
      </c>
      <c r="F210" s="34">
        <f>SUM(inicio:final!L209)</f>
        <v>543348</v>
      </c>
      <c r="G210" s="34">
        <f>SUM(inicio:final!M209)</f>
        <v>156948</v>
      </c>
      <c r="H210" s="34">
        <f>SUM(inicio:final!N209)</f>
        <v>330213</v>
      </c>
      <c r="I210" s="34">
        <f>SUM(inicio:final!O209)</f>
        <v>0</v>
      </c>
      <c r="J210" s="34">
        <f>SUM(inicio:final!P209)</f>
        <v>0</v>
      </c>
      <c r="K210" s="34">
        <f>SUM(inicio:final!Q209)</f>
        <v>0</v>
      </c>
      <c r="L210" s="34">
        <f>SUM(inicio:final!R209)</f>
        <v>0</v>
      </c>
      <c r="M210" s="34">
        <f>SUM(inicio:final!S209)</f>
        <v>3207040</v>
      </c>
      <c r="N210" s="34">
        <f>SUM(inicio:final!T209)</f>
        <v>112890</v>
      </c>
      <c r="O210" s="34">
        <f>SUM(inicio:final!W209)</f>
        <v>5522823</v>
      </c>
      <c r="P210" s="34">
        <f>SUM(inicio:final!X209)</f>
        <v>5261749</v>
      </c>
      <c r="Q210" s="34">
        <f>SUM(inicio:final!Y209)</f>
        <v>261074</v>
      </c>
    </row>
    <row r="211" spans="1:17" ht="15.75" hidden="1" thickBot="1" x14ac:dyDescent="0.3">
      <c r="A211" s="18"/>
      <c r="B211" s="230" t="s">
        <v>46</v>
      </c>
      <c r="C211" s="34">
        <f>SUM(inicio:final!E210)</f>
        <v>4781</v>
      </c>
      <c r="D211" s="34">
        <f>SUM(inicio:final!G210)</f>
        <v>698026</v>
      </c>
      <c r="E211" s="34">
        <f>SUM(inicio:final!J210)</f>
        <v>1086</v>
      </c>
      <c r="F211" s="34">
        <f>SUM(inicio:final!L210)</f>
        <v>607074</v>
      </c>
      <c r="G211" s="34">
        <f>SUM(inicio:final!M210)</f>
        <v>156948</v>
      </c>
      <c r="H211" s="34">
        <f>SUM(inicio:final!N210)</f>
        <v>322734</v>
      </c>
      <c r="I211" s="34">
        <f>SUM(inicio:final!O210)</f>
        <v>0</v>
      </c>
      <c r="J211" s="34">
        <f>SUM(inicio:final!P210)</f>
        <v>0</v>
      </c>
      <c r="K211" s="34">
        <f>SUM(inicio:final!Q210)</f>
        <v>0</v>
      </c>
      <c r="L211" s="34">
        <f>SUM(inicio:final!R210)</f>
        <v>0</v>
      </c>
      <c r="M211" s="34">
        <f>SUM(inicio:final!S210)</f>
        <v>3207040</v>
      </c>
      <c r="N211" s="34">
        <f>SUM(inicio:final!T210)</f>
        <v>113240</v>
      </c>
      <c r="O211" s="34">
        <f>SUM(inicio:final!W210)</f>
        <v>5366136</v>
      </c>
      <c r="P211" s="34">
        <f>SUM(inicio:final!X210)</f>
        <v>4285769</v>
      </c>
      <c r="Q211" s="34">
        <f>SUM(inicio:final!Y210)</f>
        <v>1080367</v>
      </c>
    </row>
    <row r="212" spans="1:17" ht="15.75" hidden="1" thickBot="1" x14ac:dyDescent="0.3">
      <c r="A212">
        <v>2020</v>
      </c>
      <c r="B212" s="181" t="s">
        <v>35</v>
      </c>
      <c r="C212" s="34">
        <f>SUM(inicio:final!E211)</f>
        <v>5791</v>
      </c>
      <c r="D212" s="34">
        <f>SUM(inicio:final!G211)</f>
        <v>845486</v>
      </c>
      <c r="E212" s="34">
        <f>SUM(inicio:final!J211)</f>
        <v>1133</v>
      </c>
      <c r="F212" s="34">
        <f>SUM(inicio:final!L211)</f>
        <v>652608</v>
      </c>
      <c r="G212" s="34">
        <f>SUM(inicio:final!M211)</f>
        <v>161663</v>
      </c>
      <c r="H212" s="34">
        <f>SUM(inicio:final!N211)</f>
        <v>323038</v>
      </c>
      <c r="I212" s="34">
        <f>SUM(inicio:final!O211)</f>
        <v>0</v>
      </c>
      <c r="J212" s="34">
        <f>SUM(inicio:final!P211)</f>
        <v>0</v>
      </c>
      <c r="K212" s="34">
        <f>SUM(inicio:final!Q211)</f>
        <v>115000</v>
      </c>
      <c r="L212" s="34">
        <f>SUM(inicio:final!R211)</f>
        <v>0</v>
      </c>
      <c r="M212" s="34">
        <f>SUM(inicio:final!S211)</f>
        <v>3303240</v>
      </c>
      <c r="N212" s="34">
        <f>SUM(inicio:final!T211)</f>
        <v>56677</v>
      </c>
      <c r="O212" s="34">
        <f>SUM(inicio:final!W211)</f>
        <v>6538079</v>
      </c>
      <c r="P212" s="34">
        <f>SUM(inicio:final!X211)</f>
        <v>5825552</v>
      </c>
      <c r="Q212" s="34">
        <f>SUM(inicio:final!Y211)</f>
        <v>712527</v>
      </c>
    </row>
    <row r="213" spans="1:17" ht="15.75" hidden="1" thickBot="1" x14ac:dyDescent="0.3">
      <c r="B213" s="213" t="s">
        <v>36</v>
      </c>
      <c r="C213" s="34">
        <f>SUM(inicio:final!E212)</f>
        <v>5717</v>
      </c>
      <c r="D213" s="34">
        <f>SUM(inicio:final!G212)</f>
        <v>834682</v>
      </c>
      <c r="E213" s="34">
        <f>SUM(inicio:final!J212)</f>
        <v>1138</v>
      </c>
      <c r="F213" s="34">
        <f>SUM(inicio:final!L212)</f>
        <v>655488</v>
      </c>
      <c r="G213" s="34">
        <f>SUM(inicio:final!M212)</f>
        <v>161663</v>
      </c>
      <c r="H213" s="34">
        <f>SUM(inicio:final!N212)</f>
        <v>324482</v>
      </c>
      <c r="I213" s="34">
        <f>SUM(inicio:final!O212)</f>
        <v>0</v>
      </c>
      <c r="J213" s="34">
        <f>SUM(inicio:final!P212)</f>
        <v>0</v>
      </c>
      <c r="K213" s="34">
        <f>SUM(inicio:final!Q212)</f>
        <v>0</v>
      </c>
      <c r="L213" s="34">
        <f>SUM(inicio:final!R212)</f>
        <v>0</v>
      </c>
      <c r="M213" s="34">
        <f>SUM(inicio:final!S212)</f>
        <v>3303240</v>
      </c>
      <c r="N213" s="34">
        <f>SUM(inicio:final!T212)</f>
        <v>56927</v>
      </c>
      <c r="O213" s="34">
        <f>SUM(inicio:final!W212)</f>
        <v>6049009</v>
      </c>
      <c r="P213" s="34">
        <f>SUM(inicio:final!X212)</f>
        <v>5204395</v>
      </c>
      <c r="Q213" s="34">
        <f>SUM(inicio:final!Y212)</f>
        <v>844614</v>
      </c>
    </row>
    <row r="214" spans="1:17" ht="15.75" hidden="1" thickBot="1" x14ac:dyDescent="0.3">
      <c r="B214" s="213" t="s">
        <v>37</v>
      </c>
      <c r="C214" s="34">
        <f>SUM(inicio:final!E213)</f>
        <v>4798</v>
      </c>
      <c r="D214" s="34">
        <f>SUM(inicio:final!G213)</f>
        <v>700508</v>
      </c>
      <c r="E214" s="34">
        <f>SUM(inicio:final!J213)</f>
        <v>979</v>
      </c>
      <c r="F214" s="34">
        <f>SUM(inicio:final!L213)</f>
        <v>563904</v>
      </c>
      <c r="G214" s="34">
        <f>SUM(inicio:final!M213)</f>
        <v>161663</v>
      </c>
      <c r="H214" s="34">
        <f>SUM(inicio:final!N213)</f>
        <v>326040</v>
      </c>
      <c r="I214" s="34">
        <f>SUM(inicio:final!O213)</f>
        <v>0</v>
      </c>
      <c r="J214" s="34">
        <f>SUM(inicio:final!P213)</f>
        <v>0</v>
      </c>
      <c r="K214" s="34">
        <f>SUM(inicio:final!Q213)</f>
        <v>0</v>
      </c>
      <c r="L214" s="34">
        <f>SUM(inicio:final!R213)</f>
        <v>0</v>
      </c>
      <c r="M214" s="34">
        <f>SUM(inicio:final!S213)</f>
        <v>3303240</v>
      </c>
      <c r="N214" s="34">
        <f>SUM(inicio:final!T213)</f>
        <v>57195</v>
      </c>
      <c r="O214" s="34">
        <f>SUM(inicio:final!W213)</f>
        <v>5957164</v>
      </c>
      <c r="P214" s="34">
        <f>SUM(inicio:final!X213)</f>
        <v>5469934</v>
      </c>
      <c r="Q214" s="34">
        <f>SUM(inicio:final!Y213)</f>
        <v>487230</v>
      </c>
    </row>
    <row r="215" spans="1:17" ht="15.75" hidden="1" thickBot="1" x14ac:dyDescent="0.3">
      <c r="B215" s="213" t="s">
        <v>38</v>
      </c>
      <c r="C215" s="34">
        <f>SUM(inicio:final!E214)</f>
        <v>5543</v>
      </c>
      <c r="D215" s="34">
        <f>SUM(inicio:final!G214)</f>
        <v>809278</v>
      </c>
      <c r="E215" s="34">
        <f>SUM(inicio:final!J214)</f>
        <v>942</v>
      </c>
      <c r="F215" s="34">
        <f>SUM(inicio:final!L214)</f>
        <v>542592</v>
      </c>
      <c r="G215" s="34">
        <f>SUM(inicio:final!M214)</f>
        <v>161663</v>
      </c>
      <c r="H215" s="34">
        <f>SUM(inicio:final!N214)</f>
        <v>327066</v>
      </c>
      <c r="I215" s="34">
        <f>SUM(inicio:final!O214)</f>
        <v>0</v>
      </c>
      <c r="J215" s="34">
        <f>SUM(inicio:final!P214)</f>
        <v>0</v>
      </c>
      <c r="K215" s="34">
        <f>SUM(inicio:final!Q214)</f>
        <v>0</v>
      </c>
      <c r="L215" s="34">
        <f>SUM(inicio:final!R214)</f>
        <v>0</v>
      </c>
      <c r="M215" s="34">
        <f>SUM(inicio:final!S214)</f>
        <v>3303240</v>
      </c>
      <c r="N215" s="34">
        <f>SUM(inicio:final!T214)</f>
        <v>57381</v>
      </c>
      <c r="O215" s="34">
        <f>SUM(inicio:final!W214)</f>
        <v>5688450</v>
      </c>
      <c r="P215" s="34">
        <f>SUM(inicio:final!X214)</f>
        <v>4946972</v>
      </c>
      <c r="Q215" s="34">
        <f>SUM(inicio:final!Y214)</f>
        <v>741478</v>
      </c>
    </row>
    <row r="216" spans="1:17" ht="15.75" hidden="1" thickBot="1" x14ac:dyDescent="0.3">
      <c r="B216" s="213" t="s">
        <v>39</v>
      </c>
      <c r="C216" s="34">
        <f>SUM(inicio:final!E215)</f>
        <v>4536</v>
      </c>
      <c r="D216" s="34">
        <f>SUM(inicio:final!G215)</f>
        <v>662256</v>
      </c>
      <c r="E216" s="34">
        <f>SUM(inicio:final!J215)</f>
        <v>684</v>
      </c>
      <c r="F216" s="34">
        <f>SUM(inicio:final!L215)</f>
        <v>393984</v>
      </c>
      <c r="G216" s="34">
        <f>SUM(inicio:final!M215)</f>
        <v>161663</v>
      </c>
      <c r="H216" s="34">
        <f>SUM(inicio:final!N215)</f>
        <v>327370</v>
      </c>
      <c r="I216" s="34">
        <f>SUM(inicio:final!O215)</f>
        <v>0</v>
      </c>
      <c r="J216" s="34">
        <f>SUM(inicio:final!P215)</f>
        <v>0</v>
      </c>
      <c r="K216" s="34">
        <f>SUM(inicio:final!Q215)</f>
        <v>0</v>
      </c>
      <c r="L216" s="34">
        <f>SUM(inicio:final!R215)</f>
        <v>0</v>
      </c>
      <c r="M216" s="34">
        <f>SUM(inicio:final!S215)</f>
        <v>3303240</v>
      </c>
      <c r="N216" s="34">
        <f>SUM(inicio:final!T215)</f>
        <v>57433</v>
      </c>
      <c r="O216" s="34">
        <f>SUM(inicio:final!W215)</f>
        <v>5647424</v>
      </c>
      <c r="P216" s="34">
        <f>SUM(inicio:final!X215)</f>
        <v>5348434</v>
      </c>
      <c r="Q216" s="34">
        <f>SUM(inicio:final!Y215)</f>
        <v>298990</v>
      </c>
    </row>
    <row r="217" spans="1:17" ht="15.75" hidden="1" thickBot="1" x14ac:dyDescent="0.3">
      <c r="B217" s="213" t="s">
        <v>40</v>
      </c>
      <c r="C217" s="34">
        <f>SUM(inicio:final!E216)</f>
        <v>4793</v>
      </c>
      <c r="D217" s="34">
        <f>SUM(inicio:final!G216)</f>
        <v>699778</v>
      </c>
      <c r="E217" s="34">
        <f>SUM(inicio:final!J216)</f>
        <v>414</v>
      </c>
      <c r="F217" s="34">
        <f>SUM(inicio:final!L216)</f>
        <v>238464</v>
      </c>
      <c r="G217" s="34">
        <f>SUM(inicio:final!M216)</f>
        <v>161663</v>
      </c>
      <c r="H217" s="34">
        <f>SUM(inicio:final!N216)</f>
        <v>327142</v>
      </c>
      <c r="I217" s="34">
        <f>SUM(inicio:final!O216)</f>
        <v>0</v>
      </c>
      <c r="J217" s="34">
        <f>SUM(inicio:final!P216)</f>
        <v>0</v>
      </c>
      <c r="K217" s="34">
        <f>SUM(inicio:final!Q216)</f>
        <v>0</v>
      </c>
      <c r="L217" s="34">
        <f>SUM(inicio:final!R216)</f>
        <v>0</v>
      </c>
      <c r="M217" s="34">
        <f>SUM(inicio:final!S216)</f>
        <v>3303240</v>
      </c>
      <c r="N217" s="34">
        <f>SUM(inicio:final!T216)</f>
        <v>57393</v>
      </c>
      <c r="O217" s="34">
        <f>SUM(inicio:final!W216)</f>
        <v>5086670</v>
      </c>
      <c r="P217" s="34">
        <f>SUM(inicio:final!X216)</f>
        <v>3874374</v>
      </c>
      <c r="Q217" s="34">
        <f>SUM(inicio:final!Y216)</f>
        <v>1212296</v>
      </c>
    </row>
    <row r="218" spans="1:17" ht="15.75" hidden="1" thickBot="1" x14ac:dyDescent="0.3">
      <c r="B218" s="213" t="s">
        <v>41</v>
      </c>
      <c r="C218" s="34">
        <f>SUM(inicio:final!E217)</f>
        <v>5409</v>
      </c>
      <c r="D218" s="34">
        <f>SUM(inicio:final!G217)</f>
        <v>789714</v>
      </c>
      <c r="E218" s="34">
        <f>SUM(inicio:final!J217)</f>
        <v>158</v>
      </c>
      <c r="F218" s="34">
        <f>SUM(inicio:final!L217)</f>
        <v>91008</v>
      </c>
      <c r="G218" s="34">
        <f>SUM(inicio:final!M217)</f>
        <v>161663</v>
      </c>
      <c r="H218" s="34">
        <f>SUM(inicio:final!N217)</f>
        <v>326800</v>
      </c>
      <c r="I218" s="34">
        <f>SUM(inicio:final!O217)</f>
        <v>0</v>
      </c>
      <c r="J218" s="34">
        <f>SUM(inicio:final!P217)</f>
        <v>0</v>
      </c>
      <c r="K218" s="34">
        <f>SUM(inicio:final!Q217)</f>
        <v>0</v>
      </c>
      <c r="L218" s="34">
        <f>SUM(inicio:final!R217)</f>
        <v>0</v>
      </c>
      <c r="M218" s="34">
        <f>SUM(inicio:final!S217)</f>
        <v>3303240</v>
      </c>
      <c r="N218" s="34">
        <f>SUM(inicio:final!T217)</f>
        <v>57335</v>
      </c>
      <c r="O218" s="34">
        <f>SUM(inicio:final!W217)</f>
        <v>5942056</v>
      </c>
      <c r="P218" s="34">
        <f>SUM(inicio:final!X217)</f>
        <v>4865384</v>
      </c>
      <c r="Q218" s="34">
        <f>SUM(inicio:final!Y217)</f>
        <v>1076672</v>
      </c>
    </row>
    <row r="219" spans="1:17" ht="15.75" hidden="1" thickBot="1" x14ac:dyDescent="0.3">
      <c r="B219" s="213" t="s">
        <v>42</v>
      </c>
      <c r="C219" s="34">
        <f>SUM(inicio:final!E218)</f>
        <v>6229</v>
      </c>
      <c r="D219" s="34">
        <f>SUM(inicio:final!G218)</f>
        <v>909434</v>
      </c>
      <c r="E219" s="34">
        <f>SUM(inicio:final!J218)</f>
        <v>352</v>
      </c>
      <c r="F219" s="34">
        <f>SUM(inicio:final!L218)</f>
        <v>202752</v>
      </c>
      <c r="G219" s="34">
        <f>SUM(inicio:final!M218)</f>
        <v>161663</v>
      </c>
      <c r="H219" s="34">
        <f>SUM(inicio:final!N218)</f>
        <v>326952</v>
      </c>
      <c r="I219" s="34">
        <f>SUM(inicio:final!O218)</f>
        <v>0</v>
      </c>
      <c r="J219" s="34">
        <f>SUM(inicio:final!P218)</f>
        <v>0</v>
      </c>
      <c r="K219" s="34">
        <f>SUM(inicio:final!Q218)</f>
        <v>0</v>
      </c>
      <c r="L219" s="34">
        <f>SUM(inicio:final!R218)</f>
        <v>0</v>
      </c>
      <c r="M219" s="34">
        <f>SUM(inicio:final!S218)</f>
        <v>3303240</v>
      </c>
      <c r="N219" s="34">
        <f>SUM(inicio:final!T218)</f>
        <v>57359</v>
      </c>
      <c r="O219" s="34">
        <f>SUM(inicio:final!W218)</f>
        <v>6038072</v>
      </c>
      <c r="P219" s="34">
        <f>SUM(inicio:final!X218)</f>
        <v>4300013</v>
      </c>
      <c r="Q219" s="34">
        <f>SUM(inicio:final!Y218)</f>
        <v>1738059</v>
      </c>
    </row>
    <row r="220" spans="1:17" ht="15.75" hidden="1" thickBot="1" x14ac:dyDescent="0.3">
      <c r="B220" s="213" t="s">
        <v>43</v>
      </c>
      <c r="C220" s="34">
        <f>SUM(inicio:final!E219)</f>
        <v>5181</v>
      </c>
      <c r="D220" s="34">
        <f>SUM(inicio:final!G219)</f>
        <v>756426</v>
      </c>
      <c r="E220" s="34">
        <f>SUM(inicio:final!J219)</f>
        <v>558</v>
      </c>
      <c r="F220" s="34">
        <f>SUM(inicio:final!L219)</f>
        <v>321408</v>
      </c>
      <c r="G220" s="34">
        <f>SUM(inicio:final!M219)</f>
        <v>161663</v>
      </c>
      <c r="H220" s="34">
        <f>SUM(inicio:final!N219)</f>
        <v>327256</v>
      </c>
      <c r="I220" s="34">
        <f>SUM(inicio:final!O219)</f>
        <v>0</v>
      </c>
      <c r="J220" s="34">
        <f>SUM(inicio:final!P219)</f>
        <v>0</v>
      </c>
      <c r="K220" s="34">
        <f>SUM(inicio:final!Q219)</f>
        <v>0</v>
      </c>
      <c r="L220" s="34">
        <f>SUM(inicio:final!R219)</f>
        <v>0</v>
      </c>
      <c r="M220" s="34">
        <f>SUM(inicio:final!S219)</f>
        <v>3303240</v>
      </c>
      <c r="N220" s="34">
        <f>SUM(inicio:final!T219)</f>
        <v>57416</v>
      </c>
      <c r="O220" s="34">
        <f>SUM(inicio:final!W219)</f>
        <v>6665468</v>
      </c>
      <c r="P220" s="34">
        <f>SUM(inicio:final!X219)</f>
        <v>5079821</v>
      </c>
      <c r="Q220" s="34">
        <f>SUM(inicio:final!Y219)</f>
        <v>1585647</v>
      </c>
    </row>
    <row r="221" spans="1:17" ht="15.75" hidden="1" thickBot="1" x14ac:dyDescent="0.3">
      <c r="A221" s="18"/>
      <c r="B221" s="213" t="s">
        <v>44</v>
      </c>
      <c r="C221" s="34">
        <f>SUM(inicio:final!E220)</f>
        <v>4751</v>
      </c>
      <c r="D221" s="34">
        <f>SUM(inicio:final!G220)</f>
        <v>693646</v>
      </c>
      <c r="E221" s="34">
        <f>SUM(inicio:final!J220)</f>
        <v>980</v>
      </c>
      <c r="F221" s="34">
        <f>SUM(inicio:final!L220)</f>
        <v>564480</v>
      </c>
      <c r="G221" s="34">
        <f>SUM(inicio:final!M220)</f>
        <v>161663</v>
      </c>
      <c r="H221" s="34">
        <f>SUM(inicio:final!N220)</f>
        <v>328776</v>
      </c>
      <c r="I221" s="34">
        <f>SUM(inicio:final!O220)</f>
        <v>0</v>
      </c>
      <c r="J221" s="34">
        <f>SUM(inicio:final!P220)</f>
        <v>0</v>
      </c>
      <c r="K221" s="34">
        <f>SUM(inicio:final!Q220)</f>
        <v>0</v>
      </c>
      <c r="L221" s="34">
        <f>SUM(inicio:final!R220)</f>
        <v>0</v>
      </c>
      <c r="M221" s="34">
        <f>SUM(inicio:final!S220)</f>
        <v>3303240</v>
      </c>
      <c r="N221" s="34">
        <f>SUM(inicio:final!T220)</f>
        <v>57677</v>
      </c>
      <c r="O221" s="34">
        <f>SUM(inicio:final!W220)</f>
        <v>6695129</v>
      </c>
      <c r="P221" s="34">
        <f>SUM(inicio:final!X220)</f>
        <v>4703658</v>
      </c>
      <c r="Q221" s="34">
        <f>SUM(inicio:final!Y220)</f>
        <v>1991471</v>
      </c>
    </row>
    <row r="222" spans="1:17" ht="15.75" hidden="1" thickBot="1" x14ac:dyDescent="0.3">
      <c r="B222" s="213" t="s">
        <v>45</v>
      </c>
      <c r="C222" s="34">
        <f>SUM(inicio:final!E221)</f>
        <v>5339</v>
      </c>
      <c r="D222" s="34">
        <f>SUM(inicio:final!G221)</f>
        <v>779494</v>
      </c>
      <c r="E222" s="34">
        <f>SUM(inicio:final!J221)</f>
        <v>1226</v>
      </c>
      <c r="F222" s="34">
        <f>SUM(inicio:final!L221)</f>
        <v>717838</v>
      </c>
      <c r="G222" s="34">
        <f>SUM(inicio:final!M221)</f>
        <v>161663</v>
      </c>
      <c r="H222" s="34">
        <f>SUM(inicio:final!N221)</f>
        <v>330942</v>
      </c>
      <c r="I222" s="34">
        <f>SUM(inicio:final!O221)</f>
        <v>0</v>
      </c>
      <c r="J222" s="34">
        <f>SUM(inicio:final!P221)</f>
        <v>0</v>
      </c>
      <c r="K222" s="34">
        <f>SUM(inicio:final!Q221)</f>
        <v>0</v>
      </c>
      <c r="L222" s="34">
        <f>SUM(inicio:final!R221)</f>
        <v>0</v>
      </c>
      <c r="M222" s="34">
        <f>SUM(inicio:final!S221)</f>
        <v>3303240</v>
      </c>
      <c r="N222" s="34">
        <f>SUM(inicio:final!T221)</f>
        <v>116120</v>
      </c>
      <c r="O222" s="34">
        <f>SUM(inicio:final!W221)</f>
        <v>7400768</v>
      </c>
      <c r="P222" s="34">
        <f>SUM(inicio:final!X221)</f>
        <v>5429002</v>
      </c>
      <c r="Q222" s="34">
        <f>SUM(inicio:final!Y221)</f>
        <v>1971766</v>
      </c>
    </row>
    <row r="223" spans="1:17" ht="15.75" hidden="1" thickBot="1" x14ac:dyDescent="0.3">
      <c r="B223" s="214" t="s">
        <v>46</v>
      </c>
      <c r="C223" s="34">
        <f>SUM(inicio:final!E222)</f>
        <v>6173</v>
      </c>
      <c r="D223" s="34">
        <f>SUM(inicio:final!G222)</f>
        <v>901258</v>
      </c>
      <c r="E223" s="34">
        <f>SUM(inicio:final!J222)</f>
        <v>1283</v>
      </c>
      <c r="F223" s="34">
        <f>SUM(inicio:final!L222)</f>
        <v>764564</v>
      </c>
      <c r="G223" s="34">
        <f>SUM(inicio:final!M222)</f>
        <v>161663</v>
      </c>
      <c r="H223" s="34">
        <f>SUM(inicio:final!N222)</f>
        <v>331398</v>
      </c>
      <c r="I223" s="34">
        <f>SUM(inicio:final!O222)</f>
        <v>0</v>
      </c>
      <c r="J223" s="34">
        <f>SUM(inicio:final!P222)</f>
        <v>0</v>
      </c>
      <c r="K223" s="34">
        <f>SUM(inicio:final!Q222)</f>
        <v>233895</v>
      </c>
      <c r="L223" s="34">
        <f>SUM(inicio:final!R222)</f>
        <v>0</v>
      </c>
      <c r="M223" s="34">
        <f>SUM(inicio:final!S222)</f>
        <v>3303240</v>
      </c>
      <c r="N223" s="34">
        <f>SUM(inicio:final!T222)</f>
        <v>116282</v>
      </c>
      <c r="O223" s="34">
        <f>SUM(inicio:final!W222)</f>
        <v>7784066</v>
      </c>
      <c r="P223" s="34">
        <f>SUM(inicio:final!X222)</f>
        <v>5296676</v>
      </c>
      <c r="Q223" s="34">
        <f>SUM(inicio:final!Y222)</f>
        <v>2487390</v>
      </c>
    </row>
    <row r="224" spans="1:17" ht="15.75" hidden="1" thickBot="1" x14ac:dyDescent="0.3">
      <c r="A224">
        <v>2021</v>
      </c>
      <c r="B224" s="181" t="s">
        <v>35</v>
      </c>
      <c r="C224" s="34">
        <f>SUM(inicio:final!E223)</f>
        <v>7352</v>
      </c>
      <c r="D224" s="34">
        <f>SUM(inicio:final!G223)</f>
        <v>1073392</v>
      </c>
      <c r="E224" s="34">
        <f>SUM(inicio:final!J223)</f>
        <v>1269</v>
      </c>
      <c r="F224" s="34">
        <f>SUM(inicio:final!L223)</f>
        <v>759966</v>
      </c>
      <c r="G224" s="34">
        <f>SUM(inicio:final!M223)</f>
        <v>166501</v>
      </c>
      <c r="H224" s="34">
        <f>SUM(inicio:final!N223)</f>
        <v>323269</v>
      </c>
      <c r="I224" s="34">
        <f>SUM(inicio:final!O223)</f>
        <v>0</v>
      </c>
      <c r="J224" s="34">
        <f>SUM(inicio:final!P223)</f>
        <v>0</v>
      </c>
      <c r="K224" s="34">
        <f>SUM(inicio:final!Q223)</f>
        <v>120900</v>
      </c>
      <c r="L224" s="34">
        <f>SUM(inicio:final!R223)</f>
        <v>0</v>
      </c>
      <c r="M224" s="34">
        <f>SUM(inicio:final!S223)</f>
        <v>3402320</v>
      </c>
      <c r="N224" s="34">
        <f>SUM(inicio:final!T223)</f>
        <v>58247</v>
      </c>
      <c r="O224" s="34">
        <f>SUM(inicio:final!W223)</f>
        <v>8391985</v>
      </c>
      <c r="P224" s="34">
        <f>SUM(inicio:final!X223)</f>
        <v>6158325</v>
      </c>
      <c r="Q224" s="34">
        <f>SUM(inicio:final!Y223)</f>
        <v>2233660</v>
      </c>
    </row>
    <row r="225" spans="1:17" ht="15.75" hidden="1" thickBot="1" x14ac:dyDescent="0.3">
      <c r="B225" s="213" t="s">
        <v>36</v>
      </c>
      <c r="C225" s="34">
        <f>SUM(inicio:final!E224)</f>
        <v>6595</v>
      </c>
      <c r="D225" s="34">
        <f>SUM(inicio:final!G224)</f>
        <v>962870</v>
      </c>
      <c r="E225" s="34">
        <f>SUM(inicio:final!J224)</f>
        <v>1062</v>
      </c>
      <c r="F225" s="34">
        <f>SUM(inicio:final!L224)</f>
        <v>642754</v>
      </c>
      <c r="G225" s="34">
        <f>SUM(inicio:final!M224)</f>
        <v>166501</v>
      </c>
      <c r="H225" s="34">
        <f>SUM(inicio:final!N224)</f>
        <v>325082</v>
      </c>
      <c r="I225" s="34">
        <f>SUM(inicio:final!O224)</f>
        <v>0</v>
      </c>
      <c r="J225" s="34">
        <f>SUM(inicio:final!P224)</f>
        <v>0</v>
      </c>
      <c r="K225" s="34">
        <f>SUM(inicio:final!Q224)</f>
        <v>0</v>
      </c>
      <c r="L225" s="34">
        <f>SUM(inicio:final!R224)</f>
        <v>0</v>
      </c>
      <c r="M225" s="34">
        <f>SUM(inicio:final!S224)</f>
        <v>3402320</v>
      </c>
      <c r="N225" s="34">
        <f>SUM(inicio:final!T224)</f>
        <v>58575</v>
      </c>
      <c r="O225" s="34">
        <f>SUM(inicio:final!W224)</f>
        <v>7791762</v>
      </c>
      <c r="P225" s="34">
        <f>SUM(inicio:final!X224)</f>
        <v>4856766</v>
      </c>
      <c r="Q225" s="34">
        <f>SUM(inicio:final!Y224)</f>
        <v>2934996</v>
      </c>
    </row>
    <row r="226" spans="1:17" ht="15.75" hidden="1" thickBot="1" x14ac:dyDescent="0.3">
      <c r="B226" s="213" t="s">
        <v>37</v>
      </c>
      <c r="C226" s="34">
        <f>SUM(inicio:final!E225)</f>
        <v>6479</v>
      </c>
      <c r="D226" s="34">
        <f>SUM(inicio:final!G225)</f>
        <v>945934</v>
      </c>
      <c r="E226" s="34">
        <f>SUM(inicio:final!J225)</f>
        <v>1098</v>
      </c>
      <c r="F226" s="34">
        <f>SUM(inicio:final!L225)</f>
        <v>671742</v>
      </c>
      <c r="G226" s="34">
        <f>SUM(inicio:final!M225)</f>
        <v>166501</v>
      </c>
      <c r="H226" s="34">
        <f>SUM(inicio:final!N225)</f>
        <v>317448</v>
      </c>
      <c r="I226" s="34">
        <f>SUM(inicio:final!O225)</f>
        <v>0</v>
      </c>
      <c r="J226" s="34">
        <f>SUM(inicio:final!P225)</f>
        <v>0</v>
      </c>
      <c r="K226" s="34">
        <f>SUM(inicio:final!Q225)</f>
        <v>0</v>
      </c>
      <c r="L226" s="34">
        <f>SUM(inicio:final!R225)</f>
        <v>0</v>
      </c>
      <c r="M226" s="34">
        <f>SUM(inicio:final!S225)</f>
        <v>3402320</v>
      </c>
      <c r="N226" s="34">
        <f>SUM(inicio:final!T225)</f>
        <v>58790</v>
      </c>
      <c r="O226" s="34">
        <f>SUM(inicio:final!W225)</f>
        <v>8497731</v>
      </c>
      <c r="P226" s="34">
        <f>SUM(inicio:final!X225)</f>
        <v>6077124</v>
      </c>
      <c r="Q226" s="34">
        <f>SUM(inicio:final!Y225)</f>
        <v>2420607</v>
      </c>
    </row>
    <row r="227" spans="1:17" ht="15.75" hidden="1" thickBot="1" x14ac:dyDescent="0.3">
      <c r="B227" s="213" t="s">
        <v>38</v>
      </c>
      <c r="C227" s="34">
        <f>SUM(inicio:final!E226)</f>
        <v>6738</v>
      </c>
      <c r="D227" s="34">
        <f>SUM(inicio:final!G226)</f>
        <v>983748</v>
      </c>
      <c r="E227" s="34">
        <f>SUM(inicio:final!J226)</f>
        <v>965</v>
      </c>
      <c r="F227" s="34">
        <f>SUM(inicio:final!L226)</f>
        <v>572245</v>
      </c>
      <c r="G227" s="34">
        <f>SUM(inicio:final!M226)</f>
        <v>166501</v>
      </c>
      <c r="H227" s="34">
        <f>SUM(inicio:final!N226)</f>
        <v>318528</v>
      </c>
      <c r="I227" s="34">
        <f>SUM(inicio:final!O226)</f>
        <v>0</v>
      </c>
      <c r="J227" s="34">
        <f>SUM(inicio:final!P226)</f>
        <v>0</v>
      </c>
      <c r="K227" s="34">
        <f>SUM(inicio:final!Q226)</f>
        <v>0</v>
      </c>
      <c r="L227" s="34">
        <f>SUM(inicio:final!R226)</f>
        <v>0</v>
      </c>
      <c r="M227" s="34">
        <f>SUM(inicio:final!S226)</f>
        <v>3402320</v>
      </c>
      <c r="N227" s="34">
        <f>SUM(inicio:final!T226)</f>
        <v>117976</v>
      </c>
      <c r="O227" s="34">
        <f>SUM(inicio:final!W226)</f>
        <v>7981925</v>
      </c>
      <c r="P227" s="34">
        <f>SUM(inicio:final!X226)</f>
        <v>5160082</v>
      </c>
      <c r="Q227" s="34">
        <f>SUM(inicio:final!Y226)</f>
        <v>2821843</v>
      </c>
    </row>
    <row r="228" spans="1:17" ht="15.75" hidden="1" thickBot="1" x14ac:dyDescent="0.3">
      <c r="B228" s="213" t="s">
        <v>39</v>
      </c>
      <c r="C228" s="34">
        <f>SUM(inicio:final!E227)</f>
        <v>7011</v>
      </c>
      <c r="D228" s="34">
        <f>SUM(inicio:final!G227)</f>
        <v>1023606</v>
      </c>
      <c r="E228" s="34">
        <f>SUM(inicio:final!J227)</f>
        <v>882</v>
      </c>
      <c r="F228" s="34">
        <f>SUM(inicio:final!L227)</f>
        <v>523026</v>
      </c>
      <c r="G228" s="34">
        <f>SUM(inicio:final!M227)</f>
        <v>166501</v>
      </c>
      <c r="H228" s="34">
        <f>SUM(inicio:final!N227)</f>
        <v>319788</v>
      </c>
      <c r="I228" s="34">
        <f>SUM(inicio:final!O227)</f>
        <v>0</v>
      </c>
      <c r="J228" s="34">
        <f>SUM(inicio:final!P227)</f>
        <v>0</v>
      </c>
      <c r="K228" s="34">
        <f>SUM(inicio:final!Q227)</f>
        <v>0</v>
      </c>
      <c r="L228" s="34">
        <f>SUM(inicio:final!R227)</f>
        <v>0</v>
      </c>
      <c r="M228" s="34">
        <f>SUM(inicio:final!S227)</f>
        <v>3402320</v>
      </c>
      <c r="N228" s="34">
        <f>SUM(inicio:final!T227)</f>
        <v>118454</v>
      </c>
      <c r="O228" s="34">
        <f>SUM(inicio:final!W227)</f>
        <v>8375538</v>
      </c>
      <c r="P228" s="34">
        <f>SUM(inicio:final!X227)</f>
        <v>5485706</v>
      </c>
      <c r="Q228" s="34">
        <f>SUM(inicio:final!Y227)</f>
        <v>2889832</v>
      </c>
    </row>
    <row r="229" spans="1:17" ht="15.75" hidden="1" thickBot="1" x14ac:dyDescent="0.3">
      <c r="B229" s="213" t="s">
        <v>40</v>
      </c>
      <c r="C229" s="34">
        <f>SUM(inicio:final!E228)</f>
        <v>6655</v>
      </c>
      <c r="D229" s="34">
        <f>SUM(inicio:final!G228)</f>
        <v>971630</v>
      </c>
      <c r="E229" s="34">
        <f>SUM(inicio:final!J228)</f>
        <v>763</v>
      </c>
      <c r="F229" s="34">
        <f>SUM(inicio:final!L228)</f>
        <v>452459</v>
      </c>
      <c r="G229" s="34">
        <f>SUM(inicio:final!M228)</f>
        <v>166501</v>
      </c>
      <c r="H229" s="34">
        <f>SUM(inicio:final!N228)</f>
        <v>320868</v>
      </c>
      <c r="I229" s="34">
        <f>SUM(inicio:final!O228)</f>
        <v>0</v>
      </c>
      <c r="J229" s="34">
        <f>SUM(inicio:final!P228)</f>
        <v>0</v>
      </c>
      <c r="K229" s="34">
        <f>SUM(inicio:final!Q228)</f>
        <v>0</v>
      </c>
      <c r="L229" s="34">
        <f>SUM(inicio:final!R228)</f>
        <v>0</v>
      </c>
      <c r="M229" s="34">
        <f>SUM(inicio:final!S228)</f>
        <v>3402320</v>
      </c>
      <c r="N229" s="34">
        <f>SUM(inicio:final!T228)</f>
        <v>59420</v>
      </c>
      <c r="O229" s="34">
        <f>SUM(inicio:final!W228)</f>
        <v>8263030</v>
      </c>
      <c r="P229" s="34">
        <f>SUM(inicio:final!X228)</f>
        <v>5332620</v>
      </c>
      <c r="Q229" s="34">
        <f>SUM(inicio:final!Y228)</f>
        <v>2930410</v>
      </c>
    </row>
    <row r="230" spans="1:17" ht="15.75" hidden="1" thickBot="1" x14ac:dyDescent="0.3">
      <c r="B230" s="213" t="s">
        <v>41</v>
      </c>
      <c r="C230" s="34">
        <f>SUM(inicio:final!E229)</f>
        <v>8570</v>
      </c>
      <c r="D230" s="34">
        <f>SUM(inicio:final!G229)</f>
        <v>1251220</v>
      </c>
      <c r="E230" s="34">
        <f>SUM(inicio:final!J229)</f>
        <v>479</v>
      </c>
      <c r="F230" s="34">
        <f>SUM(inicio:final!L229)</f>
        <v>284047</v>
      </c>
      <c r="G230" s="34">
        <f>SUM(inicio:final!M229)</f>
        <v>166501</v>
      </c>
      <c r="H230" s="34">
        <f>SUM(inicio:final!N229)</f>
        <v>321372</v>
      </c>
      <c r="I230" s="34">
        <f>SUM(inicio:final!O229)</f>
        <v>0</v>
      </c>
      <c r="J230" s="34">
        <f>SUM(inicio:final!P229)</f>
        <v>0</v>
      </c>
      <c r="K230" s="34">
        <f>SUM(inicio:final!Q229)</f>
        <v>0</v>
      </c>
      <c r="L230" s="34">
        <f>SUM(inicio:final!R229)</f>
        <v>0</v>
      </c>
      <c r="M230" s="34">
        <f>SUM(inicio:final!S229)</f>
        <v>3402320</v>
      </c>
      <c r="N230" s="34">
        <f>SUM(inicio:final!T229)</f>
        <v>59515</v>
      </c>
      <c r="O230" s="34">
        <f>SUM(inicio:final!W229)</f>
        <v>8415385</v>
      </c>
      <c r="P230" s="34">
        <f>SUM(inicio:final!X229)</f>
        <v>5557816</v>
      </c>
      <c r="Q230" s="34">
        <f>SUM(inicio:final!Y229)</f>
        <v>2857569</v>
      </c>
    </row>
    <row r="231" spans="1:17" ht="15.75" hidden="1" thickBot="1" x14ac:dyDescent="0.3">
      <c r="B231" s="213" t="s">
        <v>42</v>
      </c>
      <c r="C231" s="34">
        <f>SUM(inicio:final!E230)</f>
        <v>6899</v>
      </c>
      <c r="D231" s="34">
        <f>SUM(inicio:final!G230)</f>
        <v>1007254</v>
      </c>
      <c r="E231" s="34">
        <f>SUM(inicio:final!J230)</f>
        <v>803</v>
      </c>
      <c r="F231" s="34">
        <f>SUM(inicio:final!L230)</f>
        <v>703315</v>
      </c>
      <c r="G231" s="34">
        <f>SUM(inicio:final!M230)</f>
        <v>166501</v>
      </c>
      <c r="H231" s="34">
        <f>SUM(inicio:final!N230)</f>
        <v>323316</v>
      </c>
      <c r="I231" s="34">
        <f>SUM(inicio:final!O230)</f>
        <v>0</v>
      </c>
      <c r="J231" s="34">
        <f>SUM(inicio:final!P230)</f>
        <v>0</v>
      </c>
      <c r="K231" s="34">
        <f>SUM(inicio:final!Q230)</f>
        <v>0</v>
      </c>
      <c r="L231" s="34">
        <f>SUM(inicio:final!R230)</f>
        <v>0</v>
      </c>
      <c r="M231" s="34">
        <f>SUM(inicio:final!S230)</f>
        <v>3402320</v>
      </c>
      <c r="N231" s="34">
        <f>SUM(inicio:final!T230)</f>
        <v>59870</v>
      </c>
      <c r="O231" s="34">
        <f>SUM(inicio:final!W230)</f>
        <v>8520145</v>
      </c>
      <c r="P231" s="34">
        <f>SUM(inicio:final!X230)</f>
        <v>4955742</v>
      </c>
      <c r="Q231" s="34">
        <f>SUM(inicio:final!Y230)</f>
        <v>3564403</v>
      </c>
    </row>
    <row r="232" spans="1:17" ht="15.75" hidden="1" thickBot="1" x14ac:dyDescent="0.3">
      <c r="B232" s="213" t="s">
        <v>43</v>
      </c>
      <c r="C232" s="34">
        <f>SUM(inicio:final!E231)</f>
        <v>6840</v>
      </c>
      <c r="D232" s="34">
        <f>SUM(inicio:final!G231)</f>
        <v>998640</v>
      </c>
      <c r="E232" s="34">
        <f>SUM(inicio:final!J231)</f>
        <v>669</v>
      </c>
      <c r="F232" s="34">
        <f>SUM(inicio:final!L231)</f>
        <v>396717</v>
      </c>
      <c r="G232" s="34">
        <f>SUM(inicio:final!M231)</f>
        <v>166501</v>
      </c>
      <c r="H232" s="34">
        <f>SUM(inicio:final!N231)</f>
        <v>324345</v>
      </c>
      <c r="I232" s="34">
        <f>SUM(inicio:final!O231)</f>
        <v>0</v>
      </c>
      <c r="J232" s="34">
        <f>SUM(inicio:final!P231)</f>
        <v>0</v>
      </c>
      <c r="K232" s="34">
        <f>SUM(inicio:final!Q231)</f>
        <v>0</v>
      </c>
      <c r="L232" s="34">
        <f>SUM(inicio:final!R231)</f>
        <v>0</v>
      </c>
      <c r="M232" s="34">
        <f>SUM(inicio:final!S231)</f>
        <v>3402320</v>
      </c>
      <c r="N232" s="34">
        <f>SUM(inicio:final!T231)</f>
        <v>60177</v>
      </c>
      <c r="O232" s="34">
        <f>SUM(inicio:final!W231)</f>
        <v>8913103</v>
      </c>
      <c r="P232" s="34">
        <f>SUM(inicio:final!X231)</f>
        <v>5106123</v>
      </c>
      <c r="Q232" s="34">
        <f>SUM(inicio:final!Y231)</f>
        <v>3806980</v>
      </c>
    </row>
    <row r="233" spans="1:17" ht="15.75" hidden="1" thickBot="1" x14ac:dyDescent="0.3">
      <c r="B233" s="213" t="s">
        <v>44</v>
      </c>
      <c r="C233" s="34">
        <f>SUM(inicio:final!E232)</f>
        <v>6095</v>
      </c>
      <c r="D233" s="34">
        <f>SUM(inicio:final!G232)</f>
        <v>889870</v>
      </c>
      <c r="E233" s="34">
        <f>SUM(inicio:final!J232)</f>
        <v>913</v>
      </c>
      <c r="F233" s="34">
        <f>SUM(inicio:final!L232)</f>
        <v>549049</v>
      </c>
      <c r="G233" s="34">
        <f>SUM(inicio:final!M232)</f>
        <v>166501</v>
      </c>
      <c r="H233" s="34">
        <f>SUM(inicio:final!N232)</f>
        <v>318990</v>
      </c>
      <c r="I233" s="34">
        <f>SUM(inicio:final!O232)</f>
        <v>0</v>
      </c>
      <c r="J233" s="34">
        <f>SUM(inicio:final!P232)</f>
        <v>0</v>
      </c>
      <c r="K233" s="34">
        <f>SUM(inicio:final!Q232)</f>
        <v>0</v>
      </c>
      <c r="L233" s="34">
        <f>SUM(inicio:final!R232)</f>
        <v>0</v>
      </c>
      <c r="M233" s="34">
        <f>SUM(inicio:final!S232)</f>
        <v>3402320</v>
      </c>
      <c r="N233" s="34">
        <f>SUM(inicio:final!T232)</f>
        <v>60791</v>
      </c>
      <c r="O233" s="34">
        <f>SUM(inicio:final!W232)</f>
        <v>9194501</v>
      </c>
      <c r="P233" s="34">
        <f>SUM(inicio:final!X232)</f>
        <v>5352416</v>
      </c>
      <c r="Q233" s="34">
        <f>SUM(inicio:final!Y232)</f>
        <v>3842085</v>
      </c>
    </row>
    <row r="234" spans="1:17" ht="15.75" hidden="1" thickBot="1" x14ac:dyDescent="0.3">
      <c r="B234" s="213" t="s">
        <v>45</v>
      </c>
      <c r="C234" s="34">
        <f>SUM(inicio:final!E233)</f>
        <v>5995</v>
      </c>
      <c r="D234" s="34">
        <f>SUM(inicio:final!G233)</f>
        <v>875270</v>
      </c>
      <c r="E234" s="34">
        <f>SUM(inicio:final!J233)</f>
        <v>1172</v>
      </c>
      <c r="F234" s="34">
        <f>SUM(inicio:final!L233)</f>
        <v>696142</v>
      </c>
      <c r="G234" s="34">
        <f>SUM(inicio:final!M233)</f>
        <v>166501</v>
      </c>
      <c r="H234" s="34">
        <f>SUM(inicio:final!N233)</f>
        <v>313786</v>
      </c>
      <c r="I234" s="34">
        <f>SUM(inicio:final!O233)</f>
        <v>0</v>
      </c>
      <c r="J234" s="34">
        <f>SUM(inicio:final!P233)</f>
        <v>0</v>
      </c>
      <c r="K234" s="34">
        <f>SUM(inicio:final!Q233)</f>
        <v>0</v>
      </c>
      <c r="L234" s="34">
        <f>SUM(inicio:final!R233)</f>
        <v>0</v>
      </c>
      <c r="M234" s="34">
        <f>SUM(inicio:final!S233)</f>
        <v>3402320</v>
      </c>
      <c r="N234" s="34">
        <f>SUM(inicio:final!T233)</f>
        <v>61528</v>
      </c>
      <c r="O234" s="34">
        <f>SUM(inicio:final!W233)</f>
        <v>9357632</v>
      </c>
      <c r="P234" s="34">
        <f>SUM(inicio:final!X233)</f>
        <v>5720026</v>
      </c>
      <c r="Q234" s="34">
        <f>SUM(inicio:final!Y233)</f>
        <v>3637606</v>
      </c>
    </row>
    <row r="235" spans="1:17" ht="15.75" hidden="1" thickBot="1" x14ac:dyDescent="0.3">
      <c r="B235" s="214" t="s">
        <v>46</v>
      </c>
      <c r="C235" s="34">
        <f>SUM(inicio:final!E234)</f>
        <v>7684</v>
      </c>
      <c r="D235" s="34">
        <f>SUM(inicio:final!G234)</f>
        <v>1121864</v>
      </c>
      <c r="E235" s="34">
        <f>SUM(inicio:final!J234)</f>
        <v>1394</v>
      </c>
      <c r="F235" s="34">
        <f>SUM(inicio:final!L234)</f>
        <v>833709</v>
      </c>
      <c r="G235" s="34">
        <f>SUM(inicio:final!M234)</f>
        <v>166501</v>
      </c>
      <c r="H235" s="34">
        <f>SUM(inicio:final!N234)</f>
        <v>316132</v>
      </c>
      <c r="I235" s="34">
        <f>SUM(inicio:final!O234)</f>
        <v>0</v>
      </c>
      <c r="J235" s="34">
        <f>SUM(inicio:final!P234)</f>
        <v>0</v>
      </c>
      <c r="K235" s="34">
        <f>SUM(inicio:final!Q234)</f>
        <v>0</v>
      </c>
      <c r="L235" s="34">
        <f>SUM(inicio:final!R234)</f>
        <v>0</v>
      </c>
      <c r="M235" s="34">
        <f>SUM(inicio:final!S234)</f>
        <v>3402320</v>
      </c>
      <c r="N235" s="34">
        <f>SUM(inicio:final!T234)</f>
        <v>0</v>
      </c>
      <c r="O235" s="34">
        <f>SUM(inicio:final!W234)</f>
        <v>9478132</v>
      </c>
      <c r="P235" s="34">
        <f>SUM(inicio:final!X234)</f>
        <v>9273190</v>
      </c>
      <c r="Q235" s="34">
        <f>SUM(inicio:final!Y234)</f>
        <v>204942</v>
      </c>
    </row>
    <row r="236" spans="1:17" ht="15.75" hidden="1" thickBot="1" x14ac:dyDescent="0.3">
      <c r="A236">
        <v>2022</v>
      </c>
      <c r="B236" s="231" t="s">
        <v>35</v>
      </c>
      <c r="C236" s="34">
        <f>SUM(inicio:final!E235)</f>
        <v>7640</v>
      </c>
      <c r="D236" s="34">
        <f>SUM(inicio:final!G235)</f>
        <v>1115440</v>
      </c>
      <c r="E236" s="34">
        <f>SUM(inicio:final!J235)</f>
        <v>1228.5</v>
      </c>
      <c r="F236" s="34">
        <f>SUM(inicio:final!L235)</f>
        <v>822453</v>
      </c>
      <c r="G236" s="34">
        <f>SUM(inicio:final!M235)</f>
        <v>178473</v>
      </c>
      <c r="H236" s="34">
        <f>SUM(inicio:final!N235)</f>
        <v>318376</v>
      </c>
      <c r="I236" s="34">
        <f>SUM(inicio:final!O235)</f>
        <v>0</v>
      </c>
      <c r="J236" s="34">
        <f>SUM(inicio:final!P235)</f>
        <v>0</v>
      </c>
      <c r="K236" s="34">
        <f>SUM(inicio:final!Q235)</f>
        <v>232213</v>
      </c>
      <c r="L236" s="34">
        <f>SUM(inicio:final!R235)</f>
        <v>0</v>
      </c>
      <c r="M236" s="34">
        <f>SUM(inicio:final!S235)</f>
        <v>3647280</v>
      </c>
      <c r="N236" s="34">
        <f>SUM(inicio:final!T235)</f>
        <v>0</v>
      </c>
      <c r="O236" s="34">
        <f>SUM(inicio:final!W235)</f>
        <v>6519177</v>
      </c>
      <c r="P236" s="34">
        <f>SUM(inicio:final!X235)</f>
        <v>6342092</v>
      </c>
      <c r="Q236" s="34">
        <f>SUM(inicio:final!Y235)</f>
        <v>177085</v>
      </c>
    </row>
    <row r="237" spans="1:17" ht="15.75" hidden="1" thickBot="1" x14ac:dyDescent="0.3">
      <c r="B237" s="232" t="s">
        <v>36</v>
      </c>
      <c r="C237" s="34">
        <f>SUM(inicio:final!E236)</f>
        <v>8245</v>
      </c>
      <c r="D237" s="34">
        <f>SUM(inicio:final!G236)</f>
        <v>1203770</v>
      </c>
      <c r="E237" s="34">
        <f>SUM(inicio:final!J236)</f>
        <v>1378</v>
      </c>
      <c r="F237" s="34">
        <f>SUM(inicio:final!L236)</f>
        <v>876408</v>
      </c>
      <c r="G237" s="34">
        <f>SUM(inicio:final!M236)</f>
        <v>178473</v>
      </c>
      <c r="H237" s="34">
        <f>SUM(inicio:final!N236)</f>
        <v>321708</v>
      </c>
      <c r="I237" s="34">
        <f>SUM(inicio:final!O236)</f>
        <v>0</v>
      </c>
      <c r="J237" s="34">
        <f>SUM(inicio:final!P236)</f>
        <v>0</v>
      </c>
      <c r="K237" s="34">
        <f>SUM(inicio:final!Q236)</f>
        <v>778923</v>
      </c>
      <c r="L237" s="34">
        <f>SUM(inicio:final!R236)</f>
        <v>0</v>
      </c>
      <c r="M237" s="34">
        <f>SUM(inicio:final!S236)</f>
        <v>3647280</v>
      </c>
      <c r="N237" s="34">
        <f>SUM(inicio:final!T236)</f>
        <v>0</v>
      </c>
      <c r="O237" s="34">
        <f>SUM(inicio:final!W236)</f>
        <v>7183647</v>
      </c>
      <c r="P237" s="34">
        <f>SUM(inicio:final!X236)</f>
        <v>6537165</v>
      </c>
      <c r="Q237" s="34">
        <f>SUM(inicio:final!Y236)</f>
        <v>646482</v>
      </c>
    </row>
    <row r="238" spans="1:17" ht="15.75" hidden="1" thickBot="1" x14ac:dyDescent="0.3">
      <c r="B238" s="232" t="s">
        <v>37</v>
      </c>
      <c r="C238" s="34">
        <f>SUM(inicio:final!E237)</f>
        <v>7587</v>
      </c>
      <c r="D238" s="34">
        <f>SUM(inicio:final!G237)</f>
        <v>1107702</v>
      </c>
      <c r="E238" s="34">
        <f>SUM(inicio:final!J237)</f>
        <v>988</v>
      </c>
      <c r="F238" s="34">
        <f>SUM(inicio:final!L237)</f>
        <v>628368</v>
      </c>
      <c r="G238" s="34">
        <f>SUM(inicio:final!M237)</f>
        <v>178473</v>
      </c>
      <c r="H238" s="34">
        <f>SUM(inicio:final!N237)</f>
        <v>323612</v>
      </c>
      <c r="I238" s="34">
        <f>SUM(inicio:final!O237)</f>
        <v>0</v>
      </c>
      <c r="J238" s="34">
        <f>SUM(inicio:final!P237)</f>
        <v>0</v>
      </c>
      <c r="K238" s="34">
        <f>SUM(inicio:final!Q237)</f>
        <v>27370</v>
      </c>
      <c r="L238" s="34">
        <f>SUM(inicio:final!R237)</f>
        <v>0</v>
      </c>
      <c r="M238" s="34">
        <f>SUM(inicio:final!S237)</f>
        <v>3647280</v>
      </c>
      <c r="N238" s="34">
        <f>SUM(inicio:final!T237)</f>
        <v>0</v>
      </c>
      <c r="O238" s="34">
        <f>SUM(inicio:final!W237)</f>
        <v>6559287</v>
      </c>
      <c r="P238" s="34">
        <f>SUM(inicio:final!X237)</f>
        <v>6209050</v>
      </c>
      <c r="Q238" s="34">
        <f>SUM(inicio:final!Y237)</f>
        <v>350237</v>
      </c>
    </row>
    <row r="239" spans="1:17" ht="15.75" hidden="1" thickBot="1" x14ac:dyDescent="0.3">
      <c r="B239" s="232" t="s">
        <v>38</v>
      </c>
      <c r="C239" s="34">
        <f>SUM(inicio:final!E238)</f>
        <v>8477</v>
      </c>
      <c r="D239" s="34">
        <f>SUM(inicio:final!G238)</f>
        <v>1237642</v>
      </c>
      <c r="E239" s="34">
        <f>SUM(inicio:final!J238)</f>
        <v>1190</v>
      </c>
      <c r="F239" s="34">
        <f>SUM(inicio:final!L238)</f>
        <v>932800</v>
      </c>
      <c r="G239" s="34">
        <f>SUM(inicio:final!M238)</f>
        <v>178473</v>
      </c>
      <c r="H239" s="34">
        <f>SUM(inicio:final!N238)</f>
        <v>328202</v>
      </c>
      <c r="I239" s="34">
        <f>SUM(inicio:final!O238)</f>
        <v>0</v>
      </c>
      <c r="J239" s="34">
        <f>SUM(inicio:final!P238)</f>
        <v>0</v>
      </c>
      <c r="K239" s="34">
        <f>SUM(inicio:final!Q238)</f>
        <v>0</v>
      </c>
      <c r="L239" s="34">
        <f>SUM(inicio:final!R238)</f>
        <v>0</v>
      </c>
      <c r="M239" s="34">
        <f>SUM(inicio:final!S238)</f>
        <v>3647280</v>
      </c>
      <c r="N239" s="34">
        <f>SUM(inicio:final!T238)</f>
        <v>0</v>
      </c>
      <c r="O239" s="34">
        <f>SUM(inicio:final!W238)</f>
        <v>6674634</v>
      </c>
      <c r="P239" s="34">
        <f>SUM(inicio:final!X238)</f>
        <v>6053860</v>
      </c>
      <c r="Q239" s="34">
        <f>SUM(inicio:final!Y238)</f>
        <v>620774</v>
      </c>
    </row>
    <row r="240" spans="1:17" ht="15.75" hidden="1" thickBot="1" x14ac:dyDescent="0.3">
      <c r="B240" s="232" t="s">
        <v>39</v>
      </c>
      <c r="C240" s="34">
        <f>SUM(inicio:final!E239)</f>
        <v>7068</v>
      </c>
      <c r="D240" s="34">
        <f>SUM(inicio:final!G239)</f>
        <v>1031928</v>
      </c>
      <c r="E240" s="34">
        <f>SUM(inicio:final!J239)</f>
        <v>615</v>
      </c>
      <c r="F240" s="34">
        <f>SUM(inicio:final!L239)</f>
        <v>391140</v>
      </c>
      <c r="G240" s="34">
        <f>SUM(inicio:final!M239)</f>
        <v>178473</v>
      </c>
      <c r="H240" s="34">
        <f>SUM(inicio:final!N239)</f>
        <v>333336</v>
      </c>
      <c r="I240" s="34">
        <f>SUM(inicio:final!O239)</f>
        <v>0</v>
      </c>
      <c r="J240" s="34">
        <f>SUM(inicio:final!P239)</f>
        <v>0</v>
      </c>
      <c r="K240" s="34">
        <f>SUM(inicio:final!Q239)</f>
        <v>0</v>
      </c>
      <c r="L240" s="34">
        <f>SUM(inicio:final!R239)</f>
        <v>0</v>
      </c>
      <c r="M240" s="34">
        <f>SUM(inicio:final!S239)</f>
        <v>3647280</v>
      </c>
      <c r="N240" s="34">
        <f>SUM(inicio:final!T239)</f>
        <v>0</v>
      </c>
      <c r="O240" s="34">
        <f>SUM(inicio:final!W239)</f>
        <v>6202931</v>
      </c>
      <c r="P240" s="34">
        <f>SUM(inicio:final!X239)</f>
        <v>6093455</v>
      </c>
      <c r="Q240" s="34">
        <f>SUM(inicio:final!Y239)</f>
        <v>109476</v>
      </c>
    </row>
    <row r="241" spans="1:17" ht="15.75" hidden="1" thickBot="1" x14ac:dyDescent="0.3">
      <c r="B241" s="232" t="s">
        <v>40</v>
      </c>
      <c r="C241" s="34">
        <f>SUM(inicio:final!E240)</f>
        <v>8393</v>
      </c>
      <c r="D241" s="34">
        <f>SUM(inicio:final!G240)</f>
        <v>1225378</v>
      </c>
      <c r="E241" s="34">
        <f>SUM(inicio:final!J240)</f>
        <v>430</v>
      </c>
      <c r="F241" s="34">
        <f>SUM(inicio:final!L240)</f>
        <v>273480</v>
      </c>
      <c r="G241" s="34">
        <f>SUM(inicio:final!M240)</f>
        <v>178473</v>
      </c>
      <c r="H241" s="34">
        <f>SUM(inicio:final!N240)</f>
        <v>337484</v>
      </c>
      <c r="I241" s="34">
        <f>SUM(inicio:final!O240)</f>
        <v>0</v>
      </c>
      <c r="J241" s="34">
        <f>SUM(inicio:final!P240)</f>
        <v>0</v>
      </c>
      <c r="K241" s="34">
        <f>SUM(inicio:final!Q240)</f>
        <v>0</v>
      </c>
      <c r="L241" s="34">
        <f>SUM(inicio:final!R240)</f>
        <v>0</v>
      </c>
      <c r="M241" s="34">
        <f>SUM(inicio:final!S240)</f>
        <v>3647280</v>
      </c>
      <c r="N241" s="34">
        <f>SUM(inicio:final!T240)</f>
        <v>66174</v>
      </c>
      <c r="O241" s="34">
        <f>SUM(inicio:final!W240)</f>
        <v>5837745</v>
      </c>
      <c r="P241" s="34">
        <f>SUM(inicio:final!X240)</f>
        <v>5621929</v>
      </c>
      <c r="Q241" s="34">
        <f>SUM(inicio:final!Y240)</f>
        <v>215816</v>
      </c>
    </row>
    <row r="242" spans="1:17" ht="15.75" hidden="1" thickBot="1" x14ac:dyDescent="0.3">
      <c r="B242" s="232" t="s">
        <v>41</v>
      </c>
      <c r="C242" s="34">
        <f>SUM(inicio:final!E241)</f>
        <v>9527</v>
      </c>
      <c r="D242" s="34">
        <f>SUM(inicio:final!G241)</f>
        <v>1390942</v>
      </c>
      <c r="E242" s="34">
        <f>SUM(inicio:final!J241)</f>
        <v>408</v>
      </c>
      <c r="F242" s="34">
        <f>SUM(inicio:final!L241)</f>
        <v>259488</v>
      </c>
      <c r="G242" s="34">
        <f>SUM(inicio:final!M241)</f>
        <v>178473</v>
      </c>
      <c r="H242" s="34">
        <f>SUM(inicio:final!N241)</f>
        <v>330825</v>
      </c>
      <c r="I242" s="34">
        <f>SUM(inicio:final!O241)</f>
        <v>0</v>
      </c>
      <c r="J242" s="34">
        <f>SUM(inicio:final!P241)</f>
        <v>0</v>
      </c>
      <c r="K242" s="34">
        <f>SUM(inicio:final!Q241)</f>
        <v>0</v>
      </c>
      <c r="L242" s="34">
        <f>SUM(inicio:final!R241)</f>
        <v>0</v>
      </c>
      <c r="M242" s="34">
        <f>SUM(inicio:final!S241)</f>
        <v>3647280</v>
      </c>
      <c r="N242" s="34">
        <f>SUM(inicio:final!T241)</f>
        <v>66835</v>
      </c>
      <c r="O242" s="34">
        <f>SUM(inicio:final!W241)</f>
        <v>6089659</v>
      </c>
      <c r="P242" s="34">
        <f>SUM(inicio:final!X241)</f>
        <v>5532950</v>
      </c>
      <c r="Q242" s="34">
        <f>SUM(inicio:final!Y241)</f>
        <v>556709</v>
      </c>
    </row>
    <row r="243" spans="1:17" ht="15.75" hidden="1" thickBot="1" x14ac:dyDescent="0.3">
      <c r="B243" s="232" t="s">
        <v>42</v>
      </c>
      <c r="C243" s="34">
        <f>SUM(inicio:final!E242)</f>
        <v>7633</v>
      </c>
      <c r="D243" s="34">
        <f>SUM(inicio:final!G242)</f>
        <v>1114418</v>
      </c>
      <c r="E243" s="34">
        <f>SUM(inicio:final!J242)</f>
        <v>333</v>
      </c>
      <c r="F243" s="34">
        <f>SUM(inicio:final!L242)</f>
        <v>211788</v>
      </c>
      <c r="G243" s="34">
        <f>SUM(inicio:final!M242)</f>
        <v>178473</v>
      </c>
      <c r="H243" s="34">
        <f>SUM(inicio:final!N242)</f>
        <v>334983</v>
      </c>
      <c r="I243" s="34">
        <f>SUM(inicio:final!O242)</f>
        <v>0</v>
      </c>
      <c r="J243" s="34">
        <f>SUM(inicio:final!P242)</f>
        <v>0</v>
      </c>
      <c r="K243" s="34">
        <f>SUM(inicio:final!Q242)</f>
        <v>0</v>
      </c>
      <c r="L243" s="34">
        <f>SUM(inicio:final!R242)</f>
        <v>0</v>
      </c>
      <c r="M243" s="34">
        <f>SUM(inicio:final!S242)</f>
        <v>3647280</v>
      </c>
      <c r="N243" s="34">
        <f>SUM(inicio:final!T242)</f>
        <v>0</v>
      </c>
      <c r="O243" s="34">
        <f>SUM(inicio:final!W242)</f>
        <v>6043651</v>
      </c>
      <c r="P243" s="34">
        <f>SUM(inicio:final!X242)</f>
        <v>4933176</v>
      </c>
      <c r="Q243" s="34">
        <f>SUM(inicio:final!Y242)</f>
        <v>1110475</v>
      </c>
    </row>
    <row r="244" spans="1:17" ht="15.75" hidden="1" thickBot="1" x14ac:dyDescent="0.3">
      <c r="B244" s="232" t="s">
        <v>43</v>
      </c>
      <c r="C244" s="34">
        <f>SUM(inicio:final!E243)</f>
        <v>7941</v>
      </c>
      <c r="D244" s="34">
        <f>SUM(inicio:final!G243)</f>
        <v>1159386</v>
      </c>
      <c r="E244" s="34">
        <f>SUM(inicio:final!J243)</f>
        <v>574</v>
      </c>
      <c r="F244" s="34">
        <f>SUM(inicio:final!L243)</f>
        <v>365064</v>
      </c>
      <c r="G244" s="34">
        <f>SUM(inicio:final!M243)</f>
        <v>178473</v>
      </c>
      <c r="H244" s="34">
        <f>SUM(inicio:final!N243)</f>
        <v>339141</v>
      </c>
      <c r="I244" s="34">
        <f>SUM(inicio:final!O243)</f>
        <v>0</v>
      </c>
      <c r="J244" s="34">
        <f>SUM(inicio:final!P243)</f>
        <v>0</v>
      </c>
      <c r="K244" s="34">
        <f>SUM(inicio:final!Q243)</f>
        <v>0</v>
      </c>
      <c r="L244" s="34">
        <f>SUM(inicio:final!R243)</f>
        <v>0</v>
      </c>
      <c r="M244" s="34">
        <f>SUM(inicio:final!S243)</f>
        <v>3647280</v>
      </c>
      <c r="N244" s="34">
        <f>SUM(inicio:final!T243)</f>
        <v>0</v>
      </c>
      <c r="O244" s="34">
        <f>SUM(inicio:final!W243)</f>
        <v>6799819</v>
      </c>
      <c r="P244" s="34">
        <f>SUM(inicio:final!X243)</f>
        <v>6075133</v>
      </c>
      <c r="Q244" s="34">
        <f>SUM(inicio:final!Y243)</f>
        <v>724686</v>
      </c>
    </row>
    <row r="245" spans="1:17" ht="15.75" hidden="1" thickBot="1" x14ac:dyDescent="0.3">
      <c r="B245" s="232" t="s">
        <v>44</v>
      </c>
      <c r="C245" s="34">
        <f>SUM(inicio:final!E244)</f>
        <v>6875</v>
      </c>
      <c r="D245" s="34">
        <f>SUM(inicio:final!G244)</f>
        <v>1003750</v>
      </c>
      <c r="E245" s="34">
        <f>SUM(inicio:final!J244)</f>
        <v>859</v>
      </c>
      <c r="F245" s="34">
        <f>SUM(inicio:final!L244)</f>
        <v>574068</v>
      </c>
      <c r="G245" s="34">
        <f>SUM(inicio:final!M244)</f>
        <v>178473</v>
      </c>
      <c r="H245" s="34">
        <f>SUM(inicio:final!N244)</f>
        <v>342540</v>
      </c>
      <c r="I245" s="34">
        <f>SUM(inicio:final!O244)</f>
        <v>0</v>
      </c>
      <c r="J245" s="34">
        <f>SUM(inicio:final!P244)</f>
        <v>0</v>
      </c>
      <c r="K245" s="34">
        <f>SUM(inicio:final!Q244)</f>
        <v>0</v>
      </c>
      <c r="L245" s="34">
        <f>SUM(inicio:final!R244)</f>
        <v>0</v>
      </c>
      <c r="M245" s="34">
        <f>SUM(inicio:final!S244)</f>
        <v>3647280</v>
      </c>
      <c r="N245" s="34">
        <f>SUM(inicio:final!T244)</f>
        <v>0</v>
      </c>
      <c r="O245" s="34">
        <f>SUM(inicio:final!W244)</f>
        <v>6470797</v>
      </c>
      <c r="P245" s="34">
        <f>SUM(inicio:final!X244)</f>
        <v>5580118</v>
      </c>
      <c r="Q245" s="34">
        <f>SUM(inicio:final!Y244)</f>
        <v>890679</v>
      </c>
    </row>
    <row r="246" spans="1:17" ht="15.75" hidden="1" thickBot="1" x14ac:dyDescent="0.3">
      <c r="B246" s="232" t="s">
        <v>45</v>
      </c>
      <c r="C246" s="34">
        <f>SUM(inicio:final!E245)</f>
        <v>7502</v>
      </c>
      <c r="D246" s="34">
        <f>SUM(inicio:final!G245)</f>
        <v>1095292</v>
      </c>
      <c r="E246" s="34">
        <f>SUM(inicio:final!J245)</f>
        <v>1201</v>
      </c>
      <c r="F246" s="34">
        <f>SUM(inicio:final!L245)</f>
        <v>830553</v>
      </c>
      <c r="G246" s="34">
        <f>SUM(inicio:final!M245)</f>
        <v>178473</v>
      </c>
      <c r="H246" s="34">
        <f>SUM(inicio:final!N245)</f>
        <v>344652</v>
      </c>
      <c r="I246" s="34">
        <f>SUM(inicio:final!O245)</f>
        <v>0</v>
      </c>
      <c r="J246" s="34">
        <f>SUM(inicio:final!P245)</f>
        <v>0</v>
      </c>
      <c r="K246" s="34">
        <f>SUM(inicio:final!Q245)</f>
        <v>0</v>
      </c>
      <c r="L246" s="34">
        <f>SUM(inicio:final!R245)</f>
        <v>0</v>
      </c>
      <c r="M246" s="34">
        <f>SUM(inicio:final!S245)</f>
        <v>3647280</v>
      </c>
      <c r="N246" s="34">
        <f>SUM(inicio:final!T245)</f>
        <v>0</v>
      </c>
      <c r="O246" s="34">
        <f>SUM(inicio:final!W245)</f>
        <v>6986929</v>
      </c>
      <c r="P246" s="34">
        <f>SUM(inicio:final!X245)</f>
        <v>6208098</v>
      </c>
      <c r="Q246" s="34">
        <f>SUM(inicio:final!Y245)</f>
        <v>778831</v>
      </c>
    </row>
    <row r="247" spans="1:17" ht="15.75" hidden="1" thickBot="1" x14ac:dyDescent="0.3">
      <c r="B247" s="233" t="s">
        <v>46</v>
      </c>
      <c r="C247" s="34">
        <f>SUM(inicio:final!E246)</f>
        <v>7704</v>
      </c>
      <c r="D247" s="34">
        <f>SUM(inicio:final!G246)</f>
        <v>1124784</v>
      </c>
      <c r="E247" s="34">
        <f>SUM(inicio:final!J246)</f>
        <v>1227</v>
      </c>
      <c r="F247" s="34">
        <f>SUM(inicio:final!L246)</f>
        <v>831372</v>
      </c>
      <c r="G247" s="34">
        <f>SUM(inicio:final!M246)</f>
        <v>178473</v>
      </c>
      <c r="H247" s="34">
        <f>SUM(inicio:final!N246)</f>
        <v>347589</v>
      </c>
      <c r="I247" s="34">
        <f>SUM(inicio:final!O246)</f>
        <v>0</v>
      </c>
      <c r="J247" s="34">
        <f>SUM(inicio:final!P246)</f>
        <v>0</v>
      </c>
      <c r="K247" s="34">
        <f>SUM(inicio:final!Q246)</f>
        <v>0</v>
      </c>
      <c r="L247" s="34">
        <f>SUM(inicio:final!R246)</f>
        <v>0</v>
      </c>
      <c r="M247" s="34">
        <f>SUM(inicio:final!S246)</f>
        <v>3647280</v>
      </c>
      <c r="N247" s="34">
        <f>SUM(inicio:final!T246)</f>
        <v>70222</v>
      </c>
      <c r="O247" s="34">
        <f>SUM(inicio:final!W246)</f>
        <v>6978551</v>
      </c>
      <c r="P247" s="34">
        <f>SUM(inicio:final!X246)</f>
        <v>6241959</v>
      </c>
      <c r="Q247" s="34">
        <f>SUM(inicio:final!Y246)</f>
        <v>736592</v>
      </c>
    </row>
    <row r="248" spans="1:17" ht="15.75" thickBot="1" x14ac:dyDescent="0.3">
      <c r="A248">
        <v>2023</v>
      </c>
      <c r="B248" s="234" t="s">
        <v>35</v>
      </c>
      <c r="C248" s="34">
        <f>SUM(inicio:final!E247)</f>
        <v>9347</v>
      </c>
      <c r="D248" s="34">
        <f>SUM(inicio:final!G247)</f>
        <v>1542255</v>
      </c>
      <c r="E248" s="34">
        <f>SUM(inicio:final!J247)</f>
        <v>1339</v>
      </c>
      <c r="F248" s="34">
        <f>SUM(inicio:final!L247)</f>
        <v>1153071</v>
      </c>
      <c r="G248" s="34">
        <f>SUM(inicio:final!M247)</f>
        <v>201310</v>
      </c>
      <c r="H248" s="34">
        <f>SUM(inicio:final!N247)</f>
        <v>338752</v>
      </c>
      <c r="I248" s="34">
        <f>SUM(inicio:final!O247)</f>
        <v>0</v>
      </c>
      <c r="J248" s="34">
        <f>SUM(inicio:final!P247)</f>
        <v>0</v>
      </c>
      <c r="K248" s="34">
        <f>SUM(inicio:final!Q247)</f>
        <v>0</v>
      </c>
      <c r="L248" s="34">
        <f>SUM(inicio:final!R247)</f>
        <v>0</v>
      </c>
      <c r="M248" s="34">
        <f>SUM(inicio:final!S247)</f>
        <v>4914120</v>
      </c>
      <c r="N248" s="34">
        <f>SUM(inicio:final!T247)</f>
        <v>70575</v>
      </c>
      <c r="O248" s="34">
        <f>SUM(inicio:final!W247)</f>
        <v>8956675</v>
      </c>
      <c r="P248" s="34">
        <f>SUM(inicio:final!X247)</f>
        <v>7445939</v>
      </c>
      <c r="Q248" s="34">
        <f>SUM(inicio:final!Y247)</f>
        <v>1510736</v>
      </c>
    </row>
    <row r="249" spans="1:17" ht="15.75" thickBot="1" x14ac:dyDescent="0.3">
      <c r="B249" s="234" t="s">
        <v>36</v>
      </c>
      <c r="C249" s="34">
        <f>SUM(inicio:final!E248)</f>
        <v>9504</v>
      </c>
      <c r="D249" s="34">
        <f>SUM(inicio:final!G248)</f>
        <v>1568160</v>
      </c>
      <c r="E249" s="34">
        <f>SUM(inicio:final!J248)</f>
        <v>1085</v>
      </c>
      <c r="F249" s="34">
        <f>SUM(inicio:final!L248)</f>
        <v>829227</v>
      </c>
      <c r="G249" s="34">
        <f>SUM(inicio:final!M248)</f>
        <v>201310</v>
      </c>
      <c r="H249" s="34">
        <f>SUM(inicio:final!N248)</f>
        <v>340896</v>
      </c>
      <c r="I249" s="34">
        <f>SUM(inicio:final!O248)</f>
        <v>0</v>
      </c>
      <c r="J249" s="34">
        <f>SUM(inicio:final!P248)</f>
        <v>0</v>
      </c>
      <c r="K249" s="34">
        <f>SUM(inicio:final!Q248)</f>
        <v>0</v>
      </c>
      <c r="L249" s="34">
        <f>SUM(inicio:final!R248)</f>
        <v>0</v>
      </c>
      <c r="M249" s="34">
        <f>SUM(inicio:final!S248)</f>
        <v>4914120</v>
      </c>
      <c r="N249" s="34">
        <f>SUM(inicio:final!T248)</f>
        <v>0</v>
      </c>
      <c r="O249" s="34">
        <f>SUM(inicio:final!W248)</f>
        <v>9364449</v>
      </c>
      <c r="P249" s="34">
        <f>SUM(inicio:final!X248)</f>
        <v>7590964</v>
      </c>
      <c r="Q249" s="34">
        <f>SUM(inicio:final!Y248)</f>
        <v>1773485</v>
      </c>
    </row>
    <row r="250" spans="1:17" ht="15.75" thickBot="1" x14ac:dyDescent="0.3">
      <c r="B250" s="234" t="s">
        <v>37</v>
      </c>
      <c r="C250" s="34">
        <f>SUM(inicio:final!E249)</f>
        <v>7516</v>
      </c>
      <c r="D250" s="34">
        <f>SUM(inicio:final!G249)</f>
        <v>1240140</v>
      </c>
      <c r="E250" s="34">
        <f>SUM(inicio:final!J249)</f>
        <v>1016</v>
      </c>
      <c r="F250" s="34">
        <f>SUM(inicio:final!L249)</f>
        <v>781833</v>
      </c>
      <c r="G250" s="34">
        <f>SUM(inicio:final!M249)</f>
        <v>201310</v>
      </c>
      <c r="H250" s="34">
        <f>SUM(inicio:final!N249)</f>
        <v>341536</v>
      </c>
      <c r="I250" s="34">
        <f>SUM(inicio:final!O249)</f>
        <v>0</v>
      </c>
      <c r="J250" s="34">
        <f>SUM(inicio:final!P249)</f>
        <v>0</v>
      </c>
      <c r="K250" s="34">
        <f>SUM(inicio:final!Q249)</f>
        <v>0</v>
      </c>
      <c r="L250" s="34">
        <f>SUM(inicio:final!R249)</f>
        <v>0</v>
      </c>
      <c r="M250" s="34">
        <f>SUM(inicio:final!S249)</f>
        <v>4914120</v>
      </c>
      <c r="N250" s="34">
        <f>SUM(inicio:final!T249)</f>
        <v>0</v>
      </c>
      <c r="O250" s="34">
        <f>SUM(inicio:final!W249)</f>
        <v>9252424</v>
      </c>
      <c r="P250" s="34">
        <f>SUM(inicio:final!X249)</f>
        <v>7552668</v>
      </c>
      <c r="Q250" s="34">
        <f>SUM(inicio:final!Y249)</f>
        <v>1699756</v>
      </c>
    </row>
    <row r="251" spans="1:17" ht="15.75" thickBot="1" x14ac:dyDescent="0.3">
      <c r="B251" s="234" t="s">
        <v>38</v>
      </c>
      <c r="C251" s="34">
        <f>SUM(inicio:final!E250)</f>
        <v>8464</v>
      </c>
      <c r="D251" s="34">
        <f>SUM(inicio:final!G250)</f>
        <v>1396560</v>
      </c>
      <c r="E251" s="34">
        <f>SUM(inicio:final!J250)</f>
        <v>1145</v>
      </c>
      <c r="F251" s="34">
        <f>SUM(inicio:final!L250)</f>
        <v>1202217</v>
      </c>
      <c r="G251" s="34">
        <f>SUM(inicio:final!M250)</f>
        <v>201310</v>
      </c>
      <c r="H251" s="34">
        <f>SUM(inicio:final!N250)</f>
        <v>344064</v>
      </c>
      <c r="I251" s="34">
        <f>SUM(inicio:final!O250)</f>
        <v>0</v>
      </c>
      <c r="J251" s="34">
        <f>SUM(inicio:final!P250)</f>
        <v>0</v>
      </c>
      <c r="K251" s="34">
        <f>SUM(inicio:final!Q250)</f>
        <v>0</v>
      </c>
      <c r="L251" s="34">
        <f>SUM(inicio:final!R250)</f>
        <v>0</v>
      </c>
      <c r="M251" s="34">
        <f>SUM(inicio:final!S250)</f>
        <v>4914120</v>
      </c>
      <c r="N251" s="34">
        <f>SUM(inicio:final!T250)</f>
        <v>71677</v>
      </c>
      <c r="O251" s="34">
        <f>SUM(inicio:final!W250)</f>
        <v>9829704</v>
      </c>
      <c r="P251" s="34">
        <f>SUM(inicio:final!X250)</f>
        <v>7231245</v>
      </c>
      <c r="Q251" s="34">
        <f>SUM(inicio:final!Y250)</f>
        <v>2598459</v>
      </c>
    </row>
    <row r="252" spans="1:17" ht="15.75" thickBot="1" x14ac:dyDescent="0.3">
      <c r="B252" s="234" t="s">
        <v>39</v>
      </c>
      <c r="C252" s="34">
        <f>SUM(inicio:final!E251)</f>
        <v>7591</v>
      </c>
      <c r="D252" s="34">
        <f>SUM(inicio:final!G251)</f>
        <v>1282879</v>
      </c>
      <c r="E252" s="34">
        <f>SUM(inicio:final!J251)</f>
        <v>495</v>
      </c>
      <c r="F252" s="34">
        <f>SUM(inicio:final!L251)</f>
        <v>364155</v>
      </c>
      <c r="G252" s="34">
        <f>SUM(inicio:final!M251)</f>
        <v>201310</v>
      </c>
      <c r="H252" s="34">
        <f>SUM(inicio:final!N251)</f>
        <v>345920</v>
      </c>
      <c r="I252" s="34">
        <f>SUM(inicio:final!O251)</f>
        <v>0</v>
      </c>
      <c r="J252" s="34">
        <f>SUM(inicio:final!P251)</f>
        <v>0</v>
      </c>
      <c r="K252" s="34">
        <f>SUM(inicio:final!Q251)</f>
        <v>23890</v>
      </c>
      <c r="L252" s="34">
        <f>SUM(inicio:final!R251)</f>
        <v>0</v>
      </c>
      <c r="M252" s="34">
        <f>SUM(inicio:final!S251)</f>
        <v>4914120</v>
      </c>
      <c r="N252" s="34">
        <f>SUM(inicio:final!T251)</f>
        <v>72066</v>
      </c>
      <c r="O252" s="34">
        <f>SUM(inicio:final!W251)</f>
        <v>9802799</v>
      </c>
      <c r="P252" s="34">
        <f>SUM(inicio:final!X251)</f>
        <v>8603586</v>
      </c>
      <c r="Q252" s="34">
        <f>SUM(inicio:final!Y251)</f>
        <v>1199213</v>
      </c>
    </row>
    <row r="253" spans="1:17" ht="15.75" thickBot="1" x14ac:dyDescent="0.3">
      <c r="B253" s="234" t="s">
        <v>40</v>
      </c>
      <c r="C253" s="34">
        <f>SUM(inicio:final!E252)</f>
        <v>8021</v>
      </c>
      <c r="D253" s="34">
        <f>SUM(inicio:final!G252)</f>
        <v>1323465</v>
      </c>
      <c r="E253" s="34">
        <f>SUM(inicio:final!J252)</f>
        <v>380</v>
      </c>
      <c r="F253" s="34">
        <f>SUM(inicio:final!L252)</f>
        <v>277542</v>
      </c>
      <c r="G253" s="34">
        <f>SUM(inicio:final!M252)</f>
        <v>201310</v>
      </c>
      <c r="H253" s="34">
        <f>SUM(inicio:final!N252)</f>
        <v>346464</v>
      </c>
      <c r="I253" s="34">
        <f>SUM(inicio:final!O252)</f>
        <v>0</v>
      </c>
      <c r="J253" s="34">
        <f>SUM(inicio:final!P252)</f>
        <v>0</v>
      </c>
      <c r="K253" s="34">
        <f>SUM(inicio:final!Q252)</f>
        <v>0</v>
      </c>
      <c r="L253" s="34">
        <f>SUM(inicio:final!R252)</f>
        <v>0</v>
      </c>
      <c r="M253" s="34">
        <f>SUM(inicio:final!S252)</f>
        <v>4914120</v>
      </c>
      <c r="N253" s="34">
        <f>SUM(inicio:final!T252)</f>
        <v>72179</v>
      </c>
      <c r="O253" s="34">
        <f>SUM(inicio:final!W252)</f>
        <v>8334293</v>
      </c>
      <c r="P253" s="34">
        <f>SUM(inicio:final!X252)</f>
        <v>6389563</v>
      </c>
      <c r="Q253" s="34">
        <f>SUM(inicio:final!Y252)</f>
        <v>1944730</v>
      </c>
    </row>
    <row r="254" spans="1:17" ht="15.75" thickBot="1" x14ac:dyDescent="0.3">
      <c r="B254" s="234" t="s">
        <v>41</v>
      </c>
      <c r="C254" s="34">
        <f>SUM(inicio:final!E253)</f>
        <v>8847</v>
      </c>
      <c r="D254" s="34">
        <f>SUM(inicio:final!G253)</f>
        <v>1459755</v>
      </c>
      <c r="E254" s="34">
        <f>SUM(inicio:final!J253)</f>
        <v>217</v>
      </c>
      <c r="F254" s="34">
        <f>SUM(inicio:final!L253)</f>
        <v>155589</v>
      </c>
      <c r="G254" s="34">
        <f>SUM(inicio:final!M253)</f>
        <v>201310</v>
      </c>
      <c r="H254" s="34">
        <f>SUM(inicio:final!N253)</f>
        <v>346080</v>
      </c>
      <c r="I254" s="34">
        <f>SUM(inicio:final!O253)</f>
        <v>0</v>
      </c>
      <c r="J254" s="34">
        <f>SUM(inicio:final!P253)</f>
        <v>0</v>
      </c>
      <c r="K254" s="34">
        <f>SUM(inicio:final!Q253)</f>
        <v>0</v>
      </c>
      <c r="L254" s="34">
        <f>SUM(inicio:final!R253)</f>
        <v>0</v>
      </c>
      <c r="M254" s="34">
        <f>SUM(inicio:final!S253)</f>
        <v>4914120</v>
      </c>
      <c r="N254" s="34">
        <f>SUM(inicio:final!T253)</f>
        <v>0</v>
      </c>
      <c r="O254" s="34">
        <f>SUM(inicio:final!W253)</f>
        <v>9021584</v>
      </c>
      <c r="P254" s="34">
        <f>SUM(inicio:final!X253)</f>
        <v>7461888</v>
      </c>
      <c r="Q254" s="34">
        <f>SUM(inicio:final!Y253)</f>
        <v>1559696</v>
      </c>
    </row>
    <row r="255" spans="1:17" ht="15.75" thickBot="1" x14ac:dyDescent="0.3">
      <c r="B255" s="234" t="s">
        <v>42</v>
      </c>
      <c r="C255" s="34">
        <f>SUM(inicio:final!E254)</f>
        <v>7224</v>
      </c>
      <c r="D255" s="34">
        <f>SUM(inicio:final!G254)</f>
        <v>1191960</v>
      </c>
      <c r="E255" s="34">
        <f>SUM(inicio:final!J254)</f>
        <v>318</v>
      </c>
      <c r="F255" s="34">
        <f>SUM(inicio:final!L254)</f>
        <v>240018</v>
      </c>
      <c r="G255" s="34">
        <f>SUM(inicio:final!M254)</f>
        <v>201310</v>
      </c>
      <c r="H255" s="34">
        <f>SUM(inicio:final!N254)</f>
        <v>346848</v>
      </c>
      <c r="I255" s="34">
        <f>SUM(inicio:final!O254)</f>
        <v>0</v>
      </c>
      <c r="J255" s="34">
        <f>SUM(inicio:final!P254)</f>
        <v>0</v>
      </c>
      <c r="K255" s="34">
        <f>SUM(inicio:final!Q254)</f>
        <v>0</v>
      </c>
      <c r="L255" s="34">
        <f>SUM(inicio:final!R254)</f>
        <v>0</v>
      </c>
      <c r="M255" s="34">
        <f>SUM(inicio:final!S254)</f>
        <v>4914120</v>
      </c>
      <c r="N255" s="34">
        <f>SUM(inicio:final!T254)</f>
        <v>72261</v>
      </c>
      <c r="O255" s="34">
        <f>SUM(inicio:final!W254)</f>
        <v>8526213</v>
      </c>
      <c r="P255" s="34">
        <f>SUM(inicio:final!X254)</f>
        <v>6304038</v>
      </c>
      <c r="Q255" s="34">
        <f>SUM(inicio:final!Y254)</f>
        <v>2222175</v>
      </c>
    </row>
    <row r="256" spans="1:17" ht="15.75" thickBot="1" x14ac:dyDescent="0.3">
      <c r="B256" s="234" t="s">
        <v>43</v>
      </c>
      <c r="C256" s="34">
        <f>SUM(inicio:final!E255)</f>
        <v>7883</v>
      </c>
      <c r="D256" s="34">
        <f>SUM(inicio:final!G255)</f>
        <v>1300695</v>
      </c>
      <c r="E256" s="34">
        <f>SUM(inicio:final!J255)</f>
        <v>424</v>
      </c>
      <c r="F256" s="34">
        <f>SUM(inicio:final!L255)</f>
        <v>318330</v>
      </c>
      <c r="G256" s="34">
        <f>SUM(inicio:final!M255)</f>
        <v>201310</v>
      </c>
      <c r="H256" s="34">
        <f>SUM(inicio:final!N255)</f>
        <v>347488</v>
      </c>
      <c r="I256" s="34">
        <f>SUM(inicio:final!O255)</f>
        <v>0</v>
      </c>
      <c r="J256" s="34">
        <f>SUM(inicio:final!P255)</f>
        <v>0</v>
      </c>
      <c r="K256" s="34">
        <f>SUM(inicio:final!Q255)</f>
        <v>0</v>
      </c>
      <c r="L256" s="34">
        <f>SUM(inicio:final!R255)</f>
        <v>0</v>
      </c>
      <c r="M256" s="34">
        <f>SUM(inicio:final!S255)</f>
        <v>4914120</v>
      </c>
      <c r="N256" s="34">
        <f>SUM(inicio:final!T255)</f>
        <v>144790</v>
      </c>
      <c r="O256" s="34">
        <f>SUM(inicio:final!W255)</f>
        <v>9448908</v>
      </c>
      <c r="P256" s="34">
        <f>SUM(inicio:final!X255)</f>
        <v>7391598</v>
      </c>
      <c r="Q256" s="34">
        <f>SUM(inicio:final!Y255)</f>
        <v>2057310</v>
      </c>
    </row>
    <row r="257" spans="1:17" ht="15.75" thickBot="1" x14ac:dyDescent="0.3">
      <c r="B257" s="234" t="s">
        <v>44</v>
      </c>
      <c r="C257" s="34">
        <f>SUM(inicio:final!E256)</f>
        <v>5937</v>
      </c>
      <c r="D257" s="34">
        <f>SUM(inicio:final!G256)</f>
        <v>979605</v>
      </c>
      <c r="E257" s="34">
        <f>SUM(inicio:final!J256)</f>
        <v>696</v>
      </c>
      <c r="F257" s="34">
        <f>SUM(inicio:final!L256)</f>
        <v>521901</v>
      </c>
      <c r="G257" s="34">
        <f>SUM(inicio:final!M256)</f>
        <v>201310</v>
      </c>
      <c r="H257" s="34">
        <f>SUM(inicio:final!N256)</f>
        <v>349312</v>
      </c>
      <c r="I257" s="34">
        <f>SUM(inicio:final!O256)</f>
        <v>0</v>
      </c>
      <c r="J257" s="34">
        <f>SUM(inicio:final!P256)</f>
        <v>0</v>
      </c>
      <c r="K257" s="34">
        <f>SUM(inicio:final!Q256)</f>
        <v>0</v>
      </c>
      <c r="L257" s="34">
        <f>SUM(inicio:final!R256)</f>
        <v>0</v>
      </c>
      <c r="M257" s="34">
        <f>SUM(inicio:final!S256)</f>
        <v>4914120</v>
      </c>
      <c r="N257" s="34">
        <f>SUM(inicio:final!T256)</f>
        <v>145552</v>
      </c>
      <c r="O257" s="34">
        <f>SUM(inicio:final!W256)</f>
        <v>9169110</v>
      </c>
      <c r="P257" s="34">
        <f>SUM(inicio:final!X256)</f>
        <v>6789350</v>
      </c>
      <c r="Q257" s="34">
        <f>SUM(inicio:final!Y256)</f>
        <v>2379760</v>
      </c>
    </row>
    <row r="258" spans="1:17" ht="15.75" thickBot="1" x14ac:dyDescent="0.3">
      <c r="B258" s="234" t="s">
        <v>45</v>
      </c>
      <c r="C258" s="34">
        <f>SUM(inicio:final!E257)</f>
        <v>7244</v>
      </c>
      <c r="D258" s="34">
        <f>SUM(inicio:final!G257)</f>
        <v>1195260</v>
      </c>
      <c r="E258" s="34">
        <f>SUM(inicio:final!J257)</f>
        <v>802</v>
      </c>
      <c r="F258" s="34">
        <f>SUM(inicio:final!L257)</f>
        <v>592821</v>
      </c>
      <c r="G258" s="34">
        <f>SUM(inicio:final!M257)</f>
        <v>201310</v>
      </c>
      <c r="H258" s="34">
        <f>SUM(inicio:final!N257)</f>
        <v>351008</v>
      </c>
      <c r="I258" s="34">
        <f>SUM(inicio:final!O257)</f>
        <v>0</v>
      </c>
      <c r="J258" s="34">
        <f>SUM(inicio:final!P257)</f>
        <v>0</v>
      </c>
      <c r="K258" s="34">
        <f>SUM(inicio:final!Q257)</f>
        <v>110000</v>
      </c>
      <c r="L258" s="34">
        <f>SUM(inicio:final!R257)</f>
        <v>0</v>
      </c>
      <c r="M258" s="34">
        <f>SUM(inicio:final!S257)</f>
        <v>4914120</v>
      </c>
      <c r="N258" s="34">
        <f>SUM(inicio:final!T257)</f>
        <v>73128</v>
      </c>
      <c r="O258" s="34">
        <f>SUM(inicio:final!W257)</f>
        <v>9817407</v>
      </c>
      <c r="P258" s="34">
        <f>SUM(inicio:final!X257)</f>
        <v>7211882</v>
      </c>
      <c r="Q258" s="34">
        <f>SUM(inicio:final!Y257)</f>
        <v>2605525</v>
      </c>
    </row>
    <row r="259" spans="1:17" ht="15.75" thickBot="1" x14ac:dyDescent="0.3">
      <c r="B259" s="234" t="s">
        <v>46</v>
      </c>
      <c r="C259" s="34">
        <f>SUM(inicio:final!E258)</f>
        <v>8464</v>
      </c>
      <c r="D259" s="34">
        <f>SUM(inicio:final!G258)</f>
        <v>1396560</v>
      </c>
      <c r="E259" s="34">
        <f>SUM(inicio:final!J258)</f>
        <v>1119</v>
      </c>
      <c r="F259" s="34">
        <f>SUM(inicio:final!L258)</f>
        <v>930459</v>
      </c>
      <c r="G259" s="34">
        <f>SUM(inicio:final!M258)</f>
        <v>201310</v>
      </c>
      <c r="H259" s="34">
        <f>SUM(inicio:final!N258)</f>
        <v>353184</v>
      </c>
      <c r="I259" s="34">
        <f>SUM(inicio:final!O258)</f>
        <v>0</v>
      </c>
      <c r="J259" s="34">
        <f>SUM(inicio:final!P258)</f>
        <v>0</v>
      </c>
      <c r="K259" s="34">
        <f>SUM(inicio:final!Q258)</f>
        <v>0</v>
      </c>
      <c r="L259" s="34">
        <f>SUM(inicio:final!R258)</f>
        <v>0</v>
      </c>
      <c r="M259" s="34">
        <f>SUM(inicio:final!S258)</f>
        <v>4914120</v>
      </c>
      <c r="N259" s="34">
        <f>SUM(inicio:final!T258)</f>
        <v>0</v>
      </c>
      <c r="O259" s="34">
        <f>SUM(inicio:final!W258)</f>
        <v>10401158</v>
      </c>
      <c r="P259" s="34">
        <f>SUM(inicio:final!X258)</f>
        <v>7974568</v>
      </c>
      <c r="Q259" s="34">
        <f>SUM(inicio:final!Y258)</f>
        <v>2426590</v>
      </c>
    </row>
    <row r="260" spans="1:17" ht="15.75" thickBot="1" x14ac:dyDescent="0.3">
      <c r="A260">
        <v>2024</v>
      </c>
      <c r="B260" s="234" t="s">
        <v>35</v>
      </c>
      <c r="C260" s="34">
        <f>SUM(inicio:final!E259)</f>
        <v>-32821</v>
      </c>
      <c r="D260" s="34">
        <f>SUM(inicio:final!G259)</f>
        <v>-5612391</v>
      </c>
      <c r="E260" s="34">
        <f>SUM(inicio:final!J259)</f>
        <v>-8698</v>
      </c>
      <c r="F260" s="34">
        <f>SUM(inicio:final!L259)</f>
        <v>-6400810</v>
      </c>
      <c r="G260" s="34">
        <f>SUM(inicio:final!M259)</f>
        <v>209141</v>
      </c>
      <c r="H260" s="34">
        <f>SUM(inicio:final!N259)</f>
        <v>0</v>
      </c>
      <c r="I260" s="34">
        <f>SUM(inicio:final!O259)</f>
        <v>205000</v>
      </c>
      <c r="J260" s="34">
        <f>SUM(inicio:final!P259)</f>
        <v>492000</v>
      </c>
      <c r="K260" s="34">
        <f>SUM(inicio:final!Q259)</f>
        <v>0</v>
      </c>
      <c r="L260" s="34">
        <f>SUM(inicio:final!R259)</f>
        <v>0</v>
      </c>
      <c r="M260" s="34">
        <f>SUM(inicio:final!S259)</f>
        <v>5105760</v>
      </c>
      <c r="N260" s="34">
        <f>SUM(inicio:final!T259)</f>
        <v>0</v>
      </c>
      <c r="O260" s="34">
        <f>SUM(inicio:final!W259)</f>
        <v>-3574710</v>
      </c>
      <c r="P260" s="34">
        <f>SUM(inicio:final!X259)</f>
        <v>0</v>
      </c>
      <c r="Q260" s="34">
        <f>SUM(inicio:final!Y259)</f>
        <v>-3574710</v>
      </c>
    </row>
    <row r="261" spans="1:17" ht="15.75" thickBot="1" x14ac:dyDescent="0.3">
      <c r="B261" s="234" t="s">
        <v>36</v>
      </c>
      <c r="C261" s="34">
        <f>SUM(inicio:final!E260)</f>
        <v>-635960</v>
      </c>
      <c r="D261" s="34">
        <f>SUM(inicio:final!G260)</f>
        <v>-108749160</v>
      </c>
      <c r="E261" s="34">
        <f>SUM(inicio:final!J260)</f>
        <v>-73251</v>
      </c>
      <c r="F261" s="34">
        <f>SUM(inicio:final!L260)</f>
        <v>-54571995</v>
      </c>
      <c r="G261" s="34">
        <f>SUM(inicio:final!M260)</f>
        <v>209141</v>
      </c>
      <c r="H261" s="34">
        <f>SUM(inicio:final!N260)</f>
        <v>0</v>
      </c>
      <c r="I261" s="34">
        <f>SUM(inicio:final!O260)</f>
        <v>205000</v>
      </c>
      <c r="J261" s="34">
        <f>SUM(inicio:final!P260)</f>
        <v>492000</v>
      </c>
      <c r="K261" s="34">
        <f>SUM(inicio:final!Q260)</f>
        <v>0</v>
      </c>
      <c r="L261" s="34">
        <f>SUM(inicio:final!R260)</f>
        <v>0</v>
      </c>
      <c r="M261" s="34">
        <f>SUM(inicio:final!S260)</f>
        <v>5105760</v>
      </c>
      <c r="N261" s="34">
        <f>SUM(inicio:final!T260)</f>
        <v>0</v>
      </c>
      <c r="O261" s="34">
        <f>SUM(inicio:final!W260)</f>
        <v>-160883964</v>
      </c>
      <c r="P261" s="34">
        <f>SUM(inicio:final!X260)</f>
        <v>0</v>
      </c>
      <c r="Q261" s="34">
        <f>SUM(inicio:final!Y260)</f>
        <v>-160883964</v>
      </c>
    </row>
    <row r="262" spans="1:17" ht="15.75" thickBot="1" x14ac:dyDescent="0.3">
      <c r="B262" s="234" t="s">
        <v>37</v>
      </c>
      <c r="C262" s="34">
        <f>SUM(inicio:final!E261)</f>
        <v>0</v>
      </c>
      <c r="D262" s="34">
        <f>SUM(inicio:final!G261)</f>
        <v>0</v>
      </c>
      <c r="E262" s="34">
        <f>SUM(inicio:final!J261)</f>
        <v>0</v>
      </c>
      <c r="F262" s="34">
        <f>SUM(inicio:final!L261)</f>
        <v>0</v>
      </c>
      <c r="G262" s="34">
        <f>SUM(inicio:final!M261)</f>
        <v>209141</v>
      </c>
      <c r="H262" s="34">
        <f>SUM(inicio:final!N261)</f>
        <v>0</v>
      </c>
      <c r="I262" s="34">
        <f>SUM(inicio:final!O261)</f>
        <v>205000</v>
      </c>
      <c r="J262" s="34">
        <f>SUM(inicio:final!P261)</f>
        <v>492000</v>
      </c>
      <c r="K262" s="34">
        <f>SUM(inicio:final!Q261)</f>
        <v>0</v>
      </c>
      <c r="L262" s="34">
        <f>SUM(inicio:final!R261)</f>
        <v>0</v>
      </c>
      <c r="M262" s="34">
        <f>SUM(inicio:final!S261)</f>
        <v>5105760</v>
      </c>
      <c r="N262" s="34">
        <f>SUM(inicio:final!T261)</f>
        <v>0</v>
      </c>
      <c r="O262" s="34">
        <f>SUM(inicio:final!W261)</f>
        <v>-154872063</v>
      </c>
      <c r="P262" s="34">
        <f>SUM(inicio:final!X261)</f>
        <v>0</v>
      </c>
      <c r="Q262" s="34">
        <f>SUM(inicio:final!Y261)</f>
        <v>-154872063</v>
      </c>
    </row>
    <row r="263" spans="1:17" ht="15.75" thickBot="1" x14ac:dyDescent="0.3">
      <c r="B263" s="234" t="s">
        <v>38</v>
      </c>
      <c r="C263" s="34">
        <f>SUM(inicio:final!E262)</f>
        <v>0</v>
      </c>
      <c r="D263" s="34">
        <f>SUM(inicio:final!G262)</f>
        <v>0</v>
      </c>
      <c r="E263" s="34">
        <f>SUM(inicio:final!J262)</f>
        <v>0</v>
      </c>
      <c r="F263" s="34">
        <f>SUM(inicio:final!L262)</f>
        <v>0</v>
      </c>
      <c r="G263" s="34">
        <f>SUM(inicio:final!M262)</f>
        <v>209141</v>
      </c>
      <c r="H263" s="34">
        <f>SUM(inicio:final!N262)</f>
        <v>0</v>
      </c>
      <c r="I263" s="34">
        <f>SUM(inicio:final!O262)</f>
        <v>205000</v>
      </c>
      <c r="J263" s="34">
        <f>SUM(inicio:final!P262)</f>
        <v>492000</v>
      </c>
      <c r="K263" s="34">
        <f>SUM(inicio:final!Q262)</f>
        <v>0</v>
      </c>
      <c r="L263" s="34">
        <f>SUM(inicio:final!R262)</f>
        <v>0</v>
      </c>
      <c r="M263" s="34">
        <f>SUM(inicio:final!S262)</f>
        <v>5105760</v>
      </c>
      <c r="N263" s="34">
        <f>SUM(inicio:final!T262)</f>
        <v>0</v>
      </c>
      <c r="O263" s="34">
        <f>SUM(inicio:final!W262)</f>
        <v>-148860162</v>
      </c>
      <c r="P263" s="34">
        <f>SUM(inicio:final!X262)</f>
        <v>0</v>
      </c>
      <c r="Q263" s="34">
        <f>SUM(inicio:final!Y262)</f>
        <v>-148860162</v>
      </c>
    </row>
    <row r="264" spans="1:17" ht="15.75" thickBot="1" x14ac:dyDescent="0.3">
      <c r="B264" s="234" t="s">
        <v>39</v>
      </c>
      <c r="C264" s="34">
        <f>SUM(inicio:final!E263)</f>
        <v>0</v>
      </c>
      <c r="D264" s="34">
        <f>SUM(inicio:final!G263)</f>
        <v>0</v>
      </c>
      <c r="E264" s="34">
        <f>SUM(inicio:final!J263)</f>
        <v>0</v>
      </c>
      <c r="F264" s="34">
        <f>SUM(inicio:final!L263)</f>
        <v>0</v>
      </c>
      <c r="G264" s="34">
        <f>SUM(inicio:final!M263)</f>
        <v>209141</v>
      </c>
      <c r="H264" s="34">
        <f>SUM(inicio:final!N263)</f>
        <v>0</v>
      </c>
      <c r="I264" s="34">
        <f>SUM(inicio:final!O263)</f>
        <v>205000</v>
      </c>
      <c r="J264" s="34">
        <f>SUM(inicio:final!P263)</f>
        <v>492000</v>
      </c>
      <c r="K264" s="34">
        <f>SUM(inicio:final!Q263)</f>
        <v>0</v>
      </c>
      <c r="L264" s="34">
        <f>SUM(inicio:final!R263)</f>
        <v>0</v>
      </c>
      <c r="M264" s="34">
        <f>SUM(inicio:final!S263)</f>
        <v>5105760</v>
      </c>
      <c r="N264" s="34">
        <f>SUM(inicio:final!T263)</f>
        <v>0</v>
      </c>
      <c r="O264" s="34">
        <f>SUM(inicio:final!W263)</f>
        <v>-142848261</v>
      </c>
      <c r="P264" s="34">
        <f>SUM(inicio:final!X263)</f>
        <v>0</v>
      </c>
      <c r="Q264" s="34">
        <f>SUM(inicio:final!Y263)</f>
        <v>-142848261</v>
      </c>
    </row>
    <row r="265" spans="1:17" ht="15.75" thickBot="1" x14ac:dyDescent="0.3">
      <c r="B265" s="234" t="s">
        <v>40</v>
      </c>
      <c r="C265" s="34">
        <f>SUM(inicio:final!E264)</f>
        <v>0</v>
      </c>
      <c r="D265" s="34">
        <f>SUM(inicio:final!G264)</f>
        <v>0</v>
      </c>
      <c r="E265" s="34">
        <f>SUM(inicio:final!J264)</f>
        <v>0</v>
      </c>
      <c r="F265" s="34">
        <f>SUM(inicio:final!L264)</f>
        <v>0</v>
      </c>
      <c r="G265" s="34">
        <f>SUM(inicio:final!M264)</f>
        <v>209141</v>
      </c>
      <c r="H265" s="34">
        <f>SUM(inicio:final!N264)</f>
        <v>0</v>
      </c>
      <c r="I265" s="34">
        <f>SUM(inicio:final!O264)</f>
        <v>205000</v>
      </c>
      <c r="J265" s="34">
        <f>SUM(inicio:final!P264)</f>
        <v>492000</v>
      </c>
      <c r="K265" s="34">
        <f>SUM(inicio:final!Q264)</f>
        <v>0</v>
      </c>
      <c r="L265" s="34">
        <f>SUM(inicio:final!R264)</f>
        <v>0</v>
      </c>
      <c r="M265" s="34">
        <f>SUM(inicio:final!S264)</f>
        <v>5105760</v>
      </c>
      <c r="N265" s="34">
        <f>SUM(inicio:final!T264)</f>
        <v>0</v>
      </c>
      <c r="O265" s="34">
        <f>SUM(inicio:final!W264)</f>
        <v>-136836360</v>
      </c>
      <c r="P265" s="34">
        <f>SUM(inicio:final!X264)</f>
        <v>0</v>
      </c>
      <c r="Q265" s="34">
        <f>SUM(inicio:final!Y264)</f>
        <v>-136836360</v>
      </c>
    </row>
    <row r="266" spans="1:17" ht="15.75" thickBot="1" x14ac:dyDescent="0.3">
      <c r="B266" s="234" t="s">
        <v>41</v>
      </c>
      <c r="C266" s="34">
        <f>SUM(inicio:final!E265)</f>
        <v>0</v>
      </c>
      <c r="D266" s="34">
        <f>SUM(inicio:final!G265)</f>
        <v>0</v>
      </c>
      <c r="E266" s="34">
        <f>SUM(inicio:final!J265)</f>
        <v>0</v>
      </c>
      <c r="F266" s="34">
        <f>SUM(inicio:final!L265)</f>
        <v>0</v>
      </c>
      <c r="G266" s="34">
        <f>SUM(inicio:final!M265)</f>
        <v>209141</v>
      </c>
      <c r="H266" s="34">
        <f>SUM(inicio:final!N265)</f>
        <v>0</v>
      </c>
      <c r="I266" s="34">
        <f>SUM(inicio:final!O265)</f>
        <v>205000</v>
      </c>
      <c r="J266" s="34">
        <f>SUM(inicio:final!P265)</f>
        <v>492000</v>
      </c>
      <c r="K266" s="34">
        <f>SUM(inicio:final!Q265)</f>
        <v>0</v>
      </c>
      <c r="L266" s="34">
        <f>SUM(inicio:final!R265)</f>
        <v>0</v>
      </c>
      <c r="M266" s="34">
        <f>SUM(inicio:final!S265)</f>
        <v>5105760</v>
      </c>
      <c r="N266" s="34">
        <f>SUM(inicio:final!T265)</f>
        <v>0</v>
      </c>
      <c r="O266" s="34">
        <f>SUM(inicio:final!W265)</f>
        <v>-130824459</v>
      </c>
      <c r="P266" s="34">
        <f>SUM(inicio:final!X265)</f>
        <v>0</v>
      </c>
      <c r="Q266" s="34">
        <f>SUM(inicio:final!Y265)</f>
        <v>-130824459</v>
      </c>
    </row>
    <row r="267" spans="1:17" ht="15.75" thickBot="1" x14ac:dyDescent="0.3">
      <c r="B267" s="234" t="s">
        <v>42</v>
      </c>
      <c r="C267" s="34">
        <f>SUM(inicio:final!E266)</f>
        <v>0</v>
      </c>
      <c r="D267" s="34">
        <f>SUM(inicio:final!G266)</f>
        <v>0</v>
      </c>
      <c r="E267" s="34">
        <f>SUM(inicio:final!J266)</f>
        <v>0</v>
      </c>
      <c r="F267" s="34">
        <f>SUM(inicio:final!L266)</f>
        <v>0</v>
      </c>
      <c r="G267" s="34">
        <f>SUM(inicio:final!M266)</f>
        <v>209141</v>
      </c>
      <c r="H267" s="34">
        <f>SUM(inicio:final!N266)</f>
        <v>0</v>
      </c>
      <c r="I267" s="34">
        <f>SUM(inicio:final!O266)</f>
        <v>205000</v>
      </c>
      <c r="J267" s="34">
        <f>SUM(inicio:final!P266)</f>
        <v>492000</v>
      </c>
      <c r="K267" s="34">
        <f>SUM(inicio:final!Q266)</f>
        <v>0</v>
      </c>
      <c r="L267" s="34">
        <f>SUM(inicio:final!R266)</f>
        <v>0</v>
      </c>
      <c r="M267" s="34">
        <f>SUM(inicio:final!S266)</f>
        <v>5105760</v>
      </c>
      <c r="N267" s="34">
        <f>SUM(inicio:final!T266)</f>
        <v>0</v>
      </c>
      <c r="O267" s="34">
        <f>SUM(inicio:final!W266)</f>
        <v>-124812558</v>
      </c>
      <c r="P267" s="34">
        <f>SUM(inicio:final!X266)</f>
        <v>0</v>
      </c>
      <c r="Q267" s="34">
        <f>SUM(inicio:final!Y266)</f>
        <v>-124812558</v>
      </c>
    </row>
    <row r="268" spans="1:17" ht="15.75" thickBot="1" x14ac:dyDescent="0.3">
      <c r="B268" s="234" t="s">
        <v>43</v>
      </c>
      <c r="C268" s="34">
        <f>SUM(inicio:final!E267)</f>
        <v>0</v>
      </c>
      <c r="D268" s="34">
        <f>SUM(inicio:final!G267)</f>
        <v>0</v>
      </c>
      <c r="E268" s="34">
        <f>SUM(inicio:final!J267)</f>
        <v>0</v>
      </c>
      <c r="F268" s="34">
        <f>SUM(inicio:final!L267)</f>
        <v>0</v>
      </c>
      <c r="G268" s="34">
        <f>SUM(inicio:final!M267)</f>
        <v>209141</v>
      </c>
      <c r="H268" s="34">
        <f>SUM(inicio:final!N267)</f>
        <v>0</v>
      </c>
      <c r="I268" s="34">
        <f>SUM(inicio:final!O267)</f>
        <v>205000</v>
      </c>
      <c r="J268" s="34">
        <f>SUM(inicio:final!P267)</f>
        <v>492000</v>
      </c>
      <c r="K268" s="34">
        <f>SUM(inicio:final!Q267)</f>
        <v>0</v>
      </c>
      <c r="L268" s="34">
        <f>SUM(inicio:final!R267)</f>
        <v>0</v>
      </c>
      <c r="M268" s="34">
        <f>SUM(inicio:final!S267)</f>
        <v>5105760</v>
      </c>
      <c r="N268" s="34">
        <f>SUM(inicio:final!T267)</f>
        <v>0</v>
      </c>
      <c r="O268" s="34">
        <f>SUM(inicio:final!W267)</f>
        <v>-118800657</v>
      </c>
      <c r="P268" s="34">
        <f>SUM(inicio:final!X267)</f>
        <v>0</v>
      </c>
      <c r="Q268" s="34">
        <f>SUM(inicio:final!Y267)</f>
        <v>-118800657</v>
      </c>
    </row>
    <row r="269" spans="1:17" ht="15.75" thickBot="1" x14ac:dyDescent="0.3">
      <c r="B269" s="234" t="s">
        <v>44</v>
      </c>
      <c r="C269" s="34">
        <f>SUM(inicio:final!E268)</f>
        <v>0</v>
      </c>
      <c r="D269" s="34">
        <f>SUM(inicio:final!G268)</f>
        <v>0</v>
      </c>
      <c r="E269" s="34">
        <f>SUM(inicio:final!J268)</f>
        <v>0</v>
      </c>
      <c r="F269" s="34">
        <f>SUM(inicio:final!L268)</f>
        <v>0</v>
      </c>
      <c r="G269" s="34">
        <f>SUM(inicio:final!M268)</f>
        <v>209141</v>
      </c>
      <c r="H269" s="34">
        <f>SUM(inicio:final!N268)</f>
        <v>0</v>
      </c>
      <c r="I269" s="34">
        <f>SUM(inicio:final!O268)</f>
        <v>205000</v>
      </c>
      <c r="J269" s="34">
        <f>SUM(inicio:final!P268)</f>
        <v>492000</v>
      </c>
      <c r="K269" s="34">
        <f>SUM(inicio:final!Q268)</f>
        <v>0</v>
      </c>
      <c r="L269" s="34">
        <f>SUM(inicio:final!R268)</f>
        <v>0</v>
      </c>
      <c r="M269" s="34">
        <f>SUM(inicio:final!S268)</f>
        <v>5105760</v>
      </c>
      <c r="N269" s="34">
        <f>SUM(inicio:final!T268)</f>
        <v>0</v>
      </c>
      <c r="O269" s="34">
        <f>SUM(inicio:final!W268)</f>
        <v>-112788756</v>
      </c>
      <c r="P269" s="34">
        <f>SUM(inicio:final!X268)</f>
        <v>0</v>
      </c>
      <c r="Q269" s="34">
        <f>SUM(inicio:final!Y268)</f>
        <v>-112788756</v>
      </c>
    </row>
    <row r="270" spans="1:17" ht="15.75" thickBot="1" x14ac:dyDescent="0.3">
      <c r="B270" s="234" t="s">
        <v>45</v>
      </c>
      <c r="C270" s="34">
        <f>SUM(inicio:final!E269)</f>
        <v>0</v>
      </c>
      <c r="D270" s="34">
        <f>SUM(inicio:final!G269)</f>
        <v>0</v>
      </c>
      <c r="E270" s="34">
        <f>SUM(inicio:final!J269)</f>
        <v>0</v>
      </c>
      <c r="F270" s="34">
        <f>SUM(inicio:final!L269)</f>
        <v>0</v>
      </c>
      <c r="G270" s="34">
        <f>SUM(inicio:final!M269)</f>
        <v>209141</v>
      </c>
      <c r="H270" s="34">
        <f>SUM(inicio:final!N269)</f>
        <v>0</v>
      </c>
      <c r="I270" s="34">
        <f>SUM(inicio:final!O269)</f>
        <v>205000</v>
      </c>
      <c r="J270" s="34">
        <f>SUM(inicio:final!P269)</f>
        <v>492000</v>
      </c>
      <c r="K270" s="34">
        <f>SUM(inicio:final!Q269)</f>
        <v>0</v>
      </c>
      <c r="L270" s="34">
        <f>SUM(inicio:final!R269)</f>
        <v>0</v>
      </c>
      <c r="M270" s="34">
        <f>SUM(inicio:final!S269)</f>
        <v>5105760</v>
      </c>
      <c r="N270" s="34">
        <f>SUM(inicio:final!T269)</f>
        <v>0</v>
      </c>
      <c r="O270" s="34">
        <f>SUM(inicio:final!W269)</f>
        <v>-106776855</v>
      </c>
      <c r="P270" s="34">
        <f>SUM(inicio:final!X269)</f>
        <v>0</v>
      </c>
      <c r="Q270" s="34">
        <f>SUM(inicio:final!Y269)</f>
        <v>-106776855</v>
      </c>
    </row>
    <row r="271" spans="1:17" ht="15.75" thickBot="1" x14ac:dyDescent="0.3">
      <c r="B271" s="234" t="s">
        <v>46</v>
      </c>
      <c r="C271" s="34">
        <f>SUM(inicio:final!E270)</f>
        <v>0</v>
      </c>
      <c r="D271" s="34">
        <f>SUM(inicio:final!G270)</f>
        <v>0</v>
      </c>
      <c r="E271" s="34">
        <f>SUM(inicio:final!J270)</f>
        <v>0</v>
      </c>
      <c r="F271" s="34">
        <f>SUM(inicio:final!L270)</f>
        <v>0</v>
      </c>
      <c r="G271" s="34">
        <f>SUM(inicio:final!M270)</f>
        <v>209141</v>
      </c>
      <c r="H271" s="34">
        <f>SUM(inicio:final!N270)</f>
        <v>0</v>
      </c>
      <c r="I271" s="34">
        <f>SUM(inicio:final!O270)</f>
        <v>205000</v>
      </c>
      <c r="J271" s="34">
        <f>SUM(inicio:final!P270)</f>
        <v>492000</v>
      </c>
      <c r="K271" s="34">
        <f>SUM(inicio:final!Q270)</f>
        <v>0</v>
      </c>
      <c r="L271" s="34">
        <f>SUM(inicio:final!R270)</f>
        <v>0</v>
      </c>
      <c r="M271" s="34">
        <f>SUM(inicio:final!S270)</f>
        <v>5105760</v>
      </c>
      <c r="N271" s="34">
        <f>SUM(inicio:final!T270)</f>
        <v>0</v>
      </c>
      <c r="O271" s="34">
        <f>SUM(inicio:final!W270)</f>
        <v>-100764954</v>
      </c>
      <c r="P271" s="34">
        <f>SUM(inicio:final!X270)</f>
        <v>0</v>
      </c>
      <c r="Q271" s="34">
        <f>SUM(inicio:final!Y270)</f>
        <v>-100764954</v>
      </c>
    </row>
  </sheetData>
  <mergeCells count="3">
    <mergeCell ref="C5:D5"/>
    <mergeCell ref="G5:M5"/>
    <mergeCell ref="N5:Q5"/>
  </mergeCells>
  <phoneticPr fontId="17" type="noConversion"/>
  <pageMargins left="0.70866141732283472" right="0.70866141732283472" top="0.74803149606299213" bottom="0.74803149606299213" header="0.31496062992125984" footer="0.31496062992125984"/>
  <pageSetup scale="60" orientation="landscape" horizontalDpi="4294967293" verticalDpi="4294967293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7"/>
  <dimension ref="B1:Y43"/>
  <sheetViews>
    <sheetView workbookViewId="0">
      <selection activeCell="I237" sqref="I237"/>
    </sheetView>
  </sheetViews>
  <sheetFormatPr baseColWidth="10" defaultRowHeight="15" x14ac:dyDescent="0.25"/>
  <cols>
    <col min="2" max="2" width="43.5703125" customWidth="1"/>
    <col min="5" max="5" width="14" customWidth="1"/>
    <col min="6" max="6" width="11.85546875" customWidth="1"/>
    <col min="7" max="7" width="41.5703125" customWidth="1"/>
    <col min="8" max="9" width="11.85546875" customWidth="1"/>
    <col min="10" max="10" width="15.28515625" customWidth="1"/>
    <col min="11" max="11" width="11.85546875" customWidth="1"/>
    <col min="12" max="12" width="41.5703125" customWidth="1"/>
    <col min="13" max="14" width="11.85546875" customWidth="1"/>
    <col min="15" max="15" width="15.28515625" customWidth="1"/>
  </cols>
  <sheetData>
    <row r="1" spans="2:25" ht="15.75" thickBot="1" x14ac:dyDescent="0.3"/>
    <row r="2" spans="2:25" ht="15.75" thickBot="1" x14ac:dyDescent="0.3">
      <c r="C2" s="67" t="s">
        <v>32</v>
      </c>
      <c r="D2" s="37" t="s">
        <v>42</v>
      </c>
    </row>
    <row r="3" spans="2:25" ht="15.75" thickBot="1" x14ac:dyDescent="0.3">
      <c r="C3" s="67" t="s">
        <v>84</v>
      </c>
      <c r="D3" s="37"/>
    </row>
    <row r="5" spans="2:25" x14ac:dyDescent="0.25">
      <c r="Y5" s="256"/>
    </row>
    <row r="6" spans="2:25" ht="15.75" thickBot="1" x14ac:dyDescent="0.3">
      <c r="Y6" s="256"/>
    </row>
    <row r="7" spans="2:25" ht="15.75" thickBot="1" x14ac:dyDescent="0.3">
      <c r="B7" s="253" t="s">
        <v>85</v>
      </c>
      <c r="C7" s="254"/>
      <c r="D7" s="254"/>
      <c r="E7" s="255"/>
      <c r="G7" s="253" t="s">
        <v>86</v>
      </c>
      <c r="H7" s="254"/>
      <c r="I7" s="254"/>
      <c r="J7" s="255"/>
      <c r="L7" s="253" t="s">
        <v>87</v>
      </c>
      <c r="M7" s="254"/>
      <c r="N7" s="254"/>
      <c r="O7" s="255"/>
    </row>
    <row r="8" spans="2:25" ht="15.75" thickBot="1" x14ac:dyDescent="0.3">
      <c r="B8" s="37" t="s">
        <v>88</v>
      </c>
      <c r="C8" s="37" t="s">
        <v>89</v>
      </c>
      <c r="D8" s="37" t="s">
        <v>90</v>
      </c>
      <c r="E8" s="37" t="s">
        <v>11</v>
      </c>
      <c r="G8" s="37" t="s">
        <v>88</v>
      </c>
      <c r="H8" s="37" t="s">
        <v>89</v>
      </c>
      <c r="I8" s="37" t="s">
        <v>90</v>
      </c>
      <c r="J8" s="37" t="s">
        <v>11</v>
      </c>
      <c r="L8" s="37" t="s">
        <v>88</v>
      </c>
      <c r="M8" s="37" t="s">
        <v>89</v>
      </c>
      <c r="N8" s="37" t="s">
        <v>90</v>
      </c>
      <c r="O8" s="37" t="s">
        <v>11</v>
      </c>
    </row>
    <row r="9" spans="2:25" ht="15.75" thickBot="1" x14ac:dyDescent="0.3">
      <c r="B9" s="37" t="s">
        <v>99</v>
      </c>
      <c r="C9" s="37" t="s">
        <v>81</v>
      </c>
      <c r="D9" s="37">
        <v>54</v>
      </c>
      <c r="E9" s="68">
        <v>6269940</v>
      </c>
      <c r="G9" s="37">
        <v>0</v>
      </c>
      <c r="H9" s="37">
        <v>0</v>
      </c>
      <c r="I9" s="37">
        <v>0</v>
      </c>
      <c r="J9" s="68">
        <v>0</v>
      </c>
      <c r="L9" s="37">
        <v>0</v>
      </c>
      <c r="M9" s="37">
        <v>0</v>
      </c>
      <c r="N9" s="37">
        <v>0</v>
      </c>
      <c r="O9" s="68">
        <v>0</v>
      </c>
    </row>
    <row r="10" spans="2:25" ht="15.75" thickBot="1" x14ac:dyDescent="0.3">
      <c r="B10" s="37" t="s">
        <v>100</v>
      </c>
      <c r="C10" s="37" t="s">
        <v>73</v>
      </c>
      <c r="D10" s="37">
        <v>17</v>
      </c>
      <c r="E10" s="68">
        <v>2443567</v>
      </c>
      <c r="G10" s="37">
        <v>0</v>
      </c>
      <c r="H10" s="37">
        <v>0</v>
      </c>
      <c r="I10" s="37">
        <v>0</v>
      </c>
      <c r="J10" s="68">
        <v>0</v>
      </c>
      <c r="L10" s="37">
        <v>0</v>
      </c>
      <c r="M10" s="37">
        <v>0</v>
      </c>
      <c r="N10" s="37">
        <v>0</v>
      </c>
      <c r="O10" s="68">
        <v>0</v>
      </c>
    </row>
    <row r="11" spans="2:25" ht="15.75" thickBot="1" x14ac:dyDescent="0.3">
      <c r="B11" s="37" t="s">
        <v>78</v>
      </c>
      <c r="C11" s="37">
        <v>22</v>
      </c>
      <c r="D11" s="37">
        <v>8</v>
      </c>
      <c r="E11" s="68">
        <v>1122591</v>
      </c>
      <c r="G11" s="37">
        <v>0</v>
      </c>
      <c r="H11" s="37">
        <v>0</v>
      </c>
      <c r="I11" s="37">
        <v>0</v>
      </c>
      <c r="J11" s="37">
        <v>0</v>
      </c>
      <c r="L11" s="37">
        <v>0</v>
      </c>
      <c r="M11" s="37">
        <v>0</v>
      </c>
      <c r="N11" s="37">
        <v>0</v>
      </c>
      <c r="O11" s="68">
        <v>0</v>
      </c>
    </row>
    <row r="12" spans="2:25" ht="15.75" thickBot="1" x14ac:dyDescent="0.3">
      <c r="B12" s="37">
        <v>0</v>
      </c>
      <c r="C12" s="37">
        <v>0</v>
      </c>
      <c r="D12" s="37">
        <v>0</v>
      </c>
      <c r="E12" s="68">
        <v>0</v>
      </c>
      <c r="G12" s="37">
        <v>0</v>
      </c>
      <c r="H12" s="37">
        <v>0</v>
      </c>
      <c r="I12" s="37">
        <v>0</v>
      </c>
      <c r="J12" s="37">
        <v>0</v>
      </c>
      <c r="L12" s="37">
        <v>0</v>
      </c>
      <c r="M12" s="37">
        <v>0</v>
      </c>
      <c r="N12" s="37">
        <v>0</v>
      </c>
      <c r="O12" s="68">
        <v>0</v>
      </c>
    </row>
    <row r="13" spans="2:25" ht="15.75" thickBot="1" x14ac:dyDescent="0.3">
      <c r="B13" s="37">
        <v>0</v>
      </c>
      <c r="C13" s="37">
        <v>0</v>
      </c>
      <c r="D13" s="37">
        <v>0</v>
      </c>
      <c r="E13" s="68">
        <v>0</v>
      </c>
      <c r="G13" s="37">
        <v>0</v>
      </c>
      <c r="H13" s="37">
        <v>0</v>
      </c>
      <c r="I13" s="37">
        <v>0</v>
      </c>
      <c r="J13" s="37">
        <v>0</v>
      </c>
      <c r="L13" s="37">
        <v>0</v>
      </c>
      <c r="M13" s="37">
        <v>0</v>
      </c>
      <c r="N13" s="37">
        <v>0</v>
      </c>
      <c r="O13" s="68">
        <v>0</v>
      </c>
    </row>
    <row r="14" spans="2:25" ht="15.75" thickBot="1" x14ac:dyDescent="0.3">
      <c r="B14" s="37">
        <v>0</v>
      </c>
      <c r="C14" s="37">
        <v>0</v>
      </c>
      <c r="D14" s="37">
        <v>0</v>
      </c>
      <c r="E14" s="68">
        <v>0</v>
      </c>
      <c r="G14" s="37">
        <v>0</v>
      </c>
      <c r="H14" s="37">
        <v>0</v>
      </c>
      <c r="I14" s="37">
        <v>0</v>
      </c>
      <c r="J14" s="37">
        <v>0</v>
      </c>
      <c r="L14" s="37">
        <v>0</v>
      </c>
      <c r="M14" s="37">
        <v>0</v>
      </c>
      <c r="N14" s="37">
        <v>0</v>
      </c>
      <c r="O14" s="68">
        <v>0</v>
      </c>
    </row>
    <row r="15" spans="2:25" ht="15.75" thickBot="1" x14ac:dyDescent="0.3">
      <c r="B15" s="37">
        <v>0</v>
      </c>
      <c r="C15" s="37">
        <v>0</v>
      </c>
      <c r="D15" s="37">
        <v>0</v>
      </c>
      <c r="E15" s="68">
        <v>0</v>
      </c>
      <c r="G15" s="37">
        <v>0</v>
      </c>
      <c r="H15" s="37">
        <v>0</v>
      </c>
      <c r="I15" s="37">
        <v>0</v>
      </c>
      <c r="J15" s="68">
        <v>0</v>
      </c>
      <c r="L15" s="37">
        <v>0</v>
      </c>
      <c r="M15" s="37">
        <v>0</v>
      </c>
      <c r="N15" s="37">
        <v>0</v>
      </c>
      <c r="O15" s="68">
        <v>0</v>
      </c>
    </row>
    <row r="16" spans="2:25" ht="15.75" thickBot="1" x14ac:dyDescent="0.3">
      <c r="B16" s="37">
        <v>0</v>
      </c>
      <c r="C16" s="37">
        <v>0</v>
      </c>
      <c r="D16" s="37">
        <v>0</v>
      </c>
      <c r="E16" s="68">
        <v>0</v>
      </c>
      <c r="G16" s="37">
        <v>0</v>
      </c>
      <c r="H16" s="37">
        <v>0</v>
      </c>
      <c r="I16" s="37">
        <v>0</v>
      </c>
      <c r="J16" s="68">
        <v>0</v>
      </c>
      <c r="L16" s="37">
        <v>0</v>
      </c>
      <c r="M16" s="37">
        <v>0</v>
      </c>
      <c r="N16" s="37">
        <v>0</v>
      </c>
      <c r="O16" s="68">
        <v>0</v>
      </c>
    </row>
    <row r="17" spans="2:15" ht="15.75" thickBot="1" x14ac:dyDescent="0.3">
      <c r="B17" s="37">
        <v>0</v>
      </c>
      <c r="C17" s="37">
        <v>0</v>
      </c>
      <c r="D17" s="37">
        <v>0</v>
      </c>
      <c r="E17" s="68">
        <v>0</v>
      </c>
      <c r="G17" s="37">
        <v>0</v>
      </c>
      <c r="H17" s="37">
        <v>0</v>
      </c>
      <c r="I17" s="37">
        <v>0</v>
      </c>
      <c r="J17" s="68">
        <v>0</v>
      </c>
      <c r="L17" s="37">
        <v>0</v>
      </c>
      <c r="M17" s="37">
        <v>0</v>
      </c>
      <c r="N17" s="37">
        <v>0</v>
      </c>
      <c r="O17" s="68">
        <v>0</v>
      </c>
    </row>
    <row r="18" spans="2:15" ht="15.75" thickBot="1" x14ac:dyDescent="0.3">
      <c r="B18" s="37">
        <v>0</v>
      </c>
      <c r="C18" s="37">
        <v>0</v>
      </c>
      <c r="D18" s="37">
        <v>0</v>
      </c>
      <c r="E18" s="68">
        <v>0</v>
      </c>
      <c r="G18" s="37">
        <v>0</v>
      </c>
      <c r="H18" s="37">
        <v>0</v>
      </c>
      <c r="I18" s="37">
        <v>0</v>
      </c>
      <c r="J18" s="37">
        <v>0</v>
      </c>
      <c r="L18" s="37">
        <v>0</v>
      </c>
      <c r="M18" s="37">
        <v>0</v>
      </c>
      <c r="N18" s="37">
        <v>0</v>
      </c>
      <c r="O18" s="68">
        <v>0</v>
      </c>
    </row>
    <row r="19" spans="2:15" ht="15.75" thickBot="1" x14ac:dyDescent="0.3">
      <c r="B19" s="37">
        <v>0</v>
      </c>
      <c r="C19" s="37">
        <v>0</v>
      </c>
      <c r="D19" s="37">
        <v>0</v>
      </c>
      <c r="E19" s="68">
        <v>0</v>
      </c>
      <c r="G19" s="37">
        <v>0</v>
      </c>
      <c r="H19" s="37">
        <v>0</v>
      </c>
      <c r="I19" s="37">
        <v>0</v>
      </c>
      <c r="J19" s="37">
        <v>0</v>
      </c>
      <c r="L19" s="37">
        <v>0</v>
      </c>
      <c r="M19" s="37">
        <v>0</v>
      </c>
      <c r="N19" s="37">
        <v>0</v>
      </c>
      <c r="O19" s="68">
        <v>0</v>
      </c>
    </row>
    <row r="20" spans="2:15" ht="15.75" thickBot="1" x14ac:dyDescent="0.3">
      <c r="B20" s="37">
        <v>0</v>
      </c>
      <c r="C20" s="37">
        <v>0</v>
      </c>
      <c r="D20" s="37">
        <v>0</v>
      </c>
      <c r="E20" s="68">
        <v>0</v>
      </c>
      <c r="G20" s="37">
        <v>0</v>
      </c>
      <c r="H20" s="37">
        <v>0</v>
      </c>
      <c r="I20" s="37">
        <v>0</v>
      </c>
      <c r="J20" s="68">
        <v>0</v>
      </c>
      <c r="L20" s="37">
        <v>0</v>
      </c>
      <c r="M20" s="37">
        <v>0</v>
      </c>
      <c r="N20" s="37">
        <v>0</v>
      </c>
      <c r="O20" s="68">
        <v>0</v>
      </c>
    </row>
    <row r="21" spans="2:15" ht="15.75" thickBot="1" x14ac:dyDescent="0.3">
      <c r="B21" s="37">
        <v>0</v>
      </c>
      <c r="C21" s="37">
        <v>0</v>
      </c>
      <c r="D21" s="37">
        <v>0</v>
      </c>
      <c r="E21" s="68">
        <v>0</v>
      </c>
      <c r="G21" s="37">
        <v>0</v>
      </c>
      <c r="H21" s="37">
        <v>0</v>
      </c>
      <c r="I21" s="37">
        <v>0</v>
      </c>
      <c r="J21" s="37">
        <v>0</v>
      </c>
      <c r="L21" s="37">
        <v>0</v>
      </c>
      <c r="M21" s="37">
        <v>0</v>
      </c>
      <c r="N21" s="37">
        <v>0</v>
      </c>
      <c r="O21" s="68">
        <v>0</v>
      </c>
    </row>
    <row r="22" spans="2:15" ht="15.75" thickBot="1" x14ac:dyDescent="0.3">
      <c r="B22" s="37">
        <v>0</v>
      </c>
      <c r="C22" s="37">
        <v>0</v>
      </c>
      <c r="D22" s="37">
        <v>0</v>
      </c>
      <c r="E22" s="68">
        <v>0</v>
      </c>
      <c r="G22" s="37">
        <v>0</v>
      </c>
      <c r="H22" s="37">
        <v>0</v>
      </c>
      <c r="I22" s="37">
        <v>0</v>
      </c>
      <c r="J22" s="37">
        <v>0</v>
      </c>
      <c r="L22" s="37">
        <v>0</v>
      </c>
      <c r="M22" s="37">
        <v>0</v>
      </c>
      <c r="N22" s="37">
        <v>0</v>
      </c>
      <c r="O22" s="68">
        <v>0</v>
      </c>
    </row>
    <row r="23" spans="2:15" ht="15.75" thickBot="1" x14ac:dyDescent="0.3">
      <c r="B23" s="37">
        <v>0</v>
      </c>
      <c r="C23" s="37">
        <v>0</v>
      </c>
      <c r="D23" s="37">
        <v>0</v>
      </c>
      <c r="E23" s="68">
        <v>0</v>
      </c>
      <c r="G23" s="37">
        <v>0</v>
      </c>
      <c r="H23" s="37">
        <v>0</v>
      </c>
      <c r="I23" s="37">
        <v>0</v>
      </c>
      <c r="J23" s="37">
        <v>0</v>
      </c>
      <c r="L23" s="37">
        <v>0</v>
      </c>
      <c r="M23" s="37">
        <v>0</v>
      </c>
      <c r="N23" s="37">
        <v>0</v>
      </c>
      <c r="O23" s="37">
        <v>0</v>
      </c>
    </row>
    <row r="24" spans="2:15" ht="15.75" thickBot="1" x14ac:dyDescent="0.3">
      <c r="B24" s="37">
        <v>0</v>
      </c>
      <c r="C24" s="37">
        <v>0</v>
      </c>
      <c r="D24" s="37">
        <v>0</v>
      </c>
      <c r="E24" s="68">
        <v>0</v>
      </c>
      <c r="G24" s="37">
        <v>0</v>
      </c>
      <c r="H24" s="37">
        <v>0</v>
      </c>
      <c r="I24" s="37">
        <v>0</v>
      </c>
      <c r="J24" s="37">
        <v>0</v>
      </c>
      <c r="L24" s="37">
        <v>0</v>
      </c>
      <c r="M24" s="37">
        <v>0</v>
      </c>
      <c r="N24" s="37">
        <v>0</v>
      </c>
      <c r="O24" s="37">
        <v>0</v>
      </c>
    </row>
    <row r="25" spans="2:15" ht="15.75" thickBot="1" x14ac:dyDescent="0.3">
      <c r="B25" s="37">
        <v>0</v>
      </c>
      <c r="C25" s="37">
        <v>0</v>
      </c>
      <c r="D25" s="37">
        <v>0</v>
      </c>
      <c r="E25" s="68">
        <v>0</v>
      </c>
      <c r="G25" s="37">
        <v>0</v>
      </c>
      <c r="H25" s="37">
        <v>0</v>
      </c>
      <c r="I25" s="37">
        <v>0</v>
      </c>
      <c r="J25" s="37">
        <v>0</v>
      </c>
      <c r="L25" s="37">
        <v>0</v>
      </c>
      <c r="M25" s="37">
        <v>0</v>
      </c>
      <c r="N25" s="37">
        <v>0</v>
      </c>
      <c r="O25" s="37">
        <v>0</v>
      </c>
    </row>
    <row r="26" spans="2:15" ht="15.75" thickBot="1" x14ac:dyDescent="0.3">
      <c r="B26" s="37">
        <v>0</v>
      </c>
      <c r="C26" s="37">
        <v>0</v>
      </c>
      <c r="D26" s="37">
        <v>0</v>
      </c>
      <c r="E26" s="68">
        <v>0</v>
      </c>
      <c r="G26" s="37">
        <v>0</v>
      </c>
      <c r="H26" s="37">
        <v>0</v>
      </c>
      <c r="I26" s="37">
        <v>0</v>
      </c>
      <c r="J26" s="37">
        <v>0</v>
      </c>
      <c r="L26" s="37">
        <v>0</v>
      </c>
      <c r="M26" s="37">
        <v>0</v>
      </c>
      <c r="N26" s="37">
        <v>0</v>
      </c>
      <c r="O26" s="37">
        <v>0</v>
      </c>
    </row>
    <row r="27" spans="2:15" ht="15.75" thickBot="1" x14ac:dyDescent="0.3">
      <c r="B27" s="37">
        <v>0</v>
      </c>
      <c r="C27" s="37">
        <v>0</v>
      </c>
      <c r="D27" s="37">
        <v>0</v>
      </c>
      <c r="E27" s="68">
        <v>0</v>
      </c>
      <c r="G27" s="37">
        <v>0</v>
      </c>
      <c r="H27" s="37">
        <v>0</v>
      </c>
      <c r="I27" s="37">
        <v>0</v>
      </c>
      <c r="J27" s="37">
        <v>0</v>
      </c>
      <c r="L27" s="37">
        <v>0</v>
      </c>
      <c r="M27" s="37">
        <v>0</v>
      </c>
      <c r="N27" s="37">
        <v>0</v>
      </c>
      <c r="O27" s="37">
        <v>0</v>
      </c>
    </row>
    <row r="28" spans="2:15" ht="15.75" thickBot="1" x14ac:dyDescent="0.3">
      <c r="B28" s="37">
        <v>0</v>
      </c>
      <c r="C28" s="37">
        <v>0</v>
      </c>
      <c r="D28" s="37">
        <v>0</v>
      </c>
      <c r="E28" s="68">
        <v>0</v>
      </c>
      <c r="G28" s="37">
        <v>0</v>
      </c>
      <c r="H28" s="37">
        <v>0</v>
      </c>
      <c r="I28" s="37">
        <v>0</v>
      </c>
      <c r="J28" s="37">
        <v>0</v>
      </c>
      <c r="L28" s="37">
        <v>0</v>
      </c>
      <c r="M28" s="37">
        <v>0</v>
      </c>
      <c r="N28" s="37">
        <v>0</v>
      </c>
      <c r="O28" s="37">
        <v>0</v>
      </c>
    </row>
    <row r="29" spans="2:15" ht="15.75" thickBot="1" x14ac:dyDescent="0.3">
      <c r="B29" s="37">
        <v>0</v>
      </c>
      <c r="C29" s="37">
        <v>0</v>
      </c>
      <c r="D29" s="37">
        <v>0</v>
      </c>
      <c r="E29" s="68">
        <v>0</v>
      </c>
      <c r="G29" s="37">
        <v>0</v>
      </c>
      <c r="H29" s="37">
        <v>0</v>
      </c>
      <c r="I29" s="37">
        <v>0</v>
      </c>
      <c r="J29" s="37">
        <v>0</v>
      </c>
      <c r="L29" s="37">
        <v>0</v>
      </c>
      <c r="M29" s="37">
        <v>0</v>
      </c>
      <c r="N29" s="37">
        <v>0</v>
      </c>
      <c r="O29" s="37">
        <v>0</v>
      </c>
    </row>
    <row r="30" spans="2:15" ht="15.75" thickBot="1" x14ac:dyDescent="0.3">
      <c r="B30" s="37">
        <v>0</v>
      </c>
      <c r="C30" s="37">
        <v>0</v>
      </c>
      <c r="D30" s="37">
        <v>0</v>
      </c>
      <c r="E30" s="68">
        <v>0</v>
      </c>
      <c r="G30" s="37">
        <v>0</v>
      </c>
      <c r="H30" s="37">
        <v>0</v>
      </c>
      <c r="I30" s="37">
        <v>0</v>
      </c>
      <c r="J30" s="37">
        <v>0</v>
      </c>
      <c r="L30" s="37">
        <v>0</v>
      </c>
      <c r="M30" s="37">
        <v>0</v>
      </c>
      <c r="N30" s="37">
        <v>0</v>
      </c>
      <c r="O30" s="37">
        <v>0</v>
      </c>
    </row>
    <row r="31" spans="2:15" ht="15.75" thickBot="1" x14ac:dyDescent="0.3">
      <c r="B31" s="37">
        <v>0</v>
      </c>
      <c r="C31" s="37">
        <v>0</v>
      </c>
      <c r="D31" s="37">
        <v>0</v>
      </c>
      <c r="E31" s="37">
        <v>0</v>
      </c>
      <c r="G31" s="37">
        <v>0</v>
      </c>
      <c r="H31" s="37">
        <v>0</v>
      </c>
      <c r="I31" s="37">
        <v>0</v>
      </c>
      <c r="J31" s="37">
        <v>0</v>
      </c>
      <c r="L31" s="37">
        <v>0</v>
      </c>
      <c r="M31" s="37">
        <v>0</v>
      </c>
      <c r="N31" s="37">
        <v>0</v>
      </c>
      <c r="O31" s="68">
        <v>0</v>
      </c>
    </row>
    <row r="32" spans="2:15" ht="15.75" thickBot="1" x14ac:dyDescent="0.3">
      <c r="B32" s="37">
        <v>0</v>
      </c>
      <c r="C32" s="37">
        <v>0</v>
      </c>
      <c r="D32" s="37">
        <v>0</v>
      </c>
      <c r="E32" s="37">
        <v>0</v>
      </c>
      <c r="G32" s="37">
        <v>0</v>
      </c>
      <c r="H32" s="37">
        <v>0</v>
      </c>
      <c r="I32" s="37">
        <v>0</v>
      </c>
      <c r="J32" s="37">
        <v>0</v>
      </c>
      <c r="L32" s="37">
        <v>0</v>
      </c>
      <c r="M32" s="37">
        <v>0</v>
      </c>
      <c r="N32" s="37">
        <v>0</v>
      </c>
      <c r="O32" s="68">
        <v>0</v>
      </c>
    </row>
    <row r="33" spans="2:15" ht="15.75" thickBot="1" x14ac:dyDescent="0.3">
      <c r="B33" s="37">
        <v>0</v>
      </c>
      <c r="C33" s="37">
        <v>0</v>
      </c>
      <c r="D33" s="37">
        <v>0</v>
      </c>
      <c r="E33" s="68">
        <v>0</v>
      </c>
      <c r="G33" s="37">
        <v>0</v>
      </c>
      <c r="H33" s="37">
        <v>0</v>
      </c>
      <c r="I33" s="37">
        <v>0</v>
      </c>
      <c r="J33" s="37">
        <v>0</v>
      </c>
      <c r="L33" s="37">
        <v>0</v>
      </c>
      <c r="M33" s="37">
        <v>0</v>
      </c>
      <c r="N33" s="37">
        <v>0</v>
      </c>
      <c r="O33" s="37">
        <v>0</v>
      </c>
    </row>
    <row r="34" spans="2:15" ht="15.75" thickBot="1" x14ac:dyDescent="0.3">
      <c r="B34" s="37">
        <v>0</v>
      </c>
      <c r="C34" s="37">
        <v>0</v>
      </c>
      <c r="D34" s="37">
        <v>0</v>
      </c>
      <c r="E34" s="37">
        <v>0</v>
      </c>
      <c r="G34" s="37">
        <v>0</v>
      </c>
      <c r="H34" s="37">
        <v>0</v>
      </c>
      <c r="I34" s="37">
        <v>0</v>
      </c>
      <c r="J34" s="37">
        <v>0</v>
      </c>
      <c r="L34" s="37">
        <v>0</v>
      </c>
      <c r="M34" s="37">
        <v>0</v>
      </c>
      <c r="N34" s="37">
        <v>0</v>
      </c>
      <c r="O34" s="68">
        <v>0</v>
      </c>
    </row>
    <row r="35" spans="2:15" ht="15.75" thickBot="1" x14ac:dyDescent="0.3">
      <c r="B35" s="37">
        <v>0</v>
      </c>
      <c r="C35" s="37">
        <v>0</v>
      </c>
      <c r="D35" s="37">
        <v>0</v>
      </c>
      <c r="E35" s="37">
        <v>0</v>
      </c>
      <c r="G35" s="37">
        <v>0</v>
      </c>
      <c r="H35" s="37">
        <v>0</v>
      </c>
      <c r="I35" s="37">
        <v>0</v>
      </c>
      <c r="J35" s="37">
        <v>0</v>
      </c>
      <c r="L35" s="37">
        <v>0</v>
      </c>
      <c r="M35" s="37">
        <v>0</v>
      </c>
      <c r="N35" s="37">
        <v>0</v>
      </c>
      <c r="O35" s="68">
        <v>0</v>
      </c>
    </row>
    <row r="36" spans="2:15" ht="15.75" thickBot="1" x14ac:dyDescent="0.3">
      <c r="B36" s="37">
        <v>0</v>
      </c>
      <c r="C36" s="37">
        <v>0</v>
      </c>
      <c r="D36" s="37">
        <v>0</v>
      </c>
      <c r="E36" s="68">
        <v>0</v>
      </c>
      <c r="G36" s="37">
        <v>0</v>
      </c>
      <c r="H36" s="37">
        <v>0</v>
      </c>
      <c r="I36" s="37">
        <v>0</v>
      </c>
      <c r="J36" s="37">
        <v>0</v>
      </c>
      <c r="L36" s="37">
        <v>0</v>
      </c>
      <c r="M36" s="37">
        <v>0</v>
      </c>
      <c r="N36" s="37">
        <v>0</v>
      </c>
      <c r="O36" s="37">
        <v>0</v>
      </c>
    </row>
    <row r="37" spans="2:15" ht="15.75" thickBot="1" x14ac:dyDescent="0.3">
      <c r="B37" s="37">
        <v>0</v>
      </c>
      <c r="C37" s="37">
        <v>0</v>
      </c>
      <c r="D37" s="37">
        <v>0</v>
      </c>
      <c r="E37" s="37">
        <v>0</v>
      </c>
      <c r="G37" s="37">
        <v>0</v>
      </c>
      <c r="H37" s="37">
        <v>0</v>
      </c>
      <c r="I37" s="37">
        <v>0</v>
      </c>
      <c r="J37" s="37">
        <v>0</v>
      </c>
      <c r="L37" s="37">
        <v>0</v>
      </c>
      <c r="M37" s="37">
        <v>0</v>
      </c>
      <c r="N37" s="37">
        <v>0</v>
      </c>
      <c r="O37" s="68">
        <v>0</v>
      </c>
    </row>
    <row r="38" spans="2:15" ht="15.75" thickBot="1" x14ac:dyDescent="0.3">
      <c r="B38" s="37">
        <v>0</v>
      </c>
      <c r="C38" s="37">
        <v>0</v>
      </c>
      <c r="D38" s="37">
        <v>0</v>
      </c>
      <c r="E38" s="37">
        <v>0</v>
      </c>
      <c r="G38" s="37">
        <v>0</v>
      </c>
      <c r="H38" s="37">
        <v>0</v>
      </c>
      <c r="I38" s="37">
        <v>0</v>
      </c>
      <c r="J38" s="37">
        <v>0</v>
      </c>
      <c r="L38" s="37">
        <v>0</v>
      </c>
      <c r="M38" s="37">
        <v>0</v>
      </c>
      <c r="N38" s="37">
        <v>0</v>
      </c>
      <c r="O38" s="68">
        <v>0</v>
      </c>
    </row>
    <row r="39" spans="2:15" ht="15.75" thickBot="1" x14ac:dyDescent="0.3">
      <c r="B39" s="37">
        <v>0</v>
      </c>
      <c r="C39" s="37">
        <v>0</v>
      </c>
      <c r="D39" s="37">
        <v>0</v>
      </c>
      <c r="E39" s="37">
        <v>0</v>
      </c>
      <c r="G39" s="37">
        <v>0</v>
      </c>
      <c r="H39" s="37">
        <v>0</v>
      </c>
      <c r="I39" s="37">
        <v>0</v>
      </c>
      <c r="J39" s="37">
        <v>0</v>
      </c>
      <c r="L39" s="37">
        <v>0</v>
      </c>
      <c r="M39" s="37">
        <v>0</v>
      </c>
      <c r="N39" s="37">
        <v>0</v>
      </c>
      <c r="O39" s="68">
        <v>0</v>
      </c>
    </row>
    <row r="40" spans="2:15" ht="15.75" thickBot="1" x14ac:dyDescent="0.3">
      <c r="B40" s="37">
        <v>0</v>
      </c>
      <c r="C40" s="37">
        <v>0</v>
      </c>
      <c r="D40" s="37">
        <v>0</v>
      </c>
      <c r="E40" s="68">
        <v>0</v>
      </c>
      <c r="G40" s="37">
        <v>0</v>
      </c>
      <c r="H40" s="37">
        <v>0</v>
      </c>
      <c r="I40" s="37">
        <v>0</v>
      </c>
      <c r="J40" s="37">
        <v>0</v>
      </c>
      <c r="L40" s="37">
        <v>0</v>
      </c>
      <c r="M40" s="37">
        <v>0</v>
      </c>
      <c r="N40" s="37">
        <v>0</v>
      </c>
      <c r="O40" s="37">
        <v>0</v>
      </c>
    </row>
    <row r="41" spans="2:15" ht="15.75" thickBot="1" x14ac:dyDescent="0.3">
      <c r="B41" s="37">
        <v>0</v>
      </c>
      <c r="C41" s="37">
        <v>0</v>
      </c>
      <c r="D41" s="37">
        <v>0</v>
      </c>
      <c r="E41" s="68">
        <v>0</v>
      </c>
      <c r="G41" s="37">
        <v>0</v>
      </c>
      <c r="H41" s="37">
        <v>0</v>
      </c>
      <c r="I41" s="37">
        <v>0</v>
      </c>
      <c r="J41" s="37">
        <v>0</v>
      </c>
      <c r="L41" s="37">
        <v>0</v>
      </c>
      <c r="M41" s="37">
        <v>0</v>
      </c>
      <c r="N41" s="37">
        <v>0</v>
      </c>
      <c r="O41" s="37">
        <v>0</v>
      </c>
    </row>
    <row r="42" spans="2:15" ht="15.75" thickBot="1" x14ac:dyDescent="0.3">
      <c r="B42" s="37">
        <v>0</v>
      </c>
      <c r="C42" s="37">
        <v>0</v>
      </c>
      <c r="D42" s="37">
        <v>0</v>
      </c>
      <c r="E42" s="68">
        <v>0</v>
      </c>
      <c r="G42" s="37">
        <v>0</v>
      </c>
      <c r="H42" s="37">
        <v>0</v>
      </c>
      <c r="I42" s="37">
        <v>0</v>
      </c>
      <c r="J42" s="37">
        <v>0</v>
      </c>
      <c r="L42" s="37">
        <v>0</v>
      </c>
      <c r="M42" s="37">
        <v>0</v>
      </c>
      <c r="N42" s="37">
        <v>0</v>
      </c>
      <c r="O42" s="37">
        <v>0</v>
      </c>
    </row>
    <row r="43" spans="2:15" ht="15.75" thickBot="1" x14ac:dyDescent="0.3">
      <c r="B43" s="37">
        <v>0</v>
      </c>
      <c r="C43" s="37">
        <v>0</v>
      </c>
      <c r="D43" s="37">
        <v>0</v>
      </c>
      <c r="E43" s="68">
        <v>0</v>
      </c>
      <c r="G43" s="37">
        <v>0</v>
      </c>
      <c r="H43" s="37">
        <v>0</v>
      </c>
      <c r="I43" s="37">
        <v>0</v>
      </c>
      <c r="J43" s="37">
        <v>0</v>
      </c>
      <c r="L43" s="37">
        <v>0</v>
      </c>
      <c r="M43" s="37">
        <v>0</v>
      </c>
      <c r="N43" s="37">
        <v>0</v>
      </c>
      <c r="O43" s="37">
        <v>0</v>
      </c>
    </row>
  </sheetData>
  <mergeCells count="4">
    <mergeCell ref="B7:E7"/>
    <mergeCell ref="G7:J7"/>
    <mergeCell ref="L7:O7"/>
    <mergeCell ref="Y5:Y6"/>
  </mergeCells>
  <dataValidations count="2">
    <dataValidation type="list" allowBlank="1" showInputMessage="1" showErrorMessage="1" sqref="D3" xr:uid="{00000000-0002-0000-0100-000000000000}">
      <formula1>$Y$11:$Y$25</formula1>
    </dataValidation>
    <dataValidation type="list" allowBlank="1" showInputMessage="1" showErrorMessage="1" sqref="D2" xr:uid="{00000000-0002-0000-0100-000001000000}">
      <formula1>#REF!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Y5:Y6"/>
  <sheetViews>
    <sheetView topLeftCell="N1" workbookViewId="0">
      <selection activeCell="I237" sqref="I237"/>
    </sheetView>
  </sheetViews>
  <sheetFormatPr baseColWidth="10" defaultRowHeight="15" x14ac:dyDescent="0.25"/>
  <sheetData>
    <row r="5" spans="25:25" x14ac:dyDescent="0.25">
      <c r="Y5" s="256"/>
    </row>
    <row r="6" spans="25:25" x14ac:dyDescent="0.25">
      <c r="Y6" s="256"/>
    </row>
  </sheetData>
  <mergeCells count="1">
    <mergeCell ref="Y5:Y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A282"/>
  <sheetViews>
    <sheetView zoomScaleNormal="100" workbookViewId="0">
      <selection activeCell="J259" sqref="J259"/>
    </sheetView>
  </sheetViews>
  <sheetFormatPr baseColWidth="10" defaultRowHeight="15" x14ac:dyDescent="0.25"/>
  <cols>
    <col min="3" max="3" width="8.28515625" bestFit="1" customWidth="1"/>
    <col min="4" max="4" width="8.85546875" customWidth="1"/>
    <col min="5" max="5" width="9" customWidth="1"/>
    <col min="6" max="6" width="6.7109375" bestFit="1" customWidth="1"/>
    <col min="7" max="7" width="10.5703125" customWidth="1"/>
    <col min="10" max="10" width="9.140625" customWidth="1"/>
    <col min="11" max="11" width="6.7109375" bestFit="1" customWidth="1"/>
    <col min="12" max="12" width="10.140625" customWidth="1"/>
    <col min="13" max="13" width="12.85546875" customWidth="1"/>
    <col min="14" max="14" width="11.5703125" bestFit="1" customWidth="1"/>
    <col min="17" max="17" width="9.28515625" bestFit="1" customWidth="1"/>
    <col min="18" max="18" width="14.28515625" hidden="1" customWidth="1"/>
    <col min="19" max="19" width="13.42578125" customWidth="1"/>
    <col min="20" max="20" width="9.7109375" customWidth="1"/>
    <col min="21" max="21" width="10.7109375" customWidth="1"/>
    <col min="22" max="22" width="11.42578125" customWidth="1"/>
    <col min="23" max="23" width="13.42578125" customWidth="1"/>
    <col min="24" max="24" width="10.28515625" bestFit="1" customWidth="1"/>
    <col min="25" max="25" width="11.140625" bestFit="1" customWidth="1"/>
    <col min="27" max="27" width="11.42578125" hidden="1" customWidth="1"/>
  </cols>
  <sheetData>
    <row r="1" spans="1:27" x14ac:dyDescent="0.25">
      <c r="B1" s="266" t="s">
        <v>0</v>
      </c>
      <c r="C1" s="266"/>
      <c r="D1" s="267" t="s">
        <v>47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7" ht="15.75" thickBot="1" x14ac:dyDescent="0.3">
      <c r="A3" s="172" t="s">
        <v>116</v>
      </c>
      <c r="B3" s="269" t="s">
        <v>2</v>
      </c>
      <c r="C3" s="269"/>
      <c r="D3" s="144" t="s">
        <v>49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1"/>
      <c r="Q4" s="251"/>
      <c r="R4" s="259"/>
      <c r="S4" s="259"/>
      <c r="T4" s="259"/>
      <c r="U4" s="259" t="s">
        <v>6</v>
      </c>
      <c r="V4" s="259"/>
      <c r="W4" s="259"/>
      <c r="X4" s="259"/>
      <c r="Y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ref="U8:U71" si="0">G8+L8+M8+R8+S8</f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si="0"/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0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0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0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0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0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0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0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0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0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0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0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0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0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0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0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0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0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0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0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0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0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0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0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0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0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0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0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0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0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0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0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si="0"/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ref="U72:U95" si="5">G72+L72+M72+R72+S72</f>
        <v>0</v>
      </c>
      <c r="V72" s="21">
        <f t="shared" si="3"/>
        <v>0</v>
      </c>
      <c r="W72" s="21">
        <f t="shared" ref="W72:W135" si="6">U72+V72</f>
        <v>0</v>
      </c>
      <c r="X72" s="20">
        <v>0</v>
      </c>
      <c r="Y72" s="21">
        <f t="shared" ref="Y72:Y135" si="7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5"/>
        <v>0</v>
      </c>
      <c r="V73" s="21">
        <f t="shared" ref="V73:V136" si="8">Y72</f>
        <v>0</v>
      </c>
      <c r="W73" s="21">
        <f t="shared" si="6"/>
        <v>0</v>
      </c>
      <c r="X73" s="20">
        <v>0</v>
      </c>
      <c r="Y73" s="21">
        <f t="shared" si="7"/>
        <v>0</v>
      </c>
      <c r="AA73">
        <f t="shared" ref="AA73:AA136" si="9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5"/>
        <v>0</v>
      </c>
      <c r="V74" s="21">
        <f t="shared" si="8"/>
        <v>0</v>
      </c>
      <c r="W74" s="21">
        <f t="shared" si="6"/>
        <v>0</v>
      </c>
      <c r="X74" s="20">
        <v>0</v>
      </c>
      <c r="Y74" s="21">
        <f t="shared" si="7"/>
        <v>0</v>
      </c>
      <c r="AA74">
        <f t="shared" si="9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5"/>
        <v>0</v>
      </c>
      <c r="V75" s="21">
        <f t="shared" si="8"/>
        <v>0</v>
      </c>
      <c r="W75" s="21">
        <f t="shared" si="6"/>
        <v>0</v>
      </c>
      <c r="X75" s="20">
        <v>0</v>
      </c>
      <c r="Y75" s="21">
        <f t="shared" si="7"/>
        <v>0</v>
      </c>
      <c r="AA75">
        <f t="shared" si="9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5"/>
        <v>0</v>
      </c>
      <c r="V76" s="21">
        <f t="shared" si="8"/>
        <v>0</v>
      </c>
      <c r="W76" s="21">
        <f t="shared" si="6"/>
        <v>0</v>
      </c>
      <c r="X76" s="20">
        <v>0</v>
      </c>
      <c r="Y76" s="21">
        <f t="shared" si="7"/>
        <v>0</v>
      </c>
      <c r="AA76">
        <f t="shared" si="9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5"/>
        <v>0</v>
      </c>
      <c r="V77" s="21">
        <f t="shared" si="8"/>
        <v>0</v>
      </c>
      <c r="W77" s="21">
        <f t="shared" si="6"/>
        <v>0</v>
      </c>
      <c r="X77" s="20">
        <v>0</v>
      </c>
      <c r="Y77" s="21">
        <f t="shared" si="7"/>
        <v>0</v>
      </c>
      <c r="AA77">
        <f t="shared" si="9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5"/>
        <v>0</v>
      </c>
      <c r="V78" s="21">
        <f t="shared" si="8"/>
        <v>0</v>
      </c>
      <c r="W78" s="21">
        <f t="shared" si="6"/>
        <v>0</v>
      </c>
      <c r="X78" s="20">
        <v>0</v>
      </c>
      <c r="Y78" s="21">
        <f t="shared" si="7"/>
        <v>0</v>
      </c>
      <c r="AA78">
        <f t="shared" si="9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5"/>
        <v>0</v>
      </c>
      <c r="V79" s="21">
        <f t="shared" si="8"/>
        <v>0</v>
      </c>
      <c r="W79" s="21">
        <f t="shared" si="6"/>
        <v>0</v>
      </c>
      <c r="X79" s="20">
        <v>0</v>
      </c>
      <c r="Y79" s="21">
        <f t="shared" si="7"/>
        <v>0</v>
      </c>
      <c r="AA79">
        <f t="shared" si="9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5"/>
        <v>0</v>
      </c>
      <c r="V80" s="21">
        <f t="shared" si="8"/>
        <v>0</v>
      </c>
      <c r="W80" s="21">
        <f t="shared" si="6"/>
        <v>0</v>
      </c>
      <c r="X80" s="20">
        <v>0</v>
      </c>
      <c r="Y80" s="21">
        <f t="shared" si="7"/>
        <v>0</v>
      </c>
      <c r="AA80">
        <f t="shared" si="9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5"/>
        <v>0</v>
      </c>
      <c r="V81" s="21">
        <f t="shared" si="8"/>
        <v>0</v>
      </c>
      <c r="W81" s="21">
        <f t="shared" si="6"/>
        <v>0</v>
      </c>
      <c r="X81" s="20">
        <v>0</v>
      </c>
      <c r="Y81" s="21">
        <f t="shared" si="7"/>
        <v>0</v>
      </c>
      <c r="AA81">
        <f t="shared" si="9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5"/>
        <v>0</v>
      </c>
      <c r="V82" s="21">
        <f t="shared" si="8"/>
        <v>0</v>
      </c>
      <c r="W82" s="21">
        <f t="shared" si="6"/>
        <v>0</v>
      </c>
      <c r="X82" s="20">
        <v>0</v>
      </c>
      <c r="Y82" s="21">
        <f t="shared" si="7"/>
        <v>0</v>
      </c>
      <c r="AA82">
        <f t="shared" si="9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5"/>
        <v>0</v>
      </c>
      <c r="V83" s="21">
        <f t="shared" si="8"/>
        <v>0</v>
      </c>
      <c r="W83" s="21">
        <f t="shared" si="6"/>
        <v>0</v>
      </c>
      <c r="X83" s="20">
        <v>0</v>
      </c>
      <c r="Y83" s="21">
        <f t="shared" si="7"/>
        <v>0</v>
      </c>
      <c r="AA83">
        <f t="shared" si="9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5"/>
        <v>0</v>
      </c>
      <c r="V84" s="21">
        <f t="shared" si="8"/>
        <v>0</v>
      </c>
      <c r="W84" s="21">
        <f t="shared" si="6"/>
        <v>0</v>
      </c>
      <c r="X84" s="20">
        <v>0</v>
      </c>
      <c r="Y84" s="21">
        <f t="shared" si="7"/>
        <v>0</v>
      </c>
      <c r="AA84">
        <f t="shared" si="9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5"/>
        <v>0</v>
      </c>
      <c r="V85" s="21">
        <f t="shared" si="8"/>
        <v>0</v>
      </c>
      <c r="W85" s="21">
        <f t="shared" si="6"/>
        <v>0</v>
      </c>
      <c r="X85" s="20">
        <v>0</v>
      </c>
      <c r="Y85" s="21">
        <f t="shared" si="7"/>
        <v>0</v>
      </c>
      <c r="AA85">
        <f t="shared" si="9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5"/>
        <v>0</v>
      </c>
      <c r="V86" s="21">
        <f t="shared" si="8"/>
        <v>0</v>
      </c>
      <c r="W86" s="21">
        <f t="shared" si="6"/>
        <v>0</v>
      </c>
      <c r="X86" s="20">
        <v>0</v>
      </c>
      <c r="Y86" s="21">
        <f t="shared" si="7"/>
        <v>0</v>
      </c>
      <c r="AA86">
        <f t="shared" si="9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5"/>
        <v>0</v>
      </c>
      <c r="V87" s="21">
        <f t="shared" si="8"/>
        <v>0</v>
      </c>
      <c r="W87" s="21">
        <f t="shared" si="6"/>
        <v>0</v>
      </c>
      <c r="X87" s="20">
        <v>0</v>
      </c>
      <c r="Y87" s="21">
        <f t="shared" si="7"/>
        <v>0</v>
      </c>
      <c r="AA87">
        <f t="shared" si="9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5"/>
        <v>0</v>
      </c>
      <c r="V88" s="21">
        <f t="shared" si="8"/>
        <v>0</v>
      </c>
      <c r="W88" s="21">
        <f t="shared" si="6"/>
        <v>0</v>
      </c>
      <c r="X88" s="20">
        <v>0</v>
      </c>
      <c r="Y88" s="21">
        <f t="shared" si="7"/>
        <v>0</v>
      </c>
      <c r="AA88">
        <f t="shared" si="9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5"/>
        <v>0</v>
      </c>
      <c r="V89" s="21">
        <f t="shared" si="8"/>
        <v>0</v>
      </c>
      <c r="W89" s="21">
        <f t="shared" si="6"/>
        <v>0</v>
      </c>
      <c r="X89" s="20">
        <v>0</v>
      </c>
      <c r="Y89" s="21">
        <f t="shared" si="7"/>
        <v>0</v>
      </c>
      <c r="AA89">
        <f t="shared" si="9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5"/>
        <v>0</v>
      </c>
      <c r="V90" s="21">
        <f t="shared" si="8"/>
        <v>0</v>
      </c>
      <c r="W90" s="21">
        <f t="shared" si="6"/>
        <v>0</v>
      </c>
      <c r="X90" s="20">
        <v>0</v>
      </c>
      <c r="Y90" s="21">
        <f t="shared" si="7"/>
        <v>0</v>
      </c>
      <c r="AA90">
        <f t="shared" si="9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5"/>
        <v>0</v>
      </c>
      <c r="V91" s="21">
        <f t="shared" si="8"/>
        <v>0</v>
      </c>
      <c r="W91" s="21">
        <f t="shared" si="6"/>
        <v>0</v>
      </c>
      <c r="X91" s="20">
        <v>0</v>
      </c>
      <c r="Y91" s="21">
        <f t="shared" si="7"/>
        <v>0</v>
      </c>
      <c r="AA91">
        <f t="shared" si="9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5"/>
        <v>0</v>
      </c>
      <c r="V92" s="21">
        <f t="shared" si="8"/>
        <v>0</v>
      </c>
      <c r="W92" s="21">
        <f t="shared" si="6"/>
        <v>0</v>
      </c>
      <c r="X92" s="20">
        <v>0</v>
      </c>
      <c r="Y92" s="21">
        <f t="shared" si="7"/>
        <v>0</v>
      </c>
      <c r="AA92">
        <f t="shared" si="9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5"/>
        <v>0</v>
      </c>
      <c r="V93" s="21">
        <f t="shared" si="8"/>
        <v>0</v>
      </c>
      <c r="W93" s="21">
        <f t="shared" si="6"/>
        <v>0</v>
      </c>
      <c r="X93" s="20">
        <v>0</v>
      </c>
      <c r="Y93" s="21">
        <f t="shared" si="7"/>
        <v>0</v>
      </c>
      <c r="AA93">
        <f t="shared" si="9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5"/>
        <v>0</v>
      </c>
      <c r="V94" s="21">
        <f t="shared" si="8"/>
        <v>0</v>
      </c>
      <c r="W94" s="21">
        <f t="shared" si="6"/>
        <v>0</v>
      </c>
      <c r="X94" s="20">
        <v>0</v>
      </c>
      <c r="Y94" s="21">
        <f t="shared" si="7"/>
        <v>0</v>
      </c>
      <c r="AA94">
        <f t="shared" si="9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5"/>
        <v>0</v>
      </c>
      <c r="V95" s="21">
        <f t="shared" si="8"/>
        <v>0</v>
      </c>
      <c r="W95" s="21">
        <f t="shared" si="6"/>
        <v>0</v>
      </c>
      <c r="X95" s="20">
        <v>0</v>
      </c>
      <c r="Y95" s="21">
        <f t="shared" si="7"/>
        <v>0</v>
      </c>
      <c r="AA95">
        <f t="shared" si="9"/>
        <v>0</v>
      </c>
    </row>
    <row r="96" spans="1:27" ht="17.25" hidden="1" customHeight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20">
        <v>0</v>
      </c>
      <c r="W96" s="20">
        <v>0</v>
      </c>
      <c r="X96" s="20">
        <v>0</v>
      </c>
      <c r="Y96" s="20">
        <v>0</v>
      </c>
      <c r="AA96">
        <f t="shared" si="9"/>
        <v>0</v>
      </c>
    </row>
    <row r="97" spans="1:27" ht="25.5" hidden="1" customHeight="1" thickBot="1" x14ac:dyDescent="0.3">
      <c r="A97" s="18"/>
      <c r="B97" s="19" t="s">
        <v>41</v>
      </c>
      <c r="C97" s="20">
        <v>0</v>
      </c>
      <c r="D97" s="20">
        <v>0</v>
      </c>
      <c r="E97" s="20">
        <v>0</v>
      </c>
      <c r="F97" s="20">
        <v>146</v>
      </c>
      <c r="G97" s="20">
        <v>0</v>
      </c>
      <c r="H97" s="20">
        <v>0</v>
      </c>
      <c r="I97" s="20">
        <v>0</v>
      </c>
      <c r="J97" s="20">
        <v>0</v>
      </c>
      <c r="K97" s="20">
        <v>360</v>
      </c>
      <c r="L97" s="20">
        <v>0</v>
      </c>
      <c r="M97" s="20">
        <v>0</v>
      </c>
      <c r="N97" s="20">
        <v>55000</v>
      </c>
      <c r="O97" s="21"/>
      <c r="P97" s="21"/>
      <c r="Q97" s="20">
        <v>0</v>
      </c>
      <c r="R97" s="20">
        <v>0</v>
      </c>
      <c r="S97" s="20">
        <v>55000</v>
      </c>
      <c r="T97" s="20"/>
      <c r="U97" s="20">
        <f t="shared" ref="U97:U159" si="10">G97+L97+M97+R97+S97+N97+Q97+T97</f>
        <v>110000</v>
      </c>
      <c r="V97" s="21">
        <v>0</v>
      </c>
      <c r="W97" s="21">
        <f t="shared" si="6"/>
        <v>110000</v>
      </c>
      <c r="X97" s="20">
        <v>110000</v>
      </c>
      <c r="Y97" s="21">
        <f t="shared" si="7"/>
        <v>0</v>
      </c>
      <c r="AA97">
        <f t="shared" si="9"/>
        <v>0</v>
      </c>
    </row>
    <row r="98" spans="1:27" ht="15.75" hidden="1" thickBot="1" x14ac:dyDescent="0.3">
      <c r="A98" s="18"/>
      <c r="B98" s="19" t="s">
        <v>42</v>
      </c>
      <c r="C98" s="20">
        <v>0</v>
      </c>
      <c r="D98" s="20">
        <v>0</v>
      </c>
      <c r="E98" s="20">
        <v>0</v>
      </c>
      <c r="F98" s="20">
        <v>146</v>
      </c>
      <c r="G98" s="20">
        <v>0</v>
      </c>
      <c r="H98" s="20">
        <v>0</v>
      </c>
      <c r="I98" s="20">
        <v>0</v>
      </c>
      <c r="J98" s="20">
        <v>0</v>
      </c>
      <c r="K98" s="20">
        <v>360</v>
      </c>
      <c r="L98" s="20">
        <v>0</v>
      </c>
      <c r="M98" s="20">
        <v>0</v>
      </c>
      <c r="N98" s="20"/>
      <c r="O98" s="21"/>
      <c r="P98" s="21"/>
      <c r="Q98" s="20">
        <v>0</v>
      </c>
      <c r="R98" s="20">
        <v>0</v>
      </c>
      <c r="S98" s="20">
        <v>55000</v>
      </c>
      <c r="T98" s="20">
        <v>0</v>
      </c>
      <c r="U98" s="20">
        <f t="shared" si="10"/>
        <v>55000</v>
      </c>
      <c r="V98" s="21">
        <v>0</v>
      </c>
      <c r="W98" s="21">
        <f t="shared" si="6"/>
        <v>55000</v>
      </c>
      <c r="X98" s="20">
        <v>55000</v>
      </c>
      <c r="Y98" s="21">
        <f t="shared" si="7"/>
        <v>0</v>
      </c>
      <c r="AA98">
        <f t="shared" si="9"/>
        <v>0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0</v>
      </c>
      <c r="E99" s="20">
        <v>0</v>
      </c>
      <c r="F99" s="20">
        <v>146</v>
      </c>
      <c r="G99" s="20">
        <v>0</v>
      </c>
      <c r="H99" s="20">
        <v>0</v>
      </c>
      <c r="I99" s="20">
        <v>0</v>
      </c>
      <c r="J99" s="20">
        <v>0</v>
      </c>
      <c r="K99" s="20">
        <v>360</v>
      </c>
      <c r="L99" s="20">
        <v>0</v>
      </c>
      <c r="M99" s="20">
        <v>0</v>
      </c>
      <c r="N99" s="20"/>
      <c r="O99" s="21"/>
      <c r="P99" s="21"/>
      <c r="Q99" s="20">
        <v>0</v>
      </c>
      <c r="R99" s="20">
        <v>0</v>
      </c>
      <c r="S99" s="20">
        <v>55000</v>
      </c>
      <c r="T99" s="20"/>
      <c r="U99" s="20">
        <f t="shared" si="10"/>
        <v>55000</v>
      </c>
      <c r="V99" s="21">
        <v>0</v>
      </c>
      <c r="W99" s="21">
        <f t="shared" si="6"/>
        <v>55000</v>
      </c>
      <c r="X99" s="20">
        <v>55000</v>
      </c>
      <c r="Y99" s="21">
        <f t="shared" si="7"/>
        <v>0</v>
      </c>
      <c r="AA99">
        <f t="shared" si="9"/>
        <v>0</v>
      </c>
    </row>
    <row r="100" spans="1:27" ht="16.5" hidden="1" customHeight="1" thickBot="1" x14ac:dyDescent="0.3">
      <c r="A100" s="18"/>
      <c r="B100" s="19" t="s">
        <v>44</v>
      </c>
      <c r="C100" s="20">
        <v>0</v>
      </c>
      <c r="D100" s="20">
        <v>0</v>
      </c>
      <c r="E100" s="20">
        <v>0</v>
      </c>
      <c r="F100" s="20">
        <v>146</v>
      </c>
      <c r="G100" s="20">
        <v>0</v>
      </c>
      <c r="H100" s="20">
        <v>0</v>
      </c>
      <c r="I100" s="20">
        <v>0</v>
      </c>
      <c r="J100" s="20">
        <v>0</v>
      </c>
      <c r="K100" s="20">
        <v>360</v>
      </c>
      <c r="L100" s="20">
        <v>0</v>
      </c>
      <c r="M100" s="20">
        <v>0</v>
      </c>
      <c r="N100" s="20"/>
      <c r="O100" s="21"/>
      <c r="P100" s="21"/>
      <c r="Q100" s="20">
        <v>0</v>
      </c>
      <c r="R100" s="20">
        <v>0</v>
      </c>
      <c r="S100" s="20">
        <v>55000</v>
      </c>
      <c r="T100" s="20"/>
      <c r="U100" s="20">
        <f t="shared" si="10"/>
        <v>55000</v>
      </c>
      <c r="V100" s="21">
        <v>0</v>
      </c>
      <c r="W100" s="21">
        <f t="shared" si="6"/>
        <v>55000</v>
      </c>
      <c r="X100" s="20">
        <v>55000</v>
      </c>
      <c r="Y100" s="21">
        <f t="shared" si="7"/>
        <v>0</v>
      </c>
      <c r="AA100">
        <f t="shared" si="9"/>
        <v>0</v>
      </c>
    </row>
    <row r="101" spans="1:27" ht="17.25" hidden="1" customHeight="1" thickBot="1" x14ac:dyDescent="0.3">
      <c r="A101" s="18"/>
      <c r="B101" s="19" t="s">
        <v>45</v>
      </c>
      <c r="C101" s="20">
        <v>0</v>
      </c>
      <c r="D101" s="20"/>
      <c r="E101" s="20">
        <v>0</v>
      </c>
      <c r="F101" s="20"/>
      <c r="G101" s="20">
        <v>0</v>
      </c>
      <c r="H101" s="20">
        <v>0</v>
      </c>
      <c r="I101" s="20"/>
      <c r="J101" s="20">
        <v>0</v>
      </c>
      <c r="K101" s="20"/>
      <c r="L101" s="20">
        <v>0</v>
      </c>
      <c r="M101" s="20">
        <v>0</v>
      </c>
      <c r="N101" s="20"/>
      <c r="O101" s="21"/>
      <c r="P101" s="21"/>
      <c r="Q101" s="20">
        <v>0</v>
      </c>
      <c r="R101" s="20">
        <v>0</v>
      </c>
      <c r="S101" s="20">
        <v>55000</v>
      </c>
      <c r="T101" s="20"/>
      <c r="U101" s="20">
        <f t="shared" si="10"/>
        <v>55000</v>
      </c>
      <c r="V101" s="21">
        <v>0</v>
      </c>
      <c r="W101" s="21">
        <f t="shared" si="6"/>
        <v>55000</v>
      </c>
      <c r="X101" s="20">
        <v>55000</v>
      </c>
      <c r="Y101" s="21">
        <f t="shared" si="7"/>
        <v>0</v>
      </c>
      <c r="AA101">
        <f t="shared" si="9"/>
        <v>0</v>
      </c>
    </row>
    <row r="102" spans="1:27" ht="14.25" hidden="1" customHeight="1" thickBot="1" x14ac:dyDescent="0.3">
      <c r="A102" s="18"/>
      <c r="B102" s="19" t="s">
        <v>46</v>
      </c>
      <c r="C102" s="20">
        <v>0</v>
      </c>
      <c r="D102" s="20"/>
      <c r="E102" s="20">
        <v>0</v>
      </c>
      <c r="F102" s="20"/>
      <c r="G102" s="20">
        <v>0</v>
      </c>
      <c r="H102" s="20">
        <v>0</v>
      </c>
      <c r="I102" s="20"/>
      <c r="J102" s="20">
        <v>0</v>
      </c>
      <c r="K102" s="20"/>
      <c r="L102" s="20">
        <v>0</v>
      </c>
      <c r="M102" s="20">
        <v>0</v>
      </c>
      <c r="N102" s="20"/>
      <c r="O102" s="21"/>
      <c r="P102" s="21"/>
      <c r="Q102" s="20">
        <v>0</v>
      </c>
      <c r="R102" s="20">
        <v>0</v>
      </c>
      <c r="S102" s="20">
        <v>55000</v>
      </c>
      <c r="T102" s="20"/>
      <c r="U102" s="20">
        <f t="shared" si="10"/>
        <v>55000</v>
      </c>
      <c r="V102" s="21">
        <f t="shared" si="8"/>
        <v>0</v>
      </c>
      <c r="W102" s="21">
        <f t="shared" si="6"/>
        <v>55000</v>
      </c>
      <c r="X102" s="20">
        <v>55000</v>
      </c>
      <c r="Y102" s="21">
        <f t="shared" si="7"/>
        <v>0</v>
      </c>
      <c r="AA102">
        <f t="shared" si="9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0</v>
      </c>
      <c r="D103" s="20"/>
      <c r="E103" s="20">
        <v>0</v>
      </c>
      <c r="F103" s="20">
        <v>0</v>
      </c>
      <c r="G103" s="20">
        <v>0</v>
      </c>
      <c r="H103" s="20">
        <v>0</v>
      </c>
      <c r="I103" s="20"/>
      <c r="J103" s="20">
        <v>0</v>
      </c>
      <c r="K103" s="20">
        <v>0</v>
      </c>
      <c r="L103" s="20">
        <v>0</v>
      </c>
      <c r="M103" s="20">
        <v>0</v>
      </c>
      <c r="N103" s="20"/>
      <c r="O103" s="21"/>
      <c r="P103" s="21"/>
      <c r="Q103" s="20">
        <v>0</v>
      </c>
      <c r="R103" s="20">
        <v>0</v>
      </c>
      <c r="S103" s="20">
        <v>56650</v>
      </c>
      <c r="T103" s="20"/>
      <c r="U103" s="20">
        <f t="shared" si="10"/>
        <v>56650</v>
      </c>
      <c r="V103" s="21">
        <f t="shared" si="8"/>
        <v>0</v>
      </c>
      <c r="W103" s="21">
        <f t="shared" si="6"/>
        <v>56650</v>
      </c>
      <c r="X103" s="20">
        <v>56650</v>
      </c>
      <c r="Y103" s="21">
        <f t="shared" si="7"/>
        <v>0</v>
      </c>
      <c r="AA103">
        <f t="shared" si="9"/>
        <v>0</v>
      </c>
    </row>
    <row r="104" spans="1:27" ht="15.75" hidden="1" thickBot="1" x14ac:dyDescent="0.3">
      <c r="A104" s="18"/>
      <c r="B104" s="19" t="s">
        <v>36</v>
      </c>
      <c r="C104" s="20">
        <v>0</v>
      </c>
      <c r="D104" s="20"/>
      <c r="E104" s="20">
        <v>0</v>
      </c>
      <c r="F104" s="20">
        <v>0</v>
      </c>
      <c r="G104" s="20">
        <v>0</v>
      </c>
      <c r="H104" s="20">
        <v>0</v>
      </c>
      <c r="I104" s="20"/>
      <c r="J104" s="20">
        <v>0</v>
      </c>
      <c r="K104" s="20">
        <v>0</v>
      </c>
      <c r="L104" s="20">
        <v>0</v>
      </c>
      <c r="M104" s="20">
        <v>0</v>
      </c>
      <c r="N104" s="20"/>
      <c r="O104" s="21"/>
      <c r="P104" s="21"/>
      <c r="Q104" s="20">
        <v>0</v>
      </c>
      <c r="R104" s="20">
        <v>0</v>
      </c>
      <c r="S104" s="20">
        <v>56650</v>
      </c>
      <c r="T104" s="20"/>
      <c r="U104" s="20">
        <f t="shared" si="10"/>
        <v>56650</v>
      </c>
      <c r="V104" s="21">
        <f t="shared" si="8"/>
        <v>0</v>
      </c>
      <c r="W104" s="21">
        <f t="shared" si="6"/>
        <v>56650</v>
      </c>
      <c r="X104" s="20">
        <v>56650</v>
      </c>
      <c r="Y104" s="21">
        <f t="shared" si="7"/>
        <v>0</v>
      </c>
      <c r="AA104">
        <f t="shared" si="9"/>
        <v>0</v>
      </c>
    </row>
    <row r="105" spans="1:27" ht="15.75" hidden="1" thickBot="1" x14ac:dyDescent="0.3">
      <c r="A105" s="18"/>
      <c r="B105" s="19" t="s">
        <v>37</v>
      </c>
      <c r="C105" s="20">
        <v>0</v>
      </c>
      <c r="D105" s="20"/>
      <c r="E105" s="20">
        <v>0</v>
      </c>
      <c r="F105" s="20">
        <v>0</v>
      </c>
      <c r="G105" s="20">
        <v>0</v>
      </c>
      <c r="H105" s="20">
        <v>0</v>
      </c>
      <c r="I105" s="20"/>
      <c r="J105" s="20">
        <v>0</v>
      </c>
      <c r="K105" s="20">
        <v>0</v>
      </c>
      <c r="L105" s="20">
        <v>0</v>
      </c>
      <c r="M105" s="20">
        <v>0</v>
      </c>
      <c r="N105" s="20"/>
      <c r="O105" s="21"/>
      <c r="P105" s="21"/>
      <c r="Q105" s="20">
        <v>0</v>
      </c>
      <c r="R105" s="20">
        <v>0</v>
      </c>
      <c r="S105" s="20">
        <v>56650</v>
      </c>
      <c r="T105" s="20"/>
      <c r="U105" s="20">
        <f t="shared" si="10"/>
        <v>56650</v>
      </c>
      <c r="V105" s="21">
        <f t="shared" si="8"/>
        <v>0</v>
      </c>
      <c r="W105" s="21">
        <f t="shared" si="6"/>
        <v>56650</v>
      </c>
      <c r="X105" s="20">
        <v>56650</v>
      </c>
      <c r="Y105" s="21">
        <f t="shared" si="7"/>
        <v>0</v>
      </c>
      <c r="AA105">
        <f t="shared" si="9"/>
        <v>0</v>
      </c>
    </row>
    <row r="106" spans="1:27" ht="15.75" hidden="1" thickBot="1" x14ac:dyDescent="0.3">
      <c r="A106" s="18"/>
      <c r="B106" s="19" t="s">
        <v>38</v>
      </c>
      <c r="C106" s="20">
        <v>0</v>
      </c>
      <c r="D106" s="20"/>
      <c r="E106" s="20">
        <v>0</v>
      </c>
      <c r="F106" s="20">
        <v>0</v>
      </c>
      <c r="G106" s="20">
        <v>0</v>
      </c>
      <c r="H106" s="20">
        <v>0</v>
      </c>
      <c r="I106" s="20"/>
      <c r="J106" s="20">
        <v>0</v>
      </c>
      <c r="K106" s="20">
        <v>0</v>
      </c>
      <c r="L106" s="20">
        <v>0</v>
      </c>
      <c r="M106" s="20">
        <v>0</v>
      </c>
      <c r="N106" s="20"/>
      <c r="O106" s="21"/>
      <c r="P106" s="21"/>
      <c r="Q106" s="20">
        <v>0</v>
      </c>
      <c r="R106" s="20">
        <v>0</v>
      </c>
      <c r="S106" s="20">
        <v>56650</v>
      </c>
      <c r="T106" s="20"/>
      <c r="U106" s="20">
        <f t="shared" si="10"/>
        <v>56650</v>
      </c>
      <c r="V106" s="21">
        <f t="shared" si="8"/>
        <v>0</v>
      </c>
      <c r="W106" s="21">
        <f t="shared" si="6"/>
        <v>56650</v>
      </c>
      <c r="X106" s="20">
        <v>56650</v>
      </c>
      <c r="Y106" s="21">
        <f t="shared" si="7"/>
        <v>0</v>
      </c>
      <c r="AA106">
        <f t="shared" si="9"/>
        <v>0</v>
      </c>
    </row>
    <row r="107" spans="1:27" ht="15.75" hidden="1" thickBot="1" x14ac:dyDescent="0.3">
      <c r="A107" s="18"/>
      <c r="B107" s="19" t="s">
        <v>39</v>
      </c>
      <c r="C107" s="20">
        <v>0</v>
      </c>
      <c r="D107" s="20"/>
      <c r="E107" s="20">
        <v>0</v>
      </c>
      <c r="F107" s="20">
        <v>0</v>
      </c>
      <c r="G107" s="20">
        <v>0</v>
      </c>
      <c r="H107" s="20">
        <v>0</v>
      </c>
      <c r="I107" s="20"/>
      <c r="J107" s="20">
        <v>0</v>
      </c>
      <c r="K107" s="20">
        <v>0</v>
      </c>
      <c r="L107" s="20">
        <v>0</v>
      </c>
      <c r="M107" s="20">
        <v>0</v>
      </c>
      <c r="N107" s="20"/>
      <c r="O107" s="21"/>
      <c r="P107" s="21"/>
      <c r="Q107" s="20">
        <v>0</v>
      </c>
      <c r="R107" s="20">
        <v>0</v>
      </c>
      <c r="S107" s="20">
        <v>56650</v>
      </c>
      <c r="T107" s="20"/>
      <c r="U107" s="20">
        <f t="shared" si="10"/>
        <v>56650</v>
      </c>
      <c r="V107" s="21">
        <f t="shared" si="8"/>
        <v>0</v>
      </c>
      <c r="W107" s="21">
        <f t="shared" si="6"/>
        <v>56650</v>
      </c>
      <c r="X107" s="20">
        <v>56650</v>
      </c>
      <c r="Y107" s="21">
        <f t="shared" si="7"/>
        <v>0</v>
      </c>
      <c r="AA107">
        <f t="shared" si="9"/>
        <v>0</v>
      </c>
    </row>
    <row r="108" spans="1:27" ht="15.75" hidden="1" thickBot="1" x14ac:dyDescent="0.3">
      <c r="A108" s="18"/>
      <c r="B108" s="19" t="s">
        <v>40</v>
      </c>
      <c r="C108" s="20">
        <v>0</v>
      </c>
      <c r="D108" s="20"/>
      <c r="E108" s="20">
        <v>0</v>
      </c>
      <c r="F108" s="20">
        <v>0</v>
      </c>
      <c r="G108" s="20">
        <v>0</v>
      </c>
      <c r="H108" s="20">
        <v>0</v>
      </c>
      <c r="I108" s="20"/>
      <c r="J108" s="20">
        <v>0</v>
      </c>
      <c r="K108" s="20">
        <v>0</v>
      </c>
      <c r="L108" s="20">
        <v>0</v>
      </c>
      <c r="M108" s="20">
        <v>0</v>
      </c>
      <c r="N108" s="20"/>
      <c r="O108" s="21"/>
      <c r="P108" s="21"/>
      <c r="Q108" s="20">
        <v>0</v>
      </c>
      <c r="R108" s="20">
        <v>0</v>
      </c>
      <c r="S108" s="20">
        <v>56650</v>
      </c>
      <c r="T108" s="20"/>
      <c r="U108" s="20">
        <f t="shared" si="10"/>
        <v>56650</v>
      </c>
      <c r="V108" s="21">
        <f t="shared" si="8"/>
        <v>0</v>
      </c>
      <c r="W108" s="21">
        <f t="shared" si="6"/>
        <v>56650</v>
      </c>
      <c r="X108" s="20">
        <v>0</v>
      </c>
      <c r="Y108" s="21">
        <f t="shared" si="7"/>
        <v>56650</v>
      </c>
      <c r="AA108">
        <f t="shared" si="9"/>
        <v>1</v>
      </c>
    </row>
    <row r="109" spans="1:27" ht="15.75" hidden="1" thickBot="1" x14ac:dyDescent="0.3">
      <c r="A109" s="18"/>
      <c r="B109" s="19" t="s">
        <v>41</v>
      </c>
      <c r="C109" s="20">
        <v>0</v>
      </c>
      <c r="D109" s="20"/>
      <c r="E109" s="20">
        <v>0</v>
      </c>
      <c r="F109" s="20">
        <v>1</v>
      </c>
      <c r="G109" s="20">
        <v>0</v>
      </c>
      <c r="H109" s="20">
        <v>0</v>
      </c>
      <c r="I109" s="20"/>
      <c r="J109" s="20">
        <v>0</v>
      </c>
      <c r="K109" s="20">
        <v>0</v>
      </c>
      <c r="L109" s="20">
        <v>0</v>
      </c>
      <c r="M109" s="20">
        <v>0</v>
      </c>
      <c r="N109" s="20"/>
      <c r="O109" s="21"/>
      <c r="P109" s="21"/>
      <c r="Q109" s="20">
        <v>0</v>
      </c>
      <c r="R109" s="20">
        <v>0</v>
      </c>
      <c r="S109" s="20">
        <v>56650</v>
      </c>
      <c r="T109" s="20"/>
      <c r="U109" s="20">
        <f t="shared" si="10"/>
        <v>56650</v>
      </c>
      <c r="V109" s="21">
        <f t="shared" si="8"/>
        <v>56650</v>
      </c>
      <c r="W109" s="21">
        <f t="shared" si="6"/>
        <v>113300</v>
      </c>
      <c r="X109" s="20">
        <v>113300</v>
      </c>
      <c r="Y109" s="21">
        <f t="shared" si="7"/>
        <v>0</v>
      </c>
      <c r="AA109">
        <f t="shared" si="9"/>
        <v>0</v>
      </c>
    </row>
    <row r="110" spans="1:27" ht="15.75" hidden="1" thickBot="1" x14ac:dyDescent="0.3">
      <c r="A110" s="18"/>
      <c r="B110" s="19" t="s">
        <v>42</v>
      </c>
      <c r="C110" s="20">
        <v>0</v>
      </c>
      <c r="D110" s="20"/>
      <c r="E110" s="20">
        <v>0</v>
      </c>
      <c r="F110" s="20">
        <v>2</v>
      </c>
      <c r="G110" s="20">
        <v>0</v>
      </c>
      <c r="H110" s="20">
        <v>0</v>
      </c>
      <c r="I110" s="20"/>
      <c r="J110" s="20">
        <v>0</v>
      </c>
      <c r="K110" s="20">
        <v>0</v>
      </c>
      <c r="L110" s="20">
        <v>0</v>
      </c>
      <c r="M110" s="20">
        <v>0</v>
      </c>
      <c r="N110" s="20"/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0"/>
        <v>56650</v>
      </c>
      <c r="V110" s="21">
        <f t="shared" si="8"/>
        <v>0</v>
      </c>
      <c r="W110" s="21">
        <f t="shared" si="6"/>
        <v>56650</v>
      </c>
      <c r="X110" s="20">
        <v>56650</v>
      </c>
      <c r="Y110" s="21">
        <f t="shared" si="7"/>
        <v>0</v>
      </c>
      <c r="AA110">
        <f t="shared" si="9"/>
        <v>0</v>
      </c>
    </row>
    <row r="111" spans="1:27" ht="15.75" hidden="1" thickBot="1" x14ac:dyDescent="0.3">
      <c r="A111" s="18"/>
      <c r="B111" s="19" t="s">
        <v>43</v>
      </c>
      <c r="C111" s="20">
        <v>0</v>
      </c>
      <c r="D111" s="20"/>
      <c r="E111" s="20">
        <v>0</v>
      </c>
      <c r="F111" s="20">
        <v>3</v>
      </c>
      <c r="G111" s="20">
        <v>0</v>
      </c>
      <c r="H111" s="20">
        <v>0</v>
      </c>
      <c r="I111" s="20"/>
      <c r="J111" s="20">
        <v>0</v>
      </c>
      <c r="K111" s="20">
        <v>0</v>
      </c>
      <c r="L111" s="20">
        <v>0</v>
      </c>
      <c r="M111" s="20">
        <v>0</v>
      </c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0"/>
        <v>56650</v>
      </c>
      <c r="V111" s="21">
        <f t="shared" si="8"/>
        <v>0</v>
      </c>
      <c r="W111" s="21">
        <f t="shared" si="6"/>
        <v>56650</v>
      </c>
      <c r="X111" s="20">
        <v>56650</v>
      </c>
      <c r="Y111" s="21">
        <f t="shared" si="7"/>
        <v>0</v>
      </c>
      <c r="AA111">
        <f t="shared" si="9"/>
        <v>0</v>
      </c>
    </row>
    <row r="112" spans="1:27" ht="15.75" hidden="1" thickBot="1" x14ac:dyDescent="0.3">
      <c r="A112" s="18"/>
      <c r="B112" s="19" t="s">
        <v>44</v>
      </c>
      <c r="C112" s="20">
        <v>0</v>
      </c>
      <c r="D112" s="20"/>
      <c r="E112" s="20">
        <v>0</v>
      </c>
      <c r="F112" s="20">
        <v>4</v>
      </c>
      <c r="G112" s="20">
        <v>0</v>
      </c>
      <c r="H112" s="20">
        <v>0</v>
      </c>
      <c r="I112" s="20"/>
      <c r="J112" s="20">
        <v>0</v>
      </c>
      <c r="K112" s="20">
        <v>0</v>
      </c>
      <c r="L112" s="20">
        <v>0</v>
      </c>
      <c r="M112" s="20">
        <v>0</v>
      </c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0"/>
        <v>56650</v>
      </c>
      <c r="V112" s="21">
        <f t="shared" si="8"/>
        <v>0</v>
      </c>
      <c r="W112" s="21">
        <f t="shared" si="6"/>
        <v>56650</v>
      </c>
      <c r="X112" s="20">
        <v>56650</v>
      </c>
      <c r="Y112" s="21">
        <f t="shared" si="7"/>
        <v>0</v>
      </c>
      <c r="AA112">
        <f t="shared" si="9"/>
        <v>0</v>
      </c>
    </row>
    <row r="113" spans="1:27" ht="15.75" hidden="1" thickBot="1" x14ac:dyDescent="0.3">
      <c r="A113" s="18"/>
      <c r="B113" s="19" t="s">
        <v>45</v>
      </c>
      <c r="C113" s="20">
        <v>0</v>
      </c>
      <c r="D113" s="20"/>
      <c r="E113" s="20">
        <v>0</v>
      </c>
      <c r="F113" s="20">
        <v>5</v>
      </c>
      <c r="G113" s="20">
        <v>0</v>
      </c>
      <c r="H113" s="20">
        <v>0</v>
      </c>
      <c r="I113" s="20"/>
      <c r="J113" s="20">
        <v>0</v>
      </c>
      <c r="K113" s="20">
        <v>0</v>
      </c>
      <c r="L113" s="20">
        <v>0</v>
      </c>
      <c r="M113" s="20">
        <v>0</v>
      </c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0"/>
        <v>56650</v>
      </c>
      <c r="V113" s="21">
        <f t="shared" si="8"/>
        <v>0</v>
      </c>
      <c r="W113" s="21">
        <f t="shared" si="6"/>
        <v>56650</v>
      </c>
      <c r="X113" s="20">
        <v>56650</v>
      </c>
      <c r="Y113" s="21">
        <f t="shared" si="7"/>
        <v>0</v>
      </c>
      <c r="AA113">
        <f t="shared" si="9"/>
        <v>0</v>
      </c>
    </row>
    <row r="114" spans="1:27" ht="15.75" hidden="1" thickBot="1" x14ac:dyDescent="0.3">
      <c r="A114" s="18"/>
      <c r="B114" s="19" t="s">
        <v>46</v>
      </c>
      <c r="C114" s="20">
        <v>0</v>
      </c>
      <c r="D114" s="20"/>
      <c r="E114" s="20">
        <v>0</v>
      </c>
      <c r="F114" s="20">
        <v>6</v>
      </c>
      <c r="G114" s="20">
        <v>0</v>
      </c>
      <c r="H114" s="20">
        <v>0</v>
      </c>
      <c r="I114" s="20"/>
      <c r="J114" s="20">
        <v>0</v>
      </c>
      <c r="K114" s="20">
        <v>0</v>
      </c>
      <c r="L114" s="20">
        <v>0</v>
      </c>
      <c r="M114" s="20">
        <v>0</v>
      </c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0"/>
        <v>56650</v>
      </c>
      <c r="V114" s="21">
        <f t="shared" si="8"/>
        <v>0</v>
      </c>
      <c r="W114" s="21">
        <f t="shared" si="6"/>
        <v>56650</v>
      </c>
      <c r="X114" s="20">
        <v>56650</v>
      </c>
      <c r="Y114" s="21">
        <f t="shared" si="7"/>
        <v>0</v>
      </c>
      <c r="AA114">
        <f t="shared" si="9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0</v>
      </c>
      <c r="D115" s="20"/>
      <c r="E115" s="20">
        <v>0</v>
      </c>
      <c r="F115" s="20">
        <v>0</v>
      </c>
      <c r="G115" s="20">
        <v>0</v>
      </c>
      <c r="H115" s="20">
        <v>0</v>
      </c>
      <c r="I115" s="20"/>
      <c r="J115" s="20">
        <v>0</v>
      </c>
      <c r="K115" s="20">
        <v>0</v>
      </c>
      <c r="L115" s="20">
        <v>0</v>
      </c>
      <c r="M115" s="20">
        <v>0</v>
      </c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0"/>
        <v>58859</v>
      </c>
      <c r="V115" s="21">
        <f t="shared" si="8"/>
        <v>0</v>
      </c>
      <c r="W115" s="21">
        <f t="shared" si="6"/>
        <v>58859</v>
      </c>
      <c r="X115" s="20">
        <v>58859</v>
      </c>
      <c r="Y115" s="21">
        <f t="shared" si="7"/>
        <v>0</v>
      </c>
      <c r="AA115">
        <f t="shared" si="9"/>
        <v>0</v>
      </c>
    </row>
    <row r="116" spans="1:27" ht="15.75" hidden="1" thickBot="1" x14ac:dyDescent="0.3">
      <c r="A116" s="18"/>
      <c r="B116" s="19" t="s">
        <v>36</v>
      </c>
      <c r="C116" s="20">
        <v>0</v>
      </c>
      <c r="D116" s="20"/>
      <c r="E116" s="20">
        <v>0</v>
      </c>
      <c r="F116" s="20">
        <v>0</v>
      </c>
      <c r="G116" s="20">
        <v>0</v>
      </c>
      <c r="H116" s="20">
        <v>0</v>
      </c>
      <c r="I116" s="20"/>
      <c r="J116" s="20">
        <v>0</v>
      </c>
      <c r="K116" s="20">
        <v>0</v>
      </c>
      <c r="L116" s="20">
        <v>0</v>
      </c>
      <c r="M116" s="20">
        <v>0</v>
      </c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0"/>
        <v>58859</v>
      </c>
      <c r="V116" s="21">
        <f t="shared" si="8"/>
        <v>0</v>
      </c>
      <c r="W116" s="21">
        <f t="shared" si="6"/>
        <v>58859</v>
      </c>
      <c r="X116" s="20">
        <v>58859</v>
      </c>
      <c r="Y116" s="21">
        <f t="shared" si="7"/>
        <v>0</v>
      </c>
      <c r="AA116">
        <f t="shared" si="9"/>
        <v>0</v>
      </c>
    </row>
    <row r="117" spans="1:27" ht="15.75" hidden="1" thickBot="1" x14ac:dyDescent="0.3">
      <c r="A117" s="18"/>
      <c r="B117" s="19" t="s">
        <v>37</v>
      </c>
      <c r="C117" s="20">
        <v>0</v>
      </c>
      <c r="D117" s="20"/>
      <c r="E117" s="20">
        <v>0</v>
      </c>
      <c r="F117" s="20">
        <v>0</v>
      </c>
      <c r="G117" s="20">
        <v>0</v>
      </c>
      <c r="H117" s="20">
        <v>0</v>
      </c>
      <c r="I117" s="20"/>
      <c r="J117" s="20">
        <v>0</v>
      </c>
      <c r="K117" s="20">
        <v>0</v>
      </c>
      <c r="L117" s="20">
        <v>0</v>
      </c>
      <c r="M117" s="20">
        <v>0</v>
      </c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0"/>
        <v>58859</v>
      </c>
      <c r="V117" s="21">
        <f t="shared" si="8"/>
        <v>0</v>
      </c>
      <c r="W117" s="21">
        <f t="shared" si="6"/>
        <v>58859</v>
      </c>
      <c r="X117" s="20">
        <v>58859</v>
      </c>
      <c r="Y117" s="21">
        <f t="shared" si="7"/>
        <v>0</v>
      </c>
      <c r="AA117">
        <f t="shared" si="9"/>
        <v>0</v>
      </c>
    </row>
    <row r="118" spans="1:27" ht="15.75" hidden="1" thickBot="1" x14ac:dyDescent="0.3">
      <c r="A118" s="18"/>
      <c r="B118" s="19" t="s">
        <v>38</v>
      </c>
      <c r="C118" s="20">
        <v>0</v>
      </c>
      <c r="D118" s="20"/>
      <c r="E118" s="20">
        <v>0</v>
      </c>
      <c r="F118" s="20">
        <v>0</v>
      </c>
      <c r="G118" s="20">
        <v>0</v>
      </c>
      <c r="H118" s="20">
        <v>0</v>
      </c>
      <c r="I118" s="20"/>
      <c r="J118" s="20">
        <v>0</v>
      </c>
      <c r="K118" s="20">
        <v>0</v>
      </c>
      <c r="L118" s="20">
        <v>0</v>
      </c>
      <c r="M118" s="20">
        <v>0</v>
      </c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0"/>
        <v>58859</v>
      </c>
      <c r="V118" s="21">
        <f t="shared" si="8"/>
        <v>0</v>
      </c>
      <c r="W118" s="21">
        <f t="shared" si="6"/>
        <v>58859</v>
      </c>
      <c r="X118" s="20">
        <v>58859</v>
      </c>
      <c r="Y118" s="21">
        <f t="shared" si="7"/>
        <v>0</v>
      </c>
      <c r="AA118">
        <f t="shared" si="9"/>
        <v>0</v>
      </c>
    </row>
    <row r="119" spans="1:27" ht="15.75" hidden="1" thickBot="1" x14ac:dyDescent="0.3">
      <c r="A119" s="18"/>
      <c r="B119" s="19" t="s">
        <v>39</v>
      </c>
      <c r="C119" s="20">
        <v>0</v>
      </c>
      <c r="D119" s="20"/>
      <c r="E119" s="20">
        <v>0</v>
      </c>
      <c r="F119" s="20">
        <v>0</v>
      </c>
      <c r="G119" s="20">
        <v>0</v>
      </c>
      <c r="H119" s="20">
        <v>0</v>
      </c>
      <c r="I119" s="20"/>
      <c r="J119" s="20">
        <v>0</v>
      </c>
      <c r="K119" s="20">
        <v>0</v>
      </c>
      <c r="L119" s="20">
        <v>0</v>
      </c>
      <c r="M119" s="20">
        <v>0</v>
      </c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0"/>
        <v>58859</v>
      </c>
      <c r="V119" s="21">
        <f t="shared" si="8"/>
        <v>0</v>
      </c>
      <c r="W119" s="21">
        <f t="shared" si="6"/>
        <v>58859</v>
      </c>
      <c r="X119" s="20">
        <v>58859</v>
      </c>
      <c r="Y119" s="21">
        <f t="shared" si="7"/>
        <v>0</v>
      </c>
      <c r="AA119">
        <f t="shared" si="9"/>
        <v>0</v>
      </c>
    </row>
    <row r="120" spans="1:27" ht="15.75" hidden="1" thickBot="1" x14ac:dyDescent="0.3">
      <c r="A120" s="18"/>
      <c r="B120" s="19" t="s">
        <v>40</v>
      </c>
      <c r="C120" s="20">
        <v>0</v>
      </c>
      <c r="D120" s="20"/>
      <c r="E120" s="20">
        <v>0</v>
      </c>
      <c r="F120" s="20">
        <v>0</v>
      </c>
      <c r="G120" s="20">
        <v>0</v>
      </c>
      <c r="H120" s="20">
        <v>0</v>
      </c>
      <c r="I120" s="20"/>
      <c r="J120" s="20">
        <v>0</v>
      </c>
      <c r="K120" s="20">
        <v>0</v>
      </c>
      <c r="L120" s="20">
        <v>0</v>
      </c>
      <c r="M120" s="20">
        <v>0</v>
      </c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0"/>
        <v>58859</v>
      </c>
      <c r="V120" s="21">
        <f t="shared" si="8"/>
        <v>0</v>
      </c>
      <c r="W120" s="21">
        <f t="shared" si="6"/>
        <v>58859</v>
      </c>
      <c r="X120" s="20">
        <v>58859</v>
      </c>
      <c r="Y120" s="21">
        <f t="shared" si="7"/>
        <v>0</v>
      </c>
      <c r="AA120">
        <f t="shared" si="9"/>
        <v>0</v>
      </c>
    </row>
    <row r="121" spans="1:27" ht="15.75" hidden="1" thickBot="1" x14ac:dyDescent="0.3">
      <c r="A121" s="18"/>
      <c r="B121" s="19" t="s">
        <v>41</v>
      </c>
      <c r="C121" s="20">
        <v>0</v>
      </c>
      <c r="D121" s="20"/>
      <c r="E121" s="20">
        <v>0</v>
      </c>
      <c r="F121" s="20">
        <v>0</v>
      </c>
      <c r="G121" s="20">
        <v>0</v>
      </c>
      <c r="H121" s="20">
        <v>0</v>
      </c>
      <c r="I121" s="20"/>
      <c r="J121" s="20">
        <v>0</v>
      </c>
      <c r="K121" s="20">
        <v>0</v>
      </c>
      <c r="L121" s="20">
        <v>0</v>
      </c>
      <c r="M121" s="20">
        <v>0</v>
      </c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0"/>
        <v>58859</v>
      </c>
      <c r="V121" s="21">
        <f t="shared" si="8"/>
        <v>0</v>
      </c>
      <c r="W121" s="21">
        <f t="shared" si="6"/>
        <v>58859</v>
      </c>
      <c r="X121" s="20">
        <v>58859</v>
      </c>
      <c r="Y121" s="21">
        <f t="shared" si="7"/>
        <v>0</v>
      </c>
      <c r="AA121">
        <f t="shared" si="9"/>
        <v>0</v>
      </c>
    </row>
    <row r="122" spans="1:27" ht="15.75" hidden="1" thickBot="1" x14ac:dyDescent="0.3">
      <c r="A122" s="18"/>
      <c r="B122" s="19" t="s">
        <v>42</v>
      </c>
      <c r="C122" s="20">
        <v>0</v>
      </c>
      <c r="D122" s="20"/>
      <c r="E122" s="20">
        <v>0</v>
      </c>
      <c r="F122" s="20">
        <v>0</v>
      </c>
      <c r="G122" s="20">
        <v>0</v>
      </c>
      <c r="H122" s="20">
        <v>0</v>
      </c>
      <c r="I122" s="20"/>
      <c r="J122" s="20">
        <v>0</v>
      </c>
      <c r="K122" s="20">
        <v>0</v>
      </c>
      <c r="L122" s="20">
        <v>0</v>
      </c>
      <c r="M122" s="20">
        <v>0</v>
      </c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0"/>
        <v>58859</v>
      </c>
      <c r="V122" s="21">
        <f t="shared" si="8"/>
        <v>0</v>
      </c>
      <c r="W122" s="21">
        <f t="shared" si="6"/>
        <v>58859</v>
      </c>
      <c r="X122" s="20">
        <v>0</v>
      </c>
      <c r="Y122" s="21">
        <f t="shared" si="7"/>
        <v>58859</v>
      </c>
      <c r="AA122">
        <f t="shared" si="9"/>
        <v>1</v>
      </c>
    </row>
    <row r="123" spans="1:27" ht="15.75" hidden="1" thickBot="1" x14ac:dyDescent="0.3">
      <c r="A123" s="18"/>
      <c r="B123" s="19" t="s">
        <v>43</v>
      </c>
      <c r="C123" s="20">
        <v>0</v>
      </c>
      <c r="D123" s="20"/>
      <c r="E123" s="20">
        <v>0</v>
      </c>
      <c r="F123" s="20">
        <v>0</v>
      </c>
      <c r="G123" s="20">
        <v>0</v>
      </c>
      <c r="H123" s="20">
        <v>0</v>
      </c>
      <c r="I123" s="20"/>
      <c r="J123" s="20">
        <v>0</v>
      </c>
      <c r="K123" s="20">
        <v>0</v>
      </c>
      <c r="L123" s="20">
        <v>0</v>
      </c>
      <c r="M123" s="20">
        <v>0</v>
      </c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0"/>
        <v>58859</v>
      </c>
      <c r="V123" s="21">
        <f t="shared" si="8"/>
        <v>58859</v>
      </c>
      <c r="W123" s="21">
        <f t="shared" si="6"/>
        <v>117718</v>
      </c>
      <c r="X123" s="20">
        <v>117718</v>
      </c>
      <c r="Y123" s="21">
        <f t="shared" si="7"/>
        <v>0</v>
      </c>
      <c r="AA123">
        <f t="shared" si="9"/>
        <v>0</v>
      </c>
    </row>
    <row r="124" spans="1:27" ht="15.75" hidden="1" thickBot="1" x14ac:dyDescent="0.3">
      <c r="A124" s="18"/>
      <c r="B124" s="19" t="s">
        <v>44</v>
      </c>
      <c r="C124" s="20">
        <v>0</v>
      </c>
      <c r="D124" s="20">
        <v>14</v>
      </c>
      <c r="E124" s="20">
        <v>14</v>
      </c>
      <c r="F124" s="20">
        <v>146</v>
      </c>
      <c r="G124" s="20">
        <v>2044</v>
      </c>
      <c r="H124" s="20">
        <v>74</v>
      </c>
      <c r="I124" s="20">
        <v>76</v>
      </c>
      <c r="J124" s="20">
        <v>2</v>
      </c>
      <c r="K124" s="20">
        <v>360</v>
      </c>
      <c r="L124" s="20">
        <v>720</v>
      </c>
      <c r="M124" s="20">
        <v>0</v>
      </c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0"/>
        <v>61623</v>
      </c>
      <c r="V124" s="21">
        <f t="shared" si="8"/>
        <v>0</v>
      </c>
      <c r="W124" s="21">
        <f t="shared" si="6"/>
        <v>61623</v>
      </c>
      <c r="X124" s="20">
        <v>61623</v>
      </c>
      <c r="Y124" s="21">
        <f t="shared" si="7"/>
        <v>0</v>
      </c>
      <c r="AA124">
        <f t="shared" si="9"/>
        <v>0</v>
      </c>
    </row>
    <row r="125" spans="1:27" ht="15.75" hidden="1" thickBot="1" x14ac:dyDescent="0.3">
      <c r="A125" s="18"/>
      <c r="B125" s="19" t="s">
        <v>45</v>
      </c>
      <c r="C125" s="20">
        <v>14</v>
      </c>
      <c r="D125" s="20">
        <v>49</v>
      </c>
      <c r="E125" s="20">
        <v>35</v>
      </c>
      <c r="F125" s="20">
        <v>146</v>
      </c>
      <c r="G125" s="20">
        <v>5110</v>
      </c>
      <c r="H125" s="20">
        <v>76</v>
      </c>
      <c r="I125" s="20">
        <v>181</v>
      </c>
      <c r="J125" s="20">
        <v>105</v>
      </c>
      <c r="K125" s="20">
        <v>360</v>
      </c>
      <c r="L125" s="20">
        <v>37800</v>
      </c>
      <c r="M125" s="20">
        <v>0</v>
      </c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0"/>
        <v>101769</v>
      </c>
      <c r="V125" s="21">
        <f t="shared" si="8"/>
        <v>0</v>
      </c>
      <c r="W125" s="21">
        <f t="shared" si="6"/>
        <v>101769</v>
      </c>
      <c r="X125" s="20">
        <v>101769</v>
      </c>
      <c r="Y125" s="21">
        <f t="shared" si="7"/>
        <v>0</v>
      </c>
      <c r="AA125">
        <f t="shared" si="9"/>
        <v>0</v>
      </c>
    </row>
    <row r="126" spans="1:27" ht="15.75" hidden="1" thickBot="1" x14ac:dyDescent="0.3">
      <c r="A126" s="18"/>
      <c r="B126" s="19" t="s">
        <v>46</v>
      </c>
      <c r="C126" s="20">
        <v>49</v>
      </c>
      <c r="D126" s="20">
        <v>82</v>
      </c>
      <c r="E126" s="20">
        <v>33</v>
      </c>
      <c r="F126" s="20">
        <v>146</v>
      </c>
      <c r="G126" s="20">
        <v>4818</v>
      </c>
      <c r="H126" s="20">
        <v>181</v>
      </c>
      <c r="I126" s="20">
        <v>187</v>
      </c>
      <c r="J126" s="20">
        <v>6</v>
      </c>
      <c r="K126" s="20">
        <v>360</v>
      </c>
      <c r="L126" s="20">
        <v>2160</v>
      </c>
      <c r="M126" s="20">
        <v>0</v>
      </c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0"/>
        <v>65837</v>
      </c>
      <c r="V126" s="21">
        <f t="shared" si="8"/>
        <v>0</v>
      </c>
      <c r="W126" s="21">
        <f t="shared" si="6"/>
        <v>65837</v>
      </c>
      <c r="X126" s="20">
        <v>59734</v>
      </c>
      <c r="Y126" s="21">
        <f t="shared" si="7"/>
        <v>6103</v>
      </c>
      <c r="AA126">
        <f t="shared" si="9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82</v>
      </c>
      <c r="D127" s="20">
        <v>104</v>
      </c>
      <c r="E127" s="20">
        <v>22</v>
      </c>
      <c r="F127" s="20">
        <v>146</v>
      </c>
      <c r="G127" s="20">
        <v>3212</v>
      </c>
      <c r="H127" s="20">
        <v>187</v>
      </c>
      <c r="I127" s="20">
        <v>189</v>
      </c>
      <c r="J127" s="20">
        <v>2</v>
      </c>
      <c r="K127" s="20">
        <v>360</v>
      </c>
      <c r="L127" s="20">
        <v>720</v>
      </c>
      <c r="M127" s="20">
        <v>0</v>
      </c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0"/>
        <v>63666</v>
      </c>
      <c r="V127" s="21">
        <f t="shared" si="8"/>
        <v>6103</v>
      </c>
      <c r="W127" s="21">
        <f t="shared" si="6"/>
        <v>69769</v>
      </c>
      <c r="X127" s="20">
        <v>69769</v>
      </c>
      <c r="Y127" s="21">
        <f t="shared" si="7"/>
        <v>0</v>
      </c>
      <c r="AA127">
        <f t="shared" si="9"/>
        <v>0</v>
      </c>
    </row>
    <row r="128" spans="1:27" ht="15.75" hidden="1" thickBot="1" x14ac:dyDescent="0.3">
      <c r="A128" s="18"/>
      <c r="B128" s="19" t="s">
        <v>36</v>
      </c>
      <c r="C128" s="20">
        <v>104</v>
      </c>
      <c r="D128" s="20">
        <v>145</v>
      </c>
      <c r="E128" s="20">
        <v>41</v>
      </c>
      <c r="F128" s="20">
        <v>146</v>
      </c>
      <c r="G128" s="20">
        <v>5986</v>
      </c>
      <c r="H128" s="20">
        <v>189</v>
      </c>
      <c r="I128" s="20">
        <v>200</v>
      </c>
      <c r="J128" s="20">
        <v>11</v>
      </c>
      <c r="K128" s="20">
        <v>360</v>
      </c>
      <c r="L128" s="20">
        <v>3960</v>
      </c>
      <c r="M128" s="20">
        <v>0</v>
      </c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si="10"/>
        <v>81968</v>
      </c>
      <c r="V128" s="21">
        <f t="shared" si="8"/>
        <v>0</v>
      </c>
      <c r="W128" s="21">
        <f t="shared" si="6"/>
        <v>81968</v>
      </c>
      <c r="X128" s="20">
        <v>81968</v>
      </c>
      <c r="Y128" s="21">
        <f t="shared" si="7"/>
        <v>0</v>
      </c>
      <c r="AA128">
        <f t="shared" si="9"/>
        <v>0</v>
      </c>
    </row>
    <row r="129" spans="1:27" ht="15.75" hidden="1" thickBot="1" x14ac:dyDescent="0.3">
      <c r="A129" s="18"/>
      <c r="B129" s="19" t="s">
        <v>37</v>
      </c>
      <c r="C129" s="20">
        <v>145</v>
      </c>
      <c r="D129" s="20">
        <v>198</v>
      </c>
      <c r="E129" s="20">
        <v>53</v>
      </c>
      <c r="F129" s="20">
        <v>146</v>
      </c>
      <c r="G129" s="20">
        <v>7738</v>
      </c>
      <c r="H129" s="20">
        <v>200</v>
      </c>
      <c r="I129" s="20">
        <v>218</v>
      </c>
      <c r="J129" s="20">
        <v>18</v>
      </c>
      <c r="K129" s="20">
        <v>360</v>
      </c>
      <c r="L129" s="20">
        <v>6480</v>
      </c>
      <c r="M129" s="20">
        <v>0</v>
      </c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si="10"/>
        <v>73952</v>
      </c>
      <c r="V129" s="21">
        <f t="shared" si="8"/>
        <v>0</v>
      </c>
      <c r="W129" s="21">
        <f t="shared" si="6"/>
        <v>73952</v>
      </c>
      <c r="X129" s="20">
        <v>73952</v>
      </c>
      <c r="Y129" s="21">
        <f t="shared" si="7"/>
        <v>0</v>
      </c>
      <c r="AA129">
        <f t="shared" si="9"/>
        <v>0</v>
      </c>
    </row>
    <row r="130" spans="1:27" ht="15.75" hidden="1" thickBot="1" x14ac:dyDescent="0.3">
      <c r="A130" s="18"/>
      <c r="B130" s="19" t="s">
        <v>38</v>
      </c>
      <c r="C130" s="20">
        <v>198</v>
      </c>
      <c r="D130" s="20">
        <v>241</v>
      </c>
      <c r="E130" s="20">
        <v>43</v>
      </c>
      <c r="F130" s="20">
        <v>146</v>
      </c>
      <c r="G130" s="20">
        <v>6278</v>
      </c>
      <c r="H130" s="20">
        <v>218</v>
      </c>
      <c r="I130" s="20">
        <v>228</v>
      </c>
      <c r="J130" s="20">
        <v>10</v>
      </c>
      <c r="K130" s="20">
        <v>360</v>
      </c>
      <c r="L130" s="20">
        <v>3600</v>
      </c>
      <c r="M130" s="20">
        <v>0</v>
      </c>
      <c r="N130" s="20"/>
      <c r="O130" s="21"/>
      <c r="P130" s="21"/>
      <c r="Q130" s="20">
        <v>0</v>
      </c>
      <c r="R130" s="20">
        <v>0</v>
      </c>
      <c r="S130" s="20">
        <v>59734</v>
      </c>
      <c r="T130" s="20"/>
      <c r="U130" s="20">
        <f t="shared" si="10"/>
        <v>69612</v>
      </c>
      <c r="V130" s="21">
        <f t="shared" si="8"/>
        <v>0</v>
      </c>
      <c r="W130" s="21">
        <f t="shared" si="6"/>
        <v>69612</v>
      </c>
      <c r="X130" s="20">
        <v>69612</v>
      </c>
      <c r="Y130" s="21">
        <f t="shared" si="7"/>
        <v>0</v>
      </c>
      <c r="AA130">
        <f t="shared" si="9"/>
        <v>0</v>
      </c>
    </row>
    <row r="131" spans="1:27" ht="15.75" hidden="1" thickBot="1" x14ac:dyDescent="0.3">
      <c r="A131" s="18"/>
      <c r="B131" s="19" t="s">
        <v>39</v>
      </c>
      <c r="C131" s="20">
        <v>241</v>
      </c>
      <c r="D131" s="20">
        <v>292</v>
      </c>
      <c r="E131" s="20">
        <v>51</v>
      </c>
      <c r="F131" s="20">
        <v>146</v>
      </c>
      <c r="G131" s="20">
        <v>7446</v>
      </c>
      <c r="H131" s="20">
        <v>228</v>
      </c>
      <c r="I131" s="20">
        <v>229</v>
      </c>
      <c r="J131" s="20">
        <v>1</v>
      </c>
      <c r="K131" s="20">
        <v>360</v>
      </c>
      <c r="L131" s="20">
        <v>360</v>
      </c>
      <c r="M131" s="20">
        <v>0</v>
      </c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0"/>
        <v>67540</v>
      </c>
      <c r="V131" s="21">
        <f t="shared" si="8"/>
        <v>0</v>
      </c>
      <c r="W131" s="21">
        <f t="shared" si="6"/>
        <v>67540</v>
      </c>
      <c r="X131" s="20">
        <v>67540</v>
      </c>
      <c r="Y131" s="21">
        <f t="shared" si="7"/>
        <v>0</v>
      </c>
      <c r="AA131">
        <f t="shared" si="9"/>
        <v>0</v>
      </c>
    </row>
    <row r="132" spans="1:27" ht="15.75" hidden="1" thickBot="1" x14ac:dyDescent="0.3">
      <c r="A132" s="18"/>
      <c r="B132" s="19" t="s">
        <v>40</v>
      </c>
      <c r="C132" s="20">
        <v>292</v>
      </c>
      <c r="D132" s="20">
        <v>377</v>
      </c>
      <c r="E132" s="20">
        <v>85</v>
      </c>
      <c r="F132" s="20">
        <v>146</v>
      </c>
      <c r="G132" s="20">
        <v>12410</v>
      </c>
      <c r="H132" s="20">
        <v>229</v>
      </c>
      <c r="I132" s="20">
        <v>231</v>
      </c>
      <c r="J132" s="20">
        <v>2</v>
      </c>
      <c r="K132" s="20">
        <v>360</v>
      </c>
      <c r="L132" s="20">
        <v>720</v>
      </c>
      <c r="M132" s="20">
        <v>0</v>
      </c>
      <c r="N132" s="20"/>
      <c r="O132" s="21"/>
      <c r="P132" s="21"/>
      <c r="Q132" s="20">
        <v>0</v>
      </c>
      <c r="R132" s="20">
        <v>0</v>
      </c>
      <c r="S132" s="20">
        <v>59734</v>
      </c>
      <c r="T132" s="20"/>
      <c r="U132" s="20">
        <f t="shared" si="10"/>
        <v>72864</v>
      </c>
      <c r="V132" s="21">
        <f t="shared" si="8"/>
        <v>0</v>
      </c>
      <c r="W132" s="21">
        <f t="shared" si="6"/>
        <v>72864</v>
      </c>
      <c r="X132" s="20">
        <v>72864</v>
      </c>
      <c r="Y132" s="21">
        <f t="shared" si="7"/>
        <v>0</v>
      </c>
      <c r="AA132">
        <f t="shared" si="9"/>
        <v>0</v>
      </c>
    </row>
    <row r="133" spans="1:27" ht="15.75" hidden="1" thickBot="1" x14ac:dyDescent="0.3">
      <c r="A133" s="18"/>
      <c r="B133" s="19" t="s">
        <v>41</v>
      </c>
      <c r="C133" s="20">
        <v>377</v>
      </c>
      <c r="D133" s="20">
        <v>423</v>
      </c>
      <c r="E133" s="20">
        <v>46</v>
      </c>
      <c r="F133" s="20">
        <v>146</v>
      </c>
      <c r="G133" s="20">
        <v>6716</v>
      </c>
      <c r="H133" s="20">
        <v>231</v>
      </c>
      <c r="I133" s="20">
        <v>232</v>
      </c>
      <c r="J133" s="20">
        <v>1</v>
      </c>
      <c r="K133" s="20">
        <v>360</v>
      </c>
      <c r="L133" s="20">
        <v>360</v>
      </c>
      <c r="M133" s="20">
        <v>0</v>
      </c>
      <c r="N133" s="20"/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10"/>
        <v>66810</v>
      </c>
      <c r="V133" s="21">
        <f t="shared" si="8"/>
        <v>0</v>
      </c>
      <c r="W133" s="21">
        <f t="shared" si="6"/>
        <v>66810</v>
      </c>
      <c r="X133" s="20">
        <v>66810</v>
      </c>
      <c r="Y133" s="21">
        <f t="shared" si="7"/>
        <v>0</v>
      </c>
      <c r="AA133">
        <f t="shared" si="9"/>
        <v>0</v>
      </c>
    </row>
    <row r="134" spans="1:27" ht="15.75" hidden="1" thickBot="1" x14ac:dyDescent="0.3">
      <c r="A134" s="18"/>
      <c r="B134" s="19" t="s">
        <v>42</v>
      </c>
      <c r="C134" s="20">
        <v>423</v>
      </c>
      <c r="D134" s="20">
        <v>459</v>
      </c>
      <c r="E134" s="20">
        <v>36</v>
      </c>
      <c r="F134" s="20">
        <v>146</v>
      </c>
      <c r="G134" s="20">
        <v>5256</v>
      </c>
      <c r="H134" s="20">
        <v>232</v>
      </c>
      <c r="I134" s="20">
        <v>232</v>
      </c>
      <c r="J134" s="20">
        <v>0</v>
      </c>
      <c r="K134" s="20"/>
      <c r="L134" s="20">
        <v>0</v>
      </c>
      <c r="M134" s="20">
        <v>0</v>
      </c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0"/>
        <v>64990</v>
      </c>
      <c r="V134" s="21">
        <f t="shared" si="8"/>
        <v>0</v>
      </c>
      <c r="W134" s="21">
        <f t="shared" si="6"/>
        <v>64990</v>
      </c>
      <c r="X134" s="20">
        <v>64990</v>
      </c>
      <c r="Y134" s="21">
        <f t="shared" si="7"/>
        <v>0</v>
      </c>
      <c r="AA134">
        <f t="shared" si="9"/>
        <v>0</v>
      </c>
    </row>
    <row r="135" spans="1:27" ht="15.75" hidden="1" thickBot="1" x14ac:dyDescent="0.3">
      <c r="A135" s="18"/>
      <c r="B135" s="19" t="s">
        <v>43</v>
      </c>
      <c r="C135" s="20">
        <v>459</v>
      </c>
      <c r="D135" s="20">
        <v>497</v>
      </c>
      <c r="E135" s="20">
        <v>38</v>
      </c>
      <c r="F135" s="20">
        <v>146</v>
      </c>
      <c r="G135" s="20">
        <v>5548</v>
      </c>
      <c r="H135" s="20">
        <v>232</v>
      </c>
      <c r="I135" s="20">
        <v>232</v>
      </c>
      <c r="J135" s="20">
        <v>0</v>
      </c>
      <c r="K135" s="20"/>
      <c r="L135" s="20">
        <v>0</v>
      </c>
      <c r="M135" s="20">
        <v>0</v>
      </c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0"/>
        <v>65282</v>
      </c>
      <c r="V135" s="21">
        <f t="shared" si="8"/>
        <v>0</v>
      </c>
      <c r="W135" s="21">
        <f t="shared" si="6"/>
        <v>65282</v>
      </c>
      <c r="X135" s="20">
        <v>65282</v>
      </c>
      <c r="Y135" s="21">
        <f t="shared" si="7"/>
        <v>0</v>
      </c>
      <c r="AA135">
        <f t="shared" si="9"/>
        <v>0</v>
      </c>
    </row>
    <row r="136" spans="1:27" ht="15.75" hidden="1" thickBot="1" x14ac:dyDescent="0.3">
      <c r="A136" s="18"/>
      <c r="B136" s="19" t="s">
        <v>44</v>
      </c>
      <c r="C136" s="20">
        <v>497</v>
      </c>
      <c r="D136" s="20">
        <v>562</v>
      </c>
      <c r="E136" s="20">
        <v>65</v>
      </c>
      <c r="F136" s="20">
        <v>146</v>
      </c>
      <c r="G136" s="20">
        <v>9490</v>
      </c>
      <c r="H136" s="20">
        <v>232</v>
      </c>
      <c r="I136" s="20">
        <v>237</v>
      </c>
      <c r="J136" s="20">
        <v>5</v>
      </c>
      <c r="K136" s="20">
        <v>360</v>
      </c>
      <c r="L136" s="20">
        <v>1800</v>
      </c>
      <c r="M136" s="20">
        <v>0</v>
      </c>
      <c r="N136" s="20"/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10"/>
        <v>71024</v>
      </c>
      <c r="V136" s="21">
        <f t="shared" si="8"/>
        <v>0</v>
      </c>
      <c r="W136" s="21">
        <f t="shared" ref="W136:W186" si="11">U136+V136</f>
        <v>71024</v>
      </c>
      <c r="X136" s="20">
        <v>71024</v>
      </c>
      <c r="Y136" s="21">
        <f t="shared" ref="Y136:Y186" si="12">W136-X136</f>
        <v>0</v>
      </c>
      <c r="AA136">
        <f t="shared" si="9"/>
        <v>0</v>
      </c>
    </row>
    <row r="137" spans="1:27" ht="15.75" hidden="1" thickBot="1" x14ac:dyDescent="0.3">
      <c r="A137" s="18"/>
      <c r="B137" s="19" t="s">
        <v>45</v>
      </c>
      <c r="C137" s="20">
        <v>562</v>
      </c>
      <c r="D137" s="20">
        <v>591</v>
      </c>
      <c r="E137" s="20">
        <v>29</v>
      </c>
      <c r="F137" s="20">
        <v>146</v>
      </c>
      <c r="G137" s="20">
        <v>4234</v>
      </c>
      <c r="H137" s="20">
        <v>237</v>
      </c>
      <c r="I137" s="20">
        <v>239</v>
      </c>
      <c r="J137" s="20">
        <v>2</v>
      </c>
      <c r="K137" s="20">
        <v>360</v>
      </c>
      <c r="L137" s="20">
        <v>720</v>
      </c>
      <c r="M137" s="20">
        <v>0</v>
      </c>
      <c r="N137" s="20"/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10"/>
        <v>64688</v>
      </c>
      <c r="V137" s="21">
        <f t="shared" ref="V137:V186" si="13">Y136</f>
        <v>0</v>
      </c>
      <c r="W137" s="21">
        <f t="shared" si="11"/>
        <v>64688</v>
      </c>
      <c r="X137" s="20">
        <v>64688</v>
      </c>
      <c r="Y137" s="21">
        <f t="shared" si="12"/>
        <v>0</v>
      </c>
      <c r="AA137">
        <f t="shared" ref="AA137:AA182" si="14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591</v>
      </c>
      <c r="D138" s="20">
        <v>619</v>
      </c>
      <c r="E138" s="20">
        <v>28</v>
      </c>
      <c r="F138" s="20">
        <v>146</v>
      </c>
      <c r="G138" s="20">
        <v>4088</v>
      </c>
      <c r="H138" s="20">
        <v>239</v>
      </c>
      <c r="I138" s="20">
        <v>245</v>
      </c>
      <c r="J138" s="20">
        <v>6</v>
      </c>
      <c r="K138" s="20">
        <v>360</v>
      </c>
      <c r="L138" s="20">
        <v>2160</v>
      </c>
      <c r="M138" s="20">
        <v>0</v>
      </c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/>
      <c r="U138" s="20">
        <f t="shared" si="10"/>
        <v>85982</v>
      </c>
      <c r="V138" s="21">
        <f t="shared" si="13"/>
        <v>0</v>
      </c>
      <c r="W138" s="21">
        <f t="shared" si="11"/>
        <v>85982</v>
      </c>
      <c r="X138" s="20">
        <v>85982</v>
      </c>
      <c r="Y138" s="21">
        <f t="shared" si="12"/>
        <v>0</v>
      </c>
      <c r="AA138">
        <f t="shared" si="14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619</v>
      </c>
      <c r="D139" s="20">
        <v>662</v>
      </c>
      <c r="E139" s="20">
        <v>43</v>
      </c>
      <c r="F139" s="20">
        <v>146</v>
      </c>
      <c r="G139" s="20">
        <v>6278</v>
      </c>
      <c r="H139" s="20">
        <v>245</v>
      </c>
      <c r="I139" s="20">
        <v>246</v>
      </c>
      <c r="J139" s="20">
        <v>1</v>
      </c>
      <c r="K139" s="20">
        <v>360</v>
      </c>
      <c r="L139" s="20">
        <v>360</v>
      </c>
      <c r="M139" s="20">
        <v>0</v>
      </c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/>
      <c r="U139" s="20">
        <f t="shared" si="10"/>
        <v>73174</v>
      </c>
      <c r="V139" s="21">
        <f t="shared" si="13"/>
        <v>0</v>
      </c>
      <c r="W139" s="21">
        <f t="shared" si="11"/>
        <v>73174</v>
      </c>
      <c r="X139" s="20">
        <v>73174</v>
      </c>
      <c r="Y139" s="21">
        <f t="shared" si="12"/>
        <v>0</v>
      </c>
      <c r="AA139">
        <f t="shared" si="14"/>
        <v>0</v>
      </c>
    </row>
    <row r="140" spans="1:27" ht="15.75" hidden="1" thickBot="1" x14ac:dyDescent="0.3">
      <c r="A140" s="18"/>
      <c r="B140" s="19" t="s">
        <v>36</v>
      </c>
      <c r="C140" s="20">
        <v>662</v>
      </c>
      <c r="D140" s="20">
        <v>690</v>
      </c>
      <c r="E140" s="20">
        <v>28</v>
      </c>
      <c r="F140" s="20">
        <v>146</v>
      </c>
      <c r="G140" s="20">
        <v>4088</v>
      </c>
      <c r="H140" s="20">
        <v>246</v>
      </c>
      <c r="I140" s="20">
        <v>246</v>
      </c>
      <c r="J140" s="20">
        <v>0</v>
      </c>
      <c r="K140" s="20"/>
      <c r="L140" s="20">
        <v>0</v>
      </c>
      <c r="M140" s="20">
        <v>0</v>
      </c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/>
      <c r="U140" s="20">
        <f t="shared" si="10"/>
        <v>70624</v>
      </c>
      <c r="V140" s="21">
        <f t="shared" si="13"/>
        <v>0</v>
      </c>
      <c r="W140" s="21">
        <f t="shared" si="11"/>
        <v>70624</v>
      </c>
      <c r="X140" s="20">
        <v>70624</v>
      </c>
      <c r="Y140" s="21">
        <f t="shared" si="12"/>
        <v>0</v>
      </c>
      <c r="AA140">
        <f t="shared" si="14"/>
        <v>0</v>
      </c>
    </row>
    <row r="141" spans="1:27" ht="15.75" hidden="1" thickBot="1" x14ac:dyDescent="0.3">
      <c r="A141" s="18"/>
      <c r="B141" s="19" t="s">
        <v>37</v>
      </c>
      <c r="C141" s="20">
        <v>690</v>
      </c>
      <c r="D141" s="20">
        <v>755</v>
      </c>
      <c r="E141" s="20">
        <v>65</v>
      </c>
      <c r="F141" s="20">
        <v>146</v>
      </c>
      <c r="G141" s="20">
        <v>9490</v>
      </c>
      <c r="H141" s="20">
        <v>246</v>
      </c>
      <c r="I141" s="20">
        <v>249</v>
      </c>
      <c r="J141" s="20">
        <v>3</v>
      </c>
      <c r="K141" s="20">
        <v>360</v>
      </c>
      <c r="L141" s="20">
        <v>1080</v>
      </c>
      <c r="M141" s="20">
        <v>0</v>
      </c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10"/>
        <v>77106</v>
      </c>
      <c r="V141" s="21">
        <f t="shared" si="13"/>
        <v>0</v>
      </c>
      <c r="W141" s="21">
        <f t="shared" si="11"/>
        <v>77106</v>
      </c>
      <c r="X141" s="20">
        <v>77106</v>
      </c>
      <c r="Y141" s="21">
        <f t="shared" si="12"/>
        <v>0</v>
      </c>
      <c r="AA141">
        <f t="shared" si="14"/>
        <v>0</v>
      </c>
    </row>
    <row r="142" spans="1:27" ht="15.75" hidden="1" thickBot="1" x14ac:dyDescent="0.3">
      <c r="A142" s="18"/>
      <c r="B142" s="19" t="s">
        <v>38</v>
      </c>
      <c r="C142" s="20">
        <v>755</v>
      </c>
      <c r="D142" s="20">
        <v>829</v>
      </c>
      <c r="E142" s="20">
        <v>74</v>
      </c>
      <c r="F142" s="20">
        <v>146</v>
      </c>
      <c r="G142" s="20">
        <v>10804</v>
      </c>
      <c r="H142" s="20">
        <v>249</v>
      </c>
      <c r="I142" s="20">
        <v>251</v>
      </c>
      <c r="J142" s="20">
        <v>2</v>
      </c>
      <c r="K142" s="20">
        <v>360</v>
      </c>
      <c r="L142" s="20">
        <v>720</v>
      </c>
      <c r="M142" s="20">
        <v>0</v>
      </c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/>
      <c r="U142" s="20">
        <f t="shared" si="10"/>
        <v>78060</v>
      </c>
      <c r="V142" s="21">
        <f t="shared" si="13"/>
        <v>0</v>
      </c>
      <c r="W142" s="21">
        <f t="shared" si="11"/>
        <v>78060</v>
      </c>
      <c r="X142" s="20">
        <v>78060</v>
      </c>
      <c r="Y142" s="21">
        <f t="shared" si="12"/>
        <v>0</v>
      </c>
      <c r="AA142">
        <f t="shared" si="14"/>
        <v>0</v>
      </c>
    </row>
    <row r="143" spans="1:27" ht="15.75" hidden="1" thickBot="1" x14ac:dyDescent="0.3">
      <c r="A143" s="18"/>
      <c r="B143" s="19" t="s">
        <v>39</v>
      </c>
      <c r="C143" s="20">
        <v>829</v>
      </c>
      <c r="D143" s="20">
        <v>927</v>
      </c>
      <c r="E143" s="20">
        <v>98</v>
      </c>
      <c r="F143" s="20">
        <v>146</v>
      </c>
      <c r="G143" s="20">
        <v>14308</v>
      </c>
      <c r="H143" s="20">
        <v>251</v>
      </c>
      <c r="I143" s="20">
        <v>256</v>
      </c>
      <c r="J143" s="20">
        <v>5</v>
      </c>
      <c r="K143" s="20">
        <v>360</v>
      </c>
      <c r="L143" s="20">
        <v>1800</v>
      </c>
      <c r="M143" s="20">
        <v>0</v>
      </c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/>
      <c r="U143" s="20">
        <f t="shared" si="10"/>
        <v>82644</v>
      </c>
      <c r="V143" s="21">
        <f t="shared" si="13"/>
        <v>0</v>
      </c>
      <c r="W143" s="21">
        <f t="shared" si="11"/>
        <v>82644</v>
      </c>
      <c r="X143" s="20">
        <v>82644</v>
      </c>
      <c r="Y143" s="21">
        <f t="shared" si="12"/>
        <v>0</v>
      </c>
      <c r="AA143">
        <f t="shared" si="14"/>
        <v>0</v>
      </c>
    </row>
    <row r="144" spans="1:27" ht="15.75" hidden="1" thickBot="1" x14ac:dyDescent="0.3">
      <c r="A144" s="18"/>
      <c r="B144" s="19" t="s">
        <v>40</v>
      </c>
      <c r="C144" s="20">
        <v>927</v>
      </c>
      <c r="D144" s="20">
        <v>1053</v>
      </c>
      <c r="E144" s="20">
        <v>126</v>
      </c>
      <c r="F144" s="20">
        <v>146</v>
      </c>
      <c r="G144" s="20">
        <v>18396</v>
      </c>
      <c r="H144" s="20">
        <v>256</v>
      </c>
      <c r="I144" s="20">
        <v>258</v>
      </c>
      <c r="J144" s="20">
        <v>2</v>
      </c>
      <c r="K144" s="20">
        <v>360</v>
      </c>
      <c r="L144" s="20">
        <v>720</v>
      </c>
      <c r="M144" s="20">
        <v>0</v>
      </c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0"/>
        <v>85652</v>
      </c>
      <c r="V144" s="21">
        <f t="shared" si="13"/>
        <v>0</v>
      </c>
      <c r="W144" s="21">
        <f t="shared" si="11"/>
        <v>85652</v>
      </c>
      <c r="X144" s="20">
        <v>85652</v>
      </c>
      <c r="Y144" s="21">
        <f t="shared" si="12"/>
        <v>0</v>
      </c>
      <c r="AA144">
        <f t="shared" si="14"/>
        <v>0</v>
      </c>
    </row>
    <row r="145" spans="1:27" ht="15.75" hidden="1" thickBot="1" x14ac:dyDescent="0.3">
      <c r="A145" s="18"/>
      <c r="B145" s="19" t="s">
        <v>41</v>
      </c>
      <c r="C145" s="20">
        <v>1053</v>
      </c>
      <c r="D145" s="20">
        <v>1116</v>
      </c>
      <c r="E145" s="20">
        <v>63</v>
      </c>
      <c r="F145" s="20">
        <v>146</v>
      </c>
      <c r="G145" s="20">
        <v>9198</v>
      </c>
      <c r="H145" s="20">
        <v>258</v>
      </c>
      <c r="I145" s="20">
        <v>259</v>
      </c>
      <c r="J145" s="20">
        <v>1</v>
      </c>
      <c r="K145" s="20">
        <v>360</v>
      </c>
      <c r="L145" s="20">
        <v>360</v>
      </c>
      <c r="M145" s="20">
        <v>0</v>
      </c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0"/>
        <v>76094</v>
      </c>
      <c r="V145" s="21">
        <f t="shared" si="13"/>
        <v>0</v>
      </c>
      <c r="W145" s="21">
        <f t="shared" si="11"/>
        <v>76094</v>
      </c>
      <c r="X145" s="20"/>
      <c r="Y145" s="21">
        <f t="shared" si="12"/>
        <v>76094</v>
      </c>
      <c r="AA145">
        <f t="shared" si="14"/>
        <v>1</v>
      </c>
    </row>
    <row r="146" spans="1:27" ht="15.75" hidden="1" thickBot="1" x14ac:dyDescent="0.3">
      <c r="A146" s="18"/>
      <c r="B146" s="19" t="s">
        <v>42</v>
      </c>
      <c r="C146" s="20">
        <v>1116</v>
      </c>
      <c r="D146" s="20">
        <v>1193</v>
      </c>
      <c r="E146" s="20">
        <v>77</v>
      </c>
      <c r="F146" s="20">
        <v>146</v>
      </c>
      <c r="G146" s="20">
        <v>11242</v>
      </c>
      <c r="H146" s="20">
        <v>259</v>
      </c>
      <c r="I146" s="20">
        <v>261</v>
      </c>
      <c r="J146" s="20">
        <v>2</v>
      </c>
      <c r="K146" s="20">
        <v>360</v>
      </c>
      <c r="L146" s="20">
        <v>720</v>
      </c>
      <c r="M146" s="20">
        <v>0</v>
      </c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0"/>
        <v>78498</v>
      </c>
      <c r="V146" s="21">
        <f t="shared" si="13"/>
        <v>76094</v>
      </c>
      <c r="W146" s="21">
        <f t="shared" si="11"/>
        <v>154592</v>
      </c>
      <c r="X146" s="20">
        <v>154592</v>
      </c>
      <c r="Y146" s="21">
        <f t="shared" si="12"/>
        <v>0</v>
      </c>
      <c r="AA146">
        <f t="shared" si="14"/>
        <v>0</v>
      </c>
    </row>
    <row r="147" spans="1:27" ht="15.75" hidden="1" thickBot="1" x14ac:dyDescent="0.3">
      <c r="A147" s="18"/>
      <c r="B147" s="19" t="s">
        <v>43</v>
      </c>
      <c r="C147" s="20">
        <v>1193</v>
      </c>
      <c r="D147" s="20">
        <v>1218</v>
      </c>
      <c r="E147" s="20">
        <v>25</v>
      </c>
      <c r="F147" s="20">
        <v>146</v>
      </c>
      <c r="G147" s="20">
        <v>3650</v>
      </c>
      <c r="H147" s="20">
        <v>261</v>
      </c>
      <c r="I147" s="20">
        <v>261</v>
      </c>
      <c r="J147" s="20">
        <v>0</v>
      </c>
      <c r="K147" s="20">
        <v>360</v>
      </c>
      <c r="L147" s="20">
        <v>0</v>
      </c>
      <c r="M147" s="20">
        <v>0</v>
      </c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0"/>
        <v>70186</v>
      </c>
      <c r="V147" s="21">
        <f t="shared" si="13"/>
        <v>0</v>
      </c>
      <c r="W147" s="21">
        <f t="shared" si="11"/>
        <v>70186</v>
      </c>
      <c r="X147" s="20">
        <v>70186</v>
      </c>
      <c r="Y147" s="21">
        <f t="shared" si="12"/>
        <v>0</v>
      </c>
      <c r="AA147">
        <f t="shared" si="14"/>
        <v>0</v>
      </c>
    </row>
    <row r="148" spans="1:27" ht="15.75" hidden="1" thickBot="1" x14ac:dyDescent="0.3">
      <c r="A148" s="18"/>
      <c r="B148" s="19" t="s">
        <v>44</v>
      </c>
      <c r="C148" s="20">
        <v>1218</v>
      </c>
      <c r="D148" s="20">
        <v>1240</v>
      </c>
      <c r="E148" s="20">
        <v>22</v>
      </c>
      <c r="F148" s="20">
        <v>146</v>
      </c>
      <c r="G148" s="20">
        <v>3212</v>
      </c>
      <c r="H148" s="20">
        <v>261</v>
      </c>
      <c r="I148" s="20">
        <v>261</v>
      </c>
      <c r="J148" s="20">
        <v>0</v>
      </c>
      <c r="K148" s="20"/>
      <c r="L148" s="20">
        <v>0</v>
      </c>
      <c r="M148" s="20">
        <v>0</v>
      </c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0"/>
        <v>69748</v>
      </c>
      <c r="V148" s="21">
        <f t="shared" si="13"/>
        <v>0</v>
      </c>
      <c r="W148" s="21">
        <f t="shared" si="11"/>
        <v>69748</v>
      </c>
      <c r="X148" s="20">
        <v>69748</v>
      </c>
      <c r="Y148" s="21">
        <f t="shared" si="12"/>
        <v>0</v>
      </c>
      <c r="AA148">
        <f t="shared" si="14"/>
        <v>0</v>
      </c>
    </row>
    <row r="149" spans="1:27" ht="15.75" hidden="1" thickBot="1" x14ac:dyDescent="0.3">
      <c r="A149" s="18"/>
      <c r="B149" s="19" t="s">
        <v>45</v>
      </c>
      <c r="C149" s="20">
        <v>1240</v>
      </c>
      <c r="D149" s="20">
        <v>1262</v>
      </c>
      <c r="E149" s="20">
        <v>22</v>
      </c>
      <c r="F149" s="20">
        <v>146</v>
      </c>
      <c r="G149" s="20">
        <v>3212</v>
      </c>
      <c r="H149" s="20">
        <v>261</v>
      </c>
      <c r="I149" s="20">
        <v>262</v>
      </c>
      <c r="J149" s="20">
        <v>1</v>
      </c>
      <c r="K149" s="20">
        <v>360</v>
      </c>
      <c r="L149" s="20">
        <v>360</v>
      </c>
      <c r="M149" s="20">
        <v>0</v>
      </c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0"/>
        <v>70108</v>
      </c>
      <c r="V149" s="21">
        <f t="shared" si="13"/>
        <v>0</v>
      </c>
      <c r="W149" s="21">
        <f t="shared" si="11"/>
        <v>70108</v>
      </c>
      <c r="X149" s="20">
        <v>70108</v>
      </c>
      <c r="Y149" s="21">
        <f t="shared" si="12"/>
        <v>0</v>
      </c>
      <c r="AA149">
        <f t="shared" si="14"/>
        <v>0</v>
      </c>
    </row>
    <row r="150" spans="1:27" ht="15.75" hidden="1" thickBot="1" x14ac:dyDescent="0.3">
      <c r="A150" s="18"/>
      <c r="B150" s="19" t="s">
        <v>46</v>
      </c>
      <c r="C150" s="20">
        <v>1262</v>
      </c>
      <c r="D150" s="20">
        <v>1287</v>
      </c>
      <c r="E150" s="20">
        <v>25</v>
      </c>
      <c r="F150" s="20">
        <v>146</v>
      </c>
      <c r="G150" s="20">
        <v>3650</v>
      </c>
      <c r="H150" s="20">
        <v>262</v>
      </c>
      <c r="I150" s="20">
        <v>263</v>
      </c>
      <c r="J150" s="20">
        <v>1</v>
      </c>
      <c r="K150" s="20">
        <v>360</v>
      </c>
      <c r="L150" s="20">
        <v>360</v>
      </c>
      <c r="M150" s="20">
        <v>0</v>
      </c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0"/>
        <v>72546</v>
      </c>
      <c r="V150" s="21">
        <f t="shared" si="13"/>
        <v>0</v>
      </c>
      <c r="W150" s="21">
        <f t="shared" si="11"/>
        <v>72546</v>
      </c>
      <c r="X150" s="20">
        <v>72546</v>
      </c>
      <c r="Y150" s="21">
        <f t="shared" si="12"/>
        <v>0</v>
      </c>
      <c r="AA150">
        <f t="shared" si="14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1287</v>
      </c>
      <c r="D151" s="20">
        <v>1313</v>
      </c>
      <c r="E151" s="20">
        <v>26</v>
      </c>
      <c r="F151" s="20">
        <v>146</v>
      </c>
      <c r="G151" s="20">
        <v>3796</v>
      </c>
      <c r="H151" s="20">
        <v>263</v>
      </c>
      <c r="I151" s="20">
        <v>265</v>
      </c>
      <c r="J151" s="20">
        <v>2</v>
      </c>
      <c r="K151" s="20">
        <v>360</v>
      </c>
      <c r="L151" s="20">
        <v>720</v>
      </c>
      <c r="M151" s="20">
        <v>0</v>
      </c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10"/>
        <v>75911</v>
      </c>
      <c r="V151" s="21">
        <f t="shared" si="13"/>
        <v>0</v>
      </c>
      <c r="W151" s="21">
        <f t="shared" si="11"/>
        <v>75911</v>
      </c>
      <c r="X151" s="20"/>
      <c r="Y151" s="21">
        <f t="shared" si="12"/>
        <v>75911</v>
      </c>
      <c r="AA151">
        <f t="shared" si="14"/>
        <v>1</v>
      </c>
    </row>
    <row r="152" spans="1:27" ht="15.75" hidden="1" thickBot="1" x14ac:dyDescent="0.3">
      <c r="A152" s="18"/>
      <c r="B152" s="19" t="s">
        <v>36</v>
      </c>
      <c r="C152" s="20">
        <v>1313</v>
      </c>
      <c r="D152" s="20">
        <v>1353</v>
      </c>
      <c r="E152" s="20">
        <v>40</v>
      </c>
      <c r="F152" s="20">
        <v>146</v>
      </c>
      <c r="G152" s="20">
        <v>5840</v>
      </c>
      <c r="H152" s="20">
        <v>265</v>
      </c>
      <c r="I152" s="20">
        <v>269</v>
      </c>
      <c r="J152" s="20">
        <v>4</v>
      </c>
      <c r="K152" s="20">
        <v>360</v>
      </c>
      <c r="L152" s="20">
        <v>1440</v>
      </c>
      <c r="M152" s="20">
        <v>0</v>
      </c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0"/>
        <v>78675</v>
      </c>
      <c r="V152" s="21">
        <f t="shared" si="13"/>
        <v>75911</v>
      </c>
      <c r="W152" s="21">
        <f t="shared" si="11"/>
        <v>154586</v>
      </c>
      <c r="X152" s="20">
        <v>154586</v>
      </c>
      <c r="Y152" s="21">
        <f t="shared" si="12"/>
        <v>0</v>
      </c>
      <c r="AA152">
        <f t="shared" si="14"/>
        <v>0</v>
      </c>
    </row>
    <row r="153" spans="1:27" ht="15.75" hidden="1" thickBot="1" x14ac:dyDescent="0.3">
      <c r="A153" s="18"/>
      <c r="B153" s="19" t="s">
        <v>37</v>
      </c>
      <c r="C153" s="20">
        <v>1353</v>
      </c>
      <c r="D153" s="20">
        <v>1413</v>
      </c>
      <c r="E153" s="20">
        <v>60</v>
      </c>
      <c r="F153" s="20">
        <v>146</v>
      </c>
      <c r="G153" s="20">
        <v>8760</v>
      </c>
      <c r="H153" s="20">
        <v>269</v>
      </c>
      <c r="I153" s="20">
        <v>276</v>
      </c>
      <c r="J153" s="20">
        <v>7</v>
      </c>
      <c r="K153" s="20">
        <v>360</v>
      </c>
      <c r="L153" s="20">
        <v>2520</v>
      </c>
      <c r="M153" s="20">
        <v>0</v>
      </c>
      <c r="N153" s="20">
        <v>11959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0"/>
        <v>87634</v>
      </c>
      <c r="V153" s="21">
        <f t="shared" si="13"/>
        <v>0</v>
      </c>
      <c r="W153" s="21">
        <f t="shared" si="11"/>
        <v>87634</v>
      </c>
      <c r="X153" s="20">
        <v>87634</v>
      </c>
      <c r="Y153" s="21">
        <f t="shared" si="12"/>
        <v>0</v>
      </c>
      <c r="AA153">
        <f t="shared" si="14"/>
        <v>0</v>
      </c>
    </row>
    <row r="154" spans="1:27" ht="15.75" hidden="1" thickBot="1" x14ac:dyDescent="0.3">
      <c r="A154" s="18"/>
      <c r="B154" s="19" t="s">
        <v>38</v>
      </c>
      <c r="C154" s="20">
        <v>1413</v>
      </c>
      <c r="D154" s="20">
        <v>1471</v>
      </c>
      <c r="E154" s="20">
        <v>58</v>
      </c>
      <c r="F154" s="20">
        <v>146</v>
      </c>
      <c r="G154" s="20">
        <v>8468</v>
      </c>
      <c r="H154" s="20">
        <v>276</v>
      </c>
      <c r="I154" s="20">
        <v>281</v>
      </c>
      <c r="J154" s="20">
        <v>5</v>
      </c>
      <c r="K154" s="20">
        <v>360</v>
      </c>
      <c r="L154" s="20">
        <v>1800</v>
      </c>
      <c r="M154" s="20">
        <v>0</v>
      </c>
      <c r="N154" s="20">
        <v>11959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0"/>
        <v>86622</v>
      </c>
      <c r="V154" s="21">
        <f t="shared" si="13"/>
        <v>0</v>
      </c>
      <c r="W154" s="21">
        <f t="shared" si="11"/>
        <v>86622</v>
      </c>
      <c r="X154" s="20">
        <v>86622</v>
      </c>
      <c r="Y154" s="21">
        <f t="shared" si="12"/>
        <v>0</v>
      </c>
      <c r="AA154">
        <f t="shared" si="14"/>
        <v>0</v>
      </c>
    </row>
    <row r="155" spans="1:27" ht="15.75" hidden="1" thickBot="1" x14ac:dyDescent="0.3">
      <c r="A155" s="18"/>
      <c r="B155" s="19" t="s">
        <v>39</v>
      </c>
      <c r="C155" s="20">
        <v>1471</v>
      </c>
      <c r="D155" s="20">
        <v>1514</v>
      </c>
      <c r="E155" s="20">
        <v>43</v>
      </c>
      <c r="F155" s="20">
        <v>146</v>
      </c>
      <c r="G155" s="20">
        <v>6278</v>
      </c>
      <c r="H155" s="20">
        <v>281</v>
      </c>
      <c r="I155" s="20">
        <v>284</v>
      </c>
      <c r="J155" s="20">
        <v>3</v>
      </c>
      <c r="K155" s="20">
        <v>360</v>
      </c>
      <c r="L155" s="20">
        <v>1080</v>
      </c>
      <c r="M155" s="20">
        <v>0</v>
      </c>
      <c r="N155" s="20">
        <v>11959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0"/>
        <v>83712</v>
      </c>
      <c r="V155" s="21">
        <f t="shared" si="13"/>
        <v>0</v>
      </c>
      <c r="W155" s="21">
        <f t="shared" si="11"/>
        <v>83712</v>
      </c>
      <c r="X155" s="20">
        <v>83712</v>
      </c>
      <c r="Y155" s="21">
        <f t="shared" si="12"/>
        <v>0</v>
      </c>
      <c r="AA155">
        <f t="shared" si="14"/>
        <v>0</v>
      </c>
    </row>
    <row r="156" spans="1:27" ht="15.75" hidden="1" thickBot="1" x14ac:dyDescent="0.3">
      <c r="A156" s="18"/>
      <c r="B156" s="19" t="s">
        <v>40</v>
      </c>
      <c r="C156" s="20">
        <v>1514</v>
      </c>
      <c r="D156" s="20">
        <v>1623</v>
      </c>
      <c r="E156" s="20">
        <v>109</v>
      </c>
      <c r="F156" s="20">
        <v>146</v>
      </c>
      <c r="G156" s="20">
        <v>15914</v>
      </c>
      <c r="H156" s="20">
        <v>284</v>
      </c>
      <c r="I156" s="20">
        <v>286</v>
      </c>
      <c r="J156" s="20">
        <v>2</v>
      </c>
      <c r="K156" s="20">
        <v>360</v>
      </c>
      <c r="L156" s="20">
        <v>720</v>
      </c>
      <c r="M156" s="20">
        <v>0</v>
      </c>
      <c r="N156" s="20">
        <v>11959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0"/>
        <v>92988</v>
      </c>
      <c r="V156" s="21">
        <f t="shared" si="13"/>
        <v>0</v>
      </c>
      <c r="W156" s="21">
        <f t="shared" si="11"/>
        <v>92988</v>
      </c>
      <c r="X156" s="20">
        <v>92988</v>
      </c>
      <c r="Y156" s="21">
        <f t="shared" si="12"/>
        <v>0</v>
      </c>
      <c r="AA156">
        <f t="shared" si="14"/>
        <v>0</v>
      </c>
    </row>
    <row r="157" spans="1:27" ht="15.75" hidden="1" thickBot="1" x14ac:dyDescent="0.3">
      <c r="A157" s="18"/>
      <c r="B157" s="19" t="s">
        <v>41</v>
      </c>
      <c r="C157" s="20">
        <v>1623</v>
      </c>
      <c r="D157" s="20">
        <v>1681</v>
      </c>
      <c r="E157" s="20">
        <v>58</v>
      </c>
      <c r="F157" s="20">
        <v>146</v>
      </c>
      <c r="G157" s="20">
        <v>8468</v>
      </c>
      <c r="H157" s="20">
        <v>286</v>
      </c>
      <c r="I157" s="20">
        <v>287</v>
      </c>
      <c r="J157" s="20">
        <v>1</v>
      </c>
      <c r="K157" s="20">
        <v>360</v>
      </c>
      <c r="L157" s="20">
        <v>360</v>
      </c>
      <c r="M157" s="20">
        <v>0</v>
      </c>
      <c r="N157" s="20">
        <v>11959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0"/>
        <v>85182</v>
      </c>
      <c r="V157" s="21">
        <f t="shared" si="13"/>
        <v>0</v>
      </c>
      <c r="W157" s="21">
        <f t="shared" si="11"/>
        <v>85182</v>
      </c>
      <c r="X157" s="20">
        <v>85182</v>
      </c>
      <c r="Y157" s="21">
        <f t="shared" si="12"/>
        <v>0</v>
      </c>
      <c r="AA157">
        <f t="shared" si="14"/>
        <v>0</v>
      </c>
    </row>
    <row r="158" spans="1:27" ht="15.75" hidden="1" thickBot="1" x14ac:dyDescent="0.3">
      <c r="A158" s="18"/>
      <c r="B158" s="19" t="s">
        <v>42</v>
      </c>
      <c r="C158" s="20">
        <v>1681</v>
      </c>
      <c r="D158" s="20">
        <v>1732</v>
      </c>
      <c r="E158" s="20">
        <v>51</v>
      </c>
      <c r="F158" s="20">
        <v>146</v>
      </c>
      <c r="G158" s="20">
        <v>7446</v>
      </c>
      <c r="H158" s="20">
        <v>287</v>
      </c>
      <c r="I158" s="20">
        <v>288</v>
      </c>
      <c r="J158" s="20">
        <v>1</v>
      </c>
      <c r="K158" s="20">
        <v>360</v>
      </c>
      <c r="L158" s="20">
        <v>360</v>
      </c>
      <c r="M158" s="20">
        <v>0</v>
      </c>
      <c r="N158" s="20">
        <v>11959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0"/>
        <v>84160</v>
      </c>
      <c r="V158" s="21">
        <f t="shared" si="13"/>
        <v>0</v>
      </c>
      <c r="W158" s="21">
        <f t="shared" si="11"/>
        <v>84160</v>
      </c>
      <c r="X158" s="20">
        <v>84160</v>
      </c>
      <c r="Y158" s="21">
        <f t="shared" si="12"/>
        <v>0</v>
      </c>
      <c r="AA158">
        <f t="shared" si="14"/>
        <v>0</v>
      </c>
    </row>
    <row r="159" spans="1:27" ht="15.75" hidden="1" thickBot="1" x14ac:dyDescent="0.3">
      <c r="A159" s="18"/>
      <c r="B159" s="19" t="s">
        <v>43</v>
      </c>
      <c r="C159" s="20">
        <v>1732</v>
      </c>
      <c r="D159" s="20">
        <v>1773</v>
      </c>
      <c r="E159" s="20">
        <v>41</v>
      </c>
      <c r="F159" s="20">
        <v>146</v>
      </c>
      <c r="G159" s="20">
        <v>5986</v>
      </c>
      <c r="H159" s="20">
        <v>288</v>
      </c>
      <c r="I159" s="20">
        <v>290</v>
      </c>
      <c r="J159" s="20">
        <v>2</v>
      </c>
      <c r="K159" s="20">
        <v>360</v>
      </c>
      <c r="L159" s="20">
        <v>720</v>
      </c>
      <c r="M159" s="20">
        <v>0</v>
      </c>
      <c r="N159" s="20">
        <v>11959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0"/>
        <v>83060</v>
      </c>
      <c r="V159" s="21">
        <f t="shared" si="13"/>
        <v>0</v>
      </c>
      <c r="W159" s="21">
        <f t="shared" si="11"/>
        <v>83060</v>
      </c>
      <c r="X159" s="20"/>
      <c r="Y159" s="21">
        <f t="shared" si="12"/>
        <v>83060</v>
      </c>
      <c r="AA159">
        <f t="shared" si="14"/>
        <v>1</v>
      </c>
    </row>
    <row r="160" spans="1:27" ht="15.75" hidden="1" thickBot="1" x14ac:dyDescent="0.3">
      <c r="A160" s="18"/>
      <c r="B160" s="19" t="s">
        <v>44</v>
      </c>
      <c r="C160" s="20">
        <v>1773</v>
      </c>
      <c r="D160" s="20">
        <v>1809</v>
      </c>
      <c r="E160" s="20">
        <v>36</v>
      </c>
      <c r="F160" s="20">
        <v>146</v>
      </c>
      <c r="G160" s="20">
        <v>5256</v>
      </c>
      <c r="H160" s="20">
        <v>290</v>
      </c>
      <c r="I160" s="20">
        <v>291</v>
      </c>
      <c r="J160" s="20">
        <v>1</v>
      </c>
      <c r="K160" s="20">
        <v>360</v>
      </c>
      <c r="L160" s="20">
        <v>360</v>
      </c>
      <c r="M160" s="20">
        <v>0</v>
      </c>
      <c r="N160" s="20">
        <v>11959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ref="U160:U185" si="15">G160+L160+M160+R160+S160+N160+Q160+T160</f>
        <v>81970</v>
      </c>
      <c r="V160" s="21">
        <f t="shared" si="13"/>
        <v>83060</v>
      </c>
      <c r="W160" s="21">
        <f t="shared" si="11"/>
        <v>165030</v>
      </c>
      <c r="X160" s="20">
        <v>165030</v>
      </c>
      <c r="Y160" s="21">
        <f t="shared" si="12"/>
        <v>0</v>
      </c>
      <c r="AA160">
        <f t="shared" si="14"/>
        <v>0</v>
      </c>
    </row>
    <row r="161" spans="1:27" ht="15.75" hidden="1" thickBot="1" x14ac:dyDescent="0.3">
      <c r="A161" s="18"/>
      <c r="B161" s="19" t="s">
        <v>45</v>
      </c>
      <c r="C161" s="20">
        <v>1809</v>
      </c>
      <c r="D161" s="20">
        <v>1849</v>
      </c>
      <c r="E161" s="20">
        <v>40</v>
      </c>
      <c r="F161" s="20">
        <v>146</v>
      </c>
      <c r="G161" s="20">
        <v>5840</v>
      </c>
      <c r="H161" s="20">
        <v>291</v>
      </c>
      <c r="I161" s="20">
        <v>293</v>
      </c>
      <c r="J161" s="20">
        <v>2</v>
      </c>
      <c r="K161" s="20">
        <v>360</v>
      </c>
      <c r="L161" s="20">
        <v>720</v>
      </c>
      <c r="M161" s="20">
        <v>0</v>
      </c>
      <c r="N161" s="20">
        <v>11959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si="15"/>
        <v>82914</v>
      </c>
      <c r="V161" s="21">
        <f t="shared" si="13"/>
        <v>0</v>
      </c>
      <c r="W161" s="21">
        <f t="shared" si="11"/>
        <v>82914</v>
      </c>
      <c r="X161" s="20">
        <v>82914</v>
      </c>
      <c r="Y161" s="21">
        <f t="shared" si="12"/>
        <v>0</v>
      </c>
      <c r="AA161">
        <f t="shared" si="14"/>
        <v>0</v>
      </c>
    </row>
    <row r="162" spans="1:27" ht="15.75" hidden="1" thickBot="1" x14ac:dyDescent="0.3">
      <c r="A162" s="18"/>
      <c r="B162" s="19" t="s">
        <v>46</v>
      </c>
      <c r="C162" s="20">
        <v>1849</v>
      </c>
      <c r="D162" s="20">
        <v>1889</v>
      </c>
      <c r="E162" s="20">
        <v>40</v>
      </c>
      <c r="F162" s="20">
        <v>146</v>
      </c>
      <c r="G162" s="20">
        <v>5840</v>
      </c>
      <c r="H162" s="20">
        <v>293</v>
      </c>
      <c r="I162" s="20">
        <v>295</v>
      </c>
      <c r="J162" s="20">
        <v>2</v>
      </c>
      <c r="K162" s="20">
        <v>360</v>
      </c>
      <c r="L162" s="20">
        <v>720</v>
      </c>
      <c r="M162" s="20">
        <v>0</v>
      </c>
      <c r="N162" s="20">
        <v>11665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si="15"/>
        <v>82620</v>
      </c>
      <c r="V162" s="21">
        <f t="shared" si="13"/>
        <v>0</v>
      </c>
      <c r="W162" s="21">
        <f t="shared" si="11"/>
        <v>82620</v>
      </c>
      <c r="X162" s="20">
        <v>82620</v>
      </c>
      <c r="Y162" s="21">
        <f t="shared" si="12"/>
        <v>0</v>
      </c>
      <c r="AA162">
        <f t="shared" si="14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1889</v>
      </c>
      <c r="D163" s="20">
        <v>1932</v>
      </c>
      <c r="E163" s="20">
        <v>43</v>
      </c>
      <c r="F163" s="20">
        <v>146</v>
      </c>
      <c r="G163" s="20">
        <v>6278</v>
      </c>
      <c r="H163" s="20">
        <v>295</v>
      </c>
      <c r="I163" s="20">
        <v>296</v>
      </c>
      <c r="J163" s="20">
        <v>1</v>
      </c>
      <c r="K163" s="20">
        <v>360</v>
      </c>
      <c r="L163" s="20">
        <v>360</v>
      </c>
      <c r="M163" s="20">
        <v>0</v>
      </c>
      <c r="N163" s="20">
        <v>11665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5"/>
        <v>92698</v>
      </c>
      <c r="V163" s="21">
        <f t="shared" si="13"/>
        <v>0</v>
      </c>
      <c r="W163" s="21">
        <f t="shared" si="11"/>
        <v>92698</v>
      </c>
      <c r="X163" s="20">
        <v>92698</v>
      </c>
      <c r="Y163" s="21">
        <f t="shared" si="12"/>
        <v>0</v>
      </c>
      <c r="AA163">
        <f t="shared" si="14"/>
        <v>0</v>
      </c>
    </row>
    <row r="164" spans="1:27" ht="15.75" hidden="1" thickBot="1" x14ac:dyDescent="0.3">
      <c r="A164" s="18"/>
      <c r="B164" s="19" t="s">
        <v>36</v>
      </c>
      <c r="C164" s="20">
        <v>1932</v>
      </c>
      <c r="D164" s="20">
        <v>1986</v>
      </c>
      <c r="E164" s="20">
        <v>54</v>
      </c>
      <c r="F164" s="20">
        <v>146</v>
      </c>
      <c r="G164" s="20">
        <v>7884</v>
      </c>
      <c r="H164" s="20">
        <v>296</v>
      </c>
      <c r="I164" s="20">
        <v>300</v>
      </c>
      <c r="J164" s="20">
        <v>4</v>
      </c>
      <c r="K164" s="20">
        <v>360</v>
      </c>
      <c r="L164" s="20">
        <v>1440</v>
      </c>
      <c r="M164" s="20">
        <v>0</v>
      </c>
      <c r="N164" s="20">
        <v>11665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5"/>
        <v>95384</v>
      </c>
      <c r="V164" s="21">
        <f t="shared" si="13"/>
        <v>0</v>
      </c>
      <c r="W164" s="21">
        <f t="shared" si="11"/>
        <v>95384</v>
      </c>
      <c r="X164" s="20">
        <v>95384</v>
      </c>
      <c r="Y164" s="21">
        <f t="shared" si="12"/>
        <v>0</v>
      </c>
      <c r="AA164">
        <f t="shared" si="14"/>
        <v>0</v>
      </c>
    </row>
    <row r="165" spans="1:27" ht="15.75" hidden="1" thickBot="1" x14ac:dyDescent="0.3">
      <c r="A165" s="18"/>
      <c r="B165" s="19" t="s">
        <v>37</v>
      </c>
      <c r="C165" s="20">
        <v>1986</v>
      </c>
      <c r="D165" s="20">
        <v>2024</v>
      </c>
      <c r="E165" s="20">
        <v>38</v>
      </c>
      <c r="F165" s="20">
        <v>146</v>
      </c>
      <c r="G165" s="20">
        <v>5548</v>
      </c>
      <c r="H165" s="20">
        <v>300</v>
      </c>
      <c r="I165" s="20">
        <v>304</v>
      </c>
      <c r="J165" s="20">
        <v>4</v>
      </c>
      <c r="K165" s="20">
        <v>360</v>
      </c>
      <c r="L165" s="20">
        <v>1440</v>
      </c>
      <c r="M165" s="20">
        <v>0</v>
      </c>
      <c r="N165" s="20">
        <v>11665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5"/>
        <v>93048</v>
      </c>
      <c r="V165" s="21">
        <f t="shared" si="13"/>
        <v>0</v>
      </c>
      <c r="W165" s="21">
        <f t="shared" si="11"/>
        <v>93048</v>
      </c>
      <c r="X165" s="20"/>
      <c r="Y165" s="21">
        <f t="shared" si="12"/>
        <v>93048</v>
      </c>
      <c r="AA165">
        <f t="shared" si="14"/>
        <v>1</v>
      </c>
    </row>
    <row r="166" spans="1:27" ht="15.75" hidden="1" thickBot="1" x14ac:dyDescent="0.3">
      <c r="A166" s="18"/>
      <c r="B166" s="19" t="s">
        <v>38</v>
      </c>
      <c r="C166" s="20">
        <v>2024</v>
      </c>
      <c r="D166" s="20">
        <v>2048</v>
      </c>
      <c r="E166" s="20">
        <v>24</v>
      </c>
      <c r="F166" s="20">
        <v>146</v>
      </c>
      <c r="G166" s="20">
        <v>3504</v>
      </c>
      <c r="H166" s="20">
        <v>304</v>
      </c>
      <c r="I166" s="20">
        <v>305</v>
      </c>
      <c r="J166" s="20">
        <v>1</v>
      </c>
      <c r="K166" s="20">
        <v>360</v>
      </c>
      <c r="L166" s="20">
        <v>360</v>
      </c>
      <c r="M166" s="20">
        <v>0</v>
      </c>
      <c r="N166" s="20">
        <v>11709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15"/>
        <v>89968</v>
      </c>
      <c r="V166" s="21">
        <f t="shared" si="13"/>
        <v>93048</v>
      </c>
      <c r="W166" s="21">
        <f t="shared" si="11"/>
        <v>183016</v>
      </c>
      <c r="X166" s="20">
        <v>183016</v>
      </c>
      <c r="Y166" s="21">
        <f t="shared" si="12"/>
        <v>0</v>
      </c>
      <c r="AA166">
        <f t="shared" si="14"/>
        <v>0</v>
      </c>
    </row>
    <row r="167" spans="1:27" ht="15.75" hidden="1" thickBot="1" x14ac:dyDescent="0.3">
      <c r="A167" s="18"/>
      <c r="B167" s="19" t="s">
        <v>39</v>
      </c>
      <c r="C167" s="20">
        <v>2048</v>
      </c>
      <c r="D167" s="20">
        <v>2125</v>
      </c>
      <c r="E167" s="20">
        <v>77</v>
      </c>
      <c r="F167" s="20">
        <v>146</v>
      </c>
      <c r="G167" s="20">
        <v>11242</v>
      </c>
      <c r="H167" s="20">
        <v>305</v>
      </c>
      <c r="I167" s="20">
        <v>307</v>
      </c>
      <c r="J167" s="20">
        <v>2</v>
      </c>
      <c r="K167" s="20">
        <v>360</v>
      </c>
      <c r="L167" s="20">
        <v>720</v>
      </c>
      <c r="M167" s="20">
        <v>0</v>
      </c>
      <c r="N167" s="20">
        <v>11709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5"/>
        <v>98066</v>
      </c>
      <c r="V167" s="21">
        <f t="shared" si="13"/>
        <v>0</v>
      </c>
      <c r="W167" s="21">
        <f t="shared" si="11"/>
        <v>98066</v>
      </c>
      <c r="X167" s="20"/>
      <c r="Y167" s="21">
        <f t="shared" si="12"/>
        <v>98066</v>
      </c>
      <c r="AA167">
        <f t="shared" si="14"/>
        <v>1</v>
      </c>
    </row>
    <row r="168" spans="1:27" ht="15.75" hidden="1" thickBot="1" x14ac:dyDescent="0.3">
      <c r="A168" s="18"/>
      <c r="B168" s="19" t="s">
        <v>40</v>
      </c>
      <c r="C168" s="20">
        <v>2125</v>
      </c>
      <c r="D168" s="20">
        <v>2215</v>
      </c>
      <c r="E168" s="20">
        <v>90</v>
      </c>
      <c r="F168" s="20">
        <v>146</v>
      </c>
      <c r="G168" s="20">
        <v>13140</v>
      </c>
      <c r="H168" s="20">
        <v>307</v>
      </c>
      <c r="I168" s="20">
        <v>311</v>
      </c>
      <c r="J168" s="20">
        <v>4</v>
      </c>
      <c r="K168" s="20">
        <v>360</v>
      </c>
      <c r="L168" s="20">
        <v>1440</v>
      </c>
      <c r="M168" s="20">
        <v>0</v>
      </c>
      <c r="N168" s="20">
        <v>11709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5"/>
        <v>100684</v>
      </c>
      <c r="V168" s="21">
        <f t="shared" si="13"/>
        <v>98066</v>
      </c>
      <c r="W168" s="21">
        <f t="shared" si="11"/>
        <v>198750</v>
      </c>
      <c r="X168" s="20">
        <v>198750</v>
      </c>
      <c r="Y168" s="21">
        <f t="shared" si="12"/>
        <v>0</v>
      </c>
      <c r="AA168">
        <f t="shared" si="14"/>
        <v>0</v>
      </c>
    </row>
    <row r="169" spans="1:27" ht="15.75" hidden="1" thickBot="1" x14ac:dyDescent="0.3">
      <c r="A169" s="18"/>
      <c r="B169" s="19" t="s">
        <v>41</v>
      </c>
      <c r="C169" s="20">
        <v>2215</v>
      </c>
      <c r="D169" s="20">
        <v>2322</v>
      </c>
      <c r="E169" s="20">
        <v>107</v>
      </c>
      <c r="F169" s="20">
        <v>146</v>
      </c>
      <c r="G169" s="20">
        <v>15622</v>
      </c>
      <c r="H169" s="20">
        <v>311</v>
      </c>
      <c r="I169" s="20">
        <v>312</v>
      </c>
      <c r="J169" s="20">
        <v>1</v>
      </c>
      <c r="K169" s="20">
        <v>360</v>
      </c>
      <c r="L169" s="20">
        <v>360</v>
      </c>
      <c r="M169" s="20">
        <v>0</v>
      </c>
      <c r="N169" s="20">
        <v>11315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5"/>
        <v>101692</v>
      </c>
      <c r="V169" s="21">
        <f t="shared" si="13"/>
        <v>0</v>
      </c>
      <c r="W169" s="21">
        <f t="shared" si="11"/>
        <v>101692</v>
      </c>
      <c r="X169" s="20">
        <v>101692</v>
      </c>
      <c r="Y169" s="21">
        <f t="shared" si="12"/>
        <v>0</v>
      </c>
      <c r="AA169">
        <f t="shared" si="14"/>
        <v>0</v>
      </c>
    </row>
    <row r="170" spans="1:27" ht="15.75" hidden="1" thickBot="1" x14ac:dyDescent="0.3">
      <c r="A170" s="18"/>
      <c r="B170" s="19" t="s">
        <v>42</v>
      </c>
      <c r="C170" s="20">
        <v>2322</v>
      </c>
      <c r="D170" s="20">
        <v>2421</v>
      </c>
      <c r="E170" s="20">
        <v>99</v>
      </c>
      <c r="F170" s="20">
        <v>146</v>
      </c>
      <c r="G170" s="20">
        <v>14454</v>
      </c>
      <c r="H170" s="20">
        <v>312</v>
      </c>
      <c r="I170" s="20">
        <v>312</v>
      </c>
      <c r="J170" s="20">
        <v>0</v>
      </c>
      <c r="K170" s="20">
        <v>360</v>
      </c>
      <c r="L170" s="20">
        <v>0</v>
      </c>
      <c r="M170" s="20">
        <v>0</v>
      </c>
      <c r="N170" s="20">
        <v>11315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5"/>
        <v>100164</v>
      </c>
      <c r="V170" s="21">
        <f t="shared" si="13"/>
        <v>0</v>
      </c>
      <c r="W170" s="21">
        <f t="shared" si="11"/>
        <v>100164</v>
      </c>
      <c r="X170" s="20"/>
      <c r="Y170" s="21">
        <f t="shared" si="12"/>
        <v>100164</v>
      </c>
      <c r="AA170">
        <f t="shared" si="14"/>
        <v>1</v>
      </c>
    </row>
    <row r="171" spans="1:27" ht="15.75" hidden="1" thickBot="1" x14ac:dyDescent="0.3">
      <c r="A171" s="18"/>
      <c r="B171" s="19" t="s">
        <v>43</v>
      </c>
      <c r="C171" s="20">
        <v>2421</v>
      </c>
      <c r="D171" s="20">
        <v>2526</v>
      </c>
      <c r="E171" s="20">
        <v>105</v>
      </c>
      <c r="F171" s="20">
        <v>146</v>
      </c>
      <c r="G171" s="20">
        <v>15330</v>
      </c>
      <c r="H171" s="20">
        <v>312</v>
      </c>
      <c r="I171" s="20">
        <v>313</v>
      </c>
      <c r="J171" s="20">
        <v>1</v>
      </c>
      <c r="K171" s="20">
        <v>360</v>
      </c>
      <c r="L171" s="20">
        <v>360</v>
      </c>
      <c r="M171" s="20">
        <v>0</v>
      </c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5"/>
        <v>97085</v>
      </c>
      <c r="V171" s="21">
        <f t="shared" si="13"/>
        <v>100164</v>
      </c>
      <c r="W171" s="21">
        <f t="shared" si="11"/>
        <v>197249</v>
      </c>
      <c r="X171" s="20">
        <v>197249</v>
      </c>
      <c r="Y171" s="21">
        <f t="shared" si="12"/>
        <v>0</v>
      </c>
      <c r="AA171">
        <f t="shared" si="14"/>
        <v>0</v>
      </c>
    </row>
    <row r="172" spans="1:27" ht="15.75" hidden="1" thickBot="1" x14ac:dyDescent="0.3">
      <c r="A172" s="18"/>
      <c r="B172" s="19" t="s">
        <v>44</v>
      </c>
      <c r="C172" s="20">
        <v>2526</v>
      </c>
      <c r="D172" s="20">
        <v>2628</v>
      </c>
      <c r="E172" s="20">
        <v>102</v>
      </c>
      <c r="F172" s="20">
        <v>146</v>
      </c>
      <c r="G172" s="20">
        <v>14892</v>
      </c>
      <c r="H172" s="20">
        <v>313</v>
      </c>
      <c r="I172" s="20">
        <v>313</v>
      </c>
      <c r="J172" s="20">
        <v>0</v>
      </c>
      <c r="K172" s="20"/>
      <c r="L172" s="20">
        <v>0</v>
      </c>
      <c r="M172" s="20">
        <v>0</v>
      </c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5"/>
        <v>96287</v>
      </c>
      <c r="V172" s="21">
        <f t="shared" si="13"/>
        <v>0</v>
      </c>
      <c r="W172" s="21">
        <f t="shared" si="11"/>
        <v>96287</v>
      </c>
      <c r="X172" s="20"/>
      <c r="Y172" s="21">
        <f t="shared" si="12"/>
        <v>96287</v>
      </c>
      <c r="AA172">
        <f t="shared" si="14"/>
        <v>1</v>
      </c>
    </row>
    <row r="173" spans="1:27" ht="15.75" hidden="1" thickBot="1" x14ac:dyDescent="0.3">
      <c r="A173" s="18"/>
      <c r="B173" s="19" t="s">
        <v>45</v>
      </c>
      <c r="C173" s="20">
        <v>2628</v>
      </c>
      <c r="D173" s="20">
        <v>2736</v>
      </c>
      <c r="E173" s="20">
        <v>108</v>
      </c>
      <c r="F173" s="20">
        <v>146</v>
      </c>
      <c r="G173" s="20">
        <v>15768</v>
      </c>
      <c r="H173" s="20">
        <v>313</v>
      </c>
      <c r="I173" s="20">
        <v>314</v>
      </c>
      <c r="J173" s="20">
        <v>1</v>
      </c>
      <c r="K173" s="20">
        <v>360</v>
      </c>
      <c r="L173" s="20">
        <v>360</v>
      </c>
      <c r="M173" s="20">
        <v>0</v>
      </c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5"/>
        <v>97523</v>
      </c>
      <c r="V173" s="21">
        <f t="shared" si="13"/>
        <v>96287</v>
      </c>
      <c r="W173" s="21">
        <f t="shared" si="11"/>
        <v>193810</v>
      </c>
      <c r="X173" s="20">
        <v>193810</v>
      </c>
      <c r="Y173" s="21">
        <f t="shared" si="12"/>
        <v>0</v>
      </c>
      <c r="AA173">
        <f t="shared" si="14"/>
        <v>0</v>
      </c>
    </row>
    <row r="174" spans="1:27" ht="15.75" hidden="1" thickBot="1" x14ac:dyDescent="0.3">
      <c r="A174" s="18"/>
      <c r="B174" s="19" t="s">
        <v>46</v>
      </c>
      <c r="C174" s="20">
        <v>2736</v>
      </c>
      <c r="D174" s="20">
        <v>2866</v>
      </c>
      <c r="E174" s="20">
        <v>130</v>
      </c>
      <c r="F174" s="20">
        <v>146</v>
      </c>
      <c r="G174" s="20">
        <v>18980</v>
      </c>
      <c r="H174" s="20">
        <v>314</v>
      </c>
      <c r="I174" s="20">
        <v>315</v>
      </c>
      <c r="J174" s="20">
        <v>1</v>
      </c>
      <c r="K174" s="20">
        <v>360</v>
      </c>
      <c r="L174" s="20">
        <v>360</v>
      </c>
      <c r="M174" s="20">
        <v>0</v>
      </c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5"/>
        <v>100735</v>
      </c>
      <c r="V174" s="21">
        <f t="shared" si="13"/>
        <v>0</v>
      </c>
      <c r="W174" s="21">
        <f t="shared" si="11"/>
        <v>100735</v>
      </c>
      <c r="X174" s="20">
        <v>100735</v>
      </c>
      <c r="Y174" s="21">
        <f t="shared" si="12"/>
        <v>0</v>
      </c>
      <c r="AA174">
        <f t="shared" si="14"/>
        <v>0</v>
      </c>
    </row>
    <row r="175" spans="1:27" ht="15.75" hidden="1" thickBot="1" x14ac:dyDescent="0.3">
      <c r="A175" s="18">
        <v>2017</v>
      </c>
      <c r="B175" s="38" t="s">
        <v>35</v>
      </c>
      <c r="C175" s="39">
        <v>2866</v>
      </c>
      <c r="D175" s="39">
        <v>2989</v>
      </c>
      <c r="E175" s="39">
        <v>123</v>
      </c>
      <c r="F175" s="39">
        <v>146</v>
      </c>
      <c r="G175" s="69">
        <v>17958</v>
      </c>
      <c r="H175" s="39">
        <v>315</v>
      </c>
      <c r="I175" s="40">
        <v>315</v>
      </c>
      <c r="J175" s="39">
        <v>0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0</v>
      </c>
      <c r="M175" s="69">
        <v>3731</v>
      </c>
      <c r="N175" s="69">
        <v>7000</v>
      </c>
      <c r="O175" s="41"/>
      <c r="P175" s="41"/>
      <c r="Q175" s="69">
        <v>0</v>
      </c>
      <c r="R175" s="69">
        <v>0</v>
      </c>
      <c r="S175" s="69">
        <v>76410</v>
      </c>
      <c r="T175" s="69"/>
      <c r="U175" s="69">
        <f t="shared" si="15"/>
        <v>105099</v>
      </c>
      <c r="V175" s="41">
        <f t="shared" si="13"/>
        <v>0</v>
      </c>
      <c r="W175" s="41">
        <f t="shared" si="11"/>
        <v>105099</v>
      </c>
      <c r="X175" s="42">
        <v>105099</v>
      </c>
      <c r="Y175" s="41">
        <f t="shared" si="12"/>
        <v>0</v>
      </c>
      <c r="AA175">
        <f t="shared" si="14"/>
        <v>0</v>
      </c>
    </row>
    <row r="176" spans="1:27" ht="15.75" hidden="1" thickBot="1" x14ac:dyDescent="0.3">
      <c r="A176" s="18"/>
      <c r="B176" s="43" t="s">
        <v>36</v>
      </c>
      <c r="C176" s="44">
        <v>2989</v>
      </c>
      <c r="D176" s="44">
        <v>3086</v>
      </c>
      <c r="E176" s="44">
        <v>97</v>
      </c>
      <c r="F176" s="44">
        <v>146</v>
      </c>
      <c r="G176" s="70">
        <v>14162</v>
      </c>
      <c r="H176" s="44">
        <v>315</v>
      </c>
      <c r="I176" s="45">
        <v>318</v>
      </c>
      <c r="J176" s="44">
        <v>3</v>
      </c>
      <c r="K176" s="44">
        <f>IF(J176&lt;=120,559,IF(AND(J176&gt;=121,J176&lt;=150),739,IF(AND(J176&gt;=151,J176&lt;=200),1279,IF(J176&gt;=201,2359,))))</f>
        <v>559</v>
      </c>
      <c r="L176" s="70">
        <f t="shared" ref="L176:L186" si="16">IF(K176=559,K176*J176,IF(K176=739,120*559+(J176-120)*739,IF(K176=1279,120*559+30*739+(J176-150)*1279,IF(K176=2359,120*559+30*739+50*1279+(J176-200)*2359,))))</f>
        <v>1677</v>
      </c>
      <c r="M176" s="70">
        <v>3731</v>
      </c>
      <c r="N176" s="70">
        <v>7000</v>
      </c>
      <c r="O176" s="46"/>
      <c r="P176" s="46"/>
      <c r="Q176" s="70">
        <v>0</v>
      </c>
      <c r="R176" s="70">
        <v>0</v>
      </c>
      <c r="S176" s="70">
        <v>76410</v>
      </c>
      <c r="T176" s="70"/>
      <c r="U176" s="70">
        <f t="shared" si="15"/>
        <v>102980</v>
      </c>
      <c r="V176" s="46">
        <f t="shared" si="13"/>
        <v>0</v>
      </c>
      <c r="W176" s="46">
        <f t="shared" si="11"/>
        <v>102980</v>
      </c>
      <c r="X176" s="47"/>
      <c r="Y176" s="46">
        <f t="shared" si="12"/>
        <v>102980</v>
      </c>
      <c r="AA176">
        <f t="shared" si="14"/>
        <v>1</v>
      </c>
    </row>
    <row r="177" spans="1:27" ht="15.75" hidden="1" thickBot="1" x14ac:dyDescent="0.3">
      <c r="A177" s="18"/>
      <c r="B177" s="43" t="s">
        <v>37</v>
      </c>
      <c r="C177" s="44">
        <v>3086</v>
      </c>
      <c r="D177" s="44">
        <v>3173</v>
      </c>
      <c r="E177" s="44">
        <v>87</v>
      </c>
      <c r="F177" s="44">
        <v>146</v>
      </c>
      <c r="G177" s="70">
        <v>12702</v>
      </c>
      <c r="H177" s="44">
        <v>318</v>
      </c>
      <c r="I177" s="45">
        <v>318</v>
      </c>
      <c r="J177" s="44">
        <v>0</v>
      </c>
      <c r="K177" s="44">
        <f t="shared" ref="K177:K186" si="17">IF(J177&lt;=120,559,IF(AND(J177&gt;=121,J177&lt;=150),739,IF(AND(J177&gt;=151,J177&lt;=200),1279,IF(J177&gt;=201,2359,))))</f>
        <v>559</v>
      </c>
      <c r="L177" s="70">
        <f t="shared" si="16"/>
        <v>0</v>
      </c>
      <c r="M177" s="70">
        <v>3731</v>
      </c>
      <c r="N177" s="70">
        <v>7000</v>
      </c>
      <c r="O177" s="46"/>
      <c r="P177" s="46"/>
      <c r="Q177" s="70">
        <v>0</v>
      </c>
      <c r="R177" s="70">
        <v>0</v>
      </c>
      <c r="S177" s="70">
        <v>76410</v>
      </c>
      <c r="T177" s="101"/>
      <c r="U177" s="70">
        <f t="shared" si="15"/>
        <v>99843</v>
      </c>
      <c r="V177" s="46">
        <f t="shared" si="13"/>
        <v>102980</v>
      </c>
      <c r="W177" s="46">
        <f t="shared" si="11"/>
        <v>202823</v>
      </c>
      <c r="X177" s="47">
        <v>202823</v>
      </c>
      <c r="Y177" s="46">
        <f t="shared" si="12"/>
        <v>0</v>
      </c>
      <c r="AA177">
        <f t="shared" si="14"/>
        <v>0</v>
      </c>
    </row>
    <row r="178" spans="1:27" ht="15.75" hidden="1" thickBot="1" x14ac:dyDescent="0.3">
      <c r="A178" s="18"/>
      <c r="B178" s="43" t="s">
        <v>38</v>
      </c>
      <c r="C178" s="44">
        <v>3173</v>
      </c>
      <c r="D178" s="44">
        <v>3237</v>
      </c>
      <c r="E178" s="44">
        <v>64</v>
      </c>
      <c r="F178" s="44">
        <v>146</v>
      </c>
      <c r="G178" s="70">
        <v>9344</v>
      </c>
      <c r="H178" s="44">
        <v>318</v>
      </c>
      <c r="I178" s="45">
        <v>318</v>
      </c>
      <c r="J178" s="44">
        <v>0</v>
      </c>
      <c r="K178" s="44">
        <f t="shared" si="17"/>
        <v>559</v>
      </c>
      <c r="L178" s="70">
        <f t="shared" si="16"/>
        <v>0</v>
      </c>
      <c r="M178" s="70">
        <v>3731</v>
      </c>
      <c r="N178" s="70">
        <v>7000</v>
      </c>
      <c r="O178" s="46"/>
      <c r="P178" s="46"/>
      <c r="Q178" s="70">
        <v>0</v>
      </c>
      <c r="R178" s="70">
        <v>0</v>
      </c>
      <c r="S178" s="70">
        <v>76410</v>
      </c>
      <c r="T178" s="70"/>
      <c r="U178" s="70">
        <f t="shared" si="15"/>
        <v>96485</v>
      </c>
      <c r="V178" s="46">
        <f t="shared" si="13"/>
        <v>0</v>
      </c>
      <c r="W178" s="46">
        <f t="shared" si="11"/>
        <v>96485</v>
      </c>
      <c r="X178" s="47"/>
      <c r="Y178" s="46">
        <f t="shared" si="12"/>
        <v>96485</v>
      </c>
      <c r="AA178">
        <f t="shared" si="14"/>
        <v>1</v>
      </c>
    </row>
    <row r="179" spans="1:27" ht="15.75" hidden="1" thickBot="1" x14ac:dyDescent="0.3">
      <c r="A179" s="18"/>
      <c r="B179" s="43" t="s">
        <v>39</v>
      </c>
      <c r="C179" s="44">
        <v>3237</v>
      </c>
      <c r="D179" s="44">
        <v>3298</v>
      </c>
      <c r="E179" s="44">
        <v>61</v>
      </c>
      <c r="F179" s="44">
        <v>146</v>
      </c>
      <c r="G179" s="70">
        <v>8906</v>
      </c>
      <c r="H179" s="44">
        <v>318</v>
      </c>
      <c r="I179" s="45">
        <v>318</v>
      </c>
      <c r="J179" s="44">
        <v>0</v>
      </c>
      <c r="K179" s="44">
        <f t="shared" si="17"/>
        <v>559</v>
      </c>
      <c r="L179" s="70">
        <f t="shared" si="16"/>
        <v>0</v>
      </c>
      <c r="M179" s="70">
        <v>3731</v>
      </c>
      <c r="N179" s="70">
        <v>7000</v>
      </c>
      <c r="O179" s="46"/>
      <c r="P179" s="46"/>
      <c r="Q179" s="70">
        <v>0</v>
      </c>
      <c r="R179" s="70">
        <v>0</v>
      </c>
      <c r="S179" s="70">
        <v>76410</v>
      </c>
      <c r="T179" s="70"/>
      <c r="U179" s="70">
        <f t="shared" si="15"/>
        <v>96047</v>
      </c>
      <c r="V179" s="46">
        <f t="shared" si="13"/>
        <v>96485</v>
      </c>
      <c r="W179" s="46">
        <f t="shared" si="11"/>
        <v>192532</v>
      </c>
      <c r="X179" s="47">
        <v>192532</v>
      </c>
      <c r="Y179" s="46">
        <f t="shared" si="12"/>
        <v>0</v>
      </c>
      <c r="AA179">
        <f t="shared" si="14"/>
        <v>0</v>
      </c>
    </row>
    <row r="180" spans="1:27" ht="15.75" hidden="1" thickBot="1" x14ac:dyDescent="0.3">
      <c r="A180" s="18"/>
      <c r="B180" s="43" t="s">
        <v>40</v>
      </c>
      <c r="C180" s="44">
        <v>3298</v>
      </c>
      <c r="D180" s="44">
        <v>3361</v>
      </c>
      <c r="E180" s="44">
        <v>63</v>
      </c>
      <c r="F180" s="44">
        <v>146</v>
      </c>
      <c r="G180" s="70">
        <v>9198</v>
      </c>
      <c r="H180" s="44">
        <v>318</v>
      </c>
      <c r="I180" s="45">
        <v>318</v>
      </c>
      <c r="J180" s="44">
        <v>0</v>
      </c>
      <c r="K180" s="44">
        <f t="shared" si="17"/>
        <v>559</v>
      </c>
      <c r="L180" s="70">
        <f t="shared" si="16"/>
        <v>0</v>
      </c>
      <c r="M180" s="70">
        <v>3731</v>
      </c>
      <c r="N180" s="70">
        <v>7000</v>
      </c>
      <c r="O180" s="46"/>
      <c r="P180" s="46"/>
      <c r="Q180" s="70">
        <v>0</v>
      </c>
      <c r="R180" s="70">
        <v>0</v>
      </c>
      <c r="S180" s="70">
        <v>76410</v>
      </c>
      <c r="T180" s="70"/>
      <c r="U180" s="70">
        <f t="shared" si="15"/>
        <v>96339</v>
      </c>
      <c r="V180" s="46">
        <f t="shared" si="13"/>
        <v>0</v>
      </c>
      <c r="W180" s="46">
        <f t="shared" si="11"/>
        <v>96339</v>
      </c>
      <c r="X180" s="47"/>
      <c r="Y180" s="46">
        <f t="shared" si="12"/>
        <v>96339</v>
      </c>
      <c r="AA180">
        <f t="shared" si="14"/>
        <v>1</v>
      </c>
    </row>
    <row r="181" spans="1:27" ht="15.75" hidden="1" thickBot="1" x14ac:dyDescent="0.3">
      <c r="A181" s="18"/>
      <c r="B181" s="43" t="s">
        <v>41</v>
      </c>
      <c r="C181" s="44">
        <v>3361</v>
      </c>
      <c r="D181" s="44">
        <v>3416</v>
      </c>
      <c r="E181" s="44">
        <v>55</v>
      </c>
      <c r="F181" s="44">
        <v>146</v>
      </c>
      <c r="G181" s="70">
        <v>8030</v>
      </c>
      <c r="H181" s="44">
        <v>318</v>
      </c>
      <c r="I181" s="45">
        <v>318</v>
      </c>
      <c r="J181" s="44">
        <v>0</v>
      </c>
      <c r="K181" s="44">
        <f t="shared" si="17"/>
        <v>559</v>
      </c>
      <c r="L181" s="70">
        <f t="shared" si="16"/>
        <v>0</v>
      </c>
      <c r="M181" s="70">
        <v>3731</v>
      </c>
      <c r="N181" s="70">
        <v>7000</v>
      </c>
      <c r="O181" s="46"/>
      <c r="P181" s="46"/>
      <c r="Q181" s="70">
        <v>0</v>
      </c>
      <c r="R181" s="70">
        <v>0</v>
      </c>
      <c r="S181" s="70">
        <v>76410</v>
      </c>
      <c r="T181" s="70"/>
      <c r="U181" s="70">
        <f t="shared" si="15"/>
        <v>95171</v>
      </c>
      <c r="V181" s="46">
        <f t="shared" si="13"/>
        <v>96339</v>
      </c>
      <c r="W181" s="46">
        <f t="shared" si="11"/>
        <v>191510</v>
      </c>
      <c r="X181" s="47">
        <v>191510</v>
      </c>
      <c r="Y181" s="46">
        <f t="shared" si="12"/>
        <v>0</v>
      </c>
      <c r="AA181">
        <f t="shared" si="14"/>
        <v>0</v>
      </c>
    </row>
    <row r="182" spans="1:27" ht="15.75" hidden="1" thickBot="1" x14ac:dyDescent="0.3">
      <c r="A182" s="18"/>
      <c r="B182" s="43" t="s">
        <v>42</v>
      </c>
      <c r="C182" s="44">
        <v>3416</v>
      </c>
      <c r="D182" s="44">
        <v>3500</v>
      </c>
      <c r="E182" s="44">
        <f>D182-C182</f>
        <v>84</v>
      </c>
      <c r="F182" s="44">
        <v>146</v>
      </c>
      <c r="G182" s="70">
        <f>F182*E182</f>
        <v>12264</v>
      </c>
      <c r="H182" s="44">
        <v>318</v>
      </c>
      <c r="I182" s="45">
        <v>319</v>
      </c>
      <c r="J182" s="44">
        <f>I182-H182</f>
        <v>1</v>
      </c>
      <c r="K182" s="44">
        <f t="shared" si="17"/>
        <v>559</v>
      </c>
      <c r="L182" s="70">
        <f t="shared" si="16"/>
        <v>559</v>
      </c>
      <c r="M182" s="70">
        <v>3731</v>
      </c>
      <c r="N182" s="70">
        <v>7981</v>
      </c>
      <c r="O182" s="46"/>
      <c r="P182" s="46"/>
      <c r="Q182" s="70">
        <v>0</v>
      </c>
      <c r="R182" s="70">
        <v>0</v>
      </c>
      <c r="S182" s="70">
        <v>76410</v>
      </c>
      <c r="T182" s="133"/>
      <c r="U182" s="70">
        <f t="shared" si="15"/>
        <v>100945</v>
      </c>
      <c r="V182" s="46">
        <f t="shared" si="13"/>
        <v>0</v>
      </c>
      <c r="W182" s="46">
        <f t="shared" si="11"/>
        <v>100945</v>
      </c>
      <c r="X182" s="44"/>
      <c r="Y182" s="46">
        <f t="shared" si="12"/>
        <v>100945</v>
      </c>
      <c r="AA182">
        <f t="shared" si="14"/>
        <v>1</v>
      </c>
    </row>
    <row r="183" spans="1:27" ht="15.75" hidden="1" thickBot="1" x14ac:dyDescent="0.3">
      <c r="A183" s="18"/>
      <c r="B183" s="43" t="s">
        <v>43</v>
      </c>
      <c r="C183" s="44">
        <f>D182</f>
        <v>3500</v>
      </c>
      <c r="D183" s="44">
        <v>3574</v>
      </c>
      <c r="E183" s="44">
        <f t="shared" ref="E183:E186" si="18">D183-C183</f>
        <v>74</v>
      </c>
      <c r="F183" s="44">
        <v>146</v>
      </c>
      <c r="G183" s="70">
        <f t="shared" ref="G183:G186" si="19">F183*E183</f>
        <v>10804</v>
      </c>
      <c r="H183" s="44">
        <f>I182</f>
        <v>319</v>
      </c>
      <c r="I183" s="44">
        <v>319</v>
      </c>
      <c r="J183" s="44">
        <f t="shared" ref="J183:J186" si="20">I183-H183</f>
        <v>0</v>
      </c>
      <c r="K183" s="44">
        <f t="shared" si="17"/>
        <v>559</v>
      </c>
      <c r="L183" s="70">
        <f t="shared" si="16"/>
        <v>0</v>
      </c>
      <c r="M183" s="70">
        <v>3731</v>
      </c>
      <c r="N183" s="70">
        <v>7997</v>
      </c>
      <c r="O183" s="46"/>
      <c r="P183" s="46"/>
      <c r="Q183" s="70">
        <v>0</v>
      </c>
      <c r="R183" s="70">
        <v>0</v>
      </c>
      <c r="S183" s="70">
        <v>76410</v>
      </c>
      <c r="T183" s="133"/>
      <c r="U183" s="70">
        <f t="shared" si="15"/>
        <v>98942</v>
      </c>
      <c r="V183" s="46">
        <f t="shared" si="13"/>
        <v>100945</v>
      </c>
      <c r="W183" s="46">
        <f t="shared" si="11"/>
        <v>199887</v>
      </c>
      <c r="X183" s="44"/>
      <c r="Y183" s="46">
        <f t="shared" si="12"/>
        <v>199887</v>
      </c>
    </row>
    <row r="184" spans="1:27" ht="15.75" hidden="1" thickBot="1" x14ac:dyDescent="0.3">
      <c r="A184" s="18"/>
      <c r="B184" s="43" t="s">
        <v>44</v>
      </c>
      <c r="C184" s="44">
        <f t="shared" ref="C184:C186" si="21">D183</f>
        <v>3574</v>
      </c>
      <c r="D184" s="44">
        <v>3644</v>
      </c>
      <c r="E184" s="44">
        <f t="shared" si="18"/>
        <v>70</v>
      </c>
      <c r="F184" s="44">
        <v>146</v>
      </c>
      <c r="G184" s="70">
        <f t="shared" si="19"/>
        <v>10220</v>
      </c>
      <c r="H184" s="44">
        <f t="shared" ref="H184:H186" si="22">I183</f>
        <v>319</v>
      </c>
      <c r="I184" s="44">
        <v>319</v>
      </c>
      <c r="J184" s="44">
        <f t="shared" si="20"/>
        <v>0</v>
      </c>
      <c r="K184" s="44">
        <f t="shared" si="17"/>
        <v>559</v>
      </c>
      <c r="L184" s="70">
        <f t="shared" si="16"/>
        <v>0</v>
      </c>
      <c r="M184" s="70">
        <v>3731</v>
      </c>
      <c r="N184" s="70">
        <v>7990</v>
      </c>
      <c r="O184" s="46"/>
      <c r="P184" s="46"/>
      <c r="Q184" s="70">
        <v>0</v>
      </c>
      <c r="R184" s="70">
        <v>0</v>
      </c>
      <c r="S184" s="70">
        <v>76410</v>
      </c>
      <c r="T184" s="134"/>
      <c r="U184" s="70">
        <f t="shared" si="15"/>
        <v>98351</v>
      </c>
      <c r="V184" s="46">
        <f t="shared" si="13"/>
        <v>199887</v>
      </c>
      <c r="W184" s="46">
        <f t="shared" si="11"/>
        <v>298238</v>
      </c>
      <c r="X184" s="73">
        <v>298238</v>
      </c>
      <c r="Y184" s="46">
        <f t="shared" si="12"/>
        <v>0</v>
      </c>
    </row>
    <row r="185" spans="1:27" ht="15.75" hidden="1" thickBot="1" x14ac:dyDescent="0.3">
      <c r="A185" s="18"/>
      <c r="B185" s="43" t="s">
        <v>45</v>
      </c>
      <c r="C185" s="44">
        <f t="shared" si="21"/>
        <v>3644</v>
      </c>
      <c r="D185" s="44">
        <v>3723</v>
      </c>
      <c r="E185" s="44">
        <f t="shared" si="18"/>
        <v>79</v>
      </c>
      <c r="F185" s="44">
        <v>146</v>
      </c>
      <c r="G185" s="70">
        <f t="shared" si="19"/>
        <v>11534</v>
      </c>
      <c r="H185" s="44">
        <f t="shared" si="22"/>
        <v>319</v>
      </c>
      <c r="I185" s="44">
        <v>319</v>
      </c>
      <c r="J185" s="44">
        <f t="shared" si="20"/>
        <v>0</v>
      </c>
      <c r="K185" s="44">
        <f t="shared" si="17"/>
        <v>559</v>
      </c>
      <c r="L185" s="70">
        <f t="shared" si="16"/>
        <v>0</v>
      </c>
      <c r="M185" s="70">
        <v>3731</v>
      </c>
      <c r="N185" s="70">
        <v>8019</v>
      </c>
      <c r="O185" s="46"/>
      <c r="P185" s="46"/>
      <c r="Q185" s="70">
        <v>0</v>
      </c>
      <c r="R185" s="70">
        <v>0</v>
      </c>
      <c r="S185" s="70">
        <v>76410</v>
      </c>
      <c r="T185" s="70"/>
      <c r="U185" s="70">
        <f t="shared" si="15"/>
        <v>99694</v>
      </c>
      <c r="V185" s="46">
        <f t="shared" si="13"/>
        <v>0</v>
      </c>
      <c r="W185" s="46">
        <f t="shared" si="11"/>
        <v>99694</v>
      </c>
      <c r="X185" s="73">
        <v>99694</v>
      </c>
      <c r="Y185" s="46">
        <f t="shared" si="12"/>
        <v>0</v>
      </c>
    </row>
    <row r="186" spans="1:27" ht="15.75" hidden="1" thickBot="1" x14ac:dyDescent="0.3">
      <c r="A186" s="18"/>
      <c r="B186" s="83" t="s">
        <v>46</v>
      </c>
      <c r="C186" s="84">
        <f t="shared" si="21"/>
        <v>3723</v>
      </c>
      <c r="D186" s="84">
        <v>3801</v>
      </c>
      <c r="E186" s="84">
        <f t="shared" si="18"/>
        <v>78</v>
      </c>
      <c r="F186" s="84">
        <v>146</v>
      </c>
      <c r="G186" s="35">
        <f t="shared" si="19"/>
        <v>11388</v>
      </c>
      <c r="H186" s="84">
        <f t="shared" si="22"/>
        <v>319</v>
      </c>
      <c r="I186" s="84">
        <v>320</v>
      </c>
      <c r="J186" s="84">
        <f t="shared" si="20"/>
        <v>1</v>
      </c>
      <c r="K186" s="84">
        <f t="shared" si="17"/>
        <v>559</v>
      </c>
      <c r="L186" s="35">
        <f t="shared" si="16"/>
        <v>559</v>
      </c>
      <c r="M186" s="35">
        <v>3731</v>
      </c>
      <c r="N186" s="35">
        <v>8039</v>
      </c>
      <c r="O186" s="46"/>
      <c r="P186" s="46"/>
      <c r="Q186" s="35">
        <v>0</v>
      </c>
      <c r="R186" s="35">
        <v>0</v>
      </c>
      <c r="S186" s="35">
        <v>76410</v>
      </c>
      <c r="T186" s="35"/>
      <c r="U186" s="35">
        <f>G186+L186+M186+R186+S186+N186+Q186+T186</f>
        <v>100127</v>
      </c>
      <c r="V186" s="36">
        <f t="shared" si="13"/>
        <v>0</v>
      </c>
      <c r="W186" s="36">
        <f t="shared" si="11"/>
        <v>100127</v>
      </c>
      <c r="X186" s="85">
        <v>100127</v>
      </c>
      <c r="Y186" s="36">
        <f t="shared" si="12"/>
        <v>0</v>
      </c>
    </row>
    <row r="187" spans="1:27" ht="15.75" hidden="1" thickBot="1" x14ac:dyDescent="0.3">
      <c r="A187">
        <v>2018</v>
      </c>
      <c r="B187" s="38" t="s">
        <v>35</v>
      </c>
      <c r="C187" s="39">
        <f t="shared" ref="C187:C198" si="23">D186</f>
        <v>3801</v>
      </c>
      <c r="D187" s="39">
        <v>3897</v>
      </c>
      <c r="E187" s="39">
        <f t="shared" ref="E187:E198" si="24">D187-C187</f>
        <v>96</v>
      </c>
      <c r="F187" s="39">
        <v>146</v>
      </c>
      <c r="G187" s="69">
        <f t="shared" ref="G187:G198" si="25">F187*E187</f>
        <v>14016</v>
      </c>
      <c r="H187" s="39">
        <f t="shared" ref="H187:H198" si="26">I186</f>
        <v>320</v>
      </c>
      <c r="I187" s="39">
        <v>320</v>
      </c>
      <c r="J187" s="39">
        <f t="shared" ref="J187:J198" si="27">I187-H187</f>
        <v>0</v>
      </c>
      <c r="K187" s="39">
        <f t="shared" ref="K187:K198" si="28">IF(J187&lt;=120,559,IF(AND(J187&gt;=121,J187&lt;=150),739,IF(AND(J187&gt;=151,J187&lt;=200),1279,IF(J187&gt;=201,2359,))))</f>
        <v>559</v>
      </c>
      <c r="L187" s="69">
        <f t="shared" ref="L187:L198" si="29">IF(K187=559,K187*J187,IF(K187=739,120*559+(J187-120)*739,IF(K187=1279,120*559+30*739+(J187-150)*1279,IF(K187=2359,120*559+30*739+50*1279+(J187-200)*2359,))))</f>
        <v>0</v>
      </c>
      <c r="M187" s="69">
        <v>3731</v>
      </c>
      <c r="N187" s="69">
        <v>8047</v>
      </c>
      <c r="O187" s="41"/>
      <c r="P187" s="41"/>
      <c r="Q187" s="69">
        <v>0</v>
      </c>
      <c r="R187" s="69">
        <v>0</v>
      </c>
      <c r="S187" s="69">
        <v>78144</v>
      </c>
      <c r="T187" s="69"/>
      <c r="U187" s="69">
        <f t="shared" ref="U187:U198" si="30">G187+L187+M187+R187+S187+N187+Q187+T187</f>
        <v>103938</v>
      </c>
      <c r="V187" s="41">
        <f t="shared" ref="V187:V198" si="31">Y186</f>
        <v>0</v>
      </c>
      <c r="W187" s="41">
        <f t="shared" ref="W187:W198" si="32">U187+V187</f>
        <v>103938</v>
      </c>
      <c r="X187" s="74">
        <v>103938</v>
      </c>
      <c r="Y187" s="41">
        <f t="shared" ref="Y187:Y198" si="33">W187-X187</f>
        <v>0</v>
      </c>
    </row>
    <row r="188" spans="1:27" ht="15.75" hidden="1" thickBot="1" x14ac:dyDescent="0.3">
      <c r="B188" s="43" t="s">
        <v>36</v>
      </c>
      <c r="C188" s="44">
        <f t="shared" si="23"/>
        <v>3897</v>
      </c>
      <c r="D188" s="44">
        <v>3982</v>
      </c>
      <c r="E188" s="44">
        <f t="shared" si="24"/>
        <v>85</v>
      </c>
      <c r="F188" s="44">
        <v>146</v>
      </c>
      <c r="G188" s="70">
        <f t="shared" si="25"/>
        <v>12410</v>
      </c>
      <c r="H188" s="44">
        <f t="shared" si="26"/>
        <v>320</v>
      </c>
      <c r="I188" s="44">
        <v>322</v>
      </c>
      <c r="J188" s="44">
        <f t="shared" si="27"/>
        <v>2</v>
      </c>
      <c r="K188" s="44">
        <f t="shared" si="28"/>
        <v>559</v>
      </c>
      <c r="L188" s="70">
        <f t="shared" si="29"/>
        <v>1118</v>
      </c>
      <c r="M188" s="70">
        <v>3731</v>
      </c>
      <c r="N188" s="70">
        <v>8077</v>
      </c>
      <c r="O188" s="46"/>
      <c r="P188" s="46"/>
      <c r="Q188" s="70">
        <v>0</v>
      </c>
      <c r="R188" s="70">
        <v>0</v>
      </c>
      <c r="S188" s="70">
        <v>78144</v>
      </c>
      <c r="T188" s="70"/>
      <c r="U188" s="70">
        <f t="shared" si="30"/>
        <v>103480</v>
      </c>
      <c r="V188" s="46">
        <f t="shared" si="31"/>
        <v>0</v>
      </c>
      <c r="W188" s="46">
        <f t="shared" si="32"/>
        <v>103480</v>
      </c>
      <c r="X188" s="73">
        <v>207418</v>
      </c>
      <c r="Y188" s="46">
        <f t="shared" si="33"/>
        <v>-103938</v>
      </c>
    </row>
    <row r="189" spans="1:27" ht="15.75" hidden="1" thickBot="1" x14ac:dyDescent="0.3">
      <c r="B189" s="102" t="s">
        <v>37</v>
      </c>
      <c r="C189" s="50">
        <f t="shared" si="23"/>
        <v>3982</v>
      </c>
      <c r="D189" s="50">
        <v>4087</v>
      </c>
      <c r="E189" s="50">
        <f t="shared" si="24"/>
        <v>105</v>
      </c>
      <c r="F189" s="50">
        <v>146</v>
      </c>
      <c r="G189" s="103">
        <f t="shared" si="25"/>
        <v>15330</v>
      </c>
      <c r="H189" s="50">
        <f t="shared" si="26"/>
        <v>322</v>
      </c>
      <c r="I189" s="50">
        <v>324</v>
      </c>
      <c r="J189" s="50">
        <f t="shared" si="27"/>
        <v>2</v>
      </c>
      <c r="K189" s="50">
        <f t="shared" si="28"/>
        <v>559</v>
      </c>
      <c r="L189" s="103">
        <f t="shared" si="29"/>
        <v>1118</v>
      </c>
      <c r="M189" s="103">
        <v>3731</v>
      </c>
      <c r="N189" s="103">
        <v>8090</v>
      </c>
      <c r="O189" s="46"/>
      <c r="P189" s="46"/>
      <c r="Q189" s="103">
        <v>0</v>
      </c>
      <c r="R189" s="103">
        <v>0</v>
      </c>
      <c r="S189" s="103">
        <v>78144</v>
      </c>
      <c r="T189" s="103"/>
      <c r="U189" s="103">
        <f t="shared" si="30"/>
        <v>106413</v>
      </c>
      <c r="V189" s="104">
        <f t="shared" si="31"/>
        <v>-103938</v>
      </c>
      <c r="W189" s="104">
        <f t="shared" si="32"/>
        <v>2475</v>
      </c>
      <c r="X189" s="105">
        <v>2475</v>
      </c>
      <c r="Y189" s="104">
        <f t="shared" si="33"/>
        <v>0</v>
      </c>
    </row>
    <row r="190" spans="1:27" ht="15.75" hidden="1" thickBot="1" x14ac:dyDescent="0.3">
      <c r="B190" s="43" t="s">
        <v>38</v>
      </c>
      <c r="C190" s="44">
        <f t="shared" si="23"/>
        <v>4087</v>
      </c>
      <c r="D190" s="44">
        <v>4178</v>
      </c>
      <c r="E190" s="44">
        <f t="shared" si="24"/>
        <v>91</v>
      </c>
      <c r="F190" s="44">
        <v>146</v>
      </c>
      <c r="G190" s="70">
        <f t="shared" si="25"/>
        <v>13286</v>
      </c>
      <c r="H190" s="44">
        <f t="shared" si="26"/>
        <v>324</v>
      </c>
      <c r="I190" s="44">
        <v>324</v>
      </c>
      <c r="J190" s="44">
        <f t="shared" si="27"/>
        <v>0</v>
      </c>
      <c r="K190" s="44">
        <f t="shared" si="28"/>
        <v>559</v>
      </c>
      <c r="L190" s="70">
        <f t="shared" si="29"/>
        <v>0</v>
      </c>
      <c r="M190" s="70">
        <v>3731</v>
      </c>
      <c r="N190" s="70">
        <v>8101</v>
      </c>
      <c r="O190" s="46"/>
      <c r="P190" s="46"/>
      <c r="Q190" s="70">
        <v>0</v>
      </c>
      <c r="R190" s="70">
        <v>0</v>
      </c>
      <c r="S190" s="70">
        <v>78144</v>
      </c>
      <c r="T190" s="70"/>
      <c r="U190" s="70">
        <f t="shared" si="30"/>
        <v>103262</v>
      </c>
      <c r="V190" s="46">
        <f t="shared" si="31"/>
        <v>0</v>
      </c>
      <c r="W190" s="46">
        <f t="shared" si="32"/>
        <v>103262</v>
      </c>
      <c r="X190" s="73">
        <v>103262</v>
      </c>
      <c r="Y190" s="46">
        <f t="shared" si="33"/>
        <v>0</v>
      </c>
    </row>
    <row r="191" spans="1:27" ht="15.75" hidden="1" thickBot="1" x14ac:dyDescent="0.3">
      <c r="B191" s="43" t="s">
        <v>39</v>
      </c>
      <c r="C191" s="44">
        <f t="shared" si="23"/>
        <v>4178</v>
      </c>
      <c r="D191" s="44">
        <v>4268</v>
      </c>
      <c r="E191" s="44">
        <f t="shared" si="24"/>
        <v>90</v>
      </c>
      <c r="F191" s="44">
        <v>146</v>
      </c>
      <c r="G191" s="70">
        <f t="shared" si="25"/>
        <v>13140</v>
      </c>
      <c r="H191" s="44">
        <f t="shared" si="26"/>
        <v>324</v>
      </c>
      <c r="I191" s="44">
        <v>324</v>
      </c>
      <c r="J191" s="44">
        <f t="shared" si="27"/>
        <v>0</v>
      </c>
      <c r="K191" s="44">
        <f t="shared" si="28"/>
        <v>559</v>
      </c>
      <c r="L191" s="70">
        <f t="shared" si="29"/>
        <v>0</v>
      </c>
      <c r="M191" s="70">
        <v>3731</v>
      </c>
      <c r="N191" s="70">
        <v>8123</v>
      </c>
      <c r="O191" s="46"/>
      <c r="P191" s="46"/>
      <c r="Q191" s="70">
        <v>0</v>
      </c>
      <c r="R191" s="70">
        <v>0</v>
      </c>
      <c r="S191" s="70">
        <v>78144</v>
      </c>
      <c r="T191" s="70"/>
      <c r="U191" s="70">
        <f t="shared" si="30"/>
        <v>103138</v>
      </c>
      <c r="V191" s="46">
        <f t="shared" si="31"/>
        <v>0</v>
      </c>
      <c r="W191" s="46">
        <f t="shared" si="32"/>
        <v>103138</v>
      </c>
      <c r="X191" s="73"/>
      <c r="Y191" s="46">
        <f t="shared" si="33"/>
        <v>103138</v>
      </c>
    </row>
    <row r="192" spans="1:27" ht="15.75" hidden="1" thickBot="1" x14ac:dyDescent="0.3">
      <c r="B192" s="43" t="s">
        <v>40</v>
      </c>
      <c r="C192" s="44">
        <f t="shared" si="23"/>
        <v>4268</v>
      </c>
      <c r="D192" s="44">
        <v>4323</v>
      </c>
      <c r="E192" s="44">
        <f t="shared" si="24"/>
        <v>55</v>
      </c>
      <c r="F192" s="44">
        <v>146</v>
      </c>
      <c r="G192" s="70">
        <f t="shared" si="25"/>
        <v>8030</v>
      </c>
      <c r="H192" s="44">
        <f t="shared" si="26"/>
        <v>324</v>
      </c>
      <c r="I192" s="44">
        <v>324</v>
      </c>
      <c r="J192" s="44">
        <f t="shared" si="27"/>
        <v>0</v>
      </c>
      <c r="K192" s="44">
        <f t="shared" si="28"/>
        <v>559</v>
      </c>
      <c r="L192" s="70">
        <f t="shared" si="29"/>
        <v>0</v>
      </c>
      <c r="M192" s="70">
        <v>3731</v>
      </c>
      <c r="N192" s="70">
        <v>8148</v>
      </c>
      <c r="O192" s="46"/>
      <c r="P192" s="46"/>
      <c r="Q192" s="70">
        <v>0</v>
      </c>
      <c r="R192" s="70">
        <v>0</v>
      </c>
      <c r="S192" s="70">
        <v>78144</v>
      </c>
      <c r="T192" s="70"/>
      <c r="U192" s="70">
        <f t="shared" si="30"/>
        <v>98053</v>
      </c>
      <c r="V192" s="46">
        <f t="shared" si="31"/>
        <v>103138</v>
      </c>
      <c r="W192" s="46">
        <f t="shared" si="32"/>
        <v>201191</v>
      </c>
      <c r="X192" s="73">
        <v>201191</v>
      </c>
      <c r="Y192" s="46">
        <f t="shared" si="33"/>
        <v>0</v>
      </c>
    </row>
    <row r="193" spans="1:25" ht="15.75" hidden="1" thickBot="1" x14ac:dyDescent="0.3">
      <c r="B193" s="43" t="s">
        <v>41</v>
      </c>
      <c r="C193" s="44">
        <f t="shared" si="23"/>
        <v>4323</v>
      </c>
      <c r="D193" s="44">
        <v>4384</v>
      </c>
      <c r="E193" s="44">
        <f t="shared" si="24"/>
        <v>61</v>
      </c>
      <c r="F193" s="44">
        <v>146</v>
      </c>
      <c r="G193" s="70">
        <f t="shared" si="25"/>
        <v>8906</v>
      </c>
      <c r="H193" s="44">
        <f t="shared" si="26"/>
        <v>324</v>
      </c>
      <c r="I193" s="44">
        <v>324</v>
      </c>
      <c r="J193" s="44">
        <f t="shared" si="27"/>
        <v>0</v>
      </c>
      <c r="K193" s="44">
        <f t="shared" si="28"/>
        <v>559</v>
      </c>
      <c r="L193" s="70">
        <f t="shared" si="29"/>
        <v>0</v>
      </c>
      <c r="M193" s="70">
        <v>3731</v>
      </c>
      <c r="N193" s="70">
        <v>8161</v>
      </c>
      <c r="O193" s="46"/>
      <c r="P193" s="46"/>
      <c r="Q193" s="70">
        <v>0</v>
      </c>
      <c r="R193" s="70">
        <v>0</v>
      </c>
      <c r="S193" s="70">
        <v>78144</v>
      </c>
      <c r="T193" s="70"/>
      <c r="U193" s="70">
        <f t="shared" si="30"/>
        <v>98942</v>
      </c>
      <c r="V193" s="46">
        <f t="shared" si="31"/>
        <v>0</v>
      </c>
      <c r="W193" s="46">
        <f t="shared" si="32"/>
        <v>98942</v>
      </c>
      <c r="X193" s="73">
        <v>98942</v>
      </c>
      <c r="Y193" s="46">
        <f t="shared" si="33"/>
        <v>0</v>
      </c>
    </row>
    <row r="194" spans="1:25" ht="15.75" hidden="1" thickBot="1" x14ac:dyDescent="0.3">
      <c r="B194" s="43" t="s">
        <v>42</v>
      </c>
      <c r="C194" s="44">
        <f t="shared" si="23"/>
        <v>4384</v>
      </c>
      <c r="D194" s="44">
        <v>4437</v>
      </c>
      <c r="E194" s="44">
        <f t="shared" si="24"/>
        <v>53</v>
      </c>
      <c r="F194" s="44">
        <v>146</v>
      </c>
      <c r="G194" s="70">
        <f t="shared" si="25"/>
        <v>7738</v>
      </c>
      <c r="H194" s="44">
        <f t="shared" si="26"/>
        <v>324</v>
      </c>
      <c r="I194" s="44">
        <v>325</v>
      </c>
      <c r="J194" s="44">
        <f t="shared" si="27"/>
        <v>1</v>
      </c>
      <c r="K194" s="44">
        <f t="shared" si="28"/>
        <v>559</v>
      </c>
      <c r="L194" s="70">
        <f t="shared" si="29"/>
        <v>559</v>
      </c>
      <c r="M194" s="70">
        <v>3731</v>
      </c>
      <c r="N194" s="70">
        <v>8186</v>
      </c>
      <c r="O194" s="46"/>
      <c r="P194" s="46"/>
      <c r="Q194" s="70">
        <v>0</v>
      </c>
      <c r="R194" s="70">
        <v>0</v>
      </c>
      <c r="S194" s="70">
        <v>78144</v>
      </c>
      <c r="T194" s="70"/>
      <c r="U194" s="70">
        <f t="shared" si="30"/>
        <v>98358</v>
      </c>
      <c r="V194" s="46">
        <f t="shared" si="31"/>
        <v>0</v>
      </c>
      <c r="W194" s="46">
        <f t="shared" si="32"/>
        <v>98358</v>
      </c>
      <c r="X194" s="73"/>
      <c r="Y194" s="46">
        <f t="shared" si="33"/>
        <v>98358</v>
      </c>
    </row>
    <row r="195" spans="1:25" ht="15.75" hidden="1" thickBot="1" x14ac:dyDescent="0.3">
      <c r="B195" s="43" t="s">
        <v>43</v>
      </c>
      <c r="C195" s="44">
        <f t="shared" si="23"/>
        <v>4437</v>
      </c>
      <c r="D195" s="44">
        <v>4458</v>
      </c>
      <c r="E195" s="44">
        <f t="shared" si="24"/>
        <v>21</v>
      </c>
      <c r="F195" s="44">
        <v>146</v>
      </c>
      <c r="G195" s="70">
        <f t="shared" si="25"/>
        <v>3066</v>
      </c>
      <c r="H195" s="44">
        <f t="shared" si="26"/>
        <v>325</v>
      </c>
      <c r="I195" s="44">
        <v>325</v>
      </c>
      <c r="J195" s="44">
        <f t="shared" si="27"/>
        <v>0</v>
      </c>
      <c r="K195" s="44">
        <f t="shared" si="28"/>
        <v>559</v>
      </c>
      <c r="L195" s="70">
        <f t="shared" si="29"/>
        <v>0</v>
      </c>
      <c r="M195" s="70">
        <v>3731</v>
      </c>
      <c r="N195" s="70">
        <v>8207</v>
      </c>
      <c r="O195" s="46"/>
      <c r="P195" s="46"/>
      <c r="Q195" s="70">
        <v>0</v>
      </c>
      <c r="R195" s="70">
        <v>0</v>
      </c>
      <c r="S195" s="70">
        <v>78144</v>
      </c>
      <c r="T195" s="70"/>
      <c r="U195" s="70">
        <f t="shared" si="30"/>
        <v>93148</v>
      </c>
      <c r="V195" s="46">
        <f t="shared" si="31"/>
        <v>98358</v>
      </c>
      <c r="W195" s="46">
        <f t="shared" si="32"/>
        <v>191506</v>
      </c>
      <c r="X195" s="73">
        <v>191506</v>
      </c>
      <c r="Y195" s="46">
        <f t="shared" si="33"/>
        <v>0</v>
      </c>
    </row>
    <row r="196" spans="1:25" ht="15.75" hidden="1" thickBot="1" x14ac:dyDescent="0.3">
      <c r="B196" s="43" t="s">
        <v>44</v>
      </c>
      <c r="C196" s="44">
        <f t="shared" si="23"/>
        <v>4458</v>
      </c>
      <c r="D196" s="44">
        <v>4484</v>
      </c>
      <c r="E196" s="44">
        <f t="shared" si="24"/>
        <v>26</v>
      </c>
      <c r="F196" s="44">
        <v>146</v>
      </c>
      <c r="G196" s="70">
        <f t="shared" si="25"/>
        <v>3796</v>
      </c>
      <c r="H196" s="44">
        <f t="shared" si="26"/>
        <v>325</v>
      </c>
      <c r="I196" s="44">
        <v>325</v>
      </c>
      <c r="J196" s="44">
        <f t="shared" si="27"/>
        <v>0</v>
      </c>
      <c r="K196" s="44">
        <f t="shared" si="28"/>
        <v>559</v>
      </c>
      <c r="L196" s="70">
        <f t="shared" si="29"/>
        <v>0</v>
      </c>
      <c r="M196" s="70">
        <v>3731</v>
      </c>
      <c r="N196" s="70">
        <v>8230</v>
      </c>
      <c r="O196" s="46"/>
      <c r="P196" s="46"/>
      <c r="Q196" s="70">
        <v>0</v>
      </c>
      <c r="R196" s="70">
        <v>0</v>
      </c>
      <c r="S196" s="70">
        <v>78144</v>
      </c>
      <c r="T196" s="70"/>
      <c r="U196" s="70">
        <f t="shared" si="30"/>
        <v>93901</v>
      </c>
      <c r="V196" s="46">
        <f t="shared" si="31"/>
        <v>0</v>
      </c>
      <c r="W196" s="46">
        <f t="shared" si="32"/>
        <v>93901</v>
      </c>
      <c r="X196" s="73"/>
      <c r="Y196" s="46">
        <f t="shared" si="33"/>
        <v>93901</v>
      </c>
    </row>
    <row r="197" spans="1:25" ht="15.75" hidden="1" thickBot="1" x14ac:dyDescent="0.3">
      <c r="B197" s="43" t="s">
        <v>45</v>
      </c>
      <c r="C197" s="44">
        <f t="shared" si="23"/>
        <v>4484</v>
      </c>
      <c r="D197" s="44">
        <v>4515</v>
      </c>
      <c r="E197" s="44">
        <f t="shared" si="24"/>
        <v>31</v>
      </c>
      <c r="F197" s="44">
        <v>146</v>
      </c>
      <c r="G197" s="70">
        <f t="shared" si="25"/>
        <v>4526</v>
      </c>
      <c r="H197" s="44">
        <f t="shared" si="26"/>
        <v>325</v>
      </c>
      <c r="I197" s="44">
        <v>325</v>
      </c>
      <c r="J197" s="44">
        <f t="shared" si="27"/>
        <v>0</v>
      </c>
      <c r="K197" s="44">
        <f t="shared" si="28"/>
        <v>559</v>
      </c>
      <c r="L197" s="70">
        <f t="shared" si="29"/>
        <v>0</v>
      </c>
      <c r="M197" s="70">
        <v>3731</v>
      </c>
      <c r="N197" s="70">
        <v>8260</v>
      </c>
      <c r="O197" s="46"/>
      <c r="P197" s="46"/>
      <c r="Q197" s="70">
        <v>0</v>
      </c>
      <c r="R197" s="70">
        <v>0</v>
      </c>
      <c r="S197" s="70">
        <v>78144</v>
      </c>
      <c r="T197" s="70"/>
      <c r="U197" s="70">
        <f t="shared" si="30"/>
        <v>94661</v>
      </c>
      <c r="V197" s="46">
        <f t="shared" si="31"/>
        <v>93901</v>
      </c>
      <c r="W197" s="46">
        <f t="shared" si="32"/>
        <v>188562</v>
      </c>
      <c r="X197" s="73">
        <v>188562</v>
      </c>
      <c r="Y197" s="46">
        <f t="shared" si="33"/>
        <v>0</v>
      </c>
    </row>
    <row r="198" spans="1:25" ht="15.75" hidden="1" thickBot="1" x14ac:dyDescent="0.3">
      <c r="B198" s="43" t="s">
        <v>46</v>
      </c>
      <c r="C198" s="44">
        <f t="shared" si="23"/>
        <v>4515</v>
      </c>
      <c r="D198" s="44">
        <v>4542</v>
      </c>
      <c r="E198" s="44">
        <f t="shared" si="24"/>
        <v>27</v>
      </c>
      <c r="F198" s="44">
        <v>146</v>
      </c>
      <c r="G198" s="70">
        <f t="shared" si="25"/>
        <v>3942</v>
      </c>
      <c r="H198" s="44">
        <f t="shared" si="26"/>
        <v>325</v>
      </c>
      <c r="I198" s="44">
        <v>326</v>
      </c>
      <c r="J198" s="44">
        <f t="shared" si="27"/>
        <v>1</v>
      </c>
      <c r="K198" s="44">
        <f t="shared" si="28"/>
        <v>559</v>
      </c>
      <c r="L198" s="70">
        <f t="shared" si="29"/>
        <v>559</v>
      </c>
      <c r="M198" s="70">
        <v>3731</v>
      </c>
      <c r="N198" s="70">
        <v>8270</v>
      </c>
      <c r="O198" s="36"/>
      <c r="P198" s="36"/>
      <c r="Q198" s="70">
        <v>0</v>
      </c>
      <c r="R198" s="70">
        <v>0</v>
      </c>
      <c r="S198" s="70">
        <v>78144</v>
      </c>
      <c r="T198" s="70"/>
      <c r="U198" s="70">
        <f t="shared" si="30"/>
        <v>94646</v>
      </c>
      <c r="V198" s="46">
        <f t="shared" si="31"/>
        <v>0</v>
      </c>
      <c r="W198" s="46">
        <f t="shared" si="32"/>
        <v>94646</v>
      </c>
      <c r="X198" s="73"/>
      <c r="Y198" s="46">
        <f t="shared" si="33"/>
        <v>94646</v>
      </c>
    </row>
    <row r="199" spans="1:25" ht="15.75" hidden="1" thickBot="1" x14ac:dyDescent="0.3">
      <c r="A199">
        <v>2019</v>
      </c>
      <c r="B199" s="38" t="s">
        <v>35</v>
      </c>
      <c r="C199" s="39">
        <f t="shared" ref="C199:C210" si="34">D198</f>
        <v>4542</v>
      </c>
      <c r="D199" s="39">
        <v>4571</v>
      </c>
      <c r="E199" s="39">
        <f t="shared" ref="E199:E210" si="35">D199-C199</f>
        <v>29</v>
      </c>
      <c r="F199" s="39">
        <v>146</v>
      </c>
      <c r="G199" s="69">
        <f t="shared" ref="G199:G210" si="36">F199*E199</f>
        <v>4234</v>
      </c>
      <c r="H199" s="39">
        <f t="shared" ref="H199:H210" si="37">I198</f>
        <v>326</v>
      </c>
      <c r="I199" s="39">
        <v>329</v>
      </c>
      <c r="J199" s="39">
        <f t="shared" ref="J199:J210" si="38">I199-H199</f>
        <v>3</v>
      </c>
      <c r="K199" s="39">
        <f t="shared" ref="K199:K210" si="39">IF(J199&lt;=120,559,IF(AND(J199&gt;=121,J199&lt;=150),739,IF(AND(J199&gt;=151,J199&lt;=200),1279,IF(J199&gt;=201,2359,))))</f>
        <v>559</v>
      </c>
      <c r="L199" s="69">
        <f t="shared" ref="L199:L210" si="40">IF(K199=559,K199*J199,IF(K199=739,120*559+(J199-120)*739,IF(K199=1279,120*559+30*739+(J199-150)*1279,IF(K199=2359,120*559+30*739+50*1279+(J199-200)*2359,))))</f>
        <v>1677</v>
      </c>
      <c r="M199" s="69">
        <v>3828</v>
      </c>
      <c r="N199" s="69">
        <v>8264</v>
      </c>
      <c r="O199" s="41"/>
      <c r="P199" s="41"/>
      <c r="Q199" s="69"/>
      <c r="R199" s="69"/>
      <c r="S199" s="69">
        <v>80176</v>
      </c>
      <c r="T199" s="69"/>
      <c r="U199" s="69">
        <f t="shared" ref="U199:U210" si="41">G199+L199+M199+R199+S199+N199+Q199+T199</f>
        <v>98179</v>
      </c>
      <c r="V199" s="41">
        <f t="shared" ref="V199:V210" si="42">Y198</f>
        <v>94646</v>
      </c>
      <c r="W199" s="41">
        <f t="shared" ref="W199:W210" si="43">U199+V199</f>
        <v>192825</v>
      </c>
      <c r="X199" s="74">
        <v>192825</v>
      </c>
      <c r="Y199" s="41">
        <f t="shared" ref="Y199:Y210" si="44">W199-X199</f>
        <v>0</v>
      </c>
    </row>
    <row r="200" spans="1:25" ht="15.75" hidden="1" thickBot="1" x14ac:dyDescent="0.3">
      <c r="B200" s="43" t="s">
        <v>36</v>
      </c>
      <c r="C200" s="44">
        <f t="shared" si="34"/>
        <v>4571</v>
      </c>
      <c r="D200" s="44">
        <v>4592</v>
      </c>
      <c r="E200" s="44">
        <f t="shared" si="35"/>
        <v>21</v>
      </c>
      <c r="F200" s="44">
        <v>146</v>
      </c>
      <c r="G200" s="70">
        <f t="shared" si="36"/>
        <v>3066</v>
      </c>
      <c r="H200" s="44">
        <f t="shared" si="37"/>
        <v>329</v>
      </c>
      <c r="I200" s="44">
        <v>329</v>
      </c>
      <c r="J200" s="44">
        <f t="shared" si="38"/>
        <v>0</v>
      </c>
      <c r="K200" s="44">
        <f t="shared" si="39"/>
        <v>559</v>
      </c>
      <c r="L200" s="70">
        <f t="shared" si="40"/>
        <v>0</v>
      </c>
      <c r="M200" s="70">
        <v>3828</v>
      </c>
      <c r="N200" s="70">
        <v>8267</v>
      </c>
      <c r="O200" s="46"/>
      <c r="P200" s="46"/>
      <c r="Q200" s="70"/>
      <c r="R200" s="70"/>
      <c r="S200" s="70">
        <v>80176</v>
      </c>
      <c r="T200" s="70">
        <v>55114</v>
      </c>
      <c r="U200" s="70">
        <f t="shared" si="41"/>
        <v>150451</v>
      </c>
      <c r="V200" s="46">
        <f t="shared" si="42"/>
        <v>0</v>
      </c>
      <c r="W200" s="46">
        <f t="shared" si="43"/>
        <v>150451</v>
      </c>
      <c r="X200" s="73"/>
      <c r="Y200" s="46">
        <f t="shared" si="44"/>
        <v>150451</v>
      </c>
    </row>
    <row r="201" spans="1:25" ht="15.75" hidden="1" thickBot="1" x14ac:dyDescent="0.3">
      <c r="B201" s="43" t="s">
        <v>37</v>
      </c>
      <c r="C201" s="44">
        <f t="shared" si="34"/>
        <v>4592</v>
      </c>
      <c r="D201" s="44">
        <v>4618</v>
      </c>
      <c r="E201" s="44">
        <f t="shared" si="35"/>
        <v>26</v>
      </c>
      <c r="F201" s="44">
        <v>146</v>
      </c>
      <c r="G201" s="70">
        <f t="shared" si="36"/>
        <v>3796</v>
      </c>
      <c r="H201" s="44">
        <f t="shared" si="37"/>
        <v>329</v>
      </c>
      <c r="I201" s="44">
        <v>330</v>
      </c>
      <c r="J201" s="44">
        <f t="shared" si="38"/>
        <v>1</v>
      </c>
      <c r="K201" s="44">
        <f t="shared" si="39"/>
        <v>559</v>
      </c>
      <c r="L201" s="70">
        <f t="shared" si="40"/>
        <v>559</v>
      </c>
      <c r="M201" s="70">
        <v>3828</v>
      </c>
      <c r="N201" s="70">
        <v>8270</v>
      </c>
      <c r="O201" s="46"/>
      <c r="P201" s="46"/>
      <c r="Q201" s="70"/>
      <c r="R201" s="70"/>
      <c r="S201" s="70">
        <v>80176</v>
      </c>
      <c r="T201" s="70">
        <v>55132</v>
      </c>
      <c r="U201" s="70">
        <f t="shared" si="41"/>
        <v>151761</v>
      </c>
      <c r="V201" s="46">
        <f t="shared" si="42"/>
        <v>150451</v>
      </c>
      <c r="W201" s="46">
        <f t="shared" si="43"/>
        <v>302212</v>
      </c>
      <c r="X201" s="73"/>
      <c r="Y201" s="46">
        <f t="shared" si="44"/>
        <v>302212</v>
      </c>
    </row>
    <row r="202" spans="1:25" ht="15.75" hidden="1" thickBot="1" x14ac:dyDescent="0.3">
      <c r="B202" s="43" t="s">
        <v>38</v>
      </c>
      <c r="C202" s="44">
        <f t="shared" si="34"/>
        <v>4618</v>
      </c>
      <c r="D202" s="44">
        <v>4638</v>
      </c>
      <c r="E202" s="44">
        <f t="shared" si="35"/>
        <v>20</v>
      </c>
      <c r="F202" s="44">
        <v>146</v>
      </c>
      <c r="G202" s="70">
        <f t="shared" si="36"/>
        <v>2920</v>
      </c>
      <c r="H202" s="44">
        <f t="shared" si="37"/>
        <v>330</v>
      </c>
      <c r="I202" s="44">
        <v>330</v>
      </c>
      <c r="J202" s="44">
        <f t="shared" si="38"/>
        <v>0</v>
      </c>
      <c r="K202" s="44">
        <f t="shared" si="39"/>
        <v>559</v>
      </c>
      <c r="L202" s="70">
        <f t="shared" si="40"/>
        <v>0</v>
      </c>
      <c r="M202" s="70">
        <v>3828</v>
      </c>
      <c r="N202" s="70">
        <v>8299</v>
      </c>
      <c r="O202" s="46"/>
      <c r="P202" s="46"/>
      <c r="Q202" s="70"/>
      <c r="R202" s="70"/>
      <c r="S202" s="70">
        <v>80176</v>
      </c>
      <c r="T202" s="70"/>
      <c r="U202" s="70">
        <f t="shared" si="41"/>
        <v>95223</v>
      </c>
      <c r="V202" s="46">
        <f t="shared" si="42"/>
        <v>302212</v>
      </c>
      <c r="W202" s="46">
        <f t="shared" si="43"/>
        <v>397435</v>
      </c>
      <c r="X202" s="135">
        <v>397435</v>
      </c>
      <c r="Y202" s="46">
        <f t="shared" si="44"/>
        <v>0</v>
      </c>
    </row>
    <row r="203" spans="1:25" ht="15.75" hidden="1" thickBot="1" x14ac:dyDescent="0.3">
      <c r="B203" s="43" t="s">
        <v>39</v>
      </c>
      <c r="C203" s="44">
        <f t="shared" si="34"/>
        <v>4638</v>
      </c>
      <c r="D203" s="44">
        <v>4656</v>
      </c>
      <c r="E203" s="44">
        <f t="shared" si="35"/>
        <v>18</v>
      </c>
      <c r="F203" s="44">
        <v>146</v>
      </c>
      <c r="G203" s="70">
        <f t="shared" si="36"/>
        <v>2628</v>
      </c>
      <c r="H203" s="44">
        <f t="shared" si="37"/>
        <v>330</v>
      </c>
      <c r="I203" s="44">
        <v>330</v>
      </c>
      <c r="J203" s="44">
        <f t="shared" si="38"/>
        <v>0</v>
      </c>
      <c r="K203" s="44">
        <f t="shared" si="39"/>
        <v>559</v>
      </c>
      <c r="L203" s="70">
        <f t="shared" si="40"/>
        <v>0</v>
      </c>
      <c r="M203" s="70">
        <v>3828</v>
      </c>
      <c r="N203" s="70">
        <v>8329</v>
      </c>
      <c r="O203" s="104"/>
      <c r="P203" s="104"/>
      <c r="Q203" s="70"/>
      <c r="R203" s="70"/>
      <c r="S203" s="70">
        <v>80176</v>
      </c>
      <c r="T203" s="70"/>
      <c r="U203" s="70">
        <f t="shared" si="41"/>
        <v>94961</v>
      </c>
      <c r="V203" s="46">
        <f t="shared" si="42"/>
        <v>0</v>
      </c>
      <c r="W203" s="46">
        <f t="shared" si="43"/>
        <v>94961</v>
      </c>
      <c r="X203" s="73">
        <v>94961</v>
      </c>
      <c r="Y203" s="46">
        <f t="shared" si="44"/>
        <v>0</v>
      </c>
    </row>
    <row r="204" spans="1:25" ht="15.75" hidden="1" thickBot="1" x14ac:dyDescent="0.3">
      <c r="B204" s="43" t="s">
        <v>40</v>
      </c>
      <c r="C204" s="44">
        <f t="shared" si="34"/>
        <v>4656</v>
      </c>
      <c r="D204" s="44">
        <v>4680</v>
      </c>
      <c r="E204" s="44">
        <f t="shared" si="35"/>
        <v>24</v>
      </c>
      <c r="F204" s="44">
        <v>146</v>
      </c>
      <c r="G204" s="70">
        <f t="shared" si="36"/>
        <v>3504</v>
      </c>
      <c r="H204" s="44">
        <f t="shared" si="37"/>
        <v>330</v>
      </c>
      <c r="I204" s="44">
        <v>330</v>
      </c>
      <c r="J204" s="44">
        <f t="shared" si="38"/>
        <v>0</v>
      </c>
      <c r="K204" s="44">
        <f t="shared" si="39"/>
        <v>559</v>
      </c>
      <c r="L204" s="70">
        <f t="shared" si="40"/>
        <v>0</v>
      </c>
      <c r="M204" s="70">
        <v>3828</v>
      </c>
      <c r="N204" s="70">
        <v>8371</v>
      </c>
      <c r="O204" s="46"/>
      <c r="P204" s="46"/>
      <c r="Q204" s="70"/>
      <c r="R204" s="70"/>
      <c r="S204" s="70">
        <v>80176</v>
      </c>
      <c r="T204" s="70"/>
      <c r="U204" s="70">
        <f t="shared" si="41"/>
        <v>95879</v>
      </c>
      <c r="V204" s="46">
        <f t="shared" si="42"/>
        <v>0</v>
      </c>
      <c r="W204" s="46">
        <f t="shared" si="43"/>
        <v>95879</v>
      </c>
      <c r="X204" s="73"/>
      <c r="Y204" s="46">
        <f t="shared" si="44"/>
        <v>95879</v>
      </c>
    </row>
    <row r="205" spans="1:25" ht="15.75" hidden="1" thickBot="1" x14ac:dyDescent="0.3">
      <c r="B205" s="43" t="s">
        <v>41</v>
      </c>
      <c r="C205" s="44">
        <f t="shared" si="34"/>
        <v>4680</v>
      </c>
      <c r="D205" s="44">
        <v>4723</v>
      </c>
      <c r="E205" s="44">
        <f t="shared" si="35"/>
        <v>43</v>
      </c>
      <c r="F205" s="44">
        <v>146</v>
      </c>
      <c r="G205" s="70">
        <f t="shared" si="36"/>
        <v>6278</v>
      </c>
      <c r="H205" s="44">
        <f t="shared" si="37"/>
        <v>330</v>
      </c>
      <c r="I205" s="44">
        <v>330</v>
      </c>
      <c r="J205" s="44">
        <f t="shared" si="38"/>
        <v>0</v>
      </c>
      <c r="K205" s="44">
        <f t="shared" si="39"/>
        <v>559</v>
      </c>
      <c r="L205" s="70">
        <f t="shared" si="40"/>
        <v>0</v>
      </c>
      <c r="M205" s="70">
        <v>3828</v>
      </c>
      <c r="N205" s="70">
        <v>8386</v>
      </c>
      <c r="O205" s="46"/>
      <c r="P205" s="46"/>
      <c r="Q205" s="70"/>
      <c r="R205" s="70"/>
      <c r="S205" s="70">
        <v>80176</v>
      </c>
      <c r="T205" s="70"/>
      <c r="U205" s="70">
        <f t="shared" si="41"/>
        <v>98668</v>
      </c>
      <c r="V205" s="46">
        <f t="shared" si="42"/>
        <v>95879</v>
      </c>
      <c r="W205" s="46">
        <f t="shared" si="43"/>
        <v>194547</v>
      </c>
      <c r="X205" s="135">
        <v>194547</v>
      </c>
      <c r="Y205" s="46">
        <f t="shared" si="44"/>
        <v>0</v>
      </c>
    </row>
    <row r="206" spans="1:25" ht="15.75" hidden="1" thickBot="1" x14ac:dyDescent="0.3">
      <c r="B206" s="43" t="s">
        <v>42</v>
      </c>
      <c r="C206" s="44">
        <f t="shared" si="34"/>
        <v>4723</v>
      </c>
      <c r="D206" s="44">
        <v>4746</v>
      </c>
      <c r="E206" s="44">
        <f t="shared" si="35"/>
        <v>23</v>
      </c>
      <c r="F206" s="44">
        <v>146</v>
      </c>
      <c r="G206" s="70">
        <f t="shared" si="36"/>
        <v>3358</v>
      </c>
      <c r="H206" s="44">
        <f t="shared" si="37"/>
        <v>330</v>
      </c>
      <c r="I206" s="44">
        <v>330</v>
      </c>
      <c r="J206" s="44">
        <f t="shared" si="38"/>
        <v>0</v>
      </c>
      <c r="K206" s="44">
        <f t="shared" si="39"/>
        <v>559</v>
      </c>
      <c r="L206" s="70">
        <f t="shared" si="40"/>
        <v>0</v>
      </c>
      <c r="M206" s="70">
        <v>3828</v>
      </c>
      <c r="N206" s="70">
        <v>8398</v>
      </c>
      <c r="O206" s="46"/>
      <c r="P206" s="46"/>
      <c r="Q206" s="70"/>
      <c r="R206" s="70"/>
      <c r="S206" s="70">
        <v>80176</v>
      </c>
      <c r="T206" s="70"/>
      <c r="U206" s="70">
        <f t="shared" si="41"/>
        <v>95760</v>
      </c>
      <c r="V206" s="46">
        <f t="shared" si="42"/>
        <v>0</v>
      </c>
      <c r="W206" s="46">
        <f t="shared" si="43"/>
        <v>95760</v>
      </c>
      <c r="X206" s="73">
        <v>95760</v>
      </c>
      <c r="Y206" s="46">
        <f t="shared" si="44"/>
        <v>0</v>
      </c>
    </row>
    <row r="207" spans="1:25" ht="15.75" hidden="1" thickBot="1" x14ac:dyDescent="0.3">
      <c r="B207" s="43" t="s">
        <v>43</v>
      </c>
      <c r="C207" s="44">
        <f t="shared" si="34"/>
        <v>4746</v>
      </c>
      <c r="D207" s="44">
        <v>4768</v>
      </c>
      <c r="E207" s="44">
        <f t="shared" si="35"/>
        <v>22</v>
      </c>
      <c r="F207" s="44">
        <v>146</v>
      </c>
      <c r="G207" s="70">
        <f t="shared" si="36"/>
        <v>3212</v>
      </c>
      <c r="H207" s="44">
        <f t="shared" si="37"/>
        <v>330</v>
      </c>
      <c r="I207" s="44">
        <v>330</v>
      </c>
      <c r="J207" s="44">
        <f t="shared" si="38"/>
        <v>0</v>
      </c>
      <c r="K207" s="44">
        <f t="shared" si="39"/>
        <v>559</v>
      </c>
      <c r="L207" s="70">
        <f t="shared" si="40"/>
        <v>0</v>
      </c>
      <c r="M207" s="70">
        <v>3828</v>
      </c>
      <c r="N207" s="70">
        <v>8415</v>
      </c>
      <c r="O207" s="46"/>
      <c r="P207" s="46"/>
      <c r="Q207" s="70"/>
      <c r="R207" s="70"/>
      <c r="S207" s="70">
        <v>80176</v>
      </c>
      <c r="T207" s="70"/>
      <c r="U207" s="70">
        <f t="shared" si="41"/>
        <v>95631</v>
      </c>
      <c r="V207" s="46">
        <f t="shared" si="42"/>
        <v>0</v>
      </c>
      <c r="W207" s="46">
        <f t="shared" si="43"/>
        <v>95631</v>
      </c>
      <c r="X207" s="73"/>
      <c r="Y207" s="46">
        <f t="shared" si="44"/>
        <v>95631</v>
      </c>
    </row>
    <row r="208" spans="1:25" ht="15.75" hidden="1" thickBot="1" x14ac:dyDescent="0.3">
      <c r="B208" s="43" t="s">
        <v>44</v>
      </c>
      <c r="C208" s="44">
        <f t="shared" si="34"/>
        <v>4768</v>
      </c>
      <c r="D208" s="44">
        <v>4807</v>
      </c>
      <c r="E208" s="44">
        <f t="shared" si="35"/>
        <v>39</v>
      </c>
      <c r="F208" s="44">
        <v>146</v>
      </c>
      <c r="G208" s="70">
        <f t="shared" si="36"/>
        <v>5694</v>
      </c>
      <c r="H208" s="44">
        <f t="shared" si="37"/>
        <v>330</v>
      </c>
      <c r="I208" s="44">
        <v>339</v>
      </c>
      <c r="J208" s="44">
        <f t="shared" si="38"/>
        <v>9</v>
      </c>
      <c r="K208" s="44">
        <f t="shared" si="39"/>
        <v>559</v>
      </c>
      <c r="L208" s="70">
        <f t="shared" si="40"/>
        <v>5031</v>
      </c>
      <c r="M208" s="70">
        <v>3828</v>
      </c>
      <c r="N208" s="70">
        <v>8420</v>
      </c>
      <c r="O208" s="46"/>
      <c r="P208" s="46"/>
      <c r="Q208" s="70"/>
      <c r="R208" s="70"/>
      <c r="S208" s="70">
        <v>80176</v>
      </c>
      <c r="T208" s="70"/>
      <c r="U208" s="70">
        <f t="shared" si="41"/>
        <v>103149</v>
      </c>
      <c r="V208" s="46">
        <f t="shared" si="42"/>
        <v>95631</v>
      </c>
      <c r="W208" s="46">
        <f t="shared" si="43"/>
        <v>198780</v>
      </c>
      <c r="X208" s="135">
        <v>198780</v>
      </c>
      <c r="Y208" s="46">
        <f t="shared" si="44"/>
        <v>0</v>
      </c>
    </row>
    <row r="209" spans="1:25" ht="15.75" hidden="1" thickBot="1" x14ac:dyDescent="0.3">
      <c r="B209" s="43" t="s">
        <v>45</v>
      </c>
      <c r="C209" s="44">
        <f t="shared" si="34"/>
        <v>4807</v>
      </c>
      <c r="D209" s="44">
        <v>4826</v>
      </c>
      <c r="E209" s="44">
        <f t="shared" si="35"/>
        <v>19</v>
      </c>
      <c r="F209" s="44">
        <v>146</v>
      </c>
      <c r="G209" s="70">
        <f t="shared" si="36"/>
        <v>2774</v>
      </c>
      <c r="H209" s="44">
        <f t="shared" si="37"/>
        <v>339</v>
      </c>
      <c r="I209" s="44">
        <v>339</v>
      </c>
      <c r="J209" s="44">
        <f t="shared" si="38"/>
        <v>0</v>
      </c>
      <c r="K209" s="44">
        <f t="shared" si="39"/>
        <v>559</v>
      </c>
      <c r="L209" s="70">
        <f t="shared" si="40"/>
        <v>0</v>
      </c>
      <c r="M209" s="70">
        <v>3828</v>
      </c>
      <c r="N209" s="70">
        <v>8467</v>
      </c>
      <c r="O209" s="46"/>
      <c r="P209" s="46"/>
      <c r="Q209" s="70"/>
      <c r="R209" s="70"/>
      <c r="S209" s="70">
        <v>80176</v>
      </c>
      <c r="T209" s="70"/>
      <c r="U209" s="70">
        <f t="shared" si="41"/>
        <v>95245</v>
      </c>
      <c r="V209" s="46">
        <f t="shared" si="42"/>
        <v>0</v>
      </c>
      <c r="W209" s="46">
        <f t="shared" si="43"/>
        <v>95245</v>
      </c>
      <c r="X209" s="135">
        <v>95245</v>
      </c>
      <c r="Y209" s="46">
        <f t="shared" si="44"/>
        <v>0</v>
      </c>
    </row>
    <row r="210" spans="1:25" ht="15.75" hidden="1" thickBot="1" x14ac:dyDescent="0.3">
      <c r="B210" s="43" t="s">
        <v>46</v>
      </c>
      <c r="C210" s="44">
        <f t="shared" si="34"/>
        <v>4826</v>
      </c>
      <c r="D210" s="44">
        <v>4844</v>
      </c>
      <c r="E210" s="44">
        <f t="shared" si="35"/>
        <v>18</v>
      </c>
      <c r="F210" s="44">
        <v>146</v>
      </c>
      <c r="G210" s="70">
        <f t="shared" si="36"/>
        <v>2628</v>
      </c>
      <c r="H210" s="44">
        <f t="shared" si="37"/>
        <v>339</v>
      </c>
      <c r="I210" s="44">
        <v>339</v>
      </c>
      <c r="J210" s="44">
        <f t="shared" si="38"/>
        <v>0</v>
      </c>
      <c r="K210" s="44">
        <f t="shared" si="39"/>
        <v>559</v>
      </c>
      <c r="L210" s="70">
        <f t="shared" si="40"/>
        <v>0</v>
      </c>
      <c r="M210" s="70">
        <v>3828</v>
      </c>
      <c r="N210" s="70">
        <v>8493</v>
      </c>
      <c r="O210" s="36"/>
      <c r="P210" s="36"/>
      <c r="Q210" s="70"/>
      <c r="R210" s="70"/>
      <c r="S210" s="70">
        <v>80176</v>
      </c>
      <c r="T210" s="70"/>
      <c r="U210" s="70">
        <f t="shared" si="41"/>
        <v>95125</v>
      </c>
      <c r="V210" s="46">
        <f t="shared" si="42"/>
        <v>0</v>
      </c>
      <c r="W210" s="46">
        <f t="shared" si="43"/>
        <v>95125</v>
      </c>
      <c r="X210" s="73">
        <v>95125</v>
      </c>
      <c r="Y210" s="46">
        <f t="shared" si="44"/>
        <v>0</v>
      </c>
    </row>
    <row r="211" spans="1:25" ht="15.75" hidden="1" thickBot="1" x14ac:dyDescent="0.3">
      <c r="A211">
        <v>2020</v>
      </c>
      <c r="B211" s="38" t="s">
        <v>35</v>
      </c>
      <c r="C211" s="39">
        <f t="shared" ref="C211:C234" si="45">D210</f>
        <v>4844</v>
      </c>
      <c r="D211" s="39">
        <v>4864</v>
      </c>
      <c r="E211" s="39">
        <f t="shared" ref="E211:E234" si="46">D211-C211</f>
        <v>20</v>
      </c>
      <c r="F211" s="39">
        <v>146</v>
      </c>
      <c r="G211" s="69">
        <f t="shared" ref="G211:G222" si="47">F211*E211</f>
        <v>2920</v>
      </c>
      <c r="H211" s="39">
        <f t="shared" ref="H211:H234" si="48">I210</f>
        <v>339</v>
      </c>
      <c r="I211" s="39">
        <v>340</v>
      </c>
      <c r="J211" s="39">
        <f t="shared" ref="J211:J221" si="49">I211-H211</f>
        <v>1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576</v>
      </c>
      <c r="M211" s="69">
        <v>3943</v>
      </c>
      <c r="N211" s="69">
        <v>8501</v>
      </c>
      <c r="O211" s="41"/>
      <c r="P211" s="41"/>
      <c r="Q211" s="69"/>
      <c r="R211" s="69"/>
      <c r="S211" s="69">
        <v>82581</v>
      </c>
      <c r="T211" s="69"/>
      <c r="U211" s="69">
        <f t="shared" ref="U211:U222" si="50">G211+L211+M211+R211+S211+N211+Q211+T211</f>
        <v>98521</v>
      </c>
      <c r="V211" s="41">
        <f t="shared" ref="V211:V234" si="51">Y210</f>
        <v>0</v>
      </c>
      <c r="W211" s="41">
        <f t="shared" ref="W211:W234" si="52">U211+V211</f>
        <v>98521</v>
      </c>
      <c r="X211" s="152"/>
      <c r="Y211" s="41">
        <f t="shared" ref="Y211:Y222" si="53">W211-X211</f>
        <v>98521</v>
      </c>
    </row>
    <row r="212" spans="1:25" ht="15.75" hidden="1" thickBot="1" x14ac:dyDescent="0.3">
      <c r="B212" s="43" t="s">
        <v>36</v>
      </c>
      <c r="C212" s="44">
        <f t="shared" si="45"/>
        <v>4864</v>
      </c>
      <c r="D212" s="44">
        <v>4887</v>
      </c>
      <c r="E212" s="44">
        <f t="shared" si="46"/>
        <v>23</v>
      </c>
      <c r="F212" s="44">
        <v>146</v>
      </c>
      <c r="G212" s="70">
        <f t="shared" si="47"/>
        <v>3358</v>
      </c>
      <c r="H212" s="44">
        <f t="shared" si="48"/>
        <v>340</v>
      </c>
      <c r="I212" s="44">
        <v>346</v>
      </c>
      <c r="J212" s="44">
        <f t="shared" si="49"/>
        <v>6</v>
      </c>
      <c r="K212" s="44">
        <f t="shared" ref="K212:K220" si="54">IF(J212&lt;=120,576,IF(AND(J212&gt;=121,J212&lt;=150),761,IF(AND(J212&gt;=151,J212&lt;=200),1317,IF(J212&gt;=201,2430,))))</f>
        <v>576</v>
      </c>
      <c r="L212" s="70">
        <f t="shared" ref="L212:L220" si="55">IF(K212=576,K212*J212,IF(K212=761,120*576+(J212-120)*761,IF(K212=1317,120*576+30*761+(J212-150)*1317,IF(K212=2430,120*576+30*761+50*1317+(J212-200)*2430,))))</f>
        <v>3456</v>
      </c>
      <c r="M212" s="70">
        <v>3943</v>
      </c>
      <c r="N212" s="70">
        <v>8539</v>
      </c>
      <c r="O212" s="46"/>
      <c r="P212" s="46"/>
      <c r="Q212" s="70"/>
      <c r="R212" s="70"/>
      <c r="S212" s="70">
        <v>82581</v>
      </c>
      <c r="T212" s="70"/>
      <c r="U212" s="70">
        <f t="shared" si="50"/>
        <v>101877</v>
      </c>
      <c r="V212" s="46">
        <f t="shared" si="51"/>
        <v>98521</v>
      </c>
      <c r="W212" s="46">
        <f t="shared" si="52"/>
        <v>200398</v>
      </c>
      <c r="X212" s="135">
        <v>200398</v>
      </c>
      <c r="Y212" s="46">
        <f t="shared" si="53"/>
        <v>0</v>
      </c>
    </row>
    <row r="213" spans="1:25" ht="15.75" hidden="1" thickBot="1" x14ac:dyDescent="0.3">
      <c r="B213" s="43" t="s">
        <v>37</v>
      </c>
      <c r="C213" s="44">
        <f t="shared" si="45"/>
        <v>4887</v>
      </c>
      <c r="D213" s="44">
        <v>4906</v>
      </c>
      <c r="E213" s="44">
        <f t="shared" si="46"/>
        <v>19</v>
      </c>
      <c r="F213" s="44">
        <v>146</v>
      </c>
      <c r="G213" s="70">
        <f t="shared" si="47"/>
        <v>2774</v>
      </c>
      <c r="H213" s="44">
        <f t="shared" si="48"/>
        <v>346</v>
      </c>
      <c r="I213" s="44">
        <v>346</v>
      </c>
      <c r="J213" s="44">
        <f t="shared" si="49"/>
        <v>0</v>
      </c>
      <c r="K213" s="44">
        <f t="shared" si="54"/>
        <v>576</v>
      </c>
      <c r="L213" s="70">
        <f t="shared" si="55"/>
        <v>0</v>
      </c>
      <c r="M213" s="70">
        <v>3943</v>
      </c>
      <c r="N213" s="70">
        <v>8580</v>
      </c>
      <c r="O213" s="46"/>
      <c r="P213" s="46"/>
      <c r="Q213" s="70"/>
      <c r="R213" s="70"/>
      <c r="S213" s="70">
        <v>82581</v>
      </c>
      <c r="T213" s="70"/>
      <c r="U213" s="70">
        <f t="shared" si="50"/>
        <v>97878</v>
      </c>
      <c r="V213" s="46">
        <f t="shared" si="51"/>
        <v>0</v>
      </c>
      <c r="W213" s="46">
        <f t="shared" si="52"/>
        <v>97878</v>
      </c>
      <c r="X213" s="135"/>
      <c r="Y213" s="46">
        <f t="shared" si="53"/>
        <v>97878</v>
      </c>
    </row>
    <row r="214" spans="1:25" ht="15.75" hidden="1" thickBot="1" x14ac:dyDescent="0.3">
      <c r="B214" s="43" t="s">
        <v>38</v>
      </c>
      <c r="C214" s="44">
        <f t="shared" si="45"/>
        <v>4906</v>
      </c>
      <c r="D214" s="44">
        <v>4927</v>
      </c>
      <c r="E214" s="44">
        <f t="shared" si="46"/>
        <v>21</v>
      </c>
      <c r="F214" s="44">
        <v>146</v>
      </c>
      <c r="G214" s="70">
        <f t="shared" si="47"/>
        <v>3066</v>
      </c>
      <c r="H214" s="44">
        <f t="shared" si="48"/>
        <v>346</v>
      </c>
      <c r="I214" s="44">
        <v>346</v>
      </c>
      <c r="J214" s="44">
        <f t="shared" si="49"/>
        <v>0</v>
      </c>
      <c r="K214" s="44">
        <f t="shared" si="54"/>
        <v>576</v>
      </c>
      <c r="L214" s="70">
        <f t="shared" si="55"/>
        <v>0</v>
      </c>
      <c r="M214" s="70">
        <v>3943</v>
      </c>
      <c r="N214" s="70">
        <v>8607</v>
      </c>
      <c r="O214" s="46"/>
      <c r="P214" s="46"/>
      <c r="Q214" s="70"/>
      <c r="R214" s="70"/>
      <c r="S214" s="70">
        <v>82581</v>
      </c>
      <c r="T214" s="70"/>
      <c r="U214" s="70">
        <f t="shared" si="50"/>
        <v>98197</v>
      </c>
      <c r="V214" s="46">
        <f t="shared" si="51"/>
        <v>97878</v>
      </c>
      <c r="W214" s="46">
        <f t="shared" si="52"/>
        <v>196075</v>
      </c>
      <c r="X214" s="135">
        <v>196075</v>
      </c>
      <c r="Y214" s="46">
        <f t="shared" si="53"/>
        <v>0</v>
      </c>
    </row>
    <row r="215" spans="1:25" ht="15.75" hidden="1" thickBot="1" x14ac:dyDescent="0.3">
      <c r="B215" s="43" t="s">
        <v>39</v>
      </c>
      <c r="C215" s="44">
        <f t="shared" si="45"/>
        <v>4927</v>
      </c>
      <c r="D215" s="44">
        <v>4947</v>
      </c>
      <c r="E215" s="44">
        <f t="shared" si="46"/>
        <v>20</v>
      </c>
      <c r="F215" s="44">
        <v>146</v>
      </c>
      <c r="G215" s="70">
        <f t="shared" si="47"/>
        <v>2920</v>
      </c>
      <c r="H215" s="44">
        <f t="shared" si="48"/>
        <v>346</v>
      </c>
      <c r="I215" s="44">
        <v>346</v>
      </c>
      <c r="J215" s="44">
        <f t="shared" si="49"/>
        <v>0</v>
      </c>
      <c r="K215" s="44">
        <f t="shared" si="54"/>
        <v>576</v>
      </c>
      <c r="L215" s="70">
        <f t="shared" si="55"/>
        <v>0</v>
      </c>
      <c r="M215" s="70">
        <v>3943</v>
      </c>
      <c r="N215" s="70">
        <v>8615</v>
      </c>
      <c r="O215" s="46"/>
      <c r="P215" s="46"/>
      <c r="Q215" s="70"/>
      <c r="R215" s="70"/>
      <c r="S215" s="70">
        <v>82581</v>
      </c>
      <c r="T215" s="70"/>
      <c r="U215" s="70">
        <f t="shared" si="50"/>
        <v>98059</v>
      </c>
      <c r="V215" s="46">
        <f t="shared" si="51"/>
        <v>0</v>
      </c>
      <c r="W215" s="46">
        <f t="shared" si="52"/>
        <v>98059</v>
      </c>
      <c r="X215" s="135">
        <v>98059</v>
      </c>
      <c r="Y215" s="46">
        <f t="shared" si="53"/>
        <v>0</v>
      </c>
    </row>
    <row r="216" spans="1:25" ht="15.75" hidden="1" thickBot="1" x14ac:dyDescent="0.3">
      <c r="B216" s="43" t="s">
        <v>40</v>
      </c>
      <c r="C216" s="44">
        <f t="shared" si="45"/>
        <v>4947</v>
      </c>
      <c r="D216" s="44">
        <v>4967</v>
      </c>
      <c r="E216" s="44">
        <f t="shared" si="46"/>
        <v>20</v>
      </c>
      <c r="F216" s="44">
        <v>146</v>
      </c>
      <c r="G216" s="70">
        <f t="shared" si="47"/>
        <v>2920</v>
      </c>
      <c r="H216" s="44">
        <f t="shared" si="48"/>
        <v>346</v>
      </c>
      <c r="I216" s="44">
        <v>346</v>
      </c>
      <c r="J216" s="44">
        <f t="shared" si="49"/>
        <v>0</v>
      </c>
      <c r="K216" s="44">
        <f t="shared" si="54"/>
        <v>576</v>
      </c>
      <c r="L216" s="70">
        <f t="shared" si="55"/>
        <v>0</v>
      </c>
      <c r="M216" s="70">
        <v>3943</v>
      </c>
      <c r="N216" s="70">
        <v>8609</v>
      </c>
      <c r="O216" s="46"/>
      <c r="P216" s="46"/>
      <c r="Q216" s="70"/>
      <c r="R216" s="70"/>
      <c r="S216" s="70">
        <v>82581</v>
      </c>
      <c r="T216" s="70"/>
      <c r="U216" s="70">
        <f t="shared" si="50"/>
        <v>98053</v>
      </c>
      <c r="V216" s="46">
        <f t="shared" si="51"/>
        <v>0</v>
      </c>
      <c r="W216" s="46">
        <f t="shared" si="52"/>
        <v>98053</v>
      </c>
      <c r="X216" s="135"/>
      <c r="Y216" s="46">
        <f t="shared" si="53"/>
        <v>98053</v>
      </c>
    </row>
    <row r="217" spans="1:25" ht="15.75" hidden="1" thickBot="1" x14ac:dyDescent="0.3">
      <c r="B217" s="43" t="s">
        <v>41</v>
      </c>
      <c r="C217" s="44">
        <f t="shared" si="45"/>
        <v>4967</v>
      </c>
      <c r="D217" s="44">
        <v>4989</v>
      </c>
      <c r="E217" s="44">
        <f t="shared" si="46"/>
        <v>22</v>
      </c>
      <c r="F217" s="44">
        <v>146</v>
      </c>
      <c r="G217" s="70">
        <f t="shared" si="47"/>
        <v>3212</v>
      </c>
      <c r="H217" s="44">
        <f t="shared" si="48"/>
        <v>346</v>
      </c>
      <c r="I217" s="44">
        <v>346</v>
      </c>
      <c r="J217" s="44">
        <f t="shared" si="49"/>
        <v>0</v>
      </c>
      <c r="K217" s="44">
        <f t="shared" si="54"/>
        <v>576</v>
      </c>
      <c r="L217" s="70">
        <f t="shared" si="55"/>
        <v>0</v>
      </c>
      <c r="M217" s="70">
        <v>3943</v>
      </c>
      <c r="N217" s="70">
        <v>8600</v>
      </c>
      <c r="O217" s="46"/>
      <c r="P217" s="46"/>
      <c r="Q217" s="70"/>
      <c r="R217" s="70"/>
      <c r="S217" s="70">
        <v>82581</v>
      </c>
      <c r="T217" s="70"/>
      <c r="U217" s="70">
        <f t="shared" si="50"/>
        <v>98336</v>
      </c>
      <c r="V217" s="46">
        <f t="shared" si="51"/>
        <v>98053</v>
      </c>
      <c r="W217" s="46">
        <f t="shared" si="52"/>
        <v>196389</v>
      </c>
      <c r="X217" s="135">
        <v>196389</v>
      </c>
      <c r="Y217" s="46">
        <f t="shared" si="53"/>
        <v>0</v>
      </c>
    </row>
    <row r="218" spans="1:25" ht="15.75" hidden="1" thickBot="1" x14ac:dyDescent="0.3">
      <c r="B218" s="43" t="s">
        <v>42</v>
      </c>
      <c r="C218" s="44">
        <f t="shared" si="45"/>
        <v>4989</v>
      </c>
      <c r="D218" s="44">
        <v>5017</v>
      </c>
      <c r="E218" s="44">
        <f t="shared" si="46"/>
        <v>28</v>
      </c>
      <c r="F218" s="44">
        <v>146</v>
      </c>
      <c r="G218" s="70">
        <f t="shared" si="47"/>
        <v>4088</v>
      </c>
      <c r="H218" s="44">
        <f t="shared" si="48"/>
        <v>346</v>
      </c>
      <c r="I218" s="44">
        <v>347</v>
      </c>
      <c r="J218" s="44">
        <f t="shared" si="49"/>
        <v>1</v>
      </c>
      <c r="K218" s="44">
        <f t="shared" si="54"/>
        <v>576</v>
      </c>
      <c r="L218" s="70">
        <f t="shared" si="55"/>
        <v>576</v>
      </c>
      <c r="M218" s="70">
        <v>3943</v>
      </c>
      <c r="N218" s="70">
        <v>8604</v>
      </c>
      <c r="O218" s="46"/>
      <c r="P218" s="46"/>
      <c r="Q218" s="70"/>
      <c r="R218" s="70"/>
      <c r="S218" s="70">
        <v>82581</v>
      </c>
      <c r="T218" s="70"/>
      <c r="U218" s="70">
        <f t="shared" si="50"/>
        <v>99792</v>
      </c>
      <c r="V218" s="46">
        <f t="shared" si="51"/>
        <v>0</v>
      </c>
      <c r="W218" s="46">
        <f t="shared" si="52"/>
        <v>99792</v>
      </c>
      <c r="X218" s="135">
        <v>99792</v>
      </c>
      <c r="Y218" s="46">
        <f t="shared" si="53"/>
        <v>0</v>
      </c>
    </row>
    <row r="219" spans="1:25" ht="15.75" hidden="1" customHeight="1" x14ac:dyDescent="0.25">
      <c r="B219" s="43" t="s">
        <v>43</v>
      </c>
      <c r="C219" s="44">
        <f t="shared" si="45"/>
        <v>5017</v>
      </c>
      <c r="D219" s="44">
        <v>5040</v>
      </c>
      <c r="E219" s="44">
        <f t="shared" si="46"/>
        <v>23</v>
      </c>
      <c r="F219" s="44">
        <v>146</v>
      </c>
      <c r="G219" s="70">
        <f t="shared" si="47"/>
        <v>3358</v>
      </c>
      <c r="H219" s="44">
        <f t="shared" si="48"/>
        <v>347</v>
      </c>
      <c r="I219" s="44">
        <v>347</v>
      </c>
      <c r="J219" s="44">
        <f t="shared" si="49"/>
        <v>0</v>
      </c>
      <c r="K219" s="44">
        <f t="shared" si="54"/>
        <v>576</v>
      </c>
      <c r="L219" s="70">
        <f t="shared" si="55"/>
        <v>0</v>
      </c>
      <c r="M219" s="70">
        <v>3943</v>
      </c>
      <c r="N219" s="70">
        <v>8612</v>
      </c>
      <c r="O219" s="46"/>
      <c r="P219" s="46"/>
      <c r="Q219" s="70"/>
      <c r="R219" s="70"/>
      <c r="S219" s="70">
        <v>82581</v>
      </c>
      <c r="T219" s="70"/>
      <c r="U219" s="70">
        <f t="shared" si="50"/>
        <v>98494</v>
      </c>
      <c r="V219" s="46">
        <f t="shared" si="51"/>
        <v>0</v>
      </c>
      <c r="W219" s="46">
        <f t="shared" si="52"/>
        <v>98494</v>
      </c>
      <c r="X219" s="135"/>
      <c r="Y219" s="46">
        <f t="shared" si="53"/>
        <v>98494</v>
      </c>
    </row>
    <row r="220" spans="1:25" ht="15.75" hidden="1" customHeight="1" x14ac:dyDescent="0.25">
      <c r="B220" s="43" t="s">
        <v>44</v>
      </c>
      <c r="C220" s="44">
        <f t="shared" si="45"/>
        <v>5040</v>
      </c>
      <c r="D220" s="44">
        <v>5061</v>
      </c>
      <c r="E220" s="44">
        <f t="shared" si="46"/>
        <v>21</v>
      </c>
      <c r="F220" s="44">
        <v>146</v>
      </c>
      <c r="G220" s="70">
        <f t="shared" si="47"/>
        <v>3066</v>
      </c>
      <c r="H220" s="44">
        <f t="shared" si="48"/>
        <v>347</v>
      </c>
      <c r="I220" s="44">
        <v>347</v>
      </c>
      <c r="J220" s="44">
        <f t="shared" si="49"/>
        <v>0</v>
      </c>
      <c r="K220" s="44">
        <f t="shared" si="54"/>
        <v>576</v>
      </c>
      <c r="L220" s="70">
        <f t="shared" si="55"/>
        <v>0</v>
      </c>
      <c r="M220" s="70">
        <v>3943</v>
      </c>
      <c r="N220" s="70">
        <v>8652</v>
      </c>
      <c r="O220" s="46"/>
      <c r="P220" s="46"/>
      <c r="Q220" s="70"/>
      <c r="R220" s="70"/>
      <c r="S220" s="70">
        <v>82581</v>
      </c>
      <c r="T220" s="70"/>
      <c r="U220" s="70">
        <f t="shared" si="50"/>
        <v>98242</v>
      </c>
      <c r="V220" s="46">
        <f t="shared" si="51"/>
        <v>98494</v>
      </c>
      <c r="W220" s="46">
        <f t="shared" si="52"/>
        <v>196736</v>
      </c>
      <c r="X220" s="135">
        <v>196736</v>
      </c>
      <c r="Y220" s="46">
        <f t="shared" si="53"/>
        <v>0</v>
      </c>
    </row>
    <row r="221" spans="1:25" ht="15.75" hidden="1" customHeight="1" x14ac:dyDescent="0.25">
      <c r="B221" s="43" t="s">
        <v>45</v>
      </c>
      <c r="C221" s="44">
        <f t="shared" si="45"/>
        <v>5061</v>
      </c>
      <c r="D221" s="44">
        <v>5094</v>
      </c>
      <c r="E221" s="44">
        <f t="shared" si="46"/>
        <v>33</v>
      </c>
      <c r="F221" s="44">
        <v>146</v>
      </c>
      <c r="G221" s="70">
        <f t="shared" si="47"/>
        <v>4818</v>
      </c>
      <c r="H221" s="44">
        <f t="shared" si="48"/>
        <v>347</v>
      </c>
      <c r="I221" s="44">
        <v>350</v>
      </c>
      <c r="J221" s="44">
        <f t="shared" si="49"/>
        <v>3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1728</v>
      </c>
      <c r="M221" s="70">
        <v>3943</v>
      </c>
      <c r="N221" s="70">
        <v>8709</v>
      </c>
      <c r="O221" s="46"/>
      <c r="P221" s="46"/>
      <c r="Q221" s="70"/>
      <c r="R221" s="70"/>
      <c r="S221" s="70">
        <v>82581</v>
      </c>
      <c r="T221" s="70"/>
      <c r="U221" s="70">
        <f t="shared" si="50"/>
        <v>101779</v>
      </c>
      <c r="V221" s="46">
        <f t="shared" si="51"/>
        <v>0</v>
      </c>
      <c r="W221" s="46">
        <f t="shared" si="52"/>
        <v>101779</v>
      </c>
      <c r="X221" s="135"/>
      <c r="Y221" s="46">
        <f t="shared" si="53"/>
        <v>101779</v>
      </c>
    </row>
    <row r="222" spans="1:25" ht="15.75" hidden="1" customHeight="1" thickBot="1" x14ac:dyDescent="0.3">
      <c r="B222" s="83" t="s">
        <v>46</v>
      </c>
      <c r="C222" s="84">
        <f t="shared" si="45"/>
        <v>5094</v>
      </c>
      <c r="D222" s="84">
        <v>5114</v>
      </c>
      <c r="E222" s="84">
        <f t="shared" si="46"/>
        <v>20</v>
      </c>
      <c r="F222" s="84">
        <v>146</v>
      </c>
      <c r="G222" s="35">
        <f t="shared" si="47"/>
        <v>2920</v>
      </c>
      <c r="H222" s="84">
        <f t="shared" si="48"/>
        <v>350</v>
      </c>
      <c r="I222" s="84">
        <v>350</v>
      </c>
      <c r="J222" s="84">
        <f t="shared" ref="J222:J234" si="56">I222-H222</f>
        <v>0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0</v>
      </c>
      <c r="M222" s="35">
        <v>3943</v>
      </c>
      <c r="N222" s="35">
        <v>8721</v>
      </c>
      <c r="O222" s="36"/>
      <c r="P222" s="36"/>
      <c r="Q222" s="35"/>
      <c r="R222" s="35"/>
      <c r="S222" s="35">
        <v>82581</v>
      </c>
      <c r="T222" s="35"/>
      <c r="U222" s="35">
        <f t="shared" si="50"/>
        <v>98165</v>
      </c>
      <c r="V222" s="36">
        <f t="shared" si="51"/>
        <v>101779</v>
      </c>
      <c r="W222" s="36">
        <f t="shared" si="52"/>
        <v>199944</v>
      </c>
      <c r="X222" s="135">
        <v>199944</v>
      </c>
      <c r="Y222" s="46">
        <f t="shared" si="53"/>
        <v>0</v>
      </c>
    </row>
    <row r="223" spans="1:25" ht="15.75" hidden="1" thickBot="1" x14ac:dyDescent="0.3">
      <c r="A223">
        <v>2021</v>
      </c>
      <c r="B223" s="43" t="s">
        <v>35</v>
      </c>
      <c r="C223" s="44">
        <f t="shared" si="45"/>
        <v>5114</v>
      </c>
      <c r="D223" s="44">
        <v>5144</v>
      </c>
      <c r="E223" s="44">
        <f t="shared" si="46"/>
        <v>30</v>
      </c>
      <c r="F223" s="44">
        <v>146</v>
      </c>
      <c r="G223" s="70">
        <f t="shared" ref="G223:G234" si="57">E223*F223</f>
        <v>4380</v>
      </c>
      <c r="H223" s="44">
        <f t="shared" si="48"/>
        <v>350</v>
      </c>
      <c r="I223" s="44">
        <v>351</v>
      </c>
      <c r="J223" s="44">
        <f t="shared" si="56"/>
        <v>1</v>
      </c>
      <c r="K223" s="44">
        <f t="shared" ref="K223:K234" si="58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593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34" si="59">G223+L223+M223+N223+Q223+R223+S223+T223</f>
        <v>102829</v>
      </c>
      <c r="V223" s="46">
        <f t="shared" si="51"/>
        <v>0</v>
      </c>
      <c r="W223" s="41">
        <f t="shared" si="52"/>
        <v>102829</v>
      </c>
      <c r="X223" s="152"/>
      <c r="Y223" s="41">
        <f t="shared" ref="Y223" si="60">W223-X223</f>
        <v>102829</v>
      </c>
    </row>
    <row r="224" spans="1:25" ht="15.75" hidden="1" thickBot="1" x14ac:dyDescent="0.3">
      <c r="B224" s="43" t="s">
        <v>36</v>
      </c>
      <c r="C224" s="44">
        <f t="shared" si="45"/>
        <v>5144</v>
      </c>
      <c r="D224" s="44">
        <v>5167</v>
      </c>
      <c r="E224" s="44">
        <f t="shared" si="46"/>
        <v>23</v>
      </c>
      <c r="F224" s="44">
        <v>146</v>
      </c>
      <c r="G224" s="70">
        <f t="shared" si="57"/>
        <v>3358</v>
      </c>
      <c r="H224" s="44">
        <f t="shared" si="48"/>
        <v>351</v>
      </c>
      <c r="I224" s="44">
        <v>351</v>
      </c>
      <c r="J224" s="44">
        <f t="shared" si="56"/>
        <v>0</v>
      </c>
      <c r="K224" s="44">
        <f t="shared" si="58"/>
        <v>593</v>
      </c>
      <c r="L224" s="46">
        <f t="shared" ref="L224:L234" si="61">IF(K224=593,K224*J224,IF(K224=784,80*593+(J224-80)*784,IF(K224=1357,80*593+20*784+(J224-100)*1357,IF(K224=2501,80*593+20*784+100*1357+(J224-200)*2501,))))</f>
        <v>0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59"/>
        <v>101263</v>
      </c>
      <c r="V224" s="46">
        <f t="shared" si="51"/>
        <v>102829</v>
      </c>
      <c r="W224" s="46">
        <f t="shared" si="52"/>
        <v>204092</v>
      </c>
      <c r="X224" s="135">
        <v>204092</v>
      </c>
      <c r="Y224" s="46">
        <f t="shared" ref="Y224:Y231" si="62">W224-X224</f>
        <v>0</v>
      </c>
    </row>
    <row r="225" spans="1:25" ht="15.75" hidden="1" thickBot="1" x14ac:dyDescent="0.3">
      <c r="B225" s="43" t="s">
        <v>37</v>
      </c>
      <c r="C225" s="44">
        <f t="shared" si="45"/>
        <v>5167</v>
      </c>
      <c r="D225" s="44">
        <v>5186</v>
      </c>
      <c r="E225" s="44">
        <f t="shared" si="46"/>
        <v>19</v>
      </c>
      <c r="F225" s="44">
        <v>146</v>
      </c>
      <c r="G225" s="70">
        <f t="shared" si="57"/>
        <v>2774</v>
      </c>
      <c r="H225" s="44">
        <f t="shared" si="48"/>
        <v>351</v>
      </c>
      <c r="I225" s="44">
        <v>351</v>
      </c>
      <c r="J225" s="44">
        <f t="shared" si="56"/>
        <v>0</v>
      </c>
      <c r="K225" s="44">
        <f t="shared" si="58"/>
        <v>593</v>
      </c>
      <c r="L225" s="46">
        <f t="shared" si="61"/>
        <v>0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59"/>
        <v>100711</v>
      </c>
      <c r="V225" s="46">
        <f t="shared" si="51"/>
        <v>0</v>
      </c>
      <c r="W225" s="46">
        <f t="shared" si="52"/>
        <v>100711</v>
      </c>
      <c r="X225" s="135">
        <v>100711</v>
      </c>
      <c r="Y225" s="46">
        <f t="shared" si="62"/>
        <v>0</v>
      </c>
    </row>
    <row r="226" spans="1:25" ht="15.75" hidden="1" thickBot="1" x14ac:dyDescent="0.3">
      <c r="B226" s="43" t="s">
        <v>38</v>
      </c>
      <c r="C226" s="44">
        <f t="shared" si="45"/>
        <v>5186</v>
      </c>
      <c r="D226" s="44">
        <v>5207</v>
      </c>
      <c r="E226" s="44">
        <f t="shared" si="46"/>
        <v>21</v>
      </c>
      <c r="F226" s="44">
        <v>146</v>
      </c>
      <c r="G226" s="70">
        <f t="shared" si="57"/>
        <v>3066</v>
      </c>
      <c r="H226" s="44">
        <f t="shared" si="48"/>
        <v>351</v>
      </c>
      <c r="I226" s="44">
        <v>351</v>
      </c>
      <c r="J226" s="44">
        <f t="shared" si="56"/>
        <v>0</v>
      </c>
      <c r="K226" s="44">
        <f t="shared" si="58"/>
        <v>593</v>
      </c>
      <c r="L226" s="46">
        <f t="shared" si="61"/>
        <v>0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59"/>
        <v>101033</v>
      </c>
      <c r="V226" s="46">
        <f t="shared" si="51"/>
        <v>0</v>
      </c>
      <c r="W226" s="46">
        <f t="shared" si="52"/>
        <v>101033</v>
      </c>
      <c r="X226" s="135">
        <v>101033</v>
      </c>
      <c r="Y226" s="46">
        <f t="shared" si="62"/>
        <v>0</v>
      </c>
    </row>
    <row r="227" spans="1:25" ht="15.75" hidden="1" thickBot="1" x14ac:dyDescent="0.3">
      <c r="B227" s="43" t="s">
        <v>39</v>
      </c>
      <c r="C227" s="44">
        <f t="shared" si="45"/>
        <v>5207</v>
      </c>
      <c r="D227" s="44">
        <v>5228</v>
      </c>
      <c r="E227" s="44">
        <f t="shared" si="46"/>
        <v>21</v>
      </c>
      <c r="F227" s="44">
        <v>146</v>
      </c>
      <c r="G227" s="70">
        <f t="shared" si="57"/>
        <v>3066</v>
      </c>
      <c r="H227" s="44">
        <f t="shared" si="48"/>
        <v>351</v>
      </c>
      <c r="I227" s="44">
        <v>352</v>
      </c>
      <c r="J227" s="44">
        <f t="shared" si="56"/>
        <v>1</v>
      </c>
      <c r="K227" s="44">
        <f t="shared" si="58"/>
        <v>593</v>
      </c>
      <c r="L227" s="46">
        <f t="shared" si="61"/>
        <v>593</v>
      </c>
      <c r="M227" s="70">
        <v>4061</v>
      </c>
      <c r="N227" s="70">
        <v>8848</v>
      </c>
      <c r="O227" s="70"/>
      <c r="P227" s="70"/>
      <c r="Q227" s="70"/>
      <c r="R227" s="70"/>
      <c r="S227" s="70">
        <v>85058</v>
      </c>
      <c r="T227" s="70"/>
      <c r="U227" s="70">
        <f t="shared" si="59"/>
        <v>101626</v>
      </c>
      <c r="V227" s="46">
        <f t="shared" si="51"/>
        <v>0</v>
      </c>
      <c r="W227" s="46">
        <f t="shared" si="52"/>
        <v>101626</v>
      </c>
      <c r="X227" s="135">
        <v>101626</v>
      </c>
      <c r="Y227" s="46">
        <f t="shared" si="62"/>
        <v>0</v>
      </c>
    </row>
    <row r="228" spans="1:25" ht="15.75" hidden="1" thickBot="1" x14ac:dyDescent="0.3">
      <c r="B228" s="43" t="s">
        <v>40</v>
      </c>
      <c r="C228" s="44">
        <f t="shared" si="45"/>
        <v>5228</v>
      </c>
      <c r="D228" s="44">
        <v>5249</v>
      </c>
      <c r="E228" s="44">
        <f t="shared" si="46"/>
        <v>21</v>
      </c>
      <c r="F228" s="44">
        <v>146</v>
      </c>
      <c r="G228" s="70">
        <f t="shared" si="57"/>
        <v>3066</v>
      </c>
      <c r="H228" s="44">
        <f t="shared" si="48"/>
        <v>352</v>
      </c>
      <c r="I228" s="44">
        <v>352</v>
      </c>
      <c r="J228" s="44">
        <f t="shared" si="56"/>
        <v>0</v>
      </c>
      <c r="K228" s="44">
        <f t="shared" si="58"/>
        <v>593</v>
      </c>
      <c r="L228" s="46">
        <f t="shared" si="61"/>
        <v>0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59"/>
        <v>101098</v>
      </c>
      <c r="V228" s="46">
        <f t="shared" si="51"/>
        <v>0</v>
      </c>
      <c r="W228" s="46">
        <f t="shared" si="52"/>
        <v>101098</v>
      </c>
      <c r="X228" s="135">
        <v>101098</v>
      </c>
      <c r="Y228" s="46">
        <f t="shared" si="62"/>
        <v>0</v>
      </c>
    </row>
    <row r="229" spans="1:25" ht="15.75" hidden="1" thickBot="1" x14ac:dyDescent="0.3">
      <c r="B229" s="43" t="s">
        <v>41</v>
      </c>
      <c r="C229" s="44">
        <f t="shared" si="45"/>
        <v>5249</v>
      </c>
      <c r="D229" s="44">
        <v>5312</v>
      </c>
      <c r="E229" s="44">
        <f t="shared" si="46"/>
        <v>63</v>
      </c>
      <c r="F229" s="44">
        <v>146</v>
      </c>
      <c r="G229" s="70">
        <f t="shared" si="57"/>
        <v>9198</v>
      </c>
      <c r="H229" s="44">
        <f t="shared" si="48"/>
        <v>352</v>
      </c>
      <c r="I229" s="44">
        <v>354</v>
      </c>
      <c r="J229" s="44">
        <f t="shared" si="56"/>
        <v>2</v>
      </c>
      <c r="K229" s="44">
        <f t="shared" si="58"/>
        <v>593</v>
      </c>
      <c r="L229" s="46">
        <f t="shared" si="61"/>
        <v>1186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59"/>
        <v>108430</v>
      </c>
      <c r="V229" s="46">
        <f t="shared" si="51"/>
        <v>0</v>
      </c>
      <c r="W229" s="46">
        <f t="shared" si="52"/>
        <v>108430</v>
      </c>
      <c r="X229" s="135">
        <v>108430</v>
      </c>
      <c r="Y229" s="46">
        <f t="shared" si="62"/>
        <v>0</v>
      </c>
    </row>
    <row r="230" spans="1:25" ht="15.75" hidden="1" thickBot="1" x14ac:dyDescent="0.3">
      <c r="B230" s="43" t="s">
        <v>42</v>
      </c>
      <c r="C230" s="44">
        <f t="shared" si="45"/>
        <v>5312</v>
      </c>
      <c r="D230" s="44">
        <v>5340</v>
      </c>
      <c r="E230" s="44">
        <f t="shared" si="46"/>
        <v>28</v>
      </c>
      <c r="F230" s="44">
        <v>146</v>
      </c>
      <c r="G230" s="70">
        <f t="shared" si="57"/>
        <v>4088</v>
      </c>
      <c r="H230" s="44">
        <f t="shared" si="48"/>
        <v>354</v>
      </c>
      <c r="I230" s="44">
        <v>354</v>
      </c>
      <c r="J230" s="44">
        <f t="shared" si="56"/>
        <v>0</v>
      </c>
      <c r="K230" s="44">
        <f t="shared" si="58"/>
        <v>593</v>
      </c>
      <c r="L230" s="46">
        <f t="shared" si="61"/>
        <v>0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59"/>
        <v>102188</v>
      </c>
      <c r="V230" s="46">
        <f t="shared" si="51"/>
        <v>0</v>
      </c>
      <c r="W230" s="46">
        <f t="shared" si="52"/>
        <v>102188</v>
      </c>
      <c r="X230" s="135"/>
      <c r="Y230" s="46">
        <f t="shared" si="62"/>
        <v>102188</v>
      </c>
    </row>
    <row r="231" spans="1:25" ht="15.75" hidden="1" thickBot="1" x14ac:dyDescent="0.3">
      <c r="B231" s="43" t="s">
        <v>43</v>
      </c>
      <c r="C231" s="44">
        <f t="shared" si="45"/>
        <v>5340</v>
      </c>
      <c r="D231" s="44">
        <v>5403</v>
      </c>
      <c r="E231" s="44">
        <f t="shared" si="46"/>
        <v>63</v>
      </c>
      <c r="F231" s="44">
        <v>146</v>
      </c>
      <c r="G231" s="70">
        <f t="shared" si="57"/>
        <v>9198</v>
      </c>
      <c r="H231" s="44">
        <f t="shared" si="48"/>
        <v>354</v>
      </c>
      <c r="I231" s="44">
        <v>357</v>
      </c>
      <c r="J231" s="44">
        <f t="shared" si="56"/>
        <v>3</v>
      </c>
      <c r="K231" s="44">
        <f t="shared" si="58"/>
        <v>593</v>
      </c>
      <c r="L231" s="46">
        <f t="shared" si="61"/>
        <v>1779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59"/>
        <v>109363</v>
      </c>
      <c r="V231" s="46">
        <f t="shared" si="51"/>
        <v>102188</v>
      </c>
      <c r="W231" s="46">
        <f t="shared" si="52"/>
        <v>211551</v>
      </c>
      <c r="X231" s="135">
        <v>211551</v>
      </c>
      <c r="Y231" s="46">
        <f t="shared" si="62"/>
        <v>0</v>
      </c>
    </row>
    <row r="232" spans="1:25" ht="15.75" hidden="1" thickBot="1" x14ac:dyDescent="0.3">
      <c r="B232" s="43" t="s">
        <v>44</v>
      </c>
      <c r="C232" s="44">
        <f t="shared" si="45"/>
        <v>5403</v>
      </c>
      <c r="D232" s="44">
        <v>5498</v>
      </c>
      <c r="E232" s="44">
        <f t="shared" si="46"/>
        <v>95</v>
      </c>
      <c r="F232" s="44">
        <v>146</v>
      </c>
      <c r="G232" s="70">
        <f t="shared" si="57"/>
        <v>13870</v>
      </c>
      <c r="H232" s="44">
        <f t="shared" si="48"/>
        <v>357</v>
      </c>
      <c r="I232" s="44">
        <v>359</v>
      </c>
      <c r="J232" s="44">
        <f t="shared" si="56"/>
        <v>2</v>
      </c>
      <c r="K232" s="44">
        <f t="shared" si="58"/>
        <v>593</v>
      </c>
      <c r="L232" s="46">
        <f t="shared" si="61"/>
        <v>1186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59"/>
        <v>113289</v>
      </c>
      <c r="V232" s="46">
        <f t="shared" si="51"/>
        <v>0</v>
      </c>
      <c r="W232" s="46">
        <f t="shared" si="52"/>
        <v>113289</v>
      </c>
      <c r="X232" s="135">
        <v>113289</v>
      </c>
      <c r="Y232" s="46">
        <f t="shared" ref="Y232:Y242" si="63">W232-X232</f>
        <v>0</v>
      </c>
    </row>
    <row r="233" spans="1:25" ht="15.75" hidden="1" thickBot="1" x14ac:dyDescent="0.3">
      <c r="B233" s="43" t="s">
        <v>45</v>
      </c>
      <c r="C233" s="44">
        <f t="shared" si="45"/>
        <v>5498</v>
      </c>
      <c r="D233" s="44">
        <v>5596</v>
      </c>
      <c r="E233" s="44">
        <f t="shared" si="46"/>
        <v>98</v>
      </c>
      <c r="F233" s="44">
        <v>146</v>
      </c>
      <c r="G233" s="70">
        <f t="shared" si="57"/>
        <v>14308</v>
      </c>
      <c r="H233" s="44">
        <f t="shared" si="48"/>
        <v>359</v>
      </c>
      <c r="I233" s="44">
        <v>359</v>
      </c>
      <c r="J233" s="44">
        <f t="shared" si="56"/>
        <v>0</v>
      </c>
      <c r="K233" s="44">
        <f t="shared" si="58"/>
        <v>593</v>
      </c>
      <c r="L233" s="46">
        <f t="shared" si="61"/>
        <v>0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59"/>
        <v>112656</v>
      </c>
      <c r="V233" s="46">
        <f t="shared" si="51"/>
        <v>0</v>
      </c>
      <c r="W233" s="46">
        <f t="shared" si="52"/>
        <v>112656</v>
      </c>
      <c r="X233" s="135">
        <v>112656</v>
      </c>
      <c r="Y233" s="46">
        <f t="shared" si="63"/>
        <v>0</v>
      </c>
    </row>
    <row r="234" spans="1:25" ht="15.75" hidden="1" thickBot="1" x14ac:dyDescent="0.3">
      <c r="B234" s="83" t="s">
        <v>46</v>
      </c>
      <c r="C234" s="84">
        <f t="shared" si="45"/>
        <v>5596</v>
      </c>
      <c r="D234" s="84">
        <v>5709</v>
      </c>
      <c r="E234" s="84">
        <f t="shared" si="46"/>
        <v>113</v>
      </c>
      <c r="F234" s="84">
        <v>146</v>
      </c>
      <c r="G234" s="35">
        <f t="shared" si="57"/>
        <v>16498</v>
      </c>
      <c r="H234" s="84">
        <f t="shared" si="48"/>
        <v>359</v>
      </c>
      <c r="I234" s="84">
        <v>359</v>
      </c>
      <c r="J234" s="84">
        <f t="shared" si="56"/>
        <v>0</v>
      </c>
      <c r="K234" s="84">
        <f t="shared" si="58"/>
        <v>593</v>
      </c>
      <c r="L234" s="36">
        <f t="shared" si="61"/>
        <v>0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59"/>
        <v>114915</v>
      </c>
      <c r="V234" s="36">
        <f t="shared" si="51"/>
        <v>0</v>
      </c>
      <c r="W234" s="36">
        <f t="shared" si="52"/>
        <v>114915</v>
      </c>
      <c r="X234" s="131">
        <v>114915</v>
      </c>
      <c r="Y234" s="36">
        <f t="shared" si="63"/>
        <v>0</v>
      </c>
    </row>
    <row r="235" spans="1:25" ht="15.75" hidden="1" thickBot="1" x14ac:dyDescent="0.3">
      <c r="A235">
        <v>2022</v>
      </c>
      <c r="B235" s="43" t="s">
        <v>35</v>
      </c>
      <c r="C235" s="44">
        <f t="shared" ref="C235:C246" si="64">D234</f>
        <v>5709</v>
      </c>
      <c r="D235" s="44">
        <v>5814</v>
      </c>
      <c r="E235" s="44">
        <f t="shared" ref="E235:E246" si="65">D235-C235</f>
        <v>105</v>
      </c>
      <c r="F235" s="44">
        <v>146</v>
      </c>
      <c r="G235" s="70">
        <f t="shared" ref="G235:G246" si="66">E235*F235</f>
        <v>15330</v>
      </c>
      <c r="H235" s="44">
        <f t="shared" ref="H235:H246" si="67">I234</f>
        <v>359</v>
      </c>
      <c r="I235" s="44">
        <v>359</v>
      </c>
      <c r="J235" s="44">
        <f>I235-H235</f>
        <v>0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0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ref="U235:U246" si="68">G235+L235+M235+N235+Q235+R235+S235+T235</f>
        <v>120229</v>
      </c>
      <c r="V235" s="46">
        <f t="shared" ref="V235:V246" si="69">Y234</f>
        <v>0</v>
      </c>
      <c r="W235" s="46">
        <f t="shared" ref="W235:W246" si="70">U235+V235</f>
        <v>120229</v>
      </c>
      <c r="X235" s="135"/>
      <c r="Y235" s="46">
        <f t="shared" si="63"/>
        <v>120229</v>
      </c>
    </row>
    <row r="236" spans="1:25" ht="15.75" hidden="1" thickBot="1" x14ac:dyDescent="0.3">
      <c r="B236" s="43" t="s">
        <v>36</v>
      </c>
      <c r="C236" s="44">
        <f t="shared" si="64"/>
        <v>5814</v>
      </c>
      <c r="D236" s="44">
        <v>5916</v>
      </c>
      <c r="E236" s="44">
        <f t="shared" si="65"/>
        <v>102</v>
      </c>
      <c r="F236" s="44">
        <v>146</v>
      </c>
      <c r="G236" s="70">
        <f t="shared" si="66"/>
        <v>14892</v>
      </c>
      <c r="H236" s="44">
        <f t="shared" si="67"/>
        <v>359</v>
      </c>
      <c r="I236" s="44">
        <v>361</v>
      </c>
      <c r="J236" s="44">
        <f t="shared" ref="J236:J246" si="71">I236-H236</f>
        <v>2</v>
      </c>
      <c r="K236" s="44">
        <f t="shared" ref="K236:K243" si="72">IF(J236&lt;=80,636,IF(AND(J236&gt;=81,J236&lt;=100),840,IF(AND(J236&gt;=101,J236&lt;=200),1455,IF(J236&gt;=201,2681,))))</f>
        <v>636</v>
      </c>
      <c r="L236" s="46">
        <f t="shared" ref="L236:L242" si="73">IF(K236=636,K236*J236,IF(K236=840,80*636+(J236-80)*840,IF(K236=1455,80*636+20*840+(J236-100)*1455,IF(K236=2501,80*636+20*840+100*1455+(J236-200)*2681,))))</f>
        <v>1272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68"/>
        <v>138824</v>
      </c>
      <c r="V236" s="46">
        <f t="shared" si="69"/>
        <v>120229</v>
      </c>
      <c r="W236" s="46">
        <f t="shared" si="70"/>
        <v>259053</v>
      </c>
      <c r="X236" s="135">
        <v>259053</v>
      </c>
      <c r="Y236" s="46">
        <f t="shared" si="63"/>
        <v>0</v>
      </c>
    </row>
    <row r="237" spans="1:25" ht="15.75" hidden="1" thickBot="1" x14ac:dyDescent="0.3">
      <c r="B237" s="43" t="s">
        <v>37</v>
      </c>
      <c r="C237" s="44">
        <f t="shared" si="64"/>
        <v>5916</v>
      </c>
      <c r="D237" s="44">
        <v>6020</v>
      </c>
      <c r="E237" s="44">
        <f t="shared" si="65"/>
        <v>104</v>
      </c>
      <c r="F237" s="44">
        <v>146</v>
      </c>
      <c r="G237" s="70">
        <f t="shared" si="66"/>
        <v>15184</v>
      </c>
      <c r="H237" s="44">
        <f t="shared" si="67"/>
        <v>361</v>
      </c>
      <c r="I237" s="44">
        <v>361</v>
      </c>
      <c r="J237" s="44">
        <f t="shared" si="71"/>
        <v>0</v>
      </c>
      <c r="K237" s="44">
        <f t="shared" si="72"/>
        <v>636</v>
      </c>
      <c r="L237" s="46">
        <f t="shared" si="73"/>
        <v>0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68"/>
        <v>120237</v>
      </c>
      <c r="V237" s="46">
        <f t="shared" si="69"/>
        <v>0</v>
      </c>
      <c r="W237" s="46">
        <f t="shared" si="70"/>
        <v>120237</v>
      </c>
      <c r="X237" s="135">
        <v>120237</v>
      </c>
      <c r="Y237" s="46">
        <f t="shared" si="63"/>
        <v>0</v>
      </c>
    </row>
    <row r="238" spans="1:25" ht="15.75" hidden="1" thickBot="1" x14ac:dyDescent="0.3">
      <c r="B238" s="43" t="s">
        <v>38</v>
      </c>
      <c r="C238" s="44">
        <f t="shared" si="64"/>
        <v>6020</v>
      </c>
      <c r="D238" s="44">
        <v>6127</v>
      </c>
      <c r="E238" s="44">
        <f t="shared" si="65"/>
        <v>107</v>
      </c>
      <c r="F238" s="44">
        <v>146</v>
      </c>
      <c r="G238" s="70">
        <f t="shared" si="66"/>
        <v>15622</v>
      </c>
      <c r="H238" s="44">
        <f t="shared" si="67"/>
        <v>361</v>
      </c>
      <c r="I238" s="44">
        <v>361</v>
      </c>
      <c r="J238" s="44">
        <f t="shared" si="71"/>
        <v>0</v>
      </c>
      <c r="K238" s="44">
        <f t="shared" si="72"/>
        <v>636</v>
      </c>
      <c r="L238" s="46">
        <f t="shared" si="73"/>
        <v>0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68"/>
        <v>120810</v>
      </c>
      <c r="V238" s="46">
        <f t="shared" si="69"/>
        <v>0</v>
      </c>
      <c r="W238" s="46">
        <f t="shared" si="70"/>
        <v>120810</v>
      </c>
      <c r="X238" s="135">
        <v>120810</v>
      </c>
      <c r="Y238" s="46">
        <f t="shared" si="63"/>
        <v>0</v>
      </c>
    </row>
    <row r="239" spans="1:25" ht="15.75" hidden="1" thickBot="1" x14ac:dyDescent="0.3">
      <c r="B239" s="43" t="s">
        <v>39</v>
      </c>
      <c r="C239" s="44">
        <f t="shared" si="64"/>
        <v>6127</v>
      </c>
      <c r="D239" s="44">
        <v>6201</v>
      </c>
      <c r="E239" s="44">
        <f t="shared" si="65"/>
        <v>74</v>
      </c>
      <c r="F239" s="44">
        <v>146</v>
      </c>
      <c r="G239" s="70">
        <f t="shared" si="66"/>
        <v>10804</v>
      </c>
      <c r="H239" s="44">
        <f t="shared" si="67"/>
        <v>361</v>
      </c>
      <c r="I239" s="44">
        <v>361</v>
      </c>
      <c r="J239" s="44">
        <f t="shared" si="71"/>
        <v>0</v>
      </c>
      <c r="K239" s="44">
        <f t="shared" si="72"/>
        <v>636</v>
      </c>
      <c r="L239" s="46">
        <f t="shared" si="73"/>
        <v>0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68"/>
        <v>116143</v>
      </c>
      <c r="V239" s="46">
        <f t="shared" si="69"/>
        <v>0</v>
      </c>
      <c r="W239" s="46">
        <f t="shared" si="70"/>
        <v>116143</v>
      </c>
      <c r="X239" s="135"/>
      <c r="Y239" s="46">
        <f t="shared" si="63"/>
        <v>116143</v>
      </c>
    </row>
    <row r="240" spans="1:25" ht="15.75" hidden="1" thickBot="1" x14ac:dyDescent="0.3">
      <c r="B240" s="43" t="s">
        <v>40</v>
      </c>
      <c r="C240" s="44">
        <f t="shared" si="64"/>
        <v>6201</v>
      </c>
      <c r="D240" s="44">
        <v>6306</v>
      </c>
      <c r="E240" s="44">
        <f t="shared" si="65"/>
        <v>105</v>
      </c>
      <c r="F240" s="44">
        <v>146</v>
      </c>
      <c r="G240" s="70">
        <f t="shared" si="66"/>
        <v>15330</v>
      </c>
      <c r="H240" s="44">
        <f t="shared" si="67"/>
        <v>361</v>
      </c>
      <c r="I240" s="44">
        <v>361</v>
      </c>
      <c r="J240" s="44">
        <f t="shared" si="71"/>
        <v>0</v>
      </c>
      <c r="K240" s="44">
        <f t="shared" si="72"/>
        <v>636</v>
      </c>
      <c r="L240" s="46">
        <f t="shared" si="73"/>
        <v>0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68"/>
        <v>120791</v>
      </c>
      <c r="V240" s="46">
        <f t="shared" si="69"/>
        <v>116143</v>
      </c>
      <c r="W240" s="46">
        <f t="shared" si="70"/>
        <v>236934</v>
      </c>
      <c r="X240" s="135">
        <v>236934</v>
      </c>
      <c r="Y240" s="46">
        <f t="shared" si="63"/>
        <v>0</v>
      </c>
    </row>
    <row r="241" spans="1:25" ht="15.75" hidden="1" thickBot="1" x14ac:dyDescent="0.3">
      <c r="B241" s="43" t="s">
        <v>41</v>
      </c>
      <c r="C241" s="44">
        <f t="shared" si="64"/>
        <v>6306</v>
      </c>
      <c r="D241" s="44">
        <v>6384</v>
      </c>
      <c r="E241" s="44">
        <f t="shared" si="65"/>
        <v>78</v>
      </c>
      <c r="F241" s="44">
        <v>146</v>
      </c>
      <c r="G241" s="70">
        <f t="shared" si="66"/>
        <v>11388</v>
      </c>
      <c r="H241" s="44">
        <f t="shared" si="67"/>
        <v>361</v>
      </c>
      <c r="I241" s="44">
        <v>361</v>
      </c>
      <c r="J241" s="44">
        <f t="shared" si="71"/>
        <v>0</v>
      </c>
      <c r="K241" s="44">
        <f t="shared" si="72"/>
        <v>636</v>
      </c>
      <c r="L241" s="46">
        <f t="shared" si="73"/>
        <v>0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68"/>
        <v>116948</v>
      </c>
      <c r="V241" s="46">
        <f t="shared" si="69"/>
        <v>0</v>
      </c>
      <c r="W241" s="46">
        <f t="shared" si="70"/>
        <v>116948</v>
      </c>
      <c r="X241" s="135"/>
      <c r="Y241" s="46">
        <f t="shared" si="63"/>
        <v>116948</v>
      </c>
    </row>
    <row r="242" spans="1:25" ht="15.75" hidden="1" thickBot="1" x14ac:dyDescent="0.3">
      <c r="B242" s="43" t="s">
        <v>42</v>
      </c>
      <c r="C242" s="44">
        <f t="shared" si="64"/>
        <v>6384</v>
      </c>
      <c r="D242" s="44">
        <v>6487</v>
      </c>
      <c r="E242" s="44">
        <f t="shared" si="65"/>
        <v>103</v>
      </c>
      <c r="F242" s="44">
        <v>146</v>
      </c>
      <c r="G242" s="70">
        <f t="shared" si="66"/>
        <v>15038</v>
      </c>
      <c r="H242" s="44">
        <f t="shared" si="67"/>
        <v>361</v>
      </c>
      <c r="I242" s="44">
        <v>362</v>
      </c>
      <c r="J242" s="44">
        <f t="shared" si="71"/>
        <v>1</v>
      </c>
      <c r="K242" s="44">
        <f t="shared" si="72"/>
        <v>636</v>
      </c>
      <c r="L242" s="46">
        <f t="shared" si="73"/>
        <v>636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68"/>
        <v>121360</v>
      </c>
      <c r="V242" s="46">
        <f t="shared" si="69"/>
        <v>116948</v>
      </c>
      <c r="W242" s="46">
        <f t="shared" si="70"/>
        <v>238308</v>
      </c>
      <c r="X242" s="135">
        <v>238308</v>
      </c>
      <c r="Y242" s="46">
        <f t="shared" si="63"/>
        <v>0</v>
      </c>
    </row>
    <row r="243" spans="1:25" ht="15.75" hidden="1" thickBot="1" x14ac:dyDescent="0.3">
      <c r="B243" s="43" t="s">
        <v>43</v>
      </c>
      <c r="C243" s="44">
        <f t="shared" si="64"/>
        <v>6487</v>
      </c>
      <c r="D243" s="44">
        <v>6631</v>
      </c>
      <c r="E243" s="44">
        <f t="shared" si="65"/>
        <v>144</v>
      </c>
      <c r="F243" s="44">
        <v>146</v>
      </c>
      <c r="G243" s="70">
        <f t="shared" si="66"/>
        <v>21024</v>
      </c>
      <c r="H243" s="44">
        <f t="shared" si="67"/>
        <v>362</v>
      </c>
      <c r="I243" s="44">
        <v>369</v>
      </c>
      <c r="J243" s="44">
        <f t="shared" si="71"/>
        <v>7</v>
      </c>
      <c r="K243" s="44">
        <f t="shared" si="72"/>
        <v>636</v>
      </c>
      <c r="L243" s="46">
        <f>IF(K243=636,K243*J243,IF(K243=840,80*636+(J243-80)*840,IF(K243=1455,80*636+20*840+(J243-100)*1455,IF(K243=2681,80*636+20*840+100*1455+(J243-200)*2681,))))</f>
        <v>4452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68"/>
        <v>131288</v>
      </c>
      <c r="V243" s="46">
        <f t="shared" si="69"/>
        <v>0</v>
      </c>
      <c r="W243" s="46">
        <f t="shared" si="70"/>
        <v>131288</v>
      </c>
      <c r="X243" s="135">
        <v>131288</v>
      </c>
      <c r="Y243" s="46">
        <f t="shared" ref="Y243:Y249" si="74">W243-X243</f>
        <v>0</v>
      </c>
    </row>
    <row r="244" spans="1:25" ht="15.75" hidden="1" thickBot="1" x14ac:dyDescent="0.3">
      <c r="B244" s="43" t="s">
        <v>44</v>
      </c>
      <c r="C244" s="44">
        <f t="shared" si="64"/>
        <v>6631</v>
      </c>
      <c r="D244" s="44">
        <v>6738</v>
      </c>
      <c r="E244" s="44">
        <f t="shared" si="65"/>
        <v>107</v>
      </c>
      <c r="F244" s="44">
        <v>146</v>
      </c>
      <c r="G244" s="70">
        <f t="shared" si="66"/>
        <v>15622</v>
      </c>
      <c r="H244" s="44">
        <f t="shared" si="67"/>
        <v>369</v>
      </c>
      <c r="I244" s="44">
        <v>379</v>
      </c>
      <c r="J244" s="44">
        <f t="shared" si="71"/>
        <v>10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6360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68"/>
        <v>127897</v>
      </c>
      <c r="V244" s="46">
        <f t="shared" si="69"/>
        <v>0</v>
      </c>
      <c r="W244" s="46">
        <f t="shared" si="70"/>
        <v>127897</v>
      </c>
      <c r="X244" s="216">
        <v>127897</v>
      </c>
      <c r="Y244" s="46">
        <f t="shared" si="74"/>
        <v>0</v>
      </c>
    </row>
    <row r="245" spans="1:25" ht="15.75" hidden="1" thickBot="1" x14ac:dyDescent="0.3">
      <c r="B245" s="43" t="s">
        <v>45</v>
      </c>
      <c r="C245" s="44">
        <f t="shared" si="64"/>
        <v>6738</v>
      </c>
      <c r="D245" s="44">
        <v>6858</v>
      </c>
      <c r="E245" s="44">
        <f t="shared" si="65"/>
        <v>120</v>
      </c>
      <c r="F245" s="44">
        <v>146</v>
      </c>
      <c r="G245" s="70">
        <f t="shared" si="66"/>
        <v>17520</v>
      </c>
      <c r="H245" s="44">
        <f t="shared" si="67"/>
        <v>379</v>
      </c>
      <c r="I245" s="44">
        <v>381</v>
      </c>
      <c r="J245" s="44">
        <f t="shared" si="71"/>
        <v>2</v>
      </c>
      <c r="K245" s="44">
        <f>IF(J245&lt;=40,636,IF(AND(J245&gt;=41,J245&lt;=80),840,IF(AND(J245&gt;=81,J245&lt;=100),1455,IF(J245&gt;=101,2681,))))</f>
        <v>636</v>
      </c>
      <c r="L245" s="46">
        <f>IF(K245=636,K245*J245,IF(K245=840,40*636+(J245-40)*840,IF(K245=1455,40*636+40*840+(J245-80)*1455,IF(K245=2681,40*636+40*840+20*1455+(J245-100)*2681,))))</f>
        <v>1272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68"/>
        <v>124771</v>
      </c>
      <c r="V245" s="46">
        <f t="shared" si="69"/>
        <v>0</v>
      </c>
      <c r="W245" s="46">
        <f t="shared" si="70"/>
        <v>124771</v>
      </c>
      <c r="X245" s="135">
        <v>124771</v>
      </c>
      <c r="Y245" s="46">
        <f t="shared" si="74"/>
        <v>0</v>
      </c>
    </row>
    <row r="246" spans="1:25" ht="15.75" hidden="1" thickBot="1" x14ac:dyDescent="0.3">
      <c r="B246" s="83" t="s">
        <v>46</v>
      </c>
      <c r="C246" s="84">
        <f t="shared" si="64"/>
        <v>6858</v>
      </c>
      <c r="D246" s="84">
        <v>7007</v>
      </c>
      <c r="E246" s="84">
        <f t="shared" si="65"/>
        <v>149</v>
      </c>
      <c r="F246" s="84">
        <v>146</v>
      </c>
      <c r="G246" s="35">
        <f t="shared" si="66"/>
        <v>21754</v>
      </c>
      <c r="H246" s="84">
        <f t="shared" si="67"/>
        <v>381</v>
      </c>
      <c r="I246" s="84">
        <v>381</v>
      </c>
      <c r="J246" s="84">
        <f t="shared" si="71"/>
        <v>0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0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68"/>
        <v>127822</v>
      </c>
      <c r="V246" s="36">
        <f t="shared" si="69"/>
        <v>0</v>
      </c>
      <c r="W246" s="36">
        <f t="shared" si="70"/>
        <v>127822</v>
      </c>
      <c r="X246" s="131">
        <v>127822</v>
      </c>
      <c r="Y246" s="36">
        <f t="shared" si="74"/>
        <v>0</v>
      </c>
    </row>
    <row r="247" spans="1:25" x14ac:dyDescent="0.25">
      <c r="A247">
        <v>2023</v>
      </c>
      <c r="B247" s="43" t="s">
        <v>35</v>
      </c>
      <c r="C247" s="44">
        <f t="shared" ref="C247:C270" si="75">D246</f>
        <v>7007</v>
      </c>
      <c r="D247" s="44">
        <v>7166</v>
      </c>
      <c r="E247" s="44">
        <f t="shared" ref="E247:E270" si="76">D247-C247</f>
        <v>159</v>
      </c>
      <c r="F247" s="44">
        <v>165</v>
      </c>
      <c r="G247" s="70">
        <f t="shared" ref="G247:G270" si="77">E247*F247</f>
        <v>26235</v>
      </c>
      <c r="H247" s="44">
        <f t="shared" ref="H247:H270" si="78">I246</f>
        <v>381</v>
      </c>
      <c r="I247" s="44">
        <v>381</v>
      </c>
      <c r="J247" s="44">
        <f t="shared" ref="J247:J270" si="79">I247-H247</f>
        <v>0</v>
      </c>
      <c r="K247" s="44">
        <f>IF(J247&lt;=40,717,IF(AND(J247&gt;=41,J247&lt;=80),948,IF(AND(J247&gt;=81,J247&lt;=100),1641,IF(J247&gt;=101,3024,))))</f>
        <v>717</v>
      </c>
      <c r="L247" s="46">
        <f>IF(K247=717,K247*J247,IF(K247=948,40*717+(J247-40)*948,IF(K247=1641,40*717+40*948+(J247-80)*1641,IF(K247=3024,40*717+40*948+20*1641+(J247-100)*3024,))))</f>
        <v>0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ref="U247:U258" si="80">G247+L247+M247+N247+Q247+R247+S247+T247</f>
        <v>164584</v>
      </c>
      <c r="V247" s="46">
        <f t="shared" ref="V247:V270" si="81">Y246</f>
        <v>0</v>
      </c>
      <c r="W247" s="41">
        <f t="shared" ref="W247:W270" si="82">U247+V247</f>
        <v>164584</v>
      </c>
      <c r="X247" s="218">
        <v>164584</v>
      </c>
      <c r="Y247" s="41">
        <f t="shared" si="74"/>
        <v>0</v>
      </c>
    </row>
    <row r="248" spans="1:25" x14ac:dyDescent="0.25">
      <c r="B248" s="43" t="s">
        <v>36</v>
      </c>
      <c r="C248" s="44">
        <f t="shared" si="75"/>
        <v>7166</v>
      </c>
      <c r="D248" s="44">
        <v>7301</v>
      </c>
      <c r="E248" s="44">
        <f t="shared" si="76"/>
        <v>135</v>
      </c>
      <c r="F248" s="44">
        <v>165</v>
      </c>
      <c r="G248" s="70">
        <f t="shared" si="77"/>
        <v>22275</v>
      </c>
      <c r="H248" s="44">
        <f t="shared" si="78"/>
        <v>381</v>
      </c>
      <c r="I248" s="44">
        <v>381</v>
      </c>
      <c r="J248" s="44">
        <f t="shared" si="79"/>
        <v>0</v>
      </c>
      <c r="K248" s="44">
        <f t="shared" ref="K248:K258" si="83">IF(J248&lt;=40,717,IF(AND(J248&gt;=41,J248&lt;=80),948,IF(AND(J248&gt;=81,J248&lt;=100),1641,IF(J248&gt;=101,3024,))))</f>
        <v>717</v>
      </c>
      <c r="L248" s="46">
        <f t="shared" ref="L248:L258" si="84">IF(K248=717,K248*J248,IF(K248=948,40*717+(J248-40)*948,IF(K248=1641,40*717+40*948+(J248-80)*1641,IF(K248=3024,40*717+40*948+20*1641+(J248-100)*3024,))))</f>
        <v>0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80"/>
        <v>160691</v>
      </c>
      <c r="V248" s="46">
        <f t="shared" si="81"/>
        <v>0</v>
      </c>
      <c r="W248" s="46">
        <f t="shared" si="82"/>
        <v>160691</v>
      </c>
      <c r="X248" s="135">
        <v>160691</v>
      </c>
      <c r="Y248" s="46">
        <f t="shared" si="74"/>
        <v>0</v>
      </c>
    </row>
    <row r="249" spans="1:25" x14ac:dyDescent="0.25">
      <c r="B249" s="43" t="s">
        <v>37</v>
      </c>
      <c r="C249" s="44">
        <f t="shared" si="75"/>
        <v>7301</v>
      </c>
      <c r="D249" s="44">
        <v>7407</v>
      </c>
      <c r="E249" s="44">
        <f t="shared" si="76"/>
        <v>106</v>
      </c>
      <c r="F249" s="44">
        <v>165</v>
      </c>
      <c r="G249" s="70">
        <f t="shared" si="77"/>
        <v>17490</v>
      </c>
      <c r="H249" s="44">
        <f t="shared" si="78"/>
        <v>381</v>
      </c>
      <c r="I249" s="44">
        <v>381</v>
      </c>
      <c r="J249" s="44">
        <f t="shared" si="79"/>
        <v>0</v>
      </c>
      <c r="K249" s="44">
        <f t="shared" si="83"/>
        <v>717</v>
      </c>
      <c r="L249" s="46">
        <f t="shared" si="84"/>
        <v>0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80"/>
        <v>155926</v>
      </c>
      <c r="V249" s="46">
        <f t="shared" si="81"/>
        <v>0</v>
      </c>
      <c r="W249" s="46">
        <f t="shared" si="82"/>
        <v>155926</v>
      </c>
      <c r="X249" s="135"/>
      <c r="Y249" s="46">
        <f t="shared" si="74"/>
        <v>155926</v>
      </c>
    </row>
    <row r="250" spans="1:25" x14ac:dyDescent="0.25">
      <c r="B250" s="43" t="s">
        <v>38</v>
      </c>
      <c r="C250" s="44">
        <f t="shared" si="75"/>
        <v>7407</v>
      </c>
      <c r="D250" s="44">
        <v>7514</v>
      </c>
      <c r="E250" s="44">
        <f t="shared" si="76"/>
        <v>107</v>
      </c>
      <c r="F250" s="44">
        <v>165</v>
      </c>
      <c r="G250" s="70">
        <f t="shared" si="77"/>
        <v>17655</v>
      </c>
      <c r="H250" s="44">
        <f t="shared" si="78"/>
        <v>381</v>
      </c>
      <c r="I250" s="44">
        <v>381</v>
      </c>
      <c r="J250" s="44">
        <f t="shared" si="79"/>
        <v>0</v>
      </c>
      <c r="K250" s="44">
        <f t="shared" si="83"/>
        <v>717</v>
      </c>
      <c r="L250" s="46">
        <f t="shared" si="84"/>
        <v>0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80"/>
        <v>156170</v>
      </c>
      <c r="V250" s="46">
        <f t="shared" si="81"/>
        <v>155926</v>
      </c>
      <c r="W250" s="46">
        <f t="shared" si="82"/>
        <v>312096</v>
      </c>
      <c r="X250" s="135">
        <v>312096</v>
      </c>
      <c r="Y250" s="46">
        <f t="shared" ref="Y250:Y251" si="85">W250-X250</f>
        <v>0</v>
      </c>
    </row>
    <row r="251" spans="1:25" x14ac:dyDescent="0.25">
      <c r="B251" s="43" t="s">
        <v>39</v>
      </c>
      <c r="C251" s="44">
        <f t="shared" si="75"/>
        <v>7514</v>
      </c>
      <c r="D251" s="44">
        <v>7607</v>
      </c>
      <c r="E251" s="44">
        <f t="shared" si="76"/>
        <v>93</v>
      </c>
      <c r="F251" s="44">
        <v>169</v>
      </c>
      <c r="G251" s="70">
        <f t="shared" si="77"/>
        <v>15717</v>
      </c>
      <c r="H251" s="44">
        <f t="shared" si="78"/>
        <v>381</v>
      </c>
      <c r="I251" s="44">
        <v>382</v>
      </c>
      <c r="J251" s="44">
        <f t="shared" si="79"/>
        <v>1</v>
      </c>
      <c r="K251" s="44">
        <f t="shared" si="83"/>
        <v>717</v>
      </c>
      <c r="L251" s="46">
        <f t="shared" si="84"/>
        <v>717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80"/>
        <v>155007</v>
      </c>
      <c r="V251" s="46">
        <f t="shared" si="81"/>
        <v>0</v>
      </c>
      <c r="W251" s="46">
        <f t="shared" si="82"/>
        <v>155007</v>
      </c>
      <c r="X251" s="135"/>
      <c r="Y251" s="70">
        <f t="shared" si="85"/>
        <v>155007</v>
      </c>
    </row>
    <row r="252" spans="1:25" x14ac:dyDescent="0.25">
      <c r="B252" s="43" t="s">
        <v>40</v>
      </c>
      <c r="C252" s="44">
        <f t="shared" si="75"/>
        <v>7607</v>
      </c>
      <c r="D252" s="44">
        <v>7737</v>
      </c>
      <c r="E252" s="44">
        <f t="shared" si="76"/>
        <v>130</v>
      </c>
      <c r="F252" s="44">
        <v>165</v>
      </c>
      <c r="G252" s="70">
        <f t="shared" si="77"/>
        <v>21450</v>
      </c>
      <c r="H252" s="44">
        <f t="shared" si="78"/>
        <v>382</v>
      </c>
      <c r="I252" s="44">
        <v>385</v>
      </c>
      <c r="J252" s="44">
        <f t="shared" si="79"/>
        <v>3</v>
      </c>
      <c r="K252" s="44">
        <f t="shared" si="83"/>
        <v>717</v>
      </c>
      <c r="L252" s="46">
        <f t="shared" si="84"/>
        <v>2151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80"/>
        <v>162191</v>
      </c>
      <c r="V252" s="46">
        <f t="shared" si="81"/>
        <v>155007</v>
      </c>
      <c r="W252" s="46">
        <f t="shared" si="82"/>
        <v>317198</v>
      </c>
      <c r="X252" s="135">
        <v>317198</v>
      </c>
      <c r="Y252" s="70">
        <f t="shared" ref="Y252:Y258" si="86">W252-X252</f>
        <v>0</v>
      </c>
    </row>
    <row r="253" spans="1:25" x14ac:dyDescent="0.25">
      <c r="B253" s="43" t="s">
        <v>41</v>
      </c>
      <c r="C253" s="44">
        <f t="shared" si="75"/>
        <v>7737</v>
      </c>
      <c r="D253" s="44">
        <v>7820</v>
      </c>
      <c r="E253" s="44">
        <f t="shared" si="76"/>
        <v>83</v>
      </c>
      <c r="F253" s="44">
        <v>165</v>
      </c>
      <c r="G253" s="70">
        <f t="shared" si="77"/>
        <v>13695</v>
      </c>
      <c r="H253" s="44">
        <f t="shared" si="78"/>
        <v>385</v>
      </c>
      <c r="I253" s="44">
        <v>385</v>
      </c>
      <c r="J253" s="44">
        <f t="shared" si="79"/>
        <v>0</v>
      </c>
      <c r="K253" s="44">
        <f t="shared" si="83"/>
        <v>717</v>
      </c>
      <c r="L253" s="46">
        <f t="shared" si="84"/>
        <v>0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80"/>
        <v>152273</v>
      </c>
      <c r="V253" s="46">
        <f t="shared" si="81"/>
        <v>0</v>
      </c>
      <c r="W253" s="46">
        <f t="shared" si="82"/>
        <v>152273</v>
      </c>
      <c r="X253" s="135">
        <v>152273</v>
      </c>
      <c r="Y253" s="70">
        <f t="shared" si="86"/>
        <v>0</v>
      </c>
    </row>
    <row r="254" spans="1:25" x14ac:dyDescent="0.25">
      <c r="B254" s="43" t="s">
        <v>42</v>
      </c>
      <c r="C254" s="44">
        <f t="shared" si="75"/>
        <v>7820</v>
      </c>
      <c r="D254" s="44">
        <v>7940</v>
      </c>
      <c r="E254" s="44">
        <f t="shared" si="76"/>
        <v>120</v>
      </c>
      <c r="F254" s="44">
        <v>165</v>
      </c>
      <c r="G254" s="70">
        <f t="shared" si="77"/>
        <v>19800</v>
      </c>
      <c r="H254" s="44">
        <f t="shared" si="78"/>
        <v>385</v>
      </c>
      <c r="I254" s="44">
        <v>386</v>
      </c>
      <c r="J254" s="44">
        <f t="shared" si="79"/>
        <v>1</v>
      </c>
      <c r="K254" s="44">
        <f t="shared" si="83"/>
        <v>717</v>
      </c>
      <c r="L254" s="46">
        <f t="shared" si="84"/>
        <v>717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80"/>
        <v>159119</v>
      </c>
      <c r="V254" s="46">
        <f t="shared" si="81"/>
        <v>0</v>
      </c>
      <c r="W254" s="46">
        <f t="shared" si="82"/>
        <v>159119</v>
      </c>
      <c r="X254" s="135"/>
      <c r="Y254" s="70">
        <f t="shared" si="86"/>
        <v>159119</v>
      </c>
    </row>
    <row r="255" spans="1:25" x14ac:dyDescent="0.25">
      <c r="B255" s="43" t="s">
        <v>43</v>
      </c>
      <c r="C255" s="44">
        <f t="shared" si="75"/>
        <v>7940</v>
      </c>
      <c r="D255" s="44">
        <v>8094</v>
      </c>
      <c r="E255" s="44">
        <f t="shared" si="76"/>
        <v>154</v>
      </c>
      <c r="F255" s="44">
        <v>165</v>
      </c>
      <c r="G255" s="70">
        <f t="shared" si="77"/>
        <v>25410</v>
      </c>
      <c r="H255" s="44">
        <f t="shared" si="78"/>
        <v>386</v>
      </c>
      <c r="I255" s="44">
        <v>390</v>
      </c>
      <c r="J255" s="44">
        <f t="shared" si="79"/>
        <v>4</v>
      </c>
      <c r="K255" s="44">
        <f t="shared" si="83"/>
        <v>717</v>
      </c>
      <c r="L255" s="46">
        <f t="shared" si="84"/>
        <v>2868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80"/>
        <v>166900</v>
      </c>
      <c r="V255" s="46">
        <f t="shared" si="81"/>
        <v>159119</v>
      </c>
      <c r="W255" s="46">
        <f t="shared" si="82"/>
        <v>326019</v>
      </c>
      <c r="X255" s="135">
        <v>326019</v>
      </c>
      <c r="Y255" s="70">
        <f t="shared" si="86"/>
        <v>0</v>
      </c>
    </row>
    <row r="256" spans="1:25" x14ac:dyDescent="0.25">
      <c r="B256" s="43" t="s">
        <v>44</v>
      </c>
      <c r="C256" s="44">
        <f t="shared" si="75"/>
        <v>8094</v>
      </c>
      <c r="D256" s="44">
        <v>8192</v>
      </c>
      <c r="E256" s="44">
        <f t="shared" si="76"/>
        <v>98</v>
      </c>
      <c r="F256" s="44">
        <v>165</v>
      </c>
      <c r="G256" s="70">
        <f t="shared" si="77"/>
        <v>16170</v>
      </c>
      <c r="H256" s="44">
        <f t="shared" si="78"/>
        <v>390</v>
      </c>
      <c r="I256" s="44">
        <v>393</v>
      </c>
      <c r="J256" s="44">
        <f t="shared" si="79"/>
        <v>3</v>
      </c>
      <c r="K256" s="44">
        <f t="shared" si="83"/>
        <v>717</v>
      </c>
      <c r="L256" s="46">
        <f t="shared" si="84"/>
        <v>2151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80"/>
        <v>157000</v>
      </c>
      <c r="V256" s="46">
        <f t="shared" si="81"/>
        <v>0</v>
      </c>
      <c r="W256" s="46">
        <f t="shared" si="82"/>
        <v>157000</v>
      </c>
      <c r="X256" s="135">
        <v>157000</v>
      </c>
      <c r="Y256" s="70">
        <f t="shared" si="86"/>
        <v>0</v>
      </c>
    </row>
    <row r="257" spans="1:25" x14ac:dyDescent="0.25">
      <c r="B257" s="43" t="s">
        <v>45</v>
      </c>
      <c r="C257" s="44">
        <f t="shared" si="75"/>
        <v>8192</v>
      </c>
      <c r="D257" s="44">
        <v>8291</v>
      </c>
      <c r="E257" s="44">
        <f t="shared" si="76"/>
        <v>99</v>
      </c>
      <c r="F257" s="44">
        <v>165</v>
      </c>
      <c r="G257" s="70">
        <f t="shared" si="77"/>
        <v>16335</v>
      </c>
      <c r="H257" s="44">
        <f t="shared" si="78"/>
        <v>393</v>
      </c>
      <c r="I257" s="44">
        <v>393</v>
      </c>
      <c r="J257" s="44">
        <f t="shared" si="79"/>
        <v>0</v>
      </c>
      <c r="K257" s="44">
        <f t="shared" si="83"/>
        <v>717</v>
      </c>
      <c r="L257" s="46">
        <f t="shared" si="84"/>
        <v>0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80"/>
        <v>155067</v>
      </c>
      <c r="V257" s="46">
        <f t="shared" si="81"/>
        <v>0</v>
      </c>
      <c r="W257" s="46">
        <f t="shared" si="82"/>
        <v>155067</v>
      </c>
      <c r="X257" s="70"/>
      <c r="Y257" s="70">
        <f t="shared" si="86"/>
        <v>155067</v>
      </c>
    </row>
    <row r="258" spans="1:25" ht="15.75" thickBot="1" x14ac:dyDescent="0.3">
      <c r="B258" s="236" t="s">
        <v>46</v>
      </c>
      <c r="C258" s="237">
        <f t="shared" si="75"/>
        <v>8291</v>
      </c>
      <c r="D258" s="237">
        <v>8455</v>
      </c>
      <c r="E258" s="237">
        <f t="shared" si="76"/>
        <v>164</v>
      </c>
      <c r="F258" s="237">
        <v>165</v>
      </c>
      <c r="G258" s="238">
        <f t="shared" si="77"/>
        <v>27060</v>
      </c>
      <c r="H258" s="237">
        <f t="shared" si="78"/>
        <v>393</v>
      </c>
      <c r="I258" s="237">
        <v>401</v>
      </c>
      <c r="J258" s="237">
        <f t="shared" si="79"/>
        <v>8</v>
      </c>
      <c r="K258" s="237">
        <f t="shared" si="83"/>
        <v>717</v>
      </c>
      <c r="L258" s="239">
        <f t="shared" si="84"/>
        <v>5736</v>
      </c>
      <c r="M258" s="238">
        <v>4910</v>
      </c>
      <c r="N258" s="238">
        <v>11037</v>
      </c>
      <c r="O258" s="238"/>
      <c r="P258" s="238"/>
      <c r="Q258" s="238"/>
      <c r="R258" s="238"/>
      <c r="S258" s="238">
        <v>122853</v>
      </c>
      <c r="T258" s="238"/>
      <c r="U258" s="238">
        <f t="shared" si="80"/>
        <v>171596</v>
      </c>
      <c r="V258" s="239">
        <f t="shared" si="81"/>
        <v>155067</v>
      </c>
      <c r="W258" s="239">
        <f t="shared" si="82"/>
        <v>326663</v>
      </c>
      <c r="X258" s="238">
        <v>326663</v>
      </c>
      <c r="Y258" s="70">
        <f t="shared" si="86"/>
        <v>0</v>
      </c>
    </row>
    <row r="259" spans="1:25" ht="15.75" thickBot="1" x14ac:dyDescent="0.3">
      <c r="A259">
        <v>2024</v>
      </c>
      <c r="B259" s="195" t="s">
        <v>35</v>
      </c>
      <c r="C259" s="175">
        <f t="shared" si="75"/>
        <v>8455</v>
      </c>
      <c r="D259" s="175">
        <v>8589</v>
      </c>
      <c r="E259" s="175">
        <f t="shared" si="76"/>
        <v>134</v>
      </c>
      <c r="F259" s="175">
        <v>171</v>
      </c>
      <c r="G259" s="177">
        <f t="shared" si="77"/>
        <v>22914</v>
      </c>
      <c r="H259" s="175">
        <f t="shared" si="78"/>
        <v>401</v>
      </c>
      <c r="I259" s="175">
        <v>402</v>
      </c>
      <c r="J259" s="175">
        <f t="shared" si="79"/>
        <v>1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745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173404</v>
      </c>
      <c r="V259" s="176">
        <f t="shared" si="81"/>
        <v>0</v>
      </c>
      <c r="W259" s="176">
        <f t="shared" si="82"/>
        <v>173404</v>
      </c>
      <c r="X259" s="240"/>
      <c r="Y259" s="176">
        <f t="shared" ref="Y259:Y270" si="87">W259-X259</f>
        <v>173404</v>
      </c>
    </row>
    <row r="260" spans="1:25" hidden="1" x14ac:dyDescent="0.25">
      <c r="B260" s="224" t="s">
        <v>36</v>
      </c>
      <c r="C260" s="225">
        <f>D259</f>
        <v>8589</v>
      </c>
      <c r="D260" s="225"/>
      <c r="E260" s="225">
        <f t="shared" si="76"/>
        <v>-8589</v>
      </c>
      <c r="F260" s="225">
        <v>171</v>
      </c>
      <c r="G260" s="223">
        <f t="shared" si="77"/>
        <v>-1468719</v>
      </c>
      <c r="H260" s="225">
        <f t="shared" si="78"/>
        <v>402</v>
      </c>
      <c r="I260" s="225"/>
      <c r="J260" s="225">
        <f t="shared" si="79"/>
        <v>-402</v>
      </c>
      <c r="K260" s="225">
        <f t="shared" ref="K260:K270" si="88">IF(J260&lt;=40,745,IF(AND(J260&gt;=41,J260&lt;=80),985,IF(AND(J260&gt;=81,J260&lt;=100),1705,IF(J260&gt;=101,3142,))))</f>
        <v>745</v>
      </c>
      <c r="L260" s="226">
        <f t="shared" ref="L260:L270" si="89">IF(K260=745,K260*J260,IF(K260=985,40*745+(J260-40)*985,IF(K260=1705,40*745+40*985+(J260-80)*1705,IF(K260=3142,40*745+40*985+20*1705+(J260-100)*3142,))))</f>
        <v>-299490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90">G260+L260+M260+N260++O260+P260+Q260+R260+S260+T260</f>
        <v>-1618464</v>
      </c>
      <c r="V260" s="226">
        <f t="shared" si="81"/>
        <v>173404</v>
      </c>
      <c r="W260" s="226">
        <f t="shared" si="82"/>
        <v>-1445060</v>
      </c>
      <c r="X260" s="227"/>
      <c r="Y260" s="226">
        <f t="shared" si="87"/>
        <v>-1445060</v>
      </c>
    </row>
    <row r="261" spans="1:25" hidden="1" x14ac:dyDescent="0.25">
      <c r="B261" s="224" t="s">
        <v>37</v>
      </c>
      <c r="C261" s="225">
        <f t="shared" si="75"/>
        <v>0</v>
      </c>
      <c r="D261" s="225"/>
      <c r="E261" s="225">
        <f t="shared" si="76"/>
        <v>0</v>
      </c>
      <c r="F261" s="225">
        <v>171</v>
      </c>
      <c r="G261" s="223">
        <f t="shared" si="77"/>
        <v>0</v>
      </c>
      <c r="H261" s="225">
        <f t="shared" si="78"/>
        <v>0</v>
      </c>
      <c r="I261" s="225"/>
      <c r="J261" s="225">
        <f t="shared" si="79"/>
        <v>0</v>
      </c>
      <c r="K261" s="225">
        <f t="shared" si="88"/>
        <v>745</v>
      </c>
      <c r="L261" s="226">
        <f t="shared" si="89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90"/>
        <v>149745</v>
      </c>
      <c r="V261" s="226">
        <f t="shared" si="81"/>
        <v>-1445060</v>
      </c>
      <c r="W261" s="226">
        <f t="shared" si="82"/>
        <v>-1295315</v>
      </c>
      <c r="X261" s="227"/>
      <c r="Y261" s="226">
        <f t="shared" si="87"/>
        <v>-1295315</v>
      </c>
    </row>
    <row r="262" spans="1:25" hidden="1" x14ac:dyDescent="0.25">
      <c r="B262" s="224" t="s">
        <v>38</v>
      </c>
      <c r="C262" s="225">
        <f t="shared" si="75"/>
        <v>0</v>
      </c>
      <c r="D262" s="225"/>
      <c r="E262" s="225">
        <f t="shared" si="76"/>
        <v>0</v>
      </c>
      <c r="F262" s="225">
        <v>171</v>
      </c>
      <c r="G262" s="223">
        <f t="shared" si="77"/>
        <v>0</v>
      </c>
      <c r="H262" s="225">
        <f t="shared" si="78"/>
        <v>0</v>
      </c>
      <c r="I262" s="225"/>
      <c r="J262" s="225">
        <f t="shared" si="79"/>
        <v>0</v>
      </c>
      <c r="K262" s="225">
        <f t="shared" si="88"/>
        <v>745</v>
      </c>
      <c r="L262" s="226">
        <f t="shared" si="89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90"/>
        <v>149745</v>
      </c>
      <c r="V262" s="226">
        <f t="shared" si="81"/>
        <v>-1295315</v>
      </c>
      <c r="W262" s="226">
        <f t="shared" si="82"/>
        <v>-1145570</v>
      </c>
      <c r="X262" s="227"/>
      <c r="Y262" s="226">
        <f t="shared" si="87"/>
        <v>-1145570</v>
      </c>
    </row>
    <row r="263" spans="1:25" hidden="1" x14ac:dyDescent="0.25">
      <c r="B263" s="224" t="s">
        <v>39</v>
      </c>
      <c r="C263" s="225">
        <f t="shared" si="75"/>
        <v>0</v>
      </c>
      <c r="D263" s="225"/>
      <c r="E263" s="225">
        <f t="shared" si="76"/>
        <v>0</v>
      </c>
      <c r="F263" s="225">
        <v>171</v>
      </c>
      <c r="G263" s="223">
        <f t="shared" si="77"/>
        <v>0</v>
      </c>
      <c r="H263" s="225">
        <f t="shared" si="78"/>
        <v>0</v>
      </c>
      <c r="I263" s="225"/>
      <c r="J263" s="225">
        <f t="shared" si="79"/>
        <v>0</v>
      </c>
      <c r="K263" s="225">
        <f t="shared" si="88"/>
        <v>745</v>
      </c>
      <c r="L263" s="226">
        <f t="shared" si="89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90"/>
        <v>149745</v>
      </c>
      <c r="V263" s="226">
        <f t="shared" si="81"/>
        <v>-1145570</v>
      </c>
      <c r="W263" s="226">
        <f t="shared" si="82"/>
        <v>-995825</v>
      </c>
      <c r="X263" s="227"/>
      <c r="Y263" s="226">
        <f t="shared" si="87"/>
        <v>-995825</v>
      </c>
    </row>
    <row r="264" spans="1:25" hidden="1" x14ac:dyDescent="0.25">
      <c r="B264" s="224" t="s">
        <v>40</v>
      </c>
      <c r="C264" s="225">
        <f t="shared" si="75"/>
        <v>0</v>
      </c>
      <c r="D264" s="225"/>
      <c r="E264" s="225">
        <f t="shared" si="76"/>
        <v>0</v>
      </c>
      <c r="F264" s="225">
        <v>171</v>
      </c>
      <c r="G264" s="223">
        <f t="shared" si="77"/>
        <v>0</v>
      </c>
      <c r="H264" s="225">
        <f t="shared" si="78"/>
        <v>0</v>
      </c>
      <c r="I264" s="225"/>
      <c r="J264" s="225">
        <f t="shared" si="79"/>
        <v>0</v>
      </c>
      <c r="K264" s="225">
        <f t="shared" si="88"/>
        <v>745</v>
      </c>
      <c r="L264" s="226">
        <f t="shared" si="89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90"/>
        <v>149745</v>
      </c>
      <c r="V264" s="226">
        <f t="shared" si="81"/>
        <v>-995825</v>
      </c>
      <c r="W264" s="226">
        <f t="shared" si="82"/>
        <v>-846080</v>
      </c>
      <c r="X264" s="227"/>
      <c r="Y264" s="226">
        <f t="shared" si="87"/>
        <v>-846080</v>
      </c>
    </row>
    <row r="265" spans="1:25" s="199" customFormat="1" hidden="1" x14ac:dyDescent="0.25">
      <c r="A265"/>
      <c r="B265" s="224" t="s">
        <v>41</v>
      </c>
      <c r="C265" s="225">
        <f t="shared" si="75"/>
        <v>0</v>
      </c>
      <c r="D265" s="225"/>
      <c r="E265" s="225">
        <f t="shared" si="76"/>
        <v>0</v>
      </c>
      <c r="F265" s="225">
        <v>171</v>
      </c>
      <c r="G265" s="223">
        <f t="shared" si="77"/>
        <v>0</v>
      </c>
      <c r="H265" s="225">
        <f t="shared" si="78"/>
        <v>0</v>
      </c>
      <c r="I265" s="225"/>
      <c r="J265" s="225">
        <f t="shared" si="79"/>
        <v>0</v>
      </c>
      <c r="K265" s="225">
        <f t="shared" si="88"/>
        <v>745</v>
      </c>
      <c r="L265" s="226">
        <f t="shared" si="89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90"/>
        <v>149745</v>
      </c>
      <c r="V265" s="226">
        <f t="shared" si="81"/>
        <v>-846080</v>
      </c>
      <c r="W265" s="226">
        <f t="shared" si="82"/>
        <v>-696335</v>
      </c>
      <c r="X265" s="227"/>
      <c r="Y265" s="226">
        <f t="shared" si="87"/>
        <v>-696335</v>
      </c>
    </row>
    <row r="266" spans="1:25" hidden="1" x14ac:dyDescent="0.25">
      <c r="B266" s="224" t="s">
        <v>42</v>
      </c>
      <c r="C266" s="225">
        <f t="shared" si="75"/>
        <v>0</v>
      </c>
      <c r="D266" s="225"/>
      <c r="E266" s="225">
        <f t="shared" si="76"/>
        <v>0</v>
      </c>
      <c r="F266" s="225">
        <v>171</v>
      </c>
      <c r="G266" s="223">
        <f t="shared" si="77"/>
        <v>0</v>
      </c>
      <c r="H266" s="225">
        <f t="shared" si="78"/>
        <v>0</v>
      </c>
      <c r="I266" s="225"/>
      <c r="J266" s="225">
        <f t="shared" si="79"/>
        <v>0</v>
      </c>
      <c r="K266" s="225">
        <f t="shared" si="88"/>
        <v>745</v>
      </c>
      <c r="L266" s="226">
        <f t="shared" si="89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90"/>
        <v>149745</v>
      </c>
      <c r="V266" s="226">
        <f t="shared" si="81"/>
        <v>-696335</v>
      </c>
      <c r="W266" s="226">
        <f t="shared" si="82"/>
        <v>-546590</v>
      </c>
      <c r="X266" s="227"/>
      <c r="Y266" s="226">
        <f t="shared" si="87"/>
        <v>-546590</v>
      </c>
    </row>
    <row r="267" spans="1:25" hidden="1" x14ac:dyDescent="0.25">
      <c r="B267" s="224" t="s">
        <v>43</v>
      </c>
      <c r="C267" s="225">
        <f t="shared" si="75"/>
        <v>0</v>
      </c>
      <c r="D267" s="225"/>
      <c r="E267" s="225">
        <f t="shared" si="76"/>
        <v>0</v>
      </c>
      <c r="F267" s="225">
        <v>171</v>
      </c>
      <c r="G267" s="223">
        <f t="shared" si="77"/>
        <v>0</v>
      </c>
      <c r="H267" s="225">
        <f t="shared" si="78"/>
        <v>0</v>
      </c>
      <c r="I267" s="225"/>
      <c r="J267" s="225">
        <f t="shared" si="79"/>
        <v>0</v>
      </c>
      <c r="K267" s="225">
        <f t="shared" si="88"/>
        <v>745</v>
      </c>
      <c r="L267" s="226">
        <f t="shared" si="89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90"/>
        <v>149745</v>
      </c>
      <c r="V267" s="226">
        <f t="shared" si="81"/>
        <v>-546590</v>
      </c>
      <c r="W267" s="226">
        <f t="shared" si="82"/>
        <v>-396845</v>
      </c>
      <c r="X267" s="227"/>
      <c r="Y267" s="226">
        <f t="shared" si="87"/>
        <v>-396845</v>
      </c>
    </row>
    <row r="268" spans="1:25" hidden="1" x14ac:dyDescent="0.25">
      <c r="B268" s="224" t="s">
        <v>44</v>
      </c>
      <c r="C268" s="225">
        <f t="shared" si="75"/>
        <v>0</v>
      </c>
      <c r="D268" s="225"/>
      <c r="E268" s="225">
        <f t="shared" si="76"/>
        <v>0</v>
      </c>
      <c r="F268" s="225">
        <v>171</v>
      </c>
      <c r="G268" s="223">
        <f t="shared" si="77"/>
        <v>0</v>
      </c>
      <c r="H268" s="225">
        <f t="shared" si="78"/>
        <v>0</v>
      </c>
      <c r="I268" s="225"/>
      <c r="J268" s="225">
        <f t="shared" si="79"/>
        <v>0</v>
      </c>
      <c r="K268" s="225">
        <f t="shared" si="88"/>
        <v>745</v>
      </c>
      <c r="L268" s="226">
        <f t="shared" si="89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90"/>
        <v>149745</v>
      </c>
      <c r="V268" s="226">
        <f t="shared" si="81"/>
        <v>-396845</v>
      </c>
      <c r="W268" s="226">
        <f t="shared" si="82"/>
        <v>-247100</v>
      </c>
      <c r="X268" s="227"/>
      <c r="Y268" s="226">
        <f t="shared" si="87"/>
        <v>-247100</v>
      </c>
    </row>
    <row r="269" spans="1:25" ht="15.75" hidden="1" thickBot="1" x14ac:dyDescent="0.3">
      <c r="B269" s="224" t="s">
        <v>45</v>
      </c>
      <c r="C269" s="225">
        <f t="shared" si="75"/>
        <v>0</v>
      </c>
      <c r="D269" s="225"/>
      <c r="E269" s="225">
        <f t="shared" si="76"/>
        <v>0</v>
      </c>
      <c r="F269" s="225">
        <v>171</v>
      </c>
      <c r="G269" s="223">
        <f t="shared" si="77"/>
        <v>0</v>
      </c>
      <c r="H269" s="225">
        <f t="shared" si="78"/>
        <v>0</v>
      </c>
      <c r="I269" s="225"/>
      <c r="J269" s="225">
        <f t="shared" si="79"/>
        <v>0</v>
      </c>
      <c r="K269" s="225">
        <f t="shared" si="88"/>
        <v>745</v>
      </c>
      <c r="L269" s="226">
        <f t="shared" si="89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90"/>
        <v>149745</v>
      </c>
      <c r="V269" s="226">
        <f t="shared" si="81"/>
        <v>-247100</v>
      </c>
      <c r="W269" s="226">
        <f t="shared" si="82"/>
        <v>-97355</v>
      </c>
      <c r="X269" s="227"/>
      <c r="Y269" s="226">
        <f t="shared" si="87"/>
        <v>-97355</v>
      </c>
    </row>
    <row r="270" spans="1:25" ht="15.75" hidden="1" thickBot="1" x14ac:dyDescent="0.3">
      <c r="B270" s="195" t="s">
        <v>46</v>
      </c>
      <c r="C270" s="175">
        <f t="shared" si="75"/>
        <v>0</v>
      </c>
      <c r="D270" s="175"/>
      <c r="E270" s="175">
        <f t="shared" si="76"/>
        <v>0</v>
      </c>
      <c r="F270" s="175">
        <f>F269</f>
        <v>171</v>
      </c>
      <c r="G270" s="177">
        <f t="shared" si="77"/>
        <v>0</v>
      </c>
      <c r="H270" s="175">
        <f t="shared" si="78"/>
        <v>0</v>
      </c>
      <c r="I270" s="175"/>
      <c r="J270" s="175">
        <f t="shared" si="79"/>
        <v>0</v>
      </c>
      <c r="K270" s="225">
        <f t="shared" si="88"/>
        <v>745</v>
      </c>
      <c r="L270" s="226">
        <f t="shared" si="89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90"/>
        <v>149745</v>
      </c>
      <c r="V270" s="176">
        <f t="shared" si="81"/>
        <v>-97355</v>
      </c>
      <c r="W270" s="176">
        <f t="shared" si="82"/>
        <v>52390</v>
      </c>
      <c r="X270" s="177"/>
      <c r="Y270" s="176">
        <f t="shared" si="87"/>
        <v>52390</v>
      </c>
    </row>
    <row r="272" spans="1:25" ht="15.75" thickBot="1" x14ac:dyDescent="0.3"/>
    <row r="273" spans="15:17" ht="15.75" thickBot="1" x14ac:dyDescent="0.3">
      <c r="O273" s="262" t="s">
        <v>176</v>
      </c>
      <c r="P273" s="263"/>
      <c r="Q273" s="264"/>
    </row>
    <row r="274" spans="15:17" x14ac:dyDescent="0.25">
      <c r="O274" s="204" t="s">
        <v>109</v>
      </c>
      <c r="P274" s="205"/>
      <c r="Q274" s="153">
        <v>745</v>
      </c>
    </row>
    <row r="275" spans="15:17" ht="15.75" thickBot="1" x14ac:dyDescent="0.3">
      <c r="O275" s="206" t="s">
        <v>110</v>
      </c>
      <c r="P275" s="207"/>
      <c r="Q275" s="154">
        <v>5101</v>
      </c>
    </row>
    <row r="276" spans="15:17" ht="15.75" thickBot="1" x14ac:dyDescent="0.3">
      <c r="O276" s="260" t="s">
        <v>157</v>
      </c>
      <c r="P276" s="265"/>
      <c r="Q276" s="261"/>
    </row>
    <row r="277" spans="15:17" ht="15.75" thickBot="1" x14ac:dyDescent="0.3">
      <c r="O277" s="260" t="s">
        <v>111</v>
      </c>
      <c r="P277" s="261"/>
      <c r="Q277" s="155" t="s">
        <v>112</v>
      </c>
    </row>
    <row r="278" spans="15:17" x14ac:dyDescent="0.25">
      <c r="O278" s="208">
        <v>1</v>
      </c>
      <c r="P278" s="157">
        <v>40</v>
      </c>
      <c r="Q278" s="158">
        <v>745</v>
      </c>
    </row>
    <row r="279" spans="15:17" x14ac:dyDescent="0.25">
      <c r="O279" s="209">
        <v>41</v>
      </c>
      <c r="P279" s="160">
        <v>80</v>
      </c>
      <c r="Q279" s="161">
        <v>985</v>
      </c>
    </row>
    <row r="280" spans="15:17" x14ac:dyDescent="0.25">
      <c r="O280" s="210">
        <v>81</v>
      </c>
      <c r="P280" s="163">
        <v>100</v>
      </c>
      <c r="Q280" s="161">
        <v>1705</v>
      </c>
    </row>
    <row r="281" spans="15:17" ht="15.75" thickBot="1" x14ac:dyDescent="0.3">
      <c r="O281" s="211">
        <v>101</v>
      </c>
      <c r="P281" s="165" t="s">
        <v>113</v>
      </c>
      <c r="Q281" s="166">
        <v>3142</v>
      </c>
    </row>
    <row r="282" spans="15:17" ht="15.75" thickBot="1" x14ac:dyDescent="0.3">
      <c r="O282" s="167"/>
      <c r="P282" s="168"/>
      <c r="Q282" s="246"/>
    </row>
  </sheetData>
  <mergeCells count="11">
    <mergeCell ref="B1:C1"/>
    <mergeCell ref="D1:F1"/>
    <mergeCell ref="B2:C2"/>
    <mergeCell ref="D2:F2"/>
    <mergeCell ref="B3:C3"/>
    <mergeCell ref="AA5:AA6"/>
    <mergeCell ref="U4:Y4"/>
    <mergeCell ref="N4:T4"/>
    <mergeCell ref="O277:P277"/>
    <mergeCell ref="O273:Q273"/>
    <mergeCell ref="O276:Q276"/>
  </mergeCells>
  <phoneticPr fontId="17" type="noConversion"/>
  <conditionalFormatting sqref="Y7:Y95 Y97:Y222">
    <cfRule type="cellIs" dxfId="2497" priority="111" stopIfTrue="1" operator="lessThan">
      <formula>-0.999999</formula>
    </cfRule>
    <cfRule type="cellIs" dxfId="2496" priority="112" stopIfTrue="1" operator="greaterThan">
      <formula>0.9999999</formula>
    </cfRule>
  </conditionalFormatting>
  <conditionalFormatting sqref="J7:J222">
    <cfRule type="cellIs" dxfId="2495" priority="110" operator="greaterThan">
      <formula>100</formula>
    </cfRule>
  </conditionalFormatting>
  <conditionalFormatting sqref="X7:X192">
    <cfRule type="cellIs" dxfId="2494" priority="109" operator="lessThan">
      <formula>1</formula>
    </cfRule>
  </conditionalFormatting>
  <conditionalFormatting sqref="X194:X195">
    <cfRule type="cellIs" dxfId="2493" priority="108" operator="lessThan">
      <formula>1</formula>
    </cfRule>
  </conditionalFormatting>
  <conditionalFormatting sqref="X196:X197">
    <cfRule type="cellIs" dxfId="2492" priority="107" operator="lessThan">
      <formula>1</formula>
    </cfRule>
  </conditionalFormatting>
  <conditionalFormatting sqref="X198">
    <cfRule type="cellIs" dxfId="2491" priority="106" operator="lessThan">
      <formula>1</formula>
    </cfRule>
  </conditionalFormatting>
  <conditionalFormatting sqref="X199">
    <cfRule type="cellIs" dxfId="2490" priority="105" operator="lessThan">
      <formula>1</formula>
    </cfRule>
  </conditionalFormatting>
  <conditionalFormatting sqref="X200:X201">
    <cfRule type="cellIs" dxfId="2489" priority="104" operator="lessThan">
      <formula>1</formula>
    </cfRule>
  </conditionalFormatting>
  <conditionalFormatting sqref="X203">
    <cfRule type="cellIs" dxfId="2488" priority="103" operator="lessThan">
      <formula>1</formula>
    </cfRule>
  </conditionalFormatting>
  <conditionalFormatting sqref="X204">
    <cfRule type="cellIs" dxfId="2487" priority="102" operator="lessThan">
      <formula>1</formula>
    </cfRule>
  </conditionalFormatting>
  <conditionalFormatting sqref="X206">
    <cfRule type="cellIs" dxfId="2486" priority="101" operator="lessThan">
      <formula>1</formula>
    </cfRule>
  </conditionalFormatting>
  <conditionalFormatting sqref="X207">
    <cfRule type="cellIs" dxfId="2485" priority="100" operator="lessThan">
      <formula>1</formula>
    </cfRule>
  </conditionalFormatting>
  <conditionalFormatting sqref="X210">
    <cfRule type="cellIs" dxfId="2484" priority="99" operator="lessThan">
      <formula>1</formula>
    </cfRule>
  </conditionalFormatting>
  <conditionalFormatting sqref="X211:X212">
    <cfRule type="cellIs" dxfId="2483" priority="98" operator="lessThan">
      <formula>1</formula>
    </cfRule>
  </conditionalFormatting>
  <conditionalFormatting sqref="X213">
    <cfRule type="cellIs" dxfId="2482" priority="97" operator="lessThan">
      <formula>1</formula>
    </cfRule>
  </conditionalFormatting>
  <conditionalFormatting sqref="X215">
    <cfRule type="cellIs" dxfId="2481" priority="96" operator="lessThan">
      <formula>1</formula>
    </cfRule>
  </conditionalFormatting>
  <conditionalFormatting sqref="X216">
    <cfRule type="cellIs" dxfId="2480" priority="95" operator="lessThan">
      <formula>1</formula>
    </cfRule>
  </conditionalFormatting>
  <conditionalFormatting sqref="X218">
    <cfRule type="cellIs" dxfId="2479" priority="94" operator="lessThan">
      <formula>1</formula>
    </cfRule>
  </conditionalFormatting>
  <conditionalFormatting sqref="X219:X220">
    <cfRule type="cellIs" dxfId="2478" priority="93" operator="lessThan">
      <formula>1</formula>
    </cfRule>
  </conditionalFormatting>
  <conditionalFormatting sqref="X221:X222">
    <cfRule type="cellIs" dxfId="2477" priority="92" operator="lessThan">
      <formula>1</formula>
    </cfRule>
  </conditionalFormatting>
  <conditionalFormatting sqref="J223:J258">
    <cfRule type="cellIs" dxfId="2476" priority="91" operator="greaterThan">
      <formula>100</formula>
    </cfRule>
  </conditionalFormatting>
  <conditionalFormatting sqref="Y223:Y224">
    <cfRule type="cellIs" dxfId="2475" priority="89" stopIfTrue="1" operator="lessThan">
      <formula>-0.999999</formula>
    </cfRule>
    <cfRule type="cellIs" dxfId="2474" priority="90" stopIfTrue="1" operator="greaterThan">
      <formula>0.9999999</formula>
    </cfRule>
  </conditionalFormatting>
  <conditionalFormatting sqref="X223:X224">
    <cfRule type="cellIs" dxfId="2473" priority="88" operator="lessThan">
      <formula>1</formula>
    </cfRule>
  </conditionalFormatting>
  <conditionalFormatting sqref="Y225">
    <cfRule type="cellIs" dxfId="2472" priority="86" stopIfTrue="1" operator="lessThan">
      <formula>-0.999999</formula>
    </cfRule>
    <cfRule type="cellIs" dxfId="2471" priority="87" stopIfTrue="1" operator="greaterThan">
      <formula>0.9999999</formula>
    </cfRule>
  </conditionalFormatting>
  <conditionalFormatting sqref="X225">
    <cfRule type="cellIs" dxfId="2470" priority="85" operator="lessThan">
      <formula>1</formula>
    </cfRule>
  </conditionalFormatting>
  <conditionalFormatting sqref="Y226">
    <cfRule type="cellIs" dxfId="2469" priority="83" stopIfTrue="1" operator="lessThan">
      <formula>-0.999999</formula>
    </cfRule>
    <cfRule type="cellIs" dxfId="2468" priority="84" stopIfTrue="1" operator="greaterThan">
      <formula>0.9999999</formula>
    </cfRule>
  </conditionalFormatting>
  <conditionalFormatting sqref="X226">
    <cfRule type="cellIs" dxfId="2467" priority="82" operator="lessThan">
      <formula>1</formula>
    </cfRule>
  </conditionalFormatting>
  <conditionalFormatting sqref="Y227">
    <cfRule type="cellIs" dxfId="2466" priority="80" stopIfTrue="1" operator="lessThan">
      <formula>-0.999999</formula>
    </cfRule>
    <cfRule type="cellIs" dxfId="2465" priority="81" stopIfTrue="1" operator="greaterThan">
      <formula>0.9999999</formula>
    </cfRule>
  </conditionalFormatting>
  <conditionalFormatting sqref="X227">
    <cfRule type="cellIs" dxfId="2464" priority="79" operator="lessThan">
      <formula>1</formula>
    </cfRule>
  </conditionalFormatting>
  <conditionalFormatting sqref="Y228">
    <cfRule type="cellIs" dxfId="2463" priority="77" stopIfTrue="1" operator="lessThan">
      <formula>-0.999999</formula>
    </cfRule>
    <cfRule type="cellIs" dxfId="2462" priority="78" stopIfTrue="1" operator="greaterThan">
      <formula>0.9999999</formula>
    </cfRule>
  </conditionalFormatting>
  <conditionalFormatting sqref="X228">
    <cfRule type="cellIs" dxfId="2461" priority="76" operator="lessThan">
      <formula>1</formula>
    </cfRule>
  </conditionalFormatting>
  <conditionalFormatting sqref="Y229">
    <cfRule type="cellIs" dxfId="2460" priority="74" stopIfTrue="1" operator="lessThan">
      <formula>-0.999999</formula>
    </cfRule>
    <cfRule type="cellIs" dxfId="2459" priority="75" stopIfTrue="1" operator="greaterThan">
      <formula>0.9999999</formula>
    </cfRule>
  </conditionalFormatting>
  <conditionalFormatting sqref="X229">
    <cfRule type="cellIs" dxfId="2458" priority="73" operator="lessThan">
      <formula>1</formula>
    </cfRule>
  </conditionalFormatting>
  <conditionalFormatting sqref="Y230:Y231">
    <cfRule type="cellIs" dxfId="2457" priority="69" stopIfTrue="1" operator="lessThan">
      <formula>-0.999999</formula>
    </cfRule>
    <cfRule type="cellIs" dxfId="2456" priority="70" stopIfTrue="1" operator="greaterThan">
      <formula>0.9999999</formula>
    </cfRule>
  </conditionalFormatting>
  <conditionalFormatting sqref="X230:X231">
    <cfRule type="cellIs" dxfId="2455" priority="68" operator="lessThan">
      <formula>1</formula>
    </cfRule>
  </conditionalFormatting>
  <conditionalFormatting sqref="Y232">
    <cfRule type="cellIs" dxfId="2454" priority="66" stopIfTrue="1" operator="lessThan">
      <formula>-0.999999</formula>
    </cfRule>
    <cfRule type="cellIs" dxfId="2453" priority="67" stopIfTrue="1" operator="greaterThan">
      <formula>0.9999999</formula>
    </cfRule>
  </conditionalFormatting>
  <conditionalFormatting sqref="X232">
    <cfRule type="cellIs" dxfId="2452" priority="65" operator="lessThan">
      <formula>1</formula>
    </cfRule>
  </conditionalFormatting>
  <conditionalFormatting sqref="Y233">
    <cfRule type="cellIs" dxfId="2451" priority="63" stopIfTrue="1" operator="lessThan">
      <formula>-0.999999</formula>
    </cfRule>
    <cfRule type="cellIs" dxfId="2450" priority="64" stopIfTrue="1" operator="greaterThan">
      <formula>0.9999999</formula>
    </cfRule>
  </conditionalFormatting>
  <conditionalFormatting sqref="X233">
    <cfRule type="cellIs" dxfId="2449" priority="62" operator="lessThan">
      <formula>1</formula>
    </cfRule>
  </conditionalFormatting>
  <conditionalFormatting sqref="Y234">
    <cfRule type="cellIs" dxfId="2448" priority="60" stopIfTrue="1" operator="lessThan">
      <formula>-0.999999</formula>
    </cfRule>
    <cfRule type="cellIs" dxfId="2447" priority="61" stopIfTrue="1" operator="greaterThan">
      <formula>0.9999999</formula>
    </cfRule>
  </conditionalFormatting>
  <conditionalFormatting sqref="X234">
    <cfRule type="cellIs" dxfId="2446" priority="59" operator="lessThan">
      <formula>1</formula>
    </cfRule>
  </conditionalFormatting>
  <conditionalFormatting sqref="Y235:Y240">
    <cfRule type="cellIs" dxfId="2445" priority="57" stopIfTrue="1" operator="lessThan">
      <formula>-0.999999</formula>
    </cfRule>
    <cfRule type="cellIs" dxfId="2444" priority="58" stopIfTrue="1" operator="greaterThan">
      <formula>0.9999999</formula>
    </cfRule>
  </conditionalFormatting>
  <conditionalFormatting sqref="X235:X236">
    <cfRule type="cellIs" dxfId="2443" priority="56" operator="lessThan">
      <formula>1</formula>
    </cfRule>
  </conditionalFormatting>
  <conditionalFormatting sqref="X237">
    <cfRule type="cellIs" dxfId="2442" priority="53" operator="lessThan">
      <formula>1</formula>
    </cfRule>
  </conditionalFormatting>
  <conditionalFormatting sqref="X238">
    <cfRule type="cellIs" dxfId="2441" priority="50" operator="lessThan">
      <formula>1</formula>
    </cfRule>
  </conditionalFormatting>
  <conditionalFormatting sqref="X239:X240">
    <cfRule type="cellIs" dxfId="2440" priority="47" operator="lessThan">
      <formula>1</formula>
    </cfRule>
  </conditionalFormatting>
  <conditionalFormatting sqref="Y241">
    <cfRule type="cellIs" dxfId="2439" priority="45" stopIfTrue="1" operator="lessThan">
      <formula>-0.999999</formula>
    </cfRule>
    <cfRule type="cellIs" dxfId="2438" priority="46" stopIfTrue="1" operator="greaterThan">
      <formula>0.9999999</formula>
    </cfRule>
  </conditionalFormatting>
  <conditionalFormatting sqref="X241">
    <cfRule type="cellIs" dxfId="2437" priority="44" operator="lessThan">
      <formula>1</formula>
    </cfRule>
  </conditionalFormatting>
  <conditionalFormatting sqref="Y242">
    <cfRule type="cellIs" dxfId="2436" priority="42" stopIfTrue="1" operator="lessThan">
      <formula>-0.999999</formula>
    </cfRule>
    <cfRule type="cellIs" dxfId="2435" priority="43" stopIfTrue="1" operator="greaterThan">
      <formula>0.9999999</formula>
    </cfRule>
  </conditionalFormatting>
  <conditionalFormatting sqref="X242">
    <cfRule type="cellIs" dxfId="2434" priority="41" operator="lessThan">
      <formula>1</formula>
    </cfRule>
  </conditionalFormatting>
  <conditionalFormatting sqref="Y243">
    <cfRule type="cellIs" dxfId="2433" priority="39" stopIfTrue="1" operator="lessThan">
      <formula>-0.999999</formula>
    </cfRule>
    <cfRule type="cellIs" dxfId="2432" priority="40" stopIfTrue="1" operator="greaterThan">
      <formula>0.9999999</formula>
    </cfRule>
  </conditionalFormatting>
  <conditionalFormatting sqref="X243">
    <cfRule type="cellIs" dxfId="2431" priority="38" operator="lessThan">
      <formula>1</formula>
    </cfRule>
  </conditionalFormatting>
  <conditionalFormatting sqref="X244">
    <cfRule type="cellIs" dxfId="2430" priority="37" operator="lessThan">
      <formula>1</formula>
    </cfRule>
  </conditionalFormatting>
  <conditionalFormatting sqref="X244">
    <cfRule type="cellIs" dxfId="2429" priority="36" operator="lessThan">
      <formula>1</formula>
    </cfRule>
  </conditionalFormatting>
  <conditionalFormatting sqref="Y244">
    <cfRule type="cellIs" dxfId="2428" priority="34" stopIfTrue="1" operator="lessThan">
      <formula>-0.999999</formula>
    </cfRule>
    <cfRule type="cellIs" dxfId="2427" priority="35" stopIfTrue="1" operator="greaterThan">
      <formula>0.9999999</formula>
    </cfRule>
  </conditionalFormatting>
  <conditionalFormatting sqref="Y245">
    <cfRule type="cellIs" dxfId="2426" priority="32" stopIfTrue="1" operator="lessThan">
      <formula>-0.999999</formula>
    </cfRule>
    <cfRule type="cellIs" dxfId="2425" priority="33" stopIfTrue="1" operator="greaterThan">
      <formula>0.9999999</formula>
    </cfRule>
  </conditionalFormatting>
  <conditionalFormatting sqref="X245">
    <cfRule type="cellIs" dxfId="2424" priority="31" operator="lessThan">
      <formula>1</formula>
    </cfRule>
  </conditionalFormatting>
  <conditionalFormatting sqref="Y246">
    <cfRule type="cellIs" dxfId="2423" priority="29" stopIfTrue="1" operator="lessThan">
      <formula>-0.999999</formula>
    </cfRule>
    <cfRule type="cellIs" dxfId="2422" priority="30" stopIfTrue="1" operator="greaterThan">
      <formula>0.9999999</formula>
    </cfRule>
  </conditionalFormatting>
  <conditionalFormatting sqref="X246">
    <cfRule type="cellIs" dxfId="2421" priority="28" operator="lessThan">
      <formula>1</formula>
    </cfRule>
  </conditionalFormatting>
  <conditionalFormatting sqref="X247">
    <cfRule type="cellIs" dxfId="2420" priority="27" operator="lessThan">
      <formula>1</formula>
    </cfRule>
  </conditionalFormatting>
  <conditionalFormatting sqref="X247">
    <cfRule type="cellIs" dxfId="2419" priority="26" operator="lessThan">
      <formula>1</formula>
    </cfRule>
  </conditionalFormatting>
  <conditionalFormatting sqref="Y247">
    <cfRule type="cellIs" dxfId="2418" priority="24" stopIfTrue="1" operator="lessThan">
      <formula>-0.999999</formula>
    </cfRule>
    <cfRule type="cellIs" dxfId="2417" priority="25" stopIfTrue="1" operator="greaterThan">
      <formula>0.9999999</formula>
    </cfRule>
  </conditionalFormatting>
  <conditionalFormatting sqref="Y248">
    <cfRule type="cellIs" dxfId="2416" priority="22" stopIfTrue="1" operator="lessThan">
      <formula>-0.999999</formula>
    </cfRule>
    <cfRule type="cellIs" dxfId="2415" priority="23" stopIfTrue="1" operator="greaterThan">
      <formula>0.9999999</formula>
    </cfRule>
  </conditionalFormatting>
  <conditionalFormatting sqref="X248">
    <cfRule type="cellIs" dxfId="2414" priority="21" operator="lessThan">
      <formula>1</formula>
    </cfRule>
  </conditionalFormatting>
  <conditionalFormatting sqref="Y249:Y250">
    <cfRule type="cellIs" dxfId="2413" priority="19" stopIfTrue="1" operator="lessThan">
      <formula>-0.999999</formula>
    </cfRule>
    <cfRule type="cellIs" dxfId="2412" priority="20" stopIfTrue="1" operator="greaterThan">
      <formula>0.9999999</formula>
    </cfRule>
  </conditionalFormatting>
  <conditionalFormatting sqref="X249:X250">
    <cfRule type="cellIs" dxfId="2411" priority="18" operator="lessThan">
      <formula>1</formula>
    </cfRule>
  </conditionalFormatting>
  <conditionalFormatting sqref="Y251:Y258">
    <cfRule type="cellIs" dxfId="2410" priority="16" stopIfTrue="1" operator="lessThan">
      <formula>-0.999999</formula>
    </cfRule>
    <cfRule type="cellIs" dxfId="2409" priority="17" stopIfTrue="1" operator="greaterThan">
      <formula>0.9999999</formula>
    </cfRule>
  </conditionalFormatting>
  <conditionalFormatting sqref="X251:X256">
    <cfRule type="cellIs" dxfId="2408" priority="15" operator="lessThan">
      <formula>1</formula>
    </cfRule>
  </conditionalFormatting>
  <conditionalFormatting sqref="X251:X256">
    <cfRule type="cellIs" dxfId="2407" priority="14" operator="lessThan">
      <formula>1</formula>
    </cfRule>
  </conditionalFormatting>
  <conditionalFormatting sqref="J259:J270">
    <cfRule type="cellIs" dxfId="2406" priority="13" operator="greaterThan">
      <formula>100</formula>
    </cfRule>
  </conditionalFormatting>
  <conditionalFormatting sqref="Y259:Y263">
    <cfRule type="cellIs" dxfId="2405" priority="11" stopIfTrue="1" operator="lessThan">
      <formula>-0.999999</formula>
    </cfRule>
    <cfRule type="cellIs" dxfId="2404" priority="12" stopIfTrue="1" operator="greaterThan">
      <formula>0.9999999</formula>
    </cfRule>
  </conditionalFormatting>
  <conditionalFormatting sqref="X259:X269">
    <cfRule type="cellIs" dxfId="2403" priority="10" operator="lessThan">
      <formula>1</formula>
    </cfRule>
  </conditionalFormatting>
  <conditionalFormatting sqref="X259:X269">
    <cfRule type="cellIs" dxfId="2402" priority="9" operator="lessThan">
      <formula>1</formula>
    </cfRule>
  </conditionalFormatting>
  <conditionalFormatting sqref="Y264">
    <cfRule type="cellIs" dxfId="2401" priority="7" stopIfTrue="1" operator="lessThan">
      <formula>-0.999999</formula>
    </cfRule>
    <cfRule type="cellIs" dxfId="2400" priority="8" stopIfTrue="1" operator="greaterThan">
      <formula>0.9999999</formula>
    </cfRule>
  </conditionalFormatting>
  <conditionalFormatting sqref="Y265">
    <cfRule type="cellIs" dxfId="2399" priority="5" stopIfTrue="1" operator="lessThan">
      <formula>-0.999999</formula>
    </cfRule>
    <cfRule type="cellIs" dxfId="2398" priority="6" stopIfTrue="1" operator="greaterThan">
      <formula>0.9999999</formula>
    </cfRule>
  </conditionalFormatting>
  <conditionalFormatting sqref="Y266">
    <cfRule type="cellIs" dxfId="2397" priority="3" stopIfTrue="1" operator="lessThan">
      <formula>-0.999999</formula>
    </cfRule>
    <cfRule type="cellIs" dxfId="2396" priority="4" stopIfTrue="1" operator="greaterThan">
      <formula>0.9999999</formula>
    </cfRule>
  </conditionalFormatting>
  <conditionalFormatting sqref="Y267:Y269">
    <cfRule type="cellIs" dxfId="2395" priority="1" stopIfTrue="1" operator="lessThan">
      <formula>-0.999999</formula>
    </cfRule>
    <cfRule type="cellIs" dxfId="2394" priority="2" stopIfTrue="1" operator="greaterThan">
      <formula>0.9999999</formula>
    </cfRule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AA283"/>
  <sheetViews>
    <sheetView workbookViewId="0">
      <selection activeCell="J259" sqref="J259"/>
    </sheetView>
  </sheetViews>
  <sheetFormatPr baseColWidth="10" defaultRowHeight="15" x14ac:dyDescent="0.25"/>
  <cols>
    <col min="3" max="3" width="10" customWidth="1"/>
    <col min="4" max="4" width="9.5703125" customWidth="1"/>
    <col min="5" max="5" width="9.85546875" customWidth="1"/>
    <col min="6" max="6" width="6.7109375" bestFit="1" customWidth="1"/>
    <col min="7" max="7" width="9.42578125" customWidth="1"/>
    <col min="11" max="11" width="6.7109375" bestFit="1" customWidth="1"/>
    <col min="12" max="12" width="10.28515625" bestFit="1" customWidth="1"/>
    <col min="13" max="14" width="11.5703125" bestFit="1" customWidth="1"/>
    <col min="15" max="15" width="11.42578125" customWidth="1"/>
    <col min="16" max="16" width="14.28515625" customWidth="1"/>
    <col min="17" max="17" width="11.85546875" bestFit="1" customWidth="1"/>
    <col min="18" max="18" width="9.28515625" hidden="1" customWidth="1"/>
    <col min="19" max="19" width="12.28515625" customWidth="1"/>
    <col min="20" max="20" width="11.42578125" customWidth="1"/>
    <col min="21" max="21" width="13.42578125" customWidth="1"/>
    <col min="22" max="22" width="12.85546875" bestFit="1" customWidth="1"/>
    <col min="23" max="23" width="12.42578125" customWidth="1"/>
    <col min="24" max="26" width="13.42578125" customWidth="1"/>
    <col min="27" max="27" width="0" hidden="1" customWidth="1"/>
  </cols>
  <sheetData>
    <row r="1" spans="1:27" x14ac:dyDescent="0.25">
      <c r="B1" s="266" t="s">
        <v>0</v>
      </c>
      <c r="C1" s="266"/>
      <c r="D1" s="267" t="s">
        <v>50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117</v>
      </c>
      <c r="B3" s="269" t="s">
        <v>2</v>
      </c>
      <c r="C3" s="269"/>
      <c r="D3" s="145" t="s">
        <v>94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7.25" hidden="1" customHeight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20">
        <v>0</v>
      </c>
      <c r="W96" s="20">
        <v>0</v>
      </c>
      <c r="X96" s="20">
        <v>0</v>
      </c>
      <c r="Y96" s="20">
        <v>0</v>
      </c>
      <c r="AA96">
        <f t="shared" si="10"/>
        <v>0</v>
      </c>
    </row>
    <row r="97" spans="1:27" ht="25.5" hidden="1" customHeight="1" thickBot="1" x14ac:dyDescent="0.3">
      <c r="A97" s="18"/>
      <c r="B97" s="19" t="s">
        <v>41</v>
      </c>
      <c r="C97" s="20">
        <v>0</v>
      </c>
      <c r="D97" s="20">
        <v>0</v>
      </c>
      <c r="E97" s="20">
        <v>0</v>
      </c>
      <c r="F97" s="20">
        <v>146</v>
      </c>
      <c r="G97" s="20">
        <v>0</v>
      </c>
      <c r="H97" s="20">
        <v>0</v>
      </c>
      <c r="I97" s="20">
        <v>0</v>
      </c>
      <c r="J97" s="20">
        <v>0</v>
      </c>
      <c r="K97" s="20">
        <v>360</v>
      </c>
      <c r="L97" s="20">
        <v>0</v>
      </c>
      <c r="M97" s="20">
        <v>0</v>
      </c>
      <c r="N97" s="20"/>
      <c r="O97" s="21"/>
      <c r="P97" s="21"/>
      <c r="Q97" s="20">
        <v>0</v>
      </c>
      <c r="R97" s="20">
        <v>0</v>
      </c>
      <c r="S97" s="20">
        <v>55000</v>
      </c>
      <c r="T97" s="20"/>
      <c r="U97" s="20">
        <f t="shared" ref="U97:U128" si="11">G97+L97+M97+R97+S97+N97+Q97+T97</f>
        <v>55000</v>
      </c>
      <c r="V97" s="21">
        <v>0</v>
      </c>
      <c r="W97" s="21">
        <f t="shared" si="7"/>
        <v>55000</v>
      </c>
      <c r="X97" s="20">
        <v>55000</v>
      </c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>
        <v>0</v>
      </c>
      <c r="D98" s="20">
        <v>0</v>
      </c>
      <c r="E98" s="20">
        <v>0</v>
      </c>
      <c r="F98" s="20">
        <v>146</v>
      </c>
      <c r="G98" s="20">
        <v>0</v>
      </c>
      <c r="H98" s="20">
        <v>0</v>
      </c>
      <c r="I98" s="20">
        <v>0</v>
      </c>
      <c r="J98" s="20">
        <v>0</v>
      </c>
      <c r="K98" s="20">
        <v>360</v>
      </c>
      <c r="L98" s="20">
        <v>0</v>
      </c>
      <c r="M98" s="20">
        <v>0</v>
      </c>
      <c r="N98" s="20"/>
      <c r="O98" s="21"/>
      <c r="P98" s="21"/>
      <c r="Q98" s="20">
        <v>0</v>
      </c>
      <c r="R98" s="20">
        <v>0</v>
      </c>
      <c r="S98" s="20">
        <v>55000</v>
      </c>
      <c r="T98" s="20">
        <v>0</v>
      </c>
      <c r="U98" s="20">
        <f t="shared" si="11"/>
        <v>55000</v>
      </c>
      <c r="V98" s="21">
        <v>0</v>
      </c>
      <c r="W98" s="21">
        <f t="shared" si="7"/>
        <v>55000</v>
      </c>
      <c r="X98" s="20">
        <v>55000</v>
      </c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2</v>
      </c>
      <c r="E99" s="20">
        <v>2</v>
      </c>
      <c r="F99" s="20">
        <v>146</v>
      </c>
      <c r="G99" s="20">
        <v>292</v>
      </c>
      <c r="H99" s="20">
        <v>0</v>
      </c>
      <c r="I99" s="20">
        <v>41</v>
      </c>
      <c r="J99" s="20">
        <v>41</v>
      </c>
      <c r="K99" s="20">
        <v>360</v>
      </c>
      <c r="L99" s="20">
        <v>14760</v>
      </c>
      <c r="M99" s="20">
        <v>0</v>
      </c>
      <c r="N99" s="20"/>
      <c r="O99" s="21"/>
      <c r="P99" s="21"/>
      <c r="Q99" s="20">
        <v>0</v>
      </c>
      <c r="R99" s="20">
        <v>0</v>
      </c>
      <c r="S99" s="20">
        <v>55000</v>
      </c>
      <c r="T99" s="20"/>
      <c r="U99" s="20">
        <f t="shared" si="11"/>
        <v>70052</v>
      </c>
      <c r="V99" s="21">
        <v>0</v>
      </c>
      <c r="W99" s="21">
        <f t="shared" si="7"/>
        <v>70052</v>
      </c>
      <c r="X99" s="20">
        <v>70052</v>
      </c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2</v>
      </c>
      <c r="D100" s="20">
        <v>51</v>
      </c>
      <c r="E100" s="20">
        <v>49</v>
      </c>
      <c r="F100" s="20">
        <v>146</v>
      </c>
      <c r="G100" s="20">
        <v>7154</v>
      </c>
      <c r="H100" s="20">
        <v>41</v>
      </c>
      <c r="I100" s="20">
        <v>51</v>
      </c>
      <c r="J100" s="20">
        <v>10</v>
      </c>
      <c r="K100" s="20">
        <v>360</v>
      </c>
      <c r="L100" s="20">
        <v>3600</v>
      </c>
      <c r="M100" s="20">
        <v>0</v>
      </c>
      <c r="N100" s="20"/>
      <c r="O100" s="21"/>
      <c r="P100" s="21"/>
      <c r="Q100" s="20">
        <v>0</v>
      </c>
      <c r="R100" s="20">
        <v>0</v>
      </c>
      <c r="S100" s="20">
        <v>55000</v>
      </c>
      <c r="T100" s="20"/>
      <c r="U100" s="20">
        <f t="shared" si="11"/>
        <v>65754</v>
      </c>
      <c r="V100" s="21">
        <v>0</v>
      </c>
      <c r="W100" s="21">
        <f t="shared" si="7"/>
        <v>65754</v>
      </c>
      <c r="X100" s="20">
        <v>65754</v>
      </c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51</v>
      </c>
      <c r="D101" s="20">
        <v>157</v>
      </c>
      <c r="E101" s="20">
        <v>106</v>
      </c>
      <c r="F101" s="20">
        <v>146</v>
      </c>
      <c r="G101" s="20">
        <v>15476</v>
      </c>
      <c r="H101" s="20">
        <v>51</v>
      </c>
      <c r="I101" s="20">
        <v>120</v>
      </c>
      <c r="J101" s="20">
        <v>69</v>
      </c>
      <c r="K101" s="20">
        <v>360</v>
      </c>
      <c r="L101" s="20">
        <v>24840</v>
      </c>
      <c r="M101" s="20">
        <v>0</v>
      </c>
      <c r="N101" s="20"/>
      <c r="O101" s="21"/>
      <c r="P101" s="21"/>
      <c r="Q101" s="20">
        <v>0</v>
      </c>
      <c r="R101" s="20">
        <v>0</v>
      </c>
      <c r="S101" s="20">
        <v>55000</v>
      </c>
      <c r="T101" s="20"/>
      <c r="U101" s="20">
        <f t="shared" si="11"/>
        <v>95316</v>
      </c>
      <c r="V101" s="21">
        <v>0</v>
      </c>
      <c r="W101" s="21">
        <f t="shared" si="7"/>
        <v>95316</v>
      </c>
      <c r="X101" s="20">
        <v>95316</v>
      </c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>
        <v>157</v>
      </c>
      <c r="D102" s="20">
        <v>235</v>
      </c>
      <c r="E102" s="20">
        <v>78</v>
      </c>
      <c r="F102" s="20">
        <v>146</v>
      </c>
      <c r="G102" s="20">
        <v>3588</v>
      </c>
      <c r="H102" s="20">
        <v>120</v>
      </c>
      <c r="I102" s="20">
        <v>136</v>
      </c>
      <c r="J102" s="20">
        <v>16</v>
      </c>
      <c r="K102" s="20">
        <v>360</v>
      </c>
      <c r="L102" s="20">
        <v>5760</v>
      </c>
      <c r="M102" s="20">
        <v>0</v>
      </c>
      <c r="N102" s="20"/>
      <c r="O102" s="21"/>
      <c r="P102" s="21"/>
      <c r="Q102" s="20">
        <v>0</v>
      </c>
      <c r="R102" s="20">
        <v>0</v>
      </c>
      <c r="S102" s="20">
        <v>55000</v>
      </c>
      <c r="T102" s="20"/>
      <c r="U102" s="20">
        <f t="shared" si="11"/>
        <v>64348</v>
      </c>
      <c r="V102" s="21">
        <f t="shared" si="9"/>
        <v>0</v>
      </c>
      <c r="W102" s="21">
        <f t="shared" si="7"/>
        <v>64348</v>
      </c>
      <c r="X102" s="20">
        <v>64348</v>
      </c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235</v>
      </c>
      <c r="D103" s="20">
        <v>235</v>
      </c>
      <c r="E103" s="20">
        <v>0</v>
      </c>
      <c r="F103" s="20">
        <v>0</v>
      </c>
      <c r="G103" s="20">
        <v>0</v>
      </c>
      <c r="H103" s="20">
        <v>136</v>
      </c>
      <c r="I103" s="20">
        <v>136</v>
      </c>
      <c r="J103" s="20">
        <v>0</v>
      </c>
      <c r="K103" s="20">
        <v>0</v>
      </c>
      <c r="L103" s="20">
        <v>0</v>
      </c>
      <c r="M103" s="20">
        <v>0</v>
      </c>
      <c r="N103" s="20"/>
      <c r="O103" s="21"/>
      <c r="P103" s="21"/>
      <c r="Q103" s="20">
        <v>0</v>
      </c>
      <c r="R103" s="20">
        <v>0</v>
      </c>
      <c r="S103" s="20">
        <v>56650</v>
      </c>
      <c r="T103" s="20"/>
      <c r="U103" s="20">
        <f t="shared" si="11"/>
        <v>56650</v>
      </c>
      <c r="V103" s="21">
        <f t="shared" si="9"/>
        <v>0</v>
      </c>
      <c r="W103" s="21">
        <f t="shared" si="7"/>
        <v>56650</v>
      </c>
      <c r="X103" s="20">
        <v>56650</v>
      </c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235</v>
      </c>
      <c r="D104" s="20">
        <v>316</v>
      </c>
      <c r="E104" s="20">
        <v>81</v>
      </c>
      <c r="F104" s="20">
        <v>146</v>
      </c>
      <c r="G104" s="20">
        <v>11826</v>
      </c>
      <c r="H104" s="20">
        <v>136</v>
      </c>
      <c r="I104" s="20">
        <v>171</v>
      </c>
      <c r="J104" s="20">
        <v>35</v>
      </c>
      <c r="K104" s="20">
        <v>360</v>
      </c>
      <c r="L104" s="20">
        <v>12600</v>
      </c>
      <c r="M104" s="20">
        <v>0</v>
      </c>
      <c r="N104" s="20"/>
      <c r="O104" s="21"/>
      <c r="P104" s="21"/>
      <c r="Q104" s="20">
        <v>0</v>
      </c>
      <c r="R104" s="20">
        <v>0</v>
      </c>
      <c r="S104" s="20">
        <v>56650</v>
      </c>
      <c r="T104" s="20"/>
      <c r="U104" s="20">
        <f t="shared" si="11"/>
        <v>81076</v>
      </c>
      <c r="V104" s="21">
        <f t="shared" si="9"/>
        <v>0</v>
      </c>
      <c r="W104" s="21">
        <f t="shared" si="7"/>
        <v>81076</v>
      </c>
      <c r="X104" s="20">
        <v>81076</v>
      </c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316</v>
      </c>
      <c r="D105" s="20">
        <v>333</v>
      </c>
      <c r="E105" s="20">
        <v>17</v>
      </c>
      <c r="F105" s="20">
        <v>146</v>
      </c>
      <c r="G105" s="20">
        <v>2482</v>
      </c>
      <c r="H105" s="20">
        <v>171</v>
      </c>
      <c r="I105" s="20">
        <v>180</v>
      </c>
      <c r="J105" s="20">
        <v>9</v>
      </c>
      <c r="K105" s="20">
        <v>360</v>
      </c>
      <c r="L105" s="20">
        <v>3240</v>
      </c>
      <c r="M105" s="20">
        <v>0</v>
      </c>
      <c r="N105" s="20"/>
      <c r="O105" s="21"/>
      <c r="P105" s="21"/>
      <c r="Q105" s="20">
        <v>0</v>
      </c>
      <c r="R105" s="20">
        <v>0</v>
      </c>
      <c r="S105" s="20">
        <v>56650</v>
      </c>
      <c r="T105" s="20"/>
      <c r="U105" s="20">
        <f t="shared" si="11"/>
        <v>62372</v>
      </c>
      <c r="V105" s="21">
        <f t="shared" si="9"/>
        <v>0</v>
      </c>
      <c r="W105" s="21">
        <f t="shared" si="7"/>
        <v>62372</v>
      </c>
      <c r="X105" s="20">
        <v>62372</v>
      </c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333</v>
      </c>
      <c r="D106" s="20">
        <v>333</v>
      </c>
      <c r="E106" s="20">
        <v>0</v>
      </c>
      <c r="F106" s="20">
        <v>0</v>
      </c>
      <c r="G106" s="20">
        <v>0</v>
      </c>
      <c r="H106" s="20">
        <v>180</v>
      </c>
      <c r="I106" s="20">
        <v>180</v>
      </c>
      <c r="J106" s="20">
        <v>0</v>
      </c>
      <c r="K106" s="20">
        <v>0</v>
      </c>
      <c r="L106" s="20">
        <v>0</v>
      </c>
      <c r="M106" s="20">
        <v>0</v>
      </c>
      <c r="N106" s="20"/>
      <c r="O106" s="21"/>
      <c r="P106" s="21"/>
      <c r="Q106" s="20">
        <v>0</v>
      </c>
      <c r="R106" s="20">
        <v>0</v>
      </c>
      <c r="S106" s="20">
        <v>56650</v>
      </c>
      <c r="T106" s="20"/>
      <c r="U106" s="20">
        <f t="shared" si="11"/>
        <v>56650</v>
      </c>
      <c r="V106" s="21">
        <f t="shared" si="9"/>
        <v>0</v>
      </c>
      <c r="W106" s="21">
        <f t="shared" si="7"/>
        <v>56650</v>
      </c>
      <c r="X106" s="20">
        <v>56650</v>
      </c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>
        <v>333</v>
      </c>
      <c r="D107" s="20">
        <v>333</v>
      </c>
      <c r="E107" s="20">
        <v>0</v>
      </c>
      <c r="F107" s="20">
        <v>0</v>
      </c>
      <c r="G107" s="20">
        <v>0</v>
      </c>
      <c r="H107" s="20">
        <v>180</v>
      </c>
      <c r="I107" s="20">
        <v>180</v>
      </c>
      <c r="J107" s="20">
        <v>0</v>
      </c>
      <c r="K107" s="20">
        <v>0</v>
      </c>
      <c r="L107" s="20">
        <v>0</v>
      </c>
      <c r="M107" s="20">
        <v>0</v>
      </c>
      <c r="N107" s="20"/>
      <c r="O107" s="21"/>
      <c r="P107" s="21"/>
      <c r="Q107" s="20">
        <v>0</v>
      </c>
      <c r="R107" s="20">
        <v>0</v>
      </c>
      <c r="S107" s="20">
        <v>56650</v>
      </c>
      <c r="T107" s="20"/>
      <c r="U107" s="20">
        <f t="shared" si="11"/>
        <v>56650</v>
      </c>
      <c r="V107" s="21">
        <f t="shared" si="9"/>
        <v>0</v>
      </c>
      <c r="W107" s="21">
        <f t="shared" si="7"/>
        <v>56650</v>
      </c>
      <c r="X107" s="20">
        <v>56650</v>
      </c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333</v>
      </c>
      <c r="D108" s="20">
        <v>333</v>
      </c>
      <c r="E108" s="20">
        <v>0</v>
      </c>
      <c r="F108" s="20">
        <v>0</v>
      </c>
      <c r="G108" s="20">
        <v>0</v>
      </c>
      <c r="H108" s="20">
        <v>180</v>
      </c>
      <c r="I108" s="20">
        <v>180</v>
      </c>
      <c r="J108" s="20">
        <v>0</v>
      </c>
      <c r="K108" s="20">
        <v>0</v>
      </c>
      <c r="L108" s="20">
        <v>0</v>
      </c>
      <c r="M108" s="20">
        <v>0</v>
      </c>
      <c r="N108" s="20"/>
      <c r="O108" s="21"/>
      <c r="P108" s="21"/>
      <c r="Q108" s="20">
        <v>0</v>
      </c>
      <c r="R108" s="20">
        <v>0</v>
      </c>
      <c r="S108" s="20">
        <v>56650</v>
      </c>
      <c r="T108" s="20"/>
      <c r="U108" s="20">
        <f t="shared" si="11"/>
        <v>56650</v>
      </c>
      <c r="V108" s="21">
        <f t="shared" si="9"/>
        <v>0</v>
      </c>
      <c r="W108" s="21">
        <f t="shared" si="7"/>
        <v>56650</v>
      </c>
      <c r="X108" s="20">
        <v>56650</v>
      </c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333</v>
      </c>
      <c r="D109" s="20">
        <v>333</v>
      </c>
      <c r="E109" s="20">
        <v>0</v>
      </c>
      <c r="F109" s="20">
        <v>0</v>
      </c>
      <c r="G109" s="20">
        <v>0</v>
      </c>
      <c r="H109" s="20">
        <v>180</v>
      </c>
      <c r="I109" s="20">
        <v>180</v>
      </c>
      <c r="J109" s="20">
        <v>0</v>
      </c>
      <c r="K109" s="20">
        <v>0</v>
      </c>
      <c r="L109" s="20">
        <v>0</v>
      </c>
      <c r="M109" s="20">
        <v>0</v>
      </c>
      <c r="N109" s="20"/>
      <c r="O109" s="21"/>
      <c r="P109" s="21"/>
      <c r="Q109" s="20">
        <v>0</v>
      </c>
      <c r="R109" s="20">
        <v>0</v>
      </c>
      <c r="S109" s="20">
        <v>56650</v>
      </c>
      <c r="T109" s="20"/>
      <c r="U109" s="20">
        <f t="shared" si="11"/>
        <v>56650</v>
      </c>
      <c r="V109" s="21">
        <f t="shared" si="9"/>
        <v>0</v>
      </c>
      <c r="W109" s="21">
        <f t="shared" si="7"/>
        <v>56650</v>
      </c>
      <c r="X109" s="20">
        <v>56650</v>
      </c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333</v>
      </c>
      <c r="D110" s="20">
        <v>420</v>
      </c>
      <c r="E110" s="20">
        <v>87</v>
      </c>
      <c r="F110" s="20">
        <v>146</v>
      </c>
      <c r="G110" s="20">
        <v>12702</v>
      </c>
      <c r="H110" s="20">
        <v>180</v>
      </c>
      <c r="I110" s="20">
        <v>183</v>
      </c>
      <c r="J110" s="20">
        <v>3</v>
      </c>
      <c r="K110" s="20">
        <v>360</v>
      </c>
      <c r="L110" s="20">
        <v>1080</v>
      </c>
      <c r="M110" s="20">
        <v>0</v>
      </c>
      <c r="N110" s="20"/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1"/>
        <v>70432</v>
      </c>
      <c r="V110" s="21">
        <f t="shared" si="9"/>
        <v>0</v>
      </c>
      <c r="W110" s="21">
        <f t="shared" si="7"/>
        <v>70432</v>
      </c>
      <c r="X110" s="20">
        <v>70432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420</v>
      </c>
      <c r="D111" s="20">
        <v>522</v>
      </c>
      <c r="E111" s="20">
        <v>102</v>
      </c>
      <c r="F111" s="20">
        <v>146</v>
      </c>
      <c r="G111" s="20">
        <v>14892</v>
      </c>
      <c r="H111" s="20">
        <v>183</v>
      </c>
      <c r="I111" s="20">
        <v>184</v>
      </c>
      <c r="J111" s="20">
        <v>1</v>
      </c>
      <c r="K111" s="20">
        <v>360</v>
      </c>
      <c r="L111" s="20">
        <v>360</v>
      </c>
      <c r="M111" s="20">
        <v>0</v>
      </c>
      <c r="N111" s="20"/>
      <c r="O111" s="21"/>
      <c r="P111" s="21"/>
      <c r="Q111" s="20">
        <v>0</v>
      </c>
      <c r="R111" s="20">
        <v>0</v>
      </c>
      <c r="S111" s="20">
        <v>56650</v>
      </c>
      <c r="T111" s="20">
        <v>14233</v>
      </c>
      <c r="U111" s="20">
        <f t="shared" si="11"/>
        <v>86135</v>
      </c>
      <c r="V111" s="21">
        <f t="shared" si="9"/>
        <v>0</v>
      </c>
      <c r="W111" s="21">
        <f t="shared" si="7"/>
        <v>86135</v>
      </c>
      <c r="X111" s="20">
        <v>86135</v>
      </c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522</v>
      </c>
      <c r="D112" s="20">
        <v>574</v>
      </c>
      <c r="E112" s="20">
        <v>52</v>
      </c>
      <c r="F112" s="20">
        <v>146</v>
      </c>
      <c r="G112" s="20">
        <v>7592</v>
      </c>
      <c r="H112" s="20">
        <v>184</v>
      </c>
      <c r="I112" s="20">
        <v>191</v>
      </c>
      <c r="J112" s="20">
        <v>7</v>
      </c>
      <c r="K112" s="20">
        <v>360</v>
      </c>
      <c r="L112" s="20">
        <v>2520</v>
      </c>
      <c r="M112" s="20">
        <v>0</v>
      </c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66762</v>
      </c>
      <c r="V112" s="21">
        <f t="shared" si="9"/>
        <v>0</v>
      </c>
      <c r="W112" s="21">
        <f t="shared" si="7"/>
        <v>66762</v>
      </c>
      <c r="X112" s="20">
        <v>66762</v>
      </c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574</v>
      </c>
      <c r="D113" s="20">
        <v>673</v>
      </c>
      <c r="E113" s="20">
        <v>99</v>
      </c>
      <c r="F113" s="20">
        <v>146</v>
      </c>
      <c r="G113" s="20">
        <v>14454</v>
      </c>
      <c r="H113" s="20">
        <v>191</v>
      </c>
      <c r="I113" s="20">
        <v>196</v>
      </c>
      <c r="J113" s="20">
        <v>5</v>
      </c>
      <c r="K113" s="20">
        <v>360</v>
      </c>
      <c r="L113" s="20">
        <v>1800</v>
      </c>
      <c r="M113" s="20">
        <v>0</v>
      </c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72904</v>
      </c>
      <c r="V113" s="21">
        <f t="shared" si="9"/>
        <v>0</v>
      </c>
      <c r="W113" s="21">
        <f t="shared" si="7"/>
        <v>72904</v>
      </c>
      <c r="X113" s="20">
        <v>72904</v>
      </c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673</v>
      </c>
      <c r="D114" s="20">
        <v>713</v>
      </c>
      <c r="E114" s="20">
        <v>40</v>
      </c>
      <c r="F114" s="20">
        <v>146</v>
      </c>
      <c r="G114" s="20">
        <v>5840</v>
      </c>
      <c r="H114" s="20">
        <v>196</v>
      </c>
      <c r="I114" s="20">
        <v>283</v>
      </c>
      <c r="J114" s="20">
        <v>87</v>
      </c>
      <c r="K114" s="20">
        <v>360</v>
      </c>
      <c r="L114" s="20">
        <v>31320</v>
      </c>
      <c r="M114" s="20">
        <v>0</v>
      </c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93810</v>
      </c>
      <c r="V114" s="21">
        <f t="shared" si="9"/>
        <v>0</v>
      </c>
      <c r="W114" s="21">
        <f t="shared" si="7"/>
        <v>93810</v>
      </c>
      <c r="X114" s="20">
        <v>93810</v>
      </c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713</v>
      </c>
      <c r="D115" s="20">
        <v>775</v>
      </c>
      <c r="E115" s="20">
        <v>62</v>
      </c>
      <c r="F115" s="20">
        <v>146</v>
      </c>
      <c r="G115" s="20">
        <v>9052</v>
      </c>
      <c r="H115" s="20">
        <v>283</v>
      </c>
      <c r="I115" s="20">
        <v>356</v>
      </c>
      <c r="J115" s="20">
        <v>73</v>
      </c>
      <c r="K115" s="20">
        <v>360</v>
      </c>
      <c r="L115" s="20">
        <v>26280</v>
      </c>
      <c r="M115" s="20">
        <v>0</v>
      </c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94191</v>
      </c>
      <c r="V115" s="21">
        <f t="shared" si="9"/>
        <v>0</v>
      </c>
      <c r="W115" s="21">
        <f t="shared" si="7"/>
        <v>94191</v>
      </c>
      <c r="X115" s="20">
        <v>94191</v>
      </c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775</v>
      </c>
      <c r="D116" s="20">
        <v>825</v>
      </c>
      <c r="E116" s="20">
        <v>50</v>
      </c>
      <c r="F116" s="20">
        <v>146</v>
      </c>
      <c r="G116" s="20">
        <v>7300</v>
      </c>
      <c r="H116" s="20">
        <v>356</v>
      </c>
      <c r="I116" s="20">
        <v>398</v>
      </c>
      <c r="J116" s="20">
        <v>42</v>
      </c>
      <c r="K116" s="20">
        <v>360</v>
      </c>
      <c r="L116" s="20">
        <v>15120</v>
      </c>
      <c r="M116" s="20">
        <v>0</v>
      </c>
      <c r="N116" s="20"/>
      <c r="O116" s="21"/>
      <c r="P116" s="21"/>
      <c r="Q116" s="20">
        <v>0</v>
      </c>
      <c r="R116" s="20">
        <v>0</v>
      </c>
      <c r="S116" s="20">
        <v>58859</v>
      </c>
      <c r="T116" s="20">
        <v>44926</v>
      </c>
      <c r="U116" s="20">
        <f t="shared" si="11"/>
        <v>126205</v>
      </c>
      <c r="V116" s="21">
        <f t="shared" si="9"/>
        <v>0</v>
      </c>
      <c r="W116" s="21">
        <f t="shared" si="7"/>
        <v>126205</v>
      </c>
      <c r="X116" s="20">
        <v>0</v>
      </c>
      <c r="Y116" s="21">
        <f t="shared" si="8"/>
        <v>126205</v>
      </c>
      <c r="AA116">
        <f t="shared" si="10"/>
        <v>1</v>
      </c>
    </row>
    <row r="117" spans="1:27" ht="15.75" hidden="1" thickBot="1" x14ac:dyDescent="0.3">
      <c r="A117" s="18"/>
      <c r="B117" s="19" t="s">
        <v>37</v>
      </c>
      <c r="C117" s="20">
        <v>825</v>
      </c>
      <c r="D117" s="20">
        <v>825</v>
      </c>
      <c r="E117" s="20">
        <v>0</v>
      </c>
      <c r="F117" s="20">
        <v>146</v>
      </c>
      <c r="G117" s="20">
        <v>0</v>
      </c>
      <c r="H117" s="20">
        <v>398</v>
      </c>
      <c r="I117" s="20">
        <v>398</v>
      </c>
      <c r="J117" s="20">
        <v>0</v>
      </c>
      <c r="K117" s="20">
        <v>0</v>
      </c>
      <c r="L117" s="20">
        <v>0</v>
      </c>
      <c r="M117" s="20">
        <v>0</v>
      </c>
      <c r="N117" s="20"/>
      <c r="O117" s="21"/>
      <c r="P117" s="21"/>
      <c r="Q117" s="20">
        <v>0</v>
      </c>
      <c r="R117" s="20">
        <v>0</v>
      </c>
      <c r="S117" s="20">
        <v>58859</v>
      </c>
      <c r="T117" s="20">
        <v>45067</v>
      </c>
      <c r="U117" s="20">
        <f t="shared" si="11"/>
        <v>103926</v>
      </c>
      <c r="V117" s="21">
        <f t="shared" si="9"/>
        <v>126205</v>
      </c>
      <c r="W117" s="21">
        <f t="shared" si="7"/>
        <v>230131</v>
      </c>
      <c r="X117" s="20">
        <v>0</v>
      </c>
      <c r="Y117" s="21">
        <f t="shared" si="8"/>
        <v>230131</v>
      </c>
      <c r="AA117">
        <f t="shared" si="10"/>
        <v>2</v>
      </c>
    </row>
    <row r="118" spans="1:27" ht="15.75" hidden="1" thickBot="1" x14ac:dyDescent="0.3">
      <c r="A118" s="18"/>
      <c r="B118" s="19" t="s">
        <v>38</v>
      </c>
      <c r="C118" s="20">
        <v>825</v>
      </c>
      <c r="D118" s="20">
        <v>825</v>
      </c>
      <c r="E118" s="20">
        <v>0</v>
      </c>
      <c r="F118" s="20">
        <v>0</v>
      </c>
      <c r="G118" s="20">
        <v>0</v>
      </c>
      <c r="H118" s="20">
        <v>398</v>
      </c>
      <c r="I118" s="20">
        <v>398</v>
      </c>
      <c r="J118" s="20">
        <v>0</v>
      </c>
      <c r="K118" s="20">
        <v>0</v>
      </c>
      <c r="L118" s="20">
        <v>0</v>
      </c>
      <c r="M118" s="20">
        <v>0</v>
      </c>
      <c r="N118" s="20"/>
      <c r="O118" s="21"/>
      <c r="P118" s="21"/>
      <c r="Q118" s="20">
        <v>0</v>
      </c>
      <c r="R118" s="20">
        <v>0</v>
      </c>
      <c r="S118" s="20">
        <v>58859</v>
      </c>
      <c r="T118" s="20">
        <v>45182</v>
      </c>
      <c r="U118" s="20">
        <f t="shared" si="11"/>
        <v>104041</v>
      </c>
      <c r="V118" s="21">
        <f t="shared" si="9"/>
        <v>230131</v>
      </c>
      <c r="W118" s="21">
        <f t="shared" si="7"/>
        <v>334172</v>
      </c>
      <c r="X118" s="20">
        <v>0</v>
      </c>
      <c r="Y118" s="21">
        <f t="shared" si="8"/>
        <v>334172</v>
      </c>
      <c r="AA118">
        <f t="shared" si="10"/>
        <v>3</v>
      </c>
    </row>
    <row r="119" spans="1:27" ht="15.75" hidden="1" thickBot="1" x14ac:dyDescent="0.3">
      <c r="A119" s="18"/>
      <c r="B119" s="19" t="s">
        <v>39</v>
      </c>
      <c r="C119" s="20">
        <v>825</v>
      </c>
      <c r="D119" s="20">
        <v>825</v>
      </c>
      <c r="E119" s="20">
        <v>0</v>
      </c>
      <c r="F119" s="20">
        <v>0</v>
      </c>
      <c r="G119" s="20">
        <v>0</v>
      </c>
      <c r="H119" s="20">
        <v>398</v>
      </c>
      <c r="I119" s="20">
        <v>398</v>
      </c>
      <c r="J119" s="20">
        <v>0</v>
      </c>
      <c r="K119" s="20">
        <v>0</v>
      </c>
      <c r="L119" s="20">
        <v>0</v>
      </c>
      <c r="M119" s="20">
        <v>0</v>
      </c>
      <c r="N119" s="20"/>
      <c r="O119" s="21"/>
      <c r="P119" s="21"/>
      <c r="Q119" s="20">
        <v>0</v>
      </c>
      <c r="R119" s="20">
        <v>0</v>
      </c>
      <c r="S119" s="20">
        <v>58859</v>
      </c>
      <c r="T119" s="20">
        <v>45242</v>
      </c>
      <c r="U119" s="20">
        <f t="shared" si="11"/>
        <v>104101</v>
      </c>
      <c r="V119" s="21">
        <f t="shared" si="9"/>
        <v>334172</v>
      </c>
      <c r="W119" s="21">
        <f t="shared" si="7"/>
        <v>438273</v>
      </c>
      <c r="X119" s="20">
        <v>0</v>
      </c>
      <c r="Y119" s="21">
        <f t="shared" si="8"/>
        <v>438273</v>
      </c>
      <c r="AA119">
        <f t="shared" si="10"/>
        <v>4</v>
      </c>
    </row>
    <row r="120" spans="1:27" ht="15.75" hidden="1" thickBot="1" x14ac:dyDescent="0.3">
      <c r="A120" s="18"/>
      <c r="B120" s="19" t="s">
        <v>40</v>
      </c>
      <c r="C120" s="20">
        <v>825</v>
      </c>
      <c r="D120" s="20">
        <v>825</v>
      </c>
      <c r="E120" s="20">
        <v>0</v>
      </c>
      <c r="F120" s="20">
        <v>0</v>
      </c>
      <c r="G120" s="20">
        <v>0</v>
      </c>
      <c r="H120" s="20">
        <v>398</v>
      </c>
      <c r="I120" s="20">
        <v>398</v>
      </c>
      <c r="J120" s="20">
        <v>0</v>
      </c>
      <c r="K120" s="20">
        <v>0</v>
      </c>
      <c r="L120" s="20">
        <v>0</v>
      </c>
      <c r="M120" s="20">
        <v>0</v>
      </c>
      <c r="N120" s="20"/>
      <c r="O120" s="21"/>
      <c r="P120" s="21"/>
      <c r="Q120" s="20">
        <v>0</v>
      </c>
      <c r="R120" s="20">
        <v>0</v>
      </c>
      <c r="S120" s="20">
        <v>58859</v>
      </c>
      <c r="T120" s="20">
        <v>45255</v>
      </c>
      <c r="U120" s="20">
        <f t="shared" si="11"/>
        <v>104114</v>
      </c>
      <c r="V120" s="21">
        <f t="shared" si="9"/>
        <v>438273</v>
      </c>
      <c r="W120" s="21">
        <f t="shared" si="7"/>
        <v>542387</v>
      </c>
      <c r="X120" s="20">
        <v>0</v>
      </c>
      <c r="Y120" s="21">
        <f t="shared" si="8"/>
        <v>542387</v>
      </c>
      <c r="AA120">
        <f t="shared" si="10"/>
        <v>5</v>
      </c>
    </row>
    <row r="121" spans="1:27" ht="15.75" hidden="1" thickBot="1" x14ac:dyDescent="0.3">
      <c r="A121" s="18"/>
      <c r="B121" s="19" t="s">
        <v>41</v>
      </c>
      <c r="C121" s="20">
        <v>825</v>
      </c>
      <c r="D121" s="20">
        <v>825</v>
      </c>
      <c r="E121" s="20">
        <v>0</v>
      </c>
      <c r="F121" s="20">
        <v>0</v>
      </c>
      <c r="G121" s="20">
        <v>0</v>
      </c>
      <c r="H121" s="20">
        <v>398</v>
      </c>
      <c r="I121" s="20">
        <v>398</v>
      </c>
      <c r="J121" s="20">
        <v>0</v>
      </c>
      <c r="K121" s="20">
        <v>0</v>
      </c>
      <c r="L121" s="20">
        <v>0</v>
      </c>
      <c r="M121" s="20">
        <v>0</v>
      </c>
      <c r="N121" s="20"/>
      <c r="O121" s="21"/>
      <c r="P121" s="21"/>
      <c r="Q121" s="20">
        <v>0</v>
      </c>
      <c r="R121" s="20">
        <v>0</v>
      </c>
      <c r="S121" s="20">
        <v>58859</v>
      </c>
      <c r="T121" s="20">
        <v>45158</v>
      </c>
      <c r="U121" s="20">
        <f t="shared" si="11"/>
        <v>104017</v>
      </c>
      <c r="V121" s="21">
        <f t="shared" si="9"/>
        <v>542387</v>
      </c>
      <c r="W121" s="21">
        <f t="shared" si="7"/>
        <v>646404</v>
      </c>
      <c r="X121" s="20">
        <v>0</v>
      </c>
      <c r="Y121" s="21">
        <f t="shared" si="8"/>
        <v>646404</v>
      </c>
      <c r="AA121">
        <f t="shared" si="10"/>
        <v>6</v>
      </c>
    </row>
    <row r="122" spans="1:27" ht="15.75" hidden="1" thickBot="1" x14ac:dyDescent="0.3">
      <c r="A122" s="18"/>
      <c r="B122" s="19" t="s">
        <v>42</v>
      </c>
      <c r="C122" s="20">
        <v>825</v>
      </c>
      <c r="D122" s="20">
        <v>825</v>
      </c>
      <c r="E122" s="20">
        <v>0</v>
      </c>
      <c r="F122" s="20">
        <v>0</v>
      </c>
      <c r="G122" s="20">
        <v>0</v>
      </c>
      <c r="H122" s="20">
        <v>398</v>
      </c>
      <c r="I122" s="20">
        <v>398</v>
      </c>
      <c r="J122" s="20">
        <v>0</v>
      </c>
      <c r="K122" s="20">
        <v>0</v>
      </c>
      <c r="L122" s="20">
        <v>0</v>
      </c>
      <c r="M122" s="20">
        <v>0</v>
      </c>
      <c r="N122" s="20"/>
      <c r="O122" s="21"/>
      <c r="P122" s="21"/>
      <c r="Q122" s="20">
        <v>0</v>
      </c>
      <c r="R122" s="20">
        <v>0</v>
      </c>
      <c r="S122" s="20">
        <v>58859</v>
      </c>
      <c r="T122" s="20">
        <v>45119</v>
      </c>
      <c r="U122" s="20">
        <f t="shared" si="11"/>
        <v>103978</v>
      </c>
      <c r="V122" s="21">
        <f t="shared" si="9"/>
        <v>646404</v>
      </c>
      <c r="W122" s="21">
        <f t="shared" si="7"/>
        <v>750382</v>
      </c>
      <c r="X122" s="20">
        <v>0</v>
      </c>
      <c r="Y122" s="21">
        <f t="shared" si="8"/>
        <v>750382</v>
      </c>
      <c r="AA122">
        <f t="shared" si="10"/>
        <v>7</v>
      </c>
    </row>
    <row r="123" spans="1:27" ht="15.75" hidden="1" thickBot="1" x14ac:dyDescent="0.3">
      <c r="A123" s="18"/>
      <c r="B123" s="19" t="s">
        <v>43</v>
      </c>
      <c r="C123" s="20">
        <v>825</v>
      </c>
      <c r="D123" s="20">
        <v>825</v>
      </c>
      <c r="E123" s="20">
        <v>0</v>
      </c>
      <c r="F123" s="20">
        <v>0</v>
      </c>
      <c r="G123" s="20">
        <v>0</v>
      </c>
      <c r="H123" s="20">
        <v>398</v>
      </c>
      <c r="I123" s="20">
        <v>398</v>
      </c>
      <c r="J123" s="20">
        <v>0</v>
      </c>
      <c r="K123" s="20">
        <v>0</v>
      </c>
      <c r="L123" s="20">
        <v>0</v>
      </c>
      <c r="M123" s="20">
        <v>0</v>
      </c>
      <c r="N123" s="20"/>
      <c r="O123" s="21"/>
      <c r="P123" s="21"/>
      <c r="Q123" s="20">
        <v>0</v>
      </c>
      <c r="R123" s="20">
        <v>0</v>
      </c>
      <c r="S123" s="20">
        <v>58859</v>
      </c>
      <c r="T123" s="20">
        <v>45182</v>
      </c>
      <c r="U123" s="20">
        <f t="shared" si="11"/>
        <v>104041</v>
      </c>
      <c r="V123" s="21">
        <f t="shared" si="9"/>
        <v>750382</v>
      </c>
      <c r="W123" s="21">
        <f t="shared" si="7"/>
        <v>854423</v>
      </c>
      <c r="X123" s="20">
        <v>0</v>
      </c>
      <c r="Y123" s="21">
        <f t="shared" si="8"/>
        <v>854423</v>
      </c>
      <c r="AA123">
        <f t="shared" si="10"/>
        <v>8</v>
      </c>
    </row>
    <row r="124" spans="1:27" ht="15.75" hidden="1" thickBot="1" x14ac:dyDescent="0.3">
      <c r="A124" s="18"/>
      <c r="B124" s="19" t="s">
        <v>44</v>
      </c>
      <c r="C124" s="20">
        <v>825</v>
      </c>
      <c r="D124" s="20">
        <v>825</v>
      </c>
      <c r="E124" s="20">
        <v>0</v>
      </c>
      <c r="F124" s="20">
        <v>0</v>
      </c>
      <c r="G124" s="20">
        <v>0</v>
      </c>
      <c r="H124" s="20">
        <v>398</v>
      </c>
      <c r="I124" s="20">
        <v>398</v>
      </c>
      <c r="J124" s="20">
        <v>0</v>
      </c>
      <c r="K124" s="20">
        <v>0</v>
      </c>
      <c r="L124" s="20">
        <v>0</v>
      </c>
      <c r="M124" s="20">
        <v>0</v>
      </c>
      <c r="N124" s="20"/>
      <c r="O124" s="21"/>
      <c r="P124" s="21"/>
      <c r="Q124" s="20">
        <v>0</v>
      </c>
      <c r="R124" s="20">
        <v>0</v>
      </c>
      <c r="S124" s="20">
        <v>58859</v>
      </c>
      <c r="T124" s="20">
        <v>45466</v>
      </c>
      <c r="U124" s="20">
        <f t="shared" si="11"/>
        <v>104325</v>
      </c>
      <c r="V124" s="21">
        <f t="shared" si="9"/>
        <v>854423</v>
      </c>
      <c r="W124" s="21">
        <f t="shared" si="7"/>
        <v>958748</v>
      </c>
      <c r="X124" s="20">
        <v>0</v>
      </c>
      <c r="Y124" s="21">
        <f t="shared" si="8"/>
        <v>958748</v>
      </c>
      <c r="AA124">
        <f t="shared" si="10"/>
        <v>9</v>
      </c>
    </row>
    <row r="125" spans="1:27" ht="15.75" hidden="1" thickBot="1" x14ac:dyDescent="0.3">
      <c r="A125" s="18"/>
      <c r="B125" s="19" t="s">
        <v>45</v>
      </c>
      <c r="C125" s="20">
        <v>825</v>
      </c>
      <c r="D125" s="20">
        <v>825</v>
      </c>
      <c r="E125" s="20">
        <v>0</v>
      </c>
      <c r="F125" s="20">
        <v>0</v>
      </c>
      <c r="G125" s="20">
        <v>0</v>
      </c>
      <c r="H125" s="20">
        <v>398</v>
      </c>
      <c r="I125" s="20">
        <v>398</v>
      </c>
      <c r="J125" s="20">
        <v>0</v>
      </c>
      <c r="K125" s="20">
        <v>0</v>
      </c>
      <c r="L125" s="20">
        <v>0</v>
      </c>
      <c r="M125" s="20">
        <v>0</v>
      </c>
      <c r="N125" s="20"/>
      <c r="O125" s="21"/>
      <c r="P125" s="21"/>
      <c r="Q125" s="20">
        <v>0</v>
      </c>
      <c r="R125" s="20">
        <v>0</v>
      </c>
      <c r="S125" s="20">
        <v>58859</v>
      </c>
      <c r="T125" s="20">
        <v>45762</v>
      </c>
      <c r="U125" s="20">
        <f t="shared" si="11"/>
        <v>104621</v>
      </c>
      <c r="V125" s="21">
        <f t="shared" si="9"/>
        <v>958748</v>
      </c>
      <c r="W125" s="21">
        <f t="shared" si="7"/>
        <v>1063369</v>
      </c>
      <c r="X125" s="20">
        <v>0</v>
      </c>
      <c r="Y125" s="21">
        <f t="shared" si="8"/>
        <v>1063369</v>
      </c>
      <c r="AA125">
        <f t="shared" si="10"/>
        <v>10</v>
      </c>
    </row>
    <row r="126" spans="1:27" ht="15.75" hidden="1" thickBot="1" x14ac:dyDescent="0.3">
      <c r="A126" s="18"/>
      <c r="B126" s="19" t="s">
        <v>46</v>
      </c>
      <c r="C126" s="20">
        <v>825</v>
      </c>
      <c r="D126" s="20">
        <v>825</v>
      </c>
      <c r="E126" s="20">
        <v>0</v>
      </c>
      <c r="F126" s="20">
        <v>0</v>
      </c>
      <c r="G126" s="20">
        <v>0</v>
      </c>
      <c r="H126" s="20">
        <v>398</v>
      </c>
      <c r="I126" s="20">
        <v>398</v>
      </c>
      <c r="J126" s="20">
        <v>0</v>
      </c>
      <c r="K126" s="20">
        <v>0</v>
      </c>
      <c r="L126" s="20">
        <v>0</v>
      </c>
      <c r="M126" s="20">
        <v>0</v>
      </c>
      <c r="N126" s="20"/>
      <c r="O126" s="21"/>
      <c r="P126" s="21"/>
      <c r="Q126" s="20">
        <v>0</v>
      </c>
      <c r="R126" s="20">
        <v>0</v>
      </c>
      <c r="S126" s="20">
        <v>58859</v>
      </c>
      <c r="T126" s="20">
        <v>45681</v>
      </c>
      <c r="U126" s="20">
        <f t="shared" si="11"/>
        <v>104540</v>
      </c>
      <c r="V126" s="21">
        <f t="shared" si="9"/>
        <v>1063369</v>
      </c>
      <c r="W126" s="21">
        <f t="shared" si="7"/>
        <v>1167909</v>
      </c>
      <c r="X126" s="20">
        <v>0</v>
      </c>
      <c r="Y126" s="21">
        <f t="shared" si="8"/>
        <v>1167909</v>
      </c>
      <c r="AA126">
        <f t="shared" si="10"/>
        <v>11</v>
      </c>
    </row>
    <row r="127" spans="1:27" ht="15.75" hidden="1" thickBot="1" x14ac:dyDescent="0.3">
      <c r="A127" s="18">
        <v>2013</v>
      </c>
      <c r="B127" s="19" t="s">
        <v>35</v>
      </c>
      <c r="C127" s="20">
        <v>825</v>
      </c>
      <c r="D127" s="20">
        <v>825</v>
      </c>
      <c r="E127" s="20">
        <v>0</v>
      </c>
      <c r="F127" s="20"/>
      <c r="G127" s="20">
        <v>0</v>
      </c>
      <c r="H127" s="20">
        <v>398</v>
      </c>
      <c r="I127" s="20">
        <v>398</v>
      </c>
      <c r="J127" s="20">
        <v>0</v>
      </c>
      <c r="K127" s="20"/>
      <c r="L127" s="20">
        <v>0</v>
      </c>
      <c r="M127" s="20">
        <v>0</v>
      </c>
      <c r="N127" s="20"/>
      <c r="O127" s="21"/>
      <c r="P127" s="21"/>
      <c r="Q127" s="20">
        <v>0</v>
      </c>
      <c r="R127" s="20">
        <v>0</v>
      </c>
      <c r="S127" s="20">
        <v>59734</v>
      </c>
      <c r="T127" s="20">
        <v>45615</v>
      </c>
      <c r="U127" s="20">
        <f t="shared" si="11"/>
        <v>105349</v>
      </c>
      <c r="V127" s="21">
        <f t="shared" si="9"/>
        <v>1167909</v>
      </c>
      <c r="W127" s="21">
        <f t="shared" si="7"/>
        <v>1273258</v>
      </c>
      <c r="X127" s="20"/>
      <c r="Y127" s="21">
        <f t="shared" si="8"/>
        <v>1273258</v>
      </c>
      <c r="AA127">
        <f t="shared" si="10"/>
        <v>12</v>
      </c>
    </row>
    <row r="128" spans="1:27" ht="15.75" hidden="1" thickBot="1" x14ac:dyDescent="0.3">
      <c r="A128" s="18"/>
      <c r="B128" s="19" t="s">
        <v>36</v>
      </c>
      <c r="C128" s="20">
        <v>825</v>
      </c>
      <c r="D128" s="20">
        <v>825</v>
      </c>
      <c r="E128" s="20">
        <v>0</v>
      </c>
      <c r="F128" s="20"/>
      <c r="G128" s="20">
        <v>0</v>
      </c>
      <c r="H128" s="20">
        <v>398</v>
      </c>
      <c r="I128" s="20">
        <v>398</v>
      </c>
      <c r="J128" s="20">
        <v>0</v>
      </c>
      <c r="K128" s="20"/>
      <c r="L128" s="20">
        <v>0</v>
      </c>
      <c r="M128" s="20">
        <v>0</v>
      </c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>
        <v>45677</v>
      </c>
      <c r="U128" s="20">
        <f t="shared" si="11"/>
        <v>117699</v>
      </c>
      <c r="V128" s="21">
        <f t="shared" si="9"/>
        <v>1273258</v>
      </c>
      <c r="W128" s="21">
        <f t="shared" si="7"/>
        <v>1390957</v>
      </c>
      <c r="X128" s="20"/>
      <c r="Y128" s="21">
        <f t="shared" si="8"/>
        <v>1390957</v>
      </c>
      <c r="AA128">
        <f t="shared" si="10"/>
        <v>13</v>
      </c>
    </row>
    <row r="129" spans="1:27" ht="15.75" hidden="1" thickBot="1" x14ac:dyDescent="0.3">
      <c r="A129" s="18"/>
      <c r="B129" s="19" t="s">
        <v>37</v>
      </c>
      <c r="C129" s="20">
        <v>825</v>
      </c>
      <c r="D129" s="20">
        <v>825</v>
      </c>
      <c r="E129" s="20">
        <v>0</v>
      </c>
      <c r="F129" s="20"/>
      <c r="G129" s="20">
        <v>0</v>
      </c>
      <c r="H129" s="20">
        <v>398</v>
      </c>
      <c r="I129" s="20">
        <v>398</v>
      </c>
      <c r="J129" s="20">
        <v>0</v>
      </c>
      <c r="K129" s="20"/>
      <c r="L129" s="20">
        <v>0</v>
      </c>
      <c r="M129" s="20">
        <v>0</v>
      </c>
      <c r="N129" s="20"/>
      <c r="O129" s="21"/>
      <c r="P129" s="21"/>
      <c r="Q129" s="20">
        <v>0</v>
      </c>
      <c r="R129" s="20">
        <v>0</v>
      </c>
      <c r="S129" s="20">
        <v>59734</v>
      </c>
      <c r="T129" s="20">
        <v>45739</v>
      </c>
      <c r="U129" s="20">
        <f t="shared" ref="U129:U160" si="12">G129+L129+M129+R129+S129+N129+Q129+T129</f>
        <v>105473</v>
      </c>
      <c r="V129" s="21">
        <f t="shared" si="9"/>
        <v>1390957</v>
      </c>
      <c r="W129" s="21">
        <f t="shared" si="7"/>
        <v>1496430</v>
      </c>
      <c r="X129" s="20"/>
      <c r="Y129" s="21">
        <f t="shared" si="8"/>
        <v>1496430</v>
      </c>
      <c r="AA129">
        <f t="shared" si="10"/>
        <v>14</v>
      </c>
    </row>
    <row r="130" spans="1:27" ht="15.75" hidden="1" thickBot="1" x14ac:dyDescent="0.3">
      <c r="A130" s="18"/>
      <c r="B130" s="19" t="s">
        <v>38</v>
      </c>
      <c r="C130" s="20">
        <v>825</v>
      </c>
      <c r="D130" s="20">
        <v>825</v>
      </c>
      <c r="E130" s="20">
        <v>0</v>
      </c>
      <c r="F130" s="20"/>
      <c r="G130" s="20">
        <v>0</v>
      </c>
      <c r="H130" s="20">
        <v>398</v>
      </c>
      <c r="I130" s="20">
        <v>398</v>
      </c>
      <c r="J130" s="20">
        <v>0</v>
      </c>
      <c r="K130" s="20"/>
      <c r="L130" s="20">
        <v>0</v>
      </c>
      <c r="M130" s="20">
        <v>0</v>
      </c>
      <c r="N130" s="20"/>
      <c r="O130" s="21"/>
      <c r="P130" s="21"/>
      <c r="Q130" s="20">
        <v>0</v>
      </c>
      <c r="R130" s="20">
        <v>0</v>
      </c>
      <c r="S130" s="20">
        <v>59734</v>
      </c>
      <c r="T130" s="20">
        <v>45880</v>
      </c>
      <c r="U130" s="20">
        <f t="shared" si="12"/>
        <v>105614</v>
      </c>
      <c r="V130" s="21">
        <f t="shared" si="9"/>
        <v>1496430</v>
      </c>
      <c r="W130" s="21">
        <f t="shared" si="7"/>
        <v>1602044</v>
      </c>
      <c r="X130" s="20"/>
      <c r="Y130" s="21">
        <f t="shared" si="8"/>
        <v>1602044</v>
      </c>
      <c r="AA130">
        <f t="shared" si="10"/>
        <v>15</v>
      </c>
    </row>
    <row r="131" spans="1:27" ht="15.75" hidden="1" thickBot="1" x14ac:dyDescent="0.3">
      <c r="A131" s="18"/>
      <c r="B131" s="19" t="s">
        <v>39</v>
      </c>
      <c r="C131" s="20">
        <v>825</v>
      </c>
      <c r="D131" s="20">
        <v>825</v>
      </c>
      <c r="E131" s="20">
        <v>0</v>
      </c>
      <c r="F131" s="20"/>
      <c r="G131" s="20">
        <v>0</v>
      </c>
      <c r="H131" s="20">
        <v>398</v>
      </c>
      <c r="I131" s="20">
        <v>398</v>
      </c>
      <c r="J131" s="20">
        <v>0</v>
      </c>
      <c r="K131" s="20"/>
      <c r="L131" s="20">
        <v>0</v>
      </c>
      <c r="M131" s="20">
        <v>0</v>
      </c>
      <c r="N131" s="20"/>
      <c r="O131" s="21"/>
      <c r="P131" s="21"/>
      <c r="Q131" s="20">
        <v>0</v>
      </c>
      <c r="R131" s="20">
        <v>0</v>
      </c>
      <c r="S131" s="20">
        <v>59734</v>
      </c>
      <c r="T131" s="20">
        <v>45772</v>
      </c>
      <c r="U131" s="20">
        <f t="shared" si="12"/>
        <v>105506</v>
      </c>
      <c r="V131" s="21">
        <f t="shared" si="9"/>
        <v>1602044</v>
      </c>
      <c r="W131" s="21">
        <f t="shared" si="7"/>
        <v>1707550</v>
      </c>
      <c r="X131" s="20"/>
      <c r="Y131" s="21">
        <f t="shared" si="8"/>
        <v>1707550</v>
      </c>
      <c r="AA131">
        <f t="shared" si="10"/>
        <v>16</v>
      </c>
    </row>
    <row r="132" spans="1:27" ht="15.75" hidden="1" thickBot="1" x14ac:dyDescent="0.3">
      <c r="A132" s="18"/>
      <c r="B132" s="19" t="s">
        <v>40</v>
      </c>
      <c r="C132" s="20">
        <v>825</v>
      </c>
      <c r="D132" s="20">
        <v>825</v>
      </c>
      <c r="E132" s="20">
        <v>0</v>
      </c>
      <c r="F132" s="20"/>
      <c r="G132" s="20">
        <v>0</v>
      </c>
      <c r="H132" s="20">
        <v>398</v>
      </c>
      <c r="I132" s="20">
        <v>398</v>
      </c>
      <c r="J132" s="20">
        <v>0</v>
      </c>
      <c r="K132" s="20"/>
      <c r="L132" s="20">
        <v>0</v>
      </c>
      <c r="M132" s="20">
        <v>0</v>
      </c>
      <c r="N132" s="20"/>
      <c r="O132" s="21"/>
      <c r="P132" s="21"/>
      <c r="Q132" s="20">
        <v>0</v>
      </c>
      <c r="R132" s="20">
        <v>0</v>
      </c>
      <c r="S132" s="20">
        <v>59734</v>
      </c>
      <c r="T132" s="20">
        <v>45705</v>
      </c>
      <c r="U132" s="20">
        <f t="shared" si="12"/>
        <v>105439</v>
      </c>
      <c r="V132" s="21">
        <f t="shared" si="9"/>
        <v>1707550</v>
      </c>
      <c r="W132" s="21">
        <f t="shared" si="7"/>
        <v>1812989</v>
      </c>
      <c r="X132" s="20"/>
      <c r="Y132" s="21">
        <f t="shared" si="8"/>
        <v>1812989</v>
      </c>
      <c r="AA132">
        <f t="shared" si="10"/>
        <v>17</v>
      </c>
    </row>
    <row r="133" spans="1:27" ht="15.75" hidden="1" thickBot="1" x14ac:dyDescent="0.3">
      <c r="A133" s="18"/>
      <c r="B133" s="19" t="s">
        <v>41</v>
      </c>
      <c r="C133" s="20">
        <v>825</v>
      </c>
      <c r="D133" s="20">
        <v>825</v>
      </c>
      <c r="E133" s="20">
        <v>0</v>
      </c>
      <c r="F133" s="20"/>
      <c r="G133" s="20">
        <v>0</v>
      </c>
      <c r="H133" s="20">
        <v>398</v>
      </c>
      <c r="I133" s="20">
        <v>398</v>
      </c>
      <c r="J133" s="20">
        <v>0</v>
      </c>
      <c r="K133" s="20"/>
      <c r="L133" s="20">
        <v>0</v>
      </c>
      <c r="M133" s="20">
        <v>0</v>
      </c>
      <c r="N133" s="20"/>
      <c r="O133" s="21"/>
      <c r="P133" s="21"/>
      <c r="Q133" s="20">
        <v>0</v>
      </c>
      <c r="R133" s="20">
        <v>0</v>
      </c>
      <c r="S133" s="20">
        <v>59734</v>
      </c>
      <c r="T133" s="20">
        <v>45900</v>
      </c>
      <c r="U133" s="20">
        <f t="shared" si="12"/>
        <v>105634</v>
      </c>
      <c r="V133" s="21">
        <f t="shared" si="9"/>
        <v>1812989</v>
      </c>
      <c r="W133" s="21">
        <f t="shared" si="7"/>
        <v>1918623</v>
      </c>
      <c r="X133" s="20"/>
      <c r="Y133" s="21">
        <f t="shared" si="8"/>
        <v>1918623</v>
      </c>
      <c r="AA133">
        <f t="shared" si="10"/>
        <v>18</v>
      </c>
    </row>
    <row r="134" spans="1:27" ht="15.75" hidden="1" thickBot="1" x14ac:dyDescent="0.3">
      <c r="A134" s="18"/>
      <c r="B134" s="19" t="s">
        <v>42</v>
      </c>
      <c r="C134" s="20">
        <v>825</v>
      </c>
      <c r="D134" s="20">
        <v>825</v>
      </c>
      <c r="E134" s="20">
        <v>0</v>
      </c>
      <c r="F134" s="20"/>
      <c r="G134" s="20">
        <v>0</v>
      </c>
      <c r="H134" s="20">
        <v>398</v>
      </c>
      <c r="I134" s="20">
        <v>398</v>
      </c>
      <c r="J134" s="20">
        <v>0</v>
      </c>
      <c r="K134" s="20"/>
      <c r="L134" s="20">
        <v>0</v>
      </c>
      <c r="M134" s="20">
        <v>0</v>
      </c>
      <c r="N134" s="20"/>
      <c r="O134" s="21"/>
      <c r="P134" s="21"/>
      <c r="Q134" s="20">
        <v>0</v>
      </c>
      <c r="R134" s="20">
        <v>0</v>
      </c>
      <c r="S134" s="20">
        <v>59734</v>
      </c>
      <c r="T134" s="20">
        <v>46077</v>
      </c>
      <c r="U134" s="20">
        <f t="shared" si="12"/>
        <v>105811</v>
      </c>
      <c r="V134" s="21">
        <f t="shared" si="9"/>
        <v>1918623</v>
      </c>
      <c r="W134" s="21">
        <f t="shared" si="7"/>
        <v>2024434</v>
      </c>
      <c r="X134" s="20"/>
      <c r="Y134" s="21">
        <f t="shared" si="8"/>
        <v>2024434</v>
      </c>
      <c r="AA134">
        <f t="shared" si="10"/>
        <v>19</v>
      </c>
    </row>
    <row r="135" spans="1:27" ht="15.75" hidden="1" thickBot="1" x14ac:dyDescent="0.3">
      <c r="A135" s="18"/>
      <c r="B135" s="19" t="s">
        <v>43</v>
      </c>
      <c r="C135" s="20">
        <v>825</v>
      </c>
      <c r="D135" s="20">
        <v>825</v>
      </c>
      <c r="E135" s="20">
        <v>0</v>
      </c>
      <c r="F135" s="20"/>
      <c r="G135" s="20">
        <v>0</v>
      </c>
      <c r="H135" s="20">
        <v>398</v>
      </c>
      <c r="I135" s="20">
        <v>398</v>
      </c>
      <c r="J135" s="20">
        <v>0</v>
      </c>
      <c r="K135" s="20"/>
      <c r="L135" s="20">
        <v>0</v>
      </c>
      <c r="M135" s="20">
        <v>0</v>
      </c>
      <c r="N135" s="20"/>
      <c r="O135" s="21"/>
      <c r="P135" s="21"/>
      <c r="Q135" s="20">
        <v>0</v>
      </c>
      <c r="R135" s="20">
        <v>0</v>
      </c>
      <c r="S135" s="20">
        <v>59734</v>
      </c>
      <c r="T135" s="20">
        <v>46182</v>
      </c>
      <c r="U135" s="20">
        <f t="shared" si="12"/>
        <v>105916</v>
      </c>
      <c r="V135" s="21">
        <f t="shared" si="9"/>
        <v>2024434</v>
      </c>
      <c r="W135" s="21">
        <f t="shared" si="7"/>
        <v>2130350</v>
      </c>
      <c r="X135" s="20"/>
      <c r="Y135" s="21">
        <f t="shared" si="8"/>
        <v>2130350</v>
      </c>
      <c r="AA135">
        <f t="shared" si="10"/>
        <v>20</v>
      </c>
    </row>
    <row r="136" spans="1:27" ht="15.75" hidden="1" thickBot="1" x14ac:dyDescent="0.3">
      <c r="A136" s="18"/>
      <c r="B136" s="19" t="s">
        <v>44</v>
      </c>
      <c r="C136" s="20">
        <v>825</v>
      </c>
      <c r="D136" s="20">
        <v>825</v>
      </c>
      <c r="E136" s="20">
        <v>0</v>
      </c>
      <c r="F136" s="20"/>
      <c r="G136" s="20">
        <v>0</v>
      </c>
      <c r="H136" s="20">
        <v>398</v>
      </c>
      <c r="I136" s="20">
        <v>398</v>
      </c>
      <c r="J136" s="20">
        <v>0</v>
      </c>
      <c r="K136" s="20"/>
      <c r="L136" s="20">
        <v>0</v>
      </c>
      <c r="M136" s="20">
        <v>0</v>
      </c>
      <c r="N136" s="20"/>
      <c r="O136" s="21"/>
      <c r="P136" s="21"/>
      <c r="Q136" s="20">
        <v>0</v>
      </c>
      <c r="R136" s="20">
        <v>0</v>
      </c>
      <c r="S136" s="20">
        <v>59734</v>
      </c>
      <c r="T136" s="20">
        <v>46374</v>
      </c>
      <c r="U136" s="20">
        <f t="shared" si="12"/>
        <v>106108</v>
      </c>
      <c r="V136" s="21">
        <f t="shared" si="9"/>
        <v>2130350</v>
      </c>
      <c r="W136" s="21">
        <f t="shared" ref="W136:W186" si="13">U136+V136</f>
        <v>2236458</v>
      </c>
      <c r="X136" s="20"/>
      <c r="Y136" s="21">
        <f t="shared" ref="Y136:Y186" si="14">W136-X136</f>
        <v>2236458</v>
      </c>
      <c r="AA136">
        <f t="shared" si="10"/>
        <v>21</v>
      </c>
    </row>
    <row r="137" spans="1:27" ht="15.75" hidden="1" thickBot="1" x14ac:dyDescent="0.3">
      <c r="A137" s="18"/>
      <c r="B137" s="19" t="s">
        <v>45</v>
      </c>
      <c r="C137" s="20">
        <v>825</v>
      </c>
      <c r="D137" s="20">
        <v>825</v>
      </c>
      <c r="E137" s="20">
        <v>0</v>
      </c>
      <c r="F137" s="20"/>
      <c r="G137" s="20">
        <v>0</v>
      </c>
      <c r="H137" s="20">
        <v>398</v>
      </c>
      <c r="I137" s="20">
        <v>398</v>
      </c>
      <c r="J137" s="20">
        <v>0</v>
      </c>
      <c r="K137" s="20"/>
      <c r="L137" s="20">
        <v>0</v>
      </c>
      <c r="M137" s="20">
        <v>0</v>
      </c>
      <c r="N137" s="20"/>
      <c r="O137" s="21"/>
      <c r="P137" s="21"/>
      <c r="Q137" s="20">
        <v>0</v>
      </c>
      <c r="R137" s="20">
        <v>0</v>
      </c>
      <c r="S137" s="20">
        <v>59734</v>
      </c>
      <c r="T137" s="20">
        <v>46473</v>
      </c>
      <c r="U137" s="20">
        <f t="shared" si="12"/>
        <v>106207</v>
      </c>
      <c r="V137" s="21">
        <f t="shared" ref="V137:V186" si="15">Y136</f>
        <v>2236458</v>
      </c>
      <c r="W137" s="21">
        <f t="shared" si="13"/>
        <v>2342665</v>
      </c>
      <c r="X137" s="20"/>
      <c r="Y137" s="21">
        <f t="shared" si="14"/>
        <v>2342665</v>
      </c>
      <c r="AA137">
        <f t="shared" ref="AA137:AA182" si="16">IF(X137=0,IF(Y137&gt;1,AA136+1,),)</f>
        <v>22</v>
      </c>
    </row>
    <row r="138" spans="1:27" ht="15.75" hidden="1" thickBot="1" x14ac:dyDescent="0.3">
      <c r="A138" s="18"/>
      <c r="B138" s="19" t="s">
        <v>46</v>
      </c>
      <c r="C138" s="20">
        <v>825</v>
      </c>
      <c r="D138" s="20">
        <v>825</v>
      </c>
      <c r="E138" s="20">
        <v>0</v>
      </c>
      <c r="F138" s="20"/>
      <c r="G138" s="20">
        <v>0</v>
      </c>
      <c r="H138" s="20">
        <v>398</v>
      </c>
      <c r="I138" s="20">
        <v>398</v>
      </c>
      <c r="J138" s="20">
        <v>0</v>
      </c>
      <c r="K138" s="20"/>
      <c r="L138" s="20">
        <v>0</v>
      </c>
      <c r="M138" s="20">
        <v>0</v>
      </c>
      <c r="N138" s="20"/>
      <c r="O138" s="21"/>
      <c r="P138" s="21"/>
      <c r="Q138" s="20">
        <v>0</v>
      </c>
      <c r="R138" s="20">
        <v>0</v>
      </c>
      <c r="S138" s="20">
        <v>59734</v>
      </c>
      <c r="T138" s="20">
        <v>46619</v>
      </c>
      <c r="U138" s="20">
        <f t="shared" si="12"/>
        <v>106353</v>
      </c>
      <c r="V138" s="21">
        <f t="shared" si="15"/>
        <v>2342665</v>
      </c>
      <c r="W138" s="21">
        <f t="shared" si="13"/>
        <v>2449018</v>
      </c>
      <c r="X138" s="20"/>
      <c r="Y138" s="21">
        <f t="shared" si="14"/>
        <v>2449018</v>
      </c>
      <c r="AA138">
        <f t="shared" si="16"/>
        <v>23</v>
      </c>
    </row>
    <row r="139" spans="1:27" ht="15.75" hidden="1" thickBot="1" x14ac:dyDescent="0.3">
      <c r="A139" s="18">
        <v>2014</v>
      </c>
      <c r="B139" s="19" t="s">
        <v>35</v>
      </c>
      <c r="C139" s="20">
        <v>825</v>
      </c>
      <c r="D139" s="20">
        <v>825</v>
      </c>
      <c r="E139" s="20">
        <v>0</v>
      </c>
      <c r="F139" s="20"/>
      <c r="G139" s="20">
        <v>0</v>
      </c>
      <c r="H139" s="20">
        <v>398</v>
      </c>
      <c r="I139" s="20">
        <v>398</v>
      </c>
      <c r="J139" s="20">
        <v>0</v>
      </c>
      <c r="K139" s="20"/>
      <c r="L139" s="20">
        <v>0</v>
      </c>
      <c r="M139" s="20">
        <v>0</v>
      </c>
      <c r="N139" s="20"/>
      <c r="O139" s="21"/>
      <c r="P139" s="21"/>
      <c r="Q139" s="20">
        <v>0</v>
      </c>
      <c r="R139" s="20">
        <v>0</v>
      </c>
      <c r="S139" s="20">
        <v>61536</v>
      </c>
      <c r="T139" s="20"/>
      <c r="U139" s="20">
        <f t="shared" si="12"/>
        <v>61536</v>
      </c>
      <c r="V139" s="21">
        <f t="shared" si="15"/>
        <v>2449018</v>
      </c>
      <c r="W139" s="21">
        <f t="shared" si="13"/>
        <v>2510554</v>
      </c>
      <c r="X139" s="20"/>
      <c r="Y139" s="21">
        <f t="shared" si="14"/>
        <v>2510554</v>
      </c>
      <c r="AA139">
        <f t="shared" si="16"/>
        <v>24</v>
      </c>
    </row>
    <row r="140" spans="1:27" ht="15.75" hidden="1" thickBot="1" x14ac:dyDescent="0.3">
      <c r="A140" s="18"/>
      <c r="B140" s="19" t="s">
        <v>36</v>
      </c>
      <c r="C140" s="20">
        <v>825</v>
      </c>
      <c r="D140" s="20">
        <v>825</v>
      </c>
      <c r="E140" s="20">
        <v>0</v>
      </c>
      <c r="F140" s="20"/>
      <c r="G140" s="20">
        <v>0</v>
      </c>
      <c r="H140" s="20">
        <v>398</v>
      </c>
      <c r="I140" s="20">
        <v>398</v>
      </c>
      <c r="J140" s="20">
        <v>0</v>
      </c>
      <c r="K140" s="20"/>
      <c r="L140" s="20">
        <v>0</v>
      </c>
      <c r="M140" s="20">
        <v>0</v>
      </c>
      <c r="N140" s="20"/>
      <c r="O140" s="21"/>
      <c r="P140" s="21"/>
      <c r="Q140" s="20">
        <v>0</v>
      </c>
      <c r="R140" s="20">
        <v>0</v>
      </c>
      <c r="S140" s="20">
        <v>61536</v>
      </c>
      <c r="T140" s="20"/>
      <c r="U140" s="20">
        <f t="shared" si="12"/>
        <v>61536</v>
      </c>
      <c r="V140" s="21">
        <f t="shared" si="15"/>
        <v>2510554</v>
      </c>
      <c r="W140" s="21">
        <f t="shared" si="13"/>
        <v>2572090</v>
      </c>
      <c r="X140" s="20"/>
      <c r="Y140" s="21">
        <f t="shared" si="14"/>
        <v>2572090</v>
      </c>
      <c r="AA140">
        <f t="shared" si="16"/>
        <v>25</v>
      </c>
    </row>
    <row r="141" spans="1:27" ht="15.75" hidden="1" thickBot="1" x14ac:dyDescent="0.3">
      <c r="A141" s="18"/>
      <c r="B141" s="19" t="s">
        <v>37</v>
      </c>
      <c r="C141" s="20">
        <v>825</v>
      </c>
      <c r="D141" s="20">
        <v>825</v>
      </c>
      <c r="E141" s="20">
        <v>0</v>
      </c>
      <c r="F141" s="20"/>
      <c r="G141" s="20">
        <v>0</v>
      </c>
      <c r="H141" s="20">
        <v>398</v>
      </c>
      <c r="I141" s="20">
        <v>398</v>
      </c>
      <c r="J141" s="20">
        <v>0</v>
      </c>
      <c r="K141" s="20"/>
      <c r="L141" s="20">
        <v>0</v>
      </c>
      <c r="M141" s="20">
        <v>0</v>
      </c>
      <c r="N141" s="20"/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12"/>
        <v>61536</v>
      </c>
      <c r="V141" s="21">
        <f t="shared" si="15"/>
        <v>2572090</v>
      </c>
      <c r="W141" s="21">
        <f t="shared" si="13"/>
        <v>2633626</v>
      </c>
      <c r="X141" s="20"/>
      <c r="Y141" s="21">
        <f t="shared" si="14"/>
        <v>2633626</v>
      </c>
      <c r="AA141">
        <f t="shared" si="16"/>
        <v>26</v>
      </c>
    </row>
    <row r="142" spans="1:27" ht="15.75" hidden="1" thickBot="1" x14ac:dyDescent="0.3">
      <c r="A142" s="18"/>
      <c r="B142" s="19" t="s">
        <v>38</v>
      </c>
      <c r="C142" s="20">
        <v>825</v>
      </c>
      <c r="D142" s="20">
        <v>825</v>
      </c>
      <c r="E142" s="20">
        <v>0</v>
      </c>
      <c r="F142" s="20"/>
      <c r="G142" s="20">
        <v>0</v>
      </c>
      <c r="H142" s="20">
        <v>398</v>
      </c>
      <c r="I142" s="20">
        <v>398</v>
      </c>
      <c r="J142" s="20">
        <v>0</v>
      </c>
      <c r="K142" s="20"/>
      <c r="L142" s="20">
        <v>0</v>
      </c>
      <c r="M142" s="20">
        <v>0</v>
      </c>
      <c r="N142" s="20"/>
      <c r="O142" s="21"/>
      <c r="P142" s="21"/>
      <c r="Q142" s="20">
        <v>0</v>
      </c>
      <c r="R142" s="20">
        <v>0</v>
      </c>
      <c r="S142" s="20">
        <v>61536</v>
      </c>
      <c r="T142" s="20"/>
      <c r="U142" s="20">
        <f t="shared" si="12"/>
        <v>61536</v>
      </c>
      <c r="V142" s="21">
        <f t="shared" si="15"/>
        <v>2633626</v>
      </c>
      <c r="W142" s="21">
        <f t="shared" si="13"/>
        <v>2695162</v>
      </c>
      <c r="X142" s="20"/>
      <c r="Y142" s="21">
        <f t="shared" si="14"/>
        <v>2695162</v>
      </c>
      <c r="AA142">
        <f t="shared" si="16"/>
        <v>27</v>
      </c>
    </row>
    <row r="143" spans="1:27" ht="15.75" hidden="1" thickBot="1" x14ac:dyDescent="0.3">
      <c r="A143" s="18"/>
      <c r="B143" s="19" t="s">
        <v>39</v>
      </c>
      <c r="C143" s="20">
        <v>825</v>
      </c>
      <c r="D143" s="20">
        <v>825</v>
      </c>
      <c r="E143" s="20">
        <v>0</v>
      </c>
      <c r="F143" s="20"/>
      <c r="G143" s="20">
        <v>0</v>
      </c>
      <c r="H143" s="20">
        <v>398</v>
      </c>
      <c r="I143" s="20">
        <v>398</v>
      </c>
      <c r="J143" s="20">
        <v>0</v>
      </c>
      <c r="K143" s="20"/>
      <c r="L143" s="20">
        <v>0</v>
      </c>
      <c r="M143" s="20">
        <v>0</v>
      </c>
      <c r="N143" s="20"/>
      <c r="O143" s="21"/>
      <c r="P143" s="21"/>
      <c r="Q143" s="20">
        <v>0</v>
      </c>
      <c r="R143" s="20">
        <v>0</v>
      </c>
      <c r="S143" s="20">
        <v>61536</v>
      </c>
      <c r="T143" s="20"/>
      <c r="U143" s="20">
        <f t="shared" si="12"/>
        <v>61536</v>
      </c>
      <c r="V143" s="21">
        <f t="shared" si="15"/>
        <v>2695162</v>
      </c>
      <c r="W143" s="21">
        <f t="shared" si="13"/>
        <v>2756698</v>
      </c>
      <c r="X143" s="20"/>
      <c r="Y143" s="21">
        <f t="shared" si="14"/>
        <v>2756698</v>
      </c>
      <c r="AA143">
        <f t="shared" si="16"/>
        <v>28</v>
      </c>
    </row>
    <row r="144" spans="1:27" ht="15.75" hidden="1" thickBot="1" x14ac:dyDescent="0.3">
      <c r="A144" s="18"/>
      <c r="B144" s="19" t="s">
        <v>40</v>
      </c>
      <c r="C144" s="20">
        <v>825</v>
      </c>
      <c r="D144" s="20">
        <v>825</v>
      </c>
      <c r="E144" s="20">
        <v>0</v>
      </c>
      <c r="F144" s="20"/>
      <c r="G144" s="20">
        <v>0</v>
      </c>
      <c r="H144" s="20">
        <v>398</v>
      </c>
      <c r="I144" s="20">
        <v>398</v>
      </c>
      <c r="J144" s="20">
        <v>0</v>
      </c>
      <c r="K144" s="20"/>
      <c r="L144" s="20">
        <v>0</v>
      </c>
      <c r="M144" s="20">
        <v>0</v>
      </c>
      <c r="N144" s="20"/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61536</v>
      </c>
      <c r="V144" s="21">
        <f t="shared" si="15"/>
        <v>2756698</v>
      </c>
      <c r="W144" s="21">
        <f t="shared" si="13"/>
        <v>2818234</v>
      </c>
      <c r="X144" s="20"/>
      <c r="Y144" s="21">
        <f t="shared" si="14"/>
        <v>2818234</v>
      </c>
      <c r="AA144">
        <f t="shared" si="16"/>
        <v>29</v>
      </c>
    </row>
    <row r="145" spans="1:27" ht="15.75" hidden="1" thickBot="1" x14ac:dyDescent="0.3">
      <c r="A145" s="18"/>
      <c r="B145" s="19" t="s">
        <v>41</v>
      </c>
      <c r="C145" s="20">
        <v>825</v>
      </c>
      <c r="D145" s="20">
        <v>825</v>
      </c>
      <c r="E145" s="20">
        <v>0</v>
      </c>
      <c r="F145" s="20"/>
      <c r="G145" s="20">
        <v>0</v>
      </c>
      <c r="H145" s="20">
        <v>398</v>
      </c>
      <c r="I145" s="20">
        <v>398</v>
      </c>
      <c r="J145" s="20">
        <v>0</v>
      </c>
      <c r="K145" s="20"/>
      <c r="L145" s="20">
        <v>0</v>
      </c>
      <c r="M145" s="20">
        <v>0</v>
      </c>
      <c r="N145" s="20"/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2"/>
        <v>61536</v>
      </c>
      <c r="V145" s="21">
        <f t="shared" si="15"/>
        <v>2818234</v>
      </c>
      <c r="W145" s="21">
        <f t="shared" si="13"/>
        <v>2879770</v>
      </c>
      <c r="X145" s="20"/>
      <c r="Y145" s="21">
        <f t="shared" si="14"/>
        <v>2879770</v>
      </c>
      <c r="AA145">
        <f t="shared" si="16"/>
        <v>30</v>
      </c>
    </row>
    <row r="146" spans="1:27" ht="15.75" hidden="1" thickBot="1" x14ac:dyDescent="0.3">
      <c r="A146" s="18"/>
      <c r="B146" s="19" t="s">
        <v>42</v>
      </c>
      <c r="C146" s="20">
        <v>825</v>
      </c>
      <c r="D146" s="20">
        <v>825</v>
      </c>
      <c r="E146" s="20">
        <v>0</v>
      </c>
      <c r="F146" s="20"/>
      <c r="G146" s="20">
        <v>0</v>
      </c>
      <c r="H146" s="20">
        <v>398</v>
      </c>
      <c r="I146" s="20">
        <v>398</v>
      </c>
      <c r="J146" s="20">
        <v>0</v>
      </c>
      <c r="K146" s="20"/>
      <c r="L146" s="20">
        <v>0</v>
      </c>
      <c r="M146" s="20">
        <v>0</v>
      </c>
      <c r="N146" s="20"/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2"/>
        <v>61536</v>
      </c>
      <c r="V146" s="21">
        <f t="shared" si="15"/>
        <v>2879770</v>
      </c>
      <c r="W146" s="21">
        <f t="shared" si="13"/>
        <v>2941306</v>
      </c>
      <c r="X146" s="20">
        <v>2941306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825</v>
      </c>
      <c r="D147" s="20">
        <v>825</v>
      </c>
      <c r="E147" s="20">
        <v>0</v>
      </c>
      <c r="F147" s="20"/>
      <c r="G147" s="20">
        <v>0</v>
      </c>
      <c r="H147" s="20">
        <v>398</v>
      </c>
      <c r="I147" s="20">
        <v>398</v>
      </c>
      <c r="J147" s="20">
        <v>0</v>
      </c>
      <c r="K147" s="20"/>
      <c r="L147" s="20">
        <v>0</v>
      </c>
      <c r="M147" s="20">
        <v>0</v>
      </c>
      <c r="N147" s="20"/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2"/>
        <v>61536</v>
      </c>
      <c r="V147" s="21">
        <f t="shared" si="15"/>
        <v>0</v>
      </c>
      <c r="W147" s="21">
        <f t="shared" si="13"/>
        <v>61536</v>
      </c>
      <c r="X147" s="20">
        <v>61536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825</v>
      </c>
      <c r="D148" s="20">
        <v>832</v>
      </c>
      <c r="E148" s="20">
        <v>7</v>
      </c>
      <c r="F148" s="20">
        <v>146</v>
      </c>
      <c r="G148" s="20">
        <v>1022</v>
      </c>
      <c r="H148" s="20">
        <v>398</v>
      </c>
      <c r="I148" s="20">
        <v>402</v>
      </c>
      <c r="J148" s="20">
        <v>4</v>
      </c>
      <c r="K148" s="20">
        <v>360</v>
      </c>
      <c r="L148" s="20">
        <v>1440</v>
      </c>
      <c r="M148" s="20">
        <v>0</v>
      </c>
      <c r="N148" s="20"/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2"/>
        <v>63998</v>
      </c>
      <c r="V148" s="21">
        <f t="shared" si="15"/>
        <v>0</v>
      </c>
      <c r="W148" s="21">
        <f t="shared" si="13"/>
        <v>63998</v>
      </c>
      <c r="X148" s="20"/>
      <c r="Y148" s="21">
        <f t="shared" si="14"/>
        <v>63998</v>
      </c>
      <c r="AA148">
        <f t="shared" si="16"/>
        <v>1</v>
      </c>
    </row>
    <row r="149" spans="1:27" ht="15.75" hidden="1" thickBot="1" x14ac:dyDescent="0.3">
      <c r="A149" s="18"/>
      <c r="B149" s="19" t="s">
        <v>45</v>
      </c>
      <c r="C149" s="20">
        <v>832</v>
      </c>
      <c r="D149" s="20">
        <v>945</v>
      </c>
      <c r="E149" s="20">
        <v>113</v>
      </c>
      <c r="F149" s="20">
        <v>146</v>
      </c>
      <c r="G149" s="20">
        <v>16498</v>
      </c>
      <c r="H149" s="20">
        <v>402</v>
      </c>
      <c r="I149" s="20">
        <v>483</v>
      </c>
      <c r="J149" s="20">
        <v>81</v>
      </c>
      <c r="K149" s="20">
        <v>360</v>
      </c>
      <c r="L149" s="20">
        <v>29160</v>
      </c>
      <c r="M149" s="20">
        <v>0</v>
      </c>
      <c r="N149" s="20"/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2"/>
        <v>107194</v>
      </c>
      <c r="V149" s="21">
        <f t="shared" si="15"/>
        <v>63998</v>
      </c>
      <c r="W149" s="21">
        <f t="shared" si="13"/>
        <v>171192</v>
      </c>
      <c r="X149" s="20">
        <v>171192</v>
      </c>
      <c r="Y149" s="21">
        <f t="shared" si="14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945</v>
      </c>
      <c r="D150" s="20">
        <v>1056</v>
      </c>
      <c r="E150" s="20">
        <v>111</v>
      </c>
      <c r="F150" s="20">
        <v>146</v>
      </c>
      <c r="G150" s="20">
        <v>16206</v>
      </c>
      <c r="H150" s="20">
        <v>483</v>
      </c>
      <c r="I150" s="20">
        <v>525</v>
      </c>
      <c r="J150" s="20">
        <v>42</v>
      </c>
      <c r="K150" s="20">
        <v>360</v>
      </c>
      <c r="L150" s="20">
        <v>15120</v>
      </c>
      <c r="M150" s="20">
        <v>0</v>
      </c>
      <c r="N150" s="20">
        <v>82000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2"/>
        <v>174862</v>
      </c>
      <c r="V150" s="21">
        <f t="shared" si="15"/>
        <v>0</v>
      </c>
      <c r="W150" s="21">
        <f t="shared" si="13"/>
        <v>174862</v>
      </c>
      <c r="X150" s="20">
        <v>174862</v>
      </c>
      <c r="Y150" s="21">
        <f t="shared" si="14"/>
        <v>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1056</v>
      </c>
      <c r="D151" s="20">
        <v>1161</v>
      </c>
      <c r="E151" s="20">
        <v>105</v>
      </c>
      <c r="F151" s="20">
        <v>146</v>
      </c>
      <c r="G151" s="20">
        <v>15330</v>
      </c>
      <c r="H151" s="20">
        <v>525</v>
      </c>
      <c r="I151" s="20">
        <v>580</v>
      </c>
      <c r="J151" s="20">
        <v>55</v>
      </c>
      <c r="K151" s="20">
        <v>360</v>
      </c>
      <c r="L151" s="20">
        <v>19800</v>
      </c>
      <c r="M151" s="20">
        <v>0</v>
      </c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>
        <v>49114</v>
      </c>
      <c r="U151" s="20">
        <f t="shared" si="12"/>
        <v>155639</v>
      </c>
      <c r="V151" s="21">
        <f t="shared" si="15"/>
        <v>0</v>
      </c>
      <c r="W151" s="21">
        <f t="shared" si="13"/>
        <v>155639</v>
      </c>
      <c r="X151" s="20"/>
      <c r="Y151" s="21">
        <f t="shared" si="14"/>
        <v>155639</v>
      </c>
      <c r="AA151">
        <f t="shared" si="16"/>
        <v>1</v>
      </c>
    </row>
    <row r="152" spans="1:27" ht="15.75" hidden="1" thickBot="1" x14ac:dyDescent="0.3">
      <c r="A152" s="18"/>
      <c r="B152" s="19" t="s">
        <v>36</v>
      </c>
      <c r="C152" s="20">
        <v>1161</v>
      </c>
      <c r="D152" s="20">
        <v>1223</v>
      </c>
      <c r="E152" s="20">
        <v>62</v>
      </c>
      <c r="F152" s="20">
        <v>146</v>
      </c>
      <c r="G152" s="20">
        <v>9052</v>
      </c>
      <c r="H152" s="20">
        <v>580</v>
      </c>
      <c r="I152" s="20">
        <v>581</v>
      </c>
      <c r="J152" s="20">
        <v>1</v>
      </c>
      <c r="K152" s="20">
        <v>360</v>
      </c>
      <c r="L152" s="20">
        <v>360</v>
      </c>
      <c r="M152" s="20">
        <v>0</v>
      </c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>
        <v>49090</v>
      </c>
      <c r="U152" s="20">
        <f t="shared" si="12"/>
        <v>129897</v>
      </c>
      <c r="V152" s="21">
        <f t="shared" si="15"/>
        <v>155639</v>
      </c>
      <c r="W152" s="21">
        <f t="shared" si="13"/>
        <v>285536</v>
      </c>
      <c r="X152" s="20"/>
      <c r="Y152" s="21">
        <f t="shared" si="14"/>
        <v>285536</v>
      </c>
      <c r="AA152">
        <f t="shared" si="16"/>
        <v>2</v>
      </c>
    </row>
    <row r="153" spans="1:27" ht="15.75" hidden="1" thickBot="1" x14ac:dyDescent="0.3">
      <c r="A153" s="18"/>
      <c r="B153" s="19" t="s">
        <v>37</v>
      </c>
      <c r="C153" s="20">
        <v>1223</v>
      </c>
      <c r="D153" s="20">
        <v>1282</v>
      </c>
      <c r="E153" s="20">
        <v>59</v>
      </c>
      <c r="F153" s="20">
        <v>146</v>
      </c>
      <c r="G153" s="20">
        <v>8614</v>
      </c>
      <c r="H153" s="20">
        <v>581</v>
      </c>
      <c r="I153" s="20">
        <v>581</v>
      </c>
      <c r="J153" s="20">
        <v>0</v>
      </c>
      <c r="K153" s="20"/>
      <c r="L153" s="20">
        <v>0</v>
      </c>
      <c r="M153" s="20">
        <v>0</v>
      </c>
      <c r="N153" s="20">
        <v>11959</v>
      </c>
      <c r="O153" s="21"/>
      <c r="P153" s="21"/>
      <c r="Q153" s="20">
        <v>0</v>
      </c>
      <c r="R153" s="20">
        <v>0</v>
      </c>
      <c r="S153" s="20">
        <v>64395</v>
      </c>
      <c r="T153" s="20">
        <v>49246</v>
      </c>
      <c r="U153" s="20">
        <f t="shared" si="12"/>
        <v>134214</v>
      </c>
      <c r="V153" s="21">
        <f t="shared" si="15"/>
        <v>285536</v>
      </c>
      <c r="W153" s="21">
        <f t="shared" si="13"/>
        <v>419750</v>
      </c>
      <c r="X153" s="20"/>
      <c r="Y153" s="21">
        <f t="shared" si="14"/>
        <v>419750</v>
      </c>
      <c r="AA153">
        <f t="shared" si="16"/>
        <v>3</v>
      </c>
    </row>
    <row r="154" spans="1:27" ht="15.75" hidden="1" thickBot="1" x14ac:dyDescent="0.3">
      <c r="A154" s="18"/>
      <c r="B154" s="19" t="s">
        <v>38</v>
      </c>
      <c r="C154" s="20">
        <v>1282</v>
      </c>
      <c r="D154" s="20">
        <v>1344</v>
      </c>
      <c r="E154" s="20">
        <v>62</v>
      </c>
      <c r="F154" s="20">
        <v>146</v>
      </c>
      <c r="G154" s="20">
        <v>9052</v>
      </c>
      <c r="H154" s="20">
        <v>581</v>
      </c>
      <c r="I154" s="20">
        <v>581</v>
      </c>
      <c r="J154" s="20">
        <v>0</v>
      </c>
      <c r="K154" s="20"/>
      <c r="L154" s="20">
        <v>0</v>
      </c>
      <c r="M154" s="20">
        <v>0</v>
      </c>
      <c r="N154" s="20">
        <v>11959</v>
      </c>
      <c r="O154" s="21"/>
      <c r="P154" s="21"/>
      <c r="Q154" s="20">
        <v>0</v>
      </c>
      <c r="R154" s="20">
        <v>0</v>
      </c>
      <c r="S154" s="20">
        <v>64395</v>
      </c>
      <c r="T154" s="20">
        <v>123355</v>
      </c>
      <c r="U154" s="20">
        <f t="shared" si="12"/>
        <v>208761</v>
      </c>
      <c r="V154" s="21">
        <f t="shared" si="15"/>
        <v>419750</v>
      </c>
      <c r="W154" s="21">
        <f t="shared" si="13"/>
        <v>628511</v>
      </c>
      <c r="X154" s="20">
        <v>628511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1344</v>
      </c>
      <c r="D155" s="20">
        <v>1349</v>
      </c>
      <c r="E155" s="20">
        <v>5</v>
      </c>
      <c r="F155" s="20">
        <v>146</v>
      </c>
      <c r="G155" s="20">
        <v>730</v>
      </c>
      <c r="H155" s="20">
        <v>581</v>
      </c>
      <c r="I155" s="20">
        <v>581</v>
      </c>
      <c r="J155" s="20">
        <v>0</v>
      </c>
      <c r="K155" s="20"/>
      <c r="L155" s="20">
        <v>0</v>
      </c>
      <c r="M155" s="20">
        <v>0</v>
      </c>
      <c r="N155" s="20">
        <v>11959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2"/>
        <v>77084</v>
      </c>
      <c r="V155" s="21">
        <f t="shared" si="15"/>
        <v>0</v>
      </c>
      <c r="W155" s="21">
        <f t="shared" si="13"/>
        <v>77084</v>
      </c>
      <c r="X155" s="20"/>
      <c r="Y155" s="21">
        <f t="shared" si="14"/>
        <v>77084</v>
      </c>
      <c r="AA155">
        <f t="shared" si="16"/>
        <v>1</v>
      </c>
    </row>
    <row r="156" spans="1:27" ht="15.75" hidden="1" thickBot="1" x14ac:dyDescent="0.3">
      <c r="A156" s="18"/>
      <c r="B156" s="19" t="s">
        <v>40</v>
      </c>
      <c r="C156" s="20">
        <v>1349</v>
      </c>
      <c r="D156" s="20">
        <v>1349</v>
      </c>
      <c r="E156" s="20">
        <v>0</v>
      </c>
      <c r="F156" s="20">
        <v>146</v>
      </c>
      <c r="G156" s="20">
        <v>0</v>
      </c>
      <c r="H156" s="20">
        <v>581</v>
      </c>
      <c r="I156" s="20">
        <v>581</v>
      </c>
      <c r="J156" s="20">
        <v>0</v>
      </c>
      <c r="K156" s="20"/>
      <c r="L156" s="20">
        <v>0</v>
      </c>
      <c r="M156" s="20">
        <v>0</v>
      </c>
      <c r="N156" s="20">
        <v>11959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2"/>
        <v>76354</v>
      </c>
      <c r="V156" s="21">
        <f t="shared" si="15"/>
        <v>77084</v>
      </c>
      <c r="W156" s="21">
        <f t="shared" si="13"/>
        <v>153438</v>
      </c>
      <c r="X156" s="20">
        <v>153438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1349</v>
      </c>
      <c r="D157" s="20">
        <v>1352</v>
      </c>
      <c r="E157" s="20">
        <v>3</v>
      </c>
      <c r="F157" s="20">
        <v>146</v>
      </c>
      <c r="G157" s="20">
        <v>438</v>
      </c>
      <c r="H157" s="20">
        <v>581</v>
      </c>
      <c r="I157" s="20">
        <v>583</v>
      </c>
      <c r="J157" s="20">
        <v>2</v>
      </c>
      <c r="K157" s="20">
        <v>360</v>
      </c>
      <c r="L157" s="20">
        <v>720</v>
      </c>
      <c r="M157" s="20">
        <v>0</v>
      </c>
      <c r="N157" s="20">
        <v>11959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77512</v>
      </c>
      <c r="V157" s="21">
        <f t="shared" si="15"/>
        <v>0</v>
      </c>
      <c r="W157" s="21">
        <f t="shared" si="13"/>
        <v>77512</v>
      </c>
      <c r="X157" s="20"/>
      <c r="Y157" s="21">
        <f t="shared" si="14"/>
        <v>77512</v>
      </c>
      <c r="AA157">
        <f t="shared" si="16"/>
        <v>1</v>
      </c>
    </row>
    <row r="158" spans="1:27" ht="15.75" hidden="1" thickBot="1" x14ac:dyDescent="0.3">
      <c r="A158" s="18"/>
      <c r="B158" s="19" t="s">
        <v>42</v>
      </c>
      <c r="C158" s="20">
        <v>1352</v>
      </c>
      <c r="D158" s="20">
        <v>1352</v>
      </c>
      <c r="E158" s="20">
        <v>0</v>
      </c>
      <c r="F158" s="20">
        <v>146</v>
      </c>
      <c r="G158" s="20">
        <v>0</v>
      </c>
      <c r="H158" s="20">
        <v>583</v>
      </c>
      <c r="I158" s="20">
        <v>583</v>
      </c>
      <c r="J158" s="20">
        <v>0</v>
      </c>
      <c r="K158" s="20"/>
      <c r="L158" s="20">
        <v>0</v>
      </c>
      <c r="M158" s="20">
        <v>0</v>
      </c>
      <c r="N158" s="20">
        <v>11959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76354</v>
      </c>
      <c r="V158" s="21">
        <f t="shared" si="15"/>
        <v>77512</v>
      </c>
      <c r="W158" s="21">
        <f t="shared" si="13"/>
        <v>153866</v>
      </c>
      <c r="X158" s="20"/>
      <c r="Y158" s="21">
        <f t="shared" si="14"/>
        <v>153866</v>
      </c>
      <c r="AA158">
        <f t="shared" si="16"/>
        <v>2</v>
      </c>
    </row>
    <row r="159" spans="1:27" ht="15.75" hidden="1" thickBot="1" x14ac:dyDescent="0.3">
      <c r="A159" s="18"/>
      <c r="B159" s="19" t="s">
        <v>43</v>
      </c>
      <c r="C159" s="20">
        <v>1352</v>
      </c>
      <c r="D159" s="20">
        <v>1352</v>
      </c>
      <c r="E159" s="20">
        <v>0</v>
      </c>
      <c r="F159" s="20">
        <v>146</v>
      </c>
      <c r="G159" s="20">
        <v>0</v>
      </c>
      <c r="H159" s="20">
        <v>583</v>
      </c>
      <c r="I159" s="20">
        <v>583</v>
      </c>
      <c r="J159" s="20">
        <v>0</v>
      </c>
      <c r="K159" s="20"/>
      <c r="L159" s="20">
        <v>0</v>
      </c>
      <c r="M159" s="20">
        <v>0</v>
      </c>
      <c r="N159" s="20">
        <v>11959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76354</v>
      </c>
      <c r="V159" s="21">
        <f t="shared" si="15"/>
        <v>153866</v>
      </c>
      <c r="W159" s="21">
        <f t="shared" si="13"/>
        <v>230220</v>
      </c>
      <c r="X159" s="20">
        <v>230220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1352</v>
      </c>
      <c r="D160" s="20">
        <v>1352</v>
      </c>
      <c r="E160" s="20">
        <v>0</v>
      </c>
      <c r="F160" s="20"/>
      <c r="G160" s="20">
        <v>0</v>
      </c>
      <c r="H160" s="20">
        <v>583</v>
      </c>
      <c r="I160" s="20">
        <v>583</v>
      </c>
      <c r="J160" s="20">
        <v>0</v>
      </c>
      <c r="K160" s="20"/>
      <c r="L160" s="20">
        <v>0</v>
      </c>
      <c r="M160" s="20">
        <v>0</v>
      </c>
      <c r="N160" s="20">
        <v>11959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si="12"/>
        <v>76354</v>
      </c>
      <c r="V160" s="21">
        <f t="shared" si="15"/>
        <v>0</v>
      </c>
      <c r="W160" s="21">
        <f t="shared" si="13"/>
        <v>76354</v>
      </c>
      <c r="X160" s="20">
        <v>76354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1352</v>
      </c>
      <c r="D161" s="20">
        <v>1352</v>
      </c>
      <c r="E161" s="20">
        <v>0</v>
      </c>
      <c r="F161" s="20"/>
      <c r="G161" s="20">
        <v>0</v>
      </c>
      <c r="H161" s="20">
        <v>583</v>
      </c>
      <c r="I161" s="20">
        <v>583</v>
      </c>
      <c r="J161" s="20">
        <v>0</v>
      </c>
      <c r="K161" s="20"/>
      <c r="L161" s="20">
        <v>0</v>
      </c>
      <c r="M161" s="20">
        <v>0</v>
      </c>
      <c r="N161" s="20">
        <v>11959</v>
      </c>
      <c r="O161" s="21"/>
      <c r="P161" s="21"/>
      <c r="Q161" s="20">
        <v>0</v>
      </c>
      <c r="R161" s="20">
        <v>0</v>
      </c>
      <c r="S161" s="20">
        <v>64395</v>
      </c>
      <c r="T161" s="20">
        <v>51197</v>
      </c>
      <c r="U161" s="20">
        <f t="shared" ref="U161:U192" si="17">G161+L161+M161+R161+S161+N161+Q161+T161</f>
        <v>127551</v>
      </c>
      <c r="V161" s="21">
        <f t="shared" si="15"/>
        <v>0</v>
      </c>
      <c r="W161" s="21">
        <f t="shared" si="13"/>
        <v>127551</v>
      </c>
      <c r="X161" s="20"/>
      <c r="Y161" s="21">
        <f t="shared" si="14"/>
        <v>127551</v>
      </c>
      <c r="AA161">
        <f t="shared" si="16"/>
        <v>1</v>
      </c>
    </row>
    <row r="162" spans="1:27" ht="15.75" hidden="1" thickBot="1" x14ac:dyDescent="0.3">
      <c r="A162" s="18"/>
      <c r="B162" s="19" t="s">
        <v>46</v>
      </c>
      <c r="C162" s="20">
        <v>1352</v>
      </c>
      <c r="D162" s="20">
        <v>1352</v>
      </c>
      <c r="E162" s="20">
        <v>0</v>
      </c>
      <c r="F162" s="20"/>
      <c r="G162" s="20">
        <v>0</v>
      </c>
      <c r="H162" s="20">
        <v>583</v>
      </c>
      <c r="I162" s="20">
        <v>583</v>
      </c>
      <c r="J162" s="20">
        <v>0</v>
      </c>
      <c r="K162" s="20"/>
      <c r="L162" s="20">
        <v>0</v>
      </c>
      <c r="M162" s="20">
        <v>0</v>
      </c>
      <c r="N162" s="20">
        <v>11665</v>
      </c>
      <c r="O162" s="21"/>
      <c r="P162" s="21"/>
      <c r="Q162" s="20">
        <v>0</v>
      </c>
      <c r="R162" s="20">
        <v>0</v>
      </c>
      <c r="S162" s="20">
        <v>64395</v>
      </c>
      <c r="T162" s="20">
        <v>51258</v>
      </c>
      <c r="U162" s="20">
        <f t="shared" si="17"/>
        <v>127318</v>
      </c>
      <c r="V162" s="21">
        <f t="shared" si="15"/>
        <v>127551</v>
      </c>
      <c r="W162" s="21">
        <f t="shared" si="13"/>
        <v>254869</v>
      </c>
      <c r="X162" s="20"/>
      <c r="Y162" s="21">
        <f t="shared" si="14"/>
        <v>254869</v>
      </c>
      <c r="AA162">
        <f t="shared" si="16"/>
        <v>2</v>
      </c>
    </row>
    <row r="163" spans="1:27" ht="15.75" hidden="1" thickBot="1" x14ac:dyDescent="0.3">
      <c r="A163" s="18">
        <v>2016</v>
      </c>
      <c r="B163" s="19" t="s">
        <v>35</v>
      </c>
      <c r="C163" s="20">
        <v>1352</v>
      </c>
      <c r="D163" s="20">
        <v>1352</v>
      </c>
      <c r="E163" s="20">
        <v>0</v>
      </c>
      <c r="F163" s="20"/>
      <c r="G163" s="20">
        <v>0</v>
      </c>
      <c r="H163" s="20">
        <v>583</v>
      </c>
      <c r="I163" s="20">
        <v>583</v>
      </c>
      <c r="J163" s="20">
        <v>0</v>
      </c>
      <c r="K163" s="20"/>
      <c r="L163" s="20">
        <v>0</v>
      </c>
      <c r="M163" s="20">
        <v>0</v>
      </c>
      <c r="N163" s="20">
        <v>11665</v>
      </c>
      <c r="O163" s="21"/>
      <c r="P163" s="21"/>
      <c r="Q163" s="20">
        <v>0</v>
      </c>
      <c r="R163" s="20">
        <v>0</v>
      </c>
      <c r="S163" s="20">
        <v>74395</v>
      </c>
      <c r="T163" s="20">
        <v>51258</v>
      </c>
      <c r="U163" s="20">
        <f t="shared" si="17"/>
        <v>137318</v>
      </c>
      <c r="V163" s="21">
        <f t="shared" si="15"/>
        <v>254869</v>
      </c>
      <c r="W163" s="21">
        <f t="shared" si="13"/>
        <v>392187</v>
      </c>
      <c r="X163" s="20"/>
      <c r="Y163" s="21">
        <f t="shared" si="14"/>
        <v>392187</v>
      </c>
      <c r="AA163">
        <f t="shared" si="16"/>
        <v>3</v>
      </c>
    </row>
    <row r="164" spans="1:27" ht="15.75" hidden="1" thickBot="1" x14ac:dyDescent="0.3">
      <c r="A164" s="18"/>
      <c r="B164" s="19" t="s">
        <v>36</v>
      </c>
      <c r="C164" s="20">
        <v>1352</v>
      </c>
      <c r="D164" s="20">
        <v>1352</v>
      </c>
      <c r="E164" s="20">
        <v>0</v>
      </c>
      <c r="F164" s="20"/>
      <c r="G164" s="20">
        <v>0</v>
      </c>
      <c r="H164" s="20">
        <v>583</v>
      </c>
      <c r="I164" s="20">
        <v>583</v>
      </c>
      <c r="J164" s="20">
        <v>0</v>
      </c>
      <c r="K164" s="20"/>
      <c r="L164" s="20">
        <v>0</v>
      </c>
      <c r="M164" s="20">
        <v>0</v>
      </c>
      <c r="N164" s="20">
        <v>11665</v>
      </c>
      <c r="O164" s="21"/>
      <c r="P164" s="21"/>
      <c r="Q164" s="20">
        <v>0</v>
      </c>
      <c r="R164" s="20">
        <v>0</v>
      </c>
      <c r="S164" s="20">
        <v>74395</v>
      </c>
      <c r="T164" s="20">
        <v>51435</v>
      </c>
      <c r="U164" s="20">
        <f t="shared" si="17"/>
        <v>137495</v>
      </c>
      <c r="V164" s="21">
        <f t="shared" si="15"/>
        <v>392187</v>
      </c>
      <c r="W164" s="21">
        <f t="shared" si="13"/>
        <v>529682</v>
      </c>
      <c r="X164" s="20"/>
      <c r="Y164" s="21">
        <f t="shared" si="14"/>
        <v>529682</v>
      </c>
      <c r="AA164">
        <f t="shared" si="16"/>
        <v>4</v>
      </c>
    </row>
    <row r="165" spans="1:27" ht="15.75" hidden="1" thickBot="1" x14ac:dyDescent="0.3">
      <c r="A165" s="18"/>
      <c r="B165" s="19" t="s">
        <v>37</v>
      </c>
      <c r="C165" s="20">
        <v>1352</v>
      </c>
      <c r="D165" s="20">
        <v>1352</v>
      </c>
      <c r="E165" s="20">
        <v>0</v>
      </c>
      <c r="F165" s="20"/>
      <c r="G165" s="20">
        <v>0</v>
      </c>
      <c r="H165" s="20">
        <v>583</v>
      </c>
      <c r="I165" s="20">
        <v>583</v>
      </c>
      <c r="J165" s="20">
        <v>0</v>
      </c>
      <c r="K165" s="20"/>
      <c r="L165" s="20">
        <v>0</v>
      </c>
      <c r="M165" s="20">
        <v>0</v>
      </c>
      <c r="N165" s="20">
        <v>11665</v>
      </c>
      <c r="O165" s="21"/>
      <c r="P165" s="21"/>
      <c r="Q165" s="20">
        <v>0</v>
      </c>
      <c r="R165" s="20">
        <v>0</v>
      </c>
      <c r="S165" s="20">
        <v>74395</v>
      </c>
      <c r="T165" s="20">
        <v>51624</v>
      </c>
      <c r="U165" s="20">
        <f t="shared" si="17"/>
        <v>137684</v>
      </c>
      <c r="V165" s="21">
        <f t="shared" si="15"/>
        <v>529682</v>
      </c>
      <c r="W165" s="21">
        <f t="shared" si="13"/>
        <v>667366</v>
      </c>
      <c r="X165" s="20"/>
      <c r="Y165" s="21">
        <f t="shared" si="14"/>
        <v>667366</v>
      </c>
      <c r="AA165">
        <f t="shared" si="16"/>
        <v>5</v>
      </c>
    </row>
    <row r="166" spans="1:27" ht="15.75" hidden="1" thickBot="1" x14ac:dyDescent="0.3">
      <c r="A166" s="18"/>
      <c r="B166" s="19" t="s">
        <v>38</v>
      </c>
      <c r="C166" s="20">
        <v>1352</v>
      </c>
      <c r="D166" s="20">
        <v>1352</v>
      </c>
      <c r="E166" s="20">
        <v>0</v>
      </c>
      <c r="F166" s="20"/>
      <c r="G166" s="20">
        <v>0</v>
      </c>
      <c r="H166" s="20">
        <v>583</v>
      </c>
      <c r="I166" s="20">
        <v>583</v>
      </c>
      <c r="J166" s="20">
        <v>0</v>
      </c>
      <c r="K166" s="20"/>
      <c r="L166" s="20">
        <v>0</v>
      </c>
      <c r="M166" s="20">
        <v>0</v>
      </c>
      <c r="N166" s="20">
        <v>11709</v>
      </c>
      <c r="O166" s="21"/>
      <c r="P166" s="21"/>
      <c r="Q166" s="20">
        <v>0</v>
      </c>
      <c r="R166" s="20">
        <v>0</v>
      </c>
      <c r="S166" s="20">
        <v>74395</v>
      </c>
      <c r="T166" s="20">
        <v>51814</v>
      </c>
      <c r="U166" s="20">
        <f t="shared" si="17"/>
        <v>137918</v>
      </c>
      <c r="V166" s="21">
        <f t="shared" si="15"/>
        <v>667366</v>
      </c>
      <c r="W166" s="21">
        <f t="shared" si="13"/>
        <v>805284</v>
      </c>
      <c r="X166" s="20"/>
      <c r="Y166" s="21">
        <f t="shared" si="14"/>
        <v>805284</v>
      </c>
      <c r="AA166">
        <f t="shared" si="16"/>
        <v>6</v>
      </c>
    </row>
    <row r="167" spans="1:27" ht="15.75" hidden="1" thickBot="1" x14ac:dyDescent="0.3">
      <c r="A167" s="18"/>
      <c r="B167" s="19" t="s">
        <v>39</v>
      </c>
      <c r="C167" s="20">
        <v>1352</v>
      </c>
      <c r="D167" s="20">
        <v>1352</v>
      </c>
      <c r="E167" s="20">
        <v>0</v>
      </c>
      <c r="F167" s="20"/>
      <c r="G167" s="20">
        <v>0</v>
      </c>
      <c r="H167" s="20">
        <v>583</v>
      </c>
      <c r="I167" s="20">
        <v>583</v>
      </c>
      <c r="J167" s="20">
        <v>0</v>
      </c>
      <c r="K167" s="20"/>
      <c r="L167" s="20">
        <v>0</v>
      </c>
      <c r="M167" s="20">
        <v>0</v>
      </c>
      <c r="N167" s="20">
        <v>11709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86104</v>
      </c>
      <c r="V167" s="21">
        <f t="shared" si="15"/>
        <v>805284</v>
      </c>
      <c r="W167" s="21">
        <f t="shared" si="13"/>
        <v>891388</v>
      </c>
      <c r="X167" s="20">
        <v>891388</v>
      </c>
      <c r="Y167" s="21">
        <f t="shared" si="14"/>
        <v>0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1352</v>
      </c>
      <c r="D168" s="20">
        <v>1453</v>
      </c>
      <c r="E168" s="20">
        <v>101</v>
      </c>
      <c r="F168" s="20">
        <v>146</v>
      </c>
      <c r="G168" s="20">
        <v>14746</v>
      </c>
      <c r="H168" s="20">
        <v>583</v>
      </c>
      <c r="I168" s="20">
        <v>598</v>
      </c>
      <c r="J168" s="20">
        <v>15</v>
      </c>
      <c r="K168" s="20">
        <v>360</v>
      </c>
      <c r="L168" s="20">
        <v>5400</v>
      </c>
      <c r="M168" s="20">
        <v>0</v>
      </c>
      <c r="N168" s="20">
        <v>11709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106250</v>
      </c>
      <c r="V168" s="21">
        <f t="shared" si="15"/>
        <v>0</v>
      </c>
      <c r="W168" s="21">
        <f t="shared" si="13"/>
        <v>106250</v>
      </c>
      <c r="X168" s="20">
        <v>106250</v>
      </c>
      <c r="Y168" s="21">
        <f t="shared" si="14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1453</v>
      </c>
      <c r="D169" s="20">
        <v>1488</v>
      </c>
      <c r="E169" s="20">
        <v>35</v>
      </c>
      <c r="F169" s="20">
        <v>146</v>
      </c>
      <c r="G169" s="20">
        <v>5110</v>
      </c>
      <c r="H169" s="20">
        <v>598</v>
      </c>
      <c r="I169" s="20">
        <v>611</v>
      </c>
      <c r="J169" s="20">
        <v>13</v>
      </c>
      <c r="K169" s="20">
        <v>360</v>
      </c>
      <c r="L169" s="20">
        <v>4680</v>
      </c>
      <c r="M169" s="20">
        <v>0</v>
      </c>
      <c r="N169" s="20">
        <v>11315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95500</v>
      </c>
      <c r="V169" s="21">
        <f t="shared" si="15"/>
        <v>0</v>
      </c>
      <c r="W169" s="21">
        <f t="shared" si="13"/>
        <v>95500</v>
      </c>
      <c r="X169" s="20">
        <v>95500</v>
      </c>
      <c r="Y169" s="21">
        <f t="shared" si="14"/>
        <v>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1488</v>
      </c>
      <c r="D170" s="20">
        <v>1506</v>
      </c>
      <c r="E170" s="20">
        <v>18</v>
      </c>
      <c r="F170" s="20">
        <v>146</v>
      </c>
      <c r="G170" s="20">
        <v>2628</v>
      </c>
      <c r="H170" s="20">
        <v>611</v>
      </c>
      <c r="I170" s="20">
        <v>615</v>
      </c>
      <c r="J170" s="20">
        <v>4</v>
      </c>
      <c r="K170" s="20">
        <v>360</v>
      </c>
      <c r="L170" s="20">
        <v>1440</v>
      </c>
      <c r="M170" s="20">
        <v>0</v>
      </c>
      <c r="N170" s="20">
        <v>11315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89778</v>
      </c>
      <c r="V170" s="21">
        <f t="shared" si="15"/>
        <v>0</v>
      </c>
      <c r="W170" s="21">
        <f t="shared" si="13"/>
        <v>89778</v>
      </c>
      <c r="X170" s="20">
        <v>89778</v>
      </c>
      <c r="Y170" s="21">
        <f t="shared" si="14"/>
        <v>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1506</v>
      </c>
      <c r="D171" s="20">
        <v>1567</v>
      </c>
      <c r="E171" s="20">
        <v>61</v>
      </c>
      <c r="F171" s="20">
        <v>146</v>
      </c>
      <c r="G171" s="20">
        <v>8906</v>
      </c>
      <c r="H171" s="20">
        <v>615</v>
      </c>
      <c r="I171" s="20">
        <v>629</v>
      </c>
      <c r="J171" s="20">
        <v>14</v>
      </c>
      <c r="K171" s="20">
        <v>360</v>
      </c>
      <c r="L171" s="20">
        <v>5040</v>
      </c>
      <c r="M171" s="20">
        <v>0</v>
      </c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95341</v>
      </c>
      <c r="V171" s="21">
        <f t="shared" si="15"/>
        <v>0</v>
      </c>
      <c r="W171" s="21">
        <f t="shared" si="13"/>
        <v>95341</v>
      </c>
      <c r="X171" s="20">
        <v>95341</v>
      </c>
      <c r="Y171" s="21">
        <f t="shared" si="14"/>
        <v>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1567</v>
      </c>
      <c r="D172" s="20">
        <v>1629</v>
      </c>
      <c r="E172" s="20">
        <v>62</v>
      </c>
      <c r="F172" s="20">
        <v>146</v>
      </c>
      <c r="G172" s="20">
        <v>9052</v>
      </c>
      <c r="H172" s="20">
        <v>629</v>
      </c>
      <c r="I172" s="20">
        <v>693</v>
      </c>
      <c r="J172" s="20">
        <v>64</v>
      </c>
      <c r="K172" s="20">
        <v>360</v>
      </c>
      <c r="L172" s="20">
        <v>23040</v>
      </c>
      <c r="M172" s="20">
        <v>0</v>
      </c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113487</v>
      </c>
      <c r="V172" s="21">
        <f t="shared" si="15"/>
        <v>0</v>
      </c>
      <c r="W172" s="21">
        <f t="shared" si="13"/>
        <v>113487</v>
      </c>
      <c r="X172" s="20">
        <v>113487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1629</v>
      </c>
      <c r="D173" s="20">
        <v>2126</v>
      </c>
      <c r="E173" s="20">
        <v>497</v>
      </c>
      <c r="F173" s="20">
        <v>146</v>
      </c>
      <c r="G173" s="20">
        <v>72562</v>
      </c>
      <c r="H173" s="20">
        <v>693</v>
      </c>
      <c r="I173" s="20">
        <v>925</v>
      </c>
      <c r="J173" s="20">
        <v>232</v>
      </c>
      <c r="K173" s="20"/>
      <c r="L173" s="20">
        <v>182520</v>
      </c>
      <c r="M173" s="20">
        <v>0</v>
      </c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>
        <v>77736</v>
      </c>
      <c r="U173" s="20">
        <f t="shared" si="17"/>
        <v>414213</v>
      </c>
      <c r="V173" s="21">
        <f t="shared" si="15"/>
        <v>0</v>
      </c>
      <c r="W173" s="21">
        <f t="shared" si="13"/>
        <v>414213</v>
      </c>
      <c r="X173" s="20">
        <v>414213</v>
      </c>
      <c r="Y173" s="21">
        <f t="shared" si="14"/>
        <v>0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2126</v>
      </c>
      <c r="D174" s="20">
        <v>3027</v>
      </c>
      <c r="E174" s="20">
        <v>901</v>
      </c>
      <c r="F174" s="20">
        <v>146</v>
      </c>
      <c r="G174" s="20">
        <v>131546</v>
      </c>
      <c r="H174" s="20">
        <v>0</v>
      </c>
      <c r="I174" s="20">
        <v>106</v>
      </c>
      <c r="J174" s="20">
        <v>106</v>
      </c>
      <c r="K174" s="20">
        <v>360</v>
      </c>
      <c r="L174" s="20">
        <v>38160</v>
      </c>
      <c r="M174" s="20">
        <v>0</v>
      </c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251101</v>
      </c>
      <c r="V174" s="21">
        <f t="shared" si="15"/>
        <v>0</v>
      </c>
      <c r="W174" s="21">
        <f t="shared" si="13"/>
        <v>251101</v>
      </c>
      <c r="X174" s="20">
        <v>251101</v>
      </c>
      <c r="Y174" s="21">
        <f t="shared" si="14"/>
        <v>0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39">
        <v>3027</v>
      </c>
      <c r="D175" s="39">
        <v>3961</v>
      </c>
      <c r="E175" s="39">
        <v>934</v>
      </c>
      <c r="F175" s="39">
        <v>146</v>
      </c>
      <c r="G175" s="69">
        <v>136364</v>
      </c>
      <c r="H175" s="39">
        <v>106</v>
      </c>
      <c r="I175" s="48">
        <v>180</v>
      </c>
      <c r="J175" s="39">
        <v>74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41366</v>
      </c>
      <c r="M175" s="69">
        <v>3731</v>
      </c>
      <c r="N175" s="69">
        <v>7000</v>
      </c>
      <c r="O175" s="41"/>
      <c r="P175" s="41"/>
      <c r="Q175" s="39">
        <v>0</v>
      </c>
      <c r="R175" s="39">
        <v>0</v>
      </c>
      <c r="S175" s="69">
        <v>76410</v>
      </c>
      <c r="T175" s="39"/>
      <c r="U175" s="69">
        <f t="shared" si="17"/>
        <v>264871</v>
      </c>
      <c r="V175" s="41">
        <f t="shared" si="15"/>
        <v>0</v>
      </c>
      <c r="W175" s="41">
        <f t="shared" si="13"/>
        <v>264871</v>
      </c>
      <c r="X175" s="49">
        <v>264871</v>
      </c>
      <c r="Y175" s="41">
        <f t="shared" si="14"/>
        <v>0</v>
      </c>
      <c r="AA175">
        <f t="shared" si="16"/>
        <v>0</v>
      </c>
    </row>
    <row r="176" spans="1:27" hidden="1" x14ac:dyDescent="0.25">
      <c r="A176" s="18"/>
      <c r="B176" s="43" t="s">
        <v>36</v>
      </c>
      <c r="C176" s="44">
        <v>3961</v>
      </c>
      <c r="D176" s="44">
        <v>5020</v>
      </c>
      <c r="E176" s="44">
        <v>1059</v>
      </c>
      <c r="F176" s="44">
        <v>146</v>
      </c>
      <c r="G176" s="70">
        <v>154614</v>
      </c>
      <c r="H176" s="44">
        <v>180</v>
      </c>
      <c r="I176" s="50">
        <v>309</v>
      </c>
      <c r="J176" s="44">
        <v>129</v>
      </c>
      <c r="K176" s="44">
        <f>IF(J176&lt;=120,559,IF(AND(J176&gt;=121,J176&lt;=150),739,IF(AND(J176&gt;=151,J176&lt;=200),1279,IF(J176&gt;=201,2359,))))</f>
        <v>739</v>
      </c>
      <c r="L176" s="70">
        <f t="shared" ref="L176:L186" si="18">IF(K176=559,K176*J176,IF(K176=739,120*559+(J176-120)*739,IF(K176=1279,120*559+30*739+(J176-150)*1279,IF(K176=2359,120*559+30*739+50*1279+(J176-200)*2359,))))</f>
        <v>73731</v>
      </c>
      <c r="M176" s="70">
        <v>3731</v>
      </c>
      <c r="N176" s="70">
        <v>7000</v>
      </c>
      <c r="O176" s="46"/>
      <c r="P176" s="46"/>
      <c r="Q176" s="44">
        <v>0</v>
      </c>
      <c r="R176" s="44">
        <v>0</v>
      </c>
      <c r="S176" s="70">
        <v>76410</v>
      </c>
      <c r="T176" s="44"/>
      <c r="U176" s="70">
        <f t="shared" si="17"/>
        <v>315486</v>
      </c>
      <c r="V176" s="46">
        <f t="shared" si="15"/>
        <v>0</v>
      </c>
      <c r="W176" s="46">
        <f t="shared" si="13"/>
        <v>315486</v>
      </c>
      <c r="X176" s="51">
        <v>311486</v>
      </c>
      <c r="Y176" s="46">
        <f t="shared" si="14"/>
        <v>4000</v>
      </c>
      <c r="AA176">
        <f t="shared" si="16"/>
        <v>0</v>
      </c>
    </row>
    <row r="177" spans="1:27" hidden="1" x14ac:dyDescent="0.25">
      <c r="A177" s="18"/>
      <c r="B177" s="43" t="s">
        <v>37</v>
      </c>
      <c r="C177" s="44">
        <v>5020</v>
      </c>
      <c r="D177" s="44">
        <v>5611</v>
      </c>
      <c r="E177" s="44">
        <v>591</v>
      </c>
      <c r="F177" s="44">
        <v>146</v>
      </c>
      <c r="G177" s="70">
        <v>86286</v>
      </c>
      <c r="H177" s="44">
        <v>309</v>
      </c>
      <c r="I177" s="50">
        <v>363</v>
      </c>
      <c r="J177" s="44">
        <v>54</v>
      </c>
      <c r="K177" s="44">
        <f t="shared" ref="K177:K186" si="19">IF(J177&lt;=120,559,IF(AND(J177&gt;=121,J177&lt;=150),739,IF(AND(J177&gt;=151,J177&lt;=200),1279,IF(J177&gt;=201,2359,))))</f>
        <v>559</v>
      </c>
      <c r="L177" s="70">
        <f t="shared" si="18"/>
        <v>30186</v>
      </c>
      <c r="M177" s="70">
        <v>3731</v>
      </c>
      <c r="N177" s="70">
        <v>7000</v>
      </c>
      <c r="O177" s="46"/>
      <c r="P177" s="46"/>
      <c r="Q177" s="44">
        <v>0</v>
      </c>
      <c r="R177" s="44">
        <v>0</v>
      </c>
      <c r="S177" s="70">
        <v>76410</v>
      </c>
      <c r="T177" s="44"/>
      <c r="U177" s="70">
        <f t="shared" si="17"/>
        <v>203613</v>
      </c>
      <c r="V177" s="46">
        <f t="shared" si="15"/>
        <v>4000</v>
      </c>
      <c r="W177" s="46">
        <f t="shared" si="13"/>
        <v>207613</v>
      </c>
      <c r="X177" s="51">
        <v>211613</v>
      </c>
      <c r="Y177" s="46">
        <f t="shared" si="14"/>
        <v>-4000</v>
      </c>
      <c r="AA177">
        <f t="shared" si="16"/>
        <v>0</v>
      </c>
    </row>
    <row r="178" spans="1:27" hidden="1" x14ac:dyDescent="0.25">
      <c r="A178" s="18"/>
      <c r="B178" s="43" t="s">
        <v>38</v>
      </c>
      <c r="C178" s="44">
        <v>5611</v>
      </c>
      <c r="D178" s="44">
        <v>5611</v>
      </c>
      <c r="E178" s="44">
        <v>0</v>
      </c>
      <c r="F178" s="44">
        <v>146</v>
      </c>
      <c r="G178" s="70">
        <v>0</v>
      </c>
      <c r="H178" s="44">
        <v>363</v>
      </c>
      <c r="I178" s="50">
        <v>366</v>
      </c>
      <c r="J178" s="44">
        <v>3</v>
      </c>
      <c r="K178" s="44">
        <f t="shared" si="19"/>
        <v>559</v>
      </c>
      <c r="L178" s="70">
        <f t="shared" si="18"/>
        <v>1677</v>
      </c>
      <c r="M178" s="70">
        <v>3731</v>
      </c>
      <c r="N178" s="70">
        <v>7000</v>
      </c>
      <c r="O178" s="46"/>
      <c r="P178" s="46"/>
      <c r="Q178" s="44">
        <v>0</v>
      </c>
      <c r="R178" s="44">
        <v>0</v>
      </c>
      <c r="S178" s="70">
        <v>76410</v>
      </c>
      <c r="T178" s="44"/>
      <c r="U178" s="70">
        <f t="shared" si="17"/>
        <v>88818</v>
      </c>
      <c r="V178" s="46">
        <f t="shared" si="15"/>
        <v>-4000</v>
      </c>
      <c r="W178" s="46">
        <f t="shared" si="13"/>
        <v>84818</v>
      </c>
      <c r="X178" s="51"/>
      <c r="Y178" s="46">
        <f t="shared" si="14"/>
        <v>84818</v>
      </c>
      <c r="AA178">
        <f t="shared" si="16"/>
        <v>1</v>
      </c>
    </row>
    <row r="179" spans="1:27" hidden="1" x14ac:dyDescent="0.25">
      <c r="A179" s="18"/>
      <c r="B179" s="43" t="s">
        <v>39</v>
      </c>
      <c r="C179" s="44">
        <v>5611</v>
      </c>
      <c r="D179" s="44">
        <v>5611</v>
      </c>
      <c r="E179" s="44">
        <v>0</v>
      </c>
      <c r="F179" s="44">
        <v>146</v>
      </c>
      <c r="G179" s="70">
        <v>0</v>
      </c>
      <c r="H179" s="44">
        <v>366</v>
      </c>
      <c r="I179" s="50">
        <v>366</v>
      </c>
      <c r="J179" s="44">
        <v>0</v>
      </c>
      <c r="K179" s="44">
        <f t="shared" si="19"/>
        <v>559</v>
      </c>
      <c r="L179" s="70">
        <f t="shared" si="18"/>
        <v>0</v>
      </c>
      <c r="M179" s="70">
        <v>3731</v>
      </c>
      <c r="N179" s="70">
        <v>7000</v>
      </c>
      <c r="O179" s="46"/>
      <c r="P179" s="46"/>
      <c r="Q179" s="44">
        <v>0</v>
      </c>
      <c r="R179" s="44">
        <v>0</v>
      </c>
      <c r="S179" s="70">
        <v>76410</v>
      </c>
      <c r="T179" s="44"/>
      <c r="U179" s="70">
        <f t="shared" si="17"/>
        <v>87141</v>
      </c>
      <c r="V179" s="46">
        <f t="shared" si="15"/>
        <v>84818</v>
      </c>
      <c r="W179" s="46">
        <f t="shared" si="13"/>
        <v>171959</v>
      </c>
      <c r="X179" s="51">
        <v>183152</v>
      </c>
      <c r="Y179" s="46">
        <f t="shared" si="14"/>
        <v>-11193</v>
      </c>
      <c r="AA179">
        <f t="shared" si="16"/>
        <v>0</v>
      </c>
    </row>
    <row r="180" spans="1:27" hidden="1" x14ac:dyDescent="0.25">
      <c r="A180" s="18"/>
      <c r="B180" s="43" t="s">
        <v>40</v>
      </c>
      <c r="C180" s="44">
        <v>5611</v>
      </c>
      <c r="D180" s="44">
        <v>5611</v>
      </c>
      <c r="E180" s="44">
        <v>0</v>
      </c>
      <c r="F180" s="44">
        <v>146</v>
      </c>
      <c r="G180" s="70">
        <v>0</v>
      </c>
      <c r="H180" s="44">
        <v>366</v>
      </c>
      <c r="I180" s="50">
        <v>366</v>
      </c>
      <c r="J180" s="44">
        <v>0</v>
      </c>
      <c r="K180" s="44">
        <f t="shared" si="19"/>
        <v>559</v>
      </c>
      <c r="L180" s="70">
        <f t="shared" si="18"/>
        <v>0</v>
      </c>
      <c r="M180" s="70">
        <v>3731</v>
      </c>
      <c r="N180" s="70">
        <v>7000</v>
      </c>
      <c r="O180" s="46"/>
      <c r="P180" s="46"/>
      <c r="Q180" s="44">
        <v>0</v>
      </c>
      <c r="R180" s="44">
        <v>0</v>
      </c>
      <c r="S180" s="70">
        <v>76410</v>
      </c>
      <c r="T180" s="44"/>
      <c r="U180" s="70">
        <f t="shared" si="17"/>
        <v>87141</v>
      </c>
      <c r="V180" s="46">
        <f t="shared" si="15"/>
        <v>-11193</v>
      </c>
      <c r="W180" s="46">
        <f t="shared" si="13"/>
        <v>75948</v>
      </c>
      <c r="X180" s="51">
        <v>90872</v>
      </c>
      <c r="Y180" s="46">
        <f t="shared" si="14"/>
        <v>-14924</v>
      </c>
      <c r="AA180">
        <f t="shared" si="16"/>
        <v>0</v>
      </c>
    </row>
    <row r="181" spans="1:27" hidden="1" x14ac:dyDescent="0.25">
      <c r="A181" s="18"/>
      <c r="B181" s="43" t="s">
        <v>41</v>
      </c>
      <c r="C181" s="44">
        <v>5611</v>
      </c>
      <c r="D181" s="44">
        <v>5611</v>
      </c>
      <c r="E181" s="44">
        <v>0</v>
      </c>
      <c r="F181" s="44">
        <v>146</v>
      </c>
      <c r="G181" s="70">
        <v>0</v>
      </c>
      <c r="H181" s="44">
        <v>366</v>
      </c>
      <c r="I181" s="50">
        <v>366</v>
      </c>
      <c r="J181" s="44">
        <v>0</v>
      </c>
      <c r="K181" s="44">
        <f t="shared" si="19"/>
        <v>559</v>
      </c>
      <c r="L181" s="70">
        <f t="shared" si="18"/>
        <v>0</v>
      </c>
      <c r="M181" s="70">
        <v>3731</v>
      </c>
      <c r="N181" s="70">
        <v>7000</v>
      </c>
      <c r="O181" s="46"/>
      <c r="P181" s="46"/>
      <c r="Q181" s="44">
        <v>0</v>
      </c>
      <c r="R181" s="44">
        <v>0</v>
      </c>
      <c r="S181" s="70">
        <v>76410</v>
      </c>
      <c r="T181" s="44"/>
      <c r="U181" s="70">
        <f t="shared" si="17"/>
        <v>87141</v>
      </c>
      <c r="V181" s="46">
        <f t="shared" si="15"/>
        <v>-14924</v>
      </c>
      <c r="W181" s="46">
        <f t="shared" si="13"/>
        <v>72217</v>
      </c>
      <c r="X181" s="51">
        <v>83410</v>
      </c>
      <c r="Y181" s="46">
        <f t="shared" si="14"/>
        <v>-11193</v>
      </c>
      <c r="AA181">
        <f t="shared" si="16"/>
        <v>0</v>
      </c>
    </row>
    <row r="182" spans="1:27" hidden="1" x14ac:dyDescent="0.25">
      <c r="A182" s="18"/>
      <c r="B182" s="43" t="s">
        <v>42</v>
      </c>
      <c r="C182" s="44">
        <v>5611</v>
      </c>
      <c r="D182" s="44">
        <v>5511</v>
      </c>
      <c r="E182" s="44">
        <v>0</v>
      </c>
      <c r="F182" s="44">
        <v>146</v>
      </c>
      <c r="G182" s="70">
        <f>F182*E182</f>
        <v>0</v>
      </c>
      <c r="H182" s="44">
        <v>366</v>
      </c>
      <c r="I182" s="50">
        <v>366</v>
      </c>
      <c r="J182" s="44">
        <f>I182-H182</f>
        <v>0</v>
      </c>
      <c r="K182" s="44">
        <f t="shared" si="19"/>
        <v>559</v>
      </c>
      <c r="L182" s="70">
        <f t="shared" si="18"/>
        <v>0</v>
      </c>
      <c r="M182" s="70">
        <v>3731</v>
      </c>
      <c r="N182" s="70">
        <v>7981</v>
      </c>
      <c r="O182" s="46"/>
      <c r="P182" s="46"/>
      <c r="Q182" s="44">
        <v>0</v>
      </c>
      <c r="R182" s="44">
        <v>0</v>
      </c>
      <c r="S182" s="70">
        <v>76410</v>
      </c>
      <c r="T182" s="44"/>
      <c r="U182" s="70">
        <f t="shared" si="17"/>
        <v>88122</v>
      </c>
      <c r="V182" s="46">
        <f t="shared" si="15"/>
        <v>-11193</v>
      </c>
      <c r="W182" s="46">
        <f t="shared" si="13"/>
        <v>76929</v>
      </c>
      <c r="X182" s="44"/>
      <c r="Y182" s="46">
        <f t="shared" si="14"/>
        <v>76929</v>
      </c>
      <c r="AA182">
        <f t="shared" si="16"/>
        <v>1</v>
      </c>
    </row>
    <row r="183" spans="1:27" hidden="1" x14ac:dyDescent="0.25">
      <c r="A183" s="18"/>
      <c r="B183" s="43" t="s">
        <v>43</v>
      </c>
      <c r="C183" s="44">
        <f>D182</f>
        <v>5511</v>
      </c>
      <c r="D183" s="44">
        <v>5511</v>
      </c>
      <c r="E183" s="44">
        <f t="shared" ref="E183:E186" si="20">D183-C183</f>
        <v>0</v>
      </c>
      <c r="F183" s="44">
        <v>146</v>
      </c>
      <c r="G183" s="70">
        <f t="shared" ref="G183:G186" si="21">F183*E183</f>
        <v>0</v>
      </c>
      <c r="H183" s="44">
        <f>I182</f>
        <v>366</v>
      </c>
      <c r="I183" s="44">
        <v>366</v>
      </c>
      <c r="J183" s="44">
        <f t="shared" ref="J183:J186" si="22">I183-H183</f>
        <v>0</v>
      </c>
      <c r="K183" s="44">
        <f t="shared" si="19"/>
        <v>559</v>
      </c>
      <c r="L183" s="70">
        <f t="shared" si="18"/>
        <v>0</v>
      </c>
      <c r="M183" s="70">
        <v>3731</v>
      </c>
      <c r="N183" s="70">
        <v>7997</v>
      </c>
      <c r="O183" s="46"/>
      <c r="P183" s="46"/>
      <c r="Q183" s="44">
        <v>0</v>
      </c>
      <c r="R183" s="44">
        <v>0</v>
      </c>
      <c r="S183" s="70">
        <v>76410</v>
      </c>
      <c r="T183" s="44"/>
      <c r="U183" s="70">
        <f t="shared" si="17"/>
        <v>88138</v>
      </c>
      <c r="V183" s="46">
        <f t="shared" si="15"/>
        <v>76929</v>
      </c>
      <c r="W183" s="46">
        <f t="shared" si="13"/>
        <v>165067</v>
      </c>
      <c r="X183" s="70">
        <v>165067</v>
      </c>
      <c r="Y183" s="46">
        <f t="shared" si="14"/>
        <v>0</v>
      </c>
    </row>
    <row r="184" spans="1:27" hidden="1" x14ac:dyDescent="0.25">
      <c r="A184" s="18"/>
      <c r="B184" s="43" t="s">
        <v>44</v>
      </c>
      <c r="C184" s="44">
        <f t="shared" ref="C184:C186" si="23">D183</f>
        <v>5511</v>
      </c>
      <c r="D184" s="44">
        <v>5511</v>
      </c>
      <c r="E184" s="44">
        <f t="shared" si="20"/>
        <v>0</v>
      </c>
      <c r="F184" s="44">
        <v>146</v>
      </c>
      <c r="G184" s="70">
        <f t="shared" si="21"/>
        <v>0</v>
      </c>
      <c r="H184" s="44">
        <f t="shared" ref="H184:H186" si="24">I183</f>
        <v>366</v>
      </c>
      <c r="I184" s="44">
        <v>366</v>
      </c>
      <c r="J184" s="44">
        <f t="shared" si="22"/>
        <v>0</v>
      </c>
      <c r="K184" s="44">
        <f t="shared" si="19"/>
        <v>559</v>
      </c>
      <c r="L184" s="70">
        <f t="shared" si="18"/>
        <v>0</v>
      </c>
      <c r="M184" s="70">
        <v>3731</v>
      </c>
      <c r="N184" s="70">
        <v>7990</v>
      </c>
      <c r="O184" s="46"/>
      <c r="P184" s="46"/>
      <c r="Q184" s="44">
        <v>0</v>
      </c>
      <c r="R184" s="44">
        <v>0</v>
      </c>
      <c r="S184" s="70">
        <v>76410</v>
      </c>
      <c r="T184" s="44"/>
      <c r="U184" s="70">
        <f t="shared" si="17"/>
        <v>88131</v>
      </c>
      <c r="V184" s="46">
        <f t="shared" si="15"/>
        <v>0</v>
      </c>
      <c r="W184" s="46">
        <f t="shared" si="13"/>
        <v>88131</v>
      </c>
      <c r="X184" s="70">
        <v>88131</v>
      </c>
      <c r="Y184" s="46">
        <f t="shared" si="14"/>
        <v>0</v>
      </c>
    </row>
    <row r="185" spans="1:27" hidden="1" x14ac:dyDescent="0.25">
      <c r="A185" s="18"/>
      <c r="B185" s="43" t="s">
        <v>45</v>
      </c>
      <c r="C185" s="44">
        <f t="shared" si="23"/>
        <v>5511</v>
      </c>
      <c r="D185" s="44">
        <v>5511</v>
      </c>
      <c r="E185" s="44">
        <f t="shared" si="20"/>
        <v>0</v>
      </c>
      <c r="F185" s="44">
        <v>146</v>
      </c>
      <c r="G185" s="70">
        <f t="shared" si="21"/>
        <v>0</v>
      </c>
      <c r="H185" s="44">
        <f t="shared" si="24"/>
        <v>366</v>
      </c>
      <c r="I185" s="44">
        <v>366</v>
      </c>
      <c r="J185" s="44">
        <f t="shared" si="22"/>
        <v>0</v>
      </c>
      <c r="K185" s="44">
        <f t="shared" si="19"/>
        <v>559</v>
      </c>
      <c r="L185" s="70">
        <f t="shared" si="18"/>
        <v>0</v>
      </c>
      <c r="M185" s="70">
        <v>3731</v>
      </c>
      <c r="N185" s="70">
        <v>8019</v>
      </c>
      <c r="O185" s="46"/>
      <c r="P185" s="46"/>
      <c r="Q185" s="44">
        <v>0</v>
      </c>
      <c r="R185" s="44">
        <v>0</v>
      </c>
      <c r="S185" s="70">
        <v>76410</v>
      </c>
      <c r="T185" s="73">
        <v>53462</v>
      </c>
      <c r="U185" s="70">
        <f t="shared" si="17"/>
        <v>141622</v>
      </c>
      <c r="V185" s="46">
        <f t="shared" si="15"/>
        <v>0</v>
      </c>
      <c r="W185" s="46">
        <f t="shared" si="13"/>
        <v>141622</v>
      </c>
      <c r="X185" s="73"/>
      <c r="Y185" s="46">
        <f t="shared" si="14"/>
        <v>141622</v>
      </c>
    </row>
    <row r="186" spans="1:27" ht="15.75" hidden="1" thickBot="1" x14ac:dyDescent="0.3">
      <c r="A186" s="18"/>
      <c r="B186" s="83" t="s">
        <v>46</v>
      </c>
      <c r="C186" s="84">
        <f t="shared" si="23"/>
        <v>5511</v>
      </c>
      <c r="D186" s="84">
        <v>5511</v>
      </c>
      <c r="E186" s="84">
        <f t="shared" si="20"/>
        <v>0</v>
      </c>
      <c r="F186" s="84">
        <v>146</v>
      </c>
      <c r="G186" s="35">
        <f t="shared" si="21"/>
        <v>0</v>
      </c>
      <c r="H186" s="84">
        <f t="shared" si="24"/>
        <v>366</v>
      </c>
      <c r="I186" s="84">
        <v>366</v>
      </c>
      <c r="J186" s="84">
        <f t="shared" si="22"/>
        <v>0</v>
      </c>
      <c r="K186" s="84">
        <f t="shared" si="19"/>
        <v>559</v>
      </c>
      <c r="L186" s="35">
        <f t="shared" si="18"/>
        <v>0</v>
      </c>
      <c r="M186" s="35">
        <v>3731</v>
      </c>
      <c r="N186" s="35">
        <v>8039</v>
      </c>
      <c r="O186" s="46"/>
      <c r="P186" s="46"/>
      <c r="Q186" s="84">
        <v>0</v>
      </c>
      <c r="R186" s="84">
        <v>0</v>
      </c>
      <c r="S186" s="35">
        <v>76410</v>
      </c>
      <c r="T186" s="85">
        <v>53650</v>
      </c>
      <c r="U186" s="35">
        <f t="shared" si="17"/>
        <v>141830</v>
      </c>
      <c r="V186" s="36">
        <f t="shared" si="15"/>
        <v>141622</v>
      </c>
      <c r="W186" s="36">
        <f t="shared" si="13"/>
        <v>283452</v>
      </c>
      <c r="X186" s="85"/>
      <c r="Y186" s="36">
        <f t="shared" si="14"/>
        <v>283452</v>
      </c>
    </row>
    <row r="187" spans="1:27" hidden="1" x14ac:dyDescent="0.25">
      <c r="A187">
        <v>2018</v>
      </c>
      <c r="B187" s="38" t="s">
        <v>35</v>
      </c>
      <c r="C187" s="39">
        <f t="shared" ref="C187:C198" si="25">D186</f>
        <v>5511</v>
      </c>
      <c r="D187" s="39">
        <v>5511</v>
      </c>
      <c r="E187" s="39">
        <f t="shared" ref="E187:E198" si="26">D187-C187</f>
        <v>0</v>
      </c>
      <c r="F187" s="39">
        <v>146</v>
      </c>
      <c r="G187" s="69">
        <f t="shared" ref="G187:G198" si="27">F187*E187</f>
        <v>0</v>
      </c>
      <c r="H187" s="39">
        <f t="shared" ref="H187:H198" si="28">I186</f>
        <v>366</v>
      </c>
      <c r="I187" s="39">
        <v>366</v>
      </c>
      <c r="J187" s="39">
        <f t="shared" ref="J187:J198" si="29">I187-H187</f>
        <v>0</v>
      </c>
      <c r="K187" s="44">
        <f t="shared" ref="K187:K198" si="30">IF(J187&lt;=120,559,IF(AND(J187&gt;=121,J187&lt;=150),739,IF(AND(J187&gt;=151,J187&lt;=200),1279,IF(J187&gt;=201,2359,))))</f>
        <v>559</v>
      </c>
      <c r="L187" s="69">
        <f t="shared" ref="L187:L198" si="31">IF(K187=559,K187*J187,IF(K187=739,120*559+(J187-120)*739,IF(K187=1279,120*559+30*739+(J187-150)*1279,IF(K187=2359,120*559+30*739+50*1279+(J187-200)*2359,))))</f>
        <v>0</v>
      </c>
      <c r="M187" s="69">
        <v>3731</v>
      </c>
      <c r="N187" s="69">
        <v>8047</v>
      </c>
      <c r="O187" s="41"/>
      <c r="P187" s="41"/>
      <c r="Q187" s="39">
        <v>0</v>
      </c>
      <c r="R187" s="39">
        <v>0</v>
      </c>
      <c r="S187" s="69">
        <v>78144</v>
      </c>
      <c r="T187" s="39"/>
      <c r="U187" s="69">
        <f t="shared" si="17"/>
        <v>89922</v>
      </c>
      <c r="V187" s="41">
        <f t="shared" ref="V187:V198" si="32">Y186</f>
        <v>283452</v>
      </c>
      <c r="W187" s="41">
        <f t="shared" ref="W187:W198" si="33">U187+V187</f>
        <v>373374</v>
      </c>
      <c r="X187" s="74">
        <v>373374</v>
      </c>
      <c r="Y187" s="41">
        <f t="shared" ref="Y187:Y198" si="34">W187-X187</f>
        <v>0</v>
      </c>
    </row>
    <row r="188" spans="1:27" ht="16.5" hidden="1" customHeight="1" x14ac:dyDescent="0.25">
      <c r="B188" s="43" t="s">
        <v>36</v>
      </c>
      <c r="C188" s="44">
        <f t="shared" si="25"/>
        <v>5511</v>
      </c>
      <c r="D188" s="44">
        <v>5511</v>
      </c>
      <c r="E188" s="44">
        <f t="shared" si="26"/>
        <v>0</v>
      </c>
      <c r="F188" s="44">
        <v>146</v>
      </c>
      <c r="G188" s="70">
        <f t="shared" si="27"/>
        <v>0</v>
      </c>
      <c r="H188" s="44">
        <f t="shared" si="28"/>
        <v>366</v>
      </c>
      <c r="I188" s="44">
        <v>366</v>
      </c>
      <c r="J188" s="44">
        <f t="shared" si="29"/>
        <v>0</v>
      </c>
      <c r="K188" s="44">
        <f t="shared" si="30"/>
        <v>559</v>
      </c>
      <c r="L188" s="70">
        <f t="shared" si="31"/>
        <v>0</v>
      </c>
      <c r="M188" s="70">
        <v>3731</v>
      </c>
      <c r="N188" s="70">
        <v>8077</v>
      </c>
      <c r="O188" s="46"/>
      <c r="P188" s="46"/>
      <c r="Q188" s="44">
        <v>0</v>
      </c>
      <c r="R188" s="44">
        <v>0</v>
      </c>
      <c r="S188" s="70">
        <v>78144</v>
      </c>
      <c r="T188" s="44"/>
      <c r="U188" s="70">
        <f t="shared" si="17"/>
        <v>89952</v>
      </c>
      <c r="V188" s="46">
        <f t="shared" si="32"/>
        <v>0</v>
      </c>
      <c r="W188" s="46">
        <f t="shared" si="33"/>
        <v>89952</v>
      </c>
      <c r="X188" s="44"/>
      <c r="Y188" s="46">
        <f t="shared" si="34"/>
        <v>89952</v>
      </c>
    </row>
    <row r="189" spans="1:27" hidden="1" x14ac:dyDescent="0.25">
      <c r="B189" s="43" t="s">
        <v>37</v>
      </c>
      <c r="C189" s="44">
        <f t="shared" si="25"/>
        <v>5511</v>
      </c>
      <c r="D189" s="44">
        <v>5511</v>
      </c>
      <c r="E189" s="44">
        <f t="shared" si="26"/>
        <v>0</v>
      </c>
      <c r="F189" s="44">
        <v>146</v>
      </c>
      <c r="G189" s="70">
        <f t="shared" si="27"/>
        <v>0</v>
      </c>
      <c r="H189" s="44">
        <f t="shared" si="28"/>
        <v>366</v>
      </c>
      <c r="I189" s="44">
        <v>366</v>
      </c>
      <c r="J189" s="44">
        <f t="shared" si="29"/>
        <v>0</v>
      </c>
      <c r="K189" s="44">
        <f t="shared" si="30"/>
        <v>559</v>
      </c>
      <c r="L189" s="70">
        <f t="shared" si="31"/>
        <v>0</v>
      </c>
      <c r="M189" s="70">
        <v>3731</v>
      </c>
      <c r="N189" s="70">
        <v>8090</v>
      </c>
      <c r="O189" s="46"/>
      <c r="P189" s="46"/>
      <c r="Q189" s="44">
        <v>0</v>
      </c>
      <c r="R189" s="44">
        <v>0</v>
      </c>
      <c r="S189" s="70">
        <v>78144</v>
      </c>
      <c r="T189" s="44"/>
      <c r="U189" s="70">
        <f t="shared" si="17"/>
        <v>89965</v>
      </c>
      <c r="V189" s="46">
        <f t="shared" si="32"/>
        <v>89952</v>
      </c>
      <c r="W189" s="46">
        <f t="shared" si="33"/>
        <v>179917</v>
      </c>
      <c r="X189" s="70">
        <v>179917</v>
      </c>
      <c r="Y189" s="46">
        <f t="shared" si="34"/>
        <v>0</v>
      </c>
    </row>
    <row r="190" spans="1:27" hidden="1" x14ac:dyDescent="0.25">
      <c r="B190" s="43" t="s">
        <v>38</v>
      </c>
      <c r="C190" s="44">
        <f t="shared" si="25"/>
        <v>5511</v>
      </c>
      <c r="D190" s="44">
        <v>5511</v>
      </c>
      <c r="E190" s="44">
        <f t="shared" si="26"/>
        <v>0</v>
      </c>
      <c r="F190" s="44">
        <v>146</v>
      </c>
      <c r="G190" s="70">
        <f t="shared" si="27"/>
        <v>0</v>
      </c>
      <c r="H190" s="44">
        <f t="shared" si="28"/>
        <v>366</v>
      </c>
      <c r="I190" s="44">
        <v>366</v>
      </c>
      <c r="J190" s="44">
        <f t="shared" si="29"/>
        <v>0</v>
      </c>
      <c r="K190" s="44">
        <f t="shared" si="30"/>
        <v>559</v>
      </c>
      <c r="L190" s="70">
        <f t="shared" si="31"/>
        <v>0</v>
      </c>
      <c r="M190" s="70">
        <v>3731</v>
      </c>
      <c r="N190" s="70">
        <v>8101</v>
      </c>
      <c r="O190" s="46"/>
      <c r="P190" s="46"/>
      <c r="Q190" s="44">
        <v>0</v>
      </c>
      <c r="R190" s="44">
        <v>0</v>
      </c>
      <c r="S190" s="70">
        <v>78144</v>
      </c>
      <c r="T190" s="44"/>
      <c r="U190" s="70">
        <f t="shared" si="17"/>
        <v>89976</v>
      </c>
      <c r="V190" s="46">
        <f t="shared" si="32"/>
        <v>0</v>
      </c>
      <c r="W190" s="46">
        <f t="shared" si="33"/>
        <v>89976</v>
      </c>
      <c r="X190" s="73">
        <v>89976</v>
      </c>
      <c r="Y190" s="46">
        <f t="shared" si="34"/>
        <v>0</v>
      </c>
    </row>
    <row r="191" spans="1:27" hidden="1" x14ac:dyDescent="0.25">
      <c r="B191" s="43" t="s">
        <v>39</v>
      </c>
      <c r="C191" s="44">
        <f t="shared" si="25"/>
        <v>5511</v>
      </c>
      <c r="D191" s="44">
        <v>5511</v>
      </c>
      <c r="E191" s="44">
        <f t="shared" si="26"/>
        <v>0</v>
      </c>
      <c r="F191" s="44">
        <v>146</v>
      </c>
      <c r="G191" s="70">
        <f t="shared" si="27"/>
        <v>0</v>
      </c>
      <c r="H191" s="44">
        <f t="shared" si="28"/>
        <v>366</v>
      </c>
      <c r="I191" s="44">
        <v>366</v>
      </c>
      <c r="J191" s="44">
        <f t="shared" si="29"/>
        <v>0</v>
      </c>
      <c r="K191" s="44">
        <f t="shared" si="30"/>
        <v>559</v>
      </c>
      <c r="L191" s="70">
        <f t="shared" si="31"/>
        <v>0</v>
      </c>
      <c r="M191" s="70">
        <v>3731</v>
      </c>
      <c r="N191" s="70">
        <v>8123</v>
      </c>
      <c r="O191" s="46"/>
      <c r="P191" s="46"/>
      <c r="Q191" s="44">
        <v>0</v>
      </c>
      <c r="R191" s="44">
        <v>0</v>
      </c>
      <c r="S191" s="70">
        <v>78144</v>
      </c>
      <c r="T191" s="44"/>
      <c r="U191" s="70">
        <f t="shared" si="17"/>
        <v>89998</v>
      </c>
      <c r="V191" s="46">
        <f t="shared" si="32"/>
        <v>0</v>
      </c>
      <c r="W191" s="46">
        <f t="shared" si="33"/>
        <v>89998</v>
      </c>
      <c r="X191" s="73">
        <v>89998</v>
      </c>
      <c r="Y191" s="46">
        <f t="shared" si="34"/>
        <v>0</v>
      </c>
    </row>
    <row r="192" spans="1:27" hidden="1" x14ac:dyDescent="0.25">
      <c r="B192" s="43" t="s">
        <v>40</v>
      </c>
      <c r="C192" s="44">
        <f t="shared" si="25"/>
        <v>5511</v>
      </c>
      <c r="D192" s="44">
        <v>5511</v>
      </c>
      <c r="E192" s="44">
        <f t="shared" si="26"/>
        <v>0</v>
      </c>
      <c r="F192" s="44">
        <v>146</v>
      </c>
      <c r="G192" s="70">
        <f t="shared" si="27"/>
        <v>0</v>
      </c>
      <c r="H192" s="44">
        <f t="shared" si="28"/>
        <v>366</v>
      </c>
      <c r="I192" s="44">
        <v>366</v>
      </c>
      <c r="J192" s="44">
        <f t="shared" si="29"/>
        <v>0</v>
      </c>
      <c r="K192" s="44">
        <f t="shared" si="30"/>
        <v>559</v>
      </c>
      <c r="L192" s="70">
        <f t="shared" si="31"/>
        <v>0</v>
      </c>
      <c r="M192" s="70">
        <v>3731</v>
      </c>
      <c r="N192" s="70">
        <v>8148</v>
      </c>
      <c r="O192" s="46"/>
      <c r="P192" s="46"/>
      <c r="Q192" s="44">
        <v>0</v>
      </c>
      <c r="R192" s="44">
        <v>0</v>
      </c>
      <c r="S192" s="70">
        <v>78144</v>
      </c>
      <c r="T192" s="44"/>
      <c r="U192" s="70">
        <f t="shared" si="17"/>
        <v>90023</v>
      </c>
      <c r="V192" s="46">
        <f t="shared" si="32"/>
        <v>0</v>
      </c>
      <c r="W192" s="46">
        <f t="shared" si="33"/>
        <v>90023</v>
      </c>
      <c r="X192" s="73">
        <v>90023</v>
      </c>
      <c r="Y192" s="46">
        <f t="shared" si="34"/>
        <v>0</v>
      </c>
    </row>
    <row r="193" spans="1:25" hidden="1" x14ac:dyDescent="0.25">
      <c r="B193" s="43" t="s">
        <v>41</v>
      </c>
      <c r="C193" s="44">
        <f t="shared" si="25"/>
        <v>5511</v>
      </c>
      <c r="D193" s="44">
        <v>5511</v>
      </c>
      <c r="E193" s="44">
        <f t="shared" si="26"/>
        <v>0</v>
      </c>
      <c r="F193" s="44">
        <v>146</v>
      </c>
      <c r="G193" s="70">
        <f t="shared" si="27"/>
        <v>0</v>
      </c>
      <c r="H193" s="44">
        <f t="shared" si="28"/>
        <v>366</v>
      </c>
      <c r="I193" s="44">
        <v>366</v>
      </c>
      <c r="J193" s="44">
        <f t="shared" si="29"/>
        <v>0</v>
      </c>
      <c r="K193" s="44">
        <f t="shared" si="30"/>
        <v>559</v>
      </c>
      <c r="L193" s="70">
        <f t="shared" si="31"/>
        <v>0</v>
      </c>
      <c r="M193" s="70">
        <v>3731</v>
      </c>
      <c r="N193" s="70">
        <v>8161</v>
      </c>
      <c r="O193" s="46"/>
      <c r="P193" s="46"/>
      <c r="Q193" s="44">
        <v>0</v>
      </c>
      <c r="R193" s="44">
        <v>0</v>
      </c>
      <c r="S193" s="70">
        <v>78144</v>
      </c>
      <c r="T193" s="44"/>
      <c r="U193" s="70">
        <f t="shared" ref="U193:U222" si="35">G193+L193+M193+R193+S193+N193+Q193+T193</f>
        <v>90036</v>
      </c>
      <c r="V193" s="46">
        <f t="shared" si="32"/>
        <v>0</v>
      </c>
      <c r="W193" s="46">
        <f t="shared" si="33"/>
        <v>90036</v>
      </c>
      <c r="X193" s="73">
        <v>90036</v>
      </c>
      <c r="Y193" s="46">
        <f t="shared" si="34"/>
        <v>0</v>
      </c>
    </row>
    <row r="194" spans="1:25" hidden="1" x14ac:dyDescent="0.25">
      <c r="B194" s="43" t="s">
        <v>42</v>
      </c>
      <c r="C194" s="44">
        <f t="shared" si="25"/>
        <v>5511</v>
      </c>
      <c r="D194" s="44">
        <v>5511</v>
      </c>
      <c r="E194" s="44">
        <f t="shared" si="26"/>
        <v>0</v>
      </c>
      <c r="F194" s="44">
        <v>146</v>
      </c>
      <c r="G194" s="70">
        <f t="shared" si="27"/>
        <v>0</v>
      </c>
      <c r="H194" s="44">
        <f t="shared" si="28"/>
        <v>366</v>
      </c>
      <c r="I194" s="44">
        <v>366</v>
      </c>
      <c r="J194" s="44">
        <f t="shared" si="29"/>
        <v>0</v>
      </c>
      <c r="K194" s="44">
        <f t="shared" si="30"/>
        <v>559</v>
      </c>
      <c r="L194" s="70">
        <f t="shared" si="31"/>
        <v>0</v>
      </c>
      <c r="M194" s="70">
        <v>3731</v>
      </c>
      <c r="N194" s="70">
        <v>8186</v>
      </c>
      <c r="O194" s="46"/>
      <c r="P194" s="46"/>
      <c r="Q194" s="44">
        <v>0</v>
      </c>
      <c r="R194" s="44">
        <v>0</v>
      </c>
      <c r="S194" s="70">
        <v>78144</v>
      </c>
      <c r="T194" s="44"/>
      <c r="U194" s="70">
        <f t="shared" si="35"/>
        <v>90061</v>
      </c>
      <c r="V194" s="46">
        <f t="shared" si="32"/>
        <v>0</v>
      </c>
      <c r="W194" s="46">
        <f t="shared" si="33"/>
        <v>90061</v>
      </c>
      <c r="X194" s="73">
        <v>90061</v>
      </c>
      <c r="Y194" s="46">
        <f t="shared" si="34"/>
        <v>0</v>
      </c>
    </row>
    <row r="195" spans="1:25" hidden="1" x14ac:dyDescent="0.25">
      <c r="B195" s="43" t="s">
        <v>43</v>
      </c>
      <c r="C195" s="44">
        <f t="shared" si="25"/>
        <v>5511</v>
      </c>
      <c r="D195" s="44">
        <v>5511</v>
      </c>
      <c r="E195" s="44">
        <f t="shared" si="26"/>
        <v>0</v>
      </c>
      <c r="F195" s="44">
        <v>146</v>
      </c>
      <c r="G195" s="70">
        <f t="shared" si="27"/>
        <v>0</v>
      </c>
      <c r="H195" s="44">
        <f t="shared" si="28"/>
        <v>366</v>
      </c>
      <c r="I195" s="44">
        <v>366</v>
      </c>
      <c r="J195" s="44">
        <f t="shared" si="29"/>
        <v>0</v>
      </c>
      <c r="K195" s="44">
        <f t="shared" si="30"/>
        <v>559</v>
      </c>
      <c r="L195" s="70">
        <f t="shared" si="31"/>
        <v>0</v>
      </c>
      <c r="M195" s="70">
        <v>3731</v>
      </c>
      <c r="N195" s="70">
        <v>8207</v>
      </c>
      <c r="O195" s="46"/>
      <c r="P195" s="46"/>
      <c r="Q195" s="44">
        <v>0</v>
      </c>
      <c r="R195" s="44">
        <v>0</v>
      </c>
      <c r="S195" s="70">
        <v>78144</v>
      </c>
      <c r="T195" s="44"/>
      <c r="U195" s="70">
        <f t="shared" si="35"/>
        <v>90082</v>
      </c>
      <c r="V195" s="46">
        <f t="shared" si="32"/>
        <v>0</v>
      </c>
      <c r="W195" s="46">
        <f t="shared" si="33"/>
        <v>90082</v>
      </c>
      <c r="X195" s="73">
        <v>90082</v>
      </c>
      <c r="Y195" s="46">
        <f t="shared" si="34"/>
        <v>0</v>
      </c>
    </row>
    <row r="196" spans="1:25" hidden="1" x14ac:dyDescent="0.25">
      <c r="B196" s="43" t="s">
        <v>44</v>
      </c>
      <c r="C196" s="44">
        <f t="shared" si="25"/>
        <v>5511</v>
      </c>
      <c r="D196" s="44">
        <v>5511</v>
      </c>
      <c r="E196" s="44">
        <f t="shared" si="26"/>
        <v>0</v>
      </c>
      <c r="F196" s="44">
        <v>146</v>
      </c>
      <c r="G196" s="70">
        <f t="shared" si="27"/>
        <v>0</v>
      </c>
      <c r="H196" s="44">
        <f t="shared" si="28"/>
        <v>366</v>
      </c>
      <c r="I196" s="44">
        <v>366</v>
      </c>
      <c r="J196" s="44">
        <f t="shared" si="29"/>
        <v>0</v>
      </c>
      <c r="K196" s="44">
        <f t="shared" si="30"/>
        <v>559</v>
      </c>
      <c r="L196" s="70">
        <f t="shared" si="31"/>
        <v>0</v>
      </c>
      <c r="M196" s="70">
        <v>3731</v>
      </c>
      <c r="N196" s="70">
        <v>8230</v>
      </c>
      <c r="O196" s="46"/>
      <c r="P196" s="46"/>
      <c r="Q196" s="44">
        <v>0</v>
      </c>
      <c r="R196" s="44">
        <v>0</v>
      </c>
      <c r="S196" s="70">
        <v>78144</v>
      </c>
      <c r="T196" s="44"/>
      <c r="U196" s="70">
        <f t="shared" si="35"/>
        <v>90105</v>
      </c>
      <c r="V196" s="46">
        <f t="shared" si="32"/>
        <v>0</v>
      </c>
      <c r="W196" s="46">
        <f t="shared" si="33"/>
        <v>90105</v>
      </c>
      <c r="X196" s="73">
        <v>90105</v>
      </c>
      <c r="Y196" s="46">
        <f t="shared" si="34"/>
        <v>0</v>
      </c>
    </row>
    <row r="197" spans="1:25" hidden="1" x14ac:dyDescent="0.25">
      <c r="B197" s="43" t="s">
        <v>45</v>
      </c>
      <c r="C197" s="44">
        <f t="shared" si="25"/>
        <v>5511</v>
      </c>
      <c r="D197" s="44">
        <v>5511</v>
      </c>
      <c r="E197" s="44">
        <f t="shared" si="26"/>
        <v>0</v>
      </c>
      <c r="F197" s="44">
        <v>146</v>
      </c>
      <c r="G197" s="70">
        <f t="shared" si="27"/>
        <v>0</v>
      </c>
      <c r="H197" s="44">
        <f t="shared" si="28"/>
        <v>366</v>
      </c>
      <c r="I197" s="44">
        <v>366</v>
      </c>
      <c r="J197" s="44">
        <f t="shared" si="29"/>
        <v>0</v>
      </c>
      <c r="K197" s="44">
        <f t="shared" si="30"/>
        <v>559</v>
      </c>
      <c r="L197" s="70">
        <f t="shared" si="31"/>
        <v>0</v>
      </c>
      <c r="M197" s="70">
        <v>3731</v>
      </c>
      <c r="N197" s="70">
        <v>8260</v>
      </c>
      <c r="O197" s="46"/>
      <c r="P197" s="46"/>
      <c r="Q197" s="44">
        <v>0</v>
      </c>
      <c r="R197" s="44">
        <v>0</v>
      </c>
      <c r="S197" s="70">
        <v>78144</v>
      </c>
      <c r="T197" s="44"/>
      <c r="U197" s="70">
        <f t="shared" si="35"/>
        <v>90135</v>
      </c>
      <c r="V197" s="46">
        <f t="shared" si="32"/>
        <v>0</v>
      </c>
      <c r="W197" s="46">
        <f t="shared" si="33"/>
        <v>90135</v>
      </c>
      <c r="X197" s="128">
        <v>90135</v>
      </c>
      <c r="Y197" s="46">
        <f t="shared" si="34"/>
        <v>0</v>
      </c>
    </row>
    <row r="198" spans="1:25" ht="15.75" hidden="1" thickBot="1" x14ac:dyDescent="0.3">
      <c r="B198" s="43" t="s">
        <v>46</v>
      </c>
      <c r="C198" s="44">
        <f t="shared" si="25"/>
        <v>5511</v>
      </c>
      <c r="D198" s="44">
        <v>5511</v>
      </c>
      <c r="E198" s="44">
        <f t="shared" si="26"/>
        <v>0</v>
      </c>
      <c r="F198" s="44">
        <v>146</v>
      </c>
      <c r="G198" s="70">
        <f t="shared" si="27"/>
        <v>0</v>
      </c>
      <c r="H198" s="44">
        <f t="shared" si="28"/>
        <v>366</v>
      </c>
      <c r="I198" s="44">
        <v>366</v>
      </c>
      <c r="J198" s="44">
        <f t="shared" si="29"/>
        <v>0</v>
      </c>
      <c r="K198" s="44">
        <f t="shared" si="30"/>
        <v>559</v>
      </c>
      <c r="L198" s="70">
        <f t="shared" si="31"/>
        <v>0</v>
      </c>
      <c r="M198" s="70">
        <v>3731</v>
      </c>
      <c r="N198" s="70">
        <v>8270</v>
      </c>
      <c r="O198" s="36"/>
      <c r="P198" s="36"/>
      <c r="Q198" s="44">
        <v>0</v>
      </c>
      <c r="R198" s="44">
        <v>0</v>
      </c>
      <c r="S198" s="70">
        <v>78144</v>
      </c>
      <c r="T198" s="44"/>
      <c r="U198" s="70">
        <f t="shared" si="35"/>
        <v>90145</v>
      </c>
      <c r="V198" s="46">
        <f t="shared" si="32"/>
        <v>0</v>
      </c>
      <c r="W198" s="46">
        <f t="shared" si="33"/>
        <v>90145</v>
      </c>
      <c r="X198" s="73">
        <v>90145</v>
      </c>
      <c r="Y198" s="46">
        <f t="shared" si="34"/>
        <v>0</v>
      </c>
    </row>
    <row r="199" spans="1:25" hidden="1" x14ac:dyDescent="0.25">
      <c r="A199">
        <v>2019</v>
      </c>
      <c r="B199" s="38" t="s">
        <v>35</v>
      </c>
      <c r="C199" s="39">
        <f t="shared" ref="C199:C210" si="36">D198</f>
        <v>5511</v>
      </c>
      <c r="D199" s="39">
        <v>5511</v>
      </c>
      <c r="E199" s="39">
        <f t="shared" ref="E199:E210" si="37">D199-C199</f>
        <v>0</v>
      </c>
      <c r="F199" s="39">
        <v>146</v>
      </c>
      <c r="G199" s="69">
        <f t="shared" ref="G199:G210" si="38">F199*E199</f>
        <v>0</v>
      </c>
      <c r="H199" s="39">
        <f t="shared" ref="H199:H210" si="39">I198</f>
        <v>366</v>
      </c>
      <c r="I199" s="39">
        <v>366</v>
      </c>
      <c r="J199" s="39">
        <f t="shared" ref="J199:J210" si="40">I199-H199</f>
        <v>0</v>
      </c>
      <c r="K199" s="39">
        <f t="shared" ref="K199:K210" si="41">IF(J199&lt;=120,559,IF(AND(J199&gt;=121,J199&lt;=150),739,IF(AND(J199&gt;=151,J199&lt;=200),1279,IF(J199&gt;=201,2359,))))</f>
        <v>559</v>
      </c>
      <c r="L199" s="69">
        <f t="shared" ref="L199:L210" si="42">IF(K199=559,K199*J199,IF(K199=739,120*559+(J199-120)*739,IF(K199=1279,120*559+30*739+(J199-150)*1279,IF(K199=2359,120*559+30*739+50*1279+(J199-200)*2359,))))</f>
        <v>0</v>
      </c>
      <c r="M199" s="69">
        <v>3828</v>
      </c>
      <c r="N199" s="69">
        <v>8264</v>
      </c>
      <c r="O199" s="41"/>
      <c r="P199" s="41"/>
      <c r="Q199" s="39"/>
      <c r="R199" s="39"/>
      <c r="S199" s="69">
        <v>80176</v>
      </c>
      <c r="T199" s="74">
        <v>55092</v>
      </c>
      <c r="U199" s="69">
        <f t="shared" si="35"/>
        <v>147360</v>
      </c>
      <c r="V199" s="41">
        <f t="shared" ref="V199:V210" si="43">Y198</f>
        <v>0</v>
      </c>
      <c r="W199" s="41">
        <f t="shared" ref="W199:W210" si="44">U199+V199</f>
        <v>147360</v>
      </c>
      <c r="X199" s="74"/>
      <c r="Y199" s="41">
        <f t="shared" ref="Y199:Y210" si="45">W199-X199</f>
        <v>147360</v>
      </c>
    </row>
    <row r="200" spans="1:25" hidden="1" x14ac:dyDescent="0.25">
      <c r="B200" s="43" t="s">
        <v>36</v>
      </c>
      <c r="C200" s="44">
        <f t="shared" si="36"/>
        <v>5511</v>
      </c>
      <c r="D200" s="44">
        <v>5511</v>
      </c>
      <c r="E200" s="44">
        <f t="shared" si="37"/>
        <v>0</v>
      </c>
      <c r="F200" s="44">
        <v>146</v>
      </c>
      <c r="G200" s="70">
        <f t="shared" si="38"/>
        <v>0</v>
      </c>
      <c r="H200" s="44">
        <f t="shared" si="39"/>
        <v>366</v>
      </c>
      <c r="I200" s="44">
        <v>366</v>
      </c>
      <c r="J200" s="44">
        <f t="shared" si="40"/>
        <v>0</v>
      </c>
      <c r="K200" s="44">
        <f t="shared" si="41"/>
        <v>559</v>
      </c>
      <c r="L200" s="70">
        <f t="shared" si="42"/>
        <v>0</v>
      </c>
      <c r="M200" s="70">
        <v>3828</v>
      </c>
      <c r="N200" s="70">
        <v>8267</v>
      </c>
      <c r="O200" s="46"/>
      <c r="P200" s="46"/>
      <c r="Q200" s="44"/>
      <c r="R200" s="44"/>
      <c r="S200" s="70">
        <v>80176</v>
      </c>
      <c r="T200" s="73">
        <v>55114</v>
      </c>
      <c r="U200" s="70">
        <f t="shared" si="35"/>
        <v>147385</v>
      </c>
      <c r="V200" s="46">
        <f t="shared" si="43"/>
        <v>147360</v>
      </c>
      <c r="W200" s="46">
        <f t="shared" si="44"/>
        <v>294745</v>
      </c>
      <c r="X200" s="73">
        <v>294745</v>
      </c>
      <c r="Y200" s="46">
        <f t="shared" si="45"/>
        <v>0</v>
      </c>
    </row>
    <row r="201" spans="1:25" hidden="1" x14ac:dyDescent="0.25">
      <c r="B201" s="43" t="s">
        <v>37</v>
      </c>
      <c r="C201" s="44">
        <f t="shared" si="36"/>
        <v>5511</v>
      </c>
      <c r="D201" s="44">
        <v>5511</v>
      </c>
      <c r="E201" s="44">
        <f t="shared" si="37"/>
        <v>0</v>
      </c>
      <c r="F201" s="44">
        <v>146</v>
      </c>
      <c r="G201" s="70">
        <f t="shared" si="38"/>
        <v>0</v>
      </c>
      <c r="H201" s="44">
        <f t="shared" si="39"/>
        <v>366</v>
      </c>
      <c r="I201" s="44">
        <v>366</v>
      </c>
      <c r="J201" s="44">
        <f t="shared" si="40"/>
        <v>0</v>
      </c>
      <c r="K201" s="44">
        <f t="shared" si="41"/>
        <v>559</v>
      </c>
      <c r="L201" s="70">
        <f t="shared" si="42"/>
        <v>0</v>
      </c>
      <c r="M201" s="70">
        <v>3828</v>
      </c>
      <c r="N201" s="70">
        <v>8270</v>
      </c>
      <c r="O201" s="46"/>
      <c r="P201" s="46"/>
      <c r="Q201" s="44"/>
      <c r="R201" s="44"/>
      <c r="S201" s="70">
        <v>80176</v>
      </c>
      <c r="T201" s="44"/>
      <c r="U201" s="70">
        <f t="shared" si="35"/>
        <v>92274</v>
      </c>
      <c r="V201" s="46">
        <f t="shared" si="43"/>
        <v>0</v>
      </c>
      <c r="W201" s="46">
        <f t="shared" si="44"/>
        <v>92274</v>
      </c>
      <c r="X201" s="135"/>
      <c r="Y201" s="46">
        <f t="shared" si="45"/>
        <v>92274</v>
      </c>
    </row>
    <row r="202" spans="1:25" hidden="1" x14ac:dyDescent="0.25">
      <c r="B202" s="43" t="s">
        <v>38</v>
      </c>
      <c r="C202" s="44">
        <f t="shared" si="36"/>
        <v>5511</v>
      </c>
      <c r="D202" s="44">
        <v>5511</v>
      </c>
      <c r="E202" s="44">
        <f t="shared" si="37"/>
        <v>0</v>
      </c>
      <c r="F202" s="44">
        <v>146</v>
      </c>
      <c r="G202" s="70">
        <f t="shared" si="38"/>
        <v>0</v>
      </c>
      <c r="H202" s="44">
        <f t="shared" si="39"/>
        <v>366</v>
      </c>
      <c r="I202" s="44">
        <v>366</v>
      </c>
      <c r="J202" s="44">
        <f t="shared" si="40"/>
        <v>0</v>
      </c>
      <c r="K202" s="44">
        <f t="shared" si="41"/>
        <v>559</v>
      </c>
      <c r="L202" s="70">
        <f t="shared" si="42"/>
        <v>0</v>
      </c>
      <c r="M202" s="70">
        <v>3828</v>
      </c>
      <c r="N202" s="70">
        <v>8299</v>
      </c>
      <c r="O202" s="46"/>
      <c r="P202" s="46"/>
      <c r="Q202" s="44"/>
      <c r="R202" s="44"/>
      <c r="S202" s="70">
        <v>80176</v>
      </c>
      <c r="T202" s="44"/>
      <c r="U202" s="70">
        <f t="shared" si="35"/>
        <v>92303</v>
      </c>
      <c r="V202" s="46">
        <f t="shared" si="43"/>
        <v>92274</v>
      </c>
      <c r="W202" s="46">
        <f t="shared" si="44"/>
        <v>184577</v>
      </c>
      <c r="X202" s="135">
        <v>184577</v>
      </c>
      <c r="Y202" s="46">
        <f t="shared" si="45"/>
        <v>0</v>
      </c>
    </row>
    <row r="203" spans="1:25" hidden="1" x14ac:dyDescent="0.25">
      <c r="B203" s="43" t="s">
        <v>39</v>
      </c>
      <c r="C203" s="44">
        <f t="shared" si="36"/>
        <v>5511</v>
      </c>
      <c r="D203" s="44">
        <v>5511</v>
      </c>
      <c r="E203" s="44">
        <f t="shared" si="37"/>
        <v>0</v>
      </c>
      <c r="F203" s="44">
        <v>146</v>
      </c>
      <c r="G203" s="70">
        <f t="shared" si="38"/>
        <v>0</v>
      </c>
      <c r="H203" s="44">
        <f t="shared" si="39"/>
        <v>366</v>
      </c>
      <c r="I203" s="44">
        <v>366</v>
      </c>
      <c r="J203" s="44">
        <f t="shared" si="40"/>
        <v>0</v>
      </c>
      <c r="K203" s="44">
        <f t="shared" si="41"/>
        <v>559</v>
      </c>
      <c r="L203" s="70">
        <f t="shared" si="42"/>
        <v>0</v>
      </c>
      <c r="M203" s="70">
        <v>3828</v>
      </c>
      <c r="N203" s="70">
        <v>8329</v>
      </c>
      <c r="O203" s="104"/>
      <c r="P203" s="104"/>
      <c r="Q203" s="44"/>
      <c r="R203" s="44"/>
      <c r="S203" s="70">
        <v>80176</v>
      </c>
      <c r="T203" s="70">
        <v>55525</v>
      </c>
      <c r="U203" s="70">
        <f t="shared" si="35"/>
        <v>147858</v>
      </c>
      <c r="V203" s="46">
        <f t="shared" si="43"/>
        <v>0</v>
      </c>
      <c r="W203" s="46">
        <f t="shared" si="44"/>
        <v>147858</v>
      </c>
      <c r="X203" s="135"/>
      <c r="Y203" s="46">
        <f t="shared" si="45"/>
        <v>147858</v>
      </c>
    </row>
    <row r="204" spans="1:25" hidden="1" x14ac:dyDescent="0.25">
      <c r="B204" s="43" t="s">
        <v>40</v>
      </c>
      <c r="C204" s="44">
        <f t="shared" si="36"/>
        <v>5511</v>
      </c>
      <c r="D204" s="44">
        <v>5511</v>
      </c>
      <c r="E204" s="44">
        <f t="shared" si="37"/>
        <v>0</v>
      </c>
      <c r="F204" s="44">
        <v>146</v>
      </c>
      <c r="G204" s="70">
        <f t="shared" si="38"/>
        <v>0</v>
      </c>
      <c r="H204" s="44">
        <f t="shared" si="39"/>
        <v>366</v>
      </c>
      <c r="I204" s="44">
        <v>366</v>
      </c>
      <c r="J204" s="44">
        <f t="shared" si="40"/>
        <v>0</v>
      </c>
      <c r="K204" s="44">
        <f t="shared" si="41"/>
        <v>559</v>
      </c>
      <c r="L204" s="70">
        <f t="shared" si="42"/>
        <v>0</v>
      </c>
      <c r="M204" s="70">
        <v>3828</v>
      </c>
      <c r="N204" s="70">
        <v>8371</v>
      </c>
      <c r="O204" s="46"/>
      <c r="P204" s="46"/>
      <c r="Q204" s="44"/>
      <c r="R204" s="44"/>
      <c r="S204" s="70">
        <v>80176</v>
      </c>
      <c r="T204" s="70">
        <v>55807</v>
      </c>
      <c r="U204" s="70">
        <f t="shared" si="35"/>
        <v>148182</v>
      </c>
      <c r="V204" s="46">
        <f t="shared" si="43"/>
        <v>147858</v>
      </c>
      <c r="W204" s="46">
        <f t="shared" si="44"/>
        <v>296040</v>
      </c>
      <c r="X204" s="135"/>
      <c r="Y204" s="46">
        <f t="shared" si="45"/>
        <v>296040</v>
      </c>
    </row>
    <row r="205" spans="1:25" hidden="1" x14ac:dyDescent="0.25">
      <c r="B205" s="43" t="s">
        <v>41</v>
      </c>
      <c r="C205" s="44">
        <f t="shared" si="36"/>
        <v>5511</v>
      </c>
      <c r="D205" s="44">
        <v>5511</v>
      </c>
      <c r="E205" s="44">
        <f t="shared" si="37"/>
        <v>0</v>
      </c>
      <c r="F205" s="44">
        <v>146</v>
      </c>
      <c r="G205" s="70">
        <f t="shared" si="38"/>
        <v>0</v>
      </c>
      <c r="H205" s="44">
        <f t="shared" si="39"/>
        <v>366</v>
      </c>
      <c r="I205" s="44">
        <v>366</v>
      </c>
      <c r="J205" s="44">
        <f t="shared" si="40"/>
        <v>0</v>
      </c>
      <c r="K205" s="44">
        <f t="shared" si="41"/>
        <v>559</v>
      </c>
      <c r="L205" s="70">
        <f t="shared" si="42"/>
        <v>0</v>
      </c>
      <c r="M205" s="70">
        <v>3828</v>
      </c>
      <c r="N205" s="70">
        <v>8386</v>
      </c>
      <c r="O205" s="46"/>
      <c r="P205" s="46"/>
      <c r="Q205" s="44"/>
      <c r="R205" s="44"/>
      <c r="S205" s="70">
        <v>80176</v>
      </c>
      <c r="T205" s="44"/>
      <c r="U205" s="70">
        <f t="shared" si="35"/>
        <v>92390</v>
      </c>
      <c r="V205" s="46">
        <f t="shared" si="43"/>
        <v>296040</v>
      </c>
      <c r="W205" s="46">
        <f t="shared" si="44"/>
        <v>388430</v>
      </c>
      <c r="X205" s="135">
        <v>388430</v>
      </c>
      <c r="Y205" s="46">
        <f t="shared" si="45"/>
        <v>0</v>
      </c>
    </row>
    <row r="206" spans="1:25" hidden="1" x14ac:dyDescent="0.25">
      <c r="B206" s="43" t="s">
        <v>42</v>
      </c>
      <c r="C206" s="44">
        <f t="shared" si="36"/>
        <v>5511</v>
      </c>
      <c r="D206" s="44">
        <v>5511</v>
      </c>
      <c r="E206" s="44">
        <f t="shared" si="37"/>
        <v>0</v>
      </c>
      <c r="F206" s="44">
        <v>146</v>
      </c>
      <c r="G206" s="70">
        <f t="shared" si="38"/>
        <v>0</v>
      </c>
      <c r="H206" s="44">
        <f t="shared" si="39"/>
        <v>366</v>
      </c>
      <c r="I206" s="44">
        <v>366</v>
      </c>
      <c r="J206" s="44">
        <f t="shared" si="40"/>
        <v>0</v>
      </c>
      <c r="K206" s="44">
        <f t="shared" si="41"/>
        <v>559</v>
      </c>
      <c r="L206" s="70">
        <f t="shared" si="42"/>
        <v>0</v>
      </c>
      <c r="M206" s="70">
        <v>3828</v>
      </c>
      <c r="N206" s="70">
        <v>8398</v>
      </c>
      <c r="O206" s="46"/>
      <c r="P206" s="46"/>
      <c r="Q206" s="44"/>
      <c r="R206" s="44"/>
      <c r="S206" s="70">
        <v>80176</v>
      </c>
      <c r="T206" s="44"/>
      <c r="U206" s="70">
        <f t="shared" si="35"/>
        <v>92402</v>
      </c>
      <c r="V206" s="46">
        <f t="shared" si="43"/>
        <v>0</v>
      </c>
      <c r="W206" s="46">
        <f t="shared" si="44"/>
        <v>92402</v>
      </c>
      <c r="X206" s="135">
        <v>92402</v>
      </c>
      <c r="Y206" s="46">
        <f t="shared" si="45"/>
        <v>0</v>
      </c>
    </row>
    <row r="207" spans="1:25" hidden="1" x14ac:dyDescent="0.25">
      <c r="B207" s="43" t="s">
        <v>43</v>
      </c>
      <c r="C207" s="44">
        <f t="shared" si="36"/>
        <v>5511</v>
      </c>
      <c r="D207" s="44">
        <v>5511</v>
      </c>
      <c r="E207" s="44">
        <f t="shared" si="37"/>
        <v>0</v>
      </c>
      <c r="F207" s="44">
        <v>146</v>
      </c>
      <c r="G207" s="70">
        <f t="shared" si="38"/>
        <v>0</v>
      </c>
      <c r="H207" s="44">
        <f t="shared" si="39"/>
        <v>366</v>
      </c>
      <c r="I207" s="44">
        <v>366</v>
      </c>
      <c r="J207" s="44">
        <f t="shared" si="40"/>
        <v>0</v>
      </c>
      <c r="K207" s="44">
        <f t="shared" si="41"/>
        <v>559</v>
      </c>
      <c r="L207" s="70">
        <f t="shared" si="42"/>
        <v>0</v>
      </c>
      <c r="M207" s="70">
        <v>3828</v>
      </c>
      <c r="N207" s="70">
        <v>8415</v>
      </c>
      <c r="O207" s="46"/>
      <c r="P207" s="46"/>
      <c r="Q207" s="44"/>
      <c r="R207" s="44"/>
      <c r="S207" s="70">
        <v>80176</v>
      </c>
      <c r="T207" s="44"/>
      <c r="U207" s="70">
        <f t="shared" si="35"/>
        <v>92419</v>
      </c>
      <c r="V207" s="46">
        <f t="shared" si="43"/>
        <v>0</v>
      </c>
      <c r="W207" s="46">
        <f t="shared" si="44"/>
        <v>92419</v>
      </c>
      <c r="X207" s="135">
        <v>92419</v>
      </c>
      <c r="Y207" s="46">
        <f t="shared" si="45"/>
        <v>0</v>
      </c>
    </row>
    <row r="208" spans="1:25" hidden="1" x14ac:dyDescent="0.25">
      <c r="B208" s="43" t="s">
        <v>44</v>
      </c>
      <c r="C208" s="44">
        <f t="shared" si="36"/>
        <v>5511</v>
      </c>
      <c r="D208" s="44">
        <v>5511</v>
      </c>
      <c r="E208" s="44">
        <f t="shared" si="37"/>
        <v>0</v>
      </c>
      <c r="F208" s="44">
        <v>146</v>
      </c>
      <c r="G208" s="70">
        <f t="shared" si="38"/>
        <v>0</v>
      </c>
      <c r="H208" s="44">
        <f t="shared" si="39"/>
        <v>366</v>
      </c>
      <c r="I208" s="44">
        <v>366</v>
      </c>
      <c r="J208" s="44">
        <f t="shared" si="40"/>
        <v>0</v>
      </c>
      <c r="K208" s="44">
        <f t="shared" si="41"/>
        <v>559</v>
      </c>
      <c r="L208" s="70">
        <f t="shared" si="42"/>
        <v>0</v>
      </c>
      <c r="M208" s="70">
        <v>3828</v>
      </c>
      <c r="N208" s="70">
        <v>8420</v>
      </c>
      <c r="O208" s="46"/>
      <c r="P208" s="46"/>
      <c r="Q208" s="44"/>
      <c r="R208" s="44"/>
      <c r="S208" s="70">
        <v>80176</v>
      </c>
      <c r="T208" s="44"/>
      <c r="U208" s="70">
        <f t="shared" si="35"/>
        <v>92424</v>
      </c>
      <c r="V208" s="46">
        <f t="shared" si="43"/>
        <v>0</v>
      </c>
      <c r="W208" s="46">
        <f t="shared" si="44"/>
        <v>92424</v>
      </c>
      <c r="X208" s="135">
        <v>92424</v>
      </c>
      <c r="Y208" s="46">
        <f t="shared" si="45"/>
        <v>0</v>
      </c>
    </row>
    <row r="209" spans="1:25" hidden="1" x14ac:dyDescent="0.25">
      <c r="B209" s="43" t="s">
        <v>45</v>
      </c>
      <c r="C209" s="44">
        <f t="shared" si="36"/>
        <v>5511</v>
      </c>
      <c r="D209" s="44">
        <v>5511</v>
      </c>
      <c r="E209" s="44">
        <f t="shared" si="37"/>
        <v>0</v>
      </c>
      <c r="F209" s="44">
        <v>146</v>
      </c>
      <c r="G209" s="70">
        <f t="shared" si="38"/>
        <v>0</v>
      </c>
      <c r="H209" s="44">
        <f t="shared" si="39"/>
        <v>366</v>
      </c>
      <c r="I209" s="44">
        <v>366</v>
      </c>
      <c r="J209" s="44">
        <f t="shared" si="40"/>
        <v>0</v>
      </c>
      <c r="K209" s="44">
        <f t="shared" si="41"/>
        <v>559</v>
      </c>
      <c r="L209" s="70">
        <f t="shared" si="42"/>
        <v>0</v>
      </c>
      <c r="M209" s="70">
        <v>3828</v>
      </c>
      <c r="N209" s="70">
        <v>8467</v>
      </c>
      <c r="O209" s="46"/>
      <c r="P209" s="46"/>
      <c r="Q209" s="44"/>
      <c r="R209" s="44"/>
      <c r="S209" s="70">
        <v>80176</v>
      </c>
      <c r="T209" s="44"/>
      <c r="U209" s="70">
        <f t="shared" si="35"/>
        <v>92471</v>
      </c>
      <c r="V209" s="46">
        <f t="shared" si="43"/>
        <v>0</v>
      </c>
      <c r="W209" s="46">
        <f t="shared" si="44"/>
        <v>92471</v>
      </c>
      <c r="X209" s="135">
        <v>92471</v>
      </c>
      <c r="Y209" s="46">
        <f t="shared" si="45"/>
        <v>0</v>
      </c>
    </row>
    <row r="210" spans="1:25" ht="15.75" hidden="1" thickBot="1" x14ac:dyDescent="0.3">
      <c r="B210" s="83" t="s">
        <v>46</v>
      </c>
      <c r="C210" s="84">
        <f t="shared" si="36"/>
        <v>5511</v>
      </c>
      <c r="D210" s="84">
        <v>5511</v>
      </c>
      <c r="E210" s="84">
        <f t="shared" si="37"/>
        <v>0</v>
      </c>
      <c r="F210" s="84">
        <v>146</v>
      </c>
      <c r="G210" s="35">
        <f t="shared" si="38"/>
        <v>0</v>
      </c>
      <c r="H210" s="84">
        <f t="shared" si="39"/>
        <v>366</v>
      </c>
      <c r="I210" s="84">
        <v>366</v>
      </c>
      <c r="J210" s="84">
        <f t="shared" si="40"/>
        <v>0</v>
      </c>
      <c r="K210" s="84">
        <f t="shared" si="41"/>
        <v>559</v>
      </c>
      <c r="L210" s="35">
        <f t="shared" si="42"/>
        <v>0</v>
      </c>
      <c r="M210" s="35">
        <v>3828</v>
      </c>
      <c r="N210" s="35">
        <v>8493</v>
      </c>
      <c r="O210" s="36"/>
      <c r="P210" s="36"/>
      <c r="Q210" s="84"/>
      <c r="R210" s="84"/>
      <c r="S210" s="35">
        <v>80176</v>
      </c>
      <c r="T210" s="84"/>
      <c r="U210" s="35">
        <f t="shared" si="35"/>
        <v>92497</v>
      </c>
      <c r="V210" s="36">
        <f t="shared" si="43"/>
        <v>0</v>
      </c>
      <c r="W210" s="36">
        <f t="shared" si="44"/>
        <v>92497</v>
      </c>
      <c r="X210" s="135">
        <v>92497</v>
      </c>
      <c r="Y210" s="36">
        <f t="shared" si="45"/>
        <v>0</v>
      </c>
    </row>
    <row r="211" spans="1:25" hidden="1" x14ac:dyDescent="0.25">
      <c r="A211">
        <v>2020</v>
      </c>
      <c r="B211" s="38" t="s">
        <v>35</v>
      </c>
      <c r="C211" s="39">
        <f t="shared" ref="C211:C234" si="46">D210</f>
        <v>5511</v>
      </c>
      <c r="D211" s="39">
        <v>5511</v>
      </c>
      <c r="E211" s="39">
        <f t="shared" ref="E211:E234" si="47">D211-C211</f>
        <v>0</v>
      </c>
      <c r="F211" s="39">
        <v>146</v>
      </c>
      <c r="G211" s="69">
        <f t="shared" ref="G211:G222" si="48">F211*E211</f>
        <v>0</v>
      </c>
      <c r="H211" s="39">
        <f t="shared" ref="H211:H234" si="49">I210</f>
        <v>366</v>
      </c>
      <c r="I211" s="39">
        <v>366</v>
      </c>
      <c r="J211" s="39">
        <f t="shared" ref="J211:J221" si="50">I211-H211</f>
        <v>0</v>
      </c>
      <c r="K211" s="44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0</v>
      </c>
      <c r="M211" s="69">
        <v>3943</v>
      </c>
      <c r="N211" s="69">
        <v>8501</v>
      </c>
      <c r="O211" s="41"/>
      <c r="P211" s="41"/>
      <c r="Q211" s="39"/>
      <c r="R211" s="39"/>
      <c r="S211" s="69">
        <v>82581</v>
      </c>
      <c r="T211" s="69"/>
      <c r="U211" s="69">
        <f t="shared" si="35"/>
        <v>95025</v>
      </c>
      <c r="V211" s="41">
        <f t="shared" ref="V211:V234" si="51">Y210</f>
        <v>0</v>
      </c>
      <c r="W211" s="41">
        <f t="shared" ref="W211:W234" si="52">U211+V211</f>
        <v>95025</v>
      </c>
      <c r="X211" s="152"/>
      <c r="Y211" s="41">
        <f t="shared" ref="Y211:Y234" si="53">W211-X211</f>
        <v>95025</v>
      </c>
    </row>
    <row r="212" spans="1:25" hidden="1" x14ac:dyDescent="0.25">
      <c r="B212" s="43" t="s">
        <v>36</v>
      </c>
      <c r="C212" s="44">
        <f t="shared" si="46"/>
        <v>5511</v>
      </c>
      <c r="D212" s="44">
        <v>5511</v>
      </c>
      <c r="E212" s="44">
        <f t="shared" si="47"/>
        <v>0</v>
      </c>
      <c r="F212" s="44">
        <v>146</v>
      </c>
      <c r="G212" s="70">
        <f t="shared" si="48"/>
        <v>0</v>
      </c>
      <c r="H212" s="44">
        <f t="shared" si="49"/>
        <v>366</v>
      </c>
      <c r="I212" s="44">
        <v>366</v>
      </c>
      <c r="J212" s="44">
        <f t="shared" si="50"/>
        <v>0</v>
      </c>
      <c r="K212" s="44">
        <f t="shared" ref="K212:K220" si="54">IF(J212&lt;=120,576,IF(AND(J212&gt;=121,J212&lt;=150),761,IF(AND(J212&gt;=151,J212&lt;=200),1317,IF(J212&gt;=201,2430,))))</f>
        <v>576</v>
      </c>
      <c r="L212" s="70">
        <f t="shared" ref="L212:L220" si="55">IF(K212=576,K212*J212,IF(K212=761,120*576+(J212-120)*761,IF(K212=1317,120*576+30*761+(J212-150)*1317,IF(K212=2430,120*576+30*761+50*1317+(J212-200)*2430,))))</f>
        <v>0</v>
      </c>
      <c r="M212" s="70">
        <v>3943</v>
      </c>
      <c r="N212" s="70">
        <v>8539</v>
      </c>
      <c r="O212" s="46"/>
      <c r="P212" s="46"/>
      <c r="Q212" s="44"/>
      <c r="R212" s="44"/>
      <c r="S212" s="70">
        <v>82581</v>
      </c>
      <c r="T212" s="70"/>
      <c r="U212" s="70">
        <f t="shared" si="35"/>
        <v>95063</v>
      </c>
      <c r="V212" s="46">
        <f t="shared" si="51"/>
        <v>95025</v>
      </c>
      <c r="W212" s="46">
        <f t="shared" si="52"/>
        <v>190088</v>
      </c>
      <c r="X212" s="135">
        <v>190088</v>
      </c>
      <c r="Y212" s="46">
        <f t="shared" si="53"/>
        <v>0</v>
      </c>
    </row>
    <row r="213" spans="1:25" hidden="1" x14ac:dyDescent="0.25">
      <c r="B213" s="43" t="s">
        <v>37</v>
      </c>
      <c r="C213" s="44">
        <f t="shared" si="46"/>
        <v>5511</v>
      </c>
      <c r="D213" s="44">
        <v>5511</v>
      </c>
      <c r="E213" s="44">
        <f t="shared" si="47"/>
        <v>0</v>
      </c>
      <c r="F213" s="44">
        <v>146</v>
      </c>
      <c r="G213" s="70">
        <f t="shared" si="48"/>
        <v>0</v>
      </c>
      <c r="H213" s="44">
        <v>366</v>
      </c>
      <c r="I213" s="44">
        <v>366</v>
      </c>
      <c r="J213" s="44">
        <f t="shared" si="50"/>
        <v>0</v>
      </c>
      <c r="K213" s="44">
        <f t="shared" si="54"/>
        <v>576</v>
      </c>
      <c r="L213" s="70">
        <f t="shared" si="55"/>
        <v>0</v>
      </c>
      <c r="M213" s="70">
        <v>3943</v>
      </c>
      <c r="N213" s="70">
        <v>8580</v>
      </c>
      <c r="O213" s="46"/>
      <c r="P213" s="46"/>
      <c r="Q213" s="44"/>
      <c r="R213" s="44"/>
      <c r="S213" s="70">
        <v>82581</v>
      </c>
      <c r="T213" s="44"/>
      <c r="U213" s="70">
        <f t="shared" si="35"/>
        <v>95104</v>
      </c>
      <c r="V213" s="46">
        <f t="shared" si="51"/>
        <v>0</v>
      </c>
      <c r="W213" s="46">
        <f t="shared" si="52"/>
        <v>95104</v>
      </c>
      <c r="X213" s="135"/>
      <c r="Y213" s="46">
        <f t="shared" si="53"/>
        <v>95104</v>
      </c>
    </row>
    <row r="214" spans="1:25" hidden="1" x14ac:dyDescent="0.25">
      <c r="B214" s="43" t="s">
        <v>38</v>
      </c>
      <c r="C214" s="44">
        <f t="shared" si="46"/>
        <v>5511</v>
      </c>
      <c r="D214" s="44">
        <v>5511</v>
      </c>
      <c r="E214" s="44">
        <f t="shared" si="47"/>
        <v>0</v>
      </c>
      <c r="F214" s="44">
        <v>146</v>
      </c>
      <c r="G214" s="70">
        <f t="shared" si="48"/>
        <v>0</v>
      </c>
      <c r="H214" s="44">
        <f t="shared" si="49"/>
        <v>366</v>
      </c>
      <c r="I214" s="44">
        <v>366</v>
      </c>
      <c r="J214" s="44">
        <f t="shared" si="50"/>
        <v>0</v>
      </c>
      <c r="K214" s="44">
        <f t="shared" si="54"/>
        <v>576</v>
      </c>
      <c r="L214" s="70">
        <f t="shared" si="55"/>
        <v>0</v>
      </c>
      <c r="M214" s="70">
        <v>3943</v>
      </c>
      <c r="N214" s="70">
        <v>8607</v>
      </c>
      <c r="O214" s="46"/>
      <c r="P214" s="46"/>
      <c r="Q214" s="44"/>
      <c r="R214" s="44"/>
      <c r="S214" s="70">
        <v>82581</v>
      </c>
      <c r="T214" s="44"/>
      <c r="U214" s="70">
        <f t="shared" si="35"/>
        <v>95131</v>
      </c>
      <c r="V214" s="46">
        <f t="shared" si="51"/>
        <v>95104</v>
      </c>
      <c r="W214" s="46">
        <f t="shared" si="52"/>
        <v>190235</v>
      </c>
      <c r="X214" s="135">
        <v>190235</v>
      </c>
      <c r="Y214" s="46">
        <f t="shared" si="53"/>
        <v>0</v>
      </c>
    </row>
    <row r="215" spans="1:25" hidden="1" x14ac:dyDescent="0.25">
      <c r="B215" s="43" t="s">
        <v>39</v>
      </c>
      <c r="C215" s="44">
        <f t="shared" si="46"/>
        <v>5511</v>
      </c>
      <c r="D215" s="44">
        <v>5511</v>
      </c>
      <c r="E215" s="44">
        <f t="shared" si="47"/>
        <v>0</v>
      </c>
      <c r="F215" s="44">
        <v>146</v>
      </c>
      <c r="G215" s="70">
        <f t="shared" si="48"/>
        <v>0</v>
      </c>
      <c r="H215" s="44">
        <f t="shared" si="49"/>
        <v>366</v>
      </c>
      <c r="I215" s="44">
        <v>366</v>
      </c>
      <c r="J215" s="44">
        <f t="shared" si="50"/>
        <v>0</v>
      </c>
      <c r="K215" s="44">
        <f t="shared" si="54"/>
        <v>576</v>
      </c>
      <c r="L215" s="70">
        <f t="shared" si="55"/>
        <v>0</v>
      </c>
      <c r="M215" s="70">
        <v>3943</v>
      </c>
      <c r="N215" s="70">
        <v>8615</v>
      </c>
      <c r="O215" s="46"/>
      <c r="P215" s="46"/>
      <c r="Q215" s="44"/>
      <c r="R215" s="44"/>
      <c r="S215" s="70">
        <v>82581</v>
      </c>
      <c r="T215" s="44"/>
      <c r="U215" s="70">
        <f t="shared" si="35"/>
        <v>95139</v>
      </c>
      <c r="V215" s="46">
        <f t="shared" si="51"/>
        <v>0</v>
      </c>
      <c r="W215" s="46">
        <f t="shared" si="52"/>
        <v>95139</v>
      </c>
      <c r="X215" s="135"/>
      <c r="Y215" s="46">
        <f t="shared" si="53"/>
        <v>95139</v>
      </c>
    </row>
    <row r="216" spans="1:25" hidden="1" x14ac:dyDescent="0.25">
      <c r="B216" s="43" t="s">
        <v>40</v>
      </c>
      <c r="C216" s="44">
        <f t="shared" si="46"/>
        <v>5511</v>
      </c>
      <c r="D216" s="44">
        <v>5511</v>
      </c>
      <c r="E216" s="44">
        <f t="shared" si="47"/>
        <v>0</v>
      </c>
      <c r="F216" s="44">
        <v>146</v>
      </c>
      <c r="G216" s="70">
        <f t="shared" si="48"/>
        <v>0</v>
      </c>
      <c r="H216" s="44">
        <f t="shared" si="49"/>
        <v>366</v>
      </c>
      <c r="I216" s="44">
        <v>366</v>
      </c>
      <c r="J216" s="44">
        <f t="shared" si="50"/>
        <v>0</v>
      </c>
      <c r="K216" s="44">
        <f t="shared" si="54"/>
        <v>576</v>
      </c>
      <c r="L216" s="70">
        <f t="shared" si="55"/>
        <v>0</v>
      </c>
      <c r="M216" s="70">
        <v>3943</v>
      </c>
      <c r="N216" s="70">
        <v>8609</v>
      </c>
      <c r="O216" s="46"/>
      <c r="P216" s="46"/>
      <c r="Q216" s="44"/>
      <c r="R216" s="44"/>
      <c r="S216" s="70">
        <v>82581</v>
      </c>
      <c r="T216" s="44"/>
      <c r="U216" s="70">
        <f t="shared" si="35"/>
        <v>95133</v>
      </c>
      <c r="V216" s="46">
        <f t="shared" si="51"/>
        <v>95139</v>
      </c>
      <c r="W216" s="46">
        <f t="shared" si="52"/>
        <v>190272</v>
      </c>
      <c r="X216" s="135">
        <v>190272</v>
      </c>
      <c r="Y216" s="46">
        <f t="shared" si="53"/>
        <v>0</v>
      </c>
    </row>
    <row r="217" spans="1:25" hidden="1" x14ac:dyDescent="0.25">
      <c r="B217" s="43" t="s">
        <v>41</v>
      </c>
      <c r="C217" s="44">
        <f t="shared" si="46"/>
        <v>5511</v>
      </c>
      <c r="D217" s="44">
        <v>5511</v>
      </c>
      <c r="E217" s="44">
        <f t="shared" si="47"/>
        <v>0</v>
      </c>
      <c r="F217" s="44">
        <v>146</v>
      </c>
      <c r="G217" s="70">
        <f t="shared" si="48"/>
        <v>0</v>
      </c>
      <c r="H217" s="44">
        <f t="shared" si="49"/>
        <v>366</v>
      </c>
      <c r="I217" s="44">
        <v>366</v>
      </c>
      <c r="J217" s="44">
        <f t="shared" si="50"/>
        <v>0</v>
      </c>
      <c r="K217" s="44">
        <f t="shared" si="54"/>
        <v>576</v>
      </c>
      <c r="L217" s="70">
        <f t="shared" si="55"/>
        <v>0</v>
      </c>
      <c r="M217" s="70">
        <v>3943</v>
      </c>
      <c r="N217" s="70">
        <v>8600</v>
      </c>
      <c r="O217" s="46"/>
      <c r="P217" s="46"/>
      <c r="Q217" s="44"/>
      <c r="R217" s="44"/>
      <c r="S217" s="70">
        <v>82581</v>
      </c>
      <c r="T217" s="44"/>
      <c r="U217" s="70">
        <f t="shared" si="35"/>
        <v>95124</v>
      </c>
      <c r="V217" s="46">
        <f t="shared" si="51"/>
        <v>0</v>
      </c>
      <c r="W217" s="46">
        <f t="shared" si="52"/>
        <v>95124</v>
      </c>
      <c r="X217" s="135"/>
      <c r="Y217" s="46">
        <f t="shared" si="53"/>
        <v>95124</v>
      </c>
    </row>
    <row r="218" spans="1:25" hidden="1" x14ac:dyDescent="0.25">
      <c r="B218" s="43" t="s">
        <v>42</v>
      </c>
      <c r="C218" s="44">
        <f t="shared" si="46"/>
        <v>5511</v>
      </c>
      <c r="D218" s="44">
        <v>5511</v>
      </c>
      <c r="E218" s="44">
        <f t="shared" si="47"/>
        <v>0</v>
      </c>
      <c r="F218" s="44">
        <v>146</v>
      </c>
      <c r="G218" s="70">
        <f t="shared" si="48"/>
        <v>0</v>
      </c>
      <c r="H218" s="44">
        <f t="shared" si="49"/>
        <v>366</v>
      </c>
      <c r="I218" s="44">
        <v>366</v>
      </c>
      <c r="J218" s="44">
        <f t="shared" si="50"/>
        <v>0</v>
      </c>
      <c r="K218" s="44">
        <f t="shared" si="54"/>
        <v>576</v>
      </c>
      <c r="L218" s="70">
        <f t="shared" si="55"/>
        <v>0</v>
      </c>
      <c r="M218" s="70">
        <v>3943</v>
      </c>
      <c r="N218" s="70">
        <v>8604</v>
      </c>
      <c r="O218" s="46"/>
      <c r="P218" s="46"/>
      <c r="Q218" s="44"/>
      <c r="R218" s="44"/>
      <c r="S218" s="70">
        <v>82581</v>
      </c>
      <c r="T218" s="44"/>
      <c r="U218" s="70">
        <f t="shared" si="35"/>
        <v>95128</v>
      </c>
      <c r="V218" s="46">
        <f t="shared" si="51"/>
        <v>95124</v>
      </c>
      <c r="W218" s="46">
        <f t="shared" si="52"/>
        <v>190252</v>
      </c>
      <c r="X218" s="135">
        <v>190252</v>
      </c>
      <c r="Y218" s="46">
        <f t="shared" si="53"/>
        <v>0</v>
      </c>
    </row>
    <row r="219" spans="1:25" hidden="1" x14ac:dyDescent="0.25">
      <c r="B219" s="43" t="s">
        <v>43</v>
      </c>
      <c r="C219" s="44">
        <f t="shared" si="46"/>
        <v>5511</v>
      </c>
      <c r="D219" s="44">
        <v>5511</v>
      </c>
      <c r="E219" s="44">
        <f t="shared" si="47"/>
        <v>0</v>
      </c>
      <c r="F219" s="44">
        <v>146</v>
      </c>
      <c r="G219" s="70">
        <f t="shared" si="48"/>
        <v>0</v>
      </c>
      <c r="H219" s="44">
        <f t="shared" si="49"/>
        <v>366</v>
      </c>
      <c r="I219" s="44">
        <v>366</v>
      </c>
      <c r="J219" s="44">
        <f t="shared" si="50"/>
        <v>0</v>
      </c>
      <c r="K219" s="44">
        <f t="shared" si="54"/>
        <v>576</v>
      </c>
      <c r="L219" s="70">
        <f t="shared" si="55"/>
        <v>0</v>
      </c>
      <c r="M219" s="70">
        <v>3943</v>
      </c>
      <c r="N219" s="70">
        <v>8612</v>
      </c>
      <c r="O219" s="46"/>
      <c r="P219" s="46"/>
      <c r="Q219" s="44"/>
      <c r="R219" s="44"/>
      <c r="S219" s="70">
        <v>82581</v>
      </c>
      <c r="T219" s="44"/>
      <c r="U219" s="70">
        <f t="shared" si="35"/>
        <v>95136</v>
      </c>
      <c r="V219" s="46">
        <f t="shared" si="51"/>
        <v>0</v>
      </c>
      <c r="W219" s="46">
        <f t="shared" si="52"/>
        <v>95136</v>
      </c>
      <c r="X219" s="135">
        <v>95136</v>
      </c>
      <c r="Y219" s="46">
        <f t="shared" si="53"/>
        <v>0</v>
      </c>
    </row>
    <row r="220" spans="1:25" hidden="1" x14ac:dyDescent="0.25">
      <c r="B220" s="43" t="s">
        <v>44</v>
      </c>
      <c r="C220" s="44">
        <f t="shared" si="46"/>
        <v>5511</v>
      </c>
      <c r="D220" s="44">
        <v>5511</v>
      </c>
      <c r="E220" s="44">
        <f t="shared" si="47"/>
        <v>0</v>
      </c>
      <c r="F220" s="44">
        <v>146</v>
      </c>
      <c r="G220" s="70">
        <f t="shared" si="48"/>
        <v>0</v>
      </c>
      <c r="H220" s="44">
        <f t="shared" si="49"/>
        <v>366</v>
      </c>
      <c r="I220" s="44">
        <v>366</v>
      </c>
      <c r="J220" s="44">
        <f t="shared" si="50"/>
        <v>0</v>
      </c>
      <c r="K220" s="44">
        <f t="shared" si="54"/>
        <v>576</v>
      </c>
      <c r="L220" s="70">
        <f t="shared" si="55"/>
        <v>0</v>
      </c>
      <c r="M220" s="70">
        <v>3943</v>
      </c>
      <c r="N220" s="70">
        <v>8652</v>
      </c>
      <c r="O220" s="46"/>
      <c r="P220" s="46"/>
      <c r="Q220" s="44"/>
      <c r="R220" s="44"/>
      <c r="S220" s="70">
        <v>82581</v>
      </c>
      <c r="T220" s="44"/>
      <c r="U220" s="70">
        <f t="shared" si="35"/>
        <v>95176</v>
      </c>
      <c r="V220" s="46">
        <f t="shared" si="51"/>
        <v>0</v>
      </c>
      <c r="W220" s="46">
        <f t="shared" si="52"/>
        <v>95176</v>
      </c>
      <c r="X220" s="135"/>
      <c r="Y220" s="46">
        <f t="shared" si="53"/>
        <v>95176</v>
      </c>
    </row>
    <row r="221" spans="1:25" hidden="1" x14ac:dyDescent="0.25">
      <c r="B221" s="43" t="s">
        <v>45</v>
      </c>
      <c r="C221" s="44">
        <f t="shared" si="46"/>
        <v>5511</v>
      </c>
      <c r="D221" s="44">
        <v>5511</v>
      </c>
      <c r="E221" s="44">
        <f t="shared" si="47"/>
        <v>0</v>
      </c>
      <c r="F221" s="44">
        <v>146</v>
      </c>
      <c r="G221" s="70">
        <f t="shared" si="48"/>
        <v>0</v>
      </c>
      <c r="H221" s="44">
        <f t="shared" si="49"/>
        <v>366</v>
      </c>
      <c r="I221" s="44">
        <v>366</v>
      </c>
      <c r="J221" s="44">
        <f t="shared" si="50"/>
        <v>0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0</v>
      </c>
      <c r="M221" s="70">
        <v>3943</v>
      </c>
      <c r="N221" s="70">
        <v>8709</v>
      </c>
      <c r="O221" s="46"/>
      <c r="P221" s="46"/>
      <c r="Q221" s="44"/>
      <c r="R221" s="44"/>
      <c r="S221" s="70">
        <v>82581</v>
      </c>
      <c r="T221" s="44"/>
      <c r="U221" s="70">
        <f t="shared" si="35"/>
        <v>95233</v>
      </c>
      <c r="V221" s="46">
        <f t="shared" si="51"/>
        <v>95176</v>
      </c>
      <c r="W221" s="46">
        <f t="shared" si="52"/>
        <v>190409</v>
      </c>
      <c r="X221" s="135">
        <v>190409</v>
      </c>
      <c r="Y221" s="46">
        <f t="shared" si="53"/>
        <v>0</v>
      </c>
    </row>
    <row r="222" spans="1:25" ht="15.75" hidden="1" thickBot="1" x14ac:dyDescent="0.3">
      <c r="B222" s="83" t="s">
        <v>46</v>
      </c>
      <c r="C222" s="84">
        <f t="shared" si="46"/>
        <v>5511</v>
      </c>
      <c r="D222" s="84">
        <v>5511</v>
      </c>
      <c r="E222" s="84">
        <f t="shared" si="47"/>
        <v>0</v>
      </c>
      <c r="F222" s="84">
        <v>146</v>
      </c>
      <c r="G222" s="35">
        <f t="shared" si="48"/>
        <v>0</v>
      </c>
      <c r="H222" s="84">
        <f t="shared" si="49"/>
        <v>366</v>
      </c>
      <c r="I222" s="84">
        <v>366</v>
      </c>
      <c r="J222" s="84">
        <f t="shared" ref="J222:J234" si="56">I222-H222</f>
        <v>0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0</v>
      </c>
      <c r="M222" s="35">
        <v>3943</v>
      </c>
      <c r="N222" s="35">
        <v>8721</v>
      </c>
      <c r="O222" s="36"/>
      <c r="P222" s="36"/>
      <c r="Q222" s="84"/>
      <c r="R222" s="84"/>
      <c r="S222" s="35">
        <v>82581</v>
      </c>
      <c r="T222" s="84"/>
      <c r="U222" s="35">
        <f t="shared" si="35"/>
        <v>95245</v>
      </c>
      <c r="V222" s="36">
        <f t="shared" si="51"/>
        <v>0</v>
      </c>
      <c r="W222" s="36">
        <f t="shared" si="52"/>
        <v>95245</v>
      </c>
      <c r="X222" s="131">
        <v>95245</v>
      </c>
      <c r="Y222" s="36">
        <f t="shared" si="53"/>
        <v>0</v>
      </c>
    </row>
    <row r="223" spans="1:25" hidden="1" x14ac:dyDescent="0.25">
      <c r="A223">
        <v>2021</v>
      </c>
      <c r="B223" s="43" t="s">
        <v>35</v>
      </c>
      <c r="C223" s="44">
        <f t="shared" si="46"/>
        <v>5511</v>
      </c>
      <c r="D223" s="44">
        <v>5511</v>
      </c>
      <c r="E223" s="44">
        <f t="shared" si="47"/>
        <v>0</v>
      </c>
      <c r="F223" s="44">
        <v>146</v>
      </c>
      <c r="G223" s="70">
        <f t="shared" ref="G223:G234" si="57">E223*F223</f>
        <v>0</v>
      </c>
      <c r="H223" s="44">
        <f t="shared" si="49"/>
        <v>366</v>
      </c>
      <c r="I223" s="44">
        <v>366</v>
      </c>
      <c r="J223" s="44">
        <f t="shared" si="56"/>
        <v>0</v>
      </c>
      <c r="K223" s="44">
        <f t="shared" ref="K223:K234" si="58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0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59">G223+L223+M223+N223+Q223+R223+S223+T223</f>
        <v>97856</v>
      </c>
      <c r="V223" s="46">
        <f t="shared" si="51"/>
        <v>0</v>
      </c>
      <c r="W223" s="41">
        <f t="shared" si="52"/>
        <v>97856</v>
      </c>
      <c r="X223" s="152"/>
      <c r="Y223" s="41">
        <f t="shared" si="53"/>
        <v>97856</v>
      </c>
    </row>
    <row r="224" spans="1:25" hidden="1" x14ac:dyDescent="0.25">
      <c r="B224" s="43" t="s">
        <v>36</v>
      </c>
      <c r="C224" s="44">
        <f t="shared" si="46"/>
        <v>5511</v>
      </c>
      <c r="D224" s="44">
        <v>5511</v>
      </c>
      <c r="E224" s="44">
        <f t="shared" si="47"/>
        <v>0</v>
      </c>
      <c r="F224" s="44">
        <v>146</v>
      </c>
      <c r="G224" s="70">
        <f t="shared" si="57"/>
        <v>0</v>
      </c>
      <c r="H224" s="44">
        <f t="shared" si="49"/>
        <v>366</v>
      </c>
      <c r="I224" s="44">
        <v>366</v>
      </c>
      <c r="J224" s="44">
        <f t="shared" si="56"/>
        <v>0</v>
      </c>
      <c r="K224" s="44">
        <f t="shared" si="58"/>
        <v>593</v>
      </c>
      <c r="L224" s="46">
        <f t="shared" ref="L224:L234" si="60">IF(K224=593,K224*J224,IF(K224=784,80*593+(J224-80)*784,IF(K224=1357,80*593+20*784+(J224-100)*1357,IF(K224=2501,80*593+20*784+100*1357+(J224-200)*2501,))))</f>
        <v>0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59"/>
        <v>97905</v>
      </c>
      <c r="V224" s="46">
        <f t="shared" si="51"/>
        <v>97856</v>
      </c>
      <c r="W224" s="46">
        <f t="shared" si="52"/>
        <v>195761</v>
      </c>
      <c r="X224" s="70">
        <v>195761</v>
      </c>
      <c r="Y224" s="46">
        <f t="shared" si="53"/>
        <v>0</v>
      </c>
    </row>
    <row r="225" spans="1:25" hidden="1" x14ac:dyDescent="0.25">
      <c r="B225" s="43" t="s">
        <v>37</v>
      </c>
      <c r="C225" s="44">
        <f t="shared" si="46"/>
        <v>5511</v>
      </c>
      <c r="D225" s="44">
        <v>5511</v>
      </c>
      <c r="E225" s="44">
        <f t="shared" si="47"/>
        <v>0</v>
      </c>
      <c r="F225" s="44">
        <v>146</v>
      </c>
      <c r="G225" s="70">
        <f t="shared" si="57"/>
        <v>0</v>
      </c>
      <c r="H225" s="44">
        <f t="shared" si="49"/>
        <v>366</v>
      </c>
      <c r="I225" s="44">
        <v>366</v>
      </c>
      <c r="J225" s="44">
        <f t="shared" si="56"/>
        <v>0</v>
      </c>
      <c r="K225" s="44">
        <f t="shared" si="58"/>
        <v>593</v>
      </c>
      <c r="L225" s="46">
        <f t="shared" si="60"/>
        <v>0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59"/>
        <v>97937</v>
      </c>
      <c r="V225" s="46">
        <f t="shared" si="51"/>
        <v>0</v>
      </c>
      <c r="W225" s="46">
        <f t="shared" si="52"/>
        <v>97937</v>
      </c>
      <c r="X225" s="70">
        <v>97937</v>
      </c>
      <c r="Y225" s="46">
        <f t="shared" si="53"/>
        <v>0</v>
      </c>
    </row>
    <row r="226" spans="1:25" hidden="1" x14ac:dyDescent="0.25">
      <c r="B226" s="43" t="s">
        <v>38</v>
      </c>
      <c r="C226" s="44">
        <f t="shared" si="46"/>
        <v>5511</v>
      </c>
      <c r="D226" s="44">
        <v>5511</v>
      </c>
      <c r="E226" s="44">
        <f t="shared" si="47"/>
        <v>0</v>
      </c>
      <c r="F226" s="44">
        <v>146</v>
      </c>
      <c r="G226" s="70">
        <f t="shared" si="57"/>
        <v>0</v>
      </c>
      <c r="H226" s="44">
        <f t="shared" si="49"/>
        <v>366</v>
      </c>
      <c r="I226" s="44">
        <v>366</v>
      </c>
      <c r="J226" s="44">
        <f t="shared" si="56"/>
        <v>0</v>
      </c>
      <c r="K226" s="44">
        <f t="shared" si="58"/>
        <v>593</v>
      </c>
      <c r="L226" s="46">
        <f t="shared" si="60"/>
        <v>0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59"/>
        <v>97967</v>
      </c>
      <c r="V226" s="46">
        <f t="shared" si="51"/>
        <v>0</v>
      </c>
      <c r="W226" s="46">
        <f t="shared" si="52"/>
        <v>97967</v>
      </c>
      <c r="X226" s="70">
        <v>97967</v>
      </c>
      <c r="Y226" s="46">
        <f t="shared" si="53"/>
        <v>0</v>
      </c>
    </row>
    <row r="227" spans="1:25" hidden="1" x14ac:dyDescent="0.25">
      <c r="B227" s="43" t="s">
        <v>39</v>
      </c>
      <c r="C227" s="44">
        <f t="shared" si="46"/>
        <v>5511</v>
      </c>
      <c r="D227" s="44">
        <v>5511</v>
      </c>
      <c r="E227" s="44">
        <f t="shared" si="47"/>
        <v>0</v>
      </c>
      <c r="F227" s="44">
        <v>146</v>
      </c>
      <c r="G227" s="70">
        <f t="shared" si="57"/>
        <v>0</v>
      </c>
      <c r="H227" s="44">
        <f t="shared" si="49"/>
        <v>366</v>
      </c>
      <c r="I227" s="44">
        <v>366</v>
      </c>
      <c r="J227" s="44">
        <f t="shared" si="56"/>
        <v>0</v>
      </c>
      <c r="K227" s="44">
        <f t="shared" si="58"/>
        <v>593</v>
      </c>
      <c r="L227" s="46">
        <f t="shared" si="60"/>
        <v>0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59"/>
        <v>98003</v>
      </c>
      <c r="V227" s="46">
        <f t="shared" si="51"/>
        <v>0</v>
      </c>
      <c r="W227" s="46">
        <f t="shared" si="52"/>
        <v>98003</v>
      </c>
      <c r="X227" s="70">
        <v>98003</v>
      </c>
      <c r="Y227" s="46">
        <f t="shared" si="53"/>
        <v>0</v>
      </c>
    </row>
    <row r="228" spans="1:25" hidden="1" x14ac:dyDescent="0.25">
      <c r="B228" s="43" t="s">
        <v>40</v>
      </c>
      <c r="C228" s="44">
        <f t="shared" si="46"/>
        <v>5511</v>
      </c>
      <c r="D228" s="44">
        <v>5511</v>
      </c>
      <c r="E228" s="44">
        <f t="shared" si="47"/>
        <v>0</v>
      </c>
      <c r="F228" s="44">
        <v>146</v>
      </c>
      <c r="G228" s="70">
        <f t="shared" si="57"/>
        <v>0</v>
      </c>
      <c r="H228" s="44">
        <f t="shared" si="49"/>
        <v>366</v>
      </c>
      <c r="I228" s="44">
        <v>366</v>
      </c>
      <c r="J228" s="44">
        <f t="shared" si="56"/>
        <v>0</v>
      </c>
      <c r="K228" s="44">
        <f t="shared" si="58"/>
        <v>593</v>
      </c>
      <c r="L228" s="46">
        <f t="shared" si="60"/>
        <v>0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59"/>
        <v>98032</v>
      </c>
      <c r="V228" s="46">
        <f t="shared" si="51"/>
        <v>0</v>
      </c>
      <c r="W228" s="46">
        <f t="shared" si="52"/>
        <v>98032</v>
      </c>
      <c r="X228" s="135">
        <v>98032</v>
      </c>
      <c r="Y228" s="46">
        <f t="shared" ref="Y228" si="61">W228-X228</f>
        <v>0</v>
      </c>
    </row>
    <row r="229" spans="1:25" hidden="1" x14ac:dyDescent="0.25">
      <c r="B229" s="43" t="s">
        <v>41</v>
      </c>
      <c r="C229" s="44">
        <f t="shared" si="46"/>
        <v>5511</v>
      </c>
      <c r="D229" s="44">
        <v>5511</v>
      </c>
      <c r="E229" s="44">
        <f t="shared" si="47"/>
        <v>0</v>
      </c>
      <c r="F229" s="44">
        <v>146</v>
      </c>
      <c r="G229" s="70">
        <f t="shared" si="57"/>
        <v>0</v>
      </c>
      <c r="H229" s="44">
        <f t="shared" si="49"/>
        <v>366</v>
      </c>
      <c r="I229" s="44">
        <v>366</v>
      </c>
      <c r="J229" s="44">
        <f t="shared" si="56"/>
        <v>0</v>
      </c>
      <c r="K229" s="44">
        <f t="shared" si="58"/>
        <v>593</v>
      </c>
      <c r="L229" s="46">
        <f t="shared" si="60"/>
        <v>0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59"/>
        <v>98046</v>
      </c>
      <c r="V229" s="46">
        <f t="shared" si="51"/>
        <v>0</v>
      </c>
      <c r="W229" s="46">
        <f t="shared" si="52"/>
        <v>98046</v>
      </c>
      <c r="X229" s="70">
        <v>98046</v>
      </c>
      <c r="Y229" s="46">
        <f t="shared" si="53"/>
        <v>0</v>
      </c>
    </row>
    <row r="230" spans="1:25" hidden="1" x14ac:dyDescent="0.25">
      <c r="B230" s="43" t="s">
        <v>42</v>
      </c>
      <c r="C230" s="44">
        <f t="shared" si="46"/>
        <v>5511</v>
      </c>
      <c r="D230" s="44">
        <v>5513</v>
      </c>
      <c r="E230" s="44">
        <f t="shared" si="47"/>
        <v>2</v>
      </c>
      <c r="F230" s="44">
        <v>146</v>
      </c>
      <c r="G230" s="70">
        <f t="shared" si="57"/>
        <v>292</v>
      </c>
      <c r="H230" s="44">
        <f t="shared" si="49"/>
        <v>366</v>
      </c>
      <c r="I230" s="44">
        <v>366</v>
      </c>
      <c r="J230" s="44">
        <f t="shared" si="56"/>
        <v>0</v>
      </c>
      <c r="K230" s="44">
        <f t="shared" si="58"/>
        <v>593</v>
      </c>
      <c r="L230" s="46">
        <f t="shared" si="60"/>
        <v>0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59"/>
        <v>98392</v>
      </c>
      <c r="V230" s="46">
        <f t="shared" si="51"/>
        <v>0</v>
      </c>
      <c r="W230" s="46">
        <f t="shared" si="52"/>
        <v>98392</v>
      </c>
      <c r="X230" s="70">
        <v>98392</v>
      </c>
      <c r="Y230" s="46">
        <f t="shared" si="53"/>
        <v>0</v>
      </c>
    </row>
    <row r="231" spans="1:25" hidden="1" x14ac:dyDescent="0.25">
      <c r="B231" s="43" t="s">
        <v>43</v>
      </c>
      <c r="C231" s="44">
        <f t="shared" si="46"/>
        <v>5513</v>
      </c>
      <c r="D231" s="44">
        <v>5513</v>
      </c>
      <c r="E231" s="44">
        <f t="shared" si="47"/>
        <v>0</v>
      </c>
      <c r="F231" s="44">
        <v>146</v>
      </c>
      <c r="G231" s="70">
        <f t="shared" si="57"/>
        <v>0</v>
      </c>
      <c r="H231" s="44">
        <f t="shared" si="49"/>
        <v>366</v>
      </c>
      <c r="I231" s="44">
        <v>366</v>
      </c>
      <c r="J231" s="44">
        <f t="shared" si="56"/>
        <v>0</v>
      </c>
      <c r="K231" s="44">
        <f t="shared" si="58"/>
        <v>593</v>
      </c>
      <c r="L231" s="46">
        <f t="shared" si="60"/>
        <v>0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59"/>
        <v>98386</v>
      </c>
      <c r="V231" s="46">
        <f t="shared" si="51"/>
        <v>0</v>
      </c>
      <c r="W231" s="46">
        <f t="shared" si="52"/>
        <v>98386</v>
      </c>
      <c r="X231" s="135"/>
      <c r="Y231" s="46">
        <f t="shared" ref="Y231" si="62">W231-X231</f>
        <v>98386</v>
      </c>
    </row>
    <row r="232" spans="1:25" hidden="1" x14ac:dyDescent="0.25">
      <c r="B232" s="43" t="s">
        <v>44</v>
      </c>
      <c r="C232" s="44">
        <f t="shared" si="46"/>
        <v>5513</v>
      </c>
      <c r="D232" s="44">
        <v>5513</v>
      </c>
      <c r="E232" s="44">
        <f t="shared" si="47"/>
        <v>0</v>
      </c>
      <c r="F232" s="44">
        <v>146</v>
      </c>
      <c r="G232" s="70">
        <f t="shared" si="57"/>
        <v>0</v>
      </c>
      <c r="H232" s="44">
        <f t="shared" si="49"/>
        <v>366</v>
      </c>
      <c r="I232" s="44">
        <v>366</v>
      </c>
      <c r="J232" s="44">
        <f t="shared" si="56"/>
        <v>0</v>
      </c>
      <c r="K232" s="44">
        <f t="shared" si="58"/>
        <v>593</v>
      </c>
      <c r="L232" s="46">
        <f t="shared" si="60"/>
        <v>0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59"/>
        <v>98233</v>
      </c>
      <c r="V232" s="46">
        <f t="shared" si="51"/>
        <v>98386</v>
      </c>
      <c r="W232" s="46">
        <f t="shared" si="52"/>
        <v>196619</v>
      </c>
      <c r="X232" s="70">
        <v>196619</v>
      </c>
      <c r="Y232" s="46">
        <f t="shared" si="53"/>
        <v>0</v>
      </c>
    </row>
    <row r="233" spans="1:25" hidden="1" x14ac:dyDescent="0.25">
      <c r="B233" s="43" t="s">
        <v>45</v>
      </c>
      <c r="C233" s="44">
        <f t="shared" si="46"/>
        <v>5513</v>
      </c>
      <c r="D233" s="44">
        <v>5513</v>
      </c>
      <c r="E233" s="44">
        <f t="shared" si="47"/>
        <v>0</v>
      </c>
      <c r="F233" s="44">
        <v>146</v>
      </c>
      <c r="G233" s="70">
        <f t="shared" si="57"/>
        <v>0</v>
      </c>
      <c r="H233" s="44">
        <f t="shared" si="49"/>
        <v>366</v>
      </c>
      <c r="I233" s="44">
        <v>366</v>
      </c>
      <c r="J233" s="44">
        <f t="shared" si="56"/>
        <v>0</v>
      </c>
      <c r="K233" s="44">
        <f t="shared" si="58"/>
        <v>593</v>
      </c>
      <c r="L233" s="46">
        <f t="shared" si="60"/>
        <v>0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59"/>
        <v>98348</v>
      </c>
      <c r="V233" s="46">
        <f t="shared" si="51"/>
        <v>0</v>
      </c>
      <c r="W233" s="46">
        <f t="shared" si="52"/>
        <v>98348</v>
      </c>
      <c r="X233" s="135"/>
      <c r="Y233" s="46">
        <f t="shared" si="53"/>
        <v>98348</v>
      </c>
    </row>
    <row r="234" spans="1:25" ht="15.75" hidden="1" thickBot="1" x14ac:dyDescent="0.3">
      <c r="B234" s="83" t="s">
        <v>46</v>
      </c>
      <c r="C234" s="84">
        <f t="shared" si="46"/>
        <v>5513</v>
      </c>
      <c r="D234" s="84">
        <v>5513</v>
      </c>
      <c r="E234" s="84">
        <f t="shared" si="47"/>
        <v>0</v>
      </c>
      <c r="F234" s="84">
        <v>146</v>
      </c>
      <c r="G234" s="35">
        <f t="shared" si="57"/>
        <v>0</v>
      </c>
      <c r="H234" s="84">
        <f t="shared" si="49"/>
        <v>366</v>
      </c>
      <c r="I234" s="84">
        <v>366</v>
      </c>
      <c r="J234" s="84">
        <f t="shared" si="56"/>
        <v>0</v>
      </c>
      <c r="K234" s="84">
        <f t="shared" si="58"/>
        <v>593</v>
      </c>
      <c r="L234" s="36">
        <f t="shared" si="60"/>
        <v>0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59"/>
        <v>98417</v>
      </c>
      <c r="V234" s="36">
        <f t="shared" si="51"/>
        <v>98348</v>
      </c>
      <c r="W234" s="36">
        <f t="shared" si="52"/>
        <v>196765</v>
      </c>
      <c r="X234" s="35">
        <v>196765</v>
      </c>
      <c r="Y234" s="36">
        <f t="shared" si="53"/>
        <v>0</v>
      </c>
    </row>
    <row r="235" spans="1:25" hidden="1" x14ac:dyDescent="0.25">
      <c r="A235">
        <v>2022</v>
      </c>
      <c r="B235" s="43" t="s">
        <v>35</v>
      </c>
      <c r="C235" s="44">
        <f t="shared" ref="C235:C246" si="63">D234</f>
        <v>5513</v>
      </c>
      <c r="D235" s="44">
        <v>5513</v>
      </c>
      <c r="E235" s="44">
        <f t="shared" ref="E235:E246" si="64">D235-C235</f>
        <v>0</v>
      </c>
      <c r="F235" s="44">
        <v>146</v>
      </c>
      <c r="G235" s="70">
        <f t="shared" ref="G235:G246" si="65">E235*F235</f>
        <v>0</v>
      </c>
      <c r="H235" s="44">
        <f t="shared" ref="H235:H246" si="66">I234</f>
        <v>366</v>
      </c>
      <c r="I235" s="44">
        <v>366</v>
      </c>
      <c r="J235" s="44">
        <f>I235-H235</f>
        <v>0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0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59"/>
        <v>104899</v>
      </c>
      <c r="V235" s="46">
        <f t="shared" ref="V235:V246" si="67">Y234</f>
        <v>0</v>
      </c>
      <c r="W235" s="46">
        <f t="shared" ref="W235:W246" si="68">U235+V235</f>
        <v>104899</v>
      </c>
      <c r="X235" s="70">
        <v>104899</v>
      </c>
      <c r="Y235" s="46">
        <f t="shared" ref="Y235:Y246" si="69">W235-X235</f>
        <v>0</v>
      </c>
    </row>
    <row r="236" spans="1:25" hidden="1" x14ac:dyDescent="0.25">
      <c r="B236" s="43" t="s">
        <v>36</v>
      </c>
      <c r="C236" s="44">
        <f t="shared" si="63"/>
        <v>5513</v>
      </c>
      <c r="D236" s="44">
        <v>5513</v>
      </c>
      <c r="E236" s="44">
        <f t="shared" si="64"/>
        <v>0</v>
      </c>
      <c r="F236" s="44">
        <v>146</v>
      </c>
      <c r="G236" s="70">
        <f t="shared" si="65"/>
        <v>0</v>
      </c>
      <c r="H236" s="44">
        <f t="shared" si="66"/>
        <v>366</v>
      </c>
      <c r="I236" s="44">
        <v>366</v>
      </c>
      <c r="J236" s="44">
        <f t="shared" ref="J236:J246" si="70">I236-H236</f>
        <v>0</v>
      </c>
      <c r="K236" s="44">
        <f t="shared" ref="K236:K243" si="71">IF(J236&lt;=80,636,IF(AND(J236&gt;=81,J236&lt;=100),840,IF(AND(J236&gt;=101,J236&lt;=200),1455,IF(J236&gt;=201,2681,))))</f>
        <v>636</v>
      </c>
      <c r="L236" s="46">
        <f t="shared" ref="L236:L242" si="72">IF(K236=636,K236*J236,IF(K236=840,80*636+(J236-80)*840,IF(K236=1455,80*636+20*840+(J236-100)*1455,IF(K236=2501,80*636+20*840+100*1455+(J236-200)*2681,))))</f>
        <v>0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59"/>
        <v>122660</v>
      </c>
      <c r="V236" s="46">
        <f t="shared" si="67"/>
        <v>0</v>
      </c>
      <c r="W236" s="46">
        <f t="shared" si="68"/>
        <v>122660</v>
      </c>
      <c r="X236" s="70">
        <v>122660</v>
      </c>
      <c r="Y236" s="46">
        <f t="shared" si="69"/>
        <v>0</v>
      </c>
    </row>
    <row r="237" spans="1:25" hidden="1" x14ac:dyDescent="0.25">
      <c r="B237" s="43" t="s">
        <v>37</v>
      </c>
      <c r="C237" s="44">
        <f t="shared" si="63"/>
        <v>5513</v>
      </c>
      <c r="D237" s="44">
        <v>5513</v>
      </c>
      <c r="E237" s="44">
        <f t="shared" si="64"/>
        <v>0</v>
      </c>
      <c r="F237" s="44">
        <v>146</v>
      </c>
      <c r="G237" s="70">
        <f t="shared" si="65"/>
        <v>0</v>
      </c>
      <c r="H237" s="44">
        <f t="shared" si="66"/>
        <v>366</v>
      </c>
      <c r="I237" s="44">
        <v>366</v>
      </c>
      <c r="J237" s="44">
        <f t="shared" si="70"/>
        <v>0</v>
      </c>
      <c r="K237" s="44">
        <f t="shared" si="71"/>
        <v>636</v>
      </c>
      <c r="L237" s="46">
        <f t="shared" si="72"/>
        <v>0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59"/>
        <v>105053</v>
      </c>
      <c r="V237" s="46">
        <f t="shared" si="67"/>
        <v>0</v>
      </c>
      <c r="W237" s="46">
        <f t="shared" si="68"/>
        <v>105053</v>
      </c>
      <c r="X237" s="135"/>
      <c r="Y237" s="46">
        <f t="shared" si="69"/>
        <v>105053</v>
      </c>
    </row>
    <row r="238" spans="1:25" hidden="1" x14ac:dyDescent="0.25">
      <c r="B238" s="43" t="s">
        <v>38</v>
      </c>
      <c r="C238" s="44">
        <f t="shared" si="63"/>
        <v>5513</v>
      </c>
      <c r="D238" s="44">
        <v>5513</v>
      </c>
      <c r="E238" s="44">
        <f t="shared" si="64"/>
        <v>0</v>
      </c>
      <c r="F238" s="44">
        <v>146</v>
      </c>
      <c r="G238" s="70">
        <f t="shared" si="65"/>
        <v>0</v>
      </c>
      <c r="H238" s="44">
        <f t="shared" si="66"/>
        <v>366</v>
      </c>
      <c r="I238" s="44">
        <v>366</v>
      </c>
      <c r="J238" s="44">
        <f t="shared" si="70"/>
        <v>0</v>
      </c>
      <c r="K238" s="44">
        <f t="shared" si="71"/>
        <v>636</v>
      </c>
      <c r="L238" s="46">
        <f t="shared" si="72"/>
        <v>0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59"/>
        <v>105188</v>
      </c>
      <c r="V238" s="46">
        <f t="shared" si="67"/>
        <v>105053</v>
      </c>
      <c r="W238" s="46">
        <f t="shared" si="68"/>
        <v>210241</v>
      </c>
      <c r="X238" s="135">
        <v>210241</v>
      </c>
      <c r="Y238" s="46">
        <f t="shared" ref="Y238:Y239" si="73">W238-X238</f>
        <v>0</v>
      </c>
    </row>
    <row r="239" spans="1:25" hidden="1" x14ac:dyDescent="0.25">
      <c r="B239" s="43" t="s">
        <v>39</v>
      </c>
      <c r="C239" s="44">
        <f t="shared" si="63"/>
        <v>5513</v>
      </c>
      <c r="D239" s="44">
        <v>5513</v>
      </c>
      <c r="E239" s="44">
        <f t="shared" si="64"/>
        <v>0</v>
      </c>
      <c r="F239" s="44">
        <v>146</v>
      </c>
      <c r="G239" s="70">
        <f t="shared" si="65"/>
        <v>0</v>
      </c>
      <c r="H239" s="44">
        <f t="shared" si="66"/>
        <v>366</v>
      </c>
      <c r="I239" s="44">
        <v>366</v>
      </c>
      <c r="J239" s="44">
        <f t="shared" si="70"/>
        <v>0</v>
      </c>
      <c r="K239" s="44">
        <f t="shared" si="71"/>
        <v>636</v>
      </c>
      <c r="L239" s="46">
        <f t="shared" si="72"/>
        <v>0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59"/>
        <v>105339</v>
      </c>
      <c r="V239" s="46">
        <f t="shared" si="67"/>
        <v>0</v>
      </c>
      <c r="W239" s="46">
        <f t="shared" si="68"/>
        <v>105339</v>
      </c>
      <c r="X239" s="135"/>
      <c r="Y239" s="46">
        <f t="shared" si="73"/>
        <v>105339</v>
      </c>
    </row>
    <row r="240" spans="1:25" hidden="1" x14ac:dyDescent="0.25">
      <c r="B240" s="43" t="s">
        <v>40</v>
      </c>
      <c r="C240" s="44">
        <f t="shared" si="63"/>
        <v>5513</v>
      </c>
      <c r="D240" s="44">
        <v>5513</v>
      </c>
      <c r="E240" s="44">
        <f t="shared" si="64"/>
        <v>0</v>
      </c>
      <c r="F240" s="44">
        <v>146</v>
      </c>
      <c r="G240" s="70">
        <f t="shared" si="65"/>
        <v>0</v>
      </c>
      <c r="H240" s="44">
        <f t="shared" si="66"/>
        <v>366</v>
      </c>
      <c r="I240" s="44">
        <v>366</v>
      </c>
      <c r="J240" s="44">
        <f t="shared" si="70"/>
        <v>0</v>
      </c>
      <c r="K240" s="44">
        <f t="shared" si="71"/>
        <v>636</v>
      </c>
      <c r="L240" s="46">
        <f t="shared" si="72"/>
        <v>0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59"/>
        <v>105461</v>
      </c>
      <c r="V240" s="46">
        <f t="shared" si="67"/>
        <v>105339</v>
      </c>
      <c r="W240" s="46">
        <f t="shared" si="68"/>
        <v>210800</v>
      </c>
      <c r="X240" s="70">
        <v>210800</v>
      </c>
      <c r="Y240" s="46">
        <f t="shared" si="69"/>
        <v>0</v>
      </c>
    </row>
    <row r="241" spans="1:25" hidden="1" x14ac:dyDescent="0.25">
      <c r="B241" s="43" t="s">
        <v>41</v>
      </c>
      <c r="C241" s="44">
        <f t="shared" si="63"/>
        <v>5513</v>
      </c>
      <c r="D241" s="44">
        <v>5513</v>
      </c>
      <c r="E241" s="44">
        <f t="shared" si="64"/>
        <v>0</v>
      </c>
      <c r="F241" s="44">
        <v>146</v>
      </c>
      <c r="G241" s="70">
        <f t="shared" si="65"/>
        <v>0</v>
      </c>
      <c r="H241" s="44">
        <f t="shared" si="66"/>
        <v>366</v>
      </c>
      <c r="I241" s="44">
        <v>366</v>
      </c>
      <c r="J241" s="44">
        <f t="shared" si="70"/>
        <v>0</v>
      </c>
      <c r="K241" s="44">
        <f t="shared" si="71"/>
        <v>636</v>
      </c>
      <c r="L241" s="46">
        <f t="shared" si="72"/>
        <v>0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59"/>
        <v>105560</v>
      </c>
      <c r="V241" s="46">
        <f t="shared" si="67"/>
        <v>0</v>
      </c>
      <c r="W241" s="46">
        <f t="shared" si="68"/>
        <v>105560</v>
      </c>
      <c r="X241" s="70">
        <v>105560</v>
      </c>
      <c r="Y241" s="46">
        <f t="shared" si="69"/>
        <v>0</v>
      </c>
    </row>
    <row r="242" spans="1:25" hidden="1" x14ac:dyDescent="0.25">
      <c r="B242" s="43" t="s">
        <v>42</v>
      </c>
      <c r="C242" s="44">
        <f t="shared" si="63"/>
        <v>5513</v>
      </c>
      <c r="D242" s="44">
        <v>5513</v>
      </c>
      <c r="E242" s="44">
        <f t="shared" si="64"/>
        <v>0</v>
      </c>
      <c r="F242" s="44">
        <v>146</v>
      </c>
      <c r="G242" s="70">
        <f t="shared" si="65"/>
        <v>0</v>
      </c>
      <c r="H242" s="44">
        <f t="shared" si="66"/>
        <v>366</v>
      </c>
      <c r="I242" s="44">
        <v>366</v>
      </c>
      <c r="J242" s="44">
        <f t="shared" si="70"/>
        <v>0</v>
      </c>
      <c r="K242" s="44">
        <f t="shared" si="71"/>
        <v>636</v>
      </c>
      <c r="L242" s="46">
        <f t="shared" si="72"/>
        <v>0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59"/>
        <v>105686</v>
      </c>
      <c r="V242" s="46">
        <f t="shared" si="67"/>
        <v>0</v>
      </c>
      <c r="W242" s="46">
        <f t="shared" si="68"/>
        <v>105686</v>
      </c>
      <c r="X242" s="70">
        <v>105686</v>
      </c>
      <c r="Y242" s="46">
        <f t="shared" si="69"/>
        <v>0</v>
      </c>
    </row>
    <row r="243" spans="1:25" hidden="1" x14ac:dyDescent="0.25">
      <c r="B243" s="43" t="s">
        <v>43</v>
      </c>
      <c r="C243" s="44">
        <f t="shared" si="63"/>
        <v>5513</v>
      </c>
      <c r="D243" s="44">
        <v>5513</v>
      </c>
      <c r="E243" s="44">
        <f t="shared" si="64"/>
        <v>0</v>
      </c>
      <c r="F243" s="44">
        <v>146</v>
      </c>
      <c r="G243" s="70">
        <f t="shared" si="65"/>
        <v>0</v>
      </c>
      <c r="H243" s="44">
        <f t="shared" si="66"/>
        <v>366</v>
      </c>
      <c r="I243" s="44">
        <v>366</v>
      </c>
      <c r="J243" s="44">
        <f t="shared" si="70"/>
        <v>0</v>
      </c>
      <c r="K243" s="44">
        <f t="shared" si="71"/>
        <v>636</v>
      </c>
      <c r="L243" s="46">
        <f>IF(K243=636,K243*J243,IF(K243=840,80*636+(J243-80)*840,IF(K243=1455,80*636+20*840+(J243-100)*1455,IF(K243=2681,80*636+20*840+100*1455+(J243-200)*2681,))))</f>
        <v>0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59"/>
        <v>105812</v>
      </c>
      <c r="V243" s="46">
        <f t="shared" si="67"/>
        <v>0</v>
      </c>
      <c r="W243" s="46">
        <f t="shared" si="68"/>
        <v>105812</v>
      </c>
      <c r="X243" s="216"/>
      <c r="Y243" s="46">
        <f t="shared" si="69"/>
        <v>105812</v>
      </c>
    </row>
    <row r="244" spans="1:25" hidden="1" x14ac:dyDescent="0.25">
      <c r="B244" s="43" t="s">
        <v>44</v>
      </c>
      <c r="C244" s="44">
        <f t="shared" si="63"/>
        <v>5513</v>
      </c>
      <c r="D244" s="44">
        <v>5513</v>
      </c>
      <c r="E244" s="44">
        <f t="shared" si="64"/>
        <v>0</v>
      </c>
      <c r="F244" s="44">
        <v>146</v>
      </c>
      <c r="G244" s="70">
        <f t="shared" si="65"/>
        <v>0</v>
      </c>
      <c r="H244" s="44">
        <f t="shared" si="66"/>
        <v>366</v>
      </c>
      <c r="I244" s="44">
        <v>366</v>
      </c>
      <c r="J244" s="44">
        <f t="shared" si="70"/>
        <v>0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0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59"/>
        <v>105915</v>
      </c>
      <c r="V244" s="46">
        <f t="shared" si="67"/>
        <v>105812</v>
      </c>
      <c r="W244" s="46">
        <f t="shared" si="68"/>
        <v>211727</v>
      </c>
      <c r="X244" s="216">
        <v>211727</v>
      </c>
      <c r="Y244" s="46">
        <f t="shared" ref="Y244:Y245" si="74">W244-X244</f>
        <v>0</v>
      </c>
    </row>
    <row r="245" spans="1:25" hidden="1" x14ac:dyDescent="0.25">
      <c r="B245" s="43" t="s">
        <v>45</v>
      </c>
      <c r="C245" s="44">
        <f t="shared" si="63"/>
        <v>5513</v>
      </c>
      <c r="D245" s="44">
        <v>5513</v>
      </c>
      <c r="E245" s="44">
        <f t="shared" si="64"/>
        <v>0</v>
      </c>
      <c r="F245" s="44">
        <v>146</v>
      </c>
      <c r="G245" s="70">
        <f t="shared" si="65"/>
        <v>0</v>
      </c>
      <c r="H245" s="44">
        <f t="shared" si="66"/>
        <v>366</v>
      </c>
      <c r="I245" s="44">
        <v>366</v>
      </c>
      <c r="J245" s="44">
        <f t="shared" si="70"/>
        <v>0</v>
      </c>
      <c r="K245" s="44">
        <f>IF(J245&lt;=40,636,IF(AND(J245&gt;=41,J245&lt;=80),840,IF(AND(J245&gt;=81,J245&lt;=100),1455,IF(J245&gt;=101,2681,))))</f>
        <v>636</v>
      </c>
      <c r="L245" s="46">
        <f>IF(K245=636,K245*J245,IF(K245=840,40*636+(J245-40)*840,IF(K245=1455,40*636+40*840+(J245-80)*1455,IF(K245=2681,40*636+40*840+20*1455+(J245-100)*2681,))))</f>
        <v>0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59"/>
        <v>105979</v>
      </c>
      <c r="V245" s="46">
        <f t="shared" si="67"/>
        <v>0</v>
      </c>
      <c r="W245" s="46">
        <f t="shared" si="68"/>
        <v>105979</v>
      </c>
      <c r="X245" s="216">
        <v>105979</v>
      </c>
      <c r="Y245" s="46">
        <f t="shared" si="74"/>
        <v>0</v>
      </c>
    </row>
    <row r="246" spans="1:25" ht="15.75" hidden="1" thickBot="1" x14ac:dyDescent="0.3">
      <c r="B246" s="83" t="s">
        <v>46</v>
      </c>
      <c r="C246" s="84">
        <f t="shared" si="63"/>
        <v>5513</v>
      </c>
      <c r="D246" s="84">
        <v>5513</v>
      </c>
      <c r="E246" s="84">
        <f t="shared" si="64"/>
        <v>0</v>
      </c>
      <c r="F246" s="84">
        <v>146</v>
      </c>
      <c r="G246" s="35">
        <f t="shared" si="65"/>
        <v>0</v>
      </c>
      <c r="H246" s="84">
        <f t="shared" si="66"/>
        <v>366</v>
      </c>
      <c r="I246" s="84">
        <v>366</v>
      </c>
      <c r="J246" s="84">
        <f t="shared" si="70"/>
        <v>0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0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59"/>
        <v>106068</v>
      </c>
      <c r="V246" s="36">
        <f t="shared" si="67"/>
        <v>0</v>
      </c>
      <c r="W246" s="36">
        <f t="shared" si="68"/>
        <v>106068</v>
      </c>
      <c r="X246" s="35">
        <v>106068</v>
      </c>
      <c r="Y246" s="36">
        <f t="shared" si="69"/>
        <v>0</v>
      </c>
    </row>
    <row r="247" spans="1:25" x14ac:dyDescent="0.25">
      <c r="A247">
        <v>2023</v>
      </c>
      <c r="B247" s="43" t="s">
        <v>35</v>
      </c>
      <c r="C247" s="44">
        <f t="shared" ref="C247:C270" si="75">D246</f>
        <v>5513</v>
      </c>
      <c r="D247" s="44">
        <v>5513</v>
      </c>
      <c r="E247" s="44">
        <f t="shared" ref="E247:E270" si="76">D247-C247</f>
        <v>0</v>
      </c>
      <c r="F247" s="44">
        <v>165</v>
      </c>
      <c r="G247" s="70">
        <f t="shared" ref="G247:G270" si="77">E247*F247</f>
        <v>0</v>
      </c>
      <c r="H247" s="44">
        <f t="shared" ref="H247:H270" si="78">I246</f>
        <v>366</v>
      </c>
      <c r="I247" s="44">
        <v>366</v>
      </c>
      <c r="J247" s="44">
        <f t="shared" ref="J247:J270" si="79">I247-H247</f>
        <v>0</v>
      </c>
      <c r="K247" s="44">
        <f>IF(J247&lt;=40,717,IF(AND(J247&gt;=41,J247&lt;=80),948,IF(AND(J247&gt;=81,J247&lt;=100),1641,IF(J247&gt;=101,3024,))))</f>
        <v>717</v>
      </c>
      <c r="L247" s="46">
        <f>IF(K247=717,K247*J247,IF(K247=948,40*717+(J247-40)*948,IF(K247=1641,40*717+40*948+(J247-80)*1641,IF(K247=3024,40*717+40*948+20*1641+(J247-100)*3024,))))</f>
        <v>0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59"/>
        <v>138349</v>
      </c>
      <c r="V247" s="46">
        <f t="shared" ref="V247:V270" si="80">Y246</f>
        <v>0</v>
      </c>
      <c r="W247" s="46">
        <f t="shared" ref="W247:W270" si="81">U247+V247</f>
        <v>138349</v>
      </c>
      <c r="X247" s="70">
        <v>138349</v>
      </c>
      <c r="Y247" s="46">
        <f t="shared" ref="Y247:Y270" si="82">W247-X247</f>
        <v>0</v>
      </c>
    </row>
    <row r="248" spans="1:25" x14ac:dyDescent="0.25">
      <c r="B248" s="43" t="s">
        <v>36</v>
      </c>
      <c r="C248" s="44">
        <f t="shared" si="75"/>
        <v>5513</v>
      </c>
      <c r="D248" s="44">
        <v>5513</v>
      </c>
      <c r="E248" s="44">
        <f t="shared" si="76"/>
        <v>0</v>
      </c>
      <c r="F248" s="44">
        <v>165</v>
      </c>
      <c r="G248" s="70">
        <f t="shared" si="77"/>
        <v>0</v>
      </c>
      <c r="H248" s="44">
        <f t="shared" si="78"/>
        <v>366</v>
      </c>
      <c r="I248" s="44">
        <v>366</v>
      </c>
      <c r="J248" s="44">
        <f t="shared" si="79"/>
        <v>0</v>
      </c>
      <c r="K248" s="44">
        <f t="shared" ref="K248:K258" si="83">IF(J248&lt;=40,717,IF(AND(J248&gt;=41,J248&lt;=80),948,IF(AND(J248&gt;=81,J248&lt;=100),1641,IF(J248&gt;=101,3024,))))</f>
        <v>717</v>
      </c>
      <c r="L248" s="46">
        <f t="shared" ref="L248:L258" si="84">IF(K248=717,K248*J248,IF(K248=948,40*717+(J248-40)*948,IF(K248=1641,40*717+40*948+(J248-80)*1641,IF(K248=3024,40*717+40*948+20*1641+(J248-100)*3024,))))</f>
        <v>0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59"/>
        <v>138416</v>
      </c>
      <c r="V248" s="46">
        <f t="shared" si="80"/>
        <v>0</v>
      </c>
      <c r="W248" s="46">
        <f t="shared" si="81"/>
        <v>138416</v>
      </c>
      <c r="X248" s="70">
        <v>138416</v>
      </c>
      <c r="Y248" s="46">
        <f t="shared" si="82"/>
        <v>0</v>
      </c>
    </row>
    <row r="249" spans="1:25" x14ac:dyDescent="0.25">
      <c r="B249" s="43" t="s">
        <v>37</v>
      </c>
      <c r="C249" s="44">
        <f t="shared" si="75"/>
        <v>5513</v>
      </c>
      <c r="D249" s="44">
        <v>5513</v>
      </c>
      <c r="E249" s="44">
        <f t="shared" si="76"/>
        <v>0</v>
      </c>
      <c r="F249" s="44">
        <v>165</v>
      </c>
      <c r="G249" s="70">
        <f t="shared" si="77"/>
        <v>0</v>
      </c>
      <c r="H249" s="44">
        <f t="shared" si="78"/>
        <v>366</v>
      </c>
      <c r="I249" s="44">
        <v>366</v>
      </c>
      <c r="J249" s="44">
        <f t="shared" si="79"/>
        <v>0</v>
      </c>
      <c r="K249" s="44">
        <f t="shared" si="83"/>
        <v>717</v>
      </c>
      <c r="L249" s="46">
        <f t="shared" si="84"/>
        <v>0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59"/>
        <v>138436</v>
      </c>
      <c r="V249" s="46">
        <f t="shared" si="80"/>
        <v>0</v>
      </c>
      <c r="W249" s="46">
        <f t="shared" si="81"/>
        <v>138436</v>
      </c>
      <c r="X249" s="135"/>
      <c r="Y249" s="46">
        <f t="shared" si="82"/>
        <v>138436</v>
      </c>
    </row>
    <row r="250" spans="1:25" x14ac:dyDescent="0.25">
      <c r="B250" s="43" t="s">
        <v>38</v>
      </c>
      <c r="C250" s="44">
        <f t="shared" si="75"/>
        <v>5513</v>
      </c>
      <c r="D250" s="44">
        <v>5513</v>
      </c>
      <c r="E250" s="44">
        <f t="shared" si="76"/>
        <v>0</v>
      </c>
      <c r="F250" s="44">
        <v>165</v>
      </c>
      <c r="G250" s="70">
        <f t="shared" si="77"/>
        <v>0</v>
      </c>
      <c r="H250" s="44">
        <f t="shared" si="78"/>
        <v>366</v>
      </c>
      <c r="I250" s="44">
        <v>366</v>
      </c>
      <c r="J250" s="44">
        <f t="shared" si="79"/>
        <v>0</v>
      </c>
      <c r="K250" s="44">
        <f t="shared" si="83"/>
        <v>717</v>
      </c>
      <c r="L250" s="46">
        <f t="shared" si="84"/>
        <v>0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59"/>
        <v>138515</v>
      </c>
      <c r="V250" s="46">
        <f t="shared" si="80"/>
        <v>138436</v>
      </c>
      <c r="W250" s="46">
        <f t="shared" si="81"/>
        <v>276951</v>
      </c>
      <c r="X250" s="70">
        <v>276951</v>
      </c>
      <c r="Y250" s="46">
        <f t="shared" si="82"/>
        <v>0</v>
      </c>
    </row>
    <row r="251" spans="1:25" x14ac:dyDescent="0.25">
      <c r="B251" s="43" t="s">
        <v>39</v>
      </c>
      <c r="C251" s="44">
        <f t="shared" si="75"/>
        <v>5513</v>
      </c>
      <c r="D251" s="44">
        <v>5513</v>
      </c>
      <c r="E251" s="44">
        <f t="shared" si="76"/>
        <v>0</v>
      </c>
      <c r="F251" s="44">
        <v>169</v>
      </c>
      <c r="G251" s="70">
        <f t="shared" si="77"/>
        <v>0</v>
      </c>
      <c r="H251" s="44">
        <f t="shared" si="78"/>
        <v>366</v>
      </c>
      <c r="I251" s="44">
        <v>366</v>
      </c>
      <c r="J251" s="44">
        <f t="shared" si="79"/>
        <v>0</v>
      </c>
      <c r="K251" s="44">
        <f t="shared" si="83"/>
        <v>717</v>
      </c>
      <c r="L251" s="46">
        <f t="shared" si="84"/>
        <v>0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59"/>
        <v>138573</v>
      </c>
      <c r="V251" s="46">
        <f t="shared" si="80"/>
        <v>0</v>
      </c>
      <c r="W251" s="46">
        <f t="shared" si="81"/>
        <v>138573</v>
      </c>
      <c r="X251" s="135"/>
      <c r="Y251" s="70">
        <f t="shared" si="82"/>
        <v>138573</v>
      </c>
    </row>
    <row r="252" spans="1:25" x14ac:dyDescent="0.25">
      <c r="B252" s="43" t="s">
        <v>40</v>
      </c>
      <c r="C252" s="44">
        <f t="shared" si="75"/>
        <v>5513</v>
      </c>
      <c r="D252" s="44">
        <v>5513</v>
      </c>
      <c r="E252" s="44">
        <f t="shared" si="76"/>
        <v>0</v>
      </c>
      <c r="F252" s="44">
        <v>165</v>
      </c>
      <c r="G252" s="70">
        <f t="shared" si="77"/>
        <v>0</v>
      </c>
      <c r="H252" s="44">
        <f t="shared" si="78"/>
        <v>366</v>
      </c>
      <c r="I252" s="44">
        <v>366</v>
      </c>
      <c r="J252" s="44">
        <f t="shared" si="79"/>
        <v>0</v>
      </c>
      <c r="K252" s="44">
        <f t="shared" si="83"/>
        <v>717</v>
      </c>
      <c r="L252" s="46">
        <f t="shared" si="84"/>
        <v>0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59"/>
        <v>138590</v>
      </c>
      <c r="V252" s="46">
        <f t="shared" si="80"/>
        <v>138573</v>
      </c>
      <c r="W252" s="46">
        <f t="shared" si="81"/>
        <v>277163</v>
      </c>
      <c r="X252" s="135">
        <v>277163</v>
      </c>
      <c r="Y252" s="70">
        <f t="shared" ref="Y252" si="85">W252-X252</f>
        <v>0</v>
      </c>
    </row>
    <row r="253" spans="1:25" x14ac:dyDescent="0.25">
      <c r="B253" s="43" t="s">
        <v>41</v>
      </c>
      <c r="C253" s="44">
        <f t="shared" si="75"/>
        <v>5513</v>
      </c>
      <c r="D253" s="44">
        <v>5513</v>
      </c>
      <c r="E253" s="44">
        <f t="shared" si="76"/>
        <v>0</v>
      </c>
      <c r="F253" s="44">
        <v>165</v>
      </c>
      <c r="G253" s="70">
        <f t="shared" si="77"/>
        <v>0</v>
      </c>
      <c r="H253" s="44">
        <f t="shared" si="78"/>
        <v>366</v>
      </c>
      <c r="I253" s="44">
        <v>366</v>
      </c>
      <c r="J253" s="44">
        <f t="shared" si="79"/>
        <v>0</v>
      </c>
      <c r="K253" s="44">
        <f t="shared" si="83"/>
        <v>717</v>
      </c>
      <c r="L253" s="46">
        <f t="shared" si="84"/>
        <v>0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59"/>
        <v>138578</v>
      </c>
      <c r="V253" s="46">
        <f t="shared" si="80"/>
        <v>0</v>
      </c>
      <c r="W253" s="46">
        <f t="shared" si="81"/>
        <v>138578</v>
      </c>
      <c r="X253" s="70">
        <v>138578</v>
      </c>
      <c r="Y253" s="46">
        <f t="shared" si="82"/>
        <v>0</v>
      </c>
    </row>
    <row r="254" spans="1:25" x14ac:dyDescent="0.25">
      <c r="B254" s="43" t="s">
        <v>42</v>
      </c>
      <c r="C254" s="44">
        <f t="shared" si="75"/>
        <v>5513</v>
      </c>
      <c r="D254" s="44">
        <v>5513</v>
      </c>
      <c r="E254" s="44">
        <f t="shared" si="76"/>
        <v>0</v>
      </c>
      <c r="F254" s="44">
        <v>165</v>
      </c>
      <c r="G254" s="70">
        <f t="shared" si="77"/>
        <v>0</v>
      </c>
      <c r="H254" s="44">
        <f t="shared" si="78"/>
        <v>366</v>
      </c>
      <c r="I254" s="44">
        <v>366</v>
      </c>
      <c r="J254" s="44">
        <f t="shared" si="79"/>
        <v>0</v>
      </c>
      <c r="K254" s="44">
        <f t="shared" si="83"/>
        <v>717</v>
      </c>
      <c r="L254" s="46">
        <f t="shared" si="84"/>
        <v>0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59"/>
        <v>138602</v>
      </c>
      <c r="V254" s="46">
        <f t="shared" si="80"/>
        <v>0</v>
      </c>
      <c r="W254" s="46">
        <f t="shared" si="81"/>
        <v>138602</v>
      </c>
      <c r="X254" s="135"/>
      <c r="Y254" s="46">
        <f t="shared" ref="Y254" si="86">W254-X254</f>
        <v>138602</v>
      </c>
    </row>
    <row r="255" spans="1:25" x14ac:dyDescent="0.25">
      <c r="B255" s="43" t="s">
        <v>43</v>
      </c>
      <c r="C255" s="44">
        <f t="shared" si="75"/>
        <v>5513</v>
      </c>
      <c r="D255" s="44">
        <v>5513</v>
      </c>
      <c r="E255" s="44">
        <f t="shared" si="76"/>
        <v>0</v>
      </c>
      <c r="F255" s="44">
        <v>165</v>
      </c>
      <c r="G255" s="70">
        <f t="shared" si="77"/>
        <v>0</v>
      </c>
      <c r="H255" s="44">
        <f t="shared" si="78"/>
        <v>366</v>
      </c>
      <c r="I255" s="44">
        <v>366</v>
      </c>
      <c r="J255" s="44">
        <f t="shared" si="79"/>
        <v>0</v>
      </c>
      <c r="K255" s="44">
        <f t="shared" si="83"/>
        <v>717</v>
      </c>
      <c r="L255" s="46">
        <f t="shared" si="84"/>
        <v>0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59"/>
        <v>138622</v>
      </c>
      <c r="V255" s="46">
        <f t="shared" si="80"/>
        <v>138602</v>
      </c>
      <c r="W255" s="46">
        <f t="shared" si="81"/>
        <v>277224</v>
      </c>
      <c r="X255" s="135">
        <v>277224</v>
      </c>
      <c r="Y255" s="46">
        <f t="shared" ref="Y255:Y256" si="87">W255-X255</f>
        <v>0</v>
      </c>
    </row>
    <row r="256" spans="1:25" x14ac:dyDescent="0.25">
      <c r="B256" s="43" t="s">
        <v>44</v>
      </c>
      <c r="C256" s="44">
        <f t="shared" si="75"/>
        <v>5513</v>
      </c>
      <c r="D256" s="44">
        <v>5513</v>
      </c>
      <c r="E256" s="44">
        <f t="shared" si="76"/>
        <v>0</v>
      </c>
      <c r="F256" s="44">
        <v>165</v>
      </c>
      <c r="G256" s="70">
        <f t="shared" si="77"/>
        <v>0</v>
      </c>
      <c r="H256" s="44">
        <f t="shared" si="78"/>
        <v>366</v>
      </c>
      <c r="I256" s="44">
        <v>366</v>
      </c>
      <c r="J256" s="44">
        <f t="shared" si="79"/>
        <v>0</v>
      </c>
      <c r="K256" s="44">
        <f t="shared" si="83"/>
        <v>717</v>
      </c>
      <c r="L256" s="46">
        <f t="shared" si="84"/>
        <v>0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59"/>
        <v>138679</v>
      </c>
      <c r="V256" s="46">
        <f t="shared" si="80"/>
        <v>0</v>
      </c>
      <c r="W256" s="46">
        <f t="shared" si="81"/>
        <v>138679</v>
      </c>
      <c r="X256" s="135"/>
      <c r="Y256" s="46">
        <f t="shared" si="87"/>
        <v>138679</v>
      </c>
    </row>
    <row r="257" spans="1:25" x14ac:dyDescent="0.25">
      <c r="B257" s="43" t="s">
        <v>45</v>
      </c>
      <c r="C257" s="44">
        <f t="shared" si="75"/>
        <v>5513</v>
      </c>
      <c r="D257" s="44">
        <v>5513</v>
      </c>
      <c r="E257" s="44">
        <f t="shared" si="76"/>
        <v>0</v>
      </c>
      <c r="F257" s="44">
        <v>165</v>
      </c>
      <c r="G257" s="70">
        <f t="shared" si="77"/>
        <v>0</v>
      </c>
      <c r="H257" s="44">
        <f t="shared" si="78"/>
        <v>366</v>
      </c>
      <c r="I257" s="44">
        <v>366</v>
      </c>
      <c r="J257" s="44">
        <f t="shared" si="79"/>
        <v>0</v>
      </c>
      <c r="K257" s="44">
        <f t="shared" si="83"/>
        <v>717</v>
      </c>
      <c r="L257" s="46">
        <f t="shared" si="84"/>
        <v>0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59"/>
        <v>138732</v>
      </c>
      <c r="V257" s="46">
        <f t="shared" si="80"/>
        <v>138679</v>
      </c>
      <c r="W257" s="46">
        <f t="shared" si="81"/>
        <v>277411</v>
      </c>
      <c r="X257" s="70">
        <v>277411</v>
      </c>
      <c r="Y257" s="46">
        <f t="shared" si="82"/>
        <v>0</v>
      </c>
    </row>
    <row r="258" spans="1:25" ht="15.75" thickBot="1" x14ac:dyDescent="0.3">
      <c r="B258" s="43" t="s">
        <v>46</v>
      </c>
      <c r="C258" s="44">
        <f t="shared" si="75"/>
        <v>5513</v>
      </c>
      <c r="D258" s="44">
        <v>5513</v>
      </c>
      <c r="E258" s="44">
        <f t="shared" si="76"/>
        <v>0</v>
      </c>
      <c r="F258" s="44">
        <v>165</v>
      </c>
      <c r="G258" s="70">
        <f t="shared" si="77"/>
        <v>0</v>
      </c>
      <c r="H258" s="44">
        <f t="shared" si="78"/>
        <v>366</v>
      </c>
      <c r="I258" s="44">
        <v>366</v>
      </c>
      <c r="J258" s="44">
        <f t="shared" si="79"/>
        <v>0</v>
      </c>
      <c r="K258" s="44">
        <f t="shared" si="83"/>
        <v>717</v>
      </c>
      <c r="L258" s="46">
        <f t="shared" si="84"/>
        <v>0</v>
      </c>
      <c r="M258" s="70">
        <v>4910</v>
      </c>
      <c r="N258" s="70">
        <v>11037</v>
      </c>
      <c r="O258" s="70"/>
      <c r="P258" s="70"/>
      <c r="Q258" s="70"/>
      <c r="R258" s="70"/>
      <c r="S258" s="70">
        <v>122853</v>
      </c>
      <c r="T258" s="70"/>
      <c r="U258" s="70">
        <f t="shared" si="59"/>
        <v>138800</v>
      </c>
      <c r="V258" s="46">
        <f t="shared" si="80"/>
        <v>0</v>
      </c>
      <c r="W258" s="46">
        <f t="shared" si="81"/>
        <v>138800</v>
      </c>
      <c r="X258" s="70">
        <v>138800</v>
      </c>
      <c r="Y258" s="241">
        <f t="shared" si="82"/>
        <v>0</v>
      </c>
    </row>
    <row r="259" spans="1:25" ht="15.75" thickBot="1" x14ac:dyDescent="0.3">
      <c r="A259">
        <v>2024</v>
      </c>
      <c r="B259" s="195" t="s">
        <v>35</v>
      </c>
      <c r="C259" s="175">
        <f t="shared" si="75"/>
        <v>5513</v>
      </c>
      <c r="D259" s="175">
        <v>5513</v>
      </c>
      <c r="E259" s="175">
        <f t="shared" si="76"/>
        <v>0</v>
      </c>
      <c r="F259" s="175">
        <v>171</v>
      </c>
      <c r="G259" s="177">
        <f t="shared" si="77"/>
        <v>0</v>
      </c>
      <c r="H259" s="175">
        <f t="shared" si="78"/>
        <v>366</v>
      </c>
      <c r="I259" s="175">
        <v>366</v>
      </c>
      <c r="J259" s="175">
        <f t="shared" si="79"/>
        <v>0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149745</v>
      </c>
      <c r="V259" s="176">
        <f t="shared" si="80"/>
        <v>0</v>
      </c>
      <c r="W259" s="176">
        <f t="shared" si="81"/>
        <v>149745</v>
      </c>
      <c r="X259" s="240"/>
      <c r="Y259" s="176">
        <f t="shared" si="82"/>
        <v>149745</v>
      </c>
    </row>
    <row r="260" spans="1:25" hidden="1" x14ac:dyDescent="0.25">
      <c r="B260" s="224" t="s">
        <v>36</v>
      </c>
      <c r="C260" s="225">
        <f>D259</f>
        <v>5513</v>
      </c>
      <c r="D260" s="225"/>
      <c r="E260" s="225">
        <f t="shared" si="76"/>
        <v>-5513</v>
      </c>
      <c r="F260" s="225">
        <v>171</v>
      </c>
      <c r="G260" s="223">
        <f t="shared" si="77"/>
        <v>-942723</v>
      </c>
      <c r="H260" s="225">
        <f t="shared" si="78"/>
        <v>366</v>
      </c>
      <c r="I260" s="225"/>
      <c r="J260" s="225">
        <f t="shared" si="79"/>
        <v>-366</v>
      </c>
      <c r="K260" s="225">
        <f t="shared" ref="K260:K270" si="88">IF(J260&lt;=40,745,IF(AND(J260&gt;=41,J260&lt;=80),985,IF(AND(J260&gt;=81,J260&lt;=100),1705,IF(J260&gt;=101,3142,))))</f>
        <v>745</v>
      </c>
      <c r="L260" s="226">
        <f t="shared" ref="L260:L270" si="89">IF(K260=745,K260*J260,IF(K260=985,40*745+(J260-40)*985,IF(K260=1705,40*745+40*985+(J260-80)*1705,IF(K260=3142,40*745+40*985+20*1705+(J260-100)*3142,))))</f>
        <v>-272670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90">G260+L260+M260+N260++O260+P260+Q260+R260+S260+T260</f>
        <v>-1065648</v>
      </c>
      <c r="V260" s="226">
        <f t="shared" si="80"/>
        <v>149745</v>
      </c>
      <c r="W260" s="226">
        <f t="shared" si="81"/>
        <v>-915903</v>
      </c>
      <c r="X260" s="227"/>
      <c r="Y260" s="226">
        <f t="shared" si="82"/>
        <v>-915903</v>
      </c>
    </row>
    <row r="261" spans="1:25" hidden="1" x14ac:dyDescent="0.25">
      <c r="B261" s="224" t="s">
        <v>37</v>
      </c>
      <c r="C261" s="225">
        <f t="shared" si="75"/>
        <v>0</v>
      </c>
      <c r="D261" s="225"/>
      <c r="E261" s="225">
        <f t="shared" si="76"/>
        <v>0</v>
      </c>
      <c r="F261" s="225">
        <v>171</v>
      </c>
      <c r="G261" s="223">
        <f t="shared" si="77"/>
        <v>0</v>
      </c>
      <c r="H261" s="225">
        <f t="shared" si="78"/>
        <v>0</v>
      </c>
      <c r="I261" s="225"/>
      <c r="J261" s="225">
        <f t="shared" si="79"/>
        <v>0</v>
      </c>
      <c r="K261" s="225">
        <f t="shared" si="88"/>
        <v>745</v>
      </c>
      <c r="L261" s="226">
        <f t="shared" si="89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90"/>
        <v>149745</v>
      </c>
      <c r="V261" s="226">
        <f t="shared" si="80"/>
        <v>-915903</v>
      </c>
      <c r="W261" s="226">
        <f t="shared" si="81"/>
        <v>-766158</v>
      </c>
      <c r="X261" s="227"/>
      <c r="Y261" s="226">
        <f t="shared" si="82"/>
        <v>-766158</v>
      </c>
    </row>
    <row r="262" spans="1:25" hidden="1" x14ac:dyDescent="0.25">
      <c r="B262" s="224" t="s">
        <v>38</v>
      </c>
      <c r="C262" s="225">
        <f t="shared" si="75"/>
        <v>0</v>
      </c>
      <c r="D262" s="225"/>
      <c r="E262" s="225">
        <f t="shared" si="76"/>
        <v>0</v>
      </c>
      <c r="F262" s="225">
        <v>171</v>
      </c>
      <c r="G262" s="223">
        <f t="shared" si="77"/>
        <v>0</v>
      </c>
      <c r="H262" s="225">
        <f t="shared" si="78"/>
        <v>0</v>
      </c>
      <c r="I262" s="225"/>
      <c r="J262" s="225">
        <f t="shared" si="79"/>
        <v>0</v>
      </c>
      <c r="K262" s="225">
        <f t="shared" si="88"/>
        <v>745</v>
      </c>
      <c r="L262" s="226">
        <f t="shared" si="89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90"/>
        <v>149745</v>
      </c>
      <c r="V262" s="226">
        <f t="shared" si="80"/>
        <v>-766158</v>
      </c>
      <c r="W262" s="226">
        <f t="shared" si="81"/>
        <v>-616413</v>
      </c>
      <c r="X262" s="227"/>
      <c r="Y262" s="226">
        <f t="shared" si="82"/>
        <v>-616413</v>
      </c>
    </row>
    <row r="263" spans="1:25" hidden="1" x14ac:dyDescent="0.25">
      <c r="B263" s="224" t="s">
        <v>39</v>
      </c>
      <c r="C263" s="225">
        <f t="shared" si="75"/>
        <v>0</v>
      </c>
      <c r="D263" s="225"/>
      <c r="E263" s="225">
        <f t="shared" si="76"/>
        <v>0</v>
      </c>
      <c r="F263" s="225">
        <v>171</v>
      </c>
      <c r="G263" s="223">
        <f t="shared" si="77"/>
        <v>0</v>
      </c>
      <c r="H263" s="225">
        <f t="shared" si="78"/>
        <v>0</v>
      </c>
      <c r="I263" s="225"/>
      <c r="J263" s="225">
        <f t="shared" si="79"/>
        <v>0</v>
      </c>
      <c r="K263" s="225">
        <f t="shared" si="88"/>
        <v>745</v>
      </c>
      <c r="L263" s="226">
        <f t="shared" si="89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90"/>
        <v>149745</v>
      </c>
      <c r="V263" s="226">
        <f t="shared" si="80"/>
        <v>-616413</v>
      </c>
      <c r="W263" s="226">
        <f t="shared" si="81"/>
        <v>-466668</v>
      </c>
      <c r="X263" s="227"/>
      <c r="Y263" s="226">
        <f t="shared" si="82"/>
        <v>-466668</v>
      </c>
    </row>
    <row r="264" spans="1:25" hidden="1" x14ac:dyDescent="0.25">
      <c r="B264" s="224" t="s">
        <v>40</v>
      </c>
      <c r="C264" s="225">
        <f t="shared" si="75"/>
        <v>0</v>
      </c>
      <c r="D264" s="225"/>
      <c r="E264" s="225">
        <f t="shared" si="76"/>
        <v>0</v>
      </c>
      <c r="F264" s="225">
        <v>171</v>
      </c>
      <c r="G264" s="223">
        <f t="shared" si="77"/>
        <v>0</v>
      </c>
      <c r="H264" s="225">
        <f t="shared" si="78"/>
        <v>0</v>
      </c>
      <c r="I264" s="225"/>
      <c r="J264" s="225">
        <f t="shared" si="79"/>
        <v>0</v>
      </c>
      <c r="K264" s="225">
        <f t="shared" si="88"/>
        <v>745</v>
      </c>
      <c r="L264" s="226">
        <f t="shared" si="89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90"/>
        <v>149745</v>
      </c>
      <c r="V264" s="226">
        <f t="shared" si="80"/>
        <v>-466668</v>
      </c>
      <c r="W264" s="226">
        <f t="shared" si="81"/>
        <v>-316923</v>
      </c>
      <c r="X264" s="227"/>
      <c r="Y264" s="226">
        <f t="shared" si="82"/>
        <v>-316923</v>
      </c>
    </row>
    <row r="265" spans="1:25" s="199" customFormat="1" hidden="1" x14ac:dyDescent="0.25">
      <c r="A265"/>
      <c r="B265" s="224" t="s">
        <v>41</v>
      </c>
      <c r="C265" s="225">
        <f t="shared" si="75"/>
        <v>0</v>
      </c>
      <c r="D265" s="225"/>
      <c r="E265" s="225">
        <f t="shared" si="76"/>
        <v>0</v>
      </c>
      <c r="F265" s="225">
        <v>171</v>
      </c>
      <c r="G265" s="223">
        <f t="shared" si="77"/>
        <v>0</v>
      </c>
      <c r="H265" s="225">
        <f t="shared" si="78"/>
        <v>0</v>
      </c>
      <c r="I265" s="225"/>
      <c r="J265" s="225">
        <f t="shared" si="79"/>
        <v>0</v>
      </c>
      <c r="K265" s="225">
        <f t="shared" si="88"/>
        <v>745</v>
      </c>
      <c r="L265" s="226">
        <f t="shared" si="89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90"/>
        <v>149745</v>
      </c>
      <c r="V265" s="226">
        <f t="shared" si="80"/>
        <v>-316923</v>
      </c>
      <c r="W265" s="226">
        <f t="shared" si="81"/>
        <v>-167178</v>
      </c>
      <c r="X265" s="227"/>
      <c r="Y265" s="226">
        <f t="shared" si="82"/>
        <v>-167178</v>
      </c>
    </row>
    <row r="266" spans="1:25" hidden="1" x14ac:dyDescent="0.25">
      <c r="B266" s="224" t="s">
        <v>42</v>
      </c>
      <c r="C266" s="225">
        <f t="shared" si="75"/>
        <v>0</v>
      </c>
      <c r="D266" s="225"/>
      <c r="E266" s="225">
        <f t="shared" si="76"/>
        <v>0</v>
      </c>
      <c r="F266" s="225">
        <v>171</v>
      </c>
      <c r="G266" s="223">
        <f t="shared" si="77"/>
        <v>0</v>
      </c>
      <c r="H266" s="225">
        <f t="shared" si="78"/>
        <v>0</v>
      </c>
      <c r="I266" s="225"/>
      <c r="J266" s="225">
        <f t="shared" si="79"/>
        <v>0</v>
      </c>
      <c r="K266" s="225">
        <f t="shared" si="88"/>
        <v>745</v>
      </c>
      <c r="L266" s="226">
        <f t="shared" si="89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90"/>
        <v>149745</v>
      </c>
      <c r="V266" s="226">
        <f t="shared" si="80"/>
        <v>-167178</v>
      </c>
      <c r="W266" s="226">
        <f t="shared" si="81"/>
        <v>-17433</v>
      </c>
      <c r="X266" s="227"/>
      <c r="Y266" s="226">
        <f t="shared" si="82"/>
        <v>-17433</v>
      </c>
    </row>
    <row r="267" spans="1:25" hidden="1" x14ac:dyDescent="0.25">
      <c r="B267" s="224" t="s">
        <v>43</v>
      </c>
      <c r="C267" s="225">
        <f t="shared" si="75"/>
        <v>0</v>
      </c>
      <c r="D267" s="225"/>
      <c r="E267" s="225">
        <f t="shared" si="76"/>
        <v>0</v>
      </c>
      <c r="F267" s="225">
        <v>171</v>
      </c>
      <c r="G267" s="223">
        <f t="shared" si="77"/>
        <v>0</v>
      </c>
      <c r="H267" s="225">
        <f t="shared" si="78"/>
        <v>0</v>
      </c>
      <c r="I267" s="225"/>
      <c r="J267" s="225">
        <f t="shared" si="79"/>
        <v>0</v>
      </c>
      <c r="K267" s="225">
        <f t="shared" si="88"/>
        <v>745</v>
      </c>
      <c r="L267" s="226">
        <f t="shared" si="89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90"/>
        <v>149745</v>
      </c>
      <c r="V267" s="226">
        <f t="shared" si="80"/>
        <v>-17433</v>
      </c>
      <c r="W267" s="226">
        <f t="shared" si="81"/>
        <v>132312</v>
      </c>
      <c r="X267" s="227"/>
      <c r="Y267" s="226">
        <f t="shared" si="82"/>
        <v>132312</v>
      </c>
    </row>
    <row r="268" spans="1:25" hidden="1" x14ac:dyDescent="0.25">
      <c r="B268" s="224" t="s">
        <v>44</v>
      </c>
      <c r="C268" s="225">
        <f t="shared" si="75"/>
        <v>0</v>
      </c>
      <c r="D268" s="225"/>
      <c r="E268" s="225">
        <f t="shared" si="76"/>
        <v>0</v>
      </c>
      <c r="F268" s="225">
        <v>171</v>
      </c>
      <c r="G268" s="223">
        <f t="shared" si="77"/>
        <v>0</v>
      </c>
      <c r="H268" s="225">
        <f t="shared" si="78"/>
        <v>0</v>
      </c>
      <c r="I268" s="225"/>
      <c r="J268" s="225">
        <f t="shared" si="79"/>
        <v>0</v>
      </c>
      <c r="K268" s="225">
        <f t="shared" si="88"/>
        <v>745</v>
      </c>
      <c r="L268" s="226">
        <f t="shared" si="89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90"/>
        <v>149745</v>
      </c>
      <c r="V268" s="226">
        <f t="shared" si="80"/>
        <v>132312</v>
      </c>
      <c r="W268" s="226">
        <f t="shared" si="81"/>
        <v>282057</v>
      </c>
      <c r="X268" s="227"/>
      <c r="Y268" s="226">
        <f t="shared" si="82"/>
        <v>282057</v>
      </c>
    </row>
    <row r="269" spans="1:25" ht="15.75" hidden="1" thickBot="1" x14ac:dyDescent="0.3">
      <c r="B269" s="224" t="s">
        <v>45</v>
      </c>
      <c r="C269" s="225">
        <f t="shared" si="75"/>
        <v>0</v>
      </c>
      <c r="D269" s="225"/>
      <c r="E269" s="225">
        <f t="shared" si="76"/>
        <v>0</v>
      </c>
      <c r="F269" s="225">
        <v>171</v>
      </c>
      <c r="G269" s="223">
        <f t="shared" si="77"/>
        <v>0</v>
      </c>
      <c r="H269" s="225">
        <f t="shared" si="78"/>
        <v>0</v>
      </c>
      <c r="I269" s="225"/>
      <c r="J269" s="225">
        <f t="shared" si="79"/>
        <v>0</v>
      </c>
      <c r="K269" s="225">
        <f t="shared" si="88"/>
        <v>745</v>
      </c>
      <c r="L269" s="226">
        <f t="shared" si="89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90"/>
        <v>149745</v>
      </c>
      <c r="V269" s="226">
        <f t="shared" si="80"/>
        <v>282057</v>
      </c>
      <c r="W269" s="226">
        <f t="shared" si="81"/>
        <v>431802</v>
      </c>
      <c r="X269" s="227"/>
      <c r="Y269" s="226">
        <f t="shared" si="82"/>
        <v>431802</v>
      </c>
    </row>
    <row r="270" spans="1:25" ht="15.75" hidden="1" thickBot="1" x14ac:dyDescent="0.3">
      <c r="B270" s="195" t="s">
        <v>46</v>
      </c>
      <c r="C270" s="175">
        <f t="shared" si="75"/>
        <v>0</v>
      </c>
      <c r="D270" s="175"/>
      <c r="E270" s="175">
        <f t="shared" si="76"/>
        <v>0</v>
      </c>
      <c r="F270" s="175">
        <f>F269</f>
        <v>171</v>
      </c>
      <c r="G270" s="177">
        <f t="shared" si="77"/>
        <v>0</v>
      </c>
      <c r="H270" s="175">
        <f t="shared" si="78"/>
        <v>0</v>
      </c>
      <c r="I270" s="175"/>
      <c r="J270" s="175">
        <f t="shared" si="79"/>
        <v>0</v>
      </c>
      <c r="K270" s="225">
        <f t="shared" si="88"/>
        <v>745</v>
      </c>
      <c r="L270" s="226">
        <f t="shared" si="89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90"/>
        <v>149745</v>
      </c>
      <c r="V270" s="176">
        <f t="shared" si="80"/>
        <v>431802</v>
      </c>
      <c r="W270" s="176">
        <f t="shared" si="81"/>
        <v>581547</v>
      </c>
      <c r="X270" s="177"/>
      <c r="Y270" s="176">
        <f t="shared" si="82"/>
        <v>581547</v>
      </c>
    </row>
    <row r="273" spans="7:13" ht="15.75" thickBot="1" x14ac:dyDescent="0.3"/>
    <row r="274" spans="7:13" ht="15.75" thickBot="1" x14ac:dyDescent="0.3">
      <c r="G274" s="262" t="s">
        <v>166</v>
      </c>
      <c r="H274" s="263"/>
      <c r="I274" s="264"/>
      <c r="M274" s="114"/>
    </row>
    <row r="275" spans="7:13" x14ac:dyDescent="0.25">
      <c r="G275" s="204" t="s">
        <v>109</v>
      </c>
      <c r="H275" s="205"/>
      <c r="I275" s="153">
        <v>717</v>
      </c>
      <c r="M275" s="114"/>
    </row>
    <row r="276" spans="7:13" ht="15.75" thickBot="1" x14ac:dyDescent="0.3">
      <c r="G276" s="206" t="s">
        <v>110</v>
      </c>
      <c r="H276" s="207"/>
      <c r="I276" s="154">
        <v>4910</v>
      </c>
      <c r="M276" s="114"/>
    </row>
    <row r="277" spans="7:13" ht="15.75" thickBot="1" x14ac:dyDescent="0.3">
      <c r="G277" s="260" t="s">
        <v>157</v>
      </c>
      <c r="H277" s="265"/>
      <c r="I277" s="261"/>
      <c r="M277" s="114"/>
    </row>
    <row r="278" spans="7:13" ht="15.75" thickBot="1" x14ac:dyDescent="0.3">
      <c r="G278" s="260" t="s">
        <v>111</v>
      </c>
      <c r="H278" s="261"/>
      <c r="I278" s="155" t="s">
        <v>112</v>
      </c>
    </row>
    <row r="279" spans="7:13" x14ac:dyDescent="0.25">
      <c r="G279" s="208">
        <v>1</v>
      </c>
      <c r="H279" s="157">
        <v>40</v>
      </c>
      <c r="I279" s="158">
        <v>717</v>
      </c>
    </row>
    <row r="280" spans="7:13" x14ac:dyDescent="0.25">
      <c r="G280" s="209">
        <v>41</v>
      </c>
      <c r="H280" s="160">
        <v>80</v>
      </c>
      <c r="I280" s="161">
        <v>948</v>
      </c>
    </row>
    <row r="281" spans="7:13" x14ac:dyDescent="0.25">
      <c r="G281" s="210">
        <v>81</v>
      </c>
      <c r="H281" s="163">
        <v>100</v>
      </c>
      <c r="I281" s="161">
        <v>1641</v>
      </c>
    </row>
    <row r="282" spans="7:13" ht="15.75" thickBot="1" x14ac:dyDescent="0.3">
      <c r="G282" s="211">
        <v>101</v>
      </c>
      <c r="H282" s="165" t="s">
        <v>113</v>
      </c>
      <c r="I282" s="166">
        <v>3024</v>
      </c>
    </row>
    <row r="283" spans="7:13" ht="15.75" thickBot="1" x14ac:dyDescent="0.3">
      <c r="G283" s="167"/>
      <c r="H283" s="168"/>
      <c r="I283" s="169"/>
    </row>
  </sheetData>
  <mergeCells count="11">
    <mergeCell ref="G278:H278"/>
    <mergeCell ref="B1:C1"/>
    <mergeCell ref="D1:F1"/>
    <mergeCell ref="B2:C2"/>
    <mergeCell ref="D2:F2"/>
    <mergeCell ref="B3:C3"/>
    <mergeCell ref="AA5:AA6"/>
    <mergeCell ref="S4:W4"/>
    <mergeCell ref="N4:R4"/>
    <mergeCell ref="G274:I274"/>
    <mergeCell ref="G277:I277"/>
  </mergeCells>
  <phoneticPr fontId="17" type="noConversion"/>
  <conditionalFormatting sqref="Y7:Y95 Y97:Y222">
    <cfRule type="cellIs" dxfId="2393" priority="60" stopIfTrue="1" operator="lessThan">
      <formula>-0.999999</formula>
    </cfRule>
    <cfRule type="cellIs" dxfId="2392" priority="61" stopIfTrue="1" operator="greaterThan">
      <formula>0.9999999</formula>
    </cfRule>
  </conditionalFormatting>
  <conditionalFormatting sqref="J7:J222">
    <cfRule type="cellIs" dxfId="2391" priority="59" operator="greaterThan">
      <formula>100</formula>
    </cfRule>
  </conditionalFormatting>
  <conditionalFormatting sqref="X7:X192">
    <cfRule type="cellIs" dxfId="2390" priority="58" operator="lessThan">
      <formula>1</formula>
    </cfRule>
  </conditionalFormatting>
  <conditionalFormatting sqref="X199:X200">
    <cfRule type="cellIs" dxfId="2389" priority="57" operator="lessThan">
      <formula>1</formula>
    </cfRule>
  </conditionalFormatting>
  <conditionalFormatting sqref="X201">
    <cfRule type="cellIs" dxfId="2388" priority="56" operator="lessThan">
      <formula>1</formula>
    </cfRule>
  </conditionalFormatting>
  <conditionalFormatting sqref="X203:X204">
    <cfRule type="cellIs" dxfId="2387" priority="55" operator="lessThan">
      <formula>1</formula>
    </cfRule>
  </conditionalFormatting>
  <conditionalFormatting sqref="X210">
    <cfRule type="cellIs" dxfId="2386" priority="54" operator="lessThan">
      <formula>1</formula>
    </cfRule>
  </conditionalFormatting>
  <conditionalFormatting sqref="X211:X212">
    <cfRule type="cellIs" dxfId="2385" priority="53" operator="lessThan">
      <formula>1</formula>
    </cfRule>
  </conditionalFormatting>
  <conditionalFormatting sqref="X213">
    <cfRule type="cellIs" dxfId="2384" priority="52" operator="lessThan">
      <formula>1</formula>
    </cfRule>
  </conditionalFormatting>
  <conditionalFormatting sqref="X215">
    <cfRule type="cellIs" dxfId="2383" priority="51" operator="lessThan">
      <formula>1</formula>
    </cfRule>
  </conditionalFormatting>
  <conditionalFormatting sqref="X217">
    <cfRule type="cellIs" dxfId="2382" priority="50" operator="lessThan">
      <formula>1</formula>
    </cfRule>
  </conditionalFormatting>
  <conditionalFormatting sqref="X220">
    <cfRule type="cellIs" dxfId="2381" priority="49" operator="lessThan">
      <formula>1</formula>
    </cfRule>
  </conditionalFormatting>
  <conditionalFormatting sqref="J223:J258">
    <cfRule type="cellIs" dxfId="2380" priority="48" operator="greaterThan">
      <formula>100</formula>
    </cfRule>
  </conditionalFormatting>
  <conditionalFormatting sqref="Y223">
    <cfRule type="cellIs" dxfId="2379" priority="46" stopIfTrue="1" operator="lessThan">
      <formula>-0.999999</formula>
    </cfRule>
    <cfRule type="cellIs" dxfId="2378" priority="47" stopIfTrue="1" operator="greaterThan">
      <formula>0.9999999</formula>
    </cfRule>
  </conditionalFormatting>
  <conditionalFormatting sqref="X223">
    <cfRule type="cellIs" dxfId="2377" priority="45" operator="lessThan">
      <formula>1</formula>
    </cfRule>
  </conditionalFormatting>
  <conditionalFormatting sqref="Y228">
    <cfRule type="cellIs" dxfId="2376" priority="43" stopIfTrue="1" operator="lessThan">
      <formula>-0.999999</formula>
    </cfRule>
    <cfRule type="cellIs" dxfId="2375" priority="44" stopIfTrue="1" operator="greaterThan">
      <formula>0.9999999</formula>
    </cfRule>
  </conditionalFormatting>
  <conditionalFormatting sqref="X228">
    <cfRule type="cellIs" dxfId="2374" priority="42" operator="lessThan">
      <formula>1</formula>
    </cfRule>
  </conditionalFormatting>
  <conditionalFormatting sqref="Y231">
    <cfRule type="cellIs" dxfId="2373" priority="40" stopIfTrue="1" operator="lessThan">
      <formula>-0.999999</formula>
    </cfRule>
    <cfRule type="cellIs" dxfId="2372" priority="41" stopIfTrue="1" operator="greaterThan">
      <formula>0.9999999</formula>
    </cfRule>
  </conditionalFormatting>
  <conditionalFormatting sqref="X231">
    <cfRule type="cellIs" dxfId="2371" priority="39" operator="lessThan">
      <formula>1</formula>
    </cfRule>
  </conditionalFormatting>
  <conditionalFormatting sqref="Y233">
    <cfRule type="cellIs" dxfId="2370" priority="37" stopIfTrue="1" operator="lessThan">
      <formula>-0.999999</formula>
    </cfRule>
    <cfRule type="cellIs" dxfId="2369" priority="38" stopIfTrue="1" operator="greaterThan">
      <formula>0.9999999</formula>
    </cfRule>
  </conditionalFormatting>
  <conditionalFormatting sqref="X233">
    <cfRule type="cellIs" dxfId="2368" priority="36" operator="lessThan">
      <formula>1</formula>
    </cfRule>
  </conditionalFormatting>
  <conditionalFormatting sqref="Y237:Y238">
    <cfRule type="cellIs" dxfId="2367" priority="34" stopIfTrue="1" operator="lessThan">
      <formula>-0.999999</formula>
    </cfRule>
    <cfRule type="cellIs" dxfId="2366" priority="35" stopIfTrue="1" operator="greaterThan">
      <formula>0.9999999</formula>
    </cfRule>
  </conditionalFormatting>
  <conditionalFormatting sqref="X237:X238">
    <cfRule type="cellIs" dxfId="2365" priority="33" operator="lessThan">
      <formula>1</formula>
    </cfRule>
  </conditionalFormatting>
  <conditionalFormatting sqref="Y239">
    <cfRule type="cellIs" dxfId="2364" priority="31" stopIfTrue="1" operator="lessThan">
      <formula>-0.999999</formula>
    </cfRule>
    <cfRule type="cellIs" dxfId="2363" priority="32" stopIfTrue="1" operator="greaterThan">
      <formula>0.9999999</formula>
    </cfRule>
  </conditionalFormatting>
  <conditionalFormatting sqref="X239">
    <cfRule type="cellIs" dxfId="2362" priority="30" operator="lessThan">
      <formula>1</formula>
    </cfRule>
  </conditionalFormatting>
  <conditionalFormatting sqref="X243:X245">
    <cfRule type="cellIs" dxfId="2361" priority="29" operator="lessThan">
      <formula>1</formula>
    </cfRule>
  </conditionalFormatting>
  <conditionalFormatting sqref="X243:X245">
    <cfRule type="cellIs" dxfId="2360" priority="28" operator="lessThan">
      <formula>1</formula>
    </cfRule>
  </conditionalFormatting>
  <conditionalFormatting sqref="Y243:Y245">
    <cfRule type="cellIs" dxfId="2359" priority="26" stopIfTrue="1" operator="lessThan">
      <formula>-0.999999</formula>
    </cfRule>
    <cfRule type="cellIs" dxfId="2358" priority="27" stopIfTrue="1" operator="greaterThan">
      <formula>0.9999999</formula>
    </cfRule>
  </conditionalFormatting>
  <conditionalFormatting sqref="Y249">
    <cfRule type="cellIs" dxfId="2357" priority="24" stopIfTrue="1" operator="lessThan">
      <formula>-0.999999</formula>
    </cfRule>
    <cfRule type="cellIs" dxfId="2356" priority="25" stopIfTrue="1" operator="greaterThan">
      <formula>0.9999999</formula>
    </cfRule>
  </conditionalFormatting>
  <conditionalFormatting sqref="X249">
    <cfRule type="cellIs" dxfId="2355" priority="23" operator="lessThan">
      <formula>1</formula>
    </cfRule>
  </conditionalFormatting>
  <conditionalFormatting sqref="Y251:Y252">
    <cfRule type="cellIs" dxfId="2354" priority="21" stopIfTrue="1" operator="lessThan">
      <formula>-0.999999</formula>
    </cfRule>
    <cfRule type="cellIs" dxfId="2353" priority="22" stopIfTrue="1" operator="greaterThan">
      <formula>0.9999999</formula>
    </cfRule>
  </conditionalFormatting>
  <conditionalFormatting sqref="X251:X252">
    <cfRule type="cellIs" dxfId="2352" priority="20" operator="lessThan">
      <formula>1</formula>
    </cfRule>
  </conditionalFormatting>
  <conditionalFormatting sqref="X251:X252">
    <cfRule type="cellIs" dxfId="2351" priority="19" operator="lessThan">
      <formula>1</formula>
    </cfRule>
  </conditionalFormatting>
  <conditionalFormatting sqref="Y254:Y256">
    <cfRule type="cellIs" dxfId="2350" priority="17" stopIfTrue="1" operator="lessThan">
      <formula>-0.999999</formula>
    </cfRule>
    <cfRule type="cellIs" dxfId="2349" priority="18" stopIfTrue="1" operator="greaterThan">
      <formula>0.9999999</formula>
    </cfRule>
  </conditionalFormatting>
  <conditionalFormatting sqref="X254:X256">
    <cfRule type="cellIs" dxfId="2348" priority="16" operator="lessThan">
      <formula>1</formula>
    </cfRule>
  </conditionalFormatting>
  <conditionalFormatting sqref="J259:J270">
    <cfRule type="cellIs" dxfId="2347" priority="15" operator="greaterThan">
      <formula>100</formula>
    </cfRule>
  </conditionalFormatting>
  <conditionalFormatting sqref="Y259:Y263">
    <cfRule type="cellIs" dxfId="2346" priority="13" stopIfTrue="1" operator="lessThan">
      <formula>-0.999999</formula>
    </cfRule>
    <cfRule type="cellIs" dxfId="2345" priority="14" stopIfTrue="1" operator="greaterThan">
      <formula>0.9999999</formula>
    </cfRule>
  </conditionalFormatting>
  <conditionalFormatting sqref="X259:X269">
    <cfRule type="cellIs" dxfId="2344" priority="12" operator="lessThan">
      <formula>1</formula>
    </cfRule>
  </conditionalFormatting>
  <conditionalFormatting sqref="X259:X269">
    <cfRule type="cellIs" dxfId="2343" priority="11" operator="lessThan">
      <formula>1</formula>
    </cfRule>
  </conditionalFormatting>
  <conditionalFormatting sqref="Y264">
    <cfRule type="cellIs" dxfId="2342" priority="9" stopIfTrue="1" operator="lessThan">
      <formula>-0.999999</formula>
    </cfRule>
    <cfRule type="cellIs" dxfId="2341" priority="10" stopIfTrue="1" operator="greaterThan">
      <formula>0.9999999</formula>
    </cfRule>
  </conditionalFormatting>
  <conditionalFormatting sqref="Y265">
    <cfRule type="cellIs" dxfId="2340" priority="7" stopIfTrue="1" operator="lessThan">
      <formula>-0.999999</formula>
    </cfRule>
    <cfRule type="cellIs" dxfId="2339" priority="8" stopIfTrue="1" operator="greaterThan">
      <formula>0.9999999</formula>
    </cfRule>
  </conditionalFormatting>
  <conditionalFormatting sqref="Y266">
    <cfRule type="cellIs" dxfId="2338" priority="5" stopIfTrue="1" operator="lessThan">
      <formula>-0.999999</formula>
    </cfRule>
    <cfRule type="cellIs" dxfId="2337" priority="6" stopIfTrue="1" operator="greaterThan">
      <formula>0.9999999</formula>
    </cfRule>
  </conditionalFormatting>
  <conditionalFormatting sqref="Y267:Y269">
    <cfRule type="cellIs" dxfId="2336" priority="3" stopIfTrue="1" operator="lessThan">
      <formula>-0.999999</formula>
    </cfRule>
    <cfRule type="cellIs" dxfId="2335" priority="4" stopIfTrue="1" operator="greaterThan">
      <formula>0.9999999</formula>
    </cfRule>
  </conditionalFormatting>
  <conditionalFormatting sqref="Y258">
    <cfRule type="cellIs" dxfId="2334" priority="1" stopIfTrue="1" operator="lessThan">
      <formula>-0.999999</formula>
    </cfRule>
    <cfRule type="cellIs" dxfId="2333" priority="2" stopIfTrue="1" operator="greaterThan">
      <formula>0.9999999</formula>
    </cfRule>
  </conditionalFormatting>
  <pageMargins left="0.7" right="0.7" top="0.75" bottom="0.75" header="0.3" footer="0.3"/>
  <pageSetup orientation="portrait" horizontalDpi="4294967293" verticalDpi="4294967293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9"/>
  <dimension ref="A1:AC283"/>
  <sheetViews>
    <sheetView workbookViewId="0">
      <selection activeCell="L259" sqref="L259"/>
    </sheetView>
  </sheetViews>
  <sheetFormatPr baseColWidth="10" defaultRowHeight="15" x14ac:dyDescent="0.25"/>
  <cols>
    <col min="1" max="1" width="10.7109375" bestFit="1" customWidth="1"/>
    <col min="2" max="2" width="12.28515625" customWidth="1"/>
    <col min="3" max="3" width="8.28515625" bestFit="1" customWidth="1"/>
    <col min="4" max="4" width="8.85546875" customWidth="1"/>
    <col min="5" max="5" width="9.42578125" bestFit="1" customWidth="1"/>
    <col min="6" max="6" width="6.7109375" bestFit="1" customWidth="1"/>
    <col min="7" max="7" width="11" customWidth="1"/>
    <col min="8" max="9" width="10.140625" customWidth="1"/>
    <col min="10" max="10" width="10.5703125" customWidth="1"/>
    <col min="11" max="11" width="9" customWidth="1"/>
    <col min="12" max="12" width="6.28515625" bestFit="1" customWidth="1"/>
    <col min="13" max="13" width="14.42578125" bestFit="1" customWidth="1"/>
    <col min="14" max="14" width="11.5703125" bestFit="1" customWidth="1"/>
    <col min="15" max="15" width="9.28515625" bestFit="1" customWidth="1"/>
    <col min="16" max="16" width="14.28515625" customWidth="1"/>
    <col min="17" max="17" width="11.140625" bestFit="1" customWidth="1"/>
    <col min="18" max="18" width="7.140625" hidden="1" customWidth="1"/>
    <col min="19" max="19" width="12.28515625" customWidth="1"/>
    <col min="21" max="21" width="13.42578125" customWidth="1"/>
    <col min="22" max="22" width="11.85546875" bestFit="1" customWidth="1"/>
    <col min="23" max="23" width="12.42578125" customWidth="1"/>
    <col min="24" max="26" width="13.42578125" customWidth="1"/>
    <col min="27" max="27" width="7.7109375" customWidth="1"/>
    <col min="257" max="257" width="10.7109375" bestFit="1" customWidth="1"/>
    <col min="258" max="258" width="12.28515625" customWidth="1"/>
    <col min="259" max="259" width="8.28515625" bestFit="1" customWidth="1"/>
    <col min="260" max="260" width="8.85546875" customWidth="1"/>
    <col min="261" max="261" width="9.42578125" bestFit="1" customWidth="1"/>
    <col min="262" max="262" width="6.7109375" bestFit="1" customWidth="1"/>
    <col min="263" max="263" width="8" bestFit="1" customWidth="1"/>
    <col min="264" max="264" width="8.28515625" bestFit="1" customWidth="1"/>
    <col min="265" max="265" width="10.140625" customWidth="1"/>
    <col min="266" max="266" width="10.5703125" customWidth="1"/>
    <col min="267" max="267" width="9" customWidth="1"/>
    <col min="268" max="268" width="6.28515625" bestFit="1" customWidth="1"/>
    <col min="269" max="269" width="14.42578125" bestFit="1" customWidth="1"/>
    <col min="270" max="270" width="11.5703125" bestFit="1" customWidth="1"/>
    <col min="271" max="271" width="9.28515625" bestFit="1" customWidth="1"/>
    <col min="272" max="272" width="0" hidden="1" customWidth="1"/>
    <col min="273" max="273" width="11.140625" bestFit="1" customWidth="1"/>
    <col min="274" max="274" width="7.140625" bestFit="1" customWidth="1"/>
    <col min="275" max="275" width="12.28515625" customWidth="1"/>
    <col min="277" max="277" width="13.42578125" customWidth="1"/>
    <col min="278" max="278" width="11.85546875" bestFit="1" customWidth="1"/>
    <col min="279" max="279" width="12.42578125" customWidth="1"/>
    <col min="280" max="282" width="0" hidden="1" customWidth="1"/>
    <col min="283" max="283" width="7.7109375" customWidth="1"/>
    <col min="513" max="513" width="10.7109375" bestFit="1" customWidth="1"/>
    <col min="514" max="514" width="12.28515625" customWidth="1"/>
    <col min="515" max="515" width="8.28515625" bestFit="1" customWidth="1"/>
    <col min="516" max="516" width="8.85546875" customWidth="1"/>
    <col min="517" max="517" width="9.42578125" bestFit="1" customWidth="1"/>
    <col min="518" max="518" width="6.7109375" bestFit="1" customWidth="1"/>
    <col min="519" max="519" width="8" bestFit="1" customWidth="1"/>
    <col min="520" max="520" width="8.28515625" bestFit="1" customWidth="1"/>
    <col min="521" max="521" width="10.140625" customWidth="1"/>
    <col min="522" max="522" width="10.5703125" customWidth="1"/>
    <col min="523" max="523" width="9" customWidth="1"/>
    <col min="524" max="524" width="6.28515625" bestFit="1" customWidth="1"/>
    <col min="525" max="525" width="14.42578125" bestFit="1" customWidth="1"/>
    <col min="526" max="526" width="11.5703125" bestFit="1" customWidth="1"/>
    <col min="527" max="527" width="9.28515625" bestFit="1" customWidth="1"/>
    <col min="528" max="528" width="0" hidden="1" customWidth="1"/>
    <col min="529" max="529" width="11.140625" bestFit="1" customWidth="1"/>
    <col min="530" max="530" width="7.140625" bestFit="1" customWidth="1"/>
    <col min="531" max="531" width="12.28515625" customWidth="1"/>
    <col min="533" max="533" width="13.42578125" customWidth="1"/>
    <col min="534" max="534" width="11.85546875" bestFit="1" customWidth="1"/>
    <col min="535" max="535" width="12.42578125" customWidth="1"/>
    <col min="536" max="538" width="0" hidden="1" customWidth="1"/>
    <col min="539" max="539" width="7.7109375" customWidth="1"/>
    <col min="769" max="769" width="10.7109375" bestFit="1" customWidth="1"/>
    <col min="770" max="770" width="12.28515625" customWidth="1"/>
    <col min="771" max="771" width="8.28515625" bestFit="1" customWidth="1"/>
    <col min="772" max="772" width="8.85546875" customWidth="1"/>
    <col min="773" max="773" width="9.42578125" bestFit="1" customWidth="1"/>
    <col min="774" max="774" width="6.7109375" bestFit="1" customWidth="1"/>
    <col min="775" max="775" width="8" bestFit="1" customWidth="1"/>
    <col min="776" max="776" width="8.28515625" bestFit="1" customWidth="1"/>
    <col min="777" max="777" width="10.140625" customWidth="1"/>
    <col min="778" max="778" width="10.5703125" customWidth="1"/>
    <col min="779" max="779" width="9" customWidth="1"/>
    <col min="780" max="780" width="6.28515625" bestFit="1" customWidth="1"/>
    <col min="781" max="781" width="14.42578125" bestFit="1" customWidth="1"/>
    <col min="782" max="782" width="11.5703125" bestFit="1" customWidth="1"/>
    <col min="783" max="783" width="9.28515625" bestFit="1" customWidth="1"/>
    <col min="784" max="784" width="0" hidden="1" customWidth="1"/>
    <col min="785" max="785" width="11.140625" bestFit="1" customWidth="1"/>
    <col min="786" max="786" width="7.140625" bestFit="1" customWidth="1"/>
    <col min="787" max="787" width="12.28515625" customWidth="1"/>
    <col min="789" max="789" width="13.42578125" customWidth="1"/>
    <col min="790" max="790" width="11.85546875" bestFit="1" customWidth="1"/>
    <col min="791" max="791" width="12.42578125" customWidth="1"/>
    <col min="792" max="794" width="0" hidden="1" customWidth="1"/>
    <col min="795" max="795" width="7.7109375" customWidth="1"/>
    <col min="1025" max="1025" width="10.7109375" bestFit="1" customWidth="1"/>
    <col min="1026" max="1026" width="12.28515625" customWidth="1"/>
    <col min="1027" max="1027" width="8.28515625" bestFit="1" customWidth="1"/>
    <col min="1028" max="1028" width="8.85546875" customWidth="1"/>
    <col min="1029" max="1029" width="9.42578125" bestFit="1" customWidth="1"/>
    <col min="1030" max="1030" width="6.7109375" bestFit="1" customWidth="1"/>
    <col min="1031" max="1031" width="8" bestFit="1" customWidth="1"/>
    <col min="1032" max="1032" width="8.28515625" bestFit="1" customWidth="1"/>
    <col min="1033" max="1033" width="10.140625" customWidth="1"/>
    <col min="1034" max="1034" width="10.5703125" customWidth="1"/>
    <col min="1035" max="1035" width="9" customWidth="1"/>
    <col min="1036" max="1036" width="6.28515625" bestFit="1" customWidth="1"/>
    <col min="1037" max="1037" width="14.42578125" bestFit="1" customWidth="1"/>
    <col min="1038" max="1038" width="11.5703125" bestFit="1" customWidth="1"/>
    <col min="1039" max="1039" width="9.28515625" bestFit="1" customWidth="1"/>
    <col min="1040" max="1040" width="0" hidden="1" customWidth="1"/>
    <col min="1041" max="1041" width="11.140625" bestFit="1" customWidth="1"/>
    <col min="1042" max="1042" width="7.140625" bestFit="1" customWidth="1"/>
    <col min="1043" max="1043" width="12.28515625" customWidth="1"/>
    <col min="1045" max="1045" width="13.42578125" customWidth="1"/>
    <col min="1046" max="1046" width="11.85546875" bestFit="1" customWidth="1"/>
    <col min="1047" max="1047" width="12.42578125" customWidth="1"/>
    <col min="1048" max="1050" width="0" hidden="1" customWidth="1"/>
    <col min="1051" max="1051" width="7.7109375" customWidth="1"/>
    <col min="1281" max="1281" width="10.7109375" bestFit="1" customWidth="1"/>
    <col min="1282" max="1282" width="12.28515625" customWidth="1"/>
    <col min="1283" max="1283" width="8.28515625" bestFit="1" customWidth="1"/>
    <col min="1284" max="1284" width="8.85546875" customWidth="1"/>
    <col min="1285" max="1285" width="9.42578125" bestFit="1" customWidth="1"/>
    <col min="1286" max="1286" width="6.7109375" bestFit="1" customWidth="1"/>
    <col min="1287" max="1287" width="8" bestFit="1" customWidth="1"/>
    <col min="1288" max="1288" width="8.28515625" bestFit="1" customWidth="1"/>
    <col min="1289" max="1289" width="10.140625" customWidth="1"/>
    <col min="1290" max="1290" width="10.5703125" customWidth="1"/>
    <col min="1291" max="1291" width="9" customWidth="1"/>
    <col min="1292" max="1292" width="6.28515625" bestFit="1" customWidth="1"/>
    <col min="1293" max="1293" width="14.42578125" bestFit="1" customWidth="1"/>
    <col min="1294" max="1294" width="11.5703125" bestFit="1" customWidth="1"/>
    <col min="1295" max="1295" width="9.28515625" bestFit="1" customWidth="1"/>
    <col min="1296" max="1296" width="0" hidden="1" customWidth="1"/>
    <col min="1297" max="1297" width="11.140625" bestFit="1" customWidth="1"/>
    <col min="1298" max="1298" width="7.140625" bestFit="1" customWidth="1"/>
    <col min="1299" max="1299" width="12.28515625" customWidth="1"/>
    <col min="1301" max="1301" width="13.42578125" customWidth="1"/>
    <col min="1302" max="1302" width="11.85546875" bestFit="1" customWidth="1"/>
    <col min="1303" max="1303" width="12.42578125" customWidth="1"/>
    <col min="1304" max="1306" width="0" hidden="1" customWidth="1"/>
    <col min="1307" max="1307" width="7.7109375" customWidth="1"/>
    <col min="1537" max="1537" width="10.7109375" bestFit="1" customWidth="1"/>
    <col min="1538" max="1538" width="12.28515625" customWidth="1"/>
    <col min="1539" max="1539" width="8.28515625" bestFit="1" customWidth="1"/>
    <col min="1540" max="1540" width="8.85546875" customWidth="1"/>
    <col min="1541" max="1541" width="9.42578125" bestFit="1" customWidth="1"/>
    <col min="1542" max="1542" width="6.7109375" bestFit="1" customWidth="1"/>
    <col min="1543" max="1543" width="8" bestFit="1" customWidth="1"/>
    <col min="1544" max="1544" width="8.28515625" bestFit="1" customWidth="1"/>
    <col min="1545" max="1545" width="10.140625" customWidth="1"/>
    <col min="1546" max="1546" width="10.5703125" customWidth="1"/>
    <col min="1547" max="1547" width="9" customWidth="1"/>
    <col min="1548" max="1548" width="6.28515625" bestFit="1" customWidth="1"/>
    <col min="1549" max="1549" width="14.42578125" bestFit="1" customWidth="1"/>
    <col min="1550" max="1550" width="11.5703125" bestFit="1" customWidth="1"/>
    <col min="1551" max="1551" width="9.28515625" bestFit="1" customWidth="1"/>
    <col min="1552" max="1552" width="0" hidden="1" customWidth="1"/>
    <col min="1553" max="1553" width="11.140625" bestFit="1" customWidth="1"/>
    <col min="1554" max="1554" width="7.140625" bestFit="1" customWidth="1"/>
    <col min="1555" max="1555" width="12.28515625" customWidth="1"/>
    <col min="1557" max="1557" width="13.42578125" customWidth="1"/>
    <col min="1558" max="1558" width="11.85546875" bestFit="1" customWidth="1"/>
    <col min="1559" max="1559" width="12.42578125" customWidth="1"/>
    <col min="1560" max="1562" width="0" hidden="1" customWidth="1"/>
    <col min="1563" max="1563" width="7.7109375" customWidth="1"/>
    <col min="1793" max="1793" width="10.7109375" bestFit="1" customWidth="1"/>
    <col min="1794" max="1794" width="12.28515625" customWidth="1"/>
    <col min="1795" max="1795" width="8.28515625" bestFit="1" customWidth="1"/>
    <col min="1796" max="1796" width="8.85546875" customWidth="1"/>
    <col min="1797" max="1797" width="9.42578125" bestFit="1" customWidth="1"/>
    <col min="1798" max="1798" width="6.7109375" bestFit="1" customWidth="1"/>
    <col min="1799" max="1799" width="8" bestFit="1" customWidth="1"/>
    <col min="1800" max="1800" width="8.28515625" bestFit="1" customWidth="1"/>
    <col min="1801" max="1801" width="10.140625" customWidth="1"/>
    <col min="1802" max="1802" width="10.5703125" customWidth="1"/>
    <col min="1803" max="1803" width="9" customWidth="1"/>
    <col min="1804" max="1804" width="6.28515625" bestFit="1" customWidth="1"/>
    <col min="1805" max="1805" width="14.42578125" bestFit="1" customWidth="1"/>
    <col min="1806" max="1806" width="11.5703125" bestFit="1" customWidth="1"/>
    <col min="1807" max="1807" width="9.28515625" bestFit="1" customWidth="1"/>
    <col min="1808" max="1808" width="0" hidden="1" customWidth="1"/>
    <col min="1809" max="1809" width="11.140625" bestFit="1" customWidth="1"/>
    <col min="1810" max="1810" width="7.140625" bestFit="1" customWidth="1"/>
    <col min="1811" max="1811" width="12.28515625" customWidth="1"/>
    <col min="1813" max="1813" width="13.42578125" customWidth="1"/>
    <col min="1814" max="1814" width="11.85546875" bestFit="1" customWidth="1"/>
    <col min="1815" max="1815" width="12.42578125" customWidth="1"/>
    <col min="1816" max="1818" width="0" hidden="1" customWidth="1"/>
    <col min="1819" max="1819" width="7.7109375" customWidth="1"/>
    <col min="2049" max="2049" width="10.7109375" bestFit="1" customWidth="1"/>
    <col min="2050" max="2050" width="12.28515625" customWidth="1"/>
    <col min="2051" max="2051" width="8.28515625" bestFit="1" customWidth="1"/>
    <col min="2052" max="2052" width="8.85546875" customWidth="1"/>
    <col min="2053" max="2053" width="9.42578125" bestFit="1" customWidth="1"/>
    <col min="2054" max="2054" width="6.7109375" bestFit="1" customWidth="1"/>
    <col min="2055" max="2055" width="8" bestFit="1" customWidth="1"/>
    <col min="2056" max="2056" width="8.28515625" bestFit="1" customWidth="1"/>
    <col min="2057" max="2057" width="10.140625" customWidth="1"/>
    <col min="2058" max="2058" width="10.5703125" customWidth="1"/>
    <col min="2059" max="2059" width="9" customWidth="1"/>
    <col min="2060" max="2060" width="6.28515625" bestFit="1" customWidth="1"/>
    <col min="2061" max="2061" width="14.42578125" bestFit="1" customWidth="1"/>
    <col min="2062" max="2062" width="11.5703125" bestFit="1" customWidth="1"/>
    <col min="2063" max="2063" width="9.28515625" bestFit="1" customWidth="1"/>
    <col min="2064" max="2064" width="0" hidden="1" customWidth="1"/>
    <col min="2065" max="2065" width="11.140625" bestFit="1" customWidth="1"/>
    <col min="2066" max="2066" width="7.140625" bestFit="1" customWidth="1"/>
    <col min="2067" max="2067" width="12.28515625" customWidth="1"/>
    <col min="2069" max="2069" width="13.42578125" customWidth="1"/>
    <col min="2070" max="2070" width="11.85546875" bestFit="1" customWidth="1"/>
    <col min="2071" max="2071" width="12.42578125" customWidth="1"/>
    <col min="2072" max="2074" width="0" hidden="1" customWidth="1"/>
    <col min="2075" max="2075" width="7.7109375" customWidth="1"/>
    <col min="2305" max="2305" width="10.7109375" bestFit="1" customWidth="1"/>
    <col min="2306" max="2306" width="12.28515625" customWidth="1"/>
    <col min="2307" max="2307" width="8.28515625" bestFit="1" customWidth="1"/>
    <col min="2308" max="2308" width="8.85546875" customWidth="1"/>
    <col min="2309" max="2309" width="9.42578125" bestFit="1" customWidth="1"/>
    <col min="2310" max="2310" width="6.7109375" bestFit="1" customWidth="1"/>
    <col min="2311" max="2311" width="8" bestFit="1" customWidth="1"/>
    <col min="2312" max="2312" width="8.28515625" bestFit="1" customWidth="1"/>
    <col min="2313" max="2313" width="10.140625" customWidth="1"/>
    <col min="2314" max="2314" width="10.5703125" customWidth="1"/>
    <col min="2315" max="2315" width="9" customWidth="1"/>
    <col min="2316" max="2316" width="6.28515625" bestFit="1" customWidth="1"/>
    <col min="2317" max="2317" width="14.42578125" bestFit="1" customWidth="1"/>
    <col min="2318" max="2318" width="11.5703125" bestFit="1" customWidth="1"/>
    <col min="2319" max="2319" width="9.28515625" bestFit="1" customWidth="1"/>
    <col min="2320" max="2320" width="0" hidden="1" customWidth="1"/>
    <col min="2321" max="2321" width="11.140625" bestFit="1" customWidth="1"/>
    <col min="2322" max="2322" width="7.140625" bestFit="1" customWidth="1"/>
    <col min="2323" max="2323" width="12.28515625" customWidth="1"/>
    <col min="2325" max="2325" width="13.42578125" customWidth="1"/>
    <col min="2326" max="2326" width="11.85546875" bestFit="1" customWidth="1"/>
    <col min="2327" max="2327" width="12.42578125" customWidth="1"/>
    <col min="2328" max="2330" width="0" hidden="1" customWidth="1"/>
    <col min="2331" max="2331" width="7.7109375" customWidth="1"/>
    <col min="2561" max="2561" width="10.7109375" bestFit="1" customWidth="1"/>
    <col min="2562" max="2562" width="12.28515625" customWidth="1"/>
    <col min="2563" max="2563" width="8.28515625" bestFit="1" customWidth="1"/>
    <col min="2564" max="2564" width="8.85546875" customWidth="1"/>
    <col min="2565" max="2565" width="9.42578125" bestFit="1" customWidth="1"/>
    <col min="2566" max="2566" width="6.7109375" bestFit="1" customWidth="1"/>
    <col min="2567" max="2567" width="8" bestFit="1" customWidth="1"/>
    <col min="2568" max="2568" width="8.28515625" bestFit="1" customWidth="1"/>
    <col min="2569" max="2569" width="10.140625" customWidth="1"/>
    <col min="2570" max="2570" width="10.5703125" customWidth="1"/>
    <col min="2571" max="2571" width="9" customWidth="1"/>
    <col min="2572" max="2572" width="6.28515625" bestFit="1" customWidth="1"/>
    <col min="2573" max="2573" width="14.42578125" bestFit="1" customWidth="1"/>
    <col min="2574" max="2574" width="11.5703125" bestFit="1" customWidth="1"/>
    <col min="2575" max="2575" width="9.28515625" bestFit="1" customWidth="1"/>
    <col min="2576" max="2576" width="0" hidden="1" customWidth="1"/>
    <col min="2577" max="2577" width="11.140625" bestFit="1" customWidth="1"/>
    <col min="2578" max="2578" width="7.140625" bestFit="1" customWidth="1"/>
    <col min="2579" max="2579" width="12.28515625" customWidth="1"/>
    <col min="2581" max="2581" width="13.42578125" customWidth="1"/>
    <col min="2582" max="2582" width="11.85546875" bestFit="1" customWidth="1"/>
    <col min="2583" max="2583" width="12.42578125" customWidth="1"/>
    <col min="2584" max="2586" width="0" hidden="1" customWidth="1"/>
    <col min="2587" max="2587" width="7.7109375" customWidth="1"/>
    <col min="2817" max="2817" width="10.7109375" bestFit="1" customWidth="1"/>
    <col min="2818" max="2818" width="12.28515625" customWidth="1"/>
    <col min="2819" max="2819" width="8.28515625" bestFit="1" customWidth="1"/>
    <col min="2820" max="2820" width="8.85546875" customWidth="1"/>
    <col min="2821" max="2821" width="9.42578125" bestFit="1" customWidth="1"/>
    <col min="2822" max="2822" width="6.7109375" bestFit="1" customWidth="1"/>
    <col min="2823" max="2823" width="8" bestFit="1" customWidth="1"/>
    <col min="2824" max="2824" width="8.28515625" bestFit="1" customWidth="1"/>
    <col min="2825" max="2825" width="10.140625" customWidth="1"/>
    <col min="2826" max="2826" width="10.5703125" customWidth="1"/>
    <col min="2827" max="2827" width="9" customWidth="1"/>
    <col min="2828" max="2828" width="6.28515625" bestFit="1" customWidth="1"/>
    <col min="2829" max="2829" width="14.42578125" bestFit="1" customWidth="1"/>
    <col min="2830" max="2830" width="11.5703125" bestFit="1" customWidth="1"/>
    <col min="2831" max="2831" width="9.28515625" bestFit="1" customWidth="1"/>
    <col min="2832" max="2832" width="0" hidden="1" customWidth="1"/>
    <col min="2833" max="2833" width="11.140625" bestFit="1" customWidth="1"/>
    <col min="2834" max="2834" width="7.140625" bestFit="1" customWidth="1"/>
    <col min="2835" max="2835" width="12.28515625" customWidth="1"/>
    <col min="2837" max="2837" width="13.42578125" customWidth="1"/>
    <col min="2838" max="2838" width="11.85546875" bestFit="1" customWidth="1"/>
    <col min="2839" max="2839" width="12.42578125" customWidth="1"/>
    <col min="2840" max="2842" width="0" hidden="1" customWidth="1"/>
    <col min="2843" max="2843" width="7.7109375" customWidth="1"/>
    <col min="3073" max="3073" width="10.7109375" bestFit="1" customWidth="1"/>
    <col min="3074" max="3074" width="12.28515625" customWidth="1"/>
    <col min="3075" max="3075" width="8.28515625" bestFit="1" customWidth="1"/>
    <col min="3076" max="3076" width="8.85546875" customWidth="1"/>
    <col min="3077" max="3077" width="9.42578125" bestFit="1" customWidth="1"/>
    <col min="3078" max="3078" width="6.7109375" bestFit="1" customWidth="1"/>
    <col min="3079" max="3079" width="8" bestFit="1" customWidth="1"/>
    <col min="3080" max="3080" width="8.28515625" bestFit="1" customWidth="1"/>
    <col min="3081" max="3081" width="10.140625" customWidth="1"/>
    <col min="3082" max="3082" width="10.5703125" customWidth="1"/>
    <col min="3083" max="3083" width="9" customWidth="1"/>
    <col min="3084" max="3084" width="6.28515625" bestFit="1" customWidth="1"/>
    <col min="3085" max="3085" width="14.42578125" bestFit="1" customWidth="1"/>
    <col min="3086" max="3086" width="11.5703125" bestFit="1" customWidth="1"/>
    <col min="3087" max="3087" width="9.28515625" bestFit="1" customWidth="1"/>
    <col min="3088" max="3088" width="0" hidden="1" customWidth="1"/>
    <col min="3089" max="3089" width="11.140625" bestFit="1" customWidth="1"/>
    <col min="3090" max="3090" width="7.140625" bestFit="1" customWidth="1"/>
    <col min="3091" max="3091" width="12.28515625" customWidth="1"/>
    <col min="3093" max="3093" width="13.42578125" customWidth="1"/>
    <col min="3094" max="3094" width="11.85546875" bestFit="1" customWidth="1"/>
    <col min="3095" max="3095" width="12.42578125" customWidth="1"/>
    <col min="3096" max="3098" width="0" hidden="1" customWidth="1"/>
    <col min="3099" max="3099" width="7.7109375" customWidth="1"/>
    <col min="3329" max="3329" width="10.7109375" bestFit="1" customWidth="1"/>
    <col min="3330" max="3330" width="12.28515625" customWidth="1"/>
    <col min="3331" max="3331" width="8.28515625" bestFit="1" customWidth="1"/>
    <col min="3332" max="3332" width="8.85546875" customWidth="1"/>
    <col min="3333" max="3333" width="9.42578125" bestFit="1" customWidth="1"/>
    <col min="3334" max="3334" width="6.7109375" bestFit="1" customWidth="1"/>
    <col min="3335" max="3335" width="8" bestFit="1" customWidth="1"/>
    <col min="3336" max="3336" width="8.28515625" bestFit="1" customWidth="1"/>
    <col min="3337" max="3337" width="10.140625" customWidth="1"/>
    <col min="3338" max="3338" width="10.5703125" customWidth="1"/>
    <col min="3339" max="3339" width="9" customWidth="1"/>
    <col min="3340" max="3340" width="6.28515625" bestFit="1" customWidth="1"/>
    <col min="3341" max="3341" width="14.42578125" bestFit="1" customWidth="1"/>
    <col min="3342" max="3342" width="11.5703125" bestFit="1" customWidth="1"/>
    <col min="3343" max="3343" width="9.28515625" bestFit="1" customWidth="1"/>
    <col min="3344" max="3344" width="0" hidden="1" customWidth="1"/>
    <col min="3345" max="3345" width="11.140625" bestFit="1" customWidth="1"/>
    <col min="3346" max="3346" width="7.140625" bestFit="1" customWidth="1"/>
    <col min="3347" max="3347" width="12.28515625" customWidth="1"/>
    <col min="3349" max="3349" width="13.42578125" customWidth="1"/>
    <col min="3350" max="3350" width="11.85546875" bestFit="1" customWidth="1"/>
    <col min="3351" max="3351" width="12.42578125" customWidth="1"/>
    <col min="3352" max="3354" width="0" hidden="1" customWidth="1"/>
    <col min="3355" max="3355" width="7.7109375" customWidth="1"/>
    <col min="3585" max="3585" width="10.7109375" bestFit="1" customWidth="1"/>
    <col min="3586" max="3586" width="12.28515625" customWidth="1"/>
    <col min="3587" max="3587" width="8.28515625" bestFit="1" customWidth="1"/>
    <col min="3588" max="3588" width="8.85546875" customWidth="1"/>
    <col min="3589" max="3589" width="9.42578125" bestFit="1" customWidth="1"/>
    <col min="3590" max="3590" width="6.7109375" bestFit="1" customWidth="1"/>
    <col min="3591" max="3591" width="8" bestFit="1" customWidth="1"/>
    <col min="3592" max="3592" width="8.28515625" bestFit="1" customWidth="1"/>
    <col min="3593" max="3593" width="10.140625" customWidth="1"/>
    <col min="3594" max="3594" width="10.5703125" customWidth="1"/>
    <col min="3595" max="3595" width="9" customWidth="1"/>
    <col min="3596" max="3596" width="6.28515625" bestFit="1" customWidth="1"/>
    <col min="3597" max="3597" width="14.42578125" bestFit="1" customWidth="1"/>
    <col min="3598" max="3598" width="11.5703125" bestFit="1" customWidth="1"/>
    <col min="3599" max="3599" width="9.28515625" bestFit="1" customWidth="1"/>
    <col min="3600" max="3600" width="0" hidden="1" customWidth="1"/>
    <col min="3601" max="3601" width="11.140625" bestFit="1" customWidth="1"/>
    <col min="3602" max="3602" width="7.140625" bestFit="1" customWidth="1"/>
    <col min="3603" max="3603" width="12.28515625" customWidth="1"/>
    <col min="3605" max="3605" width="13.42578125" customWidth="1"/>
    <col min="3606" max="3606" width="11.85546875" bestFit="1" customWidth="1"/>
    <col min="3607" max="3607" width="12.42578125" customWidth="1"/>
    <col min="3608" max="3610" width="0" hidden="1" customWidth="1"/>
    <col min="3611" max="3611" width="7.7109375" customWidth="1"/>
    <col min="3841" max="3841" width="10.7109375" bestFit="1" customWidth="1"/>
    <col min="3842" max="3842" width="12.28515625" customWidth="1"/>
    <col min="3843" max="3843" width="8.28515625" bestFit="1" customWidth="1"/>
    <col min="3844" max="3844" width="8.85546875" customWidth="1"/>
    <col min="3845" max="3845" width="9.42578125" bestFit="1" customWidth="1"/>
    <col min="3846" max="3846" width="6.7109375" bestFit="1" customWidth="1"/>
    <col min="3847" max="3847" width="8" bestFit="1" customWidth="1"/>
    <col min="3848" max="3848" width="8.28515625" bestFit="1" customWidth="1"/>
    <col min="3849" max="3849" width="10.140625" customWidth="1"/>
    <col min="3850" max="3850" width="10.5703125" customWidth="1"/>
    <col min="3851" max="3851" width="9" customWidth="1"/>
    <col min="3852" max="3852" width="6.28515625" bestFit="1" customWidth="1"/>
    <col min="3853" max="3853" width="14.42578125" bestFit="1" customWidth="1"/>
    <col min="3854" max="3854" width="11.5703125" bestFit="1" customWidth="1"/>
    <col min="3855" max="3855" width="9.28515625" bestFit="1" customWidth="1"/>
    <col min="3856" max="3856" width="0" hidden="1" customWidth="1"/>
    <col min="3857" max="3857" width="11.140625" bestFit="1" customWidth="1"/>
    <col min="3858" max="3858" width="7.140625" bestFit="1" customWidth="1"/>
    <col min="3859" max="3859" width="12.28515625" customWidth="1"/>
    <col min="3861" max="3861" width="13.42578125" customWidth="1"/>
    <col min="3862" max="3862" width="11.85546875" bestFit="1" customWidth="1"/>
    <col min="3863" max="3863" width="12.42578125" customWidth="1"/>
    <col min="3864" max="3866" width="0" hidden="1" customWidth="1"/>
    <col min="3867" max="3867" width="7.7109375" customWidth="1"/>
    <col min="4097" max="4097" width="10.7109375" bestFit="1" customWidth="1"/>
    <col min="4098" max="4098" width="12.28515625" customWidth="1"/>
    <col min="4099" max="4099" width="8.28515625" bestFit="1" customWidth="1"/>
    <col min="4100" max="4100" width="8.85546875" customWidth="1"/>
    <col min="4101" max="4101" width="9.42578125" bestFit="1" customWidth="1"/>
    <col min="4102" max="4102" width="6.7109375" bestFit="1" customWidth="1"/>
    <col min="4103" max="4103" width="8" bestFit="1" customWidth="1"/>
    <col min="4104" max="4104" width="8.28515625" bestFit="1" customWidth="1"/>
    <col min="4105" max="4105" width="10.140625" customWidth="1"/>
    <col min="4106" max="4106" width="10.5703125" customWidth="1"/>
    <col min="4107" max="4107" width="9" customWidth="1"/>
    <col min="4108" max="4108" width="6.28515625" bestFit="1" customWidth="1"/>
    <col min="4109" max="4109" width="14.42578125" bestFit="1" customWidth="1"/>
    <col min="4110" max="4110" width="11.5703125" bestFit="1" customWidth="1"/>
    <col min="4111" max="4111" width="9.28515625" bestFit="1" customWidth="1"/>
    <col min="4112" max="4112" width="0" hidden="1" customWidth="1"/>
    <col min="4113" max="4113" width="11.140625" bestFit="1" customWidth="1"/>
    <col min="4114" max="4114" width="7.140625" bestFit="1" customWidth="1"/>
    <col min="4115" max="4115" width="12.28515625" customWidth="1"/>
    <col min="4117" max="4117" width="13.42578125" customWidth="1"/>
    <col min="4118" max="4118" width="11.85546875" bestFit="1" customWidth="1"/>
    <col min="4119" max="4119" width="12.42578125" customWidth="1"/>
    <col min="4120" max="4122" width="0" hidden="1" customWidth="1"/>
    <col min="4123" max="4123" width="7.7109375" customWidth="1"/>
    <col min="4353" max="4353" width="10.7109375" bestFit="1" customWidth="1"/>
    <col min="4354" max="4354" width="12.28515625" customWidth="1"/>
    <col min="4355" max="4355" width="8.28515625" bestFit="1" customWidth="1"/>
    <col min="4356" max="4356" width="8.85546875" customWidth="1"/>
    <col min="4357" max="4357" width="9.42578125" bestFit="1" customWidth="1"/>
    <col min="4358" max="4358" width="6.7109375" bestFit="1" customWidth="1"/>
    <col min="4359" max="4359" width="8" bestFit="1" customWidth="1"/>
    <col min="4360" max="4360" width="8.28515625" bestFit="1" customWidth="1"/>
    <col min="4361" max="4361" width="10.140625" customWidth="1"/>
    <col min="4362" max="4362" width="10.5703125" customWidth="1"/>
    <col min="4363" max="4363" width="9" customWidth="1"/>
    <col min="4364" max="4364" width="6.28515625" bestFit="1" customWidth="1"/>
    <col min="4365" max="4365" width="14.42578125" bestFit="1" customWidth="1"/>
    <col min="4366" max="4366" width="11.5703125" bestFit="1" customWidth="1"/>
    <col min="4367" max="4367" width="9.28515625" bestFit="1" customWidth="1"/>
    <col min="4368" max="4368" width="0" hidden="1" customWidth="1"/>
    <col min="4369" max="4369" width="11.140625" bestFit="1" customWidth="1"/>
    <col min="4370" max="4370" width="7.140625" bestFit="1" customWidth="1"/>
    <col min="4371" max="4371" width="12.28515625" customWidth="1"/>
    <col min="4373" max="4373" width="13.42578125" customWidth="1"/>
    <col min="4374" max="4374" width="11.85546875" bestFit="1" customWidth="1"/>
    <col min="4375" max="4375" width="12.42578125" customWidth="1"/>
    <col min="4376" max="4378" width="0" hidden="1" customWidth="1"/>
    <col min="4379" max="4379" width="7.7109375" customWidth="1"/>
    <col min="4609" max="4609" width="10.7109375" bestFit="1" customWidth="1"/>
    <col min="4610" max="4610" width="12.28515625" customWidth="1"/>
    <col min="4611" max="4611" width="8.28515625" bestFit="1" customWidth="1"/>
    <col min="4612" max="4612" width="8.85546875" customWidth="1"/>
    <col min="4613" max="4613" width="9.42578125" bestFit="1" customWidth="1"/>
    <col min="4614" max="4614" width="6.7109375" bestFit="1" customWidth="1"/>
    <col min="4615" max="4615" width="8" bestFit="1" customWidth="1"/>
    <col min="4616" max="4616" width="8.28515625" bestFit="1" customWidth="1"/>
    <col min="4617" max="4617" width="10.140625" customWidth="1"/>
    <col min="4618" max="4618" width="10.5703125" customWidth="1"/>
    <col min="4619" max="4619" width="9" customWidth="1"/>
    <col min="4620" max="4620" width="6.28515625" bestFit="1" customWidth="1"/>
    <col min="4621" max="4621" width="14.42578125" bestFit="1" customWidth="1"/>
    <col min="4622" max="4622" width="11.5703125" bestFit="1" customWidth="1"/>
    <col min="4623" max="4623" width="9.28515625" bestFit="1" customWidth="1"/>
    <col min="4624" max="4624" width="0" hidden="1" customWidth="1"/>
    <col min="4625" max="4625" width="11.140625" bestFit="1" customWidth="1"/>
    <col min="4626" max="4626" width="7.140625" bestFit="1" customWidth="1"/>
    <col min="4627" max="4627" width="12.28515625" customWidth="1"/>
    <col min="4629" max="4629" width="13.42578125" customWidth="1"/>
    <col min="4630" max="4630" width="11.85546875" bestFit="1" customWidth="1"/>
    <col min="4631" max="4631" width="12.42578125" customWidth="1"/>
    <col min="4632" max="4634" width="0" hidden="1" customWidth="1"/>
    <col min="4635" max="4635" width="7.7109375" customWidth="1"/>
    <col min="4865" max="4865" width="10.7109375" bestFit="1" customWidth="1"/>
    <col min="4866" max="4866" width="12.28515625" customWidth="1"/>
    <col min="4867" max="4867" width="8.28515625" bestFit="1" customWidth="1"/>
    <col min="4868" max="4868" width="8.85546875" customWidth="1"/>
    <col min="4869" max="4869" width="9.42578125" bestFit="1" customWidth="1"/>
    <col min="4870" max="4870" width="6.7109375" bestFit="1" customWidth="1"/>
    <col min="4871" max="4871" width="8" bestFit="1" customWidth="1"/>
    <col min="4872" max="4872" width="8.28515625" bestFit="1" customWidth="1"/>
    <col min="4873" max="4873" width="10.140625" customWidth="1"/>
    <col min="4874" max="4874" width="10.5703125" customWidth="1"/>
    <col min="4875" max="4875" width="9" customWidth="1"/>
    <col min="4876" max="4876" width="6.28515625" bestFit="1" customWidth="1"/>
    <col min="4877" max="4877" width="14.42578125" bestFit="1" customWidth="1"/>
    <col min="4878" max="4878" width="11.5703125" bestFit="1" customWidth="1"/>
    <col min="4879" max="4879" width="9.28515625" bestFit="1" customWidth="1"/>
    <col min="4880" max="4880" width="0" hidden="1" customWidth="1"/>
    <col min="4881" max="4881" width="11.140625" bestFit="1" customWidth="1"/>
    <col min="4882" max="4882" width="7.140625" bestFit="1" customWidth="1"/>
    <col min="4883" max="4883" width="12.28515625" customWidth="1"/>
    <col min="4885" max="4885" width="13.42578125" customWidth="1"/>
    <col min="4886" max="4886" width="11.85546875" bestFit="1" customWidth="1"/>
    <col min="4887" max="4887" width="12.42578125" customWidth="1"/>
    <col min="4888" max="4890" width="0" hidden="1" customWidth="1"/>
    <col min="4891" max="4891" width="7.7109375" customWidth="1"/>
    <col min="5121" max="5121" width="10.7109375" bestFit="1" customWidth="1"/>
    <col min="5122" max="5122" width="12.28515625" customWidth="1"/>
    <col min="5123" max="5123" width="8.28515625" bestFit="1" customWidth="1"/>
    <col min="5124" max="5124" width="8.85546875" customWidth="1"/>
    <col min="5125" max="5125" width="9.42578125" bestFit="1" customWidth="1"/>
    <col min="5126" max="5126" width="6.7109375" bestFit="1" customWidth="1"/>
    <col min="5127" max="5127" width="8" bestFit="1" customWidth="1"/>
    <col min="5128" max="5128" width="8.28515625" bestFit="1" customWidth="1"/>
    <col min="5129" max="5129" width="10.140625" customWidth="1"/>
    <col min="5130" max="5130" width="10.5703125" customWidth="1"/>
    <col min="5131" max="5131" width="9" customWidth="1"/>
    <col min="5132" max="5132" width="6.28515625" bestFit="1" customWidth="1"/>
    <col min="5133" max="5133" width="14.42578125" bestFit="1" customWidth="1"/>
    <col min="5134" max="5134" width="11.5703125" bestFit="1" customWidth="1"/>
    <col min="5135" max="5135" width="9.28515625" bestFit="1" customWidth="1"/>
    <col min="5136" max="5136" width="0" hidden="1" customWidth="1"/>
    <col min="5137" max="5137" width="11.140625" bestFit="1" customWidth="1"/>
    <col min="5138" max="5138" width="7.140625" bestFit="1" customWidth="1"/>
    <col min="5139" max="5139" width="12.28515625" customWidth="1"/>
    <col min="5141" max="5141" width="13.42578125" customWidth="1"/>
    <col min="5142" max="5142" width="11.85546875" bestFit="1" customWidth="1"/>
    <col min="5143" max="5143" width="12.42578125" customWidth="1"/>
    <col min="5144" max="5146" width="0" hidden="1" customWidth="1"/>
    <col min="5147" max="5147" width="7.7109375" customWidth="1"/>
    <col min="5377" max="5377" width="10.7109375" bestFit="1" customWidth="1"/>
    <col min="5378" max="5378" width="12.28515625" customWidth="1"/>
    <col min="5379" max="5379" width="8.28515625" bestFit="1" customWidth="1"/>
    <col min="5380" max="5380" width="8.85546875" customWidth="1"/>
    <col min="5381" max="5381" width="9.42578125" bestFit="1" customWidth="1"/>
    <col min="5382" max="5382" width="6.7109375" bestFit="1" customWidth="1"/>
    <col min="5383" max="5383" width="8" bestFit="1" customWidth="1"/>
    <col min="5384" max="5384" width="8.28515625" bestFit="1" customWidth="1"/>
    <col min="5385" max="5385" width="10.140625" customWidth="1"/>
    <col min="5386" max="5386" width="10.5703125" customWidth="1"/>
    <col min="5387" max="5387" width="9" customWidth="1"/>
    <col min="5388" max="5388" width="6.28515625" bestFit="1" customWidth="1"/>
    <col min="5389" max="5389" width="14.42578125" bestFit="1" customWidth="1"/>
    <col min="5390" max="5390" width="11.5703125" bestFit="1" customWidth="1"/>
    <col min="5391" max="5391" width="9.28515625" bestFit="1" customWidth="1"/>
    <col min="5392" max="5392" width="0" hidden="1" customWidth="1"/>
    <col min="5393" max="5393" width="11.140625" bestFit="1" customWidth="1"/>
    <col min="5394" max="5394" width="7.140625" bestFit="1" customWidth="1"/>
    <col min="5395" max="5395" width="12.28515625" customWidth="1"/>
    <col min="5397" max="5397" width="13.42578125" customWidth="1"/>
    <col min="5398" max="5398" width="11.85546875" bestFit="1" customWidth="1"/>
    <col min="5399" max="5399" width="12.42578125" customWidth="1"/>
    <col min="5400" max="5402" width="0" hidden="1" customWidth="1"/>
    <col min="5403" max="5403" width="7.7109375" customWidth="1"/>
    <col min="5633" max="5633" width="10.7109375" bestFit="1" customWidth="1"/>
    <col min="5634" max="5634" width="12.28515625" customWidth="1"/>
    <col min="5635" max="5635" width="8.28515625" bestFit="1" customWidth="1"/>
    <col min="5636" max="5636" width="8.85546875" customWidth="1"/>
    <col min="5637" max="5637" width="9.42578125" bestFit="1" customWidth="1"/>
    <col min="5638" max="5638" width="6.7109375" bestFit="1" customWidth="1"/>
    <col min="5639" max="5639" width="8" bestFit="1" customWidth="1"/>
    <col min="5640" max="5640" width="8.28515625" bestFit="1" customWidth="1"/>
    <col min="5641" max="5641" width="10.140625" customWidth="1"/>
    <col min="5642" max="5642" width="10.5703125" customWidth="1"/>
    <col min="5643" max="5643" width="9" customWidth="1"/>
    <col min="5644" max="5644" width="6.28515625" bestFit="1" customWidth="1"/>
    <col min="5645" max="5645" width="14.42578125" bestFit="1" customWidth="1"/>
    <col min="5646" max="5646" width="11.5703125" bestFit="1" customWidth="1"/>
    <col min="5647" max="5647" width="9.28515625" bestFit="1" customWidth="1"/>
    <col min="5648" max="5648" width="0" hidden="1" customWidth="1"/>
    <col min="5649" max="5649" width="11.140625" bestFit="1" customWidth="1"/>
    <col min="5650" max="5650" width="7.140625" bestFit="1" customWidth="1"/>
    <col min="5651" max="5651" width="12.28515625" customWidth="1"/>
    <col min="5653" max="5653" width="13.42578125" customWidth="1"/>
    <col min="5654" max="5654" width="11.85546875" bestFit="1" customWidth="1"/>
    <col min="5655" max="5655" width="12.42578125" customWidth="1"/>
    <col min="5656" max="5658" width="0" hidden="1" customWidth="1"/>
    <col min="5659" max="5659" width="7.7109375" customWidth="1"/>
    <col min="5889" max="5889" width="10.7109375" bestFit="1" customWidth="1"/>
    <col min="5890" max="5890" width="12.28515625" customWidth="1"/>
    <col min="5891" max="5891" width="8.28515625" bestFit="1" customWidth="1"/>
    <col min="5892" max="5892" width="8.85546875" customWidth="1"/>
    <col min="5893" max="5893" width="9.42578125" bestFit="1" customWidth="1"/>
    <col min="5894" max="5894" width="6.7109375" bestFit="1" customWidth="1"/>
    <col min="5895" max="5895" width="8" bestFit="1" customWidth="1"/>
    <col min="5896" max="5896" width="8.28515625" bestFit="1" customWidth="1"/>
    <col min="5897" max="5897" width="10.140625" customWidth="1"/>
    <col min="5898" max="5898" width="10.5703125" customWidth="1"/>
    <col min="5899" max="5899" width="9" customWidth="1"/>
    <col min="5900" max="5900" width="6.28515625" bestFit="1" customWidth="1"/>
    <col min="5901" max="5901" width="14.42578125" bestFit="1" customWidth="1"/>
    <col min="5902" max="5902" width="11.5703125" bestFit="1" customWidth="1"/>
    <col min="5903" max="5903" width="9.28515625" bestFit="1" customWidth="1"/>
    <col min="5904" max="5904" width="0" hidden="1" customWidth="1"/>
    <col min="5905" max="5905" width="11.140625" bestFit="1" customWidth="1"/>
    <col min="5906" max="5906" width="7.140625" bestFit="1" customWidth="1"/>
    <col min="5907" max="5907" width="12.28515625" customWidth="1"/>
    <col min="5909" max="5909" width="13.42578125" customWidth="1"/>
    <col min="5910" max="5910" width="11.85546875" bestFit="1" customWidth="1"/>
    <col min="5911" max="5911" width="12.42578125" customWidth="1"/>
    <col min="5912" max="5914" width="0" hidden="1" customWidth="1"/>
    <col min="5915" max="5915" width="7.7109375" customWidth="1"/>
    <col min="6145" max="6145" width="10.7109375" bestFit="1" customWidth="1"/>
    <col min="6146" max="6146" width="12.28515625" customWidth="1"/>
    <col min="6147" max="6147" width="8.28515625" bestFit="1" customWidth="1"/>
    <col min="6148" max="6148" width="8.85546875" customWidth="1"/>
    <col min="6149" max="6149" width="9.42578125" bestFit="1" customWidth="1"/>
    <col min="6150" max="6150" width="6.7109375" bestFit="1" customWidth="1"/>
    <col min="6151" max="6151" width="8" bestFit="1" customWidth="1"/>
    <col min="6152" max="6152" width="8.28515625" bestFit="1" customWidth="1"/>
    <col min="6153" max="6153" width="10.140625" customWidth="1"/>
    <col min="6154" max="6154" width="10.5703125" customWidth="1"/>
    <col min="6155" max="6155" width="9" customWidth="1"/>
    <col min="6156" max="6156" width="6.28515625" bestFit="1" customWidth="1"/>
    <col min="6157" max="6157" width="14.42578125" bestFit="1" customWidth="1"/>
    <col min="6158" max="6158" width="11.5703125" bestFit="1" customWidth="1"/>
    <col min="6159" max="6159" width="9.28515625" bestFit="1" customWidth="1"/>
    <col min="6160" max="6160" width="0" hidden="1" customWidth="1"/>
    <col min="6161" max="6161" width="11.140625" bestFit="1" customWidth="1"/>
    <col min="6162" max="6162" width="7.140625" bestFit="1" customWidth="1"/>
    <col min="6163" max="6163" width="12.28515625" customWidth="1"/>
    <col min="6165" max="6165" width="13.42578125" customWidth="1"/>
    <col min="6166" max="6166" width="11.85546875" bestFit="1" customWidth="1"/>
    <col min="6167" max="6167" width="12.42578125" customWidth="1"/>
    <col min="6168" max="6170" width="0" hidden="1" customWidth="1"/>
    <col min="6171" max="6171" width="7.7109375" customWidth="1"/>
    <col min="6401" max="6401" width="10.7109375" bestFit="1" customWidth="1"/>
    <col min="6402" max="6402" width="12.28515625" customWidth="1"/>
    <col min="6403" max="6403" width="8.28515625" bestFit="1" customWidth="1"/>
    <col min="6404" max="6404" width="8.85546875" customWidth="1"/>
    <col min="6405" max="6405" width="9.42578125" bestFit="1" customWidth="1"/>
    <col min="6406" max="6406" width="6.7109375" bestFit="1" customWidth="1"/>
    <col min="6407" max="6407" width="8" bestFit="1" customWidth="1"/>
    <col min="6408" max="6408" width="8.28515625" bestFit="1" customWidth="1"/>
    <col min="6409" max="6409" width="10.140625" customWidth="1"/>
    <col min="6410" max="6410" width="10.5703125" customWidth="1"/>
    <col min="6411" max="6411" width="9" customWidth="1"/>
    <col min="6412" max="6412" width="6.28515625" bestFit="1" customWidth="1"/>
    <col min="6413" max="6413" width="14.42578125" bestFit="1" customWidth="1"/>
    <col min="6414" max="6414" width="11.5703125" bestFit="1" customWidth="1"/>
    <col min="6415" max="6415" width="9.28515625" bestFit="1" customWidth="1"/>
    <col min="6416" max="6416" width="0" hidden="1" customWidth="1"/>
    <col min="6417" max="6417" width="11.140625" bestFit="1" customWidth="1"/>
    <col min="6418" max="6418" width="7.140625" bestFit="1" customWidth="1"/>
    <col min="6419" max="6419" width="12.28515625" customWidth="1"/>
    <col min="6421" max="6421" width="13.42578125" customWidth="1"/>
    <col min="6422" max="6422" width="11.85546875" bestFit="1" customWidth="1"/>
    <col min="6423" max="6423" width="12.42578125" customWidth="1"/>
    <col min="6424" max="6426" width="0" hidden="1" customWidth="1"/>
    <col min="6427" max="6427" width="7.7109375" customWidth="1"/>
    <col min="6657" max="6657" width="10.7109375" bestFit="1" customWidth="1"/>
    <col min="6658" max="6658" width="12.28515625" customWidth="1"/>
    <col min="6659" max="6659" width="8.28515625" bestFit="1" customWidth="1"/>
    <col min="6660" max="6660" width="8.85546875" customWidth="1"/>
    <col min="6661" max="6661" width="9.42578125" bestFit="1" customWidth="1"/>
    <col min="6662" max="6662" width="6.7109375" bestFit="1" customWidth="1"/>
    <col min="6663" max="6663" width="8" bestFit="1" customWidth="1"/>
    <col min="6664" max="6664" width="8.28515625" bestFit="1" customWidth="1"/>
    <col min="6665" max="6665" width="10.140625" customWidth="1"/>
    <col min="6666" max="6666" width="10.5703125" customWidth="1"/>
    <col min="6667" max="6667" width="9" customWidth="1"/>
    <col min="6668" max="6668" width="6.28515625" bestFit="1" customWidth="1"/>
    <col min="6669" max="6669" width="14.42578125" bestFit="1" customWidth="1"/>
    <col min="6670" max="6670" width="11.5703125" bestFit="1" customWidth="1"/>
    <col min="6671" max="6671" width="9.28515625" bestFit="1" customWidth="1"/>
    <col min="6672" max="6672" width="0" hidden="1" customWidth="1"/>
    <col min="6673" max="6673" width="11.140625" bestFit="1" customWidth="1"/>
    <col min="6674" max="6674" width="7.140625" bestFit="1" customWidth="1"/>
    <col min="6675" max="6675" width="12.28515625" customWidth="1"/>
    <col min="6677" max="6677" width="13.42578125" customWidth="1"/>
    <col min="6678" max="6678" width="11.85546875" bestFit="1" customWidth="1"/>
    <col min="6679" max="6679" width="12.42578125" customWidth="1"/>
    <col min="6680" max="6682" width="0" hidden="1" customWidth="1"/>
    <col min="6683" max="6683" width="7.7109375" customWidth="1"/>
    <col min="6913" max="6913" width="10.7109375" bestFit="1" customWidth="1"/>
    <col min="6914" max="6914" width="12.28515625" customWidth="1"/>
    <col min="6915" max="6915" width="8.28515625" bestFit="1" customWidth="1"/>
    <col min="6916" max="6916" width="8.85546875" customWidth="1"/>
    <col min="6917" max="6917" width="9.42578125" bestFit="1" customWidth="1"/>
    <col min="6918" max="6918" width="6.7109375" bestFit="1" customWidth="1"/>
    <col min="6919" max="6919" width="8" bestFit="1" customWidth="1"/>
    <col min="6920" max="6920" width="8.28515625" bestFit="1" customWidth="1"/>
    <col min="6921" max="6921" width="10.140625" customWidth="1"/>
    <col min="6922" max="6922" width="10.5703125" customWidth="1"/>
    <col min="6923" max="6923" width="9" customWidth="1"/>
    <col min="6924" max="6924" width="6.28515625" bestFit="1" customWidth="1"/>
    <col min="6925" max="6925" width="14.42578125" bestFit="1" customWidth="1"/>
    <col min="6926" max="6926" width="11.5703125" bestFit="1" customWidth="1"/>
    <col min="6927" max="6927" width="9.28515625" bestFit="1" customWidth="1"/>
    <col min="6928" max="6928" width="0" hidden="1" customWidth="1"/>
    <col min="6929" max="6929" width="11.140625" bestFit="1" customWidth="1"/>
    <col min="6930" max="6930" width="7.140625" bestFit="1" customWidth="1"/>
    <col min="6931" max="6931" width="12.28515625" customWidth="1"/>
    <col min="6933" max="6933" width="13.42578125" customWidth="1"/>
    <col min="6934" max="6934" width="11.85546875" bestFit="1" customWidth="1"/>
    <col min="6935" max="6935" width="12.42578125" customWidth="1"/>
    <col min="6936" max="6938" width="0" hidden="1" customWidth="1"/>
    <col min="6939" max="6939" width="7.7109375" customWidth="1"/>
    <col min="7169" max="7169" width="10.7109375" bestFit="1" customWidth="1"/>
    <col min="7170" max="7170" width="12.28515625" customWidth="1"/>
    <col min="7171" max="7171" width="8.28515625" bestFit="1" customWidth="1"/>
    <col min="7172" max="7172" width="8.85546875" customWidth="1"/>
    <col min="7173" max="7173" width="9.42578125" bestFit="1" customWidth="1"/>
    <col min="7174" max="7174" width="6.7109375" bestFit="1" customWidth="1"/>
    <col min="7175" max="7175" width="8" bestFit="1" customWidth="1"/>
    <col min="7176" max="7176" width="8.28515625" bestFit="1" customWidth="1"/>
    <col min="7177" max="7177" width="10.140625" customWidth="1"/>
    <col min="7178" max="7178" width="10.5703125" customWidth="1"/>
    <col min="7179" max="7179" width="9" customWidth="1"/>
    <col min="7180" max="7180" width="6.28515625" bestFit="1" customWidth="1"/>
    <col min="7181" max="7181" width="14.42578125" bestFit="1" customWidth="1"/>
    <col min="7182" max="7182" width="11.5703125" bestFit="1" customWidth="1"/>
    <col min="7183" max="7183" width="9.28515625" bestFit="1" customWidth="1"/>
    <col min="7184" max="7184" width="0" hidden="1" customWidth="1"/>
    <col min="7185" max="7185" width="11.140625" bestFit="1" customWidth="1"/>
    <col min="7186" max="7186" width="7.140625" bestFit="1" customWidth="1"/>
    <col min="7187" max="7187" width="12.28515625" customWidth="1"/>
    <col min="7189" max="7189" width="13.42578125" customWidth="1"/>
    <col min="7190" max="7190" width="11.85546875" bestFit="1" customWidth="1"/>
    <col min="7191" max="7191" width="12.42578125" customWidth="1"/>
    <col min="7192" max="7194" width="0" hidden="1" customWidth="1"/>
    <col min="7195" max="7195" width="7.7109375" customWidth="1"/>
    <col min="7425" max="7425" width="10.7109375" bestFit="1" customWidth="1"/>
    <col min="7426" max="7426" width="12.28515625" customWidth="1"/>
    <col min="7427" max="7427" width="8.28515625" bestFit="1" customWidth="1"/>
    <col min="7428" max="7428" width="8.85546875" customWidth="1"/>
    <col min="7429" max="7429" width="9.42578125" bestFit="1" customWidth="1"/>
    <col min="7430" max="7430" width="6.7109375" bestFit="1" customWidth="1"/>
    <col min="7431" max="7431" width="8" bestFit="1" customWidth="1"/>
    <col min="7432" max="7432" width="8.28515625" bestFit="1" customWidth="1"/>
    <col min="7433" max="7433" width="10.140625" customWidth="1"/>
    <col min="7434" max="7434" width="10.5703125" customWidth="1"/>
    <col min="7435" max="7435" width="9" customWidth="1"/>
    <col min="7436" max="7436" width="6.28515625" bestFit="1" customWidth="1"/>
    <col min="7437" max="7437" width="14.42578125" bestFit="1" customWidth="1"/>
    <col min="7438" max="7438" width="11.5703125" bestFit="1" customWidth="1"/>
    <col min="7439" max="7439" width="9.28515625" bestFit="1" customWidth="1"/>
    <col min="7440" max="7440" width="0" hidden="1" customWidth="1"/>
    <col min="7441" max="7441" width="11.140625" bestFit="1" customWidth="1"/>
    <col min="7442" max="7442" width="7.140625" bestFit="1" customWidth="1"/>
    <col min="7443" max="7443" width="12.28515625" customWidth="1"/>
    <col min="7445" max="7445" width="13.42578125" customWidth="1"/>
    <col min="7446" max="7446" width="11.85546875" bestFit="1" customWidth="1"/>
    <col min="7447" max="7447" width="12.42578125" customWidth="1"/>
    <col min="7448" max="7450" width="0" hidden="1" customWidth="1"/>
    <col min="7451" max="7451" width="7.7109375" customWidth="1"/>
    <col min="7681" max="7681" width="10.7109375" bestFit="1" customWidth="1"/>
    <col min="7682" max="7682" width="12.28515625" customWidth="1"/>
    <col min="7683" max="7683" width="8.28515625" bestFit="1" customWidth="1"/>
    <col min="7684" max="7684" width="8.85546875" customWidth="1"/>
    <col min="7685" max="7685" width="9.42578125" bestFit="1" customWidth="1"/>
    <col min="7686" max="7686" width="6.7109375" bestFit="1" customWidth="1"/>
    <col min="7687" max="7687" width="8" bestFit="1" customWidth="1"/>
    <col min="7688" max="7688" width="8.28515625" bestFit="1" customWidth="1"/>
    <col min="7689" max="7689" width="10.140625" customWidth="1"/>
    <col min="7690" max="7690" width="10.5703125" customWidth="1"/>
    <col min="7691" max="7691" width="9" customWidth="1"/>
    <col min="7692" max="7692" width="6.28515625" bestFit="1" customWidth="1"/>
    <col min="7693" max="7693" width="14.42578125" bestFit="1" customWidth="1"/>
    <col min="7694" max="7694" width="11.5703125" bestFit="1" customWidth="1"/>
    <col min="7695" max="7695" width="9.28515625" bestFit="1" customWidth="1"/>
    <col min="7696" max="7696" width="0" hidden="1" customWidth="1"/>
    <col min="7697" max="7697" width="11.140625" bestFit="1" customWidth="1"/>
    <col min="7698" max="7698" width="7.140625" bestFit="1" customWidth="1"/>
    <col min="7699" max="7699" width="12.28515625" customWidth="1"/>
    <col min="7701" max="7701" width="13.42578125" customWidth="1"/>
    <col min="7702" max="7702" width="11.85546875" bestFit="1" customWidth="1"/>
    <col min="7703" max="7703" width="12.42578125" customWidth="1"/>
    <col min="7704" max="7706" width="0" hidden="1" customWidth="1"/>
    <col min="7707" max="7707" width="7.7109375" customWidth="1"/>
    <col min="7937" max="7937" width="10.7109375" bestFit="1" customWidth="1"/>
    <col min="7938" max="7938" width="12.28515625" customWidth="1"/>
    <col min="7939" max="7939" width="8.28515625" bestFit="1" customWidth="1"/>
    <col min="7940" max="7940" width="8.85546875" customWidth="1"/>
    <col min="7941" max="7941" width="9.42578125" bestFit="1" customWidth="1"/>
    <col min="7942" max="7942" width="6.7109375" bestFit="1" customWidth="1"/>
    <col min="7943" max="7943" width="8" bestFit="1" customWidth="1"/>
    <col min="7944" max="7944" width="8.28515625" bestFit="1" customWidth="1"/>
    <col min="7945" max="7945" width="10.140625" customWidth="1"/>
    <col min="7946" max="7946" width="10.5703125" customWidth="1"/>
    <col min="7947" max="7947" width="9" customWidth="1"/>
    <col min="7948" max="7948" width="6.28515625" bestFit="1" customWidth="1"/>
    <col min="7949" max="7949" width="14.42578125" bestFit="1" customWidth="1"/>
    <col min="7950" max="7950" width="11.5703125" bestFit="1" customWidth="1"/>
    <col min="7951" max="7951" width="9.28515625" bestFit="1" customWidth="1"/>
    <col min="7952" max="7952" width="0" hidden="1" customWidth="1"/>
    <col min="7953" max="7953" width="11.140625" bestFit="1" customWidth="1"/>
    <col min="7954" max="7954" width="7.140625" bestFit="1" customWidth="1"/>
    <col min="7955" max="7955" width="12.28515625" customWidth="1"/>
    <col min="7957" max="7957" width="13.42578125" customWidth="1"/>
    <col min="7958" max="7958" width="11.85546875" bestFit="1" customWidth="1"/>
    <col min="7959" max="7959" width="12.42578125" customWidth="1"/>
    <col min="7960" max="7962" width="0" hidden="1" customWidth="1"/>
    <col min="7963" max="7963" width="7.7109375" customWidth="1"/>
    <col min="8193" max="8193" width="10.7109375" bestFit="1" customWidth="1"/>
    <col min="8194" max="8194" width="12.28515625" customWidth="1"/>
    <col min="8195" max="8195" width="8.28515625" bestFit="1" customWidth="1"/>
    <col min="8196" max="8196" width="8.85546875" customWidth="1"/>
    <col min="8197" max="8197" width="9.42578125" bestFit="1" customWidth="1"/>
    <col min="8198" max="8198" width="6.7109375" bestFit="1" customWidth="1"/>
    <col min="8199" max="8199" width="8" bestFit="1" customWidth="1"/>
    <col min="8200" max="8200" width="8.28515625" bestFit="1" customWidth="1"/>
    <col min="8201" max="8201" width="10.140625" customWidth="1"/>
    <col min="8202" max="8202" width="10.5703125" customWidth="1"/>
    <col min="8203" max="8203" width="9" customWidth="1"/>
    <col min="8204" max="8204" width="6.28515625" bestFit="1" customWidth="1"/>
    <col min="8205" max="8205" width="14.42578125" bestFit="1" customWidth="1"/>
    <col min="8206" max="8206" width="11.5703125" bestFit="1" customWidth="1"/>
    <col min="8207" max="8207" width="9.28515625" bestFit="1" customWidth="1"/>
    <col min="8208" max="8208" width="0" hidden="1" customWidth="1"/>
    <col min="8209" max="8209" width="11.140625" bestFit="1" customWidth="1"/>
    <col min="8210" max="8210" width="7.140625" bestFit="1" customWidth="1"/>
    <col min="8211" max="8211" width="12.28515625" customWidth="1"/>
    <col min="8213" max="8213" width="13.42578125" customWidth="1"/>
    <col min="8214" max="8214" width="11.85546875" bestFit="1" customWidth="1"/>
    <col min="8215" max="8215" width="12.42578125" customWidth="1"/>
    <col min="8216" max="8218" width="0" hidden="1" customWidth="1"/>
    <col min="8219" max="8219" width="7.7109375" customWidth="1"/>
    <col min="8449" max="8449" width="10.7109375" bestFit="1" customWidth="1"/>
    <col min="8450" max="8450" width="12.28515625" customWidth="1"/>
    <col min="8451" max="8451" width="8.28515625" bestFit="1" customWidth="1"/>
    <col min="8452" max="8452" width="8.85546875" customWidth="1"/>
    <col min="8453" max="8453" width="9.42578125" bestFit="1" customWidth="1"/>
    <col min="8454" max="8454" width="6.7109375" bestFit="1" customWidth="1"/>
    <col min="8455" max="8455" width="8" bestFit="1" customWidth="1"/>
    <col min="8456" max="8456" width="8.28515625" bestFit="1" customWidth="1"/>
    <col min="8457" max="8457" width="10.140625" customWidth="1"/>
    <col min="8458" max="8458" width="10.5703125" customWidth="1"/>
    <col min="8459" max="8459" width="9" customWidth="1"/>
    <col min="8460" max="8460" width="6.28515625" bestFit="1" customWidth="1"/>
    <col min="8461" max="8461" width="14.42578125" bestFit="1" customWidth="1"/>
    <col min="8462" max="8462" width="11.5703125" bestFit="1" customWidth="1"/>
    <col min="8463" max="8463" width="9.28515625" bestFit="1" customWidth="1"/>
    <col min="8464" max="8464" width="0" hidden="1" customWidth="1"/>
    <col min="8465" max="8465" width="11.140625" bestFit="1" customWidth="1"/>
    <col min="8466" max="8466" width="7.140625" bestFit="1" customWidth="1"/>
    <col min="8467" max="8467" width="12.28515625" customWidth="1"/>
    <col min="8469" max="8469" width="13.42578125" customWidth="1"/>
    <col min="8470" max="8470" width="11.85546875" bestFit="1" customWidth="1"/>
    <col min="8471" max="8471" width="12.42578125" customWidth="1"/>
    <col min="8472" max="8474" width="0" hidden="1" customWidth="1"/>
    <col min="8475" max="8475" width="7.7109375" customWidth="1"/>
    <col min="8705" max="8705" width="10.7109375" bestFit="1" customWidth="1"/>
    <col min="8706" max="8706" width="12.28515625" customWidth="1"/>
    <col min="8707" max="8707" width="8.28515625" bestFit="1" customWidth="1"/>
    <col min="8708" max="8708" width="8.85546875" customWidth="1"/>
    <col min="8709" max="8709" width="9.42578125" bestFit="1" customWidth="1"/>
    <col min="8710" max="8710" width="6.7109375" bestFit="1" customWidth="1"/>
    <col min="8711" max="8711" width="8" bestFit="1" customWidth="1"/>
    <col min="8712" max="8712" width="8.28515625" bestFit="1" customWidth="1"/>
    <col min="8713" max="8713" width="10.140625" customWidth="1"/>
    <col min="8714" max="8714" width="10.5703125" customWidth="1"/>
    <col min="8715" max="8715" width="9" customWidth="1"/>
    <col min="8716" max="8716" width="6.28515625" bestFit="1" customWidth="1"/>
    <col min="8717" max="8717" width="14.42578125" bestFit="1" customWidth="1"/>
    <col min="8718" max="8718" width="11.5703125" bestFit="1" customWidth="1"/>
    <col min="8719" max="8719" width="9.28515625" bestFit="1" customWidth="1"/>
    <col min="8720" max="8720" width="0" hidden="1" customWidth="1"/>
    <col min="8721" max="8721" width="11.140625" bestFit="1" customWidth="1"/>
    <col min="8722" max="8722" width="7.140625" bestFit="1" customWidth="1"/>
    <col min="8723" max="8723" width="12.28515625" customWidth="1"/>
    <col min="8725" max="8725" width="13.42578125" customWidth="1"/>
    <col min="8726" max="8726" width="11.85546875" bestFit="1" customWidth="1"/>
    <col min="8727" max="8727" width="12.42578125" customWidth="1"/>
    <col min="8728" max="8730" width="0" hidden="1" customWidth="1"/>
    <col min="8731" max="8731" width="7.7109375" customWidth="1"/>
    <col min="8961" max="8961" width="10.7109375" bestFit="1" customWidth="1"/>
    <col min="8962" max="8962" width="12.28515625" customWidth="1"/>
    <col min="8963" max="8963" width="8.28515625" bestFit="1" customWidth="1"/>
    <col min="8964" max="8964" width="8.85546875" customWidth="1"/>
    <col min="8965" max="8965" width="9.42578125" bestFit="1" customWidth="1"/>
    <col min="8966" max="8966" width="6.7109375" bestFit="1" customWidth="1"/>
    <col min="8967" max="8967" width="8" bestFit="1" customWidth="1"/>
    <col min="8968" max="8968" width="8.28515625" bestFit="1" customWidth="1"/>
    <col min="8969" max="8969" width="10.140625" customWidth="1"/>
    <col min="8970" max="8970" width="10.5703125" customWidth="1"/>
    <col min="8971" max="8971" width="9" customWidth="1"/>
    <col min="8972" max="8972" width="6.28515625" bestFit="1" customWidth="1"/>
    <col min="8973" max="8973" width="14.42578125" bestFit="1" customWidth="1"/>
    <col min="8974" max="8974" width="11.5703125" bestFit="1" customWidth="1"/>
    <col min="8975" max="8975" width="9.28515625" bestFit="1" customWidth="1"/>
    <col min="8976" max="8976" width="0" hidden="1" customWidth="1"/>
    <col min="8977" max="8977" width="11.140625" bestFit="1" customWidth="1"/>
    <col min="8978" max="8978" width="7.140625" bestFit="1" customWidth="1"/>
    <col min="8979" max="8979" width="12.28515625" customWidth="1"/>
    <col min="8981" max="8981" width="13.42578125" customWidth="1"/>
    <col min="8982" max="8982" width="11.85546875" bestFit="1" customWidth="1"/>
    <col min="8983" max="8983" width="12.42578125" customWidth="1"/>
    <col min="8984" max="8986" width="0" hidden="1" customWidth="1"/>
    <col min="8987" max="8987" width="7.7109375" customWidth="1"/>
    <col min="9217" max="9217" width="10.7109375" bestFit="1" customWidth="1"/>
    <col min="9218" max="9218" width="12.28515625" customWidth="1"/>
    <col min="9219" max="9219" width="8.28515625" bestFit="1" customWidth="1"/>
    <col min="9220" max="9220" width="8.85546875" customWidth="1"/>
    <col min="9221" max="9221" width="9.42578125" bestFit="1" customWidth="1"/>
    <col min="9222" max="9222" width="6.7109375" bestFit="1" customWidth="1"/>
    <col min="9223" max="9223" width="8" bestFit="1" customWidth="1"/>
    <col min="9224" max="9224" width="8.28515625" bestFit="1" customWidth="1"/>
    <col min="9225" max="9225" width="10.140625" customWidth="1"/>
    <col min="9226" max="9226" width="10.5703125" customWidth="1"/>
    <col min="9227" max="9227" width="9" customWidth="1"/>
    <col min="9228" max="9228" width="6.28515625" bestFit="1" customWidth="1"/>
    <col min="9229" max="9229" width="14.42578125" bestFit="1" customWidth="1"/>
    <col min="9230" max="9230" width="11.5703125" bestFit="1" customWidth="1"/>
    <col min="9231" max="9231" width="9.28515625" bestFit="1" customWidth="1"/>
    <col min="9232" max="9232" width="0" hidden="1" customWidth="1"/>
    <col min="9233" max="9233" width="11.140625" bestFit="1" customWidth="1"/>
    <col min="9234" max="9234" width="7.140625" bestFit="1" customWidth="1"/>
    <col min="9235" max="9235" width="12.28515625" customWidth="1"/>
    <col min="9237" max="9237" width="13.42578125" customWidth="1"/>
    <col min="9238" max="9238" width="11.85546875" bestFit="1" customWidth="1"/>
    <col min="9239" max="9239" width="12.42578125" customWidth="1"/>
    <col min="9240" max="9242" width="0" hidden="1" customWidth="1"/>
    <col min="9243" max="9243" width="7.7109375" customWidth="1"/>
    <col min="9473" max="9473" width="10.7109375" bestFit="1" customWidth="1"/>
    <col min="9474" max="9474" width="12.28515625" customWidth="1"/>
    <col min="9475" max="9475" width="8.28515625" bestFit="1" customWidth="1"/>
    <col min="9476" max="9476" width="8.85546875" customWidth="1"/>
    <col min="9477" max="9477" width="9.42578125" bestFit="1" customWidth="1"/>
    <col min="9478" max="9478" width="6.7109375" bestFit="1" customWidth="1"/>
    <col min="9479" max="9479" width="8" bestFit="1" customWidth="1"/>
    <col min="9480" max="9480" width="8.28515625" bestFit="1" customWidth="1"/>
    <col min="9481" max="9481" width="10.140625" customWidth="1"/>
    <col min="9482" max="9482" width="10.5703125" customWidth="1"/>
    <col min="9483" max="9483" width="9" customWidth="1"/>
    <col min="9484" max="9484" width="6.28515625" bestFit="1" customWidth="1"/>
    <col min="9485" max="9485" width="14.42578125" bestFit="1" customWidth="1"/>
    <col min="9486" max="9486" width="11.5703125" bestFit="1" customWidth="1"/>
    <col min="9487" max="9487" width="9.28515625" bestFit="1" customWidth="1"/>
    <col min="9488" max="9488" width="0" hidden="1" customWidth="1"/>
    <col min="9489" max="9489" width="11.140625" bestFit="1" customWidth="1"/>
    <col min="9490" max="9490" width="7.140625" bestFit="1" customWidth="1"/>
    <col min="9491" max="9491" width="12.28515625" customWidth="1"/>
    <col min="9493" max="9493" width="13.42578125" customWidth="1"/>
    <col min="9494" max="9494" width="11.85546875" bestFit="1" customWidth="1"/>
    <col min="9495" max="9495" width="12.42578125" customWidth="1"/>
    <col min="9496" max="9498" width="0" hidden="1" customWidth="1"/>
    <col min="9499" max="9499" width="7.7109375" customWidth="1"/>
    <col min="9729" max="9729" width="10.7109375" bestFit="1" customWidth="1"/>
    <col min="9730" max="9730" width="12.28515625" customWidth="1"/>
    <col min="9731" max="9731" width="8.28515625" bestFit="1" customWidth="1"/>
    <col min="9732" max="9732" width="8.85546875" customWidth="1"/>
    <col min="9733" max="9733" width="9.42578125" bestFit="1" customWidth="1"/>
    <col min="9734" max="9734" width="6.7109375" bestFit="1" customWidth="1"/>
    <col min="9735" max="9735" width="8" bestFit="1" customWidth="1"/>
    <col min="9736" max="9736" width="8.28515625" bestFit="1" customWidth="1"/>
    <col min="9737" max="9737" width="10.140625" customWidth="1"/>
    <col min="9738" max="9738" width="10.5703125" customWidth="1"/>
    <col min="9739" max="9739" width="9" customWidth="1"/>
    <col min="9740" max="9740" width="6.28515625" bestFit="1" customWidth="1"/>
    <col min="9741" max="9741" width="14.42578125" bestFit="1" customWidth="1"/>
    <col min="9742" max="9742" width="11.5703125" bestFit="1" customWidth="1"/>
    <col min="9743" max="9743" width="9.28515625" bestFit="1" customWidth="1"/>
    <col min="9744" max="9744" width="0" hidden="1" customWidth="1"/>
    <col min="9745" max="9745" width="11.140625" bestFit="1" customWidth="1"/>
    <col min="9746" max="9746" width="7.140625" bestFit="1" customWidth="1"/>
    <col min="9747" max="9747" width="12.28515625" customWidth="1"/>
    <col min="9749" max="9749" width="13.42578125" customWidth="1"/>
    <col min="9750" max="9750" width="11.85546875" bestFit="1" customWidth="1"/>
    <col min="9751" max="9751" width="12.42578125" customWidth="1"/>
    <col min="9752" max="9754" width="0" hidden="1" customWidth="1"/>
    <col min="9755" max="9755" width="7.7109375" customWidth="1"/>
    <col min="9985" max="9985" width="10.7109375" bestFit="1" customWidth="1"/>
    <col min="9986" max="9986" width="12.28515625" customWidth="1"/>
    <col min="9987" max="9987" width="8.28515625" bestFit="1" customWidth="1"/>
    <col min="9988" max="9988" width="8.85546875" customWidth="1"/>
    <col min="9989" max="9989" width="9.42578125" bestFit="1" customWidth="1"/>
    <col min="9990" max="9990" width="6.7109375" bestFit="1" customWidth="1"/>
    <col min="9991" max="9991" width="8" bestFit="1" customWidth="1"/>
    <col min="9992" max="9992" width="8.28515625" bestFit="1" customWidth="1"/>
    <col min="9993" max="9993" width="10.140625" customWidth="1"/>
    <col min="9994" max="9994" width="10.5703125" customWidth="1"/>
    <col min="9995" max="9995" width="9" customWidth="1"/>
    <col min="9996" max="9996" width="6.28515625" bestFit="1" customWidth="1"/>
    <col min="9997" max="9997" width="14.42578125" bestFit="1" customWidth="1"/>
    <col min="9998" max="9998" width="11.5703125" bestFit="1" customWidth="1"/>
    <col min="9999" max="9999" width="9.28515625" bestFit="1" customWidth="1"/>
    <col min="10000" max="10000" width="0" hidden="1" customWidth="1"/>
    <col min="10001" max="10001" width="11.140625" bestFit="1" customWidth="1"/>
    <col min="10002" max="10002" width="7.140625" bestFit="1" customWidth="1"/>
    <col min="10003" max="10003" width="12.28515625" customWidth="1"/>
    <col min="10005" max="10005" width="13.42578125" customWidth="1"/>
    <col min="10006" max="10006" width="11.85546875" bestFit="1" customWidth="1"/>
    <col min="10007" max="10007" width="12.42578125" customWidth="1"/>
    <col min="10008" max="10010" width="0" hidden="1" customWidth="1"/>
    <col min="10011" max="10011" width="7.7109375" customWidth="1"/>
    <col min="10241" max="10241" width="10.7109375" bestFit="1" customWidth="1"/>
    <col min="10242" max="10242" width="12.28515625" customWidth="1"/>
    <col min="10243" max="10243" width="8.28515625" bestFit="1" customWidth="1"/>
    <col min="10244" max="10244" width="8.85546875" customWidth="1"/>
    <col min="10245" max="10245" width="9.42578125" bestFit="1" customWidth="1"/>
    <col min="10246" max="10246" width="6.7109375" bestFit="1" customWidth="1"/>
    <col min="10247" max="10247" width="8" bestFit="1" customWidth="1"/>
    <col min="10248" max="10248" width="8.28515625" bestFit="1" customWidth="1"/>
    <col min="10249" max="10249" width="10.140625" customWidth="1"/>
    <col min="10250" max="10250" width="10.5703125" customWidth="1"/>
    <col min="10251" max="10251" width="9" customWidth="1"/>
    <col min="10252" max="10252" width="6.28515625" bestFit="1" customWidth="1"/>
    <col min="10253" max="10253" width="14.42578125" bestFit="1" customWidth="1"/>
    <col min="10254" max="10254" width="11.5703125" bestFit="1" customWidth="1"/>
    <col min="10255" max="10255" width="9.28515625" bestFit="1" customWidth="1"/>
    <col min="10256" max="10256" width="0" hidden="1" customWidth="1"/>
    <col min="10257" max="10257" width="11.140625" bestFit="1" customWidth="1"/>
    <col min="10258" max="10258" width="7.140625" bestFit="1" customWidth="1"/>
    <col min="10259" max="10259" width="12.28515625" customWidth="1"/>
    <col min="10261" max="10261" width="13.42578125" customWidth="1"/>
    <col min="10262" max="10262" width="11.85546875" bestFit="1" customWidth="1"/>
    <col min="10263" max="10263" width="12.42578125" customWidth="1"/>
    <col min="10264" max="10266" width="0" hidden="1" customWidth="1"/>
    <col min="10267" max="10267" width="7.7109375" customWidth="1"/>
    <col min="10497" max="10497" width="10.7109375" bestFit="1" customWidth="1"/>
    <col min="10498" max="10498" width="12.28515625" customWidth="1"/>
    <col min="10499" max="10499" width="8.28515625" bestFit="1" customWidth="1"/>
    <col min="10500" max="10500" width="8.85546875" customWidth="1"/>
    <col min="10501" max="10501" width="9.42578125" bestFit="1" customWidth="1"/>
    <col min="10502" max="10502" width="6.7109375" bestFit="1" customWidth="1"/>
    <col min="10503" max="10503" width="8" bestFit="1" customWidth="1"/>
    <col min="10504" max="10504" width="8.28515625" bestFit="1" customWidth="1"/>
    <col min="10505" max="10505" width="10.140625" customWidth="1"/>
    <col min="10506" max="10506" width="10.5703125" customWidth="1"/>
    <col min="10507" max="10507" width="9" customWidth="1"/>
    <col min="10508" max="10508" width="6.28515625" bestFit="1" customWidth="1"/>
    <col min="10509" max="10509" width="14.42578125" bestFit="1" customWidth="1"/>
    <col min="10510" max="10510" width="11.5703125" bestFit="1" customWidth="1"/>
    <col min="10511" max="10511" width="9.28515625" bestFit="1" customWidth="1"/>
    <col min="10512" max="10512" width="0" hidden="1" customWidth="1"/>
    <col min="10513" max="10513" width="11.140625" bestFit="1" customWidth="1"/>
    <col min="10514" max="10514" width="7.140625" bestFit="1" customWidth="1"/>
    <col min="10515" max="10515" width="12.28515625" customWidth="1"/>
    <col min="10517" max="10517" width="13.42578125" customWidth="1"/>
    <col min="10518" max="10518" width="11.85546875" bestFit="1" customWidth="1"/>
    <col min="10519" max="10519" width="12.42578125" customWidth="1"/>
    <col min="10520" max="10522" width="0" hidden="1" customWidth="1"/>
    <col min="10523" max="10523" width="7.7109375" customWidth="1"/>
    <col min="10753" max="10753" width="10.7109375" bestFit="1" customWidth="1"/>
    <col min="10754" max="10754" width="12.28515625" customWidth="1"/>
    <col min="10755" max="10755" width="8.28515625" bestFit="1" customWidth="1"/>
    <col min="10756" max="10756" width="8.85546875" customWidth="1"/>
    <col min="10757" max="10757" width="9.42578125" bestFit="1" customWidth="1"/>
    <col min="10758" max="10758" width="6.7109375" bestFit="1" customWidth="1"/>
    <col min="10759" max="10759" width="8" bestFit="1" customWidth="1"/>
    <col min="10760" max="10760" width="8.28515625" bestFit="1" customWidth="1"/>
    <col min="10761" max="10761" width="10.140625" customWidth="1"/>
    <col min="10762" max="10762" width="10.5703125" customWidth="1"/>
    <col min="10763" max="10763" width="9" customWidth="1"/>
    <col min="10764" max="10764" width="6.28515625" bestFit="1" customWidth="1"/>
    <col min="10765" max="10765" width="14.42578125" bestFit="1" customWidth="1"/>
    <col min="10766" max="10766" width="11.5703125" bestFit="1" customWidth="1"/>
    <col min="10767" max="10767" width="9.28515625" bestFit="1" customWidth="1"/>
    <col min="10768" max="10768" width="0" hidden="1" customWidth="1"/>
    <col min="10769" max="10769" width="11.140625" bestFit="1" customWidth="1"/>
    <col min="10770" max="10770" width="7.140625" bestFit="1" customWidth="1"/>
    <col min="10771" max="10771" width="12.28515625" customWidth="1"/>
    <col min="10773" max="10773" width="13.42578125" customWidth="1"/>
    <col min="10774" max="10774" width="11.85546875" bestFit="1" customWidth="1"/>
    <col min="10775" max="10775" width="12.42578125" customWidth="1"/>
    <col min="10776" max="10778" width="0" hidden="1" customWidth="1"/>
    <col min="10779" max="10779" width="7.7109375" customWidth="1"/>
    <col min="11009" max="11009" width="10.7109375" bestFit="1" customWidth="1"/>
    <col min="11010" max="11010" width="12.28515625" customWidth="1"/>
    <col min="11011" max="11011" width="8.28515625" bestFit="1" customWidth="1"/>
    <col min="11012" max="11012" width="8.85546875" customWidth="1"/>
    <col min="11013" max="11013" width="9.42578125" bestFit="1" customWidth="1"/>
    <col min="11014" max="11014" width="6.7109375" bestFit="1" customWidth="1"/>
    <col min="11015" max="11015" width="8" bestFit="1" customWidth="1"/>
    <col min="11016" max="11016" width="8.28515625" bestFit="1" customWidth="1"/>
    <col min="11017" max="11017" width="10.140625" customWidth="1"/>
    <col min="11018" max="11018" width="10.5703125" customWidth="1"/>
    <col min="11019" max="11019" width="9" customWidth="1"/>
    <col min="11020" max="11020" width="6.28515625" bestFit="1" customWidth="1"/>
    <col min="11021" max="11021" width="14.42578125" bestFit="1" customWidth="1"/>
    <col min="11022" max="11022" width="11.5703125" bestFit="1" customWidth="1"/>
    <col min="11023" max="11023" width="9.28515625" bestFit="1" customWidth="1"/>
    <col min="11024" max="11024" width="0" hidden="1" customWidth="1"/>
    <col min="11025" max="11025" width="11.140625" bestFit="1" customWidth="1"/>
    <col min="11026" max="11026" width="7.140625" bestFit="1" customWidth="1"/>
    <col min="11027" max="11027" width="12.28515625" customWidth="1"/>
    <col min="11029" max="11029" width="13.42578125" customWidth="1"/>
    <col min="11030" max="11030" width="11.85546875" bestFit="1" customWidth="1"/>
    <col min="11031" max="11031" width="12.42578125" customWidth="1"/>
    <col min="11032" max="11034" width="0" hidden="1" customWidth="1"/>
    <col min="11035" max="11035" width="7.7109375" customWidth="1"/>
    <col min="11265" max="11265" width="10.7109375" bestFit="1" customWidth="1"/>
    <col min="11266" max="11266" width="12.28515625" customWidth="1"/>
    <col min="11267" max="11267" width="8.28515625" bestFit="1" customWidth="1"/>
    <col min="11268" max="11268" width="8.85546875" customWidth="1"/>
    <col min="11269" max="11269" width="9.42578125" bestFit="1" customWidth="1"/>
    <col min="11270" max="11270" width="6.7109375" bestFit="1" customWidth="1"/>
    <col min="11271" max="11271" width="8" bestFit="1" customWidth="1"/>
    <col min="11272" max="11272" width="8.28515625" bestFit="1" customWidth="1"/>
    <col min="11273" max="11273" width="10.140625" customWidth="1"/>
    <col min="11274" max="11274" width="10.5703125" customWidth="1"/>
    <col min="11275" max="11275" width="9" customWidth="1"/>
    <col min="11276" max="11276" width="6.28515625" bestFit="1" customWidth="1"/>
    <col min="11277" max="11277" width="14.42578125" bestFit="1" customWidth="1"/>
    <col min="11278" max="11278" width="11.5703125" bestFit="1" customWidth="1"/>
    <col min="11279" max="11279" width="9.28515625" bestFit="1" customWidth="1"/>
    <col min="11280" max="11280" width="0" hidden="1" customWidth="1"/>
    <col min="11281" max="11281" width="11.140625" bestFit="1" customWidth="1"/>
    <col min="11282" max="11282" width="7.140625" bestFit="1" customWidth="1"/>
    <col min="11283" max="11283" width="12.28515625" customWidth="1"/>
    <col min="11285" max="11285" width="13.42578125" customWidth="1"/>
    <col min="11286" max="11286" width="11.85546875" bestFit="1" customWidth="1"/>
    <col min="11287" max="11287" width="12.42578125" customWidth="1"/>
    <col min="11288" max="11290" width="0" hidden="1" customWidth="1"/>
    <col min="11291" max="11291" width="7.7109375" customWidth="1"/>
    <col min="11521" max="11521" width="10.7109375" bestFit="1" customWidth="1"/>
    <col min="11522" max="11522" width="12.28515625" customWidth="1"/>
    <col min="11523" max="11523" width="8.28515625" bestFit="1" customWidth="1"/>
    <col min="11524" max="11524" width="8.85546875" customWidth="1"/>
    <col min="11525" max="11525" width="9.42578125" bestFit="1" customWidth="1"/>
    <col min="11526" max="11526" width="6.7109375" bestFit="1" customWidth="1"/>
    <col min="11527" max="11527" width="8" bestFit="1" customWidth="1"/>
    <col min="11528" max="11528" width="8.28515625" bestFit="1" customWidth="1"/>
    <col min="11529" max="11529" width="10.140625" customWidth="1"/>
    <col min="11530" max="11530" width="10.5703125" customWidth="1"/>
    <col min="11531" max="11531" width="9" customWidth="1"/>
    <col min="11532" max="11532" width="6.28515625" bestFit="1" customWidth="1"/>
    <col min="11533" max="11533" width="14.42578125" bestFit="1" customWidth="1"/>
    <col min="11534" max="11534" width="11.5703125" bestFit="1" customWidth="1"/>
    <col min="11535" max="11535" width="9.28515625" bestFit="1" customWidth="1"/>
    <col min="11536" max="11536" width="0" hidden="1" customWidth="1"/>
    <col min="11537" max="11537" width="11.140625" bestFit="1" customWidth="1"/>
    <col min="11538" max="11538" width="7.140625" bestFit="1" customWidth="1"/>
    <col min="11539" max="11539" width="12.28515625" customWidth="1"/>
    <col min="11541" max="11541" width="13.42578125" customWidth="1"/>
    <col min="11542" max="11542" width="11.85546875" bestFit="1" customWidth="1"/>
    <col min="11543" max="11543" width="12.42578125" customWidth="1"/>
    <col min="11544" max="11546" width="0" hidden="1" customWidth="1"/>
    <col min="11547" max="11547" width="7.7109375" customWidth="1"/>
    <col min="11777" max="11777" width="10.7109375" bestFit="1" customWidth="1"/>
    <col min="11778" max="11778" width="12.28515625" customWidth="1"/>
    <col min="11779" max="11779" width="8.28515625" bestFit="1" customWidth="1"/>
    <col min="11780" max="11780" width="8.85546875" customWidth="1"/>
    <col min="11781" max="11781" width="9.42578125" bestFit="1" customWidth="1"/>
    <col min="11782" max="11782" width="6.7109375" bestFit="1" customWidth="1"/>
    <col min="11783" max="11783" width="8" bestFit="1" customWidth="1"/>
    <col min="11784" max="11784" width="8.28515625" bestFit="1" customWidth="1"/>
    <col min="11785" max="11785" width="10.140625" customWidth="1"/>
    <col min="11786" max="11786" width="10.5703125" customWidth="1"/>
    <col min="11787" max="11787" width="9" customWidth="1"/>
    <col min="11788" max="11788" width="6.28515625" bestFit="1" customWidth="1"/>
    <col min="11789" max="11789" width="14.42578125" bestFit="1" customWidth="1"/>
    <col min="11790" max="11790" width="11.5703125" bestFit="1" customWidth="1"/>
    <col min="11791" max="11791" width="9.28515625" bestFit="1" customWidth="1"/>
    <col min="11792" max="11792" width="0" hidden="1" customWidth="1"/>
    <col min="11793" max="11793" width="11.140625" bestFit="1" customWidth="1"/>
    <col min="11794" max="11794" width="7.140625" bestFit="1" customWidth="1"/>
    <col min="11795" max="11795" width="12.28515625" customWidth="1"/>
    <col min="11797" max="11797" width="13.42578125" customWidth="1"/>
    <col min="11798" max="11798" width="11.85546875" bestFit="1" customWidth="1"/>
    <col min="11799" max="11799" width="12.42578125" customWidth="1"/>
    <col min="11800" max="11802" width="0" hidden="1" customWidth="1"/>
    <col min="11803" max="11803" width="7.7109375" customWidth="1"/>
    <col min="12033" max="12033" width="10.7109375" bestFit="1" customWidth="1"/>
    <col min="12034" max="12034" width="12.28515625" customWidth="1"/>
    <col min="12035" max="12035" width="8.28515625" bestFit="1" customWidth="1"/>
    <col min="12036" max="12036" width="8.85546875" customWidth="1"/>
    <col min="12037" max="12037" width="9.42578125" bestFit="1" customWidth="1"/>
    <col min="12038" max="12038" width="6.7109375" bestFit="1" customWidth="1"/>
    <col min="12039" max="12039" width="8" bestFit="1" customWidth="1"/>
    <col min="12040" max="12040" width="8.28515625" bestFit="1" customWidth="1"/>
    <col min="12041" max="12041" width="10.140625" customWidth="1"/>
    <col min="12042" max="12042" width="10.5703125" customWidth="1"/>
    <col min="12043" max="12043" width="9" customWidth="1"/>
    <col min="12044" max="12044" width="6.28515625" bestFit="1" customWidth="1"/>
    <col min="12045" max="12045" width="14.42578125" bestFit="1" customWidth="1"/>
    <col min="12046" max="12046" width="11.5703125" bestFit="1" customWidth="1"/>
    <col min="12047" max="12047" width="9.28515625" bestFit="1" customWidth="1"/>
    <col min="12048" max="12048" width="0" hidden="1" customWidth="1"/>
    <col min="12049" max="12049" width="11.140625" bestFit="1" customWidth="1"/>
    <col min="12050" max="12050" width="7.140625" bestFit="1" customWidth="1"/>
    <col min="12051" max="12051" width="12.28515625" customWidth="1"/>
    <col min="12053" max="12053" width="13.42578125" customWidth="1"/>
    <col min="12054" max="12054" width="11.85546875" bestFit="1" customWidth="1"/>
    <col min="12055" max="12055" width="12.42578125" customWidth="1"/>
    <col min="12056" max="12058" width="0" hidden="1" customWidth="1"/>
    <col min="12059" max="12059" width="7.7109375" customWidth="1"/>
    <col min="12289" max="12289" width="10.7109375" bestFit="1" customWidth="1"/>
    <col min="12290" max="12290" width="12.28515625" customWidth="1"/>
    <col min="12291" max="12291" width="8.28515625" bestFit="1" customWidth="1"/>
    <col min="12292" max="12292" width="8.85546875" customWidth="1"/>
    <col min="12293" max="12293" width="9.42578125" bestFit="1" customWidth="1"/>
    <col min="12294" max="12294" width="6.7109375" bestFit="1" customWidth="1"/>
    <col min="12295" max="12295" width="8" bestFit="1" customWidth="1"/>
    <col min="12296" max="12296" width="8.28515625" bestFit="1" customWidth="1"/>
    <col min="12297" max="12297" width="10.140625" customWidth="1"/>
    <col min="12298" max="12298" width="10.5703125" customWidth="1"/>
    <col min="12299" max="12299" width="9" customWidth="1"/>
    <col min="12300" max="12300" width="6.28515625" bestFit="1" customWidth="1"/>
    <col min="12301" max="12301" width="14.42578125" bestFit="1" customWidth="1"/>
    <col min="12302" max="12302" width="11.5703125" bestFit="1" customWidth="1"/>
    <col min="12303" max="12303" width="9.28515625" bestFit="1" customWidth="1"/>
    <col min="12304" max="12304" width="0" hidden="1" customWidth="1"/>
    <col min="12305" max="12305" width="11.140625" bestFit="1" customWidth="1"/>
    <col min="12306" max="12306" width="7.140625" bestFit="1" customWidth="1"/>
    <col min="12307" max="12307" width="12.28515625" customWidth="1"/>
    <col min="12309" max="12309" width="13.42578125" customWidth="1"/>
    <col min="12310" max="12310" width="11.85546875" bestFit="1" customWidth="1"/>
    <col min="12311" max="12311" width="12.42578125" customWidth="1"/>
    <col min="12312" max="12314" width="0" hidden="1" customWidth="1"/>
    <col min="12315" max="12315" width="7.7109375" customWidth="1"/>
    <col min="12545" max="12545" width="10.7109375" bestFit="1" customWidth="1"/>
    <col min="12546" max="12546" width="12.28515625" customWidth="1"/>
    <col min="12547" max="12547" width="8.28515625" bestFit="1" customWidth="1"/>
    <col min="12548" max="12548" width="8.85546875" customWidth="1"/>
    <col min="12549" max="12549" width="9.42578125" bestFit="1" customWidth="1"/>
    <col min="12550" max="12550" width="6.7109375" bestFit="1" customWidth="1"/>
    <col min="12551" max="12551" width="8" bestFit="1" customWidth="1"/>
    <col min="12552" max="12552" width="8.28515625" bestFit="1" customWidth="1"/>
    <col min="12553" max="12553" width="10.140625" customWidth="1"/>
    <col min="12554" max="12554" width="10.5703125" customWidth="1"/>
    <col min="12555" max="12555" width="9" customWidth="1"/>
    <col min="12556" max="12556" width="6.28515625" bestFit="1" customWidth="1"/>
    <col min="12557" max="12557" width="14.42578125" bestFit="1" customWidth="1"/>
    <col min="12558" max="12558" width="11.5703125" bestFit="1" customWidth="1"/>
    <col min="12559" max="12559" width="9.28515625" bestFit="1" customWidth="1"/>
    <col min="12560" max="12560" width="0" hidden="1" customWidth="1"/>
    <col min="12561" max="12561" width="11.140625" bestFit="1" customWidth="1"/>
    <col min="12562" max="12562" width="7.140625" bestFit="1" customWidth="1"/>
    <col min="12563" max="12563" width="12.28515625" customWidth="1"/>
    <col min="12565" max="12565" width="13.42578125" customWidth="1"/>
    <col min="12566" max="12566" width="11.85546875" bestFit="1" customWidth="1"/>
    <col min="12567" max="12567" width="12.42578125" customWidth="1"/>
    <col min="12568" max="12570" width="0" hidden="1" customWidth="1"/>
    <col min="12571" max="12571" width="7.7109375" customWidth="1"/>
    <col min="12801" max="12801" width="10.7109375" bestFit="1" customWidth="1"/>
    <col min="12802" max="12802" width="12.28515625" customWidth="1"/>
    <col min="12803" max="12803" width="8.28515625" bestFit="1" customWidth="1"/>
    <col min="12804" max="12804" width="8.85546875" customWidth="1"/>
    <col min="12805" max="12805" width="9.42578125" bestFit="1" customWidth="1"/>
    <col min="12806" max="12806" width="6.7109375" bestFit="1" customWidth="1"/>
    <col min="12807" max="12807" width="8" bestFit="1" customWidth="1"/>
    <col min="12808" max="12808" width="8.28515625" bestFit="1" customWidth="1"/>
    <col min="12809" max="12809" width="10.140625" customWidth="1"/>
    <col min="12810" max="12810" width="10.5703125" customWidth="1"/>
    <col min="12811" max="12811" width="9" customWidth="1"/>
    <col min="12812" max="12812" width="6.28515625" bestFit="1" customWidth="1"/>
    <col min="12813" max="12813" width="14.42578125" bestFit="1" customWidth="1"/>
    <col min="12814" max="12814" width="11.5703125" bestFit="1" customWidth="1"/>
    <col min="12815" max="12815" width="9.28515625" bestFit="1" customWidth="1"/>
    <col min="12816" max="12816" width="0" hidden="1" customWidth="1"/>
    <col min="12817" max="12817" width="11.140625" bestFit="1" customWidth="1"/>
    <col min="12818" max="12818" width="7.140625" bestFit="1" customWidth="1"/>
    <col min="12819" max="12819" width="12.28515625" customWidth="1"/>
    <col min="12821" max="12821" width="13.42578125" customWidth="1"/>
    <col min="12822" max="12822" width="11.85546875" bestFit="1" customWidth="1"/>
    <col min="12823" max="12823" width="12.42578125" customWidth="1"/>
    <col min="12824" max="12826" width="0" hidden="1" customWidth="1"/>
    <col min="12827" max="12827" width="7.7109375" customWidth="1"/>
    <col min="13057" max="13057" width="10.7109375" bestFit="1" customWidth="1"/>
    <col min="13058" max="13058" width="12.28515625" customWidth="1"/>
    <col min="13059" max="13059" width="8.28515625" bestFit="1" customWidth="1"/>
    <col min="13060" max="13060" width="8.85546875" customWidth="1"/>
    <col min="13061" max="13061" width="9.42578125" bestFit="1" customWidth="1"/>
    <col min="13062" max="13062" width="6.7109375" bestFit="1" customWidth="1"/>
    <col min="13063" max="13063" width="8" bestFit="1" customWidth="1"/>
    <col min="13064" max="13064" width="8.28515625" bestFit="1" customWidth="1"/>
    <col min="13065" max="13065" width="10.140625" customWidth="1"/>
    <col min="13066" max="13066" width="10.5703125" customWidth="1"/>
    <col min="13067" max="13067" width="9" customWidth="1"/>
    <col min="13068" max="13068" width="6.28515625" bestFit="1" customWidth="1"/>
    <col min="13069" max="13069" width="14.42578125" bestFit="1" customWidth="1"/>
    <col min="13070" max="13070" width="11.5703125" bestFit="1" customWidth="1"/>
    <col min="13071" max="13071" width="9.28515625" bestFit="1" customWidth="1"/>
    <col min="13072" max="13072" width="0" hidden="1" customWidth="1"/>
    <col min="13073" max="13073" width="11.140625" bestFit="1" customWidth="1"/>
    <col min="13074" max="13074" width="7.140625" bestFit="1" customWidth="1"/>
    <col min="13075" max="13075" width="12.28515625" customWidth="1"/>
    <col min="13077" max="13077" width="13.42578125" customWidth="1"/>
    <col min="13078" max="13078" width="11.85546875" bestFit="1" customWidth="1"/>
    <col min="13079" max="13079" width="12.42578125" customWidth="1"/>
    <col min="13080" max="13082" width="0" hidden="1" customWidth="1"/>
    <col min="13083" max="13083" width="7.7109375" customWidth="1"/>
    <col min="13313" max="13313" width="10.7109375" bestFit="1" customWidth="1"/>
    <col min="13314" max="13314" width="12.28515625" customWidth="1"/>
    <col min="13315" max="13315" width="8.28515625" bestFit="1" customWidth="1"/>
    <col min="13316" max="13316" width="8.85546875" customWidth="1"/>
    <col min="13317" max="13317" width="9.42578125" bestFit="1" customWidth="1"/>
    <col min="13318" max="13318" width="6.7109375" bestFit="1" customWidth="1"/>
    <col min="13319" max="13319" width="8" bestFit="1" customWidth="1"/>
    <col min="13320" max="13320" width="8.28515625" bestFit="1" customWidth="1"/>
    <col min="13321" max="13321" width="10.140625" customWidth="1"/>
    <col min="13322" max="13322" width="10.5703125" customWidth="1"/>
    <col min="13323" max="13323" width="9" customWidth="1"/>
    <col min="13324" max="13324" width="6.28515625" bestFit="1" customWidth="1"/>
    <col min="13325" max="13325" width="14.42578125" bestFit="1" customWidth="1"/>
    <col min="13326" max="13326" width="11.5703125" bestFit="1" customWidth="1"/>
    <col min="13327" max="13327" width="9.28515625" bestFit="1" customWidth="1"/>
    <col min="13328" max="13328" width="0" hidden="1" customWidth="1"/>
    <col min="13329" max="13329" width="11.140625" bestFit="1" customWidth="1"/>
    <col min="13330" max="13330" width="7.140625" bestFit="1" customWidth="1"/>
    <col min="13331" max="13331" width="12.28515625" customWidth="1"/>
    <col min="13333" max="13333" width="13.42578125" customWidth="1"/>
    <col min="13334" max="13334" width="11.85546875" bestFit="1" customWidth="1"/>
    <col min="13335" max="13335" width="12.42578125" customWidth="1"/>
    <col min="13336" max="13338" width="0" hidden="1" customWidth="1"/>
    <col min="13339" max="13339" width="7.7109375" customWidth="1"/>
    <col min="13569" max="13569" width="10.7109375" bestFit="1" customWidth="1"/>
    <col min="13570" max="13570" width="12.28515625" customWidth="1"/>
    <col min="13571" max="13571" width="8.28515625" bestFit="1" customWidth="1"/>
    <col min="13572" max="13572" width="8.85546875" customWidth="1"/>
    <col min="13573" max="13573" width="9.42578125" bestFit="1" customWidth="1"/>
    <col min="13574" max="13574" width="6.7109375" bestFit="1" customWidth="1"/>
    <col min="13575" max="13575" width="8" bestFit="1" customWidth="1"/>
    <col min="13576" max="13576" width="8.28515625" bestFit="1" customWidth="1"/>
    <col min="13577" max="13577" width="10.140625" customWidth="1"/>
    <col min="13578" max="13578" width="10.5703125" customWidth="1"/>
    <col min="13579" max="13579" width="9" customWidth="1"/>
    <col min="13580" max="13580" width="6.28515625" bestFit="1" customWidth="1"/>
    <col min="13581" max="13581" width="14.42578125" bestFit="1" customWidth="1"/>
    <col min="13582" max="13582" width="11.5703125" bestFit="1" customWidth="1"/>
    <col min="13583" max="13583" width="9.28515625" bestFit="1" customWidth="1"/>
    <col min="13584" max="13584" width="0" hidden="1" customWidth="1"/>
    <col min="13585" max="13585" width="11.140625" bestFit="1" customWidth="1"/>
    <col min="13586" max="13586" width="7.140625" bestFit="1" customWidth="1"/>
    <col min="13587" max="13587" width="12.28515625" customWidth="1"/>
    <col min="13589" max="13589" width="13.42578125" customWidth="1"/>
    <col min="13590" max="13590" width="11.85546875" bestFit="1" customWidth="1"/>
    <col min="13591" max="13591" width="12.42578125" customWidth="1"/>
    <col min="13592" max="13594" width="0" hidden="1" customWidth="1"/>
    <col min="13595" max="13595" width="7.7109375" customWidth="1"/>
    <col min="13825" max="13825" width="10.7109375" bestFit="1" customWidth="1"/>
    <col min="13826" max="13826" width="12.28515625" customWidth="1"/>
    <col min="13827" max="13827" width="8.28515625" bestFit="1" customWidth="1"/>
    <col min="13828" max="13828" width="8.85546875" customWidth="1"/>
    <col min="13829" max="13829" width="9.42578125" bestFit="1" customWidth="1"/>
    <col min="13830" max="13830" width="6.7109375" bestFit="1" customWidth="1"/>
    <col min="13831" max="13831" width="8" bestFit="1" customWidth="1"/>
    <col min="13832" max="13832" width="8.28515625" bestFit="1" customWidth="1"/>
    <col min="13833" max="13833" width="10.140625" customWidth="1"/>
    <col min="13834" max="13834" width="10.5703125" customWidth="1"/>
    <col min="13835" max="13835" width="9" customWidth="1"/>
    <col min="13836" max="13836" width="6.28515625" bestFit="1" customWidth="1"/>
    <col min="13837" max="13837" width="14.42578125" bestFit="1" customWidth="1"/>
    <col min="13838" max="13838" width="11.5703125" bestFit="1" customWidth="1"/>
    <col min="13839" max="13839" width="9.28515625" bestFit="1" customWidth="1"/>
    <col min="13840" max="13840" width="0" hidden="1" customWidth="1"/>
    <col min="13841" max="13841" width="11.140625" bestFit="1" customWidth="1"/>
    <col min="13842" max="13842" width="7.140625" bestFit="1" customWidth="1"/>
    <col min="13843" max="13843" width="12.28515625" customWidth="1"/>
    <col min="13845" max="13845" width="13.42578125" customWidth="1"/>
    <col min="13846" max="13846" width="11.85546875" bestFit="1" customWidth="1"/>
    <col min="13847" max="13847" width="12.42578125" customWidth="1"/>
    <col min="13848" max="13850" width="0" hidden="1" customWidth="1"/>
    <col min="13851" max="13851" width="7.7109375" customWidth="1"/>
    <col min="14081" max="14081" width="10.7109375" bestFit="1" customWidth="1"/>
    <col min="14082" max="14082" width="12.28515625" customWidth="1"/>
    <col min="14083" max="14083" width="8.28515625" bestFit="1" customWidth="1"/>
    <col min="14084" max="14084" width="8.85546875" customWidth="1"/>
    <col min="14085" max="14085" width="9.42578125" bestFit="1" customWidth="1"/>
    <col min="14086" max="14086" width="6.7109375" bestFit="1" customWidth="1"/>
    <col min="14087" max="14087" width="8" bestFit="1" customWidth="1"/>
    <col min="14088" max="14088" width="8.28515625" bestFit="1" customWidth="1"/>
    <col min="14089" max="14089" width="10.140625" customWidth="1"/>
    <col min="14090" max="14090" width="10.5703125" customWidth="1"/>
    <col min="14091" max="14091" width="9" customWidth="1"/>
    <col min="14092" max="14092" width="6.28515625" bestFit="1" customWidth="1"/>
    <col min="14093" max="14093" width="14.42578125" bestFit="1" customWidth="1"/>
    <col min="14094" max="14094" width="11.5703125" bestFit="1" customWidth="1"/>
    <col min="14095" max="14095" width="9.28515625" bestFit="1" customWidth="1"/>
    <col min="14096" max="14096" width="0" hidden="1" customWidth="1"/>
    <col min="14097" max="14097" width="11.140625" bestFit="1" customWidth="1"/>
    <col min="14098" max="14098" width="7.140625" bestFit="1" customWidth="1"/>
    <col min="14099" max="14099" width="12.28515625" customWidth="1"/>
    <col min="14101" max="14101" width="13.42578125" customWidth="1"/>
    <col min="14102" max="14102" width="11.85546875" bestFit="1" customWidth="1"/>
    <col min="14103" max="14103" width="12.42578125" customWidth="1"/>
    <col min="14104" max="14106" width="0" hidden="1" customWidth="1"/>
    <col min="14107" max="14107" width="7.7109375" customWidth="1"/>
    <col min="14337" max="14337" width="10.7109375" bestFit="1" customWidth="1"/>
    <col min="14338" max="14338" width="12.28515625" customWidth="1"/>
    <col min="14339" max="14339" width="8.28515625" bestFit="1" customWidth="1"/>
    <col min="14340" max="14340" width="8.85546875" customWidth="1"/>
    <col min="14341" max="14341" width="9.42578125" bestFit="1" customWidth="1"/>
    <col min="14342" max="14342" width="6.7109375" bestFit="1" customWidth="1"/>
    <col min="14343" max="14343" width="8" bestFit="1" customWidth="1"/>
    <col min="14344" max="14344" width="8.28515625" bestFit="1" customWidth="1"/>
    <col min="14345" max="14345" width="10.140625" customWidth="1"/>
    <col min="14346" max="14346" width="10.5703125" customWidth="1"/>
    <col min="14347" max="14347" width="9" customWidth="1"/>
    <col min="14348" max="14348" width="6.28515625" bestFit="1" customWidth="1"/>
    <col min="14349" max="14349" width="14.42578125" bestFit="1" customWidth="1"/>
    <col min="14350" max="14350" width="11.5703125" bestFit="1" customWidth="1"/>
    <col min="14351" max="14351" width="9.28515625" bestFit="1" customWidth="1"/>
    <col min="14352" max="14352" width="0" hidden="1" customWidth="1"/>
    <col min="14353" max="14353" width="11.140625" bestFit="1" customWidth="1"/>
    <col min="14354" max="14354" width="7.140625" bestFit="1" customWidth="1"/>
    <col min="14355" max="14355" width="12.28515625" customWidth="1"/>
    <col min="14357" max="14357" width="13.42578125" customWidth="1"/>
    <col min="14358" max="14358" width="11.85546875" bestFit="1" customWidth="1"/>
    <col min="14359" max="14359" width="12.42578125" customWidth="1"/>
    <col min="14360" max="14362" width="0" hidden="1" customWidth="1"/>
    <col min="14363" max="14363" width="7.7109375" customWidth="1"/>
    <col min="14593" max="14593" width="10.7109375" bestFit="1" customWidth="1"/>
    <col min="14594" max="14594" width="12.28515625" customWidth="1"/>
    <col min="14595" max="14595" width="8.28515625" bestFit="1" customWidth="1"/>
    <col min="14596" max="14596" width="8.85546875" customWidth="1"/>
    <col min="14597" max="14597" width="9.42578125" bestFit="1" customWidth="1"/>
    <col min="14598" max="14598" width="6.7109375" bestFit="1" customWidth="1"/>
    <col min="14599" max="14599" width="8" bestFit="1" customWidth="1"/>
    <col min="14600" max="14600" width="8.28515625" bestFit="1" customWidth="1"/>
    <col min="14601" max="14601" width="10.140625" customWidth="1"/>
    <col min="14602" max="14602" width="10.5703125" customWidth="1"/>
    <col min="14603" max="14603" width="9" customWidth="1"/>
    <col min="14604" max="14604" width="6.28515625" bestFit="1" customWidth="1"/>
    <col min="14605" max="14605" width="14.42578125" bestFit="1" customWidth="1"/>
    <col min="14606" max="14606" width="11.5703125" bestFit="1" customWidth="1"/>
    <col min="14607" max="14607" width="9.28515625" bestFit="1" customWidth="1"/>
    <col min="14608" max="14608" width="0" hidden="1" customWidth="1"/>
    <col min="14609" max="14609" width="11.140625" bestFit="1" customWidth="1"/>
    <col min="14610" max="14610" width="7.140625" bestFit="1" customWidth="1"/>
    <col min="14611" max="14611" width="12.28515625" customWidth="1"/>
    <col min="14613" max="14613" width="13.42578125" customWidth="1"/>
    <col min="14614" max="14614" width="11.85546875" bestFit="1" customWidth="1"/>
    <col min="14615" max="14615" width="12.42578125" customWidth="1"/>
    <col min="14616" max="14618" width="0" hidden="1" customWidth="1"/>
    <col min="14619" max="14619" width="7.7109375" customWidth="1"/>
    <col min="14849" max="14849" width="10.7109375" bestFit="1" customWidth="1"/>
    <col min="14850" max="14850" width="12.28515625" customWidth="1"/>
    <col min="14851" max="14851" width="8.28515625" bestFit="1" customWidth="1"/>
    <col min="14852" max="14852" width="8.85546875" customWidth="1"/>
    <col min="14853" max="14853" width="9.42578125" bestFit="1" customWidth="1"/>
    <col min="14854" max="14854" width="6.7109375" bestFit="1" customWidth="1"/>
    <col min="14855" max="14855" width="8" bestFit="1" customWidth="1"/>
    <col min="14856" max="14856" width="8.28515625" bestFit="1" customWidth="1"/>
    <col min="14857" max="14857" width="10.140625" customWidth="1"/>
    <col min="14858" max="14858" width="10.5703125" customWidth="1"/>
    <col min="14859" max="14859" width="9" customWidth="1"/>
    <col min="14860" max="14860" width="6.28515625" bestFit="1" customWidth="1"/>
    <col min="14861" max="14861" width="14.42578125" bestFit="1" customWidth="1"/>
    <col min="14862" max="14862" width="11.5703125" bestFit="1" customWidth="1"/>
    <col min="14863" max="14863" width="9.28515625" bestFit="1" customWidth="1"/>
    <col min="14864" max="14864" width="0" hidden="1" customWidth="1"/>
    <col min="14865" max="14865" width="11.140625" bestFit="1" customWidth="1"/>
    <col min="14866" max="14866" width="7.140625" bestFit="1" customWidth="1"/>
    <col min="14867" max="14867" width="12.28515625" customWidth="1"/>
    <col min="14869" max="14869" width="13.42578125" customWidth="1"/>
    <col min="14870" max="14870" width="11.85546875" bestFit="1" customWidth="1"/>
    <col min="14871" max="14871" width="12.42578125" customWidth="1"/>
    <col min="14872" max="14874" width="0" hidden="1" customWidth="1"/>
    <col min="14875" max="14875" width="7.7109375" customWidth="1"/>
    <col min="15105" max="15105" width="10.7109375" bestFit="1" customWidth="1"/>
    <col min="15106" max="15106" width="12.28515625" customWidth="1"/>
    <col min="15107" max="15107" width="8.28515625" bestFit="1" customWidth="1"/>
    <col min="15108" max="15108" width="8.85546875" customWidth="1"/>
    <col min="15109" max="15109" width="9.42578125" bestFit="1" customWidth="1"/>
    <col min="15110" max="15110" width="6.7109375" bestFit="1" customWidth="1"/>
    <col min="15111" max="15111" width="8" bestFit="1" customWidth="1"/>
    <col min="15112" max="15112" width="8.28515625" bestFit="1" customWidth="1"/>
    <col min="15113" max="15113" width="10.140625" customWidth="1"/>
    <col min="15114" max="15114" width="10.5703125" customWidth="1"/>
    <col min="15115" max="15115" width="9" customWidth="1"/>
    <col min="15116" max="15116" width="6.28515625" bestFit="1" customWidth="1"/>
    <col min="15117" max="15117" width="14.42578125" bestFit="1" customWidth="1"/>
    <col min="15118" max="15118" width="11.5703125" bestFit="1" customWidth="1"/>
    <col min="15119" max="15119" width="9.28515625" bestFit="1" customWidth="1"/>
    <col min="15120" max="15120" width="0" hidden="1" customWidth="1"/>
    <col min="15121" max="15121" width="11.140625" bestFit="1" customWidth="1"/>
    <col min="15122" max="15122" width="7.140625" bestFit="1" customWidth="1"/>
    <col min="15123" max="15123" width="12.28515625" customWidth="1"/>
    <col min="15125" max="15125" width="13.42578125" customWidth="1"/>
    <col min="15126" max="15126" width="11.85546875" bestFit="1" customWidth="1"/>
    <col min="15127" max="15127" width="12.42578125" customWidth="1"/>
    <col min="15128" max="15130" width="0" hidden="1" customWidth="1"/>
    <col min="15131" max="15131" width="7.7109375" customWidth="1"/>
    <col min="15361" max="15361" width="10.7109375" bestFit="1" customWidth="1"/>
    <col min="15362" max="15362" width="12.28515625" customWidth="1"/>
    <col min="15363" max="15363" width="8.28515625" bestFit="1" customWidth="1"/>
    <col min="15364" max="15364" width="8.85546875" customWidth="1"/>
    <col min="15365" max="15365" width="9.42578125" bestFit="1" customWidth="1"/>
    <col min="15366" max="15366" width="6.7109375" bestFit="1" customWidth="1"/>
    <col min="15367" max="15367" width="8" bestFit="1" customWidth="1"/>
    <col min="15368" max="15368" width="8.28515625" bestFit="1" customWidth="1"/>
    <col min="15369" max="15369" width="10.140625" customWidth="1"/>
    <col min="15370" max="15370" width="10.5703125" customWidth="1"/>
    <col min="15371" max="15371" width="9" customWidth="1"/>
    <col min="15372" max="15372" width="6.28515625" bestFit="1" customWidth="1"/>
    <col min="15373" max="15373" width="14.42578125" bestFit="1" customWidth="1"/>
    <col min="15374" max="15374" width="11.5703125" bestFit="1" customWidth="1"/>
    <col min="15375" max="15375" width="9.28515625" bestFit="1" customWidth="1"/>
    <col min="15376" max="15376" width="0" hidden="1" customWidth="1"/>
    <col min="15377" max="15377" width="11.140625" bestFit="1" customWidth="1"/>
    <col min="15378" max="15378" width="7.140625" bestFit="1" customWidth="1"/>
    <col min="15379" max="15379" width="12.28515625" customWidth="1"/>
    <col min="15381" max="15381" width="13.42578125" customWidth="1"/>
    <col min="15382" max="15382" width="11.85546875" bestFit="1" customWidth="1"/>
    <col min="15383" max="15383" width="12.42578125" customWidth="1"/>
    <col min="15384" max="15386" width="0" hidden="1" customWidth="1"/>
    <col min="15387" max="15387" width="7.7109375" customWidth="1"/>
    <col min="15617" max="15617" width="10.7109375" bestFit="1" customWidth="1"/>
    <col min="15618" max="15618" width="12.28515625" customWidth="1"/>
    <col min="15619" max="15619" width="8.28515625" bestFit="1" customWidth="1"/>
    <col min="15620" max="15620" width="8.85546875" customWidth="1"/>
    <col min="15621" max="15621" width="9.42578125" bestFit="1" customWidth="1"/>
    <col min="15622" max="15622" width="6.7109375" bestFit="1" customWidth="1"/>
    <col min="15623" max="15623" width="8" bestFit="1" customWidth="1"/>
    <col min="15624" max="15624" width="8.28515625" bestFit="1" customWidth="1"/>
    <col min="15625" max="15625" width="10.140625" customWidth="1"/>
    <col min="15626" max="15626" width="10.5703125" customWidth="1"/>
    <col min="15627" max="15627" width="9" customWidth="1"/>
    <col min="15628" max="15628" width="6.28515625" bestFit="1" customWidth="1"/>
    <col min="15629" max="15629" width="14.42578125" bestFit="1" customWidth="1"/>
    <col min="15630" max="15630" width="11.5703125" bestFit="1" customWidth="1"/>
    <col min="15631" max="15631" width="9.28515625" bestFit="1" customWidth="1"/>
    <col min="15632" max="15632" width="0" hidden="1" customWidth="1"/>
    <col min="15633" max="15633" width="11.140625" bestFit="1" customWidth="1"/>
    <col min="15634" max="15634" width="7.140625" bestFit="1" customWidth="1"/>
    <col min="15635" max="15635" width="12.28515625" customWidth="1"/>
    <col min="15637" max="15637" width="13.42578125" customWidth="1"/>
    <col min="15638" max="15638" width="11.85546875" bestFit="1" customWidth="1"/>
    <col min="15639" max="15639" width="12.42578125" customWidth="1"/>
    <col min="15640" max="15642" width="0" hidden="1" customWidth="1"/>
    <col min="15643" max="15643" width="7.7109375" customWidth="1"/>
    <col min="15873" max="15873" width="10.7109375" bestFit="1" customWidth="1"/>
    <col min="15874" max="15874" width="12.28515625" customWidth="1"/>
    <col min="15875" max="15875" width="8.28515625" bestFit="1" customWidth="1"/>
    <col min="15876" max="15876" width="8.85546875" customWidth="1"/>
    <col min="15877" max="15877" width="9.42578125" bestFit="1" customWidth="1"/>
    <col min="15878" max="15878" width="6.7109375" bestFit="1" customWidth="1"/>
    <col min="15879" max="15879" width="8" bestFit="1" customWidth="1"/>
    <col min="15880" max="15880" width="8.28515625" bestFit="1" customWidth="1"/>
    <col min="15881" max="15881" width="10.140625" customWidth="1"/>
    <col min="15882" max="15882" width="10.5703125" customWidth="1"/>
    <col min="15883" max="15883" width="9" customWidth="1"/>
    <col min="15884" max="15884" width="6.28515625" bestFit="1" customWidth="1"/>
    <col min="15885" max="15885" width="14.42578125" bestFit="1" customWidth="1"/>
    <col min="15886" max="15886" width="11.5703125" bestFit="1" customWidth="1"/>
    <col min="15887" max="15887" width="9.28515625" bestFit="1" customWidth="1"/>
    <col min="15888" max="15888" width="0" hidden="1" customWidth="1"/>
    <col min="15889" max="15889" width="11.140625" bestFit="1" customWidth="1"/>
    <col min="15890" max="15890" width="7.140625" bestFit="1" customWidth="1"/>
    <col min="15891" max="15891" width="12.28515625" customWidth="1"/>
    <col min="15893" max="15893" width="13.42578125" customWidth="1"/>
    <col min="15894" max="15894" width="11.85546875" bestFit="1" customWidth="1"/>
    <col min="15895" max="15895" width="12.42578125" customWidth="1"/>
    <col min="15896" max="15898" width="0" hidden="1" customWidth="1"/>
    <col min="15899" max="15899" width="7.7109375" customWidth="1"/>
    <col min="16129" max="16129" width="10.7109375" bestFit="1" customWidth="1"/>
    <col min="16130" max="16130" width="12.28515625" customWidth="1"/>
    <col min="16131" max="16131" width="8.28515625" bestFit="1" customWidth="1"/>
    <col min="16132" max="16132" width="8.85546875" customWidth="1"/>
    <col min="16133" max="16133" width="9.42578125" bestFit="1" customWidth="1"/>
    <col min="16134" max="16134" width="6.7109375" bestFit="1" customWidth="1"/>
    <col min="16135" max="16135" width="8" bestFit="1" customWidth="1"/>
    <col min="16136" max="16136" width="8.28515625" bestFit="1" customWidth="1"/>
    <col min="16137" max="16137" width="10.140625" customWidth="1"/>
    <col min="16138" max="16138" width="10.5703125" customWidth="1"/>
    <col min="16139" max="16139" width="9" customWidth="1"/>
    <col min="16140" max="16140" width="6.28515625" bestFit="1" customWidth="1"/>
    <col min="16141" max="16141" width="14.42578125" bestFit="1" customWidth="1"/>
    <col min="16142" max="16142" width="11.5703125" bestFit="1" customWidth="1"/>
    <col min="16143" max="16143" width="9.28515625" bestFit="1" customWidth="1"/>
    <col min="16144" max="16144" width="0" hidden="1" customWidth="1"/>
    <col min="16145" max="16145" width="11.140625" bestFit="1" customWidth="1"/>
    <col min="16146" max="16146" width="7.140625" bestFit="1" customWidth="1"/>
    <col min="16147" max="16147" width="12.28515625" customWidth="1"/>
    <col min="16149" max="16149" width="13.42578125" customWidth="1"/>
    <col min="16150" max="16150" width="11.85546875" bestFit="1" customWidth="1"/>
    <col min="16151" max="16151" width="12.42578125" customWidth="1"/>
    <col min="16152" max="16154" width="0" hidden="1" customWidth="1"/>
    <col min="16155" max="16155" width="7.7109375" customWidth="1"/>
  </cols>
  <sheetData>
    <row r="1" spans="1:27" x14ac:dyDescent="0.25">
      <c r="B1" s="266" t="s">
        <v>0</v>
      </c>
      <c r="C1" s="266"/>
      <c r="D1" s="267" t="s">
        <v>162</v>
      </c>
      <c r="E1" s="267"/>
      <c r="F1" s="267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163</v>
      </c>
      <c r="B3" s="269" t="s">
        <v>2</v>
      </c>
      <c r="C3" s="269"/>
      <c r="D3" s="145" t="s">
        <v>164</v>
      </c>
      <c r="E3" s="143"/>
      <c r="F3" s="143"/>
      <c r="P3" s="1"/>
      <c r="Q3" s="1"/>
      <c r="R3" s="1"/>
      <c r="S3" s="1"/>
      <c r="T3" s="1"/>
      <c r="U3" s="1"/>
      <c r="V3" s="1"/>
      <c r="W3" s="1"/>
    </row>
    <row r="4" spans="1:27" ht="19.5" customHeight="1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7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5.75" hidden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f t="shared" si="6"/>
        <v>0</v>
      </c>
      <c r="V96" s="21">
        <f t="shared" si="9"/>
        <v>0</v>
      </c>
      <c r="W96" s="21">
        <f t="shared" si="7"/>
        <v>0</v>
      </c>
      <c r="X96" s="20">
        <v>0</v>
      </c>
      <c r="Y96" s="21">
        <f t="shared" si="8"/>
        <v>0</v>
      </c>
      <c r="AA96">
        <f t="shared" si="10"/>
        <v>0</v>
      </c>
    </row>
    <row r="97" spans="1:27" ht="28.5" hidden="1" customHeight="1" x14ac:dyDescent="0.3">
      <c r="A97" s="18"/>
      <c r="B97" s="19" t="s">
        <v>41</v>
      </c>
      <c r="C97" s="20">
        <v>0</v>
      </c>
      <c r="D97" s="20">
        <v>0</v>
      </c>
      <c r="E97" s="20">
        <v>0</v>
      </c>
      <c r="F97" s="20">
        <v>0</v>
      </c>
      <c r="G97" s="20">
        <v>0</v>
      </c>
      <c r="H97" s="20">
        <v>0</v>
      </c>
      <c r="I97" s="20">
        <v>0</v>
      </c>
      <c r="J97" s="20">
        <v>0</v>
      </c>
      <c r="K97" s="20">
        <v>0</v>
      </c>
      <c r="L97" s="20">
        <v>0</v>
      </c>
      <c r="M97" s="20"/>
      <c r="N97" s="20"/>
      <c r="O97" s="21"/>
      <c r="P97" s="21"/>
      <c r="Q97" s="20">
        <v>0</v>
      </c>
      <c r="R97" s="20">
        <v>0</v>
      </c>
      <c r="S97" s="20">
        <v>55000</v>
      </c>
      <c r="T97" s="20"/>
      <c r="U97" s="20">
        <f t="shared" si="6"/>
        <v>55000</v>
      </c>
      <c r="V97" s="21">
        <v>110000</v>
      </c>
      <c r="W97" s="21">
        <f t="shared" si="7"/>
        <v>165000</v>
      </c>
      <c r="X97" s="20">
        <v>0</v>
      </c>
      <c r="Y97" s="21">
        <f t="shared" si="8"/>
        <v>165000</v>
      </c>
      <c r="AA97">
        <f t="shared" si="10"/>
        <v>1</v>
      </c>
    </row>
    <row r="98" spans="1:27" ht="15.75" hidden="1" thickBot="1" x14ac:dyDescent="0.3">
      <c r="A98" s="18"/>
      <c r="B98" s="19" t="s">
        <v>42</v>
      </c>
      <c r="C98" s="20">
        <v>0</v>
      </c>
      <c r="D98" s="20">
        <v>0</v>
      </c>
      <c r="E98" s="20">
        <v>0</v>
      </c>
      <c r="F98" s="20">
        <v>0</v>
      </c>
      <c r="G98" s="20">
        <v>0</v>
      </c>
      <c r="H98" s="20">
        <v>0</v>
      </c>
      <c r="I98" s="20">
        <v>0</v>
      </c>
      <c r="J98" s="20">
        <v>0</v>
      </c>
      <c r="K98" s="20">
        <v>0</v>
      </c>
      <c r="L98" s="20">
        <v>0</v>
      </c>
      <c r="M98" s="20"/>
      <c r="N98" s="20"/>
      <c r="O98" s="21"/>
      <c r="P98" s="21"/>
      <c r="Q98" s="20">
        <v>0</v>
      </c>
      <c r="R98" s="20">
        <v>0</v>
      </c>
      <c r="S98" s="20">
        <v>55000</v>
      </c>
      <c r="T98" s="20">
        <v>0</v>
      </c>
      <c r="U98" s="20">
        <f t="shared" ref="U98:U129" si="11">G98+L98+M98+R98+S98+N98+Q98+T98</f>
        <v>55000</v>
      </c>
      <c r="V98" s="21">
        <f t="shared" si="9"/>
        <v>165000</v>
      </c>
      <c r="W98" s="21">
        <f t="shared" si="7"/>
        <v>220000</v>
      </c>
      <c r="X98" s="20">
        <v>0</v>
      </c>
      <c r="Y98" s="21">
        <f t="shared" si="8"/>
        <v>220000</v>
      </c>
      <c r="AA98">
        <f t="shared" si="10"/>
        <v>2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0</v>
      </c>
      <c r="E99" s="20">
        <v>0</v>
      </c>
      <c r="F99" s="20">
        <v>0</v>
      </c>
      <c r="G99" s="20">
        <v>0</v>
      </c>
      <c r="H99" s="20">
        <v>0</v>
      </c>
      <c r="I99" s="20">
        <v>0</v>
      </c>
      <c r="J99" s="20">
        <v>0</v>
      </c>
      <c r="K99" s="20">
        <v>0</v>
      </c>
      <c r="L99" s="20">
        <v>0</v>
      </c>
      <c r="M99" s="20"/>
      <c r="N99" s="20"/>
      <c r="O99" s="21"/>
      <c r="P99" s="21"/>
      <c r="Q99" s="20">
        <v>0</v>
      </c>
      <c r="R99" s="20">
        <v>0</v>
      </c>
      <c r="S99" s="20">
        <v>55000</v>
      </c>
      <c r="T99" s="20"/>
      <c r="U99" s="20">
        <f t="shared" si="11"/>
        <v>55000</v>
      </c>
      <c r="V99" s="21">
        <f t="shared" si="9"/>
        <v>220000</v>
      </c>
      <c r="W99" s="21">
        <f t="shared" si="7"/>
        <v>275000</v>
      </c>
      <c r="X99" s="20">
        <v>165032</v>
      </c>
      <c r="Y99" s="21">
        <f t="shared" si="8"/>
        <v>109968</v>
      </c>
      <c r="AA99">
        <f t="shared" si="10"/>
        <v>0</v>
      </c>
    </row>
    <row r="100" spans="1:27" ht="16.5" hidden="1" customHeight="1" x14ac:dyDescent="0.3">
      <c r="A100" s="18"/>
      <c r="B100" s="19" t="s">
        <v>44</v>
      </c>
      <c r="C100" s="20">
        <v>0</v>
      </c>
      <c r="D100" s="20">
        <v>0</v>
      </c>
      <c r="E100" s="20">
        <v>0</v>
      </c>
      <c r="F100" s="20">
        <v>0</v>
      </c>
      <c r="G100" s="20">
        <v>0</v>
      </c>
      <c r="H100" s="20">
        <v>0</v>
      </c>
      <c r="I100" s="20">
        <v>0</v>
      </c>
      <c r="J100" s="20">
        <v>0</v>
      </c>
      <c r="K100" s="20">
        <v>0</v>
      </c>
      <c r="L100" s="20">
        <v>0</v>
      </c>
      <c r="M100" s="20"/>
      <c r="N100" s="20"/>
      <c r="O100" s="21"/>
      <c r="P100" s="21"/>
      <c r="Q100" s="20">
        <v>0</v>
      </c>
      <c r="R100" s="20">
        <v>0</v>
      </c>
      <c r="S100" s="20">
        <v>55000</v>
      </c>
      <c r="T100" s="20"/>
      <c r="U100" s="20">
        <f t="shared" si="11"/>
        <v>55000</v>
      </c>
      <c r="V100" s="21">
        <f t="shared" si="9"/>
        <v>109968</v>
      </c>
      <c r="W100" s="21">
        <f t="shared" si="7"/>
        <v>164968</v>
      </c>
      <c r="X100" s="20">
        <v>165032</v>
      </c>
      <c r="Y100" s="21">
        <f t="shared" si="8"/>
        <v>-64</v>
      </c>
      <c r="AA100">
        <f t="shared" si="10"/>
        <v>0</v>
      </c>
    </row>
    <row r="101" spans="1:27" ht="17.25" hidden="1" customHeight="1" x14ac:dyDescent="0.3">
      <c r="A101" s="18"/>
      <c r="B101" s="19" t="s">
        <v>45</v>
      </c>
      <c r="C101" s="20">
        <v>0</v>
      </c>
      <c r="D101" s="20">
        <v>0</v>
      </c>
      <c r="E101" s="20">
        <v>0</v>
      </c>
      <c r="F101" s="20">
        <v>0</v>
      </c>
      <c r="G101" s="20">
        <v>0</v>
      </c>
      <c r="H101" s="20">
        <v>0</v>
      </c>
      <c r="I101" s="20">
        <v>0</v>
      </c>
      <c r="J101" s="20">
        <v>0</v>
      </c>
      <c r="K101" s="20">
        <v>0</v>
      </c>
      <c r="L101" s="20">
        <v>0</v>
      </c>
      <c r="M101" s="20"/>
      <c r="N101" s="20"/>
      <c r="O101" s="21"/>
      <c r="P101" s="21"/>
      <c r="Q101" s="20">
        <v>0</v>
      </c>
      <c r="R101" s="20">
        <v>0</v>
      </c>
      <c r="S101" s="20">
        <v>55000</v>
      </c>
      <c r="T101" s="20"/>
      <c r="U101" s="20">
        <f t="shared" si="11"/>
        <v>55000</v>
      </c>
      <c r="V101" s="21">
        <f t="shared" si="9"/>
        <v>-64</v>
      </c>
      <c r="W101" s="21">
        <f t="shared" si="7"/>
        <v>54936</v>
      </c>
      <c r="X101" s="20">
        <v>55032</v>
      </c>
      <c r="Y101" s="21">
        <f t="shared" si="8"/>
        <v>-96</v>
      </c>
      <c r="AA101">
        <f t="shared" si="10"/>
        <v>0</v>
      </c>
    </row>
    <row r="102" spans="1:27" ht="14.25" hidden="1" customHeight="1" x14ac:dyDescent="0.3">
      <c r="A102" s="18"/>
      <c r="B102" s="19" t="s">
        <v>46</v>
      </c>
      <c r="C102" s="20">
        <v>0</v>
      </c>
      <c r="D102" s="20">
        <v>0</v>
      </c>
      <c r="E102" s="20">
        <v>0</v>
      </c>
      <c r="F102" s="20">
        <v>0</v>
      </c>
      <c r="G102" s="20">
        <v>0</v>
      </c>
      <c r="H102" s="20">
        <v>0</v>
      </c>
      <c r="I102" s="20">
        <v>0</v>
      </c>
      <c r="J102" s="20">
        <v>0</v>
      </c>
      <c r="K102" s="20">
        <v>0</v>
      </c>
      <c r="L102" s="20">
        <v>0</v>
      </c>
      <c r="M102" s="20"/>
      <c r="N102" s="20"/>
      <c r="O102" s="21"/>
      <c r="P102" s="21"/>
      <c r="Q102" s="20">
        <v>0</v>
      </c>
      <c r="R102" s="20">
        <v>0</v>
      </c>
      <c r="S102" s="20">
        <v>55000</v>
      </c>
      <c r="T102" s="20"/>
      <c r="U102" s="20">
        <f t="shared" si="11"/>
        <v>55000</v>
      </c>
      <c r="V102" s="21">
        <f t="shared" si="9"/>
        <v>-96</v>
      </c>
      <c r="W102" s="21">
        <f t="shared" si="7"/>
        <v>54904</v>
      </c>
      <c r="X102" s="20">
        <v>55032</v>
      </c>
      <c r="Y102" s="21">
        <f t="shared" si="8"/>
        <v>-128</v>
      </c>
      <c r="AA102">
        <f t="shared" si="10"/>
        <v>0</v>
      </c>
    </row>
    <row r="103" spans="1:27" ht="18.75" hidden="1" customHeight="1" x14ac:dyDescent="0.3">
      <c r="A103" s="18">
        <v>2011</v>
      </c>
      <c r="B103" s="19" t="s">
        <v>35</v>
      </c>
      <c r="C103" s="20">
        <v>0</v>
      </c>
      <c r="D103" s="20">
        <v>0</v>
      </c>
      <c r="E103" s="20">
        <v>0</v>
      </c>
      <c r="F103" s="20">
        <v>0</v>
      </c>
      <c r="G103" s="20">
        <v>0</v>
      </c>
      <c r="H103" s="20">
        <v>0</v>
      </c>
      <c r="I103" s="20">
        <v>0</v>
      </c>
      <c r="J103" s="20">
        <v>0</v>
      </c>
      <c r="K103" s="20">
        <v>0</v>
      </c>
      <c r="L103" s="20">
        <v>0</v>
      </c>
      <c r="M103" s="20"/>
      <c r="N103" s="20"/>
      <c r="O103" s="21"/>
      <c r="P103" s="21"/>
      <c r="Q103" s="20">
        <v>0</v>
      </c>
      <c r="R103" s="20">
        <v>0</v>
      </c>
      <c r="S103" s="20">
        <v>56650</v>
      </c>
      <c r="T103" s="20"/>
      <c r="U103" s="20">
        <f t="shared" si="11"/>
        <v>56650</v>
      </c>
      <c r="V103" s="21">
        <f t="shared" si="9"/>
        <v>-128</v>
      </c>
      <c r="W103" s="21">
        <f t="shared" si="7"/>
        <v>56522</v>
      </c>
      <c r="X103" s="20">
        <v>55032</v>
      </c>
      <c r="Y103" s="21">
        <f t="shared" si="8"/>
        <v>1490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0</v>
      </c>
      <c r="D104" s="20">
        <v>0</v>
      </c>
      <c r="E104" s="20">
        <v>0</v>
      </c>
      <c r="F104" s="20">
        <v>0</v>
      </c>
      <c r="G104" s="20">
        <v>0</v>
      </c>
      <c r="H104" s="20">
        <v>0</v>
      </c>
      <c r="I104" s="20">
        <v>0</v>
      </c>
      <c r="J104" s="20">
        <v>0</v>
      </c>
      <c r="K104" s="20">
        <v>0</v>
      </c>
      <c r="L104" s="20">
        <v>0</v>
      </c>
      <c r="M104" s="20"/>
      <c r="N104" s="20"/>
      <c r="O104" s="21"/>
      <c r="P104" s="21"/>
      <c r="Q104" s="20">
        <v>0</v>
      </c>
      <c r="R104" s="20">
        <v>0</v>
      </c>
      <c r="S104" s="20">
        <v>56650</v>
      </c>
      <c r="T104" s="20"/>
      <c r="U104" s="20">
        <f t="shared" si="11"/>
        <v>56650</v>
      </c>
      <c r="V104" s="21">
        <f t="shared" si="9"/>
        <v>1490</v>
      </c>
      <c r="W104" s="21">
        <f t="shared" si="7"/>
        <v>58140</v>
      </c>
      <c r="X104" s="20">
        <v>57000</v>
      </c>
      <c r="Y104" s="21">
        <f t="shared" si="8"/>
        <v>1140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0</v>
      </c>
      <c r="D105" s="20">
        <v>0</v>
      </c>
      <c r="E105" s="20">
        <v>0</v>
      </c>
      <c r="F105" s="20">
        <v>0</v>
      </c>
      <c r="G105" s="20">
        <v>0</v>
      </c>
      <c r="H105" s="20">
        <v>0</v>
      </c>
      <c r="I105" s="20">
        <v>0</v>
      </c>
      <c r="J105" s="20">
        <v>0</v>
      </c>
      <c r="K105" s="20">
        <v>0</v>
      </c>
      <c r="L105" s="20">
        <v>0</v>
      </c>
      <c r="M105" s="20"/>
      <c r="N105" s="20"/>
      <c r="O105" s="21"/>
      <c r="P105" s="21"/>
      <c r="Q105" s="20">
        <v>0</v>
      </c>
      <c r="R105" s="20">
        <v>0</v>
      </c>
      <c r="S105" s="20">
        <v>56650</v>
      </c>
      <c r="T105" s="20"/>
      <c r="U105" s="20">
        <f t="shared" si="11"/>
        <v>56650</v>
      </c>
      <c r="V105" s="21">
        <f t="shared" si="9"/>
        <v>1140</v>
      </c>
      <c r="W105" s="21">
        <f t="shared" si="7"/>
        <v>57790</v>
      </c>
      <c r="X105" s="20">
        <v>0</v>
      </c>
      <c r="Y105" s="21">
        <f t="shared" si="8"/>
        <v>57790</v>
      </c>
      <c r="AA105">
        <f t="shared" si="10"/>
        <v>1</v>
      </c>
    </row>
    <row r="106" spans="1:27" ht="15.75" hidden="1" thickBot="1" x14ac:dyDescent="0.3">
      <c r="A106" s="18"/>
      <c r="B106" s="19" t="s">
        <v>38</v>
      </c>
      <c r="C106" s="20">
        <v>0</v>
      </c>
      <c r="D106" s="20">
        <v>0</v>
      </c>
      <c r="E106" s="20">
        <v>0</v>
      </c>
      <c r="F106" s="20">
        <v>0</v>
      </c>
      <c r="G106" s="20">
        <v>0</v>
      </c>
      <c r="H106" s="20">
        <v>0</v>
      </c>
      <c r="I106" s="20">
        <v>0</v>
      </c>
      <c r="J106" s="20">
        <v>0</v>
      </c>
      <c r="K106" s="20">
        <v>0</v>
      </c>
      <c r="L106" s="20">
        <v>0</v>
      </c>
      <c r="M106" s="20"/>
      <c r="N106" s="20"/>
      <c r="O106" s="21"/>
      <c r="P106" s="21"/>
      <c r="Q106" s="20">
        <v>0</v>
      </c>
      <c r="R106" s="20">
        <v>0</v>
      </c>
      <c r="S106" s="20">
        <v>56650</v>
      </c>
      <c r="T106" s="20">
        <v>11444</v>
      </c>
      <c r="U106" s="20">
        <f t="shared" si="11"/>
        <v>68094</v>
      </c>
      <c r="V106" s="21">
        <f t="shared" si="9"/>
        <v>57790</v>
      </c>
      <c r="W106" s="21">
        <f t="shared" si="7"/>
        <v>125884</v>
      </c>
      <c r="X106" s="20">
        <v>0</v>
      </c>
      <c r="Y106" s="21">
        <f t="shared" si="8"/>
        <v>125884</v>
      </c>
      <c r="AA106">
        <f t="shared" si="10"/>
        <v>2</v>
      </c>
    </row>
    <row r="107" spans="1:27" ht="15.75" hidden="1" thickBot="1" x14ac:dyDescent="0.3">
      <c r="A107" s="18"/>
      <c r="B107" s="19" t="s">
        <v>39</v>
      </c>
      <c r="C107" s="20">
        <v>0</v>
      </c>
      <c r="D107" s="20">
        <v>0</v>
      </c>
      <c r="E107" s="20">
        <v>0</v>
      </c>
      <c r="F107" s="20">
        <v>0</v>
      </c>
      <c r="G107" s="20">
        <v>0</v>
      </c>
      <c r="H107" s="20">
        <v>0</v>
      </c>
      <c r="I107" s="20">
        <v>0</v>
      </c>
      <c r="J107" s="20">
        <v>0</v>
      </c>
      <c r="K107" s="20">
        <v>0</v>
      </c>
      <c r="L107" s="20">
        <v>0</v>
      </c>
      <c r="M107" s="20"/>
      <c r="N107" s="20"/>
      <c r="O107" s="21"/>
      <c r="P107" s="21"/>
      <c r="Q107" s="20">
        <v>0</v>
      </c>
      <c r="R107" s="20">
        <v>0</v>
      </c>
      <c r="S107" s="20">
        <v>56650</v>
      </c>
      <c r="T107" s="20"/>
      <c r="U107" s="20">
        <f t="shared" si="11"/>
        <v>56650</v>
      </c>
      <c r="V107" s="21">
        <f t="shared" si="9"/>
        <v>125884</v>
      </c>
      <c r="W107" s="21">
        <f t="shared" si="7"/>
        <v>182534</v>
      </c>
      <c r="X107" s="20">
        <v>182534</v>
      </c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0</v>
      </c>
      <c r="D108" s="20">
        <v>0</v>
      </c>
      <c r="E108" s="20">
        <v>0</v>
      </c>
      <c r="F108" s="20">
        <v>0</v>
      </c>
      <c r="G108" s="20">
        <v>0</v>
      </c>
      <c r="H108" s="20">
        <v>0</v>
      </c>
      <c r="I108" s="20">
        <v>0</v>
      </c>
      <c r="J108" s="20">
        <v>0</v>
      </c>
      <c r="K108" s="20">
        <v>0</v>
      </c>
      <c r="L108" s="20">
        <v>0</v>
      </c>
      <c r="M108" s="20"/>
      <c r="N108" s="20"/>
      <c r="O108" s="21"/>
      <c r="P108" s="21"/>
      <c r="Q108" s="20">
        <v>0</v>
      </c>
      <c r="R108" s="20">
        <v>0</v>
      </c>
      <c r="S108" s="20">
        <v>56650</v>
      </c>
      <c r="T108" s="20"/>
      <c r="U108" s="20">
        <f t="shared" si="11"/>
        <v>56650</v>
      </c>
      <c r="V108" s="21">
        <f t="shared" si="9"/>
        <v>0</v>
      </c>
      <c r="W108" s="21">
        <f t="shared" si="7"/>
        <v>56650</v>
      </c>
      <c r="X108" s="20">
        <v>56650</v>
      </c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0</v>
      </c>
      <c r="D109" s="20">
        <v>0</v>
      </c>
      <c r="E109" s="20">
        <v>0</v>
      </c>
      <c r="F109" s="20">
        <v>0</v>
      </c>
      <c r="G109" s="20">
        <v>0</v>
      </c>
      <c r="H109" s="20">
        <v>0</v>
      </c>
      <c r="I109" s="20">
        <v>0</v>
      </c>
      <c r="J109" s="20">
        <v>0</v>
      </c>
      <c r="K109" s="20">
        <v>0</v>
      </c>
      <c r="L109" s="20">
        <v>0</v>
      </c>
      <c r="M109" s="20"/>
      <c r="N109" s="20"/>
      <c r="O109" s="21"/>
      <c r="P109" s="21"/>
      <c r="Q109" s="20">
        <v>0</v>
      </c>
      <c r="R109" s="20">
        <v>0</v>
      </c>
      <c r="S109" s="20">
        <v>56650</v>
      </c>
      <c r="T109" s="20"/>
      <c r="U109" s="20">
        <f t="shared" si="11"/>
        <v>56650</v>
      </c>
      <c r="V109" s="21">
        <f t="shared" si="9"/>
        <v>0</v>
      </c>
      <c r="W109" s="21">
        <f t="shared" si="7"/>
        <v>56650</v>
      </c>
      <c r="X109" s="20">
        <v>56650</v>
      </c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0</v>
      </c>
      <c r="D110" s="20">
        <v>0</v>
      </c>
      <c r="E110" s="20">
        <v>0</v>
      </c>
      <c r="F110" s="20">
        <v>0</v>
      </c>
      <c r="G110" s="20">
        <v>0</v>
      </c>
      <c r="H110" s="20">
        <v>0</v>
      </c>
      <c r="I110" s="20">
        <v>0</v>
      </c>
      <c r="J110" s="20">
        <v>0</v>
      </c>
      <c r="K110" s="20">
        <v>0</v>
      </c>
      <c r="L110" s="20">
        <v>0</v>
      </c>
      <c r="M110" s="20"/>
      <c r="N110" s="20"/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1"/>
        <v>56650</v>
      </c>
      <c r="V110" s="21">
        <f t="shared" si="9"/>
        <v>0</v>
      </c>
      <c r="W110" s="21">
        <f t="shared" si="7"/>
        <v>56650</v>
      </c>
      <c r="X110" s="20">
        <v>56650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0</v>
      </c>
      <c r="D111" s="20">
        <v>0</v>
      </c>
      <c r="E111" s="20">
        <v>0</v>
      </c>
      <c r="F111" s="20">
        <v>0</v>
      </c>
      <c r="G111" s="20">
        <v>0</v>
      </c>
      <c r="H111" s="20">
        <v>0</v>
      </c>
      <c r="I111" s="20">
        <v>0</v>
      </c>
      <c r="J111" s="20">
        <v>0</v>
      </c>
      <c r="K111" s="20">
        <v>0</v>
      </c>
      <c r="L111" s="20">
        <v>0</v>
      </c>
      <c r="M111" s="20"/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1"/>
        <v>56650</v>
      </c>
      <c r="V111" s="21">
        <f t="shared" si="9"/>
        <v>0</v>
      </c>
      <c r="W111" s="21">
        <f t="shared" si="7"/>
        <v>56650</v>
      </c>
      <c r="X111" s="20">
        <v>56650</v>
      </c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0</v>
      </c>
      <c r="D112" s="20">
        <v>0</v>
      </c>
      <c r="E112" s="20">
        <v>0</v>
      </c>
      <c r="F112" s="20">
        <v>0</v>
      </c>
      <c r="G112" s="20">
        <v>0</v>
      </c>
      <c r="H112" s="20">
        <v>0</v>
      </c>
      <c r="I112" s="20">
        <v>0</v>
      </c>
      <c r="J112" s="20">
        <v>0</v>
      </c>
      <c r="K112" s="20">
        <v>0</v>
      </c>
      <c r="L112" s="20">
        <v>0</v>
      </c>
      <c r="M112" s="20"/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56650</v>
      </c>
      <c r="V112" s="21">
        <f t="shared" si="9"/>
        <v>0</v>
      </c>
      <c r="W112" s="21">
        <f t="shared" si="7"/>
        <v>56650</v>
      </c>
      <c r="X112" s="20">
        <v>56000</v>
      </c>
      <c r="Y112" s="21">
        <f t="shared" si="8"/>
        <v>650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0</v>
      </c>
      <c r="D113" s="20">
        <v>0</v>
      </c>
      <c r="E113" s="20">
        <v>0</v>
      </c>
      <c r="F113" s="20">
        <v>0</v>
      </c>
      <c r="G113" s="20">
        <v>0</v>
      </c>
      <c r="H113" s="20">
        <v>0</v>
      </c>
      <c r="I113" s="20">
        <v>0</v>
      </c>
      <c r="J113" s="20">
        <v>0</v>
      </c>
      <c r="K113" s="20">
        <v>0</v>
      </c>
      <c r="L113" s="20">
        <v>0</v>
      </c>
      <c r="M113" s="20"/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56650</v>
      </c>
      <c r="V113" s="21">
        <f t="shared" si="9"/>
        <v>650</v>
      </c>
      <c r="W113" s="21">
        <f t="shared" si="7"/>
        <v>57300</v>
      </c>
      <c r="X113" s="20">
        <v>57000</v>
      </c>
      <c r="Y113" s="21">
        <f t="shared" si="8"/>
        <v>300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0</v>
      </c>
      <c r="D114" s="20">
        <v>0</v>
      </c>
      <c r="E114" s="20">
        <v>0</v>
      </c>
      <c r="F114" s="20">
        <v>0</v>
      </c>
      <c r="G114" s="20">
        <v>0</v>
      </c>
      <c r="H114" s="20">
        <v>0</v>
      </c>
      <c r="I114" s="20">
        <v>0</v>
      </c>
      <c r="J114" s="20">
        <v>0</v>
      </c>
      <c r="K114" s="20">
        <v>0</v>
      </c>
      <c r="L114" s="20">
        <v>0</v>
      </c>
      <c r="M114" s="20"/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56650</v>
      </c>
      <c r="V114" s="21">
        <f t="shared" si="9"/>
        <v>300</v>
      </c>
      <c r="W114" s="21">
        <f t="shared" si="7"/>
        <v>56950</v>
      </c>
      <c r="X114" s="20">
        <v>57000</v>
      </c>
      <c r="Y114" s="21">
        <f t="shared" si="8"/>
        <v>-50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0</v>
      </c>
      <c r="D115" s="20">
        <v>0</v>
      </c>
      <c r="E115" s="20">
        <v>0</v>
      </c>
      <c r="F115" s="20">
        <v>0</v>
      </c>
      <c r="G115" s="20">
        <v>0</v>
      </c>
      <c r="H115" s="20">
        <v>0</v>
      </c>
      <c r="I115" s="20">
        <v>0</v>
      </c>
      <c r="J115" s="20">
        <v>0</v>
      </c>
      <c r="K115" s="20">
        <v>0</v>
      </c>
      <c r="L115" s="20">
        <v>0</v>
      </c>
      <c r="M115" s="20"/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58859</v>
      </c>
      <c r="V115" s="21">
        <f t="shared" si="9"/>
        <v>-50</v>
      </c>
      <c r="W115" s="21">
        <f t="shared" si="7"/>
        <v>58809</v>
      </c>
      <c r="X115" s="20">
        <v>57000</v>
      </c>
      <c r="Y115" s="21">
        <f t="shared" si="8"/>
        <v>1809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0</v>
      </c>
      <c r="D116" s="20">
        <v>0</v>
      </c>
      <c r="E116" s="20">
        <v>0</v>
      </c>
      <c r="F116" s="20">
        <v>0</v>
      </c>
      <c r="G116" s="20">
        <v>0</v>
      </c>
      <c r="H116" s="20">
        <v>0</v>
      </c>
      <c r="I116" s="20">
        <v>0</v>
      </c>
      <c r="J116" s="20">
        <v>0</v>
      </c>
      <c r="K116" s="20">
        <v>0</v>
      </c>
      <c r="L116" s="20">
        <v>0</v>
      </c>
      <c r="M116" s="20"/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58859</v>
      </c>
      <c r="V116" s="21">
        <f t="shared" si="9"/>
        <v>1809</v>
      </c>
      <c r="W116" s="21">
        <f t="shared" si="7"/>
        <v>60668</v>
      </c>
      <c r="X116" s="20">
        <v>57000</v>
      </c>
      <c r="Y116" s="21">
        <f t="shared" si="8"/>
        <v>3668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0</v>
      </c>
      <c r="D117" s="20">
        <v>0</v>
      </c>
      <c r="E117" s="20">
        <v>0</v>
      </c>
      <c r="F117" s="20">
        <v>0</v>
      </c>
      <c r="G117" s="20">
        <v>0</v>
      </c>
      <c r="H117" s="20">
        <v>0</v>
      </c>
      <c r="I117" s="20">
        <v>0</v>
      </c>
      <c r="J117" s="20">
        <v>0</v>
      </c>
      <c r="K117" s="20">
        <v>0</v>
      </c>
      <c r="L117" s="20">
        <v>0</v>
      </c>
      <c r="M117" s="20"/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58859</v>
      </c>
      <c r="V117" s="21">
        <f t="shared" si="9"/>
        <v>3668</v>
      </c>
      <c r="W117" s="21">
        <f t="shared" si="7"/>
        <v>62527</v>
      </c>
      <c r="X117" s="20">
        <v>57000</v>
      </c>
      <c r="Y117" s="21">
        <f t="shared" si="8"/>
        <v>5527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0</v>
      </c>
      <c r="D118" s="20">
        <v>0</v>
      </c>
      <c r="E118" s="20">
        <v>0</v>
      </c>
      <c r="F118" s="20">
        <v>0</v>
      </c>
      <c r="G118" s="20">
        <v>0</v>
      </c>
      <c r="H118" s="20">
        <v>0</v>
      </c>
      <c r="I118" s="20">
        <v>0</v>
      </c>
      <c r="J118" s="20">
        <v>0</v>
      </c>
      <c r="K118" s="20">
        <v>0</v>
      </c>
      <c r="L118" s="20">
        <v>0</v>
      </c>
      <c r="M118" s="20"/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58859</v>
      </c>
      <c r="V118" s="21">
        <f t="shared" si="9"/>
        <v>5527</v>
      </c>
      <c r="W118" s="21">
        <f t="shared" si="7"/>
        <v>64386</v>
      </c>
      <c r="X118" s="20">
        <v>57000</v>
      </c>
      <c r="Y118" s="21">
        <f t="shared" si="8"/>
        <v>7386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0</v>
      </c>
      <c r="D119" s="20">
        <v>0</v>
      </c>
      <c r="E119" s="20">
        <v>0</v>
      </c>
      <c r="F119" s="20">
        <v>0</v>
      </c>
      <c r="G119" s="20">
        <v>0</v>
      </c>
      <c r="H119" s="20">
        <v>0</v>
      </c>
      <c r="I119" s="20">
        <v>0</v>
      </c>
      <c r="J119" s="20">
        <v>0</v>
      </c>
      <c r="K119" s="20">
        <v>0</v>
      </c>
      <c r="L119" s="20">
        <v>0</v>
      </c>
      <c r="M119" s="20"/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58859</v>
      </c>
      <c r="V119" s="21">
        <f t="shared" si="9"/>
        <v>7386</v>
      </c>
      <c r="W119" s="21">
        <f t="shared" si="7"/>
        <v>66245</v>
      </c>
      <c r="X119" s="20">
        <v>57000</v>
      </c>
      <c r="Y119" s="21">
        <f t="shared" si="8"/>
        <v>9245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0</v>
      </c>
      <c r="D120" s="20">
        <v>0</v>
      </c>
      <c r="E120" s="20">
        <v>0</v>
      </c>
      <c r="F120" s="20">
        <v>0</v>
      </c>
      <c r="G120" s="20">
        <v>0</v>
      </c>
      <c r="H120" s="20">
        <v>0</v>
      </c>
      <c r="I120" s="20">
        <v>0</v>
      </c>
      <c r="J120" s="20">
        <v>0</v>
      </c>
      <c r="K120" s="20">
        <v>0</v>
      </c>
      <c r="L120" s="20">
        <v>0</v>
      </c>
      <c r="M120" s="20"/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58859</v>
      </c>
      <c r="V120" s="21">
        <f t="shared" si="9"/>
        <v>9245</v>
      </c>
      <c r="W120" s="21">
        <f t="shared" si="7"/>
        <v>68104</v>
      </c>
      <c r="X120" s="20">
        <v>57000</v>
      </c>
      <c r="Y120" s="21">
        <f t="shared" si="8"/>
        <v>11104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0</v>
      </c>
      <c r="D121" s="20">
        <v>0</v>
      </c>
      <c r="E121" s="20">
        <v>0</v>
      </c>
      <c r="F121" s="20">
        <v>0</v>
      </c>
      <c r="G121" s="20">
        <v>0</v>
      </c>
      <c r="H121" s="20">
        <v>0</v>
      </c>
      <c r="I121" s="20">
        <v>0</v>
      </c>
      <c r="J121" s="20">
        <v>0</v>
      </c>
      <c r="K121" s="20">
        <v>0</v>
      </c>
      <c r="L121" s="20">
        <v>0</v>
      </c>
      <c r="M121" s="20"/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58859</v>
      </c>
      <c r="V121" s="21">
        <f t="shared" si="9"/>
        <v>11104</v>
      </c>
      <c r="W121" s="21">
        <f t="shared" si="7"/>
        <v>69963</v>
      </c>
      <c r="X121" s="20">
        <v>57000</v>
      </c>
      <c r="Y121" s="21">
        <f t="shared" si="8"/>
        <v>12963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0</v>
      </c>
      <c r="D122" s="20">
        <v>0</v>
      </c>
      <c r="E122" s="20">
        <v>0</v>
      </c>
      <c r="F122" s="20">
        <v>0</v>
      </c>
      <c r="G122" s="20">
        <v>0</v>
      </c>
      <c r="H122" s="20">
        <v>0</v>
      </c>
      <c r="I122" s="20">
        <v>0</v>
      </c>
      <c r="J122" s="20">
        <v>0</v>
      </c>
      <c r="K122" s="20">
        <v>0</v>
      </c>
      <c r="L122" s="20">
        <v>0</v>
      </c>
      <c r="M122" s="20"/>
      <c r="N122" s="20"/>
      <c r="O122" s="21"/>
      <c r="P122" s="21"/>
      <c r="Q122" s="20">
        <v>0</v>
      </c>
      <c r="R122" s="20">
        <v>5000</v>
      </c>
      <c r="S122" s="20">
        <v>58859</v>
      </c>
      <c r="T122" s="20"/>
      <c r="U122" s="20">
        <f t="shared" si="11"/>
        <v>63859</v>
      </c>
      <c r="V122" s="21">
        <f t="shared" si="9"/>
        <v>12963</v>
      </c>
      <c r="W122" s="21">
        <f t="shared" si="7"/>
        <v>76822</v>
      </c>
      <c r="X122" s="20">
        <v>57000</v>
      </c>
      <c r="Y122" s="21">
        <f t="shared" si="8"/>
        <v>19822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0</v>
      </c>
      <c r="D123" s="20">
        <v>0</v>
      </c>
      <c r="E123" s="20">
        <v>0</v>
      </c>
      <c r="F123" s="20">
        <v>0</v>
      </c>
      <c r="G123" s="20">
        <v>0</v>
      </c>
      <c r="H123" s="20">
        <v>0</v>
      </c>
      <c r="I123" s="20">
        <v>0</v>
      </c>
      <c r="J123" s="20">
        <v>0</v>
      </c>
      <c r="K123" s="20">
        <v>0</v>
      </c>
      <c r="L123" s="20">
        <v>0</v>
      </c>
      <c r="M123" s="20"/>
      <c r="N123" s="20"/>
      <c r="O123" s="21"/>
      <c r="P123" s="21"/>
      <c r="Q123" s="20">
        <v>0</v>
      </c>
      <c r="R123" s="20">
        <v>5000</v>
      </c>
      <c r="S123" s="20">
        <v>58859</v>
      </c>
      <c r="T123" s="20"/>
      <c r="U123" s="20">
        <f t="shared" si="11"/>
        <v>63859</v>
      </c>
      <c r="V123" s="21">
        <f t="shared" si="9"/>
        <v>19822</v>
      </c>
      <c r="W123" s="21">
        <f t="shared" si="7"/>
        <v>83681</v>
      </c>
      <c r="X123" s="20">
        <v>57000</v>
      </c>
      <c r="Y123" s="21">
        <f t="shared" si="8"/>
        <v>26681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0</v>
      </c>
      <c r="D124" s="20">
        <v>0</v>
      </c>
      <c r="E124" s="20">
        <v>0</v>
      </c>
      <c r="F124" s="20">
        <v>0</v>
      </c>
      <c r="G124" s="20">
        <v>0</v>
      </c>
      <c r="H124" s="20">
        <v>0</v>
      </c>
      <c r="I124" s="20">
        <v>0</v>
      </c>
      <c r="J124" s="20">
        <v>0</v>
      </c>
      <c r="K124" s="20">
        <v>0</v>
      </c>
      <c r="L124" s="20">
        <v>0</v>
      </c>
      <c r="M124" s="20"/>
      <c r="N124" s="20"/>
      <c r="O124" s="21"/>
      <c r="P124" s="21"/>
      <c r="Q124" s="20">
        <v>0</v>
      </c>
      <c r="R124" s="20">
        <v>5000</v>
      </c>
      <c r="S124" s="20">
        <v>58859</v>
      </c>
      <c r="T124" s="20"/>
      <c r="U124" s="20">
        <f t="shared" si="11"/>
        <v>63859</v>
      </c>
      <c r="V124" s="21">
        <f t="shared" si="9"/>
        <v>26681</v>
      </c>
      <c r="W124" s="21">
        <f t="shared" si="7"/>
        <v>90540</v>
      </c>
      <c r="X124" s="20">
        <v>57000</v>
      </c>
      <c r="Y124" s="21">
        <f t="shared" si="8"/>
        <v>33540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0</v>
      </c>
      <c r="D125" s="20">
        <v>0</v>
      </c>
      <c r="E125" s="20">
        <v>0</v>
      </c>
      <c r="F125" s="20">
        <v>0</v>
      </c>
      <c r="G125" s="20">
        <v>0</v>
      </c>
      <c r="H125" s="20">
        <v>0</v>
      </c>
      <c r="I125" s="20">
        <v>0</v>
      </c>
      <c r="J125" s="20">
        <v>0</v>
      </c>
      <c r="K125" s="20">
        <v>0</v>
      </c>
      <c r="L125" s="20">
        <v>0</v>
      </c>
      <c r="M125" s="20"/>
      <c r="N125" s="20"/>
      <c r="O125" s="21"/>
      <c r="P125" s="21"/>
      <c r="Q125" s="20">
        <v>0</v>
      </c>
      <c r="R125" s="20">
        <v>5000</v>
      </c>
      <c r="S125" s="20">
        <v>58859</v>
      </c>
      <c r="T125" s="20"/>
      <c r="U125" s="20">
        <f t="shared" si="11"/>
        <v>63859</v>
      </c>
      <c r="V125" s="21">
        <f t="shared" si="9"/>
        <v>33540</v>
      </c>
      <c r="W125" s="21">
        <f t="shared" si="7"/>
        <v>97399</v>
      </c>
      <c r="X125" s="20">
        <v>57000</v>
      </c>
      <c r="Y125" s="21">
        <f t="shared" si="8"/>
        <v>40399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0</v>
      </c>
      <c r="D126" s="20">
        <v>0</v>
      </c>
      <c r="E126" s="20">
        <v>0</v>
      </c>
      <c r="F126" s="20">
        <v>0</v>
      </c>
      <c r="G126" s="20">
        <v>0</v>
      </c>
      <c r="H126" s="20">
        <v>0</v>
      </c>
      <c r="I126" s="20">
        <v>0</v>
      </c>
      <c r="J126" s="20">
        <v>0</v>
      </c>
      <c r="K126" s="20">
        <v>0</v>
      </c>
      <c r="L126" s="20">
        <v>0</v>
      </c>
      <c r="M126" s="20"/>
      <c r="N126" s="20"/>
      <c r="O126" s="21"/>
      <c r="P126" s="21"/>
      <c r="Q126" s="20">
        <v>0</v>
      </c>
      <c r="R126" s="20">
        <v>5000</v>
      </c>
      <c r="S126" s="20">
        <v>58859</v>
      </c>
      <c r="T126" s="20"/>
      <c r="U126" s="20">
        <f t="shared" si="11"/>
        <v>63859</v>
      </c>
      <c r="V126" s="21">
        <f t="shared" si="9"/>
        <v>40399</v>
      </c>
      <c r="W126" s="21">
        <f t="shared" si="7"/>
        <v>104258</v>
      </c>
      <c r="X126" s="20">
        <v>57000</v>
      </c>
      <c r="Y126" s="21">
        <f t="shared" si="8"/>
        <v>47258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0</v>
      </c>
      <c r="D127" s="20">
        <v>0</v>
      </c>
      <c r="E127" s="20">
        <v>0</v>
      </c>
      <c r="F127" s="20">
        <v>0</v>
      </c>
      <c r="G127" s="20">
        <v>0</v>
      </c>
      <c r="H127" s="20">
        <v>0</v>
      </c>
      <c r="I127" s="20">
        <v>0</v>
      </c>
      <c r="J127" s="20">
        <v>0</v>
      </c>
      <c r="K127" s="20">
        <v>0</v>
      </c>
      <c r="L127" s="20">
        <v>0</v>
      </c>
      <c r="M127" s="20"/>
      <c r="N127" s="20"/>
      <c r="O127" s="21"/>
      <c r="P127" s="21"/>
      <c r="Q127" s="20">
        <v>0</v>
      </c>
      <c r="R127" s="20">
        <v>5000</v>
      </c>
      <c r="S127" s="20">
        <v>59734</v>
      </c>
      <c r="T127" s="20"/>
      <c r="U127" s="20">
        <f t="shared" si="11"/>
        <v>64734</v>
      </c>
      <c r="V127" s="21">
        <f t="shared" si="9"/>
        <v>47258</v>
      </c>
      <c r="W127" s="21">
        <f t="shared" si="7"/>
        <v>111992</v>
      </c>
      <c r="X127" s="20">
        <v>57000</v>
      </c>
      <c r="Y127" s="21">
        <f t="shared" si="8"/>
        <v>54992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0</v>
      </c>
      <c r="D128" s="20">
        <v>0</v>
      </c>
      <c r="E128" s="20">
        <v>0</v>
      </c>
      <c r="F128" s="20">
        <v>0</v>
      </c>
      <c r="G128" s="20">
        <v>0</v>
      </c>
      <c r="H128" s="20">
        <v>0</v>
      </c>
      <c r="I128" s="20">
        <v>0</v>
      </c>
      <c r="J128" s="20">
        <v>0</v>
      </c>
      <c r="K128" s="20">
        <v>0</v>
      </c>
      <c r="L128" s="20">
        <v>0</v>
      </c>
      <c r="M128" s="20"/>
      <c r="N128" s="20">
        <v>12288</v>
      </c>
      <c r="O128" s="21"/>
      <c r="P128" s="21"/>
      <c r="Q128" s="20">
        <v>0</v>
      </c>
      <c r="R128" s="20">
        <v>5000</v>
      </c>
      <c r="S128" s="20">
        <v>59734</v>
      </c>
      <c r="T128" s="20"/>
      <c r="U128" s="20">
        <f t="shared" si="11"/>
        <v>77022</v>
      </c>
      <c r="V128" s="21">
        <f t="shared" si="9"/>
        <v>54992</v>
      </c>
      <c r="W128" s="21">
        <f t="shared" si="7"/>
        <v>132014</v>
      </c>
      <c r="X128" s="20">
        <v>57000</v>
      </c>
      <c r="Y128" s="21">
        <f t="shared" si="8"/>
        <v>75014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0</v>
      </c>
      <c r="D129" s="20">
        <v>0</v>
      </c>
      <c r="E129" s="20">
        <v>0</v>
      </c>
      <c r="F129" s="20">
        <v>0</v>
      </c>
      <c r="G129" s="20">
        <v>0</v>
      </c>
      <c r="H129" s="20">
        <v>0</v>
      </c>
      <c r="I129" s="20">
        <v>0</v>
      </c>
      <c r="J129" s="20">
        <v>0</v>
      </c>
      <c r="K129" s="20">
        <v>0</v>
      </c>
      <c r="L129" s="20">
        <v>0</v>
      </c>
      <c r="M129" s="20"/>
      <c r="N129" s="20"/>
      <c r="O129" s="21"/>
      <c r="P129" s="21"/>
      <c r="Q129" s="20">
        <v>0</v>
      </c>
      <c r="R129" s="20">
        <v>5000</v>
      </c>
      <c r="S129" s="20">
        <v>59734</v>
      </c>
      <c r="T129" s="20"/>
      <c r="U129" s="20">
        <f t="shared" si="11"/>
        <v>64734</v>
      </c>
      <c r="V129" s="21">
        <f t="shared" si="9"/>
        <v>75014</v>
      </c>
      <c r="W129" s="21">
        <f t="shared" si="7"/>
        <v>139748</v>
      </c>
      <c r="X129" s="20">
        <v>57000</v>
      </c>
      <c r="Y129" s="21">
        <f t="shared" si="8"/>
        <v>82748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0</v>
      </c>
      <c r="D130" s="20">
        <v>0</v>
      </c>
      <c r="E130" s="20">
        <v>0</v>
      </c>
      <c r="F130" s="20">
        <v>0</v>
      </c>
      <c r="G130" s="20">
        <v>0</v>
      </c>
      <c r="H130" s="20">
        <v>0</v>
      </c>
      <c r="I130" s="20">
        <v>0</v>
      </c>
      <c r="J130" s="20">
        <v>0</v>
      </c>
      <c r="K130" s="20">
        <v>0</v>
      </c>
      <c r="L130" s="20">
        <v>0</v>
      </c>
      <c r="M130" s="20"/>
      <c r="N130" s="20"/>
      <c r="O130" s="21"/>
      <c r="P130" s="21"/>
      <c r="Q130" s="20">
        <v>0</v>
      </c>
      <c r="R130" s="20">
        <v>5000</v>
      </c>
      <c r="S130" s="20">
        <v>59734</v>
      </c>
      <c r="T130" s="20"/>
      <c r="U130" s="20">
        <f t="shared" ref="U130:U161" si="12">G130+L130+M130+R130+S130+N130+Q130+T130</f>
        <v>64734</v>
      </c>
      <c r="V130" s="21">
        <f t="shared" si="9"/>
        <v>82748</v>
      </c>
      <c r="W130" s="21">
        <f t="shared" si="7"/>
        <v>147482</v>
      </c>
      <c r="X130" s="20">
        <v>147000</v>
      </c>
      <c r="Y130" s="21">
        <f t="shared" si="8"/>
        <v>482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0</v>
      </c>
      <c r="I131" s="20">
        <v>0</v>
      </c>
      <c r="J131" s="20">
        <v>0</v>
      </c>
      <c r="K131" s="20">
        <v>0</v>
      </c>
      <c r="L131" s="20">
        <v>0</v>
      </c>
      <c r="M131" s="20"/>
      <c r="N131" s="20"/>
      <c r="O131" s="21"/>
      <c r="P131" s="21"/>
      <c r="Q131" s="20">
        <v>0</v>
      </c>
      <c r="R131" s="20">
        <v>5000</v>
      </c>
      <c r="S131" s="20">
        <v>59734</v>
      </c>
      <c r="T131" s="20"/>
      <c r="U131" s="20">
        <f t="shared" si="12"/>
        <v>64734</v>
      </c>
      <c r="V131" s="21">
        <f t="shared" si="9"/>
        <v>482</v>
      </c>
      <c r="W131" s="21">
        <f t="shared" si="7"/>
        <v>65216</v>
      </c>
      <c r="X131" s="20">
        <v>65000</v>
      </c>
      <c r="Y131" s="21">
        <f t="shared" si="8"/>
        <v>216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0</v>
      </c>
      <c r="I132" s="20">
        <v>0</v>
      </c>
      <c r="J132" s="20">
        <v>0</v>
      </c>
      <c r="K132" s="20">
        <v>0</v>
      </c>
      <c r="L132" s="20">
        <v>0</v>
      </c>
      <c r="M132" s="20"/>
      <c r="N132" s="20"/>
      <c r="O132" s="21"/>
      <c r="P132" s="21"/>
      <c r="Q132" s="20">
        <v>0</v>
      </c>
      <c r="R132" s="20">
        <v>5000</v>
      </c>
      <c r="S132" s="20">
        <v>59734</v>
      </c>
      <c r="T132" s="20"/>
      <c r="U132" s="20">
        <f t="shared" si="12"/>
        <v>64734</v>
      </c>
      <c r="V132" s="21">
        <f t="shared" si="9"/>
        <v>216</v>
      </c>
      <c r="W132" s="21">
        <f t="shared" si="7"/>
        <v>64950</v>
      </c>
      <c r="X132" s="20">
        <v>65000</v>
      </c>
      <c r="Y132" s="21">
        <f t="shared" si="8"/>
        <v>-50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0">
        <v>0</v>
      </c>
      <c r="K133" s="20">
        <v>0</v>
      </c>
      <c r="L133" s="20">
        <v>0</v>
      </c>
      <c r="M133" s="20"/>
      <c r="N133" s="20"/>
      <c r="O133" s="21"/>
      <c r="P133" s="21"/>
      <c r="Q133" s="20">
        <v>0</v>
      </c>
      <c r="R133" s="20"/>
      <c r="S133" s="20">
        <v>59734</v>
      </c>
      <c r="T133" s="20"/>
      <c r="U133" s="20">
        <f t="shared" si="12"/>
        <v>59734</v>
      </c>
      <c r="V133" s="21">
        <f t="shared" si="9"/>
        <v>-50</v>
      </c>
      <c r="W133" s="21">
        <f t="shared" si="7"/>
        <v>59684</v>
      </c>
      <c r="X133" s="20">
        <v>65000</v>
      </c>
      <c r="Y133" s="21">
        <f t="shared" si="8"/>
        <v>-5316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0</v>
      </c>
      <c r="D134" s="20">
        <v>0</v>
      </c>
      <c r="E134" s="20">
        <v>0</v>
      </c>
      <c r="F134" s="20">
        <v>0</v>
      </c>
      <c r="G134" s="20">
        <v>0</v>
      </c>
      <c r="H134" s="20">
        <v>0</v>
      </c>
      <c r="I134" s="20">
        <v>0</v>
      </c>
      <c r="J134" s="20">
        <v>0</v>
      </c>
      <c r="K134" s="20">
        <v>0</v>
      </c>
      <c r="L134" s="20">
        <v>0</v>
      </c>
      <c r="M134" s="20"/>
      <c r="N134" s="20"/>
      <c r="O134" s="21"/>
      <c r="P134" s="21"/>
      <c r="Q134" s="20">
        <v>0</v>
      </c>
      <c r="R134" s="20"/>
      <c r="S134" s="20">
        <v>59734</v>
      </c>
      <c r="T134" s="20"/>
      <c r="U134" s="20">
        <f t="shared" si="12"/>
        <v>59734</v>
      </c>
      <c r="V134" s="21">
        <f t="shared" si="9"/>
        <v>-5316</v>
      </c>
      <c r="W134" s="21">
        <f t="shared" si="7"/>
        <v>54418</v>
      </c>
      <c r="X134" s="20">
        <v>65000</v>
      </c>
      <c r="Y134" s="21">
        <f t="shared" si="8"/>
        <v>-10582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0</v>
      </c>
      <c r="D135" s="20">
        <v>0</v>
      </c>
      <c r="E135" s="20">
        <v>0</v>
      </c>
      <c r="F135" s="20">
        <v>0</v>
      </c>
      <c r="G135" s="20">
        <v>0</v>
      </c>
      <c r="H135" s="20">
        <v>0</v>
      </c>
      <c r="I135" s="20">
        <v>0</v>
      </c>
      <c r="J135" s="20">
        <v>0</v>
      </c>
      <c r="K135" s="20">
        <v>0</v>
      </c>
      <c r="L135" s="20">
        <v>0</v>
      </c>
      <c r="M135" s="20"/>
      <c r="N135" s="20"/>
      <c r="O135" s="21"/>
      <c r="P135" s="21"/>
      <c r="Q135" s="20">
        <v>0</v>
      </c>
      <c r="R135" s="20"/>
      <c r="S135" s="20">
        <v>59734</v>
      </c>
      <c r="T135" s="20"/>
      <c r="U135" s="20">
        <f t="shared" si="12"/>
        <v>59734</v>
      </c>
      <c r="V135" s="21">
        <f t="shared" si="9"/>
        <v>-10582</v>
      </c>
      <c r="W135" s="21">
        <f t="shared" si="7"/>
        <v>49152</v>
      </c>
      <c r="X135" s="20">
        <v>65000</v>
      </c>
      <c r="Y135" s="21">
        <f t="shared" si="8"/>
        <v>-15848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0</v>
      </c>
      <c r="D136" s="20">
        <v>0</v>
      </c>
      <c r="E136" s="20">
        <v>0</v>
      </c>
      <c r="F136" s="20">
        <v>0</v>
      </c>
      <c r="G136" s="20">
        <v>0</v>
      </c>
      <c r="H136" s="20">
        <v>0</v>
      </c>
      <c r="I136" s="20">
        <v>0</v>
      </c>
      <c r="J136" s="20">
        <v>0</v>
      </c>
      <c r="K136" s="20">
        <v>0</v>
      </c>
      <c r="L136" s="20">
        <v>0</v>
      </c>
      <c r="M136" s="20"/>
      <c r="N136" s="20"/>
      <c r="O136" s="21"/>
      <c r="P136" s="21"/>
      <c r="Q136" s="20">
        <v>0</v>
      </c>
      <c r="R136" s="20"/>
      <c r="S136" s="20">
        <v>59734</v>
      </c>
      <c r="T136" s="20"/>
      <c r="U136" s="20">
        <f t="shared" si="12"/>
        <v>59734</v>
      </c>
      <c r="V136" s="21">
        <f t="shared" si="9"/>
        <v>-15848</v>
      </c>
      <c r="W136" s="21">
        <f t="shared" ref="W136:W199" si="13">U136+V136</f>
        <v>43886</v>
      </c>
      <c r="X136" s="20">
        <v>65000</v>
      </c>
      <c r="Y136" s="21">
        <f t="shared" ref="Y136:Y199" si="14">W136-X136</f>
        <v>-21114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0</v>
      </c>
      <c r="D137" s="20">
        <v>0</v>
      </c>
      <c r="E137" s="20">
        <v>0</v>
      </c>
      <c r="F137" s="20">
        <v>0</v>
      </c>
      <c r="G137" s="20">
        <v>0</v>
      </c>
      <c r="H137" s="20">
        <v>0</v>
      </c>
      <c r="I137" s="20">
        <v>0</v>
      </c>
      <c r="J137" s="20">
        <v>0</v>
      </c>
      <c r="K137" s="20">
        <v>0</v>
      </c>
      <c r="L137" s="20">
        <v>0</v>
      </c>
      <c r="M137" s="20"/>
      <c r="N137" s="20"/>
      <c r="O137" s="21"/>
      <c r="P137" s="21"/>
      <c r="Q137" s="20">
        <v>0</v>
      </c>
      <c r="R137" s="20">
        <v>5000</v>
      </c>
      <c r="S137" s="20">
        <v>59734</v>
      </c>
      <c r="T137" s="20"/>
      <c r="U137" s="20">
        <f t="shared" si="12"/>
        <v>64734</v>
      </c>
      <c r="V137" s="21">
        <f t="shared" ref="V137:V200" si="15">Y136</f>
        <v>-21114</v>
      </c>
      <c r="W137" s="21">
        <f t="shared" si="13"/>
        <v>43620</v>
      </c>
      <c r="X137" s="20">
        <v>65000</v>
      </c>
      <c r="Y137" s="21">
        <f t="shared" si="14"/>
        <v>-21380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0</v>
      </c>
      <c r="D138" s="20">
        <v>0</v>
      </c>
      <c r="E138" s="20">
        <v>0</v>
      </c>
      <c r="F138" s="20">
        <v>0</v>
      </c>
      <c r="G138" s="20">
        <v>0</v>
      </c>
      <c r="H138" s="20">
        <v>0</v>
      </c>
      <c r="I138" s="20">
        <v>0</v>
      </c>
      <c r="J138" s="20">
        <v>0</v>
      </c>
      <c r="K138" s="20">
        <v>0</v>
      </c>
      <c r="L138" s="20">
        <v>0</v>
      </c>
      <c r="M138" s="20"/>
      <c r="N138" s="20">
        <v>20000</v>
      </c>
      <c r="O138" s="21"/>
      <c r="P138" s="21"/>
      <c r="Q138" s="20">
        <v>0</v>
      </c>
      <c r="R138" s="20">
        <v>10000</v>
      </c>
      <c r="S138" s="20">
        <v>59734</v>
      </c>
      <c r="T138" s="20"/>
      <c r="U138" s="20">
        <f t="shared" si="12"/>
        <v>89734</v>
      </c>
      <c r="V138" s="21">
        <f t="shared" si="15"/>
        <v>-21380</v>
      </c>
      <c r="W138" s="21">
        <f t="shared" si="13"/>
        <v>68354</v>
      </c>
      <c r="X138" s="20">
        <v>70000</v>
      </c>
      <c r="Y138" s="21">
        <f t="shared" si="14"/>
        <v>-1646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0</v>
      </c>
      <c r="D139" s="20">
        <v>0</v>
      </c>
      <c r="E139" s="20">
        <v>0</v>
      </c>
      <c r="F139" s="20">
        <v>0</v>
      </c>
      <c r="G139" s="20">
        <v>0</v>
      </c>
      <c r="H139" s="20">
        <v>0</v>
      </c>
      <c r="I139" s="20">
        <v>0</v>
      </c>
      <c r="J139" s="20">
        <v>0</v>
      </c>
      <c r="K139" s="20">
        <v>0</v>
      </c>
      <c r="L139" s="20">
        <v>0</v>
      </c>
      <c r="M139" s="20"/>
      <c r="N139" s="20">
        <v>5000</v>
      </c>
      <c r="O139" s="21"/>
      <c r="P139" s="21"/>
      <c r="Q139" s="20">
        <v>0</v>
      </c>
      <c r="R139" s="20">
        <v>10000</v>
      </c>
      <c r="S139" s="20">
        <v>61536</v>
      </c>
      <c r="T139" s="20"/>
      <c r="U139" s="20">
        <f t="shared" si="12"/>
        <v>76536</v>
      </c>
      <c r="V139" s="21">
        <f t="shared" si="15"/>
        <v>-1646</v>
      </c>
      <c r="W139" s="21">
        <f t="shared" si="13"/>
        <v>74890</v>
      </c>
      <c r="X139" s="20">
        <v>70000</v>
      </c>
      <c r="Y139" s="21">
        <f t="shared" si="14"/>
        <v>4890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0</v>
      </c>
      <c r="D140" s="20">
        <v>0</v>
      </c>
      <c r="E140" s="20">
        <v>0</v>
      </c>
      <c r="F140" s="20">
        <v>0</v>
      </c>
      <c r="G140" s="20">
        <v>0</v>
      </c>
      <c r="H140" s="20">
        <v>0</v>
      </c>
      <c r="I140" s="20">
        <v>0</v>
      </c>
      <c r="J140" s="20">
        <v>0</v>
      </c>
      <c r="K140" s="20">
        <v>0</v>
      </c>
      <c r="L140" s="20">
        <v>0</v>
      </c>
      <c r="M140" s="20"/>
      <c r="N140" s="20">
        <v>5000</v>
      </c>
      <c r="O140" s="21"/>
      <c r="P140" s="21"/>
      <c r="Q140" s="20">
        <v>0</v>
      </c>
      <c r="R140" s="20">
        <v>10000</v>
      </c>
      <c r="S140" s="20">
        <v>61536</v>
      </c>
      <c r="T140" s="20"/>
      <c r="U140" s="20">
        <f t="shared" si="12"/>
        <v>76536</v>
      </c>
      <c r="V140" s="21">
        <f t="shared" si="15"/>
        <v>4890</v>
      </c>
      <c r="W140" s="21">
        <f t="shared" si="13"/>
        <v>81426</v>
      </c>
      <c r="X140" s="20">
        <v>70000</v>
      </c>
      <c r="Y140" s="21">
        <f t="shared" si="14"/>
        <v>11426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0</v>
      </c>
      <c r="D141" s="20">
        <v>0</v>
      </c>
      <c r="E141" s="20">
        <v>0</v>
      </c>
      <c r="F141" s="20">
        <v>0</v>
      </c>
      <c r="G141" s="20">
        <v>0</v>
      </c>
      <c r="H141" s="20">
        <v>0</v>
      </c>
      <c r="I141" s="20">
        <v>0</v>
      </c>
      <c r="J141" s="20">
        <v>0</v>
      </c>
      <c r="K141" s="20">
        <v>0</v>
      </c>
      <c r="L141" s="20">
        <v>0</v>
      </c>
      <c r="M141" s="20"/>
      <c r="N141" s="20">
        <v>5000</v>
      </c>
      <c r="O141" s="21"/>
      <c r="P141" s="21"/>
      <c r="Q141" s="20">
        <v>0</v>
      </c>
      <c r="R141" s="20">
        <v>10000</v>
      </c>
      <c r="S141" s="20">
        <v>61536</v>
      </c>
      <c r="T141" s="20"/>
      <c r="U141" s="20">
        <f t="shared" si="12"/>
        <v>76536</v>
      </c>
      <c r="V141" s="21">
        <f t="shared" si="15"/>
        <v>11426</v>
      </c>
      <c r="W141" s="21">
        <f t="shared" si="13"/>
        <v>87962</v>
      </c>
      <c r="X141" s="20">
        <v>80000</v>
      </c>
      <c r="Y141" s="21">
        <f t="shared" si="14"/>
        <v>7962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/>
      <c r="N142" s="20">
        <v>5000</v>
      </c>
      <c r="O142" s="21"/>
      <c r="P142" s="21"/>
      <c r="Q142" s="20">
        <v>0</v>
      </c>
      <c r="R142" s="20">
        <v>10000</v>
      </c>
      <c r="S142" s="20">
        <v>61536</v>
      </c>
      <c r="T142" s="20"/>
      <c r="U142" s="20">
        <f t="shared" si="12"/>
        <v>76536</v>
      </c>
      <c r="V142" s="21">
        <f t="shared" si="15"/>
        <v>7962</v>
      </c>
      <c r="W142" s="21">
        <f t="shared" si="13"/>
        <v>84498</v>
      </c>
      <c r="X142" s="20">
        <v>80000</v>
      </c>
      <c r="Y142" s="21">
        <f t="shared" si="14"/>
        <v>4498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0</v>
      </c>
      <c r="D143" s="20">
        <v>0</v>
      </c>
      <c r="E143" s="20">
        <v>0</v>
      </c>
      <c r="F143" s="20">
        <v>0</v>
      </c>
      <c r="G143" s="20">
        <v>0</v>
      </c>
      <c r="H143" s="20">
        <v>0</v>
      </c>
      <c r="I143" s="20">
        <v>0</v>
      </c>
      <c r="J143" s="20">
        <v>0</v>
      </c>
      <c r="K143" s="20">
        <v>0</v>
      </c>
      <c r="L143" s="20">
        <v>0</v>
      </c>
      <c r="M143" s="20"/>
      <c r="N143" s="20">
        <v>5000</v>
      </c>
      <c r="O143" s="21"/>
      <c r="P143" s="21"/>
      <c r="Q143" s="20">
        <v>0</v>
      </c>
      <c r="R143" s="20">
        <v>10000</v>
      </c>
      <c r="S143" s="20">
        <v>61536</v>
      </c>
      <c r="T143" s="20"/>
      <c r="U143" s="20">
        <f t="shared" si="12"/>
        <v>76536</v>
      </c>
      <c r="V143" s="21">
        <f t="shared" si="15"/>
        <v>4498</v>
      </c>
      <c r="W143" s="21">
        <f t="shared" si="13"/>
        <v>81034</v>
      </c>
      <c r="X143" s="20">
        <v>90000</v>
      </c>
      <c r="Y143" s="21">
        <f t="shared" si="14"/>
        <v>-8966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0</v>
      </c>
      <c r="D144" s="20">
        <v>0</v>
      </c>
      <c r="E144" s="20">
        <v>0</v>
      </c>
      <c r="F144" s="20">
        <v>0</v>
      </c>
      <c r="G144" s="20">
        <v>0</v>
      </c>
      <c r="H144" s="20">
        <v>0</v>
      </c>
      <c r="I144" s="20">
        <v>0</v>
      </c>
      <c r="J144" s="20">
        <v>0</v>
      </c>
      <c r="K144" s="20">
        <v>0</v>
      </c>
      <c r="L144" s="20">
        <v>0</v>
      </c>
      <c r="M144" s="20"/>
      <c r="N144" s="20">
        <v>5000</v>
      </c>
      <c r="O144" s="21"/>
      <c r="P144" s="21"/>
      <c r="Q144" s="20">
        <v>0</v>
      </c>
      <c r="R144" s="20">
        <v>10000</v>
      </c>
      <c r="S144" s="20">
        <v>61536</v>
      </c>
      <c r="T144" s="20"/>
      <c r="U144" s="20">
        <f t="shared" si="12"/>
        <v>76536</v>
      </c>
      <c r="V144" s="21">
        <f t="shared" si="15"/>
        <v>-8966</v>
      </c>
      <c r="W144" s="21">
        <f t="shared" si="13"/>
        <v>67570</v>
      </c>
      <c r="X144" s="20">
        <v>90000</v>
      </c>
      <c r="Y144" s="21">
        <f t="shared" si="14"/>
        <v>-22430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0</v>
      </c>
      <c r="D145" s="20">
        <v>0</v>
      </c>
      <c r="E145" s="20">
        <v>0</v>
      </c>
      <c r="F145" s="20">
        <v>0</v>
      </c>
      <c r="G145" s="20">
        <v>0</v>
      </c>
      <c r="H145" s="20">
        <v>0</v>
      </c>
      <c r="I145" s="20">
        <v>0</v>
      </c>
      <c r="J145" s="20">
        <v>0</v>
      </c>
      <c r="K145" s="20">
        <v>0</v>
      </c>
      <c r="L145" s="20">
        <v>0</v>
      </c>
      <c r="M145" s="20"/>
      <c r="N145" s="20">
        <v>5000</v>
      </c>
      <c r="O145" s="21"/>
      <c r="P145" s="21"/>
      <c r="Q145" s="20">
        <v>0</v>
      </c>
      <c r="R145" s="20">
        <v>10000</v>
      </c>
      <c r="S145" s="20">
        <v>61536</v>
      </c>
      <c r="T145" s="20"/>
      <c r="U145" s="20">
        <f t="shared" si="12"/>
        <v>76536</v>
      </c>
      <c r="V145" s="21">
        <f t="shared" si="15"/>
        <v>-22430</v>
      </c>
      <c r="W145" s="21">
        <f t="shared" si="13"/>
        <v>54106</v>
      </c>
      <c r="X145" s="20">
        <v>90000</v>
      </c>
      <c r="Y145" s="21">
        <f t="shared" si="14"/>
        <v>-35894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0</v>
      </c>
      <c r="D146" s="20">
        <v>0</v>
      </c>
      <c r="E146" s="20">
        <v>0</v>
      </c>
      <c r="F146" s="20">
        <v>0</v>
      </c>
      <c r="G146" s="20">
        <v>0</v>
      </c>
      <c r="H146" s="20">
        <v>0</v>
      </c>
      <c r="I146" s="20">
        <v>0</v>
      </c>
      <c r="J146" s="20">
        <v>0</v>
      </c>
      <c r="K146" s="20">
        <v>0</v>
      </c>
      <c r="L146" s="20">
        <v>0</v>
      </c>
      <c r="M146" s="20"/>
      <c r="N146" s="20">
        <v>5000</v>
      </c>
      <c r="O146" s="21"/>
      <c r="P146" s="21"/>
      <c r="Q146" s="20">
        <v>0</v>
      </c>
      <c r="R146" s="20">
        <v>10000</v>
      </c>
      <c r="S146" s="20">
        <v>61536</v>
      </c>
      <c r="T146" s="20"/>
      <c r="U146" s="20">
        <f t="shared" si="12"/>
        <v>76536</v>
      </c>
      <c r="V146" s="21">
        <f t="shared" si="15"/>
        <v>-35894</v>
      </c>
      <c r="W146" s="21">
        <f t="shared" si="13"/>
        <v>40642</v>
      </c>
      <c r="X146" s="20">
        <v>90000</v>
      </c>
      <c r="Y146" s="21">
        <f t="shared" si="14"/>
        <v>-49358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0</v>
      </c>
      <c r="D147" s="20">
        <v>0</v>
      </c>
      <c r="E147" s="20">
        <v>0</v>
      </c>
      <c r="F147" s="20">
        <v>0</v>
      </c>
      <c r="G147" s="20">
        <v>0</v>
      </c>
      <c r="H147" s="20">
        <v>0</v>
      </c>
      <c r="I147" s="20">
        <v>0</v>
      </c>
      <c r="J147" s="20">
        <v>0</v>
      </c>
      <c r="K147" s="20">
        <v>0</v>
      </c>
      <c r="L147" s="20">
        <v>0</v>
      </c>
      <c r="M147" s="20"/>
      <c r="N147" s="20">
        <v>5000</v>
      </c>
      <c r="O147" s="21"/>
      <c r="P147" s="21"/>
      <c r="Q147" s="20">
        <v>0</v>
      </c>
      <c r="R147" s="20">
        <v>10000</v>
      </c>
      <c r="S147" s="20">
        <v>61536</v>
      </c>
      <c r="T147" s="20"/>
      <c r="U147" s="20">
        <f t="shared" si="12"/>
        <v>76536</v>
      </c>
      <c r="V147" s="21">
        <f t="shared" si="15"/>
        <v>-49358</v>
      </c>
      <c r="W147" s="21">
        <f t="shared" si="13"/>
        <v>27178</v>
      </c>
      <c r="X147" s="20">
        <v>90000</v>
      </c>
      <c r="Y147" s="21">
        <f t="shared" si="14"/>
        <v>-62822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0</v>
      </c>
      <c r="D148" s="20">
        <v>0</v>
      </c>
      <c r="E148" s="20">
        <v>0</v>
      </c>
      <c r="F148" s="20">
        <v>0</v>
      </c>
      <c r="G148" s="20">
        <v>0</v>
      </c>
      <c r="H148" s="20">
        <v>0</v>
      </c>
      <c r="I148" s="20">
        <v>0</v>
      </c>
      <c r="J148" s="20">
        <v>0</v>
      </c>
      <c r="K148" s="20">
        <v>0</v>
      </c>
      <c r="L148" s="20">
        <v>0</v>
      </c>
      <c r="M148" s="20"/>
      <c r="N148" s="20">
        <v>5000</v>
      </c>
      <c r="O148" s="21"/>
      <c r="P148" s="21"/>
      <c r="Q148" s="20">
        <v>0</v>
      </c>
      <c r="R148" s="20">
        <v>10000</v>
      </c>
      <c r="S148" s="20">
        <v>61536</v>
      </c>
      <c r="T148" s="20"/>
      <c r="U148" s="20">
        <f t="shared" si="12"/>
        <v>76536</v>
      </c>
      <c r="V148" s="21">
        <f t="shared" si="15"/>
        <v>-62822</v>
      </c>
      <c r="W148" s="21">
        <f t="shared" si="13"/>
        <v>13714</v>
      </c>
      <c r="X148" s="20">
        <v>90000</v>
      </c>
      <c r="Y148" s="21">
        <f t="shared" si="14"/>
        <v>-76286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0</v>
      </c>
      <c r="D149" s="20">
        <v>0</v>
      </c>
      <c r="E149" s="20">
        <v>0</v>
      </c>
      <c r="F149" s="20">
        <v>0</v>
      </c>
      <c r="G149" s="20">
        <v>0</v>
      </c>
      <c r="H149" s="20">
        <v>0</v>
      </c>
      <c r="I149" s="20">
        <v>0</v>
      </c>
      <c r="J149" s="20">
        <v>0</v>
      </c>
      <c r="K149" s="20">
        <v>0</v>
      </c>
      <c r="L149" s="20">
        <v>0</v>
      </c>
      <c r="M149" s="20"/>
      <c r="N149" s="20">
        <v>5000</v>
      </c>
      <c r="O149" s="21"/>
      <c r="P149" s="21"/>
      <c r="Q149" s="20">
        <v>0</v>
      </c>
      <c r="R149" s="20">
        <v>10000</v>
      </c>
      <c r="S149" s="20">
        <v>61536</v>
      </c>
      <c r="T149" s="20"/>
      <c r="U149" s="20">
        <f t="shared" si="12"/>
        <v>76536</v>
      </c>
      <c r="V149" s="21">
        <f t="shared" si="15"/>
        <v>-76286</v>
      </c>
      <c r="W149" s="21">
        <f t="shared" si="13"/>
        <v>250</v>
      </c>
      <c r="X149" s="20">
        <v>90000</v>
      </c>
      <c r="Y149" s="21">
        <f t="shared" si="14"/>
        <v>-89750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0</v>
      </c>
      <c r="D150" s="20">
        <v>0</v>
      </c>
      <c r="E150" s="20">
        <v>0</v>
      </c>
      <c r="F150" s="20">
        <v>0</v>
      </c>
      <c r="G150" s="20">
        <v>0</v>
      </c>
      <c r="H150" s="20">
        <v>0</v>
      </c>
      <c r="I150" s="20">
        <v>0</v>
      </c>
      <c r="J150" s="20">
        <v>0</v>
      </c>
      <c r="K150" s="20">
        <v>0</v>
      </c>
      <c r="L150" s="20">
        <v>0</v>
      </c>
      <c r="M150" s="20"/>
      <c r="N150" s="20">
        <v>7000</v>
      </c>
      <c r="O150" s="21"/>
      <c r="P150" s="21"/>
      <c r="Q150" s="20">
        <v>0</v>
      </c>
      <c r="R150" s="20">
        <v>10000</v>
      </c>
      <c r="S150" s="20">
        <v>61536</v>
      </c>
      <c r="T150" s="20"/>
      <c r="U150" s="20">
        <f t="shared" si="12"/>
        <v>78536</v>
      </c>
      <c r="V150" s="21">
        <f t="shared" si="15"/>
        <v>-89750</v>
      </c>
      <c r="W150" s="21">
        <f t="shared" si="13"/>
        <v>-11214</v>
      </c>
      <c r="X150" s="20">
        <v>90000</v>
      </c>
      <c r="Y150" s="21">
        <f t="shared" si="14"/>
        <v>-101214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0</v>
      </c>
      <c r="D151" s="20">
        <v>0</v>
      </c>
      <c r="E151" s="20">
        <v>0</v>
      </c>
      <c r="F151" s="20">
        <v>0</v>
      </c>
      <c r="G151" s="20">
        <v>0</v>
      </c>
      <c r="H151" s="20">
        <v>0</v>
      </c>
      <c r="I151" s="20">
        <v>0</v>
      </c>
      <c r="J151" s="20">
        <v>0</v>
      </c>
      <c r="K151" s="20">
        <v>0</v>
      </c>
      <c r="L151" s="20">
        <v>0</v>
      </c>
      <c r="M151" s="20"/>
      <c r="N151" s="20">
        <v>7000</v>
      </c>
      <c r="O151" s="21"/>
      <c r="P151" s="21"/>
      <c r="Q151" s="20">
        <v>0</v>
      </c>
      <c r="R151" s="20"/>
      <c r="S151" s="20">
        <v>64395</v>
      </c>
      <c r="T151" s="20"/>
      <c r="U151" s="20">
        <f t="shared" si="12"/>
        <v>71395</v>
      </c>
      <c r="V151" s="21">
        <f t="shared" si="15"/>
        <v>-101214</v>
      </c>
      <c r="W151" s="21">
        <f t="shared" si="13"/>
        <v>-29819</v>
      </c>
      <c r="X151" s="20">
        <v>90000</v>
      </c>
      <c r="Y151" s="21">
        <f t="shared" si="14"/>
        <v>-119819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0</v>
      </c>
      <c r="D152" s="20">
        <v>0</v>
      </c>
      <c r="E152" s="20">
        <v>0</v>
      </c>
      <c r="F152" s="20">
        <v>0</v>
      </c>
      <c r="G152" s="20">
        <v>0</v>
      </c>
      <c r="H152" s="20">
        <v>0</v>
      </c>
      <c r="I152" s="20">
        <v>0</v>
      </c>
      <c r="J152" s="20">
        <v>0</v>
      </c>
      <c r="K152" s="20">
        <v>0</v>
      </c>
      <c r="L152" s="20">
        <v>0</v>
      </c>
      <c r="M152" s="20"/>
      <c r="N152" s="20">
        <v>7000</v>
      </c>
      <c r="O152" s="21"/>
      <c r="P152" s="21"/>
      <c r="Q152" s="20">
        <v>0</v>
      </c>
      <c r="R152" s="20"/>
      <c r="S152" s="20">
        <v>64395</v>
      </c>
      <c r="T152" s="20"/>
      <c r="U152" s="20">
        <f t="shared" si="12"/>
        <v>71395</v>
      </c>
      <c r="V152" s="21">
        <f t="shared" si="15"/>
        <v>-119819</v>
      </c>
      <c r="W152" s="21">
        <f t="shared" si="13"/>
        <v>-48424</v>
      </c>
      <c r="X152" s="20">
        <v>90000</v>
      </c>
      <c r="Y152" s="21">
        <f t="shared" si="14"/>
        <v>-138424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0</v>
      </c>
      <c r="D153" s="20">
        <v>0</v>
      </c>
      <c r="E153" s="20">
        <v>0</v>
      </c>
      <c r="F153" s="20">
        <v>0</v>
      </c>
      <c r="G153" s="20">
        <v>0</v>
      </c>
      <c r="H153" s="20">
        <v>0</v>
      </c>
      <c r="I153" s="20">
        <v>0</v>
      </c>
      <c r="J153" s="20">
        <v>0</v>
      </c>
      <c r="K153" s="20">
        <v>0</v>
      </c>
      <c r="L153" s="20">
        <v>0</v>
      </c>
      <c r="M153" s="20"/>
      <c r="N153" s="20">
        <v>7000</v>
      </c>
      <c r="O153" s="21"/>
      <c r="P153" s="21"/>
      <c r="Q153" s="20">
        <v>0</v>
      </c>
      <c r="R153" s="20"/>
      <c r="S153" s="20">
        <v>64395</v>
      </c>
      <c r="T153" s="20"/>
      <c r="U153" s="20">
        <f t="shared" si="12"/>
        <v>71395</v>
      </c>
      <c r="V153" s="21">
        <f t="shared" si="15"/>
        <v>-138424</v>
      </c>
      <c r="W153" s="21">
        <f t="shared" si="13"/>
        <v>-67029</v>
      </c>
      <c r="X153" s="20">
        <v>90000</v>
      </c>
      <c r="Y153" s="21">
        <f t="shared" si="14"/>
        <v>-157029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0</v>
      </c>
      <c r="D154" s="20">
        <v>0</v>
      </c>
      <c r="E154" s="20">
        <v>0</v>
      </c>
      <c r="F154" s="20">
        <v>0</v>
      </c>
      <c r="G154" s="20">
        <v>0</v>
      </c>
      <c r="H154" s="20">
        <v>0</v>
      </c>
      <c r="I154" s="20">
        <v>0</v>
      </c>
      <c r="J154" s="20">
        <v>0</v>
      </c>
      <c r="K154" s="20">
        <v>0</v>
      </c>
      <c r="L154" s="20">
        <v>0</v>
      </c>
      <c r="M154" s="20"/>
      <c r="N154" s="20">
        <v>7000</v>
      </c>
      <c r="O154" s="21"/>
      <c r="P154" s="21"/>
      <c r="Q154" s="20">
        <v>0</v>
      </c>
      <c r="R154" s="20"/>
      <c r="S154" s="20">
        <v>64395</v>
      </c>
      <c r="T154" s="20"/>
      <c r="U154" s="20">
        <f t="shared" si="12"/>
        <v>71395</v>
      </c>
      <c r="V154" s="21">
        <f t="shared" si="15"/>
        <v>-157029</v>
      </c>
      <c r="W154" s="21">
        <f t="shared" si="13"/>
        <v>-85634</v>
      </c>
      <c r="X154" s="20"/>
      <c r="Y154" s="21">
        <f t="shared" si="14"/>
        <v>-85634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0</v>
      </c>
      <c r="D155" s="20">
        <v>0</v>
      </c>
      <c r="E155" s="20">
        <v>0</v>
      </c>
      <c r="F155" s="20">
        <v>0</v>
      </c>
      <c r="G155" s="20">
        <v>0</v>
      </c>
      <c r="H155" s="20">
        <v>0</v>
      </c>
      <c r="I155" s="20">
        <v>0</v>
      </c>
      <c r="J155" s="20">
        <v>0</v>
      </c>
      <c r="K155" s="20">
        <v>0</v>
      </c>
      <c r="L155" s="20">
        <v>0</v>
      </c>
      <c r="M155" s="20"/>
      <c r="N155" s="20">
        <v>7000</v>
      </c>
      <c r="O155" s="21"/>
      <c r="P155" s="21"/>
      <c r="Q155" s="20">
        <v>0</v>
      </c>
      <c r="R155" s="20"/>
      <c r="S155" s="20">
        <v>64395</v>
      </c>
      <c r="T155" s="20"/>
      <c r="U155" s="20">
        <f t="shared" si="12"/>
        <v>71395</v>
      </c>
      <c r="V155" s="21">
        <f t="shared" si="15"/>
        <v>-85634</v>
      </c>
      <c r="W155" s="21">
        <f t="shared" si="13"/>
        <v>-14239</v>
      </c>
      <c r="X155" s="20"/>
      <c r="Y155" s="21">
        <f t="shared" si="14"/>
        <v>-14239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0</v>
      </c>
      <c r="D156" s="20">
        <v>0</v>
      </c>
      <c r="E156" s="20">
        <v>0</v>
      </c>
      <c r="F156" s="20">
        <v>0</v>
      </c>
      <c r="G156" s="20">
        <v>0</v>
      </c>
      <c r="H156" s="20">
        <v>0</v>
      </c>
      <c r="I156" s="20">
        <v>0</v>
      </c>
      <c r="J156" s="20">
        <v>0</v>
      </c>
      <c r="K156" s="20">
        <v>0</v>
      </c>
      <c r="L156" s="20">
        <v>0</v>
      </c>
      <c r="M156" s="20"/>
      <c r="N156" s="20">
        <v>7000</v>
      </c>
      <c r="O156" s="21"/>
      <c r="P156" s="21"/>
      <c r="Q156" s="20">
        <v>0</v>
      </c>
      <c r="R156" s="20"/>
      <c r="S156" s="20">
        <v>64395</v>
      </c>
      <c r="T156" s="20"/>
      <c r="U156" s="20">
        <f t="shared" si="12"/>
        <v>71395</v>
      </c>
      <c r="V156" s="21">
        <f t="shared" si="15"/>
        <v>-14239</v>
      </c>
      <c r="W156" s="21">
        <f t="shared" si="13"/>
        <v>57156</v>
      </c>
      <c r="X156" s="20">
        <v>75000</v>
      </c>
      <c r="Y156" s="21">
        <f t="shared" si="14"/>
        <v>-17844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0</v>
      </c>
      <c r="D157" s="20">
        <v>0</v>
      </c>
      <c r="E157" s="20">
        <v>0</v>
      </c>
      <c r="F157" s="20">
        <v>0</v>
      </c>
      <c r="G157" s="20">
        <v>0</v>
      </c>
      <c r="H157" s="20">
        <v>0</v>
      </c>
      <c r="I157" s="20">
        <v>0</v>
      </c>
      <c r="J157" s="20">
        <v>0</v>
      </c>
      <c r="K157" s="20">
        <v>0</v>
      </c>
      <c r="L157" s="20">
        <v>0</v>
      </c>
      <c r="M157" s="20"/>
      <c r="N157" s="20">
        <v>7000</v>
      </c>
      <c r="O157" s="21"/>
      <c r="P157" s="21"/>
      <c r="Q157" s="20">
        <v>0</v>
      </c>
      <c r="R157" s="20"/>
      <c r="S157" s="20">
        <v>64395</v>
      </c>
      <c r="T157" s="20"/>
      <c r="U157" s="20">
        <f t="shared" si="12"/>
        <v>71395</v>
      </c>
      <c r="V157" s="21">
        <f t="shared" si="15"/>
        <v>-17844</v>
      </c>
      <c r="W157" s="21">
        <f t="shared" si="13"/>
        <v>53551</v>
      </c>
      <c r="X157" s="20">
        <v>75000</v>
      </c>
      <c r="Y157" s="21">
        <f t="shared" si="14"/>
        <v>-21449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0</v>
      </c>
      <c r="D158" s="20">
        <v>0</v>
      </c>
      <c r="E158" s="20">
        <v>0</v>
      </c>
      <c r="F158" s="20">
        <v>0</v>
      </c>
      <c r="G158" s="20">
        <v>0</v>
      </c>
      <c r="H158" s="20">
        <v>0</v>
      </c>
      <c r="I158" s="20">
        <v>0</v>
      </c>
      <c r="J158" s="20">
        <v>0</v>
      </c>
      <c r="K158" s="20">
        <v>0</v>
      </c>
      <c r="L158" s="20">
        <v>0</v>
      </c>
      <c r="M158" s="20"/>
      <c r="N158" s="20">
        <v>7000</v>
      </c>
      <c r="O158" s="21"/>
      <c r="P158" s="21"/>
      <c r="Q158" s="20">
        <v>0</v>
      </c>
      <c r="R158" s="20"/>
      <c r="S158" s="20">
        <v>64395</v>
      </c>
      <c r="T158" s="20"/>
      <c r="U158" s="20">
        <f t="shared" si="12"/>
        <v>71395</v>
      </c>
      <c r="V158" s="21">
        <f t="shared" si="15"/>
        <v>-21449</v>
      </c>
      <c r="W158" s="21">
        <f t="shared" si="13"/>
        <v>49946</v>
      </c>
      <c r="X158" s="20">
        <v>75000</v>
      </c>
      <c r="Y158" s="21">
        <f t="shared" si="14"/>
        <v>-25054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0</v>
      </c>
      <c r="D159" s="20">
        <v>0</v>
      </c>
      <c r="E159" s="20">
        <v>0</v>
      </c>
      <c r="F159" s="20">
        <v>0</v>
      </c>
      <c r="G159" s="20">
        <v>0</v>
      </c>
      <c r="H159" s="20">
        <v>0</v>
      </c>
      <c r="I159" s="20">
        <v>0</v>
      </c>
      <c r="J159" s="20">
        <v>0</v>
      </c>
      <c r="K159" s="20">
        <v>0</v>
      </c>
      <c r="L159" s="20">
        <v>0</v>
      </c>
      <c r="M159" s="20"/>
      <c r="N159" s="20">
        <v>7000</v>
      </c>
      <c r="O159" s="21"/>
      <c r="P159" s="21"/>
      <c r="Q159" s="20">
        <v>0</v>
      </c>
      <c r="R159" s="20"/>
      <c r="S159" s="20">
        <v>64395</v>
      </c>
      <c r="T159" s="20"/>
      <c r="U159" s="20">
        <f t="shared" si="12"/>
        <v>71395</v>
      </c>
      <c r="V159" s="21">
        <f t="shared" si="15"/>
        <v>-25054</v>
      </c>
      <c r="W159" s="21">
        <f t="shared" si="13"/>
        <v>46341</v>
      </c>
      <c r="X159" s="20">
        <v>75000</v>
      </c>
      <c r="Y159" s="21">
        <f t="shared" si="14"/>
        <v>-28659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0</v>
      </c>
      <c r="D160" s="20">
        <v>0</v>
      </c>
      <c r="E160" s="20">
        <v>0</v>
      </c>
      <c r="F160" s="20">
        <v>0</v>
      </c>
      <c r="G160" s="20">
        <v>0</v>
      </c>
      <c r="H160" s="20">
        <v>0</v>
      </c>
      <c r="I160" s="20">
        <v>0</v>
      </c>
      <c r="J160" s="20">
        <v>0</v>
      </c>
      <c r="K160" s="20">
        <v>0</v>
      </c>
      <c r="L160" s="20">
        <v>0</v>
      </c>
      <c r="M160" s="20"/>
      <c r="N160" s="20">
        <v>7000</v>
      </c>
      <c r="O160" s="21"/>
      <c r="P160" s="21"/>
      <c r="Q160" s="20">
        <v>0</v>
      </c>
      <c r="R160" s="20"/>
      <c r="S160" s="20">
        <v>64395</v>
      </c>
      <c r="T160" s="20"/>
      <c r="U160" s="20">
        <f t="shared" si="12"/>
        <v>71395</v>
      </c>
      <c r="V160" s="21">
        <f t="shared" si="15"/>
        <v>-28659</v>
      </c>
      <c r="W160" s="21">
        <f t="shared" si="13"/>
        <v>42736</v>
      </c>
      <c r="X160" s="20">
        <v>75000</v>
      </c>
      <c r="Y160" s="21">
        <f t="shared" si="14"/>
        <v>-32264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0</v>
      </c>
      <c r="D161" s="20">
        <v>0</v>
      </c>
      <c r="E161" s="20">
        <v>0</v>
      </c>
      <c r="F161" s="20">
        <v>0</v>
      </c>
      <c r="G161" s="20">
        <v>0</v>
      </c>
      <c r="H161" s="20">
        <v>0</v>
      </c>
      <c r="I161" s="20">
        <v>0</v>
      </c>
      <c r="J161" s="20">
        <v>0</v>
      </c>
      <c r="K161" s="20">
        <v>0</v>
      </c>
      <c r="L161" s="20">
        <v>0</v>
      </c>
      <c r="M161" s="20"/>
      <c r="N161" s="20">
        <v>7000</v>
      </c>
      <c r="O161" s="21"/>
      <c r="P161" s="21"/>
      <c r="Q161" s="20">
        <v>0</v>
      </c>
      <c r="R161" s="20"/>
      <c r="S161" s="20">
        <v>64395</v>
      </c>
      <c r="T161" s="20"/>
      <c r="U161" s="20">
        <f t="shared" si="12"/>
        <v>71395</v>
      </c>
      <c r="V161" s="21">
        <f t="shared" si="15"/>
        <v>-32264</v>
      </c>
      <c r="W161" s="21">
        <f t="shared" si="13"/>
        <v>39131</v>
      </c>
      <c r="X161" s="20">
        <v>75000</v>
      </c>
      <c r="Y161" s="21">
        <f t="shared" si="14"/>
        <v>-35869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0</v>
      </c>
      <c r="D162" s="20">
        <v>0</v>
      </c>
      <c r="E162" s="20">
        <v>0</v>
      </c>
      <c r="F162" s="20">
        <v>0</v>
      </c>
      <c r="G162" s="20">
        <v>0</v>
      </c>
      <c r="H162" s="20">
        <v>0</v>
      </c>
      <c r="I162" s="20">
        <v>0</v>
      </c>
      <c r="J162" s="20">
        <v>0</v>
      </c>
      <c r="K162" s="20">
        <v>0</v>
      </c>
      <c r="L162" s="20">
        <v>0</v>
      </c>
      <c r="M162" s="20"/>
      <c r="N162" s="20">
        <v>7000</v>
      </c>
      <c r="O162" s="21"/>
      <c r="P162" s="21"/>
      <c r="Q162" s="20">
        <v>0</v>
      </c>
      <c r="R162" s="20"/>
      <c r="S162" s="20">
        <v>64395</v>
      </c>
      <c r="T162" s="20"/>
      <c r="U162" s="20">
        <f t="shared" ref="U162:U193" si="17">G162+L162+M162+R162+S162+N162+Q162+T162</f>
        <v>71395</v>
      </c>
      <c r="V162" s="21">
        <f t="shared" si="15"/>
        <v>-35869</v>
      </c>
      <c r="W162" s="21">
        <f t="shared" si="13"/>
        <v>35526</v>
      </c>
      <c r="X162" s="20">
        <v>75000</v>
      </c>
      <c r="Y162" s="21">
        <f t="shared" si="14"/>
        <v>-39474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0</v>
      </c>
      <c r="D163" s="20">
        <v>0</v>
      </c>
      <c r="E163" s="20">
        <v>0</v>
      </c>
      <c r="F163" s="20">
        <v>0</v>
      </c>
      <c r="G163" s="20">
        <v>0</v>
      </c>
      <c r="H163" s="20">
        <v>0</v>
      </c>
      <c r="I163" s="20">
        <v>0</v>
      </c>
      <c r="J163" s="20">
        <v>0</v>
      </c>
      <c r="K163" s="20">
        <v>0</v>
      </c>
      <c r="L163" s="20">
        <v>0</v>
      </c>
      <c r="M163" s="20"/>
      <c r="N163" s="20">
        <v>7000</v>
      </c>
      <c r="O163" s="21"/>
      <c r="P163" s="21"/>
      <c r="Q163" s="20">
        <v>0</v>
      </c>
      <c r="R163" s="20"/>
      <c r="S163" s="20">
        <v>74395</v>
      </c>
      <c r="T163" s="20"/>
      <c r="U163" s="20">
        <f t="shared" si="17"/>
        <v>81395</v>
      </c>
      <c r="V163" s="21">
        <f t="shared" si="15"/>
        <v>-39474</v>
      </c>
      <c r="W163" s="21">
        <f t="shared" si="13"/>
        <v>41921</v>
      </c>
      <c r="X163" s="20">
        <v>75000</v>
      </c>
      <c r="Y163" s="21">
        <f t="shared" si="14"/>
        <v>-33079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0</v>
      </c>
      <c r="D164" s="20">
        <v>0</v>
      </c>
      <c r="E164" s="20">
        <v>0</v>
      </c>
      <c r="F164" s="20">
        <v>0</v>
      </c>
      <c r="G164" s="20">
        <v>0</v>
      </c>
      <c r="H164" s="20">
        <v>0</v>
      </c>
      <c r="I164" s="20">
        <v>0</v>
      </c>
      <c r="J164" s="20">
        <v>0</v>
      </c>
      <c r="K164" s="20">
        <v>0</v>
      </c>
      <c r="L164" s="20">
        <v>0</v>
      </c>
      <c r="M164" s="20"/>
      <c r="N164" s="20">
        <v>7000</v>
      </c>
      <c r="O164" s="21"/>
      <c r="P164" s="21"/>
      <c r="Q164" s="20">
        <v>0</v>
      </c>
      <c r="R164" s="20"/>
      <c r="S164" s="20">
        <v>74395</v>
      </c>
      <c r="T164" s="20"/>
      <c r="U164" s="20">
        <f t="shared" si="17"/>
        <v>81395</v>
      </c>
      <c r="V164" s="21">
        <f t="shared" si="15"/>
        <v>-33079</v>
      </c>
      <c r="W164" s="21">
        <f t="shared" si="13"/>
        <v>48316</v>
      </c>
      <c r="X164" s="20">
        <v>75000</v>
      </c>
      <c r="Y164" s="21">
        <f t="shared" si="14"/>
        <v>-26684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0</v>
      </c>
      <c r="D165" s="20">
        <v>0</v>
      </c>
      <c r="E165" s="20">
        <v>0</v>
      </c>
      <c r="F165" s="20">
        <v>0</v>
      </c>
      <c r="G165" s="20">
        <v>0</v>
      </c>
      <c r="H165" s="20">
        <v>0</v>
      </c>
      <c r="I165" s="20">
        <v>0</v>
      </c>
      <c r="J165" s="20">
        <v>0</v>
      </c>
      <c r="K165" s="20">
        <v>0</v>
      </c>
      <c r="L165" s="20">
        <v>0</v>
      </c>
      <c r="M165" s="20"/>
      <c r="N165" s="20">
        <v>7000</v>
      </c>
      <c r="O165" s="21"/>
      <c r="P165" s="21"/>
      <c r="Q165" s="20">
        <v>0</v>
      </c>
      <c r="R165" s="20"/>
      <c r="S165" s="20">
        <v>74395</v>
      </c>
      <c r="T165" s="20"/>
      <c r="U165" s="20">
        <f t="shared" si="17"/>
        <v>81395</v>
      </c>
      <c r="V165" s="21">
        <f t="shared" si="15"/>
        <v>-26684</v>
      </c>
      <c r="W165" s="21">
        <f t="shared" si="13"/>
        <v>54711</v>
      </c>
      <c r="X165" s="20">
        <v>75000</v>
      </c>
      <c r="Y165" s="21">
        <f t="shared" si="14"/>
        <v>-20289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/>
      <c r="N166" s="20">
        <v>7000</v>
      </c>
      <c r="O166" s="21"/>
      <c r="P166" s="21"/>
      <c r="Q166" s="20">
        <v>0</v>
      </c>
      <c r="R166" s="20"/>
      <c r="S166" s="20">
        <v>74395</v>
      </c>
      <c r="T166" s="20"/>
      <c r="U166" s="20">
        <f t="shared" si="17"/>
        <v>81395</v>
      </c>
      <c r="V166" s="21">
        <f t="shared" si="15"/>
        <v>-20289</v>
      </c>
      <c r="W166" s="21">
        <f t="shared" si="13"/>
        <v>61106</v>
      </c>
      <c r="X166" s="20">
        <v>75000</v>
      </c>
      <c r="Y166" s="21">
        <f t="shared" si="14"/>
        <v>-13894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0</v>
      </c>
      <c r="D167" s="20">
        <v>0</v>
      </c>
      <c r="E167" s="20">
        <v>0</v>
      </c>
      <c r="F167" s="20">
        <v>0</v>
      </c>
      <c r="G167" s="20">
        <v>0</v>
      </c>
      <c r="H167" s="20">
        <v>0</v>
      </c>
      <c r="I167" s="20">
        <v>0</v>
      </c>
      <c r="J167" s="20">
        <v>0</v>
      </c>
      <c r="K167" s="20">
        <v>0</v>
      </c>
      <c r="L167" s="20">
        <v>0</v>
      </c>
      <c r="M167" s="20"/>
      <c r="N167" s="20">
        <v>7000</v>
      </c>
      <c r="O167" s="21"/>
      <c r="P167" s="21"/>
      <c r="Q167" s="20">
        <v>0</v>
      </c>
      <c r="R167" s="20"/>
      <c r="S167" s="20">
        <v>74395</v>
      </c>
      <c r="T167" s="20"/>
      <c r="U167" s="20">
        <f t="shared" si="17"/>
        <v>81395</v>
      </c>
      <c r="V167" s="21">
        <f t="shared" si="15"/>
        <v>-13894</v>
      </c>
      <c r="W167" s="21">
        <f t="shared" si="13"/>
        <v>67501</v>
      </c>
      <c r="X167" s="20">
        <v>75000</v>
      </c>
      <c r="Y167" s="21">
        <f t="shared" si="14"/>
        <v>-7499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0</v>
      </c>
      <c r="D168" s="20">
        <v>0</v>
      </c>
      <c r="E168" s="20">
        <v>0</v>
      </c>
      <c r="F168" s="20">
        <v>0</v>
      </c>
      <c r="G168" s="20">
        <v>0</v>
      </c>
      <c r="H168" s="20">
        <v>0</v>
      </c>
      <c r="I168" s="20">
        <v>0</v>
      </c>
      <c r="J168" s="20">
        <v>0</v>
      </c>
      <c r="K168" s="20">
        <v>0</v>
      </c>
      <c r="L168" s="20">
        <v>0</v>
      </c>
      <c r="M168" s="20"/>
      <c r="N168" s="20">
        <v>7000</v>
      </c>
      <c r="O168" s="21"/>
      <c r="P168" s="21"/>
      <c r="Q168" s="20">
        <v>0</v>
      </c>
      <c r="R168" s="20"/>
      <c r="S168" s="20">
        <v>74395</v>
      </c>
      <c r="T168" s="20"/>
      <c r="U168" s="20">
        <f t="shared" si="17"/>
        <v>81395</v>
      </c>
      <c r="V168" s="21">
        <f t="shared" si="15"/>
        <v>-7499</v>
      </c>
      <c r="W168" s="21">
        <f t="shared" si="13"/>
        <v>73896</v>
      </c>
      <c r="X168" s="20">
        <v>75000</v>
      </c>
      <c r="Y168" s="21">
        <f t="shared" si="14"/>
        <v>-1104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0</v>
      </c>
      <c r="D169" s="20">
        <v>0</v>
      </c>
      <c r="E169" s="20">
        <v>0</v>
      </c>
      <c r="F169" s="20">
        <v>0</v>
      </c>
      <c r="G169" s="20">
        <v>0</v>
      </c>
      <c r="H169" s="20">
        <v>0</v>
      </c>
      <c r="I169" s="20">
        <v>0</v>
      </c>
      <c r="J169" s="20">
        <v>0</v>
      </c>
      <c r="K169" s="20">
        <v>0</v>
      </c>
      <c r="L169" s="20">
        <v>0</v>
      </c>
      <c r="M169" s="20"/>
      <c r="N169" s="20">
        <v>7000</v>
      </c>
      <c r="O169" s="21"/>
      <c r="P169" s="21"/>
      <c r="Q169" s="20">
        <v>0</v>
      </c>
      <c r="R169" s="20"/>
      <c r="S169" s="20">
        <v>74395</v>
      </c>
      <c r="T169" s="20"/>
      <c r="U169" s="20">
        <f t="shared" si="17"/>
        <v>81395</v>
      </c>
      <c r="V169" s="21">
        <f t="shared" si="15"/>
        <v>-1104</v>
      </c>
      <c r="W169" s="21">
        <f t="shared" si="13"/>
        <v>80291</v>
      </c>
      <c r="X169" s="20">
        <v>75000</v>
      </c>
      <c r="Y169" s="21">
        <f t="shared" si="14"/>
        <v>5291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0</v>
      </c>
      <c r="D170" s="20">
        <v>0</v>
      </c>
      <c r="E170" s="20">
        <v>0</v>
      </c>
      <c r="F170" s="20">
        <v>0</v>
      </c>
      <c r="G170" s="20">
        <v>0</v>
      </c>
      <c r="H170" s="20">
        <v>0</v>
      </c>
      <c r="I170" s="20">
        <v>0</v>
      </c>
      <c r="J170" s="20">
        <v>0</v>
      </c>
      <c r="K170" s="20">
        <v>0</v>
      </c>
      <c r="L170" s="20">
        <v>0</v>
      </c>
      <c r="M170" s="20"/>
      <c r="N170" s="20">
        <v>7000</v>
      </c>
      <c r="O170" s="21"/>
      <c r="P170" s="21"/>
      <c r="Q170" s="20">
        <v>0</v>
      </c>
      <c r="R170" s="20"/>
      <c r="S170" s="20">
        <v>74395</v>
      </c>
      <c r="T170" s="20"/>
      <c r="U170" s="20">
        <f t="shared" si="17"/>
        <v>81395</v>
      </c>
      <c r="V170" s="21">
        <f t="shared" si="15"/>
        <v>5291</v>
      </c>
      <c r="W170" s="21">
        <f t="shared" si="13"/>
        <v>86686</v>
      </c>
      <c r="X170" s="20">
        <v>75000</v>
      </c>
      <c r="Y170" s="21">
        <f t="shared" si="14"/>
        <v>11686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0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0">
        <v>0</v>
      </c>
      <c r="K171" s="20">
        <v>0</v>
      </c>
      <c r="L171" s="20">
        <v>0</v>
      </c>
      <c r="M171" s="20"/>
      <c r="N171" s="20">
        <v>7000</v>
      </c>
      <c r="O171" s="21"/>
      <c r="P171" s="21"/>
      <c r="Q171" s="20">
        <v>0</v>
      </c>
      <c r="R171" s="20"/>
      <c r="S171" s="20">
        <v>74395</v>
      </c>
      <c r="T171" s="20"/>
      <c r="U171" s="20">
        <f t="shared" si="17"/>
        <v>81395</v>
      </c>
      <c r="V171" s="21">
        <f t="shared" si="15"/>
        <v>11686</v>
      </c>
      <c r="W171" s="21">
        <f t="shared" si="13"/>
        <v>93081</v>
      </c>
      <c r="X171" s="20">
        <v>75000</v>
      </c>
      <c r="Y171" s="21">
        <f t="shared" si="14"/>
        <v>18081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0</v>
      </c>
      <c r="D172" s="20">
        <v>0</v>
      </c>
      <c r="E172" s="20">
        <v>0</v>
      </c>
      <c r="F172" s="20">
        <v>0</v>
      </c>
      <c r="G172" s="20">
        <v>0</v>
      </c>
      <c r="H172" s="20">
        <v>0</v>
      </c>
      <c r="I172" s="20">
        <v>0</v>
      </c>
      <c r="J172" s="20">
        <v>0</v>
      </c>
      <c r="K172" s="20">
        <v>0</v>
      </c>
      <c r="L172" s="20">
        <v>0</v>
      </c>
      <c r="M172" s="20"/>
      <c r="N172" s="20">
        <v>7000</v>
      </c>
      <c r="O172" s="21"/>
      <c r="P172" s="21"/>
      <c r="Q172" s="20">
        <v>0</v>
      </c>
      <c r="R172" s="20"/>
      <c r="S172" s="20">
        <v>74395</v>
      </c>
      <c r="T172" s="20"/>
      <c r="U172" s="20">
        <f t="shared" si="17"/>
        <v>81395</v>
      </c>
      <c r="V172" s="21">
        <f t="shared" si="15"/>
        <v>18081</v>
      </c>
      <c r="W172" s="21">
        <f t="shared" si="13"/>
        <v>99476</v>
      </c>
      <c r="X172" s="20">
        <v>75000</v>
      </c>
      <c r="Y172" s="21">
        <f t="shared" si="14"/>
        <v>24476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0">
        <v>0</v>
      </c>
      <c r="K173" s="20">
        <v>0</v>
      </c>
      <c r="L173" s="20">
        <v>0</v>
      </c>
      <c r="M173" s="20"/>
      <c r="N173" s="20">
        <v>7000</v>
      </c>
      <c r="O173" s="21"/>
      <c r="P173" s="21"/>
      <c r="Q173" s="20">
        <v>0</v>
      </c>
      <c r="R173" s="20"/>
      <c r="S173" s="20">
        <v>74395</v>
      </c>
      <c r="T173" s="20"/>
      <c r="U173" s="20">
        <f t="shared" si="17"/>
        <v>81395</v>
      </c>
      <c r="V173" s="21">
        <f t="shared" si="15"/>
        <v>24476</v>
      </c>
      <c r="W173" s="21">
        <f t="shared" si="13"/>
        <v>105871</v>
      </c>
      <c r="X173" s="20">
        <v>75000</v>
      </c>
      <c r="Y173" s="21">
        <f t="shared" si="14"/>
        <v>30871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0</v>
      </c>
      <c r="D174" s="20">
        <v>0</v>
      </c>
      <c r="E174" s="20">
        <v>0</v>
      </c>
      <c r="F174" s="20">
        <v>0</v>
      </c>
      <c r="G174" s="20">
        <v>0</v>
      </c>
      <c r="H174" s="20">
        <v>0</v>
      </c>
      <c r="I174" s="20">
        <v>0</v>
      </c>
      <c r="J174" s="20">
        <v>0</v>
      </c>
      <c r="K174" s="20">
        <v>0</v>
      </c>
      <c r="L174" s="20">
        <v>0</v>
      </c>
      <c r="M174" s="20"/>
      <c r="N174" s="20">
        <v>7000</v>
      </c>
      <c r="O174" s="21"/>
      <c r="P174" s="21"/>
      <c r="Q174" s="20">
        <v>0</v>
      </c>
      <c r="R174" s="20"/>
      <c r="S174" s="20">
        <v>74395</v>
      </c>
      <c r="T174" s="20"/>
      <c r="U174" s="20">
        <f t="shared" si="17"/>
        <v>81395</v>
      </c>
      <c r="V174" s="21">
        <f t="shared" si="15"/>
        <v>30871</v>
      </c>
      <c r="W174" s="21">
        <f t="shared" si="13"/>
        <v>112266</v>
      </c>
      <c r="X174" s="20">
        <v>85000</v>
      </c>
      <c r="Y174" s="21">
        <f t="shared" si="14"/>
        <v>27266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39">
        <v>0</v>
      </c>
      <c r="D175" s="39">
        <v>0</v>
      </c>
      <c r="E175" s="39">
        <v>0</v>
      </c>
      <c r="F175" s="39">
        <v>0</v>
      </c>
      <c r="G175" s="39">
        <v>0</v>
      </c>
      <c r="H175" s="39">
        <v>0</v>
      </c>
      <c r="I175" s="39">
        <v>0</v>
      </c>
      <c r="J175" s="39">
        <v>0</v>
      </c>
      <c r="K175" s="44">
        <f>IF(J175&lt;=120,559,IF(AND(J175&gt;=121,J175&lt;=150),739,IF(AND(J175&gt;=151,J175&lt;=200),1279,IF(J175&gt;=201,2359,))))</f>
        <v>559</v>
      </c>
      <c r="L175" s="39">
        <f>IF(K175=559,K175*J175,IF(K175=739,120*559+(J175-120)*739,IF(K175=1279,120*559+30*739+(J175-150)*1279,IF(K175=2359,120*559+30*739+50*1279+(J175-200)*2359,))))</f>
        <v>0</v>
      </c>
      <c r="M175" s="69">
        <v>3731</v>
      </c>
      <c r="N175" s="69">
        <v>7000</v>
      </c>
      <c r="O175" s="41"/>
      <c r="P175" s="41"/>
      <c r="Q175" s="69">
        <v>0</v>
      </c>
      <c r="R175" s="69"/>
      <c r="S175" s="69">
        <v>76410</v>
      </c>
      <c r="T175" s="69"/>
      <c r="U175" s="69">
        <f t="shared" si="17"/>
        <v>87141</v>
      </c>
      <c r="V175" s="41">
        <f t="shared" si="15"/>
        <v>27266</v>
      </c>
      <c r="W175" s="41">
        <f t="shared" si="13"/>
        <v>114407</v>
      </c>
      <c r="X175" s="49">
        <v>85000</v>
      </c>
      <c r="Y175" s="41">
        <f t="shared" si="14"/>
        <v>29407</v>
      </c>
      <c r="AA175">
        <f t="shared" si="16"/>
        <v>0</v>
      </c>
    </row>
    <row r="176" spans="1:27" hidden="1" x14ac:dyDescent="0.25">
      <c r="A176" s="18"/>
      <c r="B176" s="43" t="s">
        <v>36</v>
      </c>
      <c r="C176" s="44">
        <v>0</v>
      </c>
      <c r="D176" s="44">
        <v>0</v>
      </c>
      <c r="E176" s="44">
        <v>0</v>
      </c>
      <c r="F176" s="44">
        <v>0</v>
      </c>
      <c r="G176" s="44">
        <v>0</v>
      </c>
      <c r="H176" s="44">
        <v>0</v>
      </c>
      <c r="I176" s="44">
        <v>0</v>
      </c>
      <c r="J176" s="44">
        <v>0</v>
      </c>
      <c r="K176" s="44">
        <f>IF(J176&lt;=120,559,IF(AND(J176&gt;=121,J176&lt;=150),739,IF(AND(J176&gt;=151,J176&lt;=200),1279,IF(J176&gt;=201,2359,))))</f>
        <v>559</v>
      </c>
      <c r="L176" s="44">
        <f t="shared" ref="L176:L216" si="18">IF(K176=559,K176*J176,IF(K176=739,120*559+(J176-120)*739,IF(K176=1279,120*559+30*739+(J176-150)*1279,IF(K176=2359,120*559+30*739+50*1279+(J176-200)*2359,))))</f>
        <v>0</v>
      </c>
      <c r="M176" s="70">
        <v>3731</v>
      </c>
      <c r="N176" s="70">
        <v>7000</v>
      </c>
      <c r="O176" s="46"/>
      <c r="P176" s="46"/>
      <c r="Q176" s="70">
        <v>0</v>
      </c>
      <c r="R176" s="70"/>
      <c r="S176" s="70">
        <v>76410</v>
      </c>
      <c r="T176" s="70"/>
      <c r="U176" s="70">
        <f t="shared" si="17"/>
        <v>87141</v>
      </c>
      <c r="V176" s="46">
        <f t="shared" si="15"/>
        <v>29407</v>
      </c>
      <c r="W176" s="46">
        <f t="shared" si="13"/>
        <v>116548</v>
      </c>
      <c r="X176" s="51">
        <v>85000</v>
      </c>
      <c r="Y176" s="46">
        <f t="shared" si="14"/>
        <v>31548</v>
      </c>
      <c r="AA176">
        <f t="shared" si="16"/>
        <v>0</v>
      </c>
    </row>
    <row r="177" spans="1:29" hidden="1" x14ac:dyDescent="0.25">
      <c r="A177" s="18"/>
      <c r="B177" s="43" t="s">
        <v>37</v>
      </c>
      <c r="C177" s="44">
        <v>0</v>
      </c>
      <c r="D177" s="44">
        <v>0</v>
      </c>
      <c r="E177" s="44">
        <v>0</v>
      </c>
      <c r="F177" s="44">
        <v>0</v>
      </c>
      <c r="G177" s="44">
        <v>0</v>
      </c>
      <c r="H177" s="44">
        <v>0</v>
      </c>
      <c r="I177" s="44">
        <v>0</v>
      </c>
      <c r="J177" s="44">
        <v>0</v>
      </c>
      <c r="K177" s="44">
        <f t="shared" ref="K177:K182" si="19">IF(J177&lt;=120,559,IF(AND(J177&gt;=121,J177&lt;=150),739,IF(AND(J177&gt;=151,J177&lt;=200),1279,IF(J177&gt;=201,2359,))))</f>
        <v>559</v>
      </c>
      <c r="L177" s="44">
        <f t="shared" si="18"/>
        <v>0</v>
      </c>
      <c r="M177" s="70">
        <v>3731</v>
      </c>
      <c r="N177" s="70">
        <v>7000</v>
      </c>
      <c r="O177" s="46"/>
      <c r="P177" s="46"/>
      <c r="Q177" s="70">
        <v>0</v>
      </c>
      <c r="R177" s="70"/>
      <c r="S177" s="70">
        <v>76410</v>
      </c>
      <c r="T177" s="70"/>
      <c r="U177" s="70">
        <f t="shared" si="17"/>
        <v>87141</v>
      </c>
      <c r="V177" s="46">
        <f t="shared" si="15"/>
        <v>31548</v>
      </c>
      <c r="W177" s="46">
        <f t="shared" si="13"/>
        <v>118689</v>
      </c>
      <c r="X177" s="51">
        <v>85000</v>
      </c>
      <c r="Y177" s="46">
        <f t="shared" si="14"/>
        <v>33689</v>
      </c>
      <c r="AA177">
        <f t="shared" si="16"/>
        <v>0</v>
      </c>
    </row>
    <row r="178" spans="1:29" hidden="1" x14ac:dyDescent="0.25">
      <c r="A178" s="18"/>
      <c r="B178" s="43" t="s">
        <v>38</v>
      </c>
      <c r="C178" s="44">
        <v>0</v>
      </c>
      <c r="D178" s="44">
        <v>0</v>
      </c>
      <c r="E178" s="44">
        <v>0</v>
      </c>
      <c r="F178" s="44">
        <v>0</v>
      </c>
      <c r="G178" s="44">
        <v>0</v>
      </c>
      <c r="H178" s="44">
        <v>0</v>
      </c>
      <c r="I178" s="44">
        <v>0</v>
      </c>
      <c r="J178" s="44">
        <v>0</v>
      </c>
      <c r="K178" s="44">
        <f t="shared" si="19"/>
        <v>559</v>
      </c>
      <c r="L178" s="44">
        <f t="shared" si="18"/>
        <v>0</v>
      </c>
      <c r="M178" s="70">
        <v>3731</v>
      </c>
      <c r="N178" s="70">
        <v>7000</v>
      </c>
      <c r="O178" s="46"/>
      <c r="P178" s="46"/>
      <c r="Q178" s="70">
        <v>0</v>
      </c>
      <c r="R178" s="70"/>
      <c r="S178" s="70">
        <v>76410</v>
      </c>
      <c r="T178" s="70"/>
      <c r="U178" s="70">
        <f t="shared" si="17"/>
        <v>87141</v>
      </c>
      <c r="V178" s="46">
        <f t="shared" si="15"/>
        <v>33689</v>
      </c>
      <c r="W178" s="46">
        <f t="shared" si="13"/>
        <v>120830</v>
      </c>
      <c r="X178" s="51">
        <v>85000</v>
      </c>
      <c r="Y178" s="46">
        <f t="shared" si="14"/>
        <v>35830</v>
      </c>
      <c r="AA178">
        <f t="shared" si="16"/>
        <v>0</v>
      </c>
    </row>
    <row r="179" spans="1:29" hidden="1" x14ac:dyDescent="0.25">
      <c r="A179" s="18"/>
      <c r="B179" s="43" t="s">
        <v>39</v>
      </c>
      <c r="C179" s="44">
        <v>0</v>
      </c>
      <c r="D179" s="44">
        <v>0</v>
      </c>
      <c r="E179" s="44">
        <v>0</v>
      </c>
      <c r="F179" s="44">
        <v>0</v>
      </c>
      <c r="G179" s="44">
        <v>0</v>
      </c>
      <c r="H179" s="44">
        <v>0</v>
      </c>
      <c r="I179" s="44">
        <v>0</v>
      </c>
      <c r="J179" s="44">
        <v>0</v>
      </c>
      <c r="K179" s="44">
        <f t="shared" si="19"/>
        <v>559</v>
      </c>
      <c r="L179" s="44">
        <f t="shared" si="18"/>
        <v>0</v>
      </c>
      <c r="M179" s="70">
        <v>3731</v>
      </c>
      <c r="N179" s="70">
        <v>7000</v>
      </c>
      <c r="O179" s="46"/>
      <c r="P179" s="46"/>
      <c r="Q179" s="70">
        <v>0</v>
      </c>
      <c r="R179" s="70"/>
      <c r="S179" s="70">
        <v>76410</v>
      </c>
      <c r="T179" s="70"/>
      <c r="U179" s="70">
        <f t="shared" si="17"/>
        <v>87141</v>
      </c>
      <c r="V179" s="46">
        <f t="shared" si="15"/>
        <v>35830</v>
      </c>
      <c r="W179" s="46">
        <f t="shared" si="13"/>
        <v>122971</v>
      </c>
      <c r="X179" s="51">
        <v>85000</v>
      </c>
      <c r="Y179" s="46">
        <f t="shared" si="14"/>
        <v>37971</v>
      </c>
      <c r="AA179">
        <f t="shared" si="16"/>
        <v>0</v>
      </c>
    </row>
    <row r="180" spans="1:29" hidden="1" x14ac:dyDescent="0.25">
      <c r="A180" s="18"/>
      <c r="B180" s="43" t="s">
        <v>40</v>
      </c>
      <c r="C180" s="44">
        <v>0</v>
      </c>
      <c r="D180" s="44">
        <v>0</v>
      </c>
      <c r="E180" s="44">
        <v>0</v>
      </c>
      <c r="F180" s="44">
        <v>0</v>
      </c>
      <c r="G180" s="44">
        <v>0</v>
      </c>
      <c r="H180" s="44">
        <v>0</v>
      </c>
      <c r="I180" s="44">
        <v>0</v>
      </c>
      <c r="J180" s="44">
        <v>0</v>
      </c>
      <c r="K180" s="44">
        <f t="shared" si="19"/>
        <v>559</v>
      </c>
      <c r="L180" s="44">
        <f t="shared" si="18"/>
        <v>0</v>
      </c>
      <c r="M180" s="70">
        <v>3731</v>
      </c>
      <c r="N180" s="70">
        <v>7000</v>
      </c>
      <c r="O180" s="46"/>
      <c r="P180" s="46"/>
      <c r="Q180" s="70">
        <v>0</v>
      </c>
      <c r="R180" s="70"/>
      <c r="S180" s="70">
        <v>76410</v>
      </c>
      <c r="T180" s="70"/>
      <c r="U180" s="70">
        <f t="shared" si="17"/>
        <v>87141</v>
      </c>
      <c r="V180" s="46">
        <f t="shared" si="15"/>
        <v>37971</v>
      </c>
      <c r="W180" s="46">
        <f t="shared" si="13"/>
        <v>125112</v>
      </c>
      <c r="X180" s="51">
        <v>85000</v>
      </c>
      <c r="Y180" s="46">
        <f t="shared" si="14"/>
        <v>40112</v>
      </c>
      <c r="AA180">
        <f t="shared" si="16"/>
        <v>0</v>
      </c>
    </row>
    <row r="181" spans="1:29" hidden="1" x14ac:dyDescent="0.25">
      <c r="A181" s="18"/>
      <c r="B181" s="43" t="s">
        <v>41</v>
      </c>
      <c r="C181" s="44">
        <v>0</v>
      </c>
      <c r="D181" s="44">
        <v>0</v>
      </c>
      <c r="E181" s="44">
        <v>0</v>
      </c>
      <c r="F181" s="44">
        <v>0</v>
      </c>
      <c r="G181" s="44">
        <v>0</v>
      </c>
      <c r="H181" s="44">
        <v>0</v>
      </c>
      <c r="I181" s="44">
        <v>0</v>
      </c>
      <c r="J181" s="44">
        <v>0</v>
      </c>
      <c r="K181" s="44">
        <f t="shared" si="19"/>
        <v>559</v>
      </c>
      <c r="L181" s="44">
        <f t="shared" si="18"/>
        <v>0</v>
      </c>
      <c r="M181" s="70">
        <v>3731</v>
      </c>
      <c r="N181" s="70">
        <v>7000</v>
      </c>
      <c r="O181" s="46"/>
      <c r="P181" s="46"/>
      <c r="Q181" s="70">
        <v>0</v>
      </c>
      <c r="R181" s="70"/>
      <c r="S181" s="70">
        <v>76410</v>
      </c>
      <c r="T181" s="70"/>
      <c r="U181" s="70">
        <f t="shared" si="17"/>
        <v>87141</v>
      </c>
      <c r="V181" s="46">
        <f t="shared" si="15"/>
        <v>40112</v>
      </c>
      <c r="W181" s="46">
        <f t="shared" si="13"/>
        <v>127253</v>
      </c>
      <c r="X181" s="51">
        <v>85000</v>
      </c>
      <c r="Y181" s="46">
        <f t="shared" si="14"/>
        <v>42253</v>
      </c>
      <c r="AA181">
        <f t="shared" si="16"/>
        <v>0</v>
      </c>
    </row>
    <row r="182" spans="1:29" hidden="1" x14ac:dyDescent="0.25">
      <c r="A182" s="18"/>
      <c r="B182" s="43" t="s">
        <v>42</v>
      </c>
      <c r="C182" s="44">
        <v>0</v>
      </c>
      <c r="D182" s="44">
        <v>0</v>
      </c>
      <c r="E182" s="44">
        <v>0</v>
      </c>
      <c r="F182" s="44">
        <v>0</v>
      </c>
      <c r="G182" s="44">
        <v>0</v>
      </c>
      <c r="H182" s="44">
        <v>0</v>
      </c>
      <c r="I182" s="44">
        <v>0</v>
      </c>
      <c r="J182" s="44">
        <v>0</v>
      </c>
      <c r="K182" s="44">
        <f t="shared" si="19"/>
        <v>559</v>
      </c>
      <c r="L182" s="44">
        <f t="shared" si="18"/>
        <v>0</v>
      </c>
      <c r="M182" s="70">
        <v>3731</v>
      </c>
      <c r="N182" s="70">
        <v>7981</v>
      </c>
      <c r="O182" s="46"/>
      <c r="P182" s="46"/>
      <c r="Q182" s="70">
        <v>0</v>
      </c>
      <c r="R182" s="70"/>
      <c r="S182" s="70">
        <v>76410</v>
      </c>
      <c r="T182" s="70"/>
      <c r="U182" s="70">
        <f t="shared" si="17"/>
        <v>88122</v>
      </c>
      <c r="V182" s="46">
        <f t="shared" si="15"/>
        <v>42253</v>
      </c>
      <c r="W182" s="46">
        <f t="shared" si="13"/>
        <v>130375</v>
      </c>
      <c r="X182" s="51">
        <v>85000</v>
      </c>
      <c r="Y182" s="46">
        <f t="shared" si="14"/>
        <v>45375</v>
      </c>
      <c r="AA182">
        <f t="shared" si="16"/>
        <v>0</v>
      </c>
    </row>
    <row r="183" spans="1:29" hidden="1" x14ac:dyDescent="0.25">
      <c r="A183" s="18"/>
      <c r="B183" s="43" t="s">
        <v>43</v>
      </c>
      <c r="C183" s="44">
        <v>0</v>
      </c>
      <c r="D183" s="44">
        <v>0</v>
      </c>
      <c r="E183" s="44">
        <v>0</v>
      </c>
      <c r="F183" s="44">
        <v>0</v>
      </c>
      <c r="G183" s="44">
        <v>0</v>
      </c>
      <c r="H183" s="44">
        <v>0</v>
      </c>
      <c r="I183" s="44">
        <v>0</v>
      </c>
      <c r="J183" s="44">
        <v>0</v>
      </c>
      <c r="K183" s="44">
        <v>0</v>
      </c>
      <c r="L183" s="44">
        <f t="shared" si="18"/>
        <v>0</v>
      </c>
      <c r="M183" s="70">
        <v>3731</v>
      </c>
      <c r="N183" s="70">
        <v>7997</v>
      </c>
      <c r="O183" s="46"/>
      <c r="P183" s="46"/>
      <c r="Q183" s="70">
        <v>0</v>
      </c>
      <c r="R183" s="70"/>
      <c r="S183" s="70">
        <v>76410</v>
      </c>
      <c r="T183" s="70"/>
      <c r="U183" s="70">
        <f t="shared" si="17"/>
        <v>88138</v>
      </c>
      <c r="V183" s="46">
        <f t="shared" si="15"/>
        <v>45375</v>
      </c>
      <c r="W183" s="46">
        <f t="shared" si="13"/>
        <v>133513</v>
      </c>
      <c r="X183" s="70">
        <v>85000</v>
      </c>
      <c r="Y183" s="46">
        <f t="shared" si="14"/>
        <v>48513</v>
      </c>
    </row>
    <row r="184" spans="1:29" hidden="1" x14ac:dyDescent="0.25">
      <c r="A184" s="18"/>
      <c r="B184" s="43" t="s">
        <v>44</v>
      </c>
      <c r="C184" s="44">
        <v>0</v>
      </c>
      <c r="D184" s="44">
        <v>0</v>
      </c>
      <c r="E184" s="44">
        <v>0</v>
      </c>
      <c r="F184" s="44">
        <v>0</v>
      </c>
      <c r="G184" s="44">
        <v>0</v>
      </c>
      <c r="H184" s="44">
        <v>0</v>
      </c>
      <c r="I184" s="44">
        <v>0</v>
      </c>
      <c r="J184" s="44">
        <v>0</v>
      </c>
      <c r="K184" s="44">
        <v>0</v>
      </c>
      <c r="L184" s="44">
        <f t="shared" si="18"/>
        <v>0</v>
      </c>
      <c r="M184" s="70">
        <v>3731</v>
      </c>
      <c r="N184" s="70">
        <v>7990</v>
      </c>
      <c r="O184" s="46"/>
      <c r="P184" s="46"/>
      <c r="Q184" s="70">
        <v>0</v>
      </c>
      <c r="R184" s="70"/>
      <c r="S184" s="70">
        <v>76410</v>
      </c>
      <c r="T184" s="70"/>
      <c r="U184" s="70">
        <f t="shared" si="17"/>
        <v>88131</v>
      </c>
      <c r="V184" s="46">
        <f t="shared" si="15"/>
        <v>48513</v>
      </c>
      <c r="W184" s="46">
        <f t="shared" si="13"/>
        <v>136644</v>
      </c>
      <c r="X184" s="70">
        <v>85000</v>
      </c>
      <c r="Y184" s="46">
        <f t="shared" si="14"/>
        <v>51644</v>
      </c>
    </row>
    <row r="185" spans="1:29" hidden="1" x14ac:dyDescent="0.25">
      <c r="A185" s="18"/>
      <c r="B185" s="43" t="s">
        <v>45</v>
      </c>
      <c r="C185" s="44">
        <v>0</v>
      </c>
      <c r="D185" s="44">
        <v>0</v>
      </c>
      <c r="E185" s="44">
        <v>0</v>
      </c>
      <c r="F185" s="44">
        <v>0</v>
      </c>
      <c r="G185" s="44">
        <v>0</v>
      </c>
      <c r="H185" s="44">
        <v>0</v>
      </c>
      <c r="I185" s="44">
        <v>0</v>
      </c>
      <c r="J185" s="44">
        <v>0</v>
      </c>
      <c r="K185" s="44">
        <v>0</v>
      </c>
      <c r="L185" s="44">
        <f t="shared" si="18"/>
        <v>0</v>
      </c>
      <c r="M185" s="70">
        <v>3731</v>
      </c>
      <c r="N185" s="70">
        <v>8019</v>
      </c>
      <c r="O185" s="46"/>
      <c r="P185" s="46"/>
      <c r="Q185" s="70">
        <v>0</v>
      </c>
      <c r="R185" s="70"/>
      <c r="S185" s="70">
        <v>76410</v>
      </c>
      <c r="T185" s="70"/>
      <c r="U185" s="70">
        <f t="shared" si="17"/>
        <v>88160</v>
      </c>
      <c r="V185" s="46">
        <f t="shared" si="15"/>
        <v>51644</v>
      </c>
      <c r="W185" s="46">
        <f t="shared" si="13"/>
        <v>139804</v>
      </c>
      <c r="X185" s="70">
        <v>85000</v>
      </c>
      <c r="Y185" s="46">
        <f t="shared" si="14"/>
        <v>54804</v>
      </c>
    </row>
    <row r="186" spans="1:29" ht="15.75" hidden="1" thickBot="1" x14ac:dyDescent="0.3">
      <c r="A186" s="18"/>
      <c r="B186" s="83" t="s">
        <v>46</v>
      </c>
      <c r="C186" s="84">
        <v>0</v>
      </c>
      <c r="D186" s="84">
        <v>0</v>
      </c>
      <c r="E186" s="84">
        <v>0</v>
      </c>
      <c r="F186" s="84">
        <v>0</v>
      </c>
      <c r="G186" s="84">
        <v>0</v>
      </c>
      <c r="H186" s="84">
        <v>0</v>
      </c>
      <c r="I186" s="84">
        <v>0</v>
      </c>
      <c r="J186" s="84">
        <v>0</v>
      </c>
      <c r="K186" s="84">
        <v>0</v>
      </c>
      <c r="L186" s="84">
        <f t="shared" si="18"/>
        <v>0</v>
      </c>
      <c r="M186" s="35">
        <v>3731</v>
      </c>
      <c r="N186" s="35">
        <v>8039</v>
      </c>
      <c r="O186" s="46"/>
      <c r="P186" s="46"/>
      <c r="Q186" s="35">
        <v>0</v>
      </c>
      <c r="R186" s="35"/>
      <c r="S186" s="35">
        <v>76410</v>
      </c>
      <c r="T186" s="35"/>
      <c r="U186" s="35">
        <f t="shared" si="17"/>
        <v>88180</v>
      </c>
      <c r="V186" s="36">
        <f t="shared" si="15"/>
        <v>54804</v>
      </c>
      <c r="W186" s="36">
        <f t="shared" si="13"/>
        <v>142984</v>
      </c>
      <c r="X186" s="35">
        <v>85000</v>
      </c>
      <c r="Y186" s="36">
        <f t="shared" si="14"/>
        <v>57984</v>
      </c>
    </row>
    <row r="187" spans="1:29" hidden="1" x14ac:dyDescent="0.25">
      <c r="A187">
        <v>2018</v>
      </c>
      <c r="B187" s="38" t="s">
        <v>35</v>
      </c>
      <c r="C187" s="39">
        <v>0</v>
      </c>
      <c r="D187" s="39">
        <v>0</v>
      </c>
      <c r="E187" s="39">
        <v>0</v>
      </c>
      <c r="F187" s="39">
        <v>0</v>
      </c>
      <c r="G187" s="39">
        <v>0</v>
      </c>
      <c r="H187" s="39">
        <v>0</v>
      </c>
      <c r="I187" s="39">
        <v>0</v>
      </c>
      <c r="J187" s="39">
        <v>0</v>
      </c>
      <c r="K187" s="39">
        <v>0</v>
      </c>
      <c r="L187" s="39">
        <f t="shared" si="18"/>
        <v>0</v>
      </c>
      <c r="M187" s="69">
        <v>3731</v>
      </c>
      <c r="N187" s="69">
        <v>8047</v>
      </c>
      <c r="O187" s="41"/>
      <c r="P187" s="41"/>
      <c r="Q187" s="69">
        <v>0</v>
      </c>
      <c r="R187" s="69"/>
      <c r="S187" s="69">
        <v>78144</v>
      </c>
      <c r="T187" s="69"/>
      <c r="U187" s="69">
        <f t="shared" si="17"/>
        <v>89922</v>
      </c>
      <c r="V187" s="41">
        <f t="shared" si="15"/>
        <v>57984</v>
      </c>
      <c r="W187" s="41">
        <f t="shared" si="13"/>
        <v>147906</v>
      </c>
      <c r="X187" s="69">
        <v>100000</v>
      </c>
      <c r="Y187" s="41">
        <f t="shared" si="14"/>
        <v>47906</v>
      </c>
    </row>
    <row r="188" spans="1:29" hidden="1" x14ac:dyDescent="0.25">
      <c r="B188" s="43" t="s">
        <v>36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4">
        <v>0</v>
      </c>
      <c r="J188" s="44">
        <v>0</v>
      </c>
      <c r="K188" s="44">
        <v>0</v>
      </c>
      <c r="L188" s="44">
        <f t="shared" si="18"/>
        <v>0</v>
      </c>
      <c r="M188" s="70">
        <v>3731</v>
      </c>
      <c r="N188" s="70">
        <v>8077</v>
      </c>
      <c r="O188" s="46"/>
      <c r="P188" s="46"/>
      <c r="Q188" s="70">
        <v>0</v>
      </c>
      <c r="R188" s="70"/>
      <c r="S188" s="70">
        <v>78144</v>
      </c>
      <c r="T188" s="70"/>
      <c r="U188" s="70">
        <f t="shared" si="17"/>
        <v>89952</v>
      </c>
      <c r="V188" s="46">
        <f t="shared" si="15"/>
        <v>47906</v>
      </c>
      <c r="W188" s="46">
        <f t="shared" si="13"/>
        <v>137858</v>
      </c>
      <c r="X188" s="70">
        <v>100000</v>
      </c>
      <c r="Y188" s="46">
        <f t="shared" si="14"/>
        <v>37858</v>
      </c>
      <c r="Z188" s="2"/>
      <c r="AA188" s="1"/>
      <c r="AB188" s="1"/>
      <c r="AC188" s="1"/>
    </row>
    <row r="189" spans="1:29" hidden="1" x14ac:dyDescent="0.25">
      <c r="B189" s="43" t="s">
        <v>37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4">
        <v>0</v>
      </c>
      <c r="J189" s="44">
        <v>0</v>
      </c>
      <c r="K189" s="44">
        <v>0</v>
      </c>
      <c r="L189" s="44">
        <f t="shared" si="18"/>
        <v>0</v>
      </c>
      <c r="M189" s="70">
        <v>3731</v>
      </c>
      <c r="N189" s="70">
        <v>8090</v>
      </c>
      <c r="O189" s="46"/>
      <c r="P189" s="46"/>
      <c r="Q189" s="70">
        <v>0</v>
      </c>
      <c r="R189" s="70"/>
      <c r="S189" s="70">
        <v>78144</v>
      </c>
      <c r="T189" s="70"/>
      <c r="U189" s="70">
        <f t="shared" si="17"/>
        <v>89965</v>
      </c>
      <c r="V189" s="46">
        <f t="shared" si="15"/>
        <v>37858</v>
      </c>
      <c r="W189" s="46">
        <f t="shared" si="13"/>
        <v>127823</v>
      </c>
      <c r="X189" s="70">
        <v>100000</v>
      </c>
      <c r="Y189" s="46">
        <f t="shared" si="14"/>
        <v>27823</v>
      </c>
      <c r="Z189" s="2"/>
      <c r="AA189" s="1"/>
      <c r="AB189" s="1"/>
      <c r="AC189" s="1"/>
    </row>
    <row r="190" spans="1:29" hidden="1" x14ac:dyDescent="0.25">
      <c r="B190" s="43" t="s">
        <v>38</v>
      </c>
      <c r="C190" s="44">
        <v>0</v>
      </c>
      <c r="D190" s="44">
        <v>0</v>
      </c>
      <c r="E190" s="44">
        <v>0</v>
      </c>
      <c r="F190" s="44">
        <v>0</v>
      </c>
      <c r="G190" s="44">
        <v>0</v>
      </c>
      <c r="H190" s="44">
        <v>0</v>
      </c>
      <c r="I190" s="44">
        <v>0</v>
      </c>
      <c r="J190" s="44">
        <v>0</v>
      </c>
      <c r="K190" s="44">
        <v>0</v>
      </c>
      <c r="L190" s="44">
        <f t="shared" si="18"/>
        <v>0</v>
      </c>
      <c r="M190" s="70">
        <v>3731</v>
      </c>
      <c r="N190" s="70">
        <v>8101</v>
      </c>
      <c r="O190" s="46"/>
      <c r="P190" s="46"/>
      <c r="Q190" s="70">
        <v>0</v>
      </c>
      <c r="R190" s="70"/>
      <c r="S190" s="70">
        <v>78144</v>
      </c>
      <c r="T190" s="70"/>
      <c r="U190" s="70">
        <f t="shared" si="17"/>
        <v>89976</v>
      </c>
      <c r="V190" s="46">
        <f t="shared" si="15"/>
        <v>27823</v>
      </c>
      <c r="W190" s="46">
        <f t="shared" si="13"/>
        <v>117799</v>
      </c>
      <c r="X190" s="70">
        <v>100000</v>
      </c>
      <c r="Y190" s="46">
        <f t="shared" si="14"/>
        <v>17799</v>
      </c>
      <c r="Z190" s="2"/>
      <c r="AA190" s="1"/>
      <c r="AB190" s="1"/>
      <c r="AC190" s="1"/>
    </row>
    <row r="191" spans="1:29" hidden="1" x14ac:dyDescent="0.25">
      <c r="B191" s="43" t="s">
        <v>39</v>
      </c>
      <c r="C191" s="44">
        <v>0</v>
      </c>
      <c r="D191" s="44">
        <v>0</v>
      </c>
      <c r="E191" s="44">
        <v>0</v>
      </c>
      <c r="F191" s="44">
        <v>0</v>
      </c>
      <c r="G191" s="44">
        <v>0</v>
      </c>
      <c r="H191" s="44">
        <v>0</v>
      </c>
      <c r="I191" s="44">
        <v>0</v>
      </c>
      <c r="J191" s="44">
        <v>0</v>
      </c>
      <c r="K191" s="44">
        <v>0</v>
      </c>
      <c r="L191" s="44">
        <f t="shared" si="18"/>
        <v>0</v>
      </c>
      <c r="M191" s="70">
        <v>3731</v>
      </c>
      <c r="N191" s="70">
        <v>8123</v>
      </c>
      <c r="O191" s="46"/>
      <c r="P191" s="46"/>
      <c r="Q191" s="70">
        <v>0</v>
      </c>
      <c r="R191" s="70"/>
      <c r="S191" s="70">
        <v>78144</v>
      </c>
      <c r="T191" s="70"/>
      <c r="U191" s="70">
        <f t="shared" si="17"/>
        <v>89998</v>
      </c>
      <c r="V191" s="46">
        <f t="shared" si="15"/>
        <v>17799</v>
      </c>
      <c r="W191" s="46">
        <f t="shared" si="13"/>
        <v>107797</v>
      </c>
      <c r="X191" s="70">
        <v>100000</v>
      </c>
      <c r="Y191" s="46">
        <f t="shared" si="14"/>
        <v>7797</v>
      </c>
    </row>
    <row r="192" spans="1:29" hidden="1" x14ac:dyDescent="0.25">
      <c r="B192" s="43" t="s">
        <v>40</v>
      </c>
      <c r="C192" s="44">
        <v>0</v>
      </c>
      <c r="D192" s="44">
        <v>0</v>
      </c>
      <c r="E192" s="44">
        <v>0</v>
      </c>
      <c r="F192" s="44">
        <v>0</v>
      </c>
      <c r="G192" s="44">
        <v>0</v>
      </c>
      <c r="H192" s="44">
        <v>0</v>
      </c>
      <c r="I192" s="44">
        <v>0</v>
      </c>
      <c r="J192" s="44">
        <v>0</v>
      </c>
      <c r="K192" s="44">
        <v>0</v>
      </c>
      <c r="L192" s="44">
        <f t="shared" si="18"/>
        <v>0</v>
      </c>
      <c r="M192" s="70">
        <v>3731</v>
      </c>
      <c r="N192" s="70">
        <v>8148</v>
      </c>
      <c r="O192" s="46"/>
      <c r="P192" s="46"/>
      <c r="Q192" s="70">
        <v>0</v>
      </c>
      <c r="R192" s="70"/>
      <c r="S192" s="70">
        <v>78144</v>
      </c>
      <c r="T192" s="70"/>
      <c r="U192" s="70">
        <f t="shared" si="17"/>
        <v>90023</v>
      </c>
      <c r="V192" s="46">
        <f t="shared" si="15"/>
        <v>7797</v>
      </c>
      <c r="W192" s="46">
        <f t="shared" si="13"/>
        <v>97820</v>
      </c>
      <c r="X192" s="70">
        <v>100000</v>
      </c>
      <c r="Y192" s="46">
        <f t="shared" si="14"/>
        <v>-2180</v>
      </c>
      <c r="AC192" s="125"/>
    </row>
    <row r="193" spans="1:25" hidden="1" x14ac:dyDescent="0.25">
      <c r="B193" s="43" t="s">
        <v>41</v>
      </c>
      <c r="C193" s="44">
        <v>0</v>
      </c>
      <c r="D193" s="44">
        <v>0</v>
      </c>
      <c r="E193" s="44">
        <v>0</v>
      </c>
      <c r="F193" s="44">
        <v>0</v>
      </c>
      <c r="G193" s="44">
        <v>0</v>
      </c>
      <c r="H193" s="44">
        <v>0</v>
      </c>
      <c r="I193" s="44">
        <v>0</v>
      </c>
      <c r="J193" s="44">
        <v>0</v>
      </c>
      <c r="K193" s="44">
        <v>0</v>
      </c>
      <c r="L193" s="44">
        <f t="shared" si="18"/>
        <v>0</v>
      </c>
      <c r="M193" s="70">
        <v>3731</v>
      </c>
      <c r="N193" s="70">
        <v>8161</v>
      </c>
      <c r="O193" s="46"/>
      <c r="P193" s="46"/>
      <c r="Q193" s="70">
        <v>0</v>
      </c>
      <c r="R193" s="70"/>
      <c r="S193" s="70">
        <v>78144</v>
      </c>
      <c r="T193" s="70"/>
      <c r="U193" s="70">
        <f t="shared" si="17"/>
        <v>90036</v>
      </c>
      <c r="V193" s="46">
        <f t="shared" si="15"/>
        <v>-2180</v>
      </c>
      <c r="W193" s="46">
        <f t="shared" si="13"/>
        <v>87856</v>
      </c>
      <c r="X193" s="70">
        <v>100000</v>
      </c>
      <c r="Y193" s="46">
        <f t="shared" si="14"/>
        <v>-12144</v>
      </c>
    </row>
    <row r="194" spans="1:25" hidden="1" x14ac:dyDescent="0.25">
      <c r="B194" s="43" t="s">
        <v>42</v>
      </c>
      <c r="C194" s="44">
        <v>0</v>
      </c>
      <c r="D194" s="44">
        <v>0</v>
      </c>
      <c r="E194" s="44">
        <v>0</v>
      </c>
      <c r="F194" s="44">
        <v>0</v>
      </c>
      <c r="G194" s="44">
        <v>0</v>
      </c>
      <c r="H194" s="44">
        <v>0</v>
      </c>
      <c r="I194" s="44">
        <v>0</v>
      </c>
      <c r="J194" s="44">
        <v>0</v>
      </c>
      <c r="K194" s="44">
        <v>0</v>
      </c>
      <c r="L194" s="44">
        <f t="shared" si="18"/>
        <v>0</v>
      </c>
      <c r="M194" s="70">
        <v>3731</v>
      </c>
      <c r="N194" s="70">
        <v>8186</v>
      </c>
      <c r="O194" s="46"/>
      <c r="P194" s="46"/>
      <c r="Q194" s="70">
        <v>0</v>
      </c>
      <c r="R194" s="70"/>
      <c r="S194" s="70">
        <v>78144</v>
      </c>
      <c r="T194" s="70"/>
      <c r="U194" s="70">
        <f t="shared" ref="U194:U222" si="20">G194+L194+M194+R194+S194+N194+Q194+T194</f>
        <v>90061</v>
      </c>
      <c r="V194" s="46">
        <f t="shared" si="15"/>
        <v>-12144</v>
      </c>
      <c r="W194" s="46">
        <f t="shared" si="13"/>
        <v>77917</v>
      </c>
      <c r="X194" s="70">
        <v>100000</v>
      </c>
      <c r="Y194" s="46">
        <f t="shared" si="14"/>
        <v>-22083</v>
      </c>
    </row>
    <row r="195" spans="1:25" hidden="1" x14ac:dyDescent="0.25">
      <c r="B195" s="43" t="s">
        <v>43</v>
      </c>
      <c r="C195" s="44">
        <v>0</v>
      </c>
      <c r="D195" s="44">
        <v>0</v>
      </c>
      <c r="E195" s="44">
        <v>0</v>
      </c>
      <c r="F195" s="44">
        <v>0</v>
      </c>
      <c r="G195" s="44">
        <v>0</v>
      </c>
      <c r="H195" s="44">
        <v>0</v>
      </c>
      <c r="I195" s="44">
        <v>0</v>
      </c>
      <c r="J195" s="44">
        <v>0</v>
      </c>
      <c r="K195" s="44">
        <v>0</v>
      </c>
      <c r="L195" s="44">
        <f t="shared" si="18"/>
        <v>0</v>
      </c>
      <c r="M195" s="70">
        <v>3731</v>
      </c>
      <c r="N195" s="70">
        <v>8207</v>
      </c>
      <c r="O195" s="46"/>
      <c r="P195" s="46"/>
      <c r="Q195" s="70">
        <v>0</v>
      </c>
      <c r="R195" s="70"/>
      <c r="S195" s="70">
        <v>78144</v>
      </c>
      <c r="T195" s="70"/>
      <c r="U195" s="70">
        <f t="shared" si="20"/>
        <v>90082</v>
      </c>
      <c r="V195" s="46">
        <f t="shared" si="15"/>
        <v>-22083</v>
      </c>
      <c r="W195" s="46">
        <f t="shared" si="13"/>
        <v>67999</v>
      </c>
      <c r="X195" s="70">
        <v>100000</v>
      </c>
      <c r="Y195" s="46">
        <f t="shared" si="14"/>
        <v>-32001</v>
      </c>
    </row>
    <row r="196" spans="1:25" hidden="1" x14ac:dyDescent="0.25">
      <c r="B196" s="43" t="s">
        <v>44</v>
      </c>
      <c r="C196" s="44">
        <v>0</v>
      </c>
      <c r="D196" s="44">
        <v>0</v>
      </c>
      <c r="E196" s="44">
        <v>0</v>
      </c>
      <c r="F196" s="44">
        <v>0</v>
      </c>
      <c r="G196" s="44">
        <v>0</v>
      </c>
      <c r="H196" s="44">
        <v>0</v>
      </c>
      <c r="I196" s="44">
        <v>0</v>
      </c>
      <c r="J196" s="44">
        <v>0</v>
      </c>
      <c r="K196" s="44">
        <v>0</v>
      </c>
      <c r="L196" s="44">
        <f t="shared" si="18"/>
        <v>0</v>
      </c>
      <c r="M196" s="70">
        <v>3731</v>
      </c>
      <c r="N196" s="70">
        <v>8230</v>
      </c>
      <c r="O196" s="46"/>
      <c r="P196" s="46"/>
      <c r="Q196" s="70">
        <v>0</v>
      </c>
      <c r="R196" s="70"/>
      <c r="S196" s="70">
        <v>78144</v>
      </c>
      <c r="T196" s="70"/>
      <c r="U196" s="70">
        <f t="shared" si="20"/>
        <v>90105</v>
      </c>
      <c r="V196" s="46">
        <f t="shared" si="15"/>
        <v>-32001</v>
      </c>
      <c r="W196" s="46">
        <f t="shared" si="13"/>
        <v>58104</v>
      </c>
      <c r="X196" s="70">
        <v>100000</v>
      </c>
      <c r="Y196" s="46">
        <f t="shared" si="14"/>
        <v>-41896</v>
      </c>
    </row>
    <row r="197" spans="1:25" hidden="1" x14ac:dyDescent="0.25">
      <c r="B197" s="43" t="s">
        <v>45</v>
      </c>
      <c r="C197" s="44">
        <v>0</v>
      </c>
      <c r="D197" s="44">
        <v>0</v>
      </c>
      <c r="E197" s="44">
        <v>0</v>
      </c>
      <c r="F197" s="44">
        <v>0</v>
      </c>
      <c r="G197" s="44">
        <v>0</v>
      </c>
      <c r="H197" s="44">
        <v>0</v>
      </c>
      <c r="I197" s="44">
        <v>0</v>
      </c>
      <c r="J197" s="44">
        <v>0</v>
      </c>
      <c r="K197" s="44">
        <v>0</v>
      </c>
      <c r="L197" s="44">
        <f t="shared" si="18"/>
        <v>0</v>
      </c>
      <c r="M197" s="70">
        <v>3731</v>
      </c>
      <c r="N197" s="70">
        <v>8260</v>
      </c>
      <c r="O197" s="46"/>
      <c r="P197" s="46"/>
      <c r="Q197" s="70">
        <v>0</v>
      </c>
      <c r="R197" s="70"/>
      <c r="S197" s="70">
        <v>78144</v>
      </c>
      <c r="T197" s="70"/>
      <c r="U197" s="70">
        <f t="shared" si="20"/>
        <v>90135</v>
      </c>
      <c r="V197" s="46">
        <f t="shared" si="15"/>
        <v>-41896</v>
      </c>
      <c r="W197" s="46">
        <f t="shared" si="13"/>
        <v>48239</v>
      </c>
      <c r="X197" s="70">
        <v>100000</v>
      </c>
      <c r="Y197" s="46">
        <f t="shared" si="14"/>
        <v>-51761</v>
      </c>
    </row>
    <row r="198" spans="1:25" ht="15.75" hidden="1" thickBot="1" x14ac:dyDescent="0.3">
      <c r="B198" s="43" t="s">
        <v>46</v>
      </c>
      <c r="C198" s="44">
        <v>0</v>
      </c>
      <c r="D198" s="44">
        <v>0</v>
      </c>
      <c r="E198" s="44">
        <v>0</v>
      </c>
      <c r="F198" s="44">
        <v>0</v>
      </c>
      <c r="G198" s="44">
        <v>0</v>
      </c>
      <c r="H198" s="44">
        <v>0</v>
      </c>
      <c r="I198" s="44">
        <v>0</v>
      </c>
      <c r="J198" s="44">
        <v>0</v>
      </c>
      <c r="K198" s="44">
        <v>0</v>
      </c>
      <c r="L198" s="44">
        <f t="shared" si="18"/>
        <v>0</v>
      </c>
      <c r="M198" s="70">
        <v>3731</v>
      </c>
      <c r="N198" s="70">
        <v>8270</v>
      </c>
      <c r="O198" s="36"/>
      <c r="P198" s="36"/>
      <c r="Q198" s="70">
        <v>0</v>
      </c>
      <c r="R198" s="70"/>
      <c r="S198" s="70">
        <v>78144</v>
      </c>
      <c r="T198" s="70"/>
      <c r="U198" s="70">
        <f t="shared" si="20"/>
        <v>90145</v>
      </c>
      <c r="V198" s="46">
        <f t="shared" si="15"/>
        <v>-51761</v>
      </c>
      <c r="W198" s="46">
        <f t="shared" si="13"/>
        <v>38384</v>
      </c>
      <c r="X198" s="70">
        <v>100000</v>
      </c>
      <c r="Y198" s="46">
        <f t="shared" si="14"/>
        <v>-61616</v>
      </c>
    </row>
    <row r="199" spans="1:25" hidden="1" x14ac:dyDescent="0.25">
      <c r="A199">
        <v>2019</v>
      </c>
      <c r="B199" s="38" t="s">
        <v>35</v>
      </c>
      <c r="C199" s="39">
        <v>0</v>
      </c>
      <c r="D199" s="39">
        <v>0</v>
      </c>
      <c r="E199" s="39">
        <v>0</v>
      </c>
      <c r="F199" s="39">
        <v>0</v>
      </c>
      <c r="G199" s="39">
        <v>0</v>
      </c>
      <c r="H199" s="39">
        <v>0</v>
      </c>
      <c r="I199" s="39">
        <v>0</v>
      </c>
      <c r="J199" s="39">
        <v>0</v>
      </c>
      <c r="K199" s="39">
        <v>0</v>
      </c>
      <c r="L199" s="39">
        <f t="shared" si="18"/>
        <v>0</v>
      </c>
      <c r="M199" s="69">
        <v>3828</v>
      </c>
      <c r="N199" s="69">
        <v>8264</v>
      </c>
      <c r="O199" s="41"/>
      <c r="P199" s="41"/>
      <c r="Q199" s="69">
        <v>0</v>
      </c>
      <c r="R199" s="69"/>
      <c r="S199" s="69">
        <v>80176</v>
      </c>
      <c r="T199" s="69"/>
      <c r="U199" s="69">
        <f t="shared" si="20"/>
        <v>92268</v>
      </c>
      <c r="V199" s="41">
        <f t="shared" si="15"/>
        <v>-61616</v>
      </c>
      <c r="W199" s="41">
        <f t="shared" si="13"/>
        <v>30652</v>
      </c>
      <c r="X199" s="69">
        <v>100000</v>
      </c>
      <c r="Y199" s="41">
        <f t="shared" si="14"/>
        <v>-69348</v>
      </c>
    </row>
    <row r="200" spans="1:25" hidden="1" x14ac:dyDescent="0.25">
      <c r="B200" s="43" t="s">
        <v>36</v>
      </c>
      <c r="C200" s="44">
        <v>0</v>
      </c>
      <c r="D200" s="44">
        <v>0</v>
      </c>
      <c r="E200" s="44">
        <v>0</v>
      </c>
      <c r="F200" s="44">
        <v>0</v>
      </c>
      <c r="G200" s="44">
        <v>0</v>
      </c>
      <c r="H200" s="44">
        <v>0</v>
      </c>
      <c r="I200" s="44">
        <v>0</v>
      </c>
      <c r="J200" s="44">
        <v>0</v>
      </c>
      <c r="K200" s="44">
        <v>0</v>
      </c>
      <c r="L200" s="44">
        <f t="shared" si="18"/>
        <v>0</v>
      </c>
      <c r="M200" s="70">
        <v>3828</v>
      </c>
      <c r="N200" s="70">
        <v>8267</v>
      </c>
      <c r="O200" s="46"/>
      <c r="P200" s="46"/>
      <c r="Q200" s="70">
        <v>0</v>
      </c>
      <c r="R200" s="70"/>
      <c r="S200" s="70">
        <v>80176</v>
      </c>
      <c r="T200" s="70"/>
      <c r="U200" s="70">
        <f t="shared" si="20"/>
        <v>92271</v>
      </c>
      <c r="V200" s="46">
        <f t="shared" si="15"/>
        <v>-69348</v>
      </c>
      <c r="W200" s="46">
        <f t="shared" ref="W200:W246" si="21">U200+V200</f>
        <v>22923</v>
      </c>
      <c r="X200" s="70">
        <v>100000</v>
      </c>
      <c r="Y200" s="46">
        <f t="shared" ref="Y200:Y257" si="22">W200-X200</f>
        <v>-77077</v>
      </c>
    </row>
    <row r="201" spans="1:25" hidden="1" x14ac:dyDescent="0.25">
      <c r="B201" s="43" t="s">
        <v>37</v>
      </c>
      <c r="C201" s="44">
        <v>0</v>
      </c>
      <c r="D201" s="44">
        <v>0</v>
      </c>
      <c r="E201" s="44">
        <v>0</v>
      </c>
      <c r="F201" s="44">
        <v>0</v>
      </c>
      <c r="G201" s="44">
        <v>0</v>
      </c>
      <c r="H201" s="44">
        <v>0</v>
      </c>
      <c r="I201" s="44">
        <v>0</v>
      </c>
      <c r="J201" s="44">
        <v>0</v>
      </c>
      <c r="K201" s="44">
        <v>0</v>
      </c>
      <c r="L201" s="44">
        <f t="shared" si="18"/>
        <v>0</v>
      </c>
      <c r="M201" s="70">
        <v>3828</v>
      </c>
      <c r="N201" s="70">
        <v>8270</v>
      </c>
      <c r="O201" s="46"/>
      <c r="P201" s="46"/>
      <c r="Q201" s="70">
        <v>0</v>
      </c>
      <c r="R201" s="70"/>
      <c r="S201" s="70">
        <v>80176</v>
      </c>
      <c r="T201" s="70"/>
      <c r="U201" s="70">
        <f t="shared" si="20"/>
        <v>92274</v>
      </c>
      <c r="V201" s="46">
        <f t="shared" ref="V201:V246" si="23">Y200</f>
        <v>-77077</v>
      </c>
      <c r="W201" s="46">
        <f t="shared" si="21"/>
        <v>15197</v>
      </c>
      <c r="X201" s="70">
        <v>100000</v>
      </c>
      <c r="Y201" s="46">
        <f t="shared" si="22"/>
        <v>-84803</v>
      </c>
    </row>
    <row r="202" spans="1:25" hidden="1" x14ac:dyDescent="0.25">
      <c r="B202" s="43" t="s">
        <v>38</v>
      </c>
      <c r="C202" s="44">
        <v>0</v>
      </c>
      <c r="D202" s="44">
        <v>0</v>
      </c>
      <c r="E202" s="44">
        <v>0</v>
      </c>
      <c r="F202" s="44">
        <v>0</v>
      </c>
      <c r="G202" s="44">
        <v>0</v>
      </c>
      <c r="H202" s="44">
        <v>0</v>
      </c>
      <c r="I202" s="44">
        <v>0</v>
      </c>
      <c r="J202" s="44">
        <v>0</v>
      </c>
      <c r="K202" s="44">
        <v>0</v>
      </c>
      <c r="L202" s="44">
        <f t="shared" si="18"/>
        <v>0</v>
      </c>
      <c r="M202" s="70">
        <v>3828</v>
      </c>
      <c r="N202" s="70">
        <v>8299</v>
      </c>
      <c r="O202" s="46"/>
      <c r="P202" s="46"/>
      <c r="Q202" s="70">
        <v>0</v>
      </c>
      <c r="R202" s="70"/>
      <c r="S202" s="70">
        <v>80176</v>
      </c>
      <c r="T202" s="70"/>
      <c r="U202" s="70">
        <f t="shared" si="20"/>
        <v>92303</v>
      </c>
      <c r="V202" s="46">
        <f t="shared" si="23"/>
        <v>-84803</v>
      </c>
      <c r="W202" s="46">
        <f t="shared" si="21"/>
        <v>7500</v>
      </c>
      <c r="X202" s="70">
        <v>100000</v>
      </c>
      <c r="Y202" s="46">
        <f t="shared" si="22"/>
        <v>-92500</v>
      </c>
    </row>
    <row r="203" spans="1:25" hidden="1" x14ac:dyDescent="0.25">
      <c r="B203" s="43" t="s">
        <v>39</v>
      </c>
      <c r="C203" s="44">
        <v>0</v>
      </c>
      <c r="D203" s="44">
        <v>0</v>
      </c>
      <c r="E203" s="44">
        <v>0</v>
      </c>
      <c r="F203" s="44">
        <v>0</v>
      </c>
      <c r="G203" s="44">
        <v>0</v>
      </c>
      <c r="H203" s="44">
        <v>0</v>
      </c>
      <c r="I203" s="44">
        <v>0</v>
      </c>
      <c r="J203" s="44">
        <v>0</v>
      </c>
      <c r="K203" s="44">
        <v>0</v>
      </c>
      <c r="L203" s="44">
        <f t="shared" si="18"/>
        <v>0</v>
      </c>
      <c r="M203" s="70">
        <v>3828</v>
      </c>
      <c r="N203" s="70">
        <v>8329</v>
      </c>
      <c r="O203" s="104"/>
      <c r="P203" s="104"/>
      <c r="Q203" s="70">
        <v>0</v>
      </c>
      <c r="R203" s="70"/>
      <c r="S203" s="70">
        <v>80176</v>
      </c>
      <c r="T203" s="70"/>
      <c r="U203" s="70">
        <f t="shared" si="20"/>
        <v>92333</v>
      </c>
      <c r="V203" s="46">
        <f t="shared" si="23"/>
        <v>-92500</v>
      </c>
      <c r="W203" s="46">
        <f t="shared" si="21"/>
        <v>-167</v>
      </c>
      <c r="X203" s="70">
        <v>100000</v>
      </c>
      <c r="Y203" s="46">
        <f t="shared" si="22"/>
        <v>-100167</v>
      </c>
    </row>
    <row r="204" spans="1:25" hidden="1" x14ac:dyDescent="0.25">
      <c r="B204" s="43" t="s">
        <v>40</v>
      </c>
      <c r="C204" s="44">
        <v>0</v>
      </c>
      <c r="D204" s="44">
        <v>0</v>
      </c>
      <c r="E204" s="44">
        <v>0</v>
      </c>
      <c r="F204" s="44">
        <v>0</v>
      </c>
      <c r="G204" s="44">
        <v>0</v>
      </c>
      <c r="H204" s="44">
        <v>0</v>
      </c>
      <c r="I204" s="44">
        <v>0</v>
      </c>
      <c r="J204" s="44">
        <v>0</v>
      </c>
      <c r="K204" s="44">
        <v>0</v>
      </c>
      <c r="L204" s="44">
        <f t="shared" si="18"/>
        <v>0</v>
      </c>
      <c r="M204" s="70">
        <v>3828</v>
      </c>
      <c r="N204" s="70">
        <v>8371</v>
      </c>
      <c r="O204" s="46"/>
      <c r="P204" s="46"/>
      <c r="Q204" s="70">
        <v>0</v>
      </c>
      <c r="R204" s="70"/>
      <c r="S204" s="70">
        <v>80176</v>
      </c>
      <c r="T204" s="70"/>
      <c r="U204" s="70">
        <f t="shared" si="20"/>
        <v>92375</v>
      </c>
      <c r="V204" s="46">
        <f t="shared" si="23"/>
        <v>-100167</v>
      </c>
      <c r="W204" s="46">
        <f t="shared" si="21"/>
        <v>-7792</v>
      </c>
      <c r="X204" s="70">
        <v>100000</v>
      </c>
      <c r="Y204" s="46">
        <f t="shared" si="22"/>
        <v>-107792</v>
      </c>
    </row>
    <row r="205" spans="1:25" hidden="1" x14ac:dyDescent="0.25">
      <c r="B205" s="43" t="s">
        <v>41</v>
      </c>
      <c r="C205" s="44">
        <v>0</v>
      </c>
      <c r="D205" s="44">
        <v>0</v>
      </c>
      <c r="E205" s="44">
        <v>0</v>
      </c>
      <c r="F205" s="44">
        <v>0</v>
      </c>
      <c r="G205" s="44">
        <v>0</v>
      </c>
      <c r="H205" s="44">
        <v>0</v>
      </c>
      <c r="I205" s="44">
        <v>0</v>
      </c>
      <c r="J205" s="44">
        <v>0</v>
      </c>
      <c r="K205" s="44">
        <v>0</v>
      </c>
      <c r="L205" s="44">
        <f t="shared" si="18"/>
        <v>0</v>
      </c>
      <c r="M205" s="70">
        <v>3828</v>
      </c>
      <c r="N205" s="70">
        <v>8386</v>
      </c>
      <c r="O205" s="46"/>
      <c r="P205" s="46"/>
      <c r="Q205" s="70">
        <v>0</v>
      </c>
      <c r="R205" s="70"/>
      <c r="S205" s="70">
        <v>80176</v>
      </c>
      <c r="T205" s="70"/>
      <c r="U205" s="70">
        <f t="shared" si="20"/>
        <v>92390</v>
      </c>
      <c r="V205" s="46">
        <f t="shared" si="23"/>
        <v>-107792</v>
      </c>
      <c r="W205" s="46">
        <f t="shared" si="21"/>
        <v>-15402</v>
      </c>
      <c r="X205" s="70">
        <v>100000</v>
      </c>
      <c r="Y205" s="46">
        <f t="shared" si="22"/>
        <v>-115402</v>
      </c>
    </row>
    <row r="206" spans="1:25" hidden="1" x14ac:dyDescent="0.25">
      <c r="B206" s="43" t="s">
        <v>42</v>
      </c>
      <c r="C206" s="44">
        <v>0</v>
      </c>
      <c r="D206" s="44">
        <v>0</v>
      </c>
      <c r="E206" s="44">
        <v>0</v>
      </c>
      <c r="F206" s="44">
        <v>0</v>
      </c>
      <c r="G206" s="44">
        <v>0</v>
      </c>
      <c r="H206" s="44">
        <v>0</v>
      </c>
      <c r="I206" s="44">
        <v>0</v>
      </c>
      <c r="J206" s="44">
        <v>0</v>
      </c>
      <c r="K206" s="44">
        <v>0</v>
      </c>
      <c r="L206" s="44">
        <f t="shared" si="18"/>
        <v>0</v>
      </c>
      <c r="M206" s="70">
        <v>3828</v>
      </c>
      <c r="N206" s="70">
        <v>8398</v>
      </c>
      <c r="O206" s="46"/>
      <c r="P206" s="46"/>
      <c r="Q206" s="70">
        <v>0</v>
      </c>
      <c r="R206" s="70"/>
      <c r="S206" s="70">
        <v>80176</v>
      </c>
      <c r="T206" s="70"/>
      <c r="U206" s="70">
        <f t="shared" si="20"/>
        <v>92402</v>
      </c>
      <c r="V206" s="46">
        <f t="shared" si="23"/>
        <v>-115402</v>
      </c>
      <c r="W206" s="46">
        <f t="shared" si="21"/>
        <v>-23000</v>
      </c>
      <c r="X206" s="70">
        <v>100000</v>
      </c>
      <c r="Y206" s="46">
        <f t="shared" si="22"/>
        <v>-123000</v>
      </c>
    </row>
    <row r="207" spans="1:25" hidden="1" x14ac:dyDescent="0.25">
      <c r="B207" s="43" t="s">
        <v>43</v>
      </c>
      <c r="C207" s="44">
        <v>0</v>
      </c>
      <c r="D207" s="44">
        <v>0</v>
      </c>
      <c r="E207" s="44">
        <v>0</v>
      </c>
      <c r="F207" s="44">
        <v>0</v>
      </c>
      <c r="G207" s="44">
        <v>0</v>
      </c>
      <c r="H207" s="44">
        <v>0</v>
      </c>
      <c r="I207" s="44">
        <v>0</v>
      </c>
      <c r="J207" s="44">
        <v>0</v>
      </c>
      <c r="K207" s="44">
        <v>0</v>
      </c>
      <c r="L207" s="44">
        <f t="shared" si="18"/>
        <v>0</v>
      </c>
      <c r="M207" s="70">
        <v>3828</v>
      </c>
      <c r="N207" s="70">
        <v>8415</v>
      </c>
      <c r="O207" s="46"/>
      <c r="P207" s="46"/>
      <c r="Q207" s="70">
        <v>0</v>
      </c>
      <c r="R207" s="70"/>
      <c r="S207" s="70">
        <v>80176</v>
      </c>
      <c r="T207" s="70"/>
      <c r="U207" s="70">
        <f t="shared" si="20"/>
        <v>92419</v>
      </c>
      <c r="V207" s="46">
        <f t="shared" si="23"/>
        <v>-123000</v>
      </c>
      <c r="W207" s="46">
        <f t="shared" si="21"/>
        <v>-30581</v>
      </c>
      <c r="X207" s="70">
        <v>100000</v>
      </c>
      <c r="Y207" s="46">
        <f t="shared" si="22"/>
        <v>-130581</v>
      </c>
    </row>
    <row r="208" spans="1:25" hidden="1" x14ac:dyDescent="0.25">
      <c r="B208" s="43" t="s">
        <v>44</v>
      </c>
      <c r="C208" s="44">
        <v>0</v>
      </c>
      <c r="D208" s="44">
        <v>0</v>
      </c>
      <c r="E208" s="44">
        <v>0</v>
      </c>
      <c r="F208" s="44">
        <v>0</v>
      </c>
      <c r="G208" s="44">
        <v>0</v>
      </c>
      <c r="H208" s="44">
        <v>0</v>
      </c>
      <c r="I208" s="44">
        <v>0</v>
      </c>
      <c r="J208" s="44">
        <v>0</v>
      </c>
      <c r="K208" s="44">
        <v>0</v>
      </c>
      <c r="L208" s="44">
        <f t="shared" si="18"/>
        <v>0</v>
      </c>
      <c r="M208" s="70">
        <v>3828</v>
      </c>
      <c r="N208" s="70">
        <v>8420</v>
      </c>
      <c r="O208" s="46"/>
      <c r="P208" s="46"/>
      <c r="Q208" s="70">
        <v>0</v>
      </c>
      <c r="R208" s="70"/>
      <c r="S208" s="70">
        <v>80176</v>
      </c>
      <c r="T208" s="70"/>
      <c r="U208" s="70">
        <f t="shared" si="20"/>
        <v>92424</v>
      </c>
      <c r="V208" s="46">
        <f t="shared" si="23"/>
        <v>-130581</v>
      </c>
      <c r="W208" s="46">
        <f t="shared" si="21"/>
        <v>-38157</v>
      </c>
      <c r="X208" s="70">
        <v>100000</v>
      </c>
      <c r="Y208" s="46">
        <f t="shared" si="22"/>
        <v>-138157</v>
      </c>
    </row>
    <row r="209" spans="1:29" hidden="1" x14ac:dyDescent="0.25">
      <c r="B209" s="43" t="s">
        <v>45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4">
        <v>0</v>
      </c>
      <c r="J209" s="44">
        <v>0</v>
      </c>
      <c r="K209" s="44">
        <v>0</v>
      </c>
      <c r="L209" s="44">
        <f t="shared" si="18"/>
        <v>0</v>
      </c>
      <c r="M209" s="70">
        <v>3828</v>
      </c>
      <c r="N209" s="70">
        <v>8467</v>
      </c>
      <c r="O209" s="46"/>
      <c r="P209" s="46"/>
      <c r="Q209" s="70">
        <v>0</v>
      </c>
      <c r="R209" s="70"/>
      <c r="S209" s="70">
        <v>80176</v>
      </c>
      <c r="T209" s="70"/>
      <c r="U209" s="70">
        <f t="shared" si="20"/>
        <v>92471</v>
      </c>
      <c r="V209" s="46">
        <f t="shared" si="23"/>
        <v>-138157</v>
      </c>
      <c r="W209" s="46">
        <f t="shared" si="21"/>
        <v>-45686</v>
      </c>
      <c r="X209" s="70">
        <v>100000</v>
      </c>
      <c r="Y209" s="46">
        <f t="shared" si="22"/>
        <v>-145686</v>
      </c>
    </row>
    <row r="210" spans="1:29" ht="15.75" hidden="1" thickBot="1" x14ac:dyDescent="0.3">
      <c r="B210" s="83" t="s">
        <v>46</v>
      </c>
      <c r="C210" s="84">
        <v>0</v>
      </c>
      <c r="D210" s="84">
        <v>0</v>
      </c>
      <c r="E210" s="84">
        <v>0</v>
      </c>
      <c r="F210" s="84">
        <v>0</v>
      </c>
      <c r="G210" s="84">
        <v>0</v>
      </c>
      <c r="H210" s="84">
        <v>0</v>
      </c>
      <c r="I210" s="84">
        <v>0</v>
      </c>
      <c r="J210" s="84">
        <v>0</v>
      </c>
      <c r="K210" s="84">
        <v>0</v>
      </c>
      <c r="L210" s="84">
        <f t="shared" si="18"/>
        <v>0</v>
      </c>
      <c r="M210" s="35">
        <v>3828</v>
      </c>
      <c r="N210" s="35">
        <v>8493</v>
      </c>
      <c r="O210" s="36"/>
      <c r="P210" s="36"/>
      <c r="Q210" s="35">
        <v>0</v>
      </c>
      <c r="R210" s="35"/>
      <c r="S210" s="35">
        <v>80176</v>
      </c>
      <c r="T210" s="35"/>
      <c r="U210" s="35">
        <f t="shared" si="20"/>
        <v>92497</v>
      </c>
      <c r="V210" s="36">
        <f t="shared" si="23"/>
        <v>-145686</v>
      </c>
      <c r="W210" s="36">
        <f t="shared" si="21"/>
        <v>-53189</v>
      </c>
      <c r="X210" s="35">
        <v>100000</v>
      </c>
      <c r="Y210" s="36">
        <f t="shared" si="22"/>
        <v>-153189</v>
      </c>
    </row>
    <row r="211" spans="1:29" hidden="1" x14ac:dyDescent="0.25">
      <c r="A211">
        <v>2020</v>
      </c>
      <c r="B211" s="38" t="s">
        <v>35</v>
      </c>
      <c r="C211" s="39">
        <v>0</v>
      </c>
      <c r="D211" s="39">
        <v>0</v>
      </c>
      <c r="E211" s="39">
        <v>0</v>
      </c>
      <c r="F211" s="39">
        <v>0</v>
      </c>
      <c r="G211" s="39">
        <v>0</v>
      </c>
      <c r="H211" s="39">
        <v>0</v>
      </c>
      <c r="I211" s="39">
        <v>0</v>
      </c>
      <c r="J211" s="39">
        <v>0</v>
      </c>
      <c r="K211" s="39">
        <v>0</v>
      </c>
      <c r="L211" s="39">
        <f t="shared" si="18"/>
        <v>0</v>
      </c>
      <c r="M211" s="69">
        <v>3943</v>
      </c>
      <c r="N211" s="69">
        <v>8501</v>
      </c>
      <c r="O211" s="41"/>
      <c r="P211" s="41"/>
      <c r="Q211" s="69"/>
      <c r="R211" s="69"/>
      <c r="S211" s="69">
        <v>82581</v>
      </c>
      <c r="T211" s="69"/>
      <c r="U211" s="69">
        <f t="shared" si="20"/>
        <v>95025</v>
      </c>
      <c r="V211" s="41">
        <f t="shared" si="23"/>
        <v>-153189</v>
      </c>
      <c r="W211" s="41">
        <f t="shared" si="21"/>
        <v>-58164</v>
      </c>
      <c r="X211" s="69">
        <v>100000</v>
      </c>
      <c r="Y211" s="41">
        <f t="shared" si="22"/>
        <v>-158164</v>
      </c>
    </row>
    <row r="212" spans="1:29" hidden="1" x14ac:dyDescent="0.25">
      <c r="B212" s="43" t="s">
        <v>36</v>
      </c>
      <c r="C212" s="44">
        <v>0</v>
      </c>
      <c r="D212" s="44">
        <v>0</v>
      </c>
      <c r="E212" s="44">
        <v>0</v>
      </c>
      <c r="F212" s="44">
        <v>0</v>
      </c>
      <c r="G212" s="44">
        <v>0</v>
      </c>
      <c r="H212" s="44">
        <v>0</v>
      </c>
      <c r="I212" s="44">
        <v>0</v>
      </c>
      <c r="J212" s="44">
        <v>0</v>
      </c>
      <c r="K212" s="44">
        <v>0</v>
      </c>
      <c r="L212" s="44">
        <f t="shared" si="18"/>
        <v>0</v>
      </c>
      <c r="M212" s="70">
        <v>3943</v>
      </c>
      <c r="N212" s="70">
        <v>8539</v>
      </c>
      <c r="O212" s="46"/>
      <c r="P212" s="46"/>
      <c r="Q212" s="70"/>
      <c r="R212" s="70"/>
      <c r="S212" s="70">
        <v>82581</v>
      </c>
      <c r="T212" s="70"/>
      <c r="U212" s="70">
        <f t="shared" si="20"/>
        <v>95063</v>
      </c>
      <c r="V212" s="46">
        <f t="shared" si="23"/>
        <v>-158164</v>
      </c>
      <c r="W212" s="46">
        <f t="shared" si="21"/>
        <v>-63101</v>
      </c>
      <c r="X212" s="70">
        <v>100000</v>
      </c>
      <c r="Y212" s="46">
        <f t="shared" si="22"/>
        <v>-163101</v>
      </c>
    </row>
    <row r="213" spans="1:29" hidden="1" x14ac:dyDescent="0.25">
      <c r="B213" s="43" t="s">
        <v>37</v>
      </c>
      <c r="C213" s="44">
        <v>0</v>
      </c>
      <c r="D213" s="44">
        <v>0</v>
      </c>
      <c r="E213" s="44">
        <v>0</v>
      </c>
      <c r="F213" s="44">
        <v>0</v>
      </c>
      <c r="G213" s="44">
        <v>0</v>
      </c>
      <c r="H213" s="44">
        <v>0</v>
      </c>
      <c r="I213" s="44">
        <v>0</v>
      </c>
      <c r="J213" s="44">
        <v>0</v>
      </c>
      <c r="K213" s="44">
        <v>0</v>
      </c>
      <c r="L213" s="44">
        <f t="shared" si="18"/>
        <v>0</v>
      </c>
      <c r="M213" s="70">
        <v>3943</v>
      </c>
      <c r="N213" s="70">
        <v>8580</v>
      </c>
      <c r="O213" s="46"/>
      <c r="P213" s="46"/>
      <c r="Q213" s="70"/>
      <c r="R213" s="70"/>
      <c r="S213" s="70">
        <v>82581</v>
      </c>
      <c r="T213" s="70"/>
      <c r="U213" s="70">
        <f t="shared" si="20"/>
        <v>95104</v>
      </c>
      <c r="V213" s="46">
        <f t="shared" si="23"/>
        <v>-163101</v>
      </c>
      <c r="W213" s="46">
        <f t="shared" si="21"/>
        <v>-67997</v>
      </c>
      <c r="X213" s="70">
        <v>100000</v>
      </c>
      <c r="Y213" s="46">
        <f t="shared" si="22"/>
        <v>-167997</v>
      </c>
    </row>
    <row r="214" spans="1:29" hidden="1" x14ac:dyDescent="0.25">
      <c r="B214" s="43" t="s">
        <v>38</v>
      </c>
      <c r="C214" s="44">
        <v>0</v>
      </c>
      <c r="D214" s="44">
        <v>0</v>
      </c>
      <c r="E214" s="44">
        <v>0</v>
      </c>
      <c r="F214" s="44">
        <v>0</v>
      </c>
      <c r="G214" s="44">
        <v>0</v>
      </c>
      <c r="H214" s="44">
        <v>0</v>
      </c>
      <c r="I214" s="44">
        <v>0</v>
      </c>
      <c r="J214" s="44">
        <v>0</v>
      </c>
      <c r="K214" s="44">
        <v>0</v>
      </c>
      <c r="L214" s="44">
        <f t="shared" si="18"/>
        <v>0</v>
      </c>
      <c r="M214" s="70">
        <v>3943</v>
      </c>
      <c r="N214" s="70">
        <v>8607</v>
      </c>
      <c r="O214" s="46"/>
      <c r="P214" s="46"/>
      <c r="Q214" s="70"/>
      <c r="R214" s="70"/>
      <c r="S214" s="70">
        <v>82581</v>
      </c>
      <c r="T214" s="70"/>
      <c r="U214" s="70">
        <f t="shared" si="20"/>
        <v>95131</v>
      </c>
      <c r="V214" s="46">
        <f t="shared" si="23"/>
        <v>-167997</v>
      </c>
      <c r="W214" s="46">
        <f t="shared" si="21"/>
        <v>-72866</v>
      </c>
      <c r="X214" s="70">
        <v>100000</v>
      </c>
      <c r="Y214" s="46">
        <f t="shared" si="22"/>
        <v>-172866</v>
      </c>
    </row>
    <row r="215" spans="1:29" hidden="1" x14ac:dyDescent="0.25">
      <c r="B215" s="43" t="s">
        <v>39</v>
      </c>
      <c r="C215" s="44">
        <v>0</v>
      </c>
      <c r="D215" s="44">
        <v>0</v>
      </c>
      <c r="E215" s="44">
        <v>0</v>
      </c>
      <c r="F215" s="44">
        <v>0</v>
      </c>
      <c r="G215" s="44">
        <v>0</v>
      </c>
      <c r="H215" s="44">
        <v>0</v>
      </c>
      <c r="I215" s="44">
        <v>0</v>
      </c>
      <c r="J215" s="44">
        <v>0</v>
      </c>
      <c r="K215" s="44">
        <v>0</v>
      </c>
      <c r="L215" s="44">
        <f t="shared" si="18"/>
        <v>0</v>
      </c>
      <c r="M215" s="70">
        <v>3943</v>
      </c>
      <c r="N215" s="70">
        <v>8615</v>
      </c>
      <c r="O215" s="46"/>
      <c r="P215" s="46"/>
      <c r="Q215" s="70"/>
      <c r="R215" s="70"/>
      <c r="S215" s="70">
        <v>82581</v>
      </c>
      <c r="T215" s="70"/>
      <c r="U215" s="70">
        <f t="shared" si="20"/>
        <v>95139</v>
      </c>
      <c r="V215" s="46">
        <f t="shared" si="23"/>
        <v>-172866</v>
      </c>
      <c r="W215" s="46">
        <f t="shared" si="21"/>
        <v>-77727</v>
      </c>
      <c r="X215" s="70">
        <v>100000</v>
      </c>
      <c r="Y215" s="46">
        <f t="shared" si="22"/>
        <v>-177727</v>
      </c>
    </row>
    <row r="216" spans="1:29" hidden="1" x14ac:dyDescent="0.25">
      <c r="B216" s="43" t="s">
        <v>40</v>
      </c>
      <c r="C216" s="44">
        <v>0</v>
      </c>
      <c r="D216" s="44">
        <v>0</v>
      </c>
      <c r="E216" s="44">
        <v>0</v>
      </c>
      <c r="F216" s="44">
        <v>0</v>
      </c>
      <c r="G216" s="44">
        <v>0</v>
      </c>
      <c r="H216" s="44">
        <v>0</v>
      </c>
      <c r="I216" s="44">
        <v>0</v>
      </c>
      <c r="J216" s="44">
        <v>0</v>
      </c>
      <c r="K216" s="44">
        <v>0</v>
      </c>
      <c r="L216" s="44">
        <f t="shared" si="18"/>
        <v>0</v>
      </c>
      <c r="M216" s="70">
        <v>3943</v>
      </c>
      <c r="N216" s="70">
        <v>8609</v>
      </c>
      <c r="O216" s="46"/>
      <c r="P216" s="46"/>
      <c r="Q216" s="70"/>
      <c r="R216" s="70"/>
      <c r="S216" s="70">
        <v>82581</v>
      </c>
      <c r="T216" s="70"/>
      <c r="U216" s="70">
        <f t="shared" si="20"/>
        <v>95133</v>
      </c>
      <c r="V216" s="46">
        <f t="shared" si="23"/>
        <v>-177727</v>
      </c>
      <c r="W216" s="46">
        <f t="shared" si="21"/>
        <v>-82594</v>
      </c>
      <c r="X216" s="70">
        <v>100000</v>
      </c>
      <c r="Y216" s="46">
        <f t="shared" si="22"/>
        <v>-182594</v>
      </c>
    </row>
    <row r="217" spans="1:29" hidden="1" x14ac:dyDescent="0.25">
      <c r="B217" s="43" t="s">
        <v>41</v>
      </c>
      <c r="C217" s="44">
        <v>3</v>
      </c>
      <c r="D217" s="44">
        <v>3</v>
      </c>
      <c r="E217" s="44">
        <f t="shared" ref="E217:E246" si="24">D217-C217</f>
        <v>0</v>
      </c>
      <c r="F217" s="44">
        <v>146</v>
      </c>
      <c r="G217" s="137">
        <f t="shared" ref="G217:G222" si="25">F217*E217</f>
        <v>0</v>
      </c>
      <c r="H217" s="44">
        <f t="shared" ref="H217:H246" si="26">I216</f>
        <v>0</v>
      </c>
      <c r="I217" s="44">
        <v>0</v>
      </c>
      <c r="J217" s="44">
        <f t="shared" ref="J217:J234" si="27">I217-H217</f>
        <v>0</v>
      </c>
      <c r="K217" s="44">
        <f>IF(J217&lt;=120,576,IF(AND(J217&gt;=121,J217&lt;=150),761,IF(AND(J217&gt;=151,J217&lt;=200),1317,IF(J217&gt;=201,2430,))))</f>
        <v>576</v>
      </c>
      <c r="L217" s="137">
        <f>IF(K217=576,K217*J217,IF(K217=761,120*576+(J217-120)*761,IF(K217=1317,120*576+30*761+(J217-150)*1317,IF(K217=2430,120*576+30*761+50*1317+(J217-200)*2430,))))</f>
        <v>0</v>
      </c>
      <c r="M217" s="70">
        <v>3943</v>
      </c>
      <c r="N217" s="70">
        <v>8600</v>
      </c>
      <c r="O217" s="46"/>
      <c r="P217" s="46"/>
      <c r="Q217" s="70"/>
      <c r="R217" s="70"/>
      <c r="S217" s="70">
        <v>82581</v>
      </c>
      <c r="T217" s="70"/>
      <c r="U217" s="70">
        <f t="shared" si="20"/>
        <v>95124</v>
      </c>
      <c r="V217" s="46">
        <f t="shared" si="23"/>
        <v>-182594</v>
      </c>
      <c r="W217" s="46">
        <f t="shared" si="21"/>
        <v>-87470</v>
      </c>
      <c r="X217" s="70">
        <v>100000</v>
      </c>
      <c r="Y217" s="46">
        <f t="shared" si="22"/>
        <v>-187470</v>
      </c>
    </row>
    <row r="218" spans="1:29" hidden="1" x14ac:dyDescent="0.25">
      <c r="B218" s="43" t="s">
        <v>42</v>
      </c>
      <c r="C218" s="44">
        <f t="shared" ref="C218:C246" si="28">D217</f>
        <v>3</v>
      </c>
      <c r="D218" s="44">
        <v>3</v>
      </c>
      <c r="E218" s="44">
        <f t="shared" si="24"/>
        <v>0</v>
      </c>
      <c r="F218" s="44">
        <v>146</v>
      </c>
      <c r="G218" s="137">
        <f t="shared" si="25"/>
        <v>0</v>
      </c>
      <c r="H218" s="44">
        <f t="shared" si="26"/>
        <v>0</v>
      </c>
      <c r="I218" s="44">
        <v>0</v>
      </c>
      <c r="J218" s="44">
        <f t="shared" si="27"/>
        <v>0</v>
      </c>
      <c r="K218" s="44">
        <f>IF(J218&lt;=120,576,IF(AND(J218&gt;=121,J218&lt;=150),761,IF(AND(J218&gt;=151,J218&lt;=200),1317,IF(J218&gt;=201,2430,))))</f>
        <v>576</v>
      </c>
      <c r="L218" s="137">
        <f>IF(K218=576,K218*J218,IF(K218=761,120*576+(J218-120)*761,IF(K218=1317,120*576+30*761+(J218-150)*1317,IF(K218=2430,120*576+30*761+50*1317+(J218-200)*2430,))))</f>
        <v>0</v>
      </c>
      <c r="M218" s="70">
        <v>3943</v>
      </c>
      <c r="N218" s="70">
        <v>8604</v>
      </c>
      <c r="O218" s="46"/>
      <c r="P218" s="46"/>
      <c r="Q218" s="70"/>
      <c r="R218" s="70"/>
      <c r="S218" s="70">
        <v>82581</v>
      </c>
      <c r="T218" s="70"/>
      <c r="U218" s="70">
        <f t="shared" si="20"/>
        <v>95128</v>
      </c>
      <c r="V218" s="46">
        <f t="shared" si="23"/>
        <v>-187470</v>
      </c>
      <c r="W218" s="46">
        <f t="shared" si="21"/>
        <v>-92342</v>
      </c>
      <c r="X218" s="70">
        <v>100000</v>
      </c>
      <c r="Y218" s="46">
        <f t="shared" si="22"/>
        <v>-192342</v>
      </c>
    </row>
    <row r="219" spans="1:29" hidden="1" x14ac:dyDescent="0.25">
      <c r="B219" s="43" t="s">
        <v>43</v>
      </c>
      <c r="C219" s="44">
        <f t="shared" si="28"/>
        <v>3</v>
      </c>
      <c r="D219" s="44">
        <v>3</v>
      </c>
      <c r="E219" s="44">
        <f t="shared" si="24"/>
        <v>0</v>
      </c>
      <c r="F219" s="44">
        <v>146</v>
      </c>
      <c r="G219" s="137">
        <f t="shared" si="25"/>
        <v>0</v>
      </c>
      <c r="H219" s="44">
        <f t="shared" si="26"/>
        <v>0</v>
      </c>
      <c r="I219" s="44">
        <v>0</v>
      </c>
      <c r="J219" s="44">
        <f t="shared" si="27"/>
        <v>0</v>
      </c>
      <c r="K219" s="44">
        <f>IF(J219&lt;=120,576,IF(AND(J219&gt;=121,J219&lt;=150),761,IF(AND(J219&gt;=151,J219&lt;=200),1317,IF(J219&gt;=201,2430,))))</f>
        <v>576</v>
      </c>
      <c r="L219" s="137">
        <f>IF(K219=576,K219*J219,IF(K219=761,120*576+(J219-120)*761,IF(K219=1317,120*576+30*761+(J219-150)*1317,IF(K219=2430,120*576+30*761+50*1317+(J219-200)*2430,))))</f>
        <v>0</v>
      </c>
      <c r="M219" s="70">
        <v>3943</v>
      </c>
      <c r="N219" s="70">
        <v>8612</v>
      </c>
      <c r="O219" s="46"/>
      <c r="P219" s="46"/>
      <c r="Q219" s="70"/>
      <c r="R219" s="70"/>
      <c r="S219" s="70">
        <v>82581</v>
      </c>
      <c r="T219" s="70"/>
      <c r="U219" s="70">
        <f t="shared" si="20"/>
        <v>95136</v>
      </c>
      <c r="V219" s="46">
        <f t="shared" si="23"/>
        <v>-192342</v>
      </c>
      <c r="W219" s="46">
        <f t="shared" si="21"/>
        <v>-97206</v>
      </c>
      <c r="X219" s="70">
        <v>100000</v>
      </c>
      <c r="Y219" s="46">
        <f t="shared" si="22"/>
        <v>-197206</v>
      </c>
    </row>
    <row r="220" spans="1:29" hidden="1" x14ac:dyDescent="0.25">
      <c r="B220" s="43" t="s">
        <v>44</v>
      </c>
      <c r="C220" s="44">
        <f t="shared" si="28"/>
        <v>3</v>
      </c>
      <c r="D220" s="44">
        <v>3</v>
      </c>
      <c r="E220" s="44">
        <f t="shared" si="24"/>
        <v>0</v>
      </c>
      <c r="F220" s="44">
        <v>146</v>
      </c>
      <c r="G220" s="137">
        <f t="shared" si="25"/>
        <v>0</v>
      </c>
      <c r="H220" s="44">
        <f t="shared" si="26"/>
        <v>0</v>
      </c>
      <c r="I220" s="44">
        <v>0</v>
      </c>
      <c r="J220" s="44">
        <f t="shared" si="27"/>
        <v>0</v>
      </c>
      <c r="K220" s="44">
        <f>IF(J220&lt;=120,576,IF(AND(J220&gt;=121,J220&lt;=150),761,IF(AND(J220&gt;=151,J220&lt;=200),1317,IF(J220&gt;=201,2430,))))</f>
        <v>576</v>
      </c>
      <c r="L220" s="137">
        <f>IF(K220=576,K220*J220,IF(K220=761,120*576+(J220-120)*761,IF(K220=1317,120*576+30*761+(J220-150)*1317,IF(K220=2430,120*576+30*761+50*1317+(J220-200)*2430,))))</f>
        <v>0</v>
      </c>
      <c r="M220" s="70">
        <v>3943</v>
      </c>
      <c r="N220" s="70">
        <v>8652</v>
      </c>
      <c r="O220" s="46"/>
      <c r="P220" s="46"/>
      <c r="Q220" s="70"/>
      <c r="R220" s="70"/>
      <c r="S220" s="70">
        <v>82581</v>
      </c>
      <c r="T220" s="70"/>
      <c r="U220" s="70">
        <f t="shared" si="20"/>
        <v>95176</v>
      </c>
      <c r="V220" s="46">
        <f t="shared" si="23"/>
        <v>-197206</v>
      </c>
      <c r="W220" s="46">
        <f t="shared" si="21"/>
        <v>-102030</v>
      </c>
      <c r="X220" s="70">
        <v>100000</v>
      </c>
      <c r="Y220" s="46">
        <f t="shared" si="22"/>
        <v>-202030</v>
      </c>
    </row>
    <row r="221" spans="1:29" hidden="1" x14ac:dyDescent="0.25">
      <c r="B221" s="43" t="s">
        <v>45</v>
      </c>
      <c r="C221" s="44">
        <f t="shared" si="28"/>
        <v>3</v>
      </c>
      <c r="D221" s="44">
        <v>3</v>
      </c>
      <c r="E221" s="44">
        <f t="shared" si="24"/>
        <v>0</v>
      </c>
      <c r="F221" s="44">
        <v>146</v>
      </c>
      <c r="G221" s="137">
        <f t="shared" si="25"/>
        <v>0</v>
      </c>
      <c r="H221" s="44">
        <f t="shared" si="26"/>
        <v>0</v>
      </c>
      <c r="I221" s="44">
        <v>0</v>
      </c>
      <c r="J221" s="44">
        <f t="shared" si="27"/>
        <v>0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0</v>
      </c>
      <c r="M221" s="70">
        <v>3943</v>
      </c>
      <c r="N221" s="70">
        <v>8709</v>
      </c>
      <c r="O221" s="46"/>
      <c r="P221" s="46"/>
      <c r="Q221" s="70"/>
      <c r="R221" s="70"/>
      <c r="S221" s="70">
        <v>82581</v>
      </c>
      <c r="T221" s="70"/>
      <c r="U221" s="70">
        <f t="shared" si="20"/>
        <v>95233</v>
      </c>
      <c r="V221" s="46">
        <f t="shared" si="23"/>
        <v>-202030</v>
      </c>
      <c r="W221" s="46">
        <f t="shared" si="21"/>
        <v>-106797</v>
      </c>
      <c r="X221" s="70">
        <v>100000</v>
      </c>
      <c r="Y221" s="46">
        <f t="shared" si="22"/>
        <v>-206797</v>
      </c>
      <c r="AC221" s="203"/>
    </row>
    <row r="222" spans="1:29" ht="15.75" hidden="1" thickBot="1" x14ac:dyDescent="0.3">
      <c r="B222" s="83" t="s">
        <v>46</v>
      </c>
      <c r="C222" s="84">
        <f t="shared" si="28"/>
        <v>3</v>
      </c>
      <c r="D222" s="84">
        <v>3</v>
      </c>
      <c r="E222" s="84">
        <f t="shared" si="24"/>
        <v>0</v>
      </c>
      <c r="F222" s="84">
        <v>146</v>
      </c>
      <c r="G222" s="140">
        <f t="shared" si="25"/>
        <v>0</v>
      </c>
      <c r="H222" s="84">
        <f t="shared" si="26"/>
        <v>0</v>
      </c>
      <c r="I222" s="84">
        <v>0</v>
      </c>
      <c r="J222" s="84">
        <f t="shared" si="27"/>
        <v>0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0</v>
      </c>
      <c r="M222" s="35">
        <v>3943</v>
      </c>
      <c r="N222" s="35">
        <v>8721</v>
      </c>
      <c r="O222" s="36"/>
      <c r="P222" s="36"/>
      <c r="Q222" s="35"/>
      <c r="R222" s="35"/>
      <c r="S222" s="35">
        <v>82581</v>
      </c>
      <c r="T222" s="35"/>
      <c r="U222" s="35">
        <f t="shared" si="20"/>
        <v>95245</v>
      </c>
      <c r="V222" s="36">
        <f t="shared" si="23"/>
        <v>-206797</v>
      </c>
      <c r="W222" s="36">
        <f t="shared" si="21"/>
        <v>-111552</v>
      </c>
      <c r="X222" s="35">
        <v>100000</v>
      </c>
      <c r="Y222" s="36">
        <f t="shared" si="22"/>
        <v>-211552</v>
      </c>
      <c r="AC222" s="203"/>
    </row>
    <row r="223" spans="1:29" hidden="1" x14ac:dyDescent="0.25">
      <c r="A223">
        <v>2021</v>
      </c>
      <c r="B223" s="43" t="s">
        <v>35</v>
      </c>
      <c r="C223" s="44">
        <f t="shared" si="28"/>
        <v>3</v>
      </c>
      <c r="D223" s="44">
        <v>3</v>
      </c>
      <c r="E223" s="44">
        <f t="shared" si="24"/>
        <v>0</v>
      </c>
      <c r="F223" s="44">
        <v>146</v>
      </c>
      <c r="G223" s="70">
        <f t="shared" ref="G223:G246" si="29">E223*F223</f>
        <v>0</v>
      </c>
      <c r="H223" s="44">
        <f t="shared" si="26"/>
        <v>0</v>
      </c>
      <c r="I223" s="44">
        <v>0</v>
      </c>
      <c r="J223" s="44">
        <f t="shared" si="27"/>
        <v>0</v>
      </c>
      <c r="K223" s="44">
        <f t="shared" ref="K223:K234" si="30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0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31">G223+L223+M223+N223+Q223+R223+S223+T223</f>
        <v>97856</v>
      </c>
      <c r="V223" s="46">
        <f t="shared" si="23"/>
        <v>-211552</v>
      </c>
      <c r="W223" s="41">
        <f t="shared" si="21"/>
        <v>-113696</v>
      </c>
      <c r="X223" s="69">
        <v>100000</v>
      </c>
      <c r="Y223" s="46">
        <f t="shared" si="22"/>
        <v>-213696</v>
      </c>
    </row>
    <row r="224" spans="1:29" hidden="1" x14ac:dyDescent="0.25">
      <c r="B224" s="43" t="s">
        <v>36</v>
      </c>
      <c r="C224" s="44">
        <f t="shared" si="28"/>
        <v>3</v>
      </c>
      <c r="D224" s="44">
        <v>3</v>
      </c>
      <c r="E224" s="44">
        <f t="shared" si="24"/>
        <v>0</v>
      </c>
      <c r="F224" s="44">
        <v>146</v>
      </c>
      <c r="G224" s="70">
        <f t="shared" si="29"/>
        <v>0</v>
      </c>
      <c r="H224" s="44">
        <f t="shared" si="26"/>
        <v>0</v>
      </c>
      <c r="I224" s="44">
        <v>0</v>
      </c>
      <c r="J224" s="44">
        <f t="shared" si="27"/>
        <v>0</v>
      </c>
      <c r="K224" s="44">
        <f t="shared" si="30"/>
        <v>593</v>
      </c>
      <c r="L224" s="46">
        <f t="shared" ref="L224:L234" si="32">IF(K224=593,K224*J224,IF(K224=784,80*593+(J224-80)*784,IF(K224=1357,80*593+20*784+(J224-100)*1357,IF(K224=2501,80*593+20*784+100*1357+(J224-200)*2501,))))</f>
        <v>0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31"/>
        <v>97905</v>
      </c>
      <c r="V224" s="46">
        <f t="shared" si="23"/>
        <v>-213696</v>
      </c>
      <c r="W224" s="46">
        <f t="shared" si="21"/>
        <v>-115791</v>
      </c>
      <c r="X224" s="70">
        <v>100000</v>
      </c>
      <c r="Y224" s="46">
        <f t="shared" si="22"/>
        <v>-215791</v>
      </c>
    </row>
    <row r="225" spans="1:28" hidden="1" x14ac:dyDescent="0.25">
      <c r="B225" s="43" t="s">
        <v>37</v>
      </c>
      <c r="C225" s="44">
        <f t="shared" si="28"/>
        <v>3</v>
      </c>
      <c r="D225" s="44">
        <v>3</v>
      </c>
      <c r="E225" s="44">
        <f t="shared" si="24"/>
        <v>0</v>
      </c>
      <c r="F225" s="44">
        <v>146</v>
      </c>
      <c r="G225" s="70">
        <f t="shared" si="29"/>
        <v>0</v>
      </c>
      <c r="H225" s="44">
        <f t="shared" si="26"/>
        <v>0</v>
      </c>
      <c r="I225" s="44">
        <v>0</v>
      </c>
      <c r="J225" s="44">
        <f t="shared" si="27"/>
        <v>0</v>
      </c>
      <c r="K225" s="44">
        <f t="shared" si="30"/>
        <v>593</v>
      </c>
      <c r="L225" s="46">
        <f t="shared" si="32"/>
        <v>0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31"/>
        <v>97937</v>
      </c>
      <c r="V225" s="46">
        <f t="shared" si="23"/>
        <v>-215791</v>
      </c>
      <c r="W225" s="46">
        <f t="shared" si="21"/>
        <v>-117854</v>
      </c>
      <c r="X225" s="70">
        <v>100000</v>
      </c>
      <c r="Y225" s="46">
        <f t="shared" si="22"/>
        <v>-217854</v>
      </c>
    </row>
    <row r="226" spans="1:28" hidden="1" x14ac:dyDescent="0.25">
      <c r="B226" s="43" t="s">
        <v>38</v>
      </c>
      <c r="C226" s="44">
        <f t="shared" si="28"/>
        <v>3</v>
      </c>
      <c r="D226" s="44">
        <v>3</v>
      </c>
      <c r="E226" s="44">
        <f t="shared" si="24"/>
        <v>0</v>
      </c>
      <c r="F226" s="44">
        <v>146</v>
      </c>
      <c r="G226" s="70">
        <f t="shared" si="29"/>
        <v>0</v>
      </c>
      <c r="H226" s="44">
        <f t="shared" si="26"/>
        <v>0</v>
      </c>
      <c r="I226" s="44">
        <v>0</v>
      </c>
      <c r="J226" s="44">
        <f t="shared" si="27"/>
        <v>0</v>
      </c>
      <c r="K226" s="44">
        <f t="shared" si="30"/>
        <v>593</v>
      </c>
      <c r="L226" s="46">
        <f t="shared" si="32"/>
        <v>0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31"/>
        <v>97967</v>
      </c>
      <c r="V226" s="46">
        <f t="shared" si="23"/>
        <v>-217854</v>
      </c>
      <c r="W226" s="46">
        <f t="shared" si="21"/>
        <v>-119887</v>
      </c>
      <c r="X226" s="70">
        <v>100000</v>
      </c>
      <c r="Y226" s="46">
        <f t="shared" si="22"/>
        <v>-219887</v>
      </c>
    </row>
    <row r="227" spans="1:28" hidden="1" x14ac:dyDescent="0.25">
      <c r="B227" s="43" t="s">
        <v>39</v>
      </c>
      <c r="C227" s="44">
        <f t="shared" si="28"/>
        <v>3</v>
      </c>
      <c r="D227" s="44">
        <v>3</v>
      </c>
      <c r="E227" s="44">
        <f t="shared" si="24"/>
        <v>0</v>
      </c>
      <c r="F227" s="44">
        <v>146</v>
      </c>
      <c r="G227" s="70">
        <f t="shared" si="29"/>
        <v>0</v>
      </c>
      <c r="H227" s="44">
        <f t="shared" si="26"/>
        <v>0</v>
      </c>
      <c r="I227" s="44">
        <v>0</v>
      </c>
      <c r="J227" s="44">
        <f t="shared" si="27"/>
        <v>0</v>
      </c>
      <c r="K227" s="44">
        <f t="shared" si="30"/>
        <v>593</v>
      </c>
      <c r="L227" s="46">
        <f t="shared" si="32"/>
        <v>0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31"/>
        <v>98003</v>
      </c>
      <c r="V227" s="46">
        <f t="shared" si="23"/>
        <v>-219887</v>
      </c>
      <c r="W227" s="46">
        <f t="shared" si="21"/>
        <v>-121884</v>
      </c>
      <c r="X227" s="70">
        <v>100000</v>
      </c>
      <c r="Y227" s="46">
        <f t="shared" si="22"/>
        <v>-221884</v>
      </c>
    </row>
    <row r="228" spans="1:28" hidden="1" x14ac:dyDescent="0.25">
      <c r="B228" s="43" t="s">
        <v>40</v>
      </c>
      <c r="C228" s="44">
        <f t="shared" si="28"/>
        <v>3</v>
      </c>
      <c r="D228" s="44">
        <v>3</v>
      </c>
      <c r="E228" s="44">
        <f t="shared" si="24"/>
        <v>0</v>
      </c>
      <c r="F228" s="44">
        <v>146</v>
      </c>
      <c r="G228" s="70">
        <f t="shared" si="29"/>
        <v>0</v>
      </c>
      <c r="H228" s="44">
        <f t="shared" si="26"/>
        <v>0</v>
      </c>
      <c r="I228" s="44">
        <v>0</v>
      </c>
      <c r="J228" s="44">
        <f t="shared" si="27"/>
        <v>0</v>
      </c>
      <c r="K228" s="44">
        <f t="shared" si="30"/>
        <v>593</v>
      </c>
      <c r="L228" s="46">
        <f t="shared" si="32"/>
        <v>0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31"/>
        <v>98032</v>
      </c>
      <c r="V228" s="46">
        <f t="shared" si="23"/>
        <v>-221884</v>
      </c>
      <c r="W228" s="46">
        <f t="shared" si="21"/>
        <v>-123852</v>
      </c>
      <c r="X228" s="70">
        <v>100000</v>
      </c>
      <c r="Y228" s="46">
        <f t="shared" si="22"/>
        <v>-223852</v>
      </c>
    </row>
    <row r="229" spans="1:28" hidden="1" x14ac:dyDescent="0.25">
      <c r="B229" s="43" t="s">
        <v>41</v>
      </c>
      <c r="C229" s="44">
        <f t="shared" si="28"/>
        <v>3</v>
      </c>
      <c r="D229" s="44">
        <v>3</v>
      </c>
      <c r="E229" s="44">
        <f t="shared" si="24"/>
        <v>0</v>
      </c>
      <c r="F229" s="44">
        <v>146</v>
      </c>
      <c r="G229" s="70">
        <f t="shared" si="29"/>
        <v>0</v>
      </c>
      <c r="H229" s="44">
        <f t="shared" si="26"/>
        <v>0</v>
      </c>
      <c r="I229" s="44">
        <v>0</v>
      </c>
      <c r="J229" s="44">
        <f t="shared" si="27"/>
        <v>0</v>
      </c>
      <c r="K229" s="44">
        <f t="shared" si="30"/>
        <v>593</v>
      </c>
      <c r="L229" s="46">
        <f t="shared" si="32"/>
        <v>0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31"/>
        <v>98046</v>
      </c>
      <c r="V229" s="46">
        <f t="shared" si="23"/>
        <v>-223852</v>
      </c>
      <c r="W229" s="46">
        <f t="shared" si="21"/>
        <v>-125806</v>
      </c>
      <c r="X229" s="70">
        <v>100000</v>
      </c>
      <c r="Y229" s="46">
        <f t="shared" si="22"/>
        <v>-225806</v>
      </c>
    </row>
    <row r="230" spans="1:28" hidden="1" x14ac:dyDescent="0.25">
      <c r="B230" s="43" t="s">
        <v>42</v>
      </c>
      <c r="C230" s="44">
        <f t="shared" si="28"/>
        <v>3</v>
      </c>
      <c r="D230" s="44">
        <v>3</v>
      </c>
      <c r="E230" s="44">
        <f t="shared" si="24"/>
        <v>0</v>
      </c>
      <c r="F230" s="44">
        <v>146</v>
      </c>
      <c r="G230" s="70">
        <f t="shared" si="29"/>
        <v>0</v>
      </c>
      <c r="H230" s="44">
        <f t="shared" si="26"/>
        <v>0</v>
      </c>
      <c r="I230" s="44">
        <v>0</v>
      </c>
      <c r="J230" s="44">
        <f t="shared" si="27"/>
        <v>0</v>
      </c>
      <c r="K230" s="44">
        <f t="shared" si="30"/>
        <v>593</v>
      </c>
      <c r="L230" s="46">
        <f t="shared" si="32"/>
        <v>0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31"/>
        <v>98100</v>
      </c>
      <c r="V230" s="46">
        <f t="shared" si="23"/>
        <v>-225806</v>
      </c>
      <c r="W230" s="46">
        <f t="shared" si="21"/>
        <v>-127706</v>
      </c>
      <c r="X230" s="70">
        <v>100000</v>
      </c>
      <c r="Y230" s="46">
        <f t="shared" si="22"/>
        <v>-227706</v>
      </c>
    </row>
    <row r="231" spans="1:28" hidden="1" x14ac:dyDescent="0.25">
      <c r="B231" s="43" t="s">
        <v>43</v>
      </c>
      <c r="C231" s="44">
        <f t="shared" si="28"/>
        <v>3</v>
      </c>
      <c r="D231" s="44">
        <v>3</v>
      </c>
      <c r="E231" s="44">
        <f t="shared" si="24"/>
        <v>0</v>
      </c>
      <c r="F231" s="44">
        <v>146</v>
      </c>
      <c r="G231" s="70">
        <f t="shared" si="29"/>
        <v>0</v>
      </c>
      <c r="H231" s="44">
        <f t="shared" si="26"/>
        <v>0</v>
      </c>
      <c r="I231" s="44">
        <v>0</v>
      </c>
      <c r="J231" s="44">
        <f t="shared" si="27"/>
        <v>0</v>
      </c>
      <c r="K231" s="44">
        <f t="shared" si="30"/>
        <v>593</v>
      </c>
      <c r="L231" s="46">
        <f t="shared" si="32"/>
        <v>0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31"/>
        <v>98386</v>
      </c>
      <c r="V231" s="46">
        <f t="shared" si="23"/>
        <v>-227706</v>
      </c>
      <c r="W231" s="46">
        <f t="shared" si="21"/>
        <v>-129320</v>
      </c>
      <c r="X231" s="70">
        <v>100000</v>
      </c>
      <c r="Y231" s="46">
        <f t="shared" si="22"/>
        <v>-229320</v>
      </c>
    </row>
    <row r="232" spans="1:28" hidden="1" x14ac:dyDescent="0.25">
      <c r="B232" s="43" t="s">
        <v>44</v>
      </c>
      <c r="C232" s="44">
        <f t="shared" si="28"/>
        <v>3</v>
      </c>
      <c r="D232" s="44">
        <v>3</v>
      </c>
      <c r="E232" s="44">
        <f t="shared" si="24"/>
        <v>0</v>
      </c>
      <c r="F232" s="44">
        <v>146</v>
      </c>
      <c r="G232" s="70">
        <f t="shared" si="29"/>
        <v>0</v>
      </c>
      <c r="H232" s="44">
        <f t="shared" si="26"/>
        <v>0</v>
      </c>
      <c r="I232" s="44">
        <v>0</v>
      </c>
      <c r="J232" s="44">
        <f t="shared" si="27"/>
        <v>0</v>
      </c>
      <c r="K232" s="44">
        <f t="shared" si="30"/>
        <v>593</v>
      </c>
      <c r="L232" s="46">
        <f t="shared" si="32"/>
        <v>0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31"/>
        <v>98233</v>
      </c>
      <c r="V232" s="46">
        <f t="shared" si="23"/>
        <v>-229320</v>
      </c>
      <c r="W232" s="46">
        <f t="shared" si="21"/>
        <v>-131087</v>
      </c>
      <c r="X232" s="70">
        <v>100000</v>
      </c>
      <c r="Y232" s="46">
        <f t="shared" si="22"/>
        <v>-231087</v>
      </c>
    </row>
    <row r="233" spans="1:28" hidden="1" x14ac:dyDescent="0.25">
      <c r="B233" s="43" t="s">
        <v>45</v>
      </c>
      <c r="C233" s="44">
        <f t="shared" si="28"/>
        <v>3</v>
      </c>
      <c r="D233" s="44">
        <v>3</v>
      </c>
      <c r="E233" s="44">
        <f t="shared" si="24"/>
        <v>0</v>
      </c>
      <c r="F233" s="44">
        <v>146</v>
      </c>
      <c r="G233" s="70">
        <f t="shared" si="29"/>
        <v>0</v>
      </c>
      <c r="H233" s="44">
        <f t="shared" si="26"/>
        <v>0</v>
      </c>
      <c r="I233" s="44">
        <v>0</v>
      </c>
      <c r="J233" s="44">
        <f t="shared" si="27"/>
        <v>0</v>
      </c>
      <c r="K233" s="44">
        <f t="shared" si="30"/>
        <v>593</v>
      </c>
      <c r="L233" s="46">
        <f t="shared" si="32"/>
        <v>0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31"/>
        <v>98348</v>
      </c>
      <c r="V233" s="46">
        <f t="shared" si="23"/>
        <v>-231087</v>
      </c>
      <c r="W233" s="46">
        <f t="shared" si="21"/>
        <v>-132739</v>
      </c>
      <c r="X233" s="70">
        <v>100000</v>
      </c>
      <c r="Y233" s="46">
        <f t="shared" si="22"/>
        <v>-232739</v>
      </c>
    </row>
    <row r="234" spans="1:28" ht="15.75" hidden="1" thickBot="1" x14ac:dyDescent="0.3">
      <c r="B234" s="83" t="s">
        <v>46</v>
      </c>
      <c r="C234" s="84">
        <f t="shared" si="28"/>
        <v>3</v>
      </c>
      <c r="D234" s="84">
        <v>3</v>
      </c>
      <c r="E234" s="84">
        <f t="shared" si="24"/>
        <v>0</v>
      </c>
      <c r="F234" s="84">
        <v>146</v>
      </c>
      <c r="G234" s="35">
        <f t="shared" si="29"/>
        <v>0</v>
      </c>
      <c r="H234" s="84">
        <f t="shared" si="26"/>
        <v>0</v>
      </c>
      <c r="I234" s="84">
        <v>0</v>
      </c>
      <c r="J234" s="84">
        <f t="shared" si="27"/>
        <v>0</v>
      </c>
      <c r="K234" s="84">
        <f t="shared" si="30"/>
        <v>593</v>
      </c>
      <c r="L234" s="36">
        <f t="shared" si="32"/>
        <v>0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31"/>
        <v>98417</v>
      </c>
      <c r="V234" s="36">
        <f t="shared" si="23"/>
        <v>-232739</v>
      </c>
      <c r="W234" s="36">
        <f t="shared" si="21"/>
        <v>-134322</v>
      </c>
      <c r="X234" s="35">
        <v>100000</v>
      </c>
      <c r="Y234" s="36">
        <f t="shared" si="22"/>
        <v>-234322</v>
      </c>
      <c r="Z234" s="36">
        <f>X234-Y234</f>
        <v>334322</v>
      </c>
      <c r="AA234" s="36">
        <f>Y234-Z234</f>
        <v>-568644</v>
      </c>
      <c r="AB234" s="36">
        <f>Z234-AA234</f>
        <v>902966</v>
      </c>
    </row>
    <row r="235" spans="1:28" hidden="1" x14ac:dyDescent="0.25">
      <c r="A235">
        <v>2022</v>
      </c>
      <c r="B235" s="43" t="s">
        <v>35</v>
      </c>
      <c r="C235" s="44">
        <f t="shared" si="28"/>
        <v>3</v>
      </c>
      <c r="D235" s="44">
        <v>3</v>
      </c>
      <c r="E235" s="44">
        <f t="shared" si="24"/>
        <v>0</v>
      </c>
      <c r="F235" s="44">
        <v>146</v>
      </c>
      <c r="G235" s="70">
        <f t="shared" si="29"/>
        <v>0</v>
      </c>
      <c r="H235" s="44">
        <f t="shared" si="26"/>
        <v>0</v>
      </c>
      <c r="I235" s="44">
        <v>0</v>
      </c>
      <c r="J235" s="44">
        <f>I235-H235</f>
        <v>0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0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31"/>
        <v>104899</v>
      </c>
      <c r="V235" s="46">
        <f t="shared" si="23"/>
        <v>-234322</v>
      </c>
      <c r="W235" s="46">
        <f t="shared" si="21"/>
        <v>-129423</v>
      </c>
      <c r="X235" s="70">
        <v>100000</v>
      </c>
      <c r="Y235" s="46">
        <f t="shared" si="22"/>
        <v>-229423</v>
      </c>
    </row>
    <row r="236" spans="1:28" hidden="1" x14ac:dyDescent="0.25">
      <c r="B236" s="43" t="s">
        <v>36</v>
      </c>
      <c r="C236" s="44">
        <f t="shared" si="28"/>
        <v>3</v>
      </c>
      <c r="D236" s="44">
        <v>3</v>
      </c>
      <c r="E236" s="44">
        <f t="shared" si="24"/>
        <v>0</v>
      </c>
      <c r="F236" s="44">
        <v>146</v>
      </c>
      <c r="G236" s="70">
        <f t="shared" si="29"/>
        <v>0</v>
      </c>
      <c r="H236" s="44">
        <f t="shared" si="26"/>
        <v>0</v>
      </c>
      <c r="I236" s="44">
        <v>0</v>
      </c>
      <c r="J236" s="44">
        <f t="shared" ref="J236:J246" si="33">I236-H236</f>
        <v>0</v>
      </c>
      <c r="K236" s="44">
        <f t="shared" ref="K236:K243" si="34">IF(J236&lt;=80,636,IF(AND(J236&gt;=81,J236&lt;=100),840,IF(AND(J236&gt;=101,J236&lt;=200),1455,IF(J236&gt;=201,2681,))))</f>
        <v>636</v>
      </c>
      <c r="L236" s="46">
        <f t="shared" ref="L236:L242" si="35">IF(K236=636,K236*J236,IF(K236=840,80*636+(J236-80)*840,IF(K236=1455,80*636+20*840+(J236-100)*1455,IF(K236=2501,80*636+20*840+100*1455+(J236-200)*2681,))))</f>
        <v>0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31"/>
        <v>122660</v>
      </c>
      <c r="V236" s="46">
        <f t="shared" si="23"/>
        <v>-229423</v>
      </c>
      <c r="W236" s="46">
        <f t="shared" si="21"/>
        <v>-106763</v>
      </c>
      <c r="X236" s="70">
        <v>100000</v>
      </c>
      <c r="Y236" s="46">
        <f t="shared" si="22"/>
        <v>-206763</v>
      </c>
    </row>
    <row r="237" spans="1:28" hidden="1" x14ac:dyDescent="0.25">
      <c r="B237" s="43" t="s">
        <v>37</v>
      </c>
      <c r="C237" s="44">
        <f t="shared" si="28"/>
        <v>3</v>
      </c>
      <c r="D237" s="44">
        <v>3</v>
      </c>
      <c r="E237" s="44">
        <f t="shared" si="24"/>
        <v>0</v>
      </c>
      <c r="F237" s="44">
        <v>146</v>
      </c>
      <c r="G237" s="70">
        <f t="shared" si="29"/>
        <v>0</v>
      </c>
      <c r="H237" s="44">
        <f t="shared" si="26"/>
        <v>0</v>
      </c>
      <c r="I237" s="44">
        <v>0</v>
      </c>
      <c r="J237" s="44">
        <f t="shared" si="33"/>
        <v>0</v>
      </c>
      <c r="K237" s="44">
        <f t="shared" si="34"/>
        <v>636</v>
      </c>
      <c r="L237" s="46">
        <f t="shared" si="35"/>
        <v>0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31"/>
        <v>105053</v>
      </c>
      <c r="V237" s="46">
        <f t="shared" si="23"/>
        <v>-206763</v>
      </c>
      <c r="W237" s="46">
        <f t="shared" si="21"/>
        <v>-101710</v>
      </c>
      <c r="X237" s="70">
        <v>100000</v>
      </c>
      <c r="Y237" s="46">
        <f t="shared" si="22"/>
        <v>-201710</v>
      </c>
    </row>
    <row r="238" spans="1:28" hidden="1" x14ac:dyDescent="0.25">
      <c r="B238" s="43" t="s">
        <v>38</v>
      </c>
      <c r="C238" s="44">
        <f t="shared" si="28"/>
        <v>3</v>
      </c>
      <c r="D238" s="44">
        <v>3</v>
      </c>
      <c r="E238" s="44">
        <f t="shared" si="24"/>
        <v>0</v>
      </c>
      <c r="F238" s="44">
        <v>146</v>
      </c>
      <c r="G238" s="70">
        <f t="shared" si="29"/>
        <v>0</v>
      </c>
      <c r="H238" s="44">
        <f t="shared" si="26"/>
        <v>0</v>
      </c>
      <c r="I238" s="44">
        <v>0</v>
      </c>
      <c r="J238" s="44">
        <f t="shared" si="33"/>
        <v>0</v>
      </c>
      <c r="K238" s="44">
        <f t="shared" si="34"/>
        <v>636</v>
      </c>
      <c r="L238" s="46">
        <f t="shared" si="35"/>
        <v>0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31"/>
        <v>105188</v>
      </c>
      <c r="V238" s="46">
        <f t="shared" si="23"/>
        <v>-201710</v>
      </c>
      <c r="W238" s="46">
        <f t="shared" si="21"/>
        <v>-96522</v>
      </c>
      <c r="X238" s="70">
        <v>100000</v>
      </c>
      <c r="Y238" s="46">
        <f t="shared" si="22"/>
        <v>-196522</v>
      </c>
    </row>
    <row r="239" spans="1:28" hidden="1" x14ac:dyDescent="0.25">
      <c r="B239" s="43" t="s">
        <v>39</v>
      </c>
      <c r="C239" s="44">
        <f t="shared" si="28"/>
        <v>3</v>
      </c>
      <c r="D239" s="44">
        <v>3</v>
      </c>
      <c r="E239" s="44">
        <f t="shared" si="24"/>
        <v>0</v>
      </c>
      <c r="F239" s="44">
        <v>146</v>
      </c>
      <c r="G239" s="70">
        <f t="shared" si="29"/>
        <v>0</v>
      </c>
      <c r="H239" s="44">
        <f t="shared" si="26"/>
        <v>0</v>
      </c>
      <c r="I239" s="44">
        <v>0</v>
      </c>
      <c r="J239" s="44">
        <f t="shared" si="33"/>
        <v>0</v>
      </c>
      <c r="K239" s="44">
        <f t="shared" si="34"/>
        <v>636</v>
      </c>
      <c r="L239" s="46">
        <f t="shared" si="35"/>
        <v>0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31"/>
        <v>105339</v>
      </c>
      <c r="V239" s="46">
        <f t="shared" si="23"/>
        <v>-196522</v>
      </c>
      <c r="W239" s="46">
        <f t="shared" si="21"/>
        <v>-91183</v>
      </c>
      <c r="X239" s="70">
        <v>100000</v>
      </c>
      <c r="Y239" s="46">
        <f t="shared" si="22"/>
        <v>-191183</v>
      </c>
    </row>
    <row r="240" spans="1:28" hidden="1" x14ac:dyDescent="0.25">
      <c r="B240" s="43" t="s">
        <v>40</v>
      </c>
      <c r="C240" s="44">
        <f t="shared" si="28"/>
        <v>3</v>
      </c>
      <c r="D240" s="44">
        <v>3</v>
      </c>
      <c r="E240" s="44">
        <f t="shared" si="24"/>
        <v>0</v>
      </c>
      <c r="F240" s="44">
        <v>146</v>
      </c>
      <c r="G240" s="70">
        <f t="shared" si="29"/>
        <v>0</v>
      </c>
      <c r="H240" s="44">
        <f t="shared" si="26"/>
        <v>0</v>
      </c>
      <c r="I240" s="44">
        <v>0</v>
      </c>
      <c r="J240" s="44">
        <f t="shared" si="33"/>
        <v>0</v>
      </c>
      <c r="K240" s="44">
        <f t="shared" si="34"/>
        <v>636</v>
      </c>
      <c r="L240" s="46">
        <f t="shared" si="35"/>
        <v>0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31"/>
        <v>105461</v>
      </c>
      <c r="V240" s="46">
        <f t="shared" si="23"/>
        <v>-191183</v>
      </c>
      <c r="W240" s="46">
        <f t="shared" si="21"/>
        <v>-85722</v>
      </c>
      <c r="X240" s="70">
        <v>100000</v>
      </c>
      <c r="Y240" s="46">
        <f t="shared" si="22"/>
        <v>-185722</v>
      </c>
    </row>
    <row r="241" spans="1:25" hidden="1" x14ac:dyDescent="0.25">
      <c r="B241" s="43" t="s">
        <v>41</v>
      </c>
      <c r="C241" s="44">
        <f t="shared" si="28"/>
        <v>3</v>
      </c>
      <c r="D241" s="44">
        <v>3</v>
      </c>
      <c r="E241" s="44">
        <f t="shared" si="24"/>
        <v>0</v>
      </c>
      <c r="F241" s="44">
        <v>146</v>
      </c>
      <c r="G241" s="70">
        <f t="shared" si="29"/>
        <v>0</v>
      </c>
      <c r="H241" s="44">
        <f t="shared" si="26"/>
        <v>0</v>
      </c>
      <c r="I241" s="44">
        <v>0</v>
      </c>
      <c r="J241" s="44">
        <f t="shared" si="33"/>
        <v>0</v>
      </c>
      <c r="K241" s="44">
        <f t="shared" si="34"/>
        <v>636</v>
      </c>
      <c r="L241" s="46">
        <f t="shared" si="35"/>
        <v>0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31"/>
        <v>105560</v>
      </c>
      <c r="V241" s="46">
        <f t="shared" si="23"/>
        <v>-185722</v>
      </c>
      <c r="W241" s="46">
        <f t="shared" si="21"/>
        <v>-80162</v>
      </c>
      <c r="X241" s="70">
        <v>100000</v>
      </c>
      <c r="Y241" s="46">
        <f t="shared" si="22"/>
        <v>-180162</v>
      </c>
    </row>
    <row r="242" spans="1:25" hidden="1" x14ac:dyDescent="0.25">
      <c r="B242" s="43" t="s">
        <v>42</v>
      </c>
      <c r="C242" s="44">
        <f t="shared" si="28"/>
        <v>3</v>
      </c>
      <c r="D242" s="44">
        <v>3</v>
      </c>
      <c r="E242" s="44">
        <f t="shared" si="24"/>
        <v>0</v>
      </c>
      <c r="F242" s="44">
        <v>146</v>
      </c>
      <c r="G242" s="70">
        <f t="shared" si="29"/>
        <v>0</v>
      </c>
      <c r="H242" s="44">
        <f t="shared" si="26"/>
        <v>0</v>
      </c>
      <c r="I242" s="44">
        <v>0</v>
      </c>
      <c r="J242" s="44">
        <f t="shared" si="33"/>
        <v>0</v>
      </c>
      <c r="K242" s="44">
        <f t="shared" si="34"/>
        <v>636</v>
      </c>
      <c r="L242" s="46">
        <f t="shared" si="35"/>
        <v>0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31"/>
        <v>105686</v>
      </c>
      <c r="V242" s="46">
        <f t="shared" si="23"/>
        <v>-180162</v>
      </c>
      <c r="W242" s="46">
        <f t="shared" si="21"/>
        <v>-74476</v>
      </c>
      <c r="X242" s="70">
        <v>100000</v>
      </c>
      <c r="Y242" s="46">
        <f t="shared" si="22"/>
        <v>-174476</v>
      </c>
    </row>
    <row r="243" spans="1:25" hidden="1" x14ac:dyDescent="0.25">
      <c r="B243" s="43" t="s">
        <v>43</v>
      </c>
      <c r="C243" s="44">
        <f t="shared" si="28"/>
        <v>3</v>
      </c>
      <c r="D243" s="44">
        <v>3</v>
      </c>
      <c r="E243" s="44">
        <f t="shared" si="24"/>
        <v>0</v>
      </c>
      <c r="F243" s="44">
        <v>146</v>
      </c>
      <c r="G243" s="70">
        <f t="shared" si="29"/>
        <v>0</v>
      </c>
      <c r="H243" s="44">
        <f t="shared" si="26"/>
        <v>0</v>
      </c>
      <c r="I243" s="44">
        <v>0</v>
      </c>
      <c r="J243" s="44">
        <f t="shared" si="33"/>
        <v>0</v>
      </c>
      <c r="K243" s="44">
        <f t="shared" si="34"/>
        <v>636</v>
      </c>
      <c r="L243" s="46">
        <f>IF(K243=636,K243*J243,IF(K243=840,80*636+(J243-80)*840,IF(K243=1455,80*636+20*840+(J243-100)*1455,IF(K243=2681,80*636+20*840+100*1455+(J243-200)*2681,))))</f>
        <v>0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31"/>
        <v>105812</v>
      </c>
      <c r="V243" s="46">
        <f t="shared" si="23"/>
        <v>-174476</v>
      </c>
      <c r="W243" s="46">
        <f t="shared" si="21"/>
        <v>-68664</v>
      </c>
      <c r="X243" s="70">
        <v>100000</v>
      </c>
      <c r="Y243" s="46">
        <f t="shared" si="22"/>
        <v>-168664</v>
      </c>
    </row>
    <row r="244" spans="1:25" hidden="1" x14ac:dyDescent="0.25">
      <c r="B244" s="43" t="s">
        <v>44</v>
      </c>
      <c r="C244" s="44">
        <f t="shared" si="28"/>
        <v>3</v>
      </c>
      <c r="D244" s="44">
        <v>3</v>
      </c>
      <c r="E244" s="44">
        <f t="shared" si="24"/>
        <v>0</v>
      </c>
      <c r="F244" s="44">
        <v>146</v>
      </c>
      <c r="G244" s="70">
        <f t="shared" si="29"/>
        <v>0</v>
      </c>
      <c r="H244" s="44">
        <f t="shared" si="26"/>
        <v>0</v>
      </c>
      <c r="I244" s="44">
        <v>0</v>
      </c>
      <c r="J244" s="44">
        <f t="shared" si="33"/>
        <v>0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0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31"/>
        <v>105915</v>
      </c>
      <c r="V244" s="46">
        <f t="shared" si="23"/>
        <v>-168664</v>
      </c>
      <c r="W244" s="46">
        <f t="shared" si="21"/>
        <v>-62749</v>
      </c>
      <c r="X244" s="70">
        <v>100000</v>
      </c>
      <c r="Y244" s="46">
        <f t="shared" si="22"/>
        <v>-162749</v>
      </c>
    </row>
    <row r="245" spans="1:25" hidden="1" x14ac:dyDescent="0.25">
      <c r="B245" s="43" t="s">
        <v>45</v>
      </c>
      <c r="C245" s="44">
        <f t="shared" si="28"/>
        <v>3</v>
      </c>
      <c r="D245" s="44">
        <v>3</v>
      </c>
      <c r="E245" s="44">
        <f t="shared" si="24"/>
        <v>0</v>
      </c>
      <c r="F245" s="44">
        <v>146</v>
      </c>
      <c r="G245" s="70">
        <f t="shared" si="29"/>
        <v>0</v>
      </c>
      <c r="H245" s="44">
        <f t="shared" si="26"/>
        <v>0</v>
      </c>
      <c r="I245" s="44">
        <v>0</v>
      </c>
      <c r="J245" s="44">
        <f t="shared" si="33"/>
        <v>0</v>
      </c>
      <c r="K245" s="44">
        <f>IF(J245&lt;=40,636,IF(AND(J245&gt;=41,J245&lt;=80),840,IF(AND(J245&gt;=81,J245&lt;=100),1455,IF(J245&gt;=101,2681,))))</f>
        <v>636</v>
      </c>
      <c r="L245" s="46">
        <f>IF(K245=636,K245*J245,IF(K245=840,40*636+(J245-40)*840,IF(K245=1455,40*636+40*840+(J245-80)*1455,IF(K245=2681,40*636+40*840+20*1455+(J245-100)*2681,))))</f>
        <v>0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31"/>
        <v>105979</v>
      </c>
      <c r="V245" s="46">
        <f t="shared" si="23"/>
        <v>-162749</v>
      </c>
      <c r="W245" s="46">
        <f t="shared" si="21"/>
        <v>-56770</v>
      </c>
      <c r="X245" s="70">
        <v>100000</v>
      </c>
      <c r="Y245" s="46">
        <f t="shared" si="22"/>
        <v>-156770</v>
      </c>
    </row>
    <row r="246" spans="1:25" ht="15.75" hidden="1" thickBot="1" x14ac:dyDescent="0.3">
      <c r="B246" s="83" t="s">
        <v>46</v>
      </c>
      <c r="C246" s="84">
        <f t="shared" si="28"/>
        <v>3</v>
      </c>
      <c r="D246" s="84">
        <v>3</v>
      </c>
      <c r="E246" s="84">
        <f t="shared" si="24"/>
        <v>0</v>
      </c>
      <c r="F246" s="84">
        <v>146</v>
      </c>
      <c r="G246" s="35">
        <f t="shared" si="29"/>
        <v>0</v>
      </c>
      <c r="H246" s="84">
        <f t="shared" si="26"/>
        <v>0</v>
      </c>
      <c r="I246" s="84">
        <v>0</v>
      </c>
      <c r="J246" s="84">
        <f t="shared" si="33"/>
        <v>0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0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31"/>
        <v>106068</v>
      </c>
      <c r="V246" s="36">
        <f t="shared" si="23"/>
        <v>-156770</v>
      </c>
      <c r="W246" s="36">
        <f t="shared" si="21"/>
        <v>-50702</v>
      </c>
      <c r="X246" s="35">
        <v>100000</v>
      </c>
      <c r="Y246" s="36">
        <f t="shared" si="22"/>
        <v>-150702</v>
      </c>
    </row>
    <row r="247" spans="1:25" x14ac:dyDescent="0.25">
      <c r="A247">
        <v>2023</v>
      </c>
      <c r="B247" s="43" t="s">
        <v>35</v>
      </c>
      <c r="C247" s="44">
        <f t="shared" ref="C247:C270" si="36">D246</f>
        <v>3</v>
      </c>
      <c r="D247" s="44">
        <v>3</v>
      </c>
      <c r="E247" s="44">
        <f t="shared" ref="E247:E270" si="37">D247-C247</f>
        <v>0</v>
      </c>
      <c r="F247" s="44">
        <v>165</v>
      </c>
      <c r="G247" s="70">
        <f t="shared" ref="G247:G270" si="38">E247*F247</f>
        <v>0</v>
      </c>
      <c r="H247" s="44">
        <f t="shared" ref="H247:H270" si="39">I246</f>
        <v>0</v>
      </c>
      <c r="I247" s="44">
        <v>0</v>
      </c>
      <c r="J247" s="44">
        <f t="shared" ref="J247:J270" si="40">I247-H247</f>
        <v>0</v>
      </c>
      <c r="K247" s="44">
        <f>IF(J247&lt;=40,717,IF(AND(J247&gt;=41,J247&lt;=80),948,IF(AND(J247&gt;=81,J247&lt;=100),1641,IF(J247&gt;=101,3024,))))</f>
        <v>717</v>
      </c>
      <c r="L247" s="46">
        <f>IF(K247=717,K247*J247,IF(K247=948,40*717+(J247-40)*948,IF(K247=1641,40*717+40*948+(J247-80)*1641,IF(K247=3024,40*717+40*948+20*1641+(J247-100)*3024,))))</f>
        <v>0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31"/>
        <v>138349</v>
      </c>
      <c r="V247" s="46">
        <f t="shared" ref="V247:V270" si="41">Y246</f>
        <v>-150702</v>
      </c>
      <c r="W247" s="46">
        <f t="shared" ref="W247:W270" si="42">U247+V247</f>
        <v>-12353</v>
      </c>
      <c r="X247" s="70">
        <v>100000</v>
      </c>
      <c r="Y247" s="46">
        <f t="shared" si="22"/>
        <v>-112353</v>
      </c>
    </row>
    <row r="248" spans="1:25" x14ac:dyDescent="0.25">
      <c r="B248" s="43" t="s">
        <v>36</v>
      </c>
      <c r="C248" s="44">
        <f t="shared" si="36"/>
        <v>3</v>
      </c>
      <c r="D248" s="44">
        <v>3</v>
      </c>
      <c r="E248" s="44">
        <f t="shared" si="37"/>
        <v>0</v>
      </c>
      <c r="F248" s="44">
        <v>165</v>
      </c>
      <c r="G248" s="70">
        <f t="shared" si="38"/>
        <v>0</v>
      </c>
      <c r="H248" s="44">
        <f t="shared" si="39"/>
        <v>0</v>
      </c>
      <c r="I248" s="44">
        <v>0</v>
      </c>
      <c r="J248" s="44">
        <f t="shared" si="40"/>
        <v>0</v>
      </c>
      <c r="K248" s="44">
        <f t="shared" ref="K248:K258" si="43">IF(J248&lt;=40,717,IF(AND(J248&gt;=41,J248&lt;=80),948,IF(AND(J248&gt;=81,J248&lt;=100),1641,IF(J248&gt;=101,3024,))))</f>
        <v>717</v>
      </c>
      <c r="L248" s="46">
        <f t="shared" ref="L248:L258" si="44">IF(K248=717,K248*J248,IF(K248=948,40*717+(J248-40)*948,IF(K248=1641,40*717+40*948+(J248-80)*1641,IF(K248=3024,40*717+40*948+20*1641+(J248-100)*3024,))))</f>
        <v>0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31"/>
        <v>138416</v>
      </c>
      <c r="V248" s="46">
        <f t="shared" si="41"/>
        <v>-112353</v>
      </c>
      <c r="W248" s="46">
        <f t="shared" si="42"/>
        <v>26063</v>
      </c>
      <c r="X248" s="70">
        <v>100000</v>
      </c>
      <c r="Y248" s="46">
        <f t="shared" si="22"/>
        <v>-73937</v>
      </c>
    </row>
    <row r="249" spans="1:25" x14ac:dyDescent="0.25">
      <c r="B249" s="43" t="s">
        <v>37</v>
      </c>
      <c r="C249" s="44">
        <f t="shared" si="36"/>
        <v>3</v>
      </c>
      <c r="D249" s="44">
        <v>3</v>
      </c>
      <c r="E249" s="44">
        <f t="shared" si="37"/>
        <v>0</v>
      </c>
      <c r="F249" s="44">
        <v>165</v>
      </c>
      <c r="G249" s="70">
        <f t="shared" si="38"/>
        <v>0</v>
      </c>
      <c r="H249" s="44">
        <f t="shared" si="39"/>
        <v>0</v>
      </c>
      <c r="I249" s="44">
        <v>0</v>
      </c>
      <c r="J249" s="44">
        <f t="shared" si="40"/>
        <v>0</v>
      </c>
      <c r="K249" s="44">
        <f t="shared" si="43"/>
        <v>717</v>
      </c>
      <c r="L249" s="46">
        <f t="shared" si="44"/>
        <v>0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31"/>
        <v>138436</v>
      </c>
      <c r="V249" s="46">
        <f t="shared" si="41"/>
        <v>-73937</v>
      </c>
      <c r="W249" s="46">
        <f t="shared" si="42"/>
        <v>64499</v>
      </c>
      <c r="X249" s="70">
        <v>100000</v>
      </c>
      <c r="Y249" s="46">
        <f t="shared" si="22"/>
        <v>-35501</v>
      </c>
    </row>
    <row r="250" spans="1:25" x14ac:dyDescent="0.25">
      <c r="B250" s="43" t="s">
        <v>38</v>
      </c>
      <c r="C250" s="44">
        <f t="shared" si="36"/>
        <v>3</v>
      </c>
      <c r="D250" s="44">
        <v>3</v>
      </c>
      <c r="E250" s="44">
        <f t="shared" si="37"/>
        <v>0</v>
      </c>
      <c r="F250" s="44">
        <v>165</v>
      </c>
      <c r="G250" s="70">
        <f t="shared" si="38"/>
        <v>0</v>
      </c>
      <c r="H250" s="44">
        <f t="shared" si="39"/>
        <v>0</v>
      </c>
      <c r="I250" s="44">
        <v>0</v>
      </c>
      <c r="J250" s="44">
        <f t="shared" si="40"/>
        <v>0</v>
      </c>
      <c r="K250" s="44">
        <f t="shared" si="43"/>
        <v>717</v>
      </c>
      <c r="L250" s="46">
        <f t="shared" si="44"/>
        <v>0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31"/>
        <v>138515</v>
      </c>
      <c r="V250" s="46">
        <f t="shared" si="41"/>
        <v>-35501</v>
      </c>
      <c r="W250" s="46">
        <f t="shared" si="42"/>
        <v>103014</v>
      </c>
      <c r="X250" s="70">
        <v>100000</v>
      </c>
      <c r="Y250" s="46">
        <f t="shared" si="22"/>
        <v>3014</v>
      </c>
    </row>
    <row r="251" spans="1:25" x14ac:dyDescent="0.25">
      <c r="B251" s="43" t="s">
        <v>39</v>
      </c>
      <c r="C251" s="44">
        <f t="shared" si="36"/>
        <v>3</v>
      </c>
      <c r="D251" s="44">
        <v>3</v>
      </c>
      <c r="E251" s="44">
        <f t="shared" si="37"/>
        <v>0</v>
      </c>
      <c r="F251" s="44">
        <v>169</v>
      </c>
      <c r="G251" s="70">
        <f t="shared" si="38"/>
        <v>0</v>
      </c>
      <c r="H251" s="44">
        <f t="shared" si="39"/>
        <v>0</v>
      </c>
      <c r="I251" s="44">
        <v>0</v>
      </c>
      <c r="J251" s="44">
        <f t="shared" si="40"/>
        <v>0</v>
      </c>
      <c r="K251" s="44">
        <f t="shared" si="43"/>
        <v>717</v>
      </c>
      <c r="L251" s="46">
        <f t="shared" si="44"/>
        <v>0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31"/>
        <v>138573</v>
      </c>
      <c r="V251" s="46">
        <f t="shared" si="41"/>
        <v>3014</v>
      </c>
      <c r="W251" s="46">
        <f t="shared" si="42"/>
        <v>141587</v>
      </c>
      <c r="X251" s="70">
        <v>140000</v>
      </c>
      <c r="Y251" s="46">
        <f t="shared" si="22"/>
        <v>1587</v>
      </c>
    </row>
    <row r="252" spans="1:25" x14ac:dyDescent="0.25">
      <c r="B252" s="43" t="s">
        <v>40</v>
      </c>
      <c r="C252" s="44">
        <f t="shared" si="36"/>
        <v>3</v>
      </c>
      <c r="D252" s="44">
        <v>3</v>
      </c>
      <c r="E252" s="44">
        <f t="shared" si="37"/>
        <v>0</v>
      </c>
      <c r="F252" s="44">
        <v>165</v>
      </c>
      <c r="G252" s="70">
        <f t="shared" si="38"/>
        <v>0</v>
      </c>
      <c r="H252" s="44">
        <f t="shared" si="39"/>
        <v>0</v>
      </c>
      <c r="I252" s="44">
        <v>0</v>
      </c>
      <c r="J252" s="44">
        <f t="shared" si="40"/>
        <v>0</v>
      </c>
      <c r="K252" s="44">
        <f t="shared" si="43"/>
        <v>717</v>
      </c>
      <c r="L252" s="46">
        <f t="shared" si="44"/>
        <v>0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31"/>
        <v>138590</v>
      </c>
      <c r="V252" s="46">
        <f t="shared" si="41"/>
        <v>1587</v>
      </c>
      <c r="W252" s="46">
        <f t="shared" si="42"/>
        <v>140177</v>
      </c>
      <c r="X252" s="70">
        <v>140000</v>
      </c>
      <c r="Y252" s="46">
        <f t="shared" si="22"/>
        <v>177</v>
      </c>
    </row>
    <row r="253" spans="1:25" x14ac:dyDescent="0.25">
      <c r="B253" s="43" t="s">
        <v>41</v>
      </c>
      <c r="C253" s="44">
        <f t="shared" si="36"/>
        <v>3</v>
      </c>
      <c r="D253" s="44">
        <v>3</v>
      </c>
      <c r="E253" s="44">
        <f t="shared" si="37"/>
        <v>0</v>
      </c>
      <c r="F253" s="44">
        <v>165</v>
      </c>
      <c r="G253" s="70">
        <f t="shared" si="38"/>
        <v>0</v>
      </c>
      <c r="H253" s="44">
        <f t="shared" si="39"/>
        <v>0</v>
      </c>
      <c r="I253" s="44">
        <v>0</v>
      </c>
      <c r="J253" s="44">
        <f t="shared" si="40"/>
        <v>0</v>
      </c>
      <c r="K253" s="44">
        <f t="shared" si="43"/>
        <v>717</v>
      </c>
      <c r="L253" s="46">
        <f t="shared" si="44"/>
        <v>0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31"/>
        <v>138578</v>
      </c>
      <c r="V253" s="46">
        <f t="shared" si="41"/>
        <v>177</v>
      </c>
      <c r="W253" s="46">
        <f t="shared" si="42"/>
        <v>138755</v>
      </c>
      <c r="X253" s="70">
        <v>140000</v>
      </c>
      <c r="Y253" s="46">
        <f t="shared" si="22"/>
        <v>-1245</v>
      </c>
    </row>
    <row r="254" spans="1:25" x14ac:dyDescent="0.25">
      <c r="B254" s="43" t="s">
        <v>42</v>
      </c>
      <c r="C254" s="44">
        <f t="shared" si="36"/>
        <v>3</v>
      </c>
      <c r="D254" s="44">
        <v>3</v>
      </c>
      <c r="E254" s="44">
        <f t="shared" si="37"/>
        <v>0</v>
      </c>
      <c r="F254" s="44">
        <v>165</v>
      </c>
      <c r="G254" s="70">
        <f t="shared" si="38"/>
        <v>0</v>
      </c>
      <c r="H254" s="44">
        <f t="shared" si="39"/>
        <v>0</v>
      </c>
      <c r="I254" s="44">
        <v>0</v>
      </c>
      <c r="J254" s="44">
        <f t="shared" si="40"/>
        <v>0</v>
      </c>
      <c r="K254" s="44">
        <f t="shared" si="43"/>
        <v>717</v>
      </c>
      <c r="L254" s="46">
        <f t="shared" si="44"/>
        <v>0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31"/>
        <v>138602</v>
      </c>
      <c r="V254" s="46">
        <f t="shared" si="41"/>
        <v>-1245</v>
      </c>
      <c r="W254" s="46">
        <f t="shared" si="42"/>
        <v>137357</v>
      </c>
      <c r="X254" s="70">
        <v>140000</v>
      </c>
      <c r="Y254" s="46">
        <f t="shared" si="22"/>
        <v>-2643</v>
      </c>
    </row>
    <row r="255" spans="1:25" x14ac:dyDescent="0.25">
      <c r="B255" s="43" t="s">
        <v>43</v>
      </c>
      <c r="C255" s="44">
        <f t="shared" si="36"/>
        <v>3</v>
      </c>
      <c r="D255" s="44">
        <v>3</v>
      </c>
      <c r="E255" s="44">
        <f t="shared" si="37"/>
        <v>0</v>
      </c>
      <c r="F255" s="44">
        <v>165</v>
      </c>
      <c r="G255" s="70">
        <f t="shared" si="38"/>
        <v>0</v>
      </c>
      <c r="H255" s="44">
        <f t="shared" si="39"/>
        <v>0</v>
      </c>
      <c r="I255" s="44">
        <v>0</v>
      </c>
      <c r="J255" s="44">
        <f t="shared" si="40"/>
        <v>0</v>
      </c>
      <c r="K255" s="44">
        <f t="shared" si="43"/>
        <v>717</v>
      </c>
      <c r="L255" s="46">
        <f t="shared" si="44"/>
        <v>0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31"/>
        <v>138622</v>
      </c>
      <c r="V255" s="46">
        <f t="shared" si="41"/>
        <v>-2643</v>
      </c>
      <c r="W255" s="46">
        <f t="shared" si="42"/>
        <v>135979</v>
      </c>
      <c r="X255" s="70">
        <v>140000</v>
      </c>
      <c r="Y255" s="46">
        <f t="shared" si="22"/>
        <v>-4021</v>
      </c>
    </row>
    <row r="256" spans="1:25" x14ac:dyDescent="0.25">
      <c r="B256" s="43" t="s">
        <v>44</v>
      </c>
      <c r="C256" s="44">
        <f t="shared" si="36"/>
        <v>3</v>
      </c>
      <c r="D256" s="44">
        <v>3</v>
      </c>
      <c r="E256" s="44">
        <f t="shared" si="37"/>
        <v>0</v>
      </c>
      <c r="F256" s="44">
        <v>165</v>
      </c>
      <c r="G256" s="70">
        <f t="shared" si="38"/>
        <v>0</v>
      </c>
      <c r="H256" s="44">
        <f t="shared" si="39"/>
        <v>0</v>
      </c>
      <c r="I256" s="44">
        <v>0</v>
      </c>
      <c r="J256" s="44">
        <f t="shared" si="40"/>
        <v>0</v>
      </c>
      <c r="K256" s="44">
        <f t="shared" si="43"/>
        <v>717</v>
      </c>
      <c r="L256" s="46">
        <f t="shared" si="44"/>
        <v>0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31"/>
        <v>138679</v>
      </c>
      <c r="V256" s="46">
        <f t="shared" si="41"/>
        <v>-4021</v>
      </c>
      <c r="W256" s="46">
        <f t="shared" si="42"/>
        <v>134658</v>
      </c>
      <c r="X256" s="70">
        <v>140000</v>
      </c>
      <c r="Y256" s="46">
        <f t="shared" si="22"/>
        <v>-5342</v>
      </c>
    </row>
    <row r="257" spans="1:25" x14ac:dyDescent="0.25">
      <c r="B257" s="43" t="s">
        <v>45</v>
      </c>
      <c r="C257" s="44">
        <f t="shared" si="36"/>
        <v>3</v>
      </c>
      <c r="D257" s="44">
        <v>3</v>
      </c>
      <c r="E257" s="44">
        <f t="shared" si="37"/>
        <v>0</v>
      </c>
      <c r="F257" s="44">
        <v>165</v>
      </c>
      <c r="G257" s="70">
        <f t="shared" si="38"/>
        <v>0</v>
      </c>
      <c r="H257" s="44">
        <f t="shared" si="39"/>
        <v>0</v>
      </c>
      <c r="I257" s="44">
        <v>0</v>
      </c>
      <c r="J257" s="44">
        <f t="shared" si="40"/>
        <v>0</v>
      </c>
      <c r="K257" s="44">
        <f t="shared" si="43"/>
        <v>717</v>
      </c>
      <c r="L257" s="46">
        <f t="shared" si="44"/>
        <v>0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31"/>
        <v>138732</v>
      </c>
      <c r="V257" s="46">
        <f t="shared" si="41"/>
        <v>-5342</v>
      </c>
      <c r="W257" s="46">
        <f t="shared" si="42"/>
        <v>133390</v>
      </c>
      <c r="X257" s="70">
        <f>40000+100000</f>
        <v>140000</v>
      </c>
      <c r="Y257" s="46">
        <f t="shared" si="22"/>
        <v>-6610</v>
      </c>
    </row>
    <row r="258" spans="1:25" ht="15.75" thickBot="1" x14ac:dyDescent="0.3">
      <c r="B258" s="43" t="s">
        <v>46</v>
      </c>
      <c r="C258" s="44">
        <f t="shared" si="36"/>
        <v>3</v>
      </c>
      <c r="D258" s="44">
        <v>3</v>
      </c>
      <c r="E258" s="44">
        <f t="shared" si="37"/>
        <v>0</v>
      </c>
      <c r="F258" s="44">
        <v>165</v>
      </c>
      <c r="G258" s="70">
        <f t="shared" si="38"/>
        <v>0</v>
      </c>
      <c r="H258" s="44">
        <f t="shared" si="39"/>
        <v>0</v>
      </c>
      <c r="I258" s="44">
        <v>0</v>
      </c>
      <c r="J258" s="44">
        <f t="shared" si="40"/>
        <v>0</v>
      </c>
      <c r="K258" s="44">
        <f t="shared" si="43"/>
        <v>717</v>
      </c>
      <c r="L258" s="46">
        <f t="shared" si="44"/>
        <v>0</v>
      </c>
      <c r="M258" s="70">
        <v>4910</v>
      </c>
      <c r="N258" s="70">
        <v>11037</v>
      </c>
      <c r="O258" s="70"/>
      <c r="P258" s="70"/>
      <c r="Q258" s="70"/>
      <c r="R258" s="70"/>
      <c r="S258" s="70">
        <v>122853</v>
      </c>
      <c r="T258" s="70"/>
      <c r="U258" s="70">
        <f t="shared" si="31"/>
        <v>138800</v>
      </c>
      <c r="V258" s="46">
        <f t="shared" si="41"/>
        <v>-6610</v>
      </c>
      <c r="W258" s="46">
        <f t="shared" si="42"/>
        <v>132190</v>
      </c>
      <c r="X258" s="70">
        <f>100000+40000</f>
        <v>140000</v>
      </c>
      <c r="Y258" s="241">
        <f t="shared" ref="Y258:Y270" si="45">W258-X258</f>
        <v>-7810</v>
      </c>
    </row>
    <row r="259" spans="1:25" ht="15.75" thickBot="1" x14ac:dyDescent="0.3">
      <c r="A259">
        <v>2024</v>
      </c>
      <c r="B259" s="195" t="s">
        <v>35</v>
      </c>
      <c r="C259" s="175">
        <f t="shared" si="36"/>
        <v>3</v>
      </c>
      <c r="D259" s="175">
        <v>3</v>
      </c>
      <c r="E259" s="175">
        <f t="shared" si="37"/>
        <v>0</v>
      </c>
      <c r="F259" s="175">
        <v>171</v>
      </c>
      <c r="G259" s="177">
        <f t="shared" si="38"/>
        <v>0</v>
      </c>
      <c r="H259" s="175">
        <f t="shared" si="39"/>
        <v>0</v>
      </c>
      <c r="I259" s="175">
        <v>0</v>
      </c>
      <c r="J259" s="175">
        <f t="shared" si="40"/>
        <v>0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149745</v>
      </c>
      <c r="V259" s="176">
        <f t="shared" si="41"/>
        <v>-7810</v>
      </c>
      <c r="W259" s="176">
        <f t="shared" si="42"/>
        <v>141935</v>
      </c>
      <c r="X259" s="240"/>
      <c r="Y259" s="176">
        <f t="shared" si="45"/>
        <v>141935</v>
      </c>
    </row>
    <row r="260" spans="1:25" hidden="1" x14ac:dyDescent="0.25">
      <c r="B260" s="224" t="s">
        <v>36</v>
      </c>
      <c r="C260" s="225">
        <f>D259</f>
        <v>3</v>
      </c>
      <c r="D260" s="225"/>
      <c r="E260" s="225">
        <f t="shared" si="37"/>
        <v>-3</v>
      </c>
      <c r="F260" s="225">
        <v>171</v>
      </c>
      <c r="G260" s="223">
        <f t="shared" si="38"/>
        <v>-513</v>
      </c>
      <c r="H260" s="225">
        <f t="shared" si="39"/>
        <v>0</v>
      </c>
      <c r="I260" s="225"/>
      <c r="J260" s="225">
        <f t="shared" si="40"/>
        <v>0</v>
      </c>
      <c r="K260" s="225">
        <f t="shared" ref="K260:K270" si="46">IF(J260&lt;=40,745,IF(AND(J260&gt;=41,J260&lt;=80),985,IF(AND(J260&gt;=81,J260&lt;=100),1705,IF(J260&gt;=101,3142,))))</f>
        <v>745</v>
      </c>
      <c r="L260" s="226">
        <f t="shared" ref="L260:L270" si="47">IF(K260=745,K260*J260,IF(K260=985,40*745+(J260-40)*985,IF(K260=1705,40*745+40*985+(J260-80)*1705,IF(K260=3142,40*745+40*985+20*1705+(J260-100)*3142,))))</f>
        <v>0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48">G260+L260+M260+N260++O260+P260+Q260+R260+S260+T260</f>
        <v>149232</v>
      </c>
      <c r="V260" s="226">
        <f t="shared" si="41"/>
        <v>141935</v>
      </c>
      <c r="W260" s="226">
        <f t="shared" si="42"/>
        <v>291167</v>
      </c>
      <c r="X260" s="227"/>
      <c r="Y260" s="226">
        <f t="shared" si="45"/>
        <v>291167</v>
      </c>
    </row>
    <row r="261" spans="1:25" hidden="1" x14ac:dyDescent="0.25">
      <c r="B261" s="224" t="s">
        <v>37</v>
      </c>
      <c r="C261" s="225">
        <f t="shared" si="36"/>
        <v>0</v>
      </c>
      <c r="D261" s="225"/>
      <c r="E261" s="225">
        <f t="shared" si="37"/>
        <v>0</v>
      </c>
      <c r="F261" s="225">
        <v>171</v>
      </c>
      <c r="G261" s="223">
        <f t="shared" si="38"/>
        <v>0</v>
      </c>
      <c r="H261" s="225">
        <f t="shared" si="39"/>
        <v>0</v>
      </c>
      <c r="I261" s="225"/>
      <c r="J261" s="225">
        <f t="shared" si="40"/>
        <v>0</v>
      </c>
      <c r="K261" s="225">
        <f t="shared" si="46"/>
        <v>745</v>
      </c>
      <c r="L261" s="226">
        <f t="shared" si="47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48"/>
        <v>149745</v>
      </c>
      <c r="V261" s="226">
        <f t="shared" si="41"/>
        <v>291167</v>
      </c>
      <c r="W261" s="226">
        <f t="shared" si="42"/>
        <v>440912</v>
      </c>
      <c r="X261" s="227"/>
      <c r="Y261" s="226">
        <f t="shared" si="45"/>
        <v>440912</v>
      </c>
    </row>
    <row r="262" spans="1:25" hidden="1" x14ac:dyDescent="0.25">
      <c r="B262" s="224" t="s">
        <v>38</v>
      </c>
      <c r="C262" s="225">
        <f t="shared" si="36"/>
        <v>0</v>
      </c>
      <c r="D262" s="225"/>
      <c r="E262" s="225">
        <f t="shared" si="37"/>
        <v>0</v>
      </c>
      <c r="F262" s="225">
        <v>171</v>
      </c>
      <c r="G262" s="223">
        <f t="shared" si="38"/>
        <v>0</v>
      </c>
      <c r="H262" s="225">
        <f t="shared" si="39"/>
        <v>0</v>
      </c>
      <c r="I262" s="225"/>
      <c r="J262" s="225">
        <f t="shared" si="40"/>
        <v>0</v>
      </c>
      <c r="K262" s="225">
        <f t="shared" si="46"/>
        <v>745</v>
      </c>
      <c r="L262" s="226">
        <f t="shared" si="47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48"/>
        <v>149745</v>
      </c>
      <c r="V262" s="226">
        <f t="shared" si="41"/>
        <v>440912</v>
      </c>
      <c r="W262" s="226">
        <f t="shared" si="42"/>
        <v>590657</v>
      </c>
      <c r="X262" s="227"/>
      <c r="Y262" s="226">
        <f t="shared" si="45"/>
        <v>590657</v>
      </c>
    </row>
    <row r="263" spans="1:25" hidden="1" x14ac:dyDescent="0.25">
      <c r="B263" s="224" t="s">
        <v>39</v>
      </c>
      <c r="C263" s="225">
        <f t="shared" si="36"/>
        <v>0</v>
      </c>
      <c r="D263" s="225"/>
      <c r="E263" s="225">
        <f t="shared" si="37"/>
        <v>0</v>
      </c>
      <c r="F263" s="225">
        <v>171</v>
      </c>
      <c r="G263" s="223">
        <f t="shared" si="38"/>
        <v>0</v>
      </c>
      <c r="H263" s="225">
        <f t="shared" si="39"/>
        <v>0</v>
      </c>
      <c r="I263" s="225"/>
      <c r="J263" s="225">
        <f t="shared" si="40"/>
        <v>0</v>
      </c>
      <c r="K263" s="225">
        <f t="shared" si="46"/>
        <v>745</v>
      </c>
      <c r="L263" s="226">
        <f t="shared" si="47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48"/>
        <v>149745</v>
      </c>
      <c r="V263" s="226">
        <f t="shared" si="41"/>
        <v>590657</v>
      </c>
      <c r="W263" s="226">
        <f t="shared" si="42"/>
        <v>740402</v>
      </c>
      <c r="X263" s="227"/>
      <c r="Y263" s="226">
        <f t="shared" si="45"/>
        <v>740402</v>
      </c>
    </row>
    <row r="264" spans="1:25" hidden="1" x14ac:dyDescent="0.25">
      <c r="B264" s="224" t="s">
        <v>40</v>
      </c>
      <c r="C264" s="225">
        <f t="shared" si="36"/>
        <v>0</v>
      </c>
      <c r="D264" s="225"/>
      <c r="E264" s="225">
        <f t="shared" si="37"/>
        <v>0</v>
      </c>
      <c r="F264" s="225">
        <v>171</v>
      </c>
      <c r="G264" s="223">
        <f t="shared" si="38"/>
        <v>0</v>
      </c>
      <c r="H264" s="225">
        <f t="shared" si="39"/>
        <v>0</v>
      </c>
      <c r="I264" s="225"/>
      <c r="J264" s="225">
        <f t="shared" si="40"/>
        <v>0</v>
      </c>
      <c r="K264" s="225">
        <f t="shared" si="46"/>
        <v>745</v>
      </c>
      <c r="L264" s="226">
        <f t="shared" si="47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48"/>
        <v>149745</v>
      </c>
      <c r="V264" s="226">
        <f t="shared" si="41"/>
        <v>740402</v>
      </c>
      <c r="W264" s="226">
        <f t="shared" si="42"/>
        <v>890147</v>
      </c>
      <c r="X264" s="227"/>
      <c r="Y264" s="226">
        <f t="shared" si="45"/>
        <v>890147</v>
      </c>
    </row>
    <row r="265" spans="1:25" s="199" customFormat="1" hidden="1" x14ac:dyDescent="0.25">
      <c r="A265"/>
      <c r="B265" s="224" t="s">
        <v>41</v>
      </c>
      <c r="C265" s="225">
        <f t="shared" si="36"/>
        <v>0</v>
      </c>
      <c r="D265" s="225"/>
      <c r="E265" s="225">
        <f t="shared" si="37"/>
        <v>0</v>
      </c>
      <c r="F265" s="225">
        <v>171</v>
      </c>
      <c r="G265" s="223">
        <f t="shared" si="38"/>
        <v>0</v>
      </c>
      <c r="H265" s="225">
        <f t="shared" si="39"/>
        <v>0</v>
      </c>
      <c r="I265" s="225"/>
      <c r="J265" s="225">
        <f t="shared" si="40"/>
        <v>0</v>
      </c>
      <c r="K265" s="225">
        <f t="shared" si="46"/>
        <v>745</v>
      </c>
      <c r="L265" s="226">
        <f t="shared" si="47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48"/>
        <v>149745</v>
      </c>
      <c r="V265" s="226">
        <f t="shared" si="41"/>
        <v>890147</v>
      </c>
      <c r="W265" s="226">
        <f t="shared" si="42"/>
        <v>1039892</v>
      </c>
      <c r="X265" s="227"/>
      <c r="Y265" s="226">
        <f t="shared" si="45"/>
        <v>1039892</v>
      </c>
    </row>
    <row r="266" spans="1:25" hidden="1" x14ac:dyDescent="0.25">
      <c r="B266" s="224" t="s">
        <v>42</v>
      </c>
      <c r="C266" s="225">
        <f t="shared" si="36"/>
        <v>0</v>
      </c>
      <c r="D266" s="225"/>
      <c r="E266" s="225">
        <f t="shared" si="37"/>
        <v>0</v>
      </c>
      <c r="F266" s="225">
        <v>171</v>
      </c>
      <c r="G266" s="223">
        <f t="shared" si="38"/>
        <v>0</v>
      </c>
      <c r="H266" s="225">
        <f t="shared" si="39"/>
        <v>0</v>
      </c>
      <c r="I266" s="225"/>
      <c r="J266" s="225">
        <f t="shared" si="40"/>
        <v>0</v>
      </c>
      <c r="K266" s="225">
        <f t="shared" si="46"/>
        <v>745</v>
      </c>
      <c r="L266" s="226">
        <f t="shared" si="47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48"/>
        <v>149745</v>
      </c>
      <c r="V266" s="226">
        <f t="shared" si="41"/>
        <v>1039892</v>
      </c>
      <c r="W266" s="226">
        <f t="shared" si="42"/>
        <v>1189637</v>
      </c>
      <c r="X266" s="227"/>
      <c r="Y266" s="226">
        <f t="shared" si="45"/>
        <v>1189637</v>
      </c>
    </row>
    <row r="267" spans="1:25" hidden="1" x14ac:dyDescent="0.25">
      <c r="B267" s="224" t="s">
        <v>43</v>
      </c>
      <c r="C267" s="225">
        <f t="shared" si="36"/>
        <v>0</v>
      </c>
      <c r="D267" s="225"/>
      <c r="E267" s="225">
        <f t="shared" si="37"/>
        <v>0</v>
      </c>
      <c r="F267" s="225">
        <v>171</v>
      </c>
      <c r="G267" s="223">
        <f t="shared" si="38"/>
        <v>0</v>
      </c>
      <c r="H267" s="225">
        <f t="shared" si="39"/>
        <v>0</v>
      </c>
      <c r="I267" s="225"/>
      <c r="J267" s="225">
        <f t="shared" si="40"/>
        <v>0</v>
      </c>
      <c r="K267" s="225">
        <f t="shared" si="46"/>
        <v>745</v>
      </c>
      <c r="L267" s="226">
        <f t="shared" si="47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48"/>
        <v>149745</v>
      </c>
      <c r="V267" s="226">
        <f t="shared" si="41"/>
        <v>1189637</v>
      </c>
      <c r="W267" s="226">
        <f t="shared" si="42"/>
        <v>1339382</v>
      </c>
      <c r="X267" s="227"/>
      <c r="Y267" s="226">
        <f t="shared" si="45"/>
        <v>1339382</v>
      </c>
    </row>
    <row r="268" spans="1:25" hidden="1" x14ac:dyDescent="0.25">
      <c r="B268" s="224" t="s">
        <v>44</v>
      </c>
      <c r="C268" s="225">
        <f t="shared" si="36"/>
        <v>0</v>
      </c>
      <c r="D268" s="225"/>
      <c r="E268" s="225">
        <f t="shared" si="37"/>
        <v>0</v>
      </c>
      <c r="F268" s="225">
        <v>171</v>
      </c>
      <c r="G268" s="223">
        <f t="shared" si="38"/>
        <v>0</v>
      </c>
      <c r="H268" s="225">
        <f t="shared" si="39"/>
        <v>0</v>
      </c>
      <c r="I268" s="225"/>
      <c r="J268" s="225">
        <f t="shared" si="40"/>
        <v>0</v>
      </c>
      <c r="K268" s="225">
        <f t="shared" si="46"/>
        <v>745</v>
      </c>
      <c r="L268" s="226">
        <f t="shared" si="47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48"/>
        <v>149745</v>
      </c>
      <c r="V268" s="226">
        <f t="shared" si="41"/>
        <v>1339382</v>
      </c>
      <c r="W268" s="226">
        <f t="shared" si="42"/>
        <v>1489127</v>
      </c>
      <c r="X268" s="227"/>
      <c r="Y268" s="226">
        <f t="shared" si="45"/>
        <v>1489127</v>
      </c>
    </row>
    <row r="269" spans="1:25" ht="15.75" hidden="1" thickBot="1" x14ac:dyDescent="0.3">
      <c r="B269" s="224" t="s">
        <v>45</v>
      </c>
      <c r="C269" s="225">
        <f t="shared" si="36"/>
        <v>0</v>
      </c>
      <c r="D269" s="225"/>
      <c r="E269" s="225">
        <f t="shared" si="37"/>
        <v>0</v>
      </c>
      <c r="F269" s="225">
        <v>171</v>
      </c>
      <c r="G269" s="223">
        <f t="shared" si="38"/>
        <v>0</v>
      </c>
      <c r="H269" s="225">
        <f t="shared" si="39"/>
        <v>0</v>
      </c>
      <c r="I269" s="225"/>
      <c r="J269" s="225">
        <f t="shared" si="40"/>
        <v>0</v>
      </c>
      <c r="K269" s="225">
        <f t="shared" si="46"/>
        <v>745</v>
      </c>
      <c r="L269" s="226">
        <f t="shared" si="47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48"/>
        <v>149745</v>
      </c>
      <c r="V269" s="226">
        <f t="shared" si="41"/>
        <v>1489127</v>
      </c>
      <c r="W269" s="226">
        <f t="shared" si="42"/>
        <v>1638872</v>
      </c>
      <c r="X269" s="227"/>
      <c r="Y269" s="226">
        <f t="shared" si="45"/>
        <v>1638872</v>
      </c>
    </row>
    <row r="270" spans="1:25" ht="15.75" hidden="1" thickBot="1" x14ac:dyDescent="0.3">
      <c r="B270" s="195" t="s">
        <v>46</v>
      </c>
      <c r="C270" s="175">
        <f t="shared" si="36"/>
        <v>0</v>
      </c>
      <c r="D270" s="175"/>
      <c r="E270" s="175">
        <f t="shared" si="37"/>
        <v>0</v>
      </c>
      <c r="F270" s="175">
        <f>F269</f>
        <v>171</v>
      </c>
      <c r="G270" s="177">
        <f t="shared" si="38"/>
        <v>0</v>
      </c>
      <c r="H270" s="175">
        <f t="shared" si="39"/>
        <v>0</v>
      </c>
      <c r="I270" s="175"/>
      <c r="J270" s="175">
        <f t="shared" si="40"/>
        <v>0</v>
      </c>
      <c r="K270" s="225">
        <f t="shared" si="46"/>
        <v>745</v>
      </c>
      <c r="L270" s="226">
        <f t="shared" si="47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48"/>
        <v>149745</v>
      </c>
      <c r="V270" s="176">
        <f t="shared" si="41"/>
        <v>1638872</v>
      </c>
      <c r="W270" s="176">
        <f t="shared" si="42"/>
        <v>1788617</v>
      </c>
      <c r="X270" s="177"/>
      <c r="Y270" s="176">
        <f t="shared" si="45"/>
        <v>1788617</v>
      </c>
    </row>
    <row r="273" spans="7:27" ht="15" customHeight="1" thickBot="1" x14ac:dyDescent="0.3">
      <c r="AA273" s="203"/>
    </row>
    <row r="274" spans="7:27" ht="15.75" thickBot="1" x14ac:dyDescent="0.3">
      <c r="G274" s="262" t="s">
        <v>166</v>
      </c>
      <c r="H274" s="263"/>
      <c r="I274" s="264"/>
    </row>
    <row r="275" spans="7:27" x14ac:dyDescent="0.25">
      <c r="G275" s="204" t="s">
        <v>109</v>
      </c>
      <c r="H275" s="205"/>
      <c r="I275" s="153">
        <v>717</v>
      </c>
    </row>
    <row r="276" spans="7:27" ht="15.75" thickBot="1" x14ac:dyDescent="0.3">
      <c r="G276" s="206" t="s">
        <v>110</v>
      </c>
      <c r="H276" s="207"/>
      <c r="I276" s="154">
        <v>4910</v>
      </c>
    </row>
    <row r="277" spans="7:27" ht="15.75" thickBot="1" x14ac:dyDescent="0.3">
      <c r="G277" s="260" t="s">
        <v>157</v>
      </c>
      <c r="H277" s="265"/>
      <c r="I277" s="261"/>
    </row>
    <row r="278" spans="7:27" ht="15.75" thickBot="1" x14ac:dyDescent="0.3">
      <c r="G278" s="260" t="s">
        <v>111</v>
      </c>
      <c r="H278" s="261"/>
      <c r="I278" s="155" t="s">
        <v>112</v>
      </c>
    </row>
    <row r="279" spans="7:27" x14ac:dyDescent="0.25">
      <c r="G279" s="208">
        <v>1</v>
      </c>
      <c r="H279" s="157">
        <v>40</v>
      </c>
      <c r="I279" s="158">
        <v>717</v>
      </c>
    </row>
    <row r="280" spans="7:27" x14ac:dyDescent="0.25">
      <c r="G280" s="209">
        <v>41</v>
      </c>
      <c r="H280" s="160">
        <v>80</v>
      </c>
      <c r="I280" s="161">
        <v>948</v>
      </c>
    </row>
    <row r="281" spans="7:27" x14ac:dyDescent="0.25">
      <c r="G281" s="210">
        <v>81</v>
      </c>
      <c r="H281" s="163">
        <v>100</v>
      </c>
      <c r="I281" s="161">
        <v>1641</v>
      </c>
    </row>
    <row r="282" spans="7:27" ht="15.75" thickBot="1" x14ac:dyDescent="0.3">
      <c r="G282" s="211">
        <v>101</v>
      </c>
      <c r="H282" s="165" t="s">
        <v>113</v>
      </c>
      <c r="I282" s="166">
        <v>3024</v>
      </c>
    </row>
    <row r="283" spans="7:27" ht="15.75" thickBot="1" x14ac:dyDescent="0.3">
      <c r="G283" s="167"/>
      <c r="H283" s="168"/>
      <c r="I283" s="169"/>
    </row>
  </sheetData>
  <mergeCells count="11">
    <mergeCell ref="G274:I274"/>
    <mergeCell ref="G277:I277"/>
    <mergeCell ref="G278:H278"/>
    <mergeCell ref="S4:W4"/>
    <mergeCell ref="AA5:AA6"/>
    <mergeCell ref="N4:R4"/>
    <mergeCell ref="B1:C1"/>
    <mergeCell ref="D1:F1"/>
    <mergeCell ref="B2:C2"/>
    <mergeCell ref="D2:F2"/>
    <mergeCell ref="B3:C3"/>
  </mergeCells>
  <phoneticPr fontId="17" type="noConversion"/>
  <conditionalFormatting sqref="Y7:Y229">
    <cfRule type="cellIs" dxfId="2332" priority="30" stopIfTrue="1" operator="lessThan">
      <formula>-0.999999</formula>
    </cfRule>
    <cfRule type="cellIs" dxfId="2331" priority="31" stopIfTrue="1" operator="greaterThan">
      <formula>0.9999999</formula>
    </cfRule>
  </conditionalFormatting>
  <conditionalFormatting sqref="J7:J216">
    <cfRule type="cellIs" dxfId="2330" priority="29" operator="greaterThan">
      <formula>100</formula>
    </cfRule>
  </conditionalFormatting>
  <conditionalFormatting sqref="X7:X192">
    <cfRule type="cellIs" dxfId="2329" priority="28" operator="lessThan">
      <formula>1</formula>
    </cfRule>
  </conditionalFormatting>
  <conditionalFormatting sqref="J217:J222">
    <cfRule type="cellIs" dxfId="2328" priority="27" operator="greaterThan">
      <formula>100</formula>
    </cfRule>
  </conditionalFormatting>
  <conditionalFormatting sqref="J223:J258">
    <cfRule type="cellIs" dxfId="2327" priority="26" operator="greaterThan">
      <formula>100</formula>
    </cfRule>
  </conditionalFormatting>
  <conditionalFormatting sqref="Y230:Y231">
    <cfRule type="cellIs" dxfId="2326" priority="24" stopIfTrue="1" operator="lessThan">
      <formula>-0.999999</formula>
    </cfRule>
    <cfRule type="cellIs" dxfId="2325" priority="25" stopIfTrue="1" operator="greaterThan">
      <formula>0.9999999</formula>
    </cfRule>
  </conditionalFormatting>
  <conditionalFormatting sqref="Y232">
    <cfRule type="cellIs" dxfId="2324" priority="22" stopIfTrue="1" operator="lessThan">
      <formula>-0.999999</formula>
    </cfRule>
    <cfRule type="cellIs" dxfId="2323" priority="23" stopIfTrue="1" operator="greaterThan">
      <formula>0.9999999</formula>
    </cfRule>
  </conditionalFormatting>
  <conditionalFormatting sqref="Z234:AB234 Y233:Y234">
    <cfRule type="cellIs" dxfId="2322" priority="20" stopIfTrue="1" operator="lessThan">
      <formula>-0.999999</formula>
    </cfRule>
    <cfRule type="cellIs" dxfId="2321" priority="21" stopIfTrue="1" operator="greaterThan">
      <formula>0.9999999</formula>
    </cfRule>
  </conditionalFormatting>
  <conditionalFormatting sqref="Y235:Y242">
    <cfRule type="cellIs" dxfId="2320" priority="18" stopIfTrue="1" operator="lessThan">
      <formula>-0.999999</formula>
    </cfRule>
    <cfRule type="cellIs" dxfId="2319" priority="19" stopIfTrue="1" operator="greaterThan">
      <formula>0.9999999</formula>
    </cfRule>
  </conditionalFormatting>
  <conditionalFormatting sqref="Y243:Y257">
    <cfRule type="cellIs" dxfId="2318" priority="16" stopIfTrue="1" operator="lessThan">
      <formula>-0.999999</formula>
    </cfRule>
    <cfRule type="cellIs" dxfId="2317" priority="17" stopIfTrue="1" operator="greaterThan">
      <formula>0.9999999</formula>
    </cfRule>
  </conditionalFormatting>
  <conditionalFormatting sqref="J259:J270">
    <cfRule type="cellIs" dxfId="2316" priority="15" operator="greaterThan">
      <formula>100</formula>
    </cfRule>
  </conditionalFormatting>
  <conditionalFormatting sqref="Y259:Y263">
    <cfRule type="cellIs" dxfId="2315" priority="13" stopIfTrue="1" operator="lessThan">
      <formula>-0.999999</formula>
    </cfRule>
    <cfRule type="cellIs" dxfId="2314" priority="14" stopIfTrue="1" operator="greaterThan">
      <formula>0.9999999</formula>
    </cfRule>
  </conditionalFormatting>
  <conditionalFormatting sqref="X259:X269">
    <cfRule type="cellIs" dxfId="2313" priority="12" operator="lessThan">
      <formula>1</formula>
    </cfRule>
  </conditionalFormatting>
  <conditionalFormatting sqref="X259:X269">
    <cfRule type="cellIs" dxfId="2312" priority="11" operator="lessThan">
      <formula>1</formula>
    </cfRule>
  </conditionalFormatting>
  <conditionalFormatting sqref="Y264">
    <cfRule type="cellIs" dxfId="2311" priority="9" stopIfTrue="1" operator="lessThan">
      <formula>-0.999999</formula>
    </cfRule>
    <cfRule type="cellIs" dxfId="2310" priority="10" stopIfTrue="1" operator="greaterThan">
      <formula>0.9999999</formula>
    </cfRule>
  </conditionalFormatting>
  <conditionalFormatting sqref="Y265">
    <cfRule type="cellIs" dxfId="2309" priority="7" stopIfTrue="1" operator="lessThan">
      <formula>-0.999999</formula>
    </cfRule>
    <cfRule type="cellIs" dxfId="2308" priority="8" stopIfTrue="1" operator="greaterThan">
      <formula>0.9999999</formula>
    </cfRule>
  </conditionalFormatting>
  <conditionalFormatting sqref="Y266">
    <cfRule type="cellIs" dxfId="2307" priority="5" stopIfTrue="1" operator="lessThan">
      <formula>-0.999999</formula>
    </cfRule>
    <cfRule type="cellIs" dxfId="2306" priority="6" stopIfTrue="1" operator="greaterThan">
      <formula>0.9999999</formula>
    </cfRule>
  </conditionalFormatting>
  <conditionalFormatting sqref="Y267:Y269">
    <cfRule type="cellIs" dxfId="2305" priority="3" stopIfTrue="1" operator="lessThan">
      <formula>-0.999999</formula>
    </cfRule>
    <cfRule type="cellIs" dxfId="2304" priority="4" stopIfTrue="1" operator="greaterThan">
      <formula>0.9999999</formula>
    </cfRule>
  </conditionalFormatting>
  <conditionalFormatting sqref="Y258">
    <cfRule type="cellIs" dxfId="2303" priority="1" stopIfTrue="1" operator="lessThan">
      <formula>-0.999999</formula>
    </cfRule>
    <cfRule type="cellIs" dxfId="2302" priority="2" stopIfTrue="1" operator="greaterThan">
      <formula>0.9999999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4"/>
  <dimension ref="A1:AB283"/>
  <sheetViews>
    <sheetView zoomScaleNormal="100" workbookViewId="0">
      <selection activeCell="I259" sqref="I259"/>
    </sheetView>
  </sheetViews>
  <sheetFormatPr baseColWidth="10" defaultRowHeight="15" x14ac:dyDescent="0.25"/>
  <cols>
    <col min="2" max="2" width="14" customWidth="1"/>
    <col min="3" max="3" width="8.28515625" bestFit="1" customWidth="1"/>
    <col min="4" max="4" width="7" customWidth="1"/>
    <col min="5" max="5" width="9.5703125" customWidth="1"/>
    <col min="6" max="6" width="6.7109375" bestFit="1" customWidth="1"/>
    <col min="7" max="8" width="11.28515625" customWidth="1"/>
    <col min="9" max="9" width="10.28515625" customWidth="1"/>
    <col min="10" max="10" width="12.28515625" customWidth="1"/>
    <col min="11" max="11" width="9.140625" customWidth="1"/>
    <col min="12" max="12" width="7.28515625" customWidth="1"/>
    <col min="13" max="13" width="13.5703125" customWidth="1"/>
    <col min="14" max="14" width="11.85546875" hidden="1" customWidth="1"/>
    <col min="15" max="15" width="11.7109375" customWidth="1"/>
    <col min="16" max="16" width="10" customWidth="1"/>
    <col min="17" max="17" width="11.85546875" bestFit="1" customWidth="1"/>
    <col min="18" max="18" width="6.7109375" hidden="1" customWidth="1"/>
    <col min="19" max="19" width="10.140625" customWidth="1"/>
    <col min="20" max="20" width="9.28515625" customWidth="1"/>
    <col min="21" max="21" width="13.42578125" customWidth="1"/>
    <col min="22" max="23" width="11.85546875" bestFit="1" customWidth="1"/>
    <col min="24" max="26" width="13.42578125" customWidth="1"/>
  </cols>
  <sheetData>
    <row r="1" spans="1:27" x14ac:dyDescent="0.25">
      <c r="B1" s="266" t="s">
        <v>0</v>
      </c>
      <c r="C1" s="266"/>
      <c r="D1" s="145" t="s">
        <v>81</v>
      </c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145" t="s">
        <v>48</v>
      </c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118</v>
      </c>
      <c r="B3" s="269" t="s">
        <v>2</v>
      </c>
      <c r="C3" s="269"/>
      <c r="D3" s="145" t="s">
        <v>165</v>
      </c>
      <c r="P3" s="82"/>
      <c r="Q3" s="1"/>
      <c r="R3" s="1"/>
      <c r="S3" s="1"/>
      <c r="T3" s="1"/>
      <c r="U3" s="1"/>
      <c r="V3" s="1"/>
      <c r="W3" s="1"/>
    </row>
    <row r="4" spans="1:27" ht="19.5" customHeight="1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5.75" hidden="1" thickBot="1" x14ac:dyDescent="0.3"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5"/>
      <c r="N7" s="14"/>
      <c r="O7" s="21"/>
      <c r="P7" s="21"/>
      <c r="Q7" s="14"/>
      <c r="R7" s="14"/>
      <c r="S7" s="16"/>
      <c r="T7" s="17"/>
      <c r="U7" s="15"/>
      <c r="V7" s="16"/>
      <c r="W7" s="15"/>
      <c r="X7" s="16"/>
      <c r="Y7" s="16"/>
      <c r="AA7" s="124"/>
    </row>
    <row r="8" spans="1:27" ht="15.75" hidden="1" thickBot="1" x14ac:dyDescent="0.3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5"/>
      <c r="N8" s="14"/>
      <c r="O8" s="21"/>
      <c r="P8" s="21"/>
      <c r="Q8" s="14"/>
      <c r="R8" s="14"/>
      <c r="S8" s="16"/>
      <c r="T8" s="17"/>
      <c r="U8" s="15"/>
      <c r="V8" s="16"/>
      <c r="W8" s="15"/>
      <c r="X8" s="16"/>
      <c r="Y8" s="16"/>
      <c r="AA8" s="124"/>
    </row>
    <row r="9" spans="1:27" ht="15.75" hidden="1" thickBot="1" x14ac:dyDescent="0.3"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5"/>
      <c r="N9" s="14"/>
      <c r="O9" s="21"/>
      <c r="P9" s="21"/>
      <c r="Q9" s="14"/>
      <c r="R9" s="14"/>
      <c r="S9" s="16"/>
      <c r="T9" s="17"/>
      <c r="U9" s="15"/>
      <c r="V9" s="16"/>
      <c r="W9" s="15"/>
      <c r="X9" s="16"/>
      <c r="Y9" s="16"/>
      <c r="AA9" s="124"/>
    </row>
    <row r="10" spans="1:27" ht="15.75" hidden="1" thickBot="1" x14ac:dyDescent="0.3"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5"/>
      <c r="N10" s="14"/>
      <c r="O10" s="21"/>
      <c r="P10" s="21"/>
      <c r="Q10" s="14"/>
      <c r="R10" s="14"/>
      <c r="S10" s="16"/>
      <c r="T10" s="17"/>
      <c r="U10" s="15"/>
      <c r="V10" s="16"/>
      <c r="W10" s="15"/>
      <c r="X10" s="16"/>
      <c r="Y10" s="16"/>
      <c r="AA10" s="124"/>
    </row>
    <row r="11" spans="1:27" ht="15.75" hidden="1" thickBot="1" x14ac:dyDescent="0.3"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5"/>
      <c r="N11" s="14"/>
      <c r="O11" s="21"/>
      <c r="P11" s="21"/>
      <c r="Q11" s="14"/>
      <c r="R11" s="14"/>
      <c r="S11" s="16"/>
      <c r="T11" s="17"/>
      <c r="U11" s="15"/>
      <c r="V11" s="16"/>
      <c r="W11" s="15"/>
      <c r="X11" s="16"/>
      <c r="Y11" s="16"/>
      <c r="AA11" s="124"/>
    </row>
    <row r="12" spans="1:27" ht="15.75" hidden="1" thickBot="1" x14ac:dyDescent="0.3"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5"/>
      <c r="N12" s="14"/>
      <c r="O12" s="21"/>
      <c r="P12" s="21"/>
      <c r="Q12" s="14"/>
      <c r="R12" s="14"/>
      <c r="S12" s="16"/>
      <c r="T12" s="17"/>
      <c r="U12" s="15"/>
      <c r="V12" s="16"/>
      <c r="W12" s="15"/>
      <c r="X12" s="16"/>
      <c r="Y12" s="16"/>
      <c r="AA12" s="124"/>
    </row>
    <row r="13" spans="1:27" ht="15.75" hidden="1" thickBot="1" x14ac:dyDescent="0.3"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5"/>
      <c r="N13" s="14"/>
      <c r="O13" s="21"/>
      <c r="P13" s="21"/>
      <c r="Q13" s="14"/>
      <c r="R13" s="14"/>
      <c r="S13" s="16"/>
      <c r="T13" s="17"/>
      <c r="U13" s="15"/>
      <c r="V13" s="16"/>
      <c r="W13" s="15"/>
      <c r="X13" s="16"/>
      <c r="Y13" s="16"/>
      <c r="AA13" s="124"/>
    </row>
    <row r="14" spans="1:27" ht="15.75" hidden="1" thickBot="1" x14ac:dyDescent="0.3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5"/>
      <c r="N14" s="14"/>
      <c r="O14" s="21"/>
      <c r="P14" s="21"/>
      <c r="Q14" s="14"/>
      <c r="R14" s="14"/>
      <c r="S14" s="16"/>
      <c r="T14" s="17"/>
      <c r="U14" s="15"/>
      <c r="V14" s="16"/>
      <c r="W14" s="15"/>
      <c r="X14" s="16"/>
      <c r="Y14" s="16"/>
      <c r="AA14" s="124"/>
    </row>
    <row r="15" spans="1:27" ht="15.75" hidden="1" thickBot="1" x14ac:dyDescent="0.3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5"/>
      <c r="N15" s="14"/>
      <c r="O15" s="21"/>
      <c r="P15" s="21"/>
      <c r="Q15" s="14"/>
      <c r="R15" s="14"/>
      <c r="S15" s="16"/>
      <c r="T15" s="17"/>
      <c r="U15" s="15"/>
      <c r="V15" s="16"/>
      <c r="W15" s="15"/>
      <c r="X15" s="16"/>
      <c r="Y15" s="16"/>
      <c r="AA15" s="124"/>
    </row>
    <row r="16" spans="1:27" ht="15.75" hidden="1" thickBot="1" x14ac:dyDescent="0.3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5"/>
      <c r="N16" s="14"/>
      <c r="O16" s="21"/>
      <c r="P16" s="21"/>
      <c r="Q16" s="14"/>
      <c r="R16" s="14"/>
      <c r="S16" s="16"/>
      <c r="T16" s="17"/>
      <c r="U16" s="15"/>
      <c r="V16" s="16"/>
      <c r="W16" s="15"/>
      <c r="X16" s="16"/>
      <c r="Y16" s="16"/>
      <c r="AA16" s="124"/>
    </row>
    <row r="17" spans="2:27" ht="15.75" hidden="1" thickBot="1" x14ac:dyDescent="0.3"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5"/>
      <c r="N17" s="14"/>
      <c r="O17" s="21"/>
      <c r="P17" s="21"/>
      <c r="Q17" s="14"/>
      <c r="R17" s="14"/>
      <c r="S17" s="16"/>
      <c r="T17" s="17"/>
      <c r="U17" s="15"/>
      <c r="V17" s="16"/>
      <c r="W17" s="15"/>
      <c r="X17" s="16"/>
      <c r="Y17" s="16"/>
      <c r="AA17" s="124"/>
    </row>
    <row r="18" spans="2:27" ht="15.75" hidden="1" thickBot="1" x14ac:dyDescent="0.3"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5"/>
      <c r="N18" s="14"/>
      <c r="O18" s="21"/>
      <c r="P18" s="21"/>
      <c r="Q18" s="14"/>
      <c r="R18" s="14"/>
      <c r="S18" s="16"/>
      <c r="T18" s="17"/>
      <c r="U18" s="15"/>
      <c r="V18" s="16"/>
      <c r="W18" s="15"/>
      <c r="X18" s="16"/>
      <c r="Y18" s="16"/>
      <c r="AA18" s="124"/>
    </row>
    <row r="19" spans="2:27" ht="15.75" hidden="1" thickBot="1" x14ac:dyDescent="0.3"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5"/>
      <c r="N19" s="14"/>
      <c r="O19" s="21"/>
      <c r="P19" s="21"/>
      <c r="Q19" s="14"/>
      <c r="R19" s="14"/>
      <c r="S19" s="16"/>
      <c r="T19" s="17"/>
      <c r="U19" s="15"/>
      <c r="V19" s="16"/>
      <c r="W19" s="15"/>
      <c r="X19" s="16"/>
      <c r="Y19" s="16"/>
      <c r="AA19" s="124"/>
    </row>
    <row r="20" spans="2:27" ht="15.75" hidden="1" thickBot="1" x14ac:dyDescent="0.3"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5"/>
      <c r="N20" s="14"/>
      <c r="O20" s="21"/>
      <c r="P20" s="21"/>
      <c r="Q20" s="14"/>
      <c r="R20" s="14"/>
      <c r="S20" s="16"/>
      <c r="T20" s="17"/>
      <c r="U20" s="15"/>
      <c r="V20" s="16"/>
      <c r="W20" s="15"/>
      <c r="X20" s="16"/>
      <c r="Y20" s="16"/>
      <c r="AA20" s="124"/>
    </row>
    <row r="21" spans="2:27" ht="15.75" hidden="1" thickBot="1" x14ac:dyDescent="0.3"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5"/>
      <c r="N21" s="14"/>
      <c r="O21" s="21"/>
      <c r="P21" s="21"/>
      <c r="Q21" s="14"/>
      <c r="R21" s="14"/>
      <c r="S21" s="16"/>
      <c r="T21" s="17"/>
      <c r="U21" s="15"/>
      <c r="V21" s="16"/>
      <c r="W21" s="15"/>
      <c r="X21" s="16"/>
      <c r="Y21" s="16"/>
      <c r="AA21" s="124"/>
    </row>
    <row r="22" spans="2:27" ht="15.75" hidden="1" thickBot="1" x14ac:dyDescent="0.3"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5"/>
      <c r="N22" s="14"/>
      <c r="O22" s="21"/>
      <c r="P22" s="21"/>
      <c r="Q22" s="14"/>
      <c r="R22" s="14"/>
      <c r="S22" s="16"/>
      <c r="T22" s="17"/>
      <c r="U22" s="15"/>
      <c r="V22" s="16"/>
      <c r="W22" s="15"/>
      <c r="X22" s="16"/>
      <c r="Y22" s="16"/>
      <c r="AA22" s="124"/>
    </row>
    <row r="23" spans="2:27" ht="15.75" hidden="1" thickBot="1" x14ac:dyDescent="0.3"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5"/>
      <c r="N23" s="14"/>
      <c r="O23" s="21"/>
      <c r="P23" s="21"/>
      <c r="Q23" s="14"/>
      <c r="R23" s="14"/>
      <c r="S23" s="16"/>
      <c r="T23" s="17"/>
      <c r="U23" s="15"/>
      <c r="V23" s="16"/>
      <c r="W23" s="15"/>
      <c r="X23" s="16"/>
      <c r="Y23" s="16"/>
      <c r="AA23" s="124"/>
    </row>
    <row r="24" spans="2:27" ht="15.75" hidden="1" thickBot="1" x14ac:dyDescent="0.3"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5"/>
      <c r="N24" s="14"/>
      <c r="O24" s="21"/>
      <c r="P24" s="21"/>
      <c r="Q24" s="14"/>
      <c r="R24" s="14"/>
      <c r="S24" s="16"/>
      <c r="T24" s="17"/>
      <c r="U24" s="15"/>
      <c r="V24" s="16"/>
      <c r="W24" s="15"/>
      <c r="X24" s="16"/>
      <c r="Y24" s="16"/>
      <c r="AA24" s="124"/>
    </row>
    <row r="25" spans="2:27" ht="15.75" hidden="1" thickBot="1" x14ac:dyDescent="0.3"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5"/>
      <c r="N25" s="14"/>
      <c r="O25" s="21"/>
      <c r="P25" s="21"/>
      <c r="Q25" s="14"/>
      <c r="R25" s="14"/>
      <c r="S25" s="16"/>
      <c r="T25" s="17"/>
      <c r="U25" s="15"/>
      <c r="V25" s="16"/>
      <c r="W25" s="15"/>
      <c r="X25" s="16"/>
      <c r="Y25" s="16"/>
      <c r="AA25" s="124"/>
    </row>
    <row r="26" spans="2:27" ht="15.75" hidden="1" thickBot="1" x14ac:dyDescent="0.3"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5"/>
      <c r="N26" s="14"/>
      <c r="O26" s="21"/>
      <c r="P26" s="21"/>
      <c r="Q26" s="14"/>
      <c r="R26" s="14"/>
      <c r="S26" s="16"/>
      <c r="T26" s="17"/>
      <c r="U26" s="15"/>
      <c r="V26" s="16"/>
      <c r="W26" s="15"/>
      <c r="X26" s="16"/>
      <c r="Y26" s="16"/>
      <c r="AA26" s="124"/>
    </row>
    <row r="27" spans="2:27" ht="15.75" hidden="1" thickBot="1" x14ac:dyDescent="0.3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5"/>
      <c r="N27" s="14"/>
      <c r="O27" s="21"/>
      <c r="P27" s="21"/>
      <c r="Q27" s="14"/>
      <c r="R27" s="14"/>
      <c r="S27" s="16"/>
      <c r="T27" s="17"/>
      <c r="U27" s="15"/>
      <c r="V27" s="16"/>
      <c r="W27" s="15"/>
      <c r="X27" s="16"/>
      <c r="Y27" s="16"/>
      <c r="AA27" s="124"/>
    </row>
    <row r="28" spans="2:27" ht="15.75" hidden="1" thickBot="1" x14ac:dyDescent="0.3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5"/>
      <c r="N28" s="14"/>
      <c r="O28" s="21"/>
      <c r="P28" s="21"/>
      <c r="Q28" s="14"/>
      <c r="R28" s="14"/>
      <c r="S28" s="16"/>
      <c r="T28" s="17"/>
      <c r="U28" s="15"/>
      <c r="V28" s="16"/>
      <c r="W28" s="15"/>
      <c r="X28" s="16"/>
      <c r="Y28" s="16"/>
      <c r="AA28" s="124"/>
    </row>
    <row r="29" spans="2:27" ht="15.75" hidden="1" thickBot="1" x14ac:dyDescent="0.3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5"/>
      <c r="N29" s="14"/>
      <c r="O29" s="21"/>
      <c r="P29" s="21"/>
      <c r="Q29" s="14"/>
      <c r="R29" s="14"/>
      <c r="S29" s="16"/>
      <c r="T29" s="17"/>
      <c r="U29" s="15"/>
      <c r="V29" s="16"/>
      <c r="W29" s="15"/>
      <c r="X29" s="16"/>
      <c r="Y29" s="16"/>
      <c r="AA29" s="124"/>
    </row>
    <row r="30" spans="2:27" ht="15.75" hidden="1" thickBot="1" x14ac:dyDescent="0.3"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5"/>
      <c r="N30" s="14"/>
      <c r="O30" s="21"/>
      <c r="P30" s="21"/>
      <c r="Q30" s="14"/>
      <c r="R30" s="14"/>
      <c r="S30" s="16"/>
      <c r="T30" s="17"/>
      <c r="U30" s="15"/>
      <c r="V30" s="16"/>
      <c r="W30" s="15"/>
      <c r="X30" s="16"/>
      <c r="Y30" s="16"/>
      <c r="AA30" s="124"/>
    </row>
    <row r="31" spans="2:27" ht="15.75" hidden="1" thickBot="1" x14ac:dyDescent="0.3"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5"/>
      <c r="N31" s="14"/>
      <c r="O31" s="21"/>
      <c r="P31" s="21"/>
      <c r="Q31" s="14"/>
      <c r="R31" s="14"/>
      <c r="S31" s="16"/>
      <c r="T31" s="17"/>
      <c r="U31" s="15"/>
      <c r="V31" s="16"/>
      <c r="W31" s="15"/>
      <c r="X31" s="16"/>
      <c r="Y31" s="16"/>
      <c r="AA31" s="124"/>
    </row>
    <row r="32" spans="2:27" ht="15.75" hidden="1" thickBot="1" x14ac:dyDescent="0.3"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5"/>
      <c r="N32" s="14"/>
      <c r="O32" s="21"/>
      <c r="P32" s="21"/>
      <c r="Q32" s="14"/>
      <c r="R32" s="14"/>
      <c r="S32" s="16"/>
      <c r="T32" s="17"/>
      <c r="U32" s="15"/>
      <c r="V32" s="16"/>
      <c r="W32" s="15"/>
      <c r="X32" s="16"/>
      <c r="Y32" s="16"/>
      <c r="AA32" s="124"/>
    </row>
    <row r="33" spans="2:27" ht="15.75" hidden="1" thickBot="1" x14ac:dyDescent="0.3"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5"/>
      <c r="N33" s="14"/>
      <c r="O33" s="21"/>
      <c r="P33" s="21"/>
      <c r="Q33" s="14"/>
      <c r="R33" s="14"/>
      <c r="S33" s="16"/>
      <c r="T33" s="17"/>
      <c r="U33" s="15"/>
      <c r="V33" s="16"/>
      <c r="W33" s="15"/>
      <c r="X33" s="16"/>
      <c r="Y33" s="16"/>
      <c r="AA33" s="124"/>
    </row>
    <row r="34" spans="2:27" ht="15.75" hidden="1" thickBot="1" x14ac:dyDescent="0.3"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5"/>
      <c r="N34" s="14"/>
      <c r="O34" s="21"/>
      <c r="P34" s="21"/>
      <c r="Q34" s="14"/>
      <c r="R34" s="14"/>
      <c r="S34" s="16"/>
      <c r="T34" s="17"/>
      <c r="U34" s="15"/>
      <c r="V34" s="16"/>
      <c r="W34" s="15"/>
      <c r="X34" s="16"/>
      <c r="Y34" s="16"/>
      <c r="AA34" s="124"/>
    </row>
    <row r="35" spans="2:27" ht="15.75" hidden="1" thickBot="1" x14ac:dyDescent="0.3"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5"/>
      <c r="N35" s="14"/>
      <c r="O35" s="21"/>
      <c r="P35" s="21"/>
      <c r="Q35" s="14"/>
      <c r="R35" s="14"/>
      <c r="S35" s="16"/>
      <c r="T35" s="17"/>
      <c r="U35" s="15"/>
      <c r="V35" s="16"/>
      <c r="W35" s="15"/>
      <c r="X35" s="16"/>
      <c r="Y35" s="16"/>
      <c r="AA35" s="124"/>
    </row>
    <row r="36" spans="2:27" ht="15.75" hidden="1" thickBot="1" x14ac:dyDescent="0.3"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5"/>
      <c r="N36" s="14"/>
      <c r="O36" s="21"/>
      <c r="P36" s="21"/>
      <c r="Q36" s="14"/>
      <c r="R36" s="14"/>
      <c r="S36" s="16"/>
      <c r="T36" s="17"/>
      <c r="U36" s="15"/>
      <c r="V36" s="16"/>
      <c r="W36" s="15"/>
      <c r="X36" s="16"/>
      <c r="Y36" s="16"/>
      <c r="AA36" s="124"/>
    </row>
    <row r="37" spans="2:27" ht="15.75" hidden="1" thickBot="1" x14ac:dyDescent="0.3"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5"/>
      <c r="N37" s="14"/>
      <c r="O37" s="21"/>
      <c r="P37" s="21"/>
      <c r="Q37" s="14"/>
      <c r="R37" s="14"/>
      <c r="S37" s="16"/>
      <c r="T37" s="17"/>
      <c r="U37" s="15"/>
      <c r="V37" s="16"/>
      <c r="W37" s="15"/>
      <c r="X37" s="16"/>
      <c r="Y37" s="16"/>
      <c r="AA37" s="124"/>
    </row>
    <row r="38" spans="2:27" ht="15.75" hidden="1" thickBot="1" x14ac:dyDescent="0.3"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5"/>
      <c r="N38" s="14"/>
      <c r="O38" s="21"/>
      <c r="P38" s="21"/>
      <c r="Q38" s="14"/>
      <c r="R38" s="14"/>
      <c r="S38" s="16"/>
      <c r="T38" s="17"/>
      <c r="U38" s="15"/>
      <c r="V38" s="16"/>
      <c r="W38" s="15"/>
      <c r="X38" s="16"/>
      <c r="Y38" s="16"/>
      <c r="AA38" s="124"/>
    </row>
    <row r="39" spans="2:27" ht="15.75" hidden="1" thickBot="1" x14ac:dyDescent="0.3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5"/>
      <c r="N39" s="14"/>
      <c r="O39" s="21"/>
      <c r="P39" s="21"/>
      <c r="Q39" s="14"/>
      <c r="R39" s="14"/>
      <c r="S39" s="16"/>
      <c r="T39" s="17"/>
      <c r="U39" s="15"/>
      <c r="V39" s="16"/>
      <c r="W39" s="15"/>
      <c r="X39" s="16"/>
      <c r="Y39" s="16"/>
      <c r="AA39" s="124"/>
    </row>
    <row r="40" spans="2:27" ht="15.75" hidden="1" thickBot="1" x14ac:dyDescent="0.3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5"/>
      <c r="N40" s="14"/>
      <c r="O40" s="21"/>
      <c r="P40" s="21"/>
      <c r="Q40" s="14"/>
      <c r="R40" s="14"/>
      <c r="S40" s="16"/>
      <c r="T40" s="17"/>
      <c r="U40" s="15"/>
      <c r="V40" s="16"/>
      <c r="W40" s="15"/>
      <c r="X40" s="16"/>
      <c r="Y40" s="16"/>
      <c r="AA40" s="124"/>
    </row>
    <row r="41" spans="2:27" ht="15.75" hidden="1" thickBot="1" x14ac:dyDescent="0.3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5"/>
      <c r="N41" s="14"/>
      <c r="O41" s="21"/>
      <c r="P41" s="21"/>
      <c r="Q41" s="14"/>
      <c r="R41" s="14"/>
      <c r="S41" s="16"/>
      <c r="T41" s="17"/>
      <c r="U41" s="15"/>
      <c r="V41" s="16"/>
      <c r="W41" s="15"/>
      <c r="X41" s="16"/>
      <c r="Y41" s="16"/>
      <c r="AA41" s="124"/>
    </row>
    <row r="42" spans="2:27" ht="15.75" hidden="1" thickBot="1" x14ac:dyDescent="0.3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5"/>
      <c r="N42" s="14"/>
      <c r="O42" s="21"/>
      <c r="P42" s="21"/>
      <c r="Q42" s="14"/>
      <c r="R42" s="14"/>
      <c r="S42" s="16"/>
      <c r="T42" s="17"/>
      <c r="U42" s="15"/>
      <c r="V42" s="16"/>
      <c r="W42" s="15"/>
      <c r="X42" s="16"/>
      <c r="Y42" s="16"/>
      <c r="AA42" s="124"/>
    </row>
    <row r="43" spans="2:27" ht="15.75" hidden="1" thickBot="1" x14ac:dyDescent="0.3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5"/>
      <c r="N43" s="14"/>
      <c r="O43" s="21"/>
      <c r="P43" s="21"/>
      <c r="Q43" s="14"/>
      <c r="R43" s="14"/>
      <c r="S43" s="16"/>
      <c r="T43" s="17"/>
      <c r="U43" s="15"/>
      <c r="V43" s="16"/>
      <c r="W43" s="15"/>
      <c r="X43" s="16"/>
      <c r="Y43" s="16"/>
      <c r="AA43" s="124"/>
    </row>
    <row r="44" spans="2:27" ht="15.75" hidden="1" thickBot="1" x14ac:dyDescent="0.3"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5"/>
      <c r="N44" s="14"/>
      <c r="O44" s="21"/>
      <c r="P44" s="21"/>
      <c r="Q44" s="14"/>
      <c r="R44" s="14"/>
      <c r="S44" s="16"/>
      <c r="T44" s="17"/>
      <c r="U44" s="15"/>
      <c r="V44" s="16"/>
      <c r="W44" s="15"/>
      <c r="X44" s="16"/>
      <c r="Y44" s="16"/>
      <c r="AA44" s="124"/>
    </row>
    <row r="45" spans="2:27" ht="15.75" hidden="1" thickBot="1" x14ac:dyDescent="0.3"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5"/>
      <c r="N45" s="14"/>
      <c r="O45" s="21"/>
      <c r="P45" s="21"/>
      <c r="Q45" s="14"/>
      <c r="R45" s="14"/>
      <c r="S45" s="16"/>
      <c r="T45" s="17"/>
      <c r="U45" s="15"/>
      <c r="V45" s="16"/>
      <c r="W45" s="15"/>
      <c r="X45" s="16"/>
      <c r="Y45" s="16"/>
      <c r="AA45" s="124"/>
    </row>
    <row r="46" spans="2:27" ht="15.75" hidden="1" thickBot="1" x14ac:dyDescent="0.3"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5"/>
      <c r="N46" s="14"/>
      <c r="O46" s="21"/>
      <c r="P46" s="21"/>
      <c r="Q46" s="14"/>
      <c r="R46" s="14"/>
      <c r="S46" s="16"/>
      <c r="T46" s="17"/>
      <c r="U46" s="15"/>
      <c r="V46" s="16"/>
      <c r="W46" s="15"/>
      <c r="X46" s="16"/>
      <c r="Y46" s="16"/>
      <c r="AA46" s="124"/>
    </row>
    <row r="47" spans="2:27" ht="15.75" hidden="1" thickBot="1" x14ac:dyDescent="0.3"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5"/>
      <c r="N47" s="14"/>
      <c r="O47" s="21"/>
      <c r="P47" s="21"/>
      <c r="Q47" s="14"/>
      <c r="R47" s="14"/>
      <c r="S47" s="16"/>
      <c r="T47" s="17"/>
      <c r="U47" s="15"/>
      <c r="V47" s="16"/>
      <c r="W47" s="15"/>
      <c r="X47" s="16"/>
      <c r="Y47" s="16"/>
      <c r="AA47" s="124"/>
    </row>
    <row r="48" spans="2:27" ht="15.75" hidden="1" thickBot="1" x14ac:dyDescent="0.3"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5"/>
      <c r="N48" s="14"/>
      <c r="O48" s="21"/>
      <c r="P48" s="21"/>
      <c r="Q48" s="14"/>
      <c r="R48" s="14"/>
      <c r="S48" s="16"/>
      <c r="T48" s="17"/>
      <c r="U48" s="15"/>
      <c r="V48" s="16"/>
      <c r="W48" s="15"/>
      <c r="X48" s="16"/>
      <c r="Y48" s="16"/>
      <c r="AA48" s="124"/>
    </row>
    <row r="49" spans="2:27" ht="15.75" hidden="1" thickBot="1" x14ac:dyDescent="0.3"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5"/>
      <c r="N49" s="14"/>
      <c r="O49" s="21"/>
      <c r="P49" s="21"/>
      <c r="Q49" s="14"/>
      <c r="R49" s="14"/>
      <c r="S49" s="16"/>
      <c r="T49" s="17"/>
      <c r="U49" s="15"/>
      <c r="V49" s="16"/>
      <c r="W49" s="15"/>
      <c r="X49" s="16"/>
      <c r="Y49" s="16"/>
      <c r="AA49" s="124"/>
    </row>
    <row r="50" spans="2:27" ht="15.75" hidden="1" thickBot="1" x14ac:dyDescent="0.3"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5"/>
      <c r="N50" s="14"/>
      <c r="O50" s="21"/>
      <c r="P50" s="21"/>
      <c r="Q50" s="14"/>
      <c r="R50" s="14"/>
      <c r="S50" s="16"/>
      <c r="T50" s="17"/>
      <c r="U50" s="15"/>
      <c r="V50" s="16"/>
      <c r="W50" s="15"/>
      <c r="X50" s="16"/>
      <c r="Y50" s="16"/>
      <c r="AA50" s="124"/>
    </row>
    <row r="51" spans="2:27" ht="15.75" hidden="1" thickBot="1" x14ac:dyDescent="0.3"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5"/>
      <c r="N51" s="14"/>
      <c r="O51" s="21"/>
      <c r="P51" s="21"/>
      <c r="Q51" s="14"/>
      <c r="R51" s="14"/>
      <c r="S51" s="16"/>
      <c r="T51" s="17"/>
      <c r="U51" s="15"/>
      <c r="V51" s="16"/>
      <c r="W51" s="15"/>
      <c r="X51" s="16"/>
      <c r="Y51" s="16"/>
      <c r="AA51" s="124"/>
    </row>
    <row r="52" spans="2:27" ht="15.75" hidden="1" thickBot="1" x14ac:dyDescent="0.3"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5"/>
      <c r="N52" s="14"/>
      <c r="O52" s="21"/>
      <c r="P52" s="21"/>
      <c r="Q52" s="14"/>
      <c r="R52" s="14"/>
      <c r="S52" s="16"/>
      <c r="T52" s="17"/>
      <c r="U52" s="15"/>
      <c r="V52" s="16"/>
      <c r="W52" s="15"/>
      <c r="X52" s="16"/>
      <c r="Y52" s="16"/>
      <c r="AA52" s="124"/>
    </row>
    <row r="53" spans="2:27" ht="15.75" hidden="1" thickBot="1" x14ac:dyDescent="0.3"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5"/>
      <c r="N53" s="14"/>
      <c r="O53" s="21"/>
      <c r="P53" s="21"/>
      <c r="Q53" s="14"/>
      <c r="R53" s="14"/>
      <c r="S53" s="16"/>
      <c r="T53" s="17"/>
      <c r="U53" s="15"/>
      <c r="V53" s="16"/>
      <c r="W53" s="15"/>
      <c r="X53" s="16"/>
      <c r="Y53" s="16"/>
      <c r="AA53" s="124"/>
    </row>
    <row r="54" spans="2:27" ht="15.75" hidden="1" thickBot="1" x14ac:dyDescent="0.3"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5"/>
      <c r="N54" s="14"/>
      <c r="O54" s="21"/>
      <c r="P54" s="21"/>
      <c r="Q54" s="14"/>
      <c r="R54" s="14"/>
      <c r="S54" s="16"/>
      <c r="T54" s="17"/>
      <c r="U54" s="15"/>
      <c r="V54" s="16"/>
      <c r="W54" s="15"/>
      <c r="X54" s="16"/>
      <c r="Y54" s="16"/>
      <c r="AA54" s="124"/>
    </row>
    <row r="55" spans="2:27" ht="15.75" hidden="1" thickBot="1" x14ac:dyDescent="0.3"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5"/>
      <c r="N55" s="14"/>
      <c r="O55" s="21"/>
      <c r="P55" s="21"/>
      <c r="Q55" s="14"/>
      <c r="R55" s="14"/>
      <c r="S55" s="16"/>
      <c r="T55" s="17"/>
      <c r="U55" s="15"/>
      <c r="V55" s="16"/>
      <c r="W55" s="15"/>
      <c r="X55" s="16"/>
      <c r="Y55" s="16"/>
      <c r="AA55" s="124"/>
    </row>
    <row r="56" spans="2:27" ht="15.75" hidden="1" thickBot="1" x14ac:dyDescent="0.3"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5"/>
      <c r="N56" s="14"/>
      <c r="O56" s="21"/>
      <c r="P56" s="21"/>
      <c r="Q56" s="14"/>
      <c r="R56" s="14"/>
      <c r="S56" s="16"/>
      <c r="T56" s="17"/>
      <c r="U56" s="15"/>
      <c r="V56" s="16"/>
      <c r="W56" s="15"/>
      <c r="X56" s="16"/>
      <c r="Y56" s="16"/>
      <c r="AA56" s="124"/>
    </row>
    <row r="57" spans="2:27" ht="15.75" hidden="1" thickBot="1" x14ac:dyDescent="0.3"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5"/>
      <c r="N57" s="14"/>
      <c r="O57" s="21"/>
      <c r="P57" s="21"/>
      <c r="Q57" s="14"/>
      <c r="R57" s="14"/>
      <c r="S57" s="16"/>
      <c r="T57" s="17"/>
      <c r="U57" s="15"/>
      <c r="V57" s="16"/>
      <c r="W57" s="15"/>
      <c r="X57" s="16"/>
      <c r="Y57" s="16"/>
      <c r="AA57" s="124"/>
    </row>
    <row r="58" spans="2:27" ht="15.75" hidden="1" thickBot="1" x14ac:dyDescent="0.3"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5"/>
      <c r="N58" s="14"/>
      <c r="O58" s="21"/>
      <c r="P58" s="21"/>
      <c r="Q58" s="14"/>
      <c r="R58" s="14"/>
      <c r="S58" s="16"/>
      <c r="T58" s="17"/>
      <c r="U58" s="15"/>
      <c r="V58" s="16"/>
      <c r="W58" s="15"/>
      <c r="X58" s="16"/>
      <c r="Y58" s="16"/>
      <c r="AA58" s="124"/>
    </row>
    <row r="59" spans="2:27" ht="15.75" hidden="1" thickBot="1" x14ac:dyDescent="0.3"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5"/>
      <c r="N59" s="14"/>
      <c r="O59" s="21"/>
      <c r="P59" s="21"/>
      <c r="Q59" s="14"/>
      <c r="R59" s="14"/>
      <c r="S59" s="16"/>
      <c r="T59" s="17"/>
      <c r="U59" s="15"/>
      <c r="V59" s="16"/>
      <c r="W59" s="15"/>
      <c r="X59" s="16"/>
      <c r="Y59" s="16"/>
      <c r="AA59" s="124"/>
    </row>
    <row r="60" spans="2:27" ht="15.75" hidden="1" thickBot="1" x14ac:dyDescent="0.3"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5"/>
      <c r="N60" s="14"/>
      <c r="O60" s="21"/>
      <c r="P60" s="21"/>
      <c r="Q60" s="14"/>
      <c r="R60" s="14"/>
      <c r="S60" s="16"/>
      <c r="T60" s="17"/>
      <c r="U60" s="15"/>
      <c r="V60" s="16"/>
      <c r="W60" s="15"/>
      <c r="X60" s="16"/>
      <c r="Y60" s="16"/>
      <c r="AA60" s="124"/>
    </row>
    <row r="61" spans="2:27" ht="15.75" hidden="1" thickBot="1" x14ac:dyDescent="0.3"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5"/>
      <c r="N61" s="14"/>
      <c r="O61" s="21"/>
      <c r="P61" s="21"/>
      <c r="Q61" s="14"/>
      <c r="R61" s="14"/>
      <c r="S61" s="16"/>
      <c r="T61" s="17"/>
      <c r="U61" s="15"/>
      <c r="V61" s="16"/>
      <c r="W61" s="15"/>
      <c r="X61" s="16"/>
      <c r="Y61" s="16"/>
      <c r="AA61" s="124"/>
    </row>
    <row r="62" spans="2:27" ht="15.75" hidden="1" thickBot="1" x14ac:dyDescent="0.3"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5"/>
      <c r="N62" s="14"/>
      <c r="O62" s="21"/>
      <c r="P62" s="21"/>
      <c r="Q62" s="14"/>
      <c r="R62" s="14"/>
      <c r="S62" s="16"/>
      <c r="T62" s="17"/>
      <c r="U62" s="15"/>
      <c r="V62" s="16"/>
      <c r="W62" s="15"/>
      <c r="X62" s="16"/>
      <c r="Y62" s="16"/>
      <c r="AA62" s="124"/>
    </row>
    <row r="63" spans="2:27" ht="15.75" hidden="1" thickBot="1" x14ac:dyDescent="0.3"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5"/>
      <c r="N63" s="14"/>
      <c r="O63" s="21"/>
      <c r="P63" s="21"/>
      <c r="Q63" s="14"/>
      <c r="R63" s="14"/>
      <c r="S63" s="16"/>
      <c r="T63" s="17"/>
      <c r="U63" s="15"/>
      <c r="V63" s="16"/>
      <c r="W63" s="15"/>
      <c r="X63" s="16"/>
      <c r="Y63" s="16"/>
      <c r="AA63" s="124"/>
    </row>
    <row r="64" spans="2:27" ht="15.75" hidden="1" thickBot="1" x14ac:dyDescent="0.3"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5"/>
      <c r="N64" s="14"/>
      <c r="O64" s="21"/>
      <c r="P64" s="21"/>
      <c r="Q64" s="14"/>
      <c r="R64" s="14"/>
      <c r="S64" s="16"/>
      <c r="T64" s="17"/>
      <c r="U64" s="15"/>
      <c r="V64" s="16"/>
      <c r="W64" s="15"/>
      <c r="X64" s="16"/>
      <c r="Y64" s="16"/>
      <c r="AA64" s="124"/>
    </row>
    <row r="65" spans="2:27" ht="15.75" hidden="1" thickBot="1" x14ac:dyDescent="0.3"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5"/>
      <c r="N65" s="14"/>
      <c r="O65" s="21"/>
      <c r="P65" s="21"/>
      <c r="Q65" s="14"/>
      <c r="R65" s="14"/>
      <c r="S65" s="16"/>
      <c r="T65" s="17"/>
      <c r="U65" s="15"/>
      <c r="V65" s="16"/>
      <c r="W65" s="15"/>
      <c r="X65" s="16"/>
      <c r="Y65" s="16"/>
      <c r="AA65" s="124"/>
    </row>
    <row r="66" spans="2:27" ht="15.75" hidden="1" thickBot="1" x14ac:dyDescent="0.3"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5"/>
      <c r="N66" s="14"/>
      <c r="O66" s="21"/>
      <c r="P66" s="21"/>
      <c r="Q66" s="14"/>
      <c r="R66" s="14"/>
      <c r="S66" s="16"/>
      <c r="T66" s="17"/>
      <c r="U66" s="15"/>
      <c r="V66" s="16"/>
      <c r="W66" s="15"/>
      <c r="X66" s="16"/>
      <c r="Y66" s="16"/>
      <c r="AA66" s="124"/>
    </row>
    <row r="67" spans="2:27" ht="15.75" hidden="1" thickBot="1" x14ac:dyDescent="0.3"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5"/>
      <c r="N67" s="14"/>
      <c r="O67" s="21"/>
      <c r="P67" s="21"/>
      <c r="Q67" s="14"/>
      <c r="R67" s="14"/>
      <c r="S67" s="16"/>
      <c r="T67" s="17"/>
      <c r="U67" s="15"/>
      <c r="V67" s="16"/>
      <c r="W67" s="15"/>
      <c r="X67" s="16"/>
      <c r="Y67" s="16"/>
      <c r="AA67" s="124"/>
    </row>
    <row r="68" spans="2:27" ht="15.75" hidden="1" thickBot="1" x14ac:dyDescent="0.3"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5"/>
      <c r="N68" s="14"/>
      <c r="O68" s="21"/>
      <c r="P68" s="21"/>
      <c r="Q68" s="14"/>
      <c r="R68" s="14"/>
      <c r="S68" s="16"/>
      <c r="T68" s="17"/>
      <c r="U68" s="15"/>
      <c r="V68" s="16"/>
      <c r="W68" s="15"/>
      <c r="X68" s="16"/>
      <c r="Y68" s="16"/>
      <c r="AA68" s="124"/>
    </row>
    <row r="69" spans="2:27" ht="15.75" hidden="1" thickBot="1" x14ac:dyDescent="0.3"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5"/>
      <c r="N69" s="14"/>
      <c r="O69" s="21"/>
      <c r="P69" s="21"/>
      <c r="Q69" s="14"/>
      <c r="R69" s="14"/>
      <c r="S69" s="16"/>
      <c r="T69" s="17"/>
      <c r="U69" s="15"/>
      <c r="V69" s="16"/>
      <c r="W69" s="15"/>
      <c r="X69" s="16"/>
      <c r="Y69" s="16"/>
      <c r="AA69" s="124"/>
    </row>
    <row r="70" spans="2:27" ht="15.75" hidden="1" thickBot="1" x14ac:dyDescent="0.3"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5"/>
      <c r="N70" s="14"/>
      <c r="O70" s="21"/>
      <c r="P70" s="21"/>
      <c r="Q70" s="14"/>
      <c r="R70" s="14"/>
      <c r="S70" s="16"/>
      <c r="T70" s="17"/>
      <c r="U70" s="15"/>
      <c r="V70" s="16"/>
      <c r="W70" s="15"/>
      <c r="X70" s="16"/>
      <c r="Y70" s="16"/>
      <c r="AA70" s="124"/>
    </row>
    <row r="71" spans="2:27" ht="15.75" hidden="1" thickBot="1" x14ac:dyDescent="0.3"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5"/>
      <c r="N71" s="14"/>
      <c r="O71" s="21"/>
      <c r="P71" s="21"/>
      <c r="Q71" s="14"/>
      <c r="R71" s="14"/>
      <c r="S71" s="16"/>
      <c r="T71" s="17"/>
      <c r="U71" s="15"/>
      <c r="V71" s="16"/>
      <c r="W71" s="15"/>
      <c r="X71" s="16"/>
      <c r="Y71" s="16"/>
      <c r="AA71" s="124"/>
    </row>
    <row r="72" spans="2:27" ht="15.75" hidden="1" thickBot="1" x14ac:dyDescent="0.3"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5"/>
      <c r="N72" s="14"/>
      <c r="O72" s="21"/>
      <c r="P72" s="21"/>
      <c r="Q72" s="14"/>
      <c r="R72" s="14"/>
      <c r="S72" s="16"/>
      <c r="T72" s="17"/>
      <c r="U72" s="15"/>
      <c r="V72" s="16"/>
      <c r="W72" s="15"/>
      <c r="X72" s="16"/>
      <c r="Y72" s="16"/>
      <c r="AA72" s="124"/>
    </row>
    <row r="73" spans="2:27" ht="15.75" hidden="1" thickBot="1" x14ac:dyDescent="0.3"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5"/>
      <c r="N73" s="14"/>
      <c r="O73" s="21"/>
      <c r="P73" s="21"/>
      <c r="Q73" s="14"/>
      <c r="R73" s="14"/>
      <c r="S73" s="16"/>
      <c r="T73" s="17"/>
      <c r="U73" s="15"/>
      <c r="V73" s="16"/>
      <c r="W73" s="15"/>
      <c r="X73" s="16"/>
      <c r="Y73" s="16"/>
      <c r="AA73" s="124"/>
    </row>
    <row r="74" spans="2:27" ht="15.75" hidden="1" thickBot="1" x14ac:dyDescent="0.3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5"/>
      <c r="N74" s="14"/>
      <c r="O74" s="21"/>
      <c r="P74" s="21"/>
      <c r="Q74" s="14"/>
      <c r="R74" s="14"/>
      <c r="S74" s="16"/>
      <c r="T74" s="17"/>
      <c r="U74" s="15"/>
      <c r="V74" s="16"/>
      <c r="W74" s="15"/>
      <c r="X74" s="16"/>
      <c r="Y74" s="16"/>
      <c r="AA74" s="124"/>
    </row>
    <row r="75" spans="2:27" ht="15.75" hidden="1" thickBot="1" x14ac:dyDescent="0.3"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5"/>
      <c r="N75" s="14"/>
      <c r="O75" s="21"/>
      <c r="P75" s="21"/>
      <c r="Q75" s="14"/>
      <c r="R75" s="14"/>
      <c r="S75" s="16"/>
      <c r="T75" s="17"/>
      <c r="U75" s="15"/>
      <c r="V75" s="16"/>
      <c r="W75" s="15"/>
      <c r="X75" s="16"/>
      <c r="Y75" s="16"/>
      <c r="AA75" s="124"/>
    </row>
    <row r="76" spans="2:27" ht="15.75" hidden="1" thickBot="1" x14ac:dyDescent="0.3"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5"/>
      <c r="N76" s="14"/>
      <c r="O76" s="21"/>
      <c r="P76" s="21"/>
      <c r="Q76" s="14"/>
      <c r="R76" s="14"/>
      <c r="S76" s="16"/>
      <c r="T76" s="17"/>
      <c r="U76" s="15"/>
      <c r="V76" s="16"/>
      <c r="W76" s="15"/>
      <c r="X76" s="16"/>
      <c r="Y76" s="16"/>
      <c r="AA76" s="124"/>
    </row>
    <row r="77" spans="2:27" ht="15.75" hidden="1" thickBot="1" x14ac:dyDescent="0.3"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5"/>
      <c r="N77" s="14"/>
      <c r="O77" s="21"/>
      <c r="P77" s="21"/>
      <c r="Q77" s="14"/>
      <c r="R77" s="14"/>
      <c r="S77" s="16"/>
      <c r="T77" s="17"/>
      <c r="U77" s="15"/>
      <c r="V77" s="16"/>
      <c r="W77" s="15"/>
      <c r="X77" s="16"/>
      <c r="Y77" s="16"/>
      <c r="AA77" s="124"/>
    </row>
    <row r="78" spans="2:27" ht="15.75" hidden="1" thickBot="1" x14ac:dyDescent="0.3"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5"/>
      <c r="N78" s="14"/>
      <c r="O78" s="21"/>
      <c r="P78" s="21"/>
      <c r="Q78" s="14"/>
      <c r="R78" s="14"/>
      <c r="S78" s="16"/>
      <c r="T78" s="17"/>
      <c r="U78" s="15"/>
      <c r="V78" s="16"/>
      <c r="W78" s="15"/>
      <c r="X78" s="16"/>
      <c r="Y78" s="16"/>
      <c r="AA78" s="124"/>
    </row>
    <row r="79" spans="2:27" ht="15.75" hidden="1" thickBot="1" x14ac:dyDescent="0.3"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5"/>
      <c r="N79" s="14"/>
      <c r="O79" s="21"/>
      <c r="P79" s="21"/>
      <c r="Q79" s="14"/>
      <c r="R79" s="14"/>
      <c r="S79" s="16"/>
      <c r="T79" s="17"/>
      <c r="U79" s="15"/>
      <c r="V79" s="16"/>
      <c r="W79" s="15"/>
      <c r="X79" s="16"/>
      <c r="Y79" s="16"/>
      <c r="AA79" s="124"/>
    </row>
    <row r="80" spans="2:27" ht="15.75" hidden="1" thickBot="1" x14ac:dyDescent="0.3"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5"/>
      <c r="N80" s="14"/>
      <c r="O80" s="21"/>
      <c r="P80" s="21"/>
      <c r="Q80" s="14"/>
      <c r="R80" s="14"/>
      <c r="S80" s="16"/>
      <c r="T80" s="17"/>
      <c r="U80" s="15"/>
      <c r="V80" s="16"/>
      <c r="W80" s="15"/>
      <c r="X80" s="16"/>
      <c r="Y80" s="16"/>
      <c r="AA80" s="124"/>
    </row>
    <row r="81" spans="1:27" ht="15.75" hidden="1" thickBot="1" x14ac:dyDescent="0.3"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5"/>
      <c r="N81" s="14"/>
      <c r="O81" s="21"/>
      <c r="P81" s="21"/>
      <c r="Q81" s="14"/>
      <c r="R81" s="14"/>
      <c r="S81" s="16"/>
      <c r="T81" s="17"/>
      <c r="U81" s="15"/>
      <c r="V81" s="16"/>
      <c r="W81" s="15"/>
      <c r="X81" s="16"/>
      <c r="Y81" s="16"/>
      <c r="AA81" s="124"/>
    </row>
    <row r="82" spans="1:27" ht="15.75" hidden="1" thickBot="1" x14ac:dyDescent="0.3"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5"/>
      <c r="N82" s="14"/>
      <c r="O82" s="21"/>
      <c r="P82" s="21"/>
      <c r="Q82" s="14"/>
      <c r="R82" s="14"/>
      <c r="S82" s="16"/>
      <c r="T82" s="17"/>
      <c r="U82" s="15"/>
      <c r="V82" s="16"/>
      <c r="W82" s="15"/>
      <c r="X82" s="16"/>
      <c r="Y82" s="16"/>
      <c r="AA82" s="124"/>
    </row>
    <row r="83" spans="1:27" ht="15.75" hidden="1" thickBot="1" x14ac:dyDescent="0.3"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5"/>
      <c r="N83" s="14"/>
      <c r="O83" s="21"/>
      <c r="P83" s="21"/>
      <c r="Q83" s="14"/>
      <c r="R83" s="14"/>
      <c r="S83" s="16"/>
      <c r="T83" s="17"/>
      <c r="U83" s="15"/>
      <c r="V83" s="16"/>
      <c r="W83" s="15"/>
      <c r="X83" s="16"/>
      <c r="Y83" s="16"/>
      <c r="AA83" s="124"/>
    </row>
    <row r="84" spans="1:27" ht="15.75" hidden="1" thickBot="1" x14ac:dyDescent="0.3"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5"/>
      <c r="N84" s="14"/>
      <c r="O84" s="21"/>
      <c r="P84" s="21"/>
      <c r="Q84" s="14"/>
      <c r="R84" s="14"/>
      <c r="S84" s="16"/>
      <c r="T84" s="17"/>
      <c r="U84" s="15"/>
      <c r="V84" s="16"/>
      <c r="W84" s="15"/>
      <c r="X84" s="16"/>
      <c r="Y84" s="16"/>
      <c r="AA84" s="124"/>
    </row>
    <row r="85" spans="1:27" ht="15.75" hidden="1" thickBot="1" x14ac:dyDescent="0.3"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5"/>
      <c r="N85" s="14"/>
      <c r="O85" s="21"/>
      <c r="P85" s="21"/>
      <c r="Q85" s="14"/>
      <c r="R85" s="14"/>
      <c r="S85" s="16"/>
      <c r="T85" s="17"/>
      <c r="U85" s="15"/>
      <c r="V85" s="16"/>
      <c r="W85" s="15"/>
      <c r="X85" s="16"/>
      <c r="Y85" s="16"/>
      <c r="AA85" s="124"/>
    </row>
    <row r="86" spans="1:27" ht="15.75" hidden="1" thickBot="1" x14ac:dyDescent="0.3"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5"/>
      <c r="N86" s="14"/>
      <c r="O86" s="21"/>
      <c r="P86" s="21"/>
      <c r="Q86" s="14"/>
      <c r="R86" s="14"/>
      <c r="S86" s="16"/>
      <c r="T86" s="17"/>
      <c r="U86" s="15"/>
      <c r="V86" s="16"/>
      <c r="W86" s="15"/>
      <c r="X86" s="16"/>
      <c r="Y86" s="16"/>
      <c r="AA86" s="124"/>
    </row>
    <row r="87" spans="1:27" ht="15.75" hidden="1" thickBot="1" x14ac:dyDescent="0.3"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5"/>
      <c r="N87" s="14"/>
      <c r="O87" s="21"/>
      <c r="P87" s="21"/>
      <c r="Q87" s="14"/>
      <c r="R87" s="14"/>
      <c r="S87" s="16"/>
      <c r="T87" s="17"/>
      <c r="U87" s="15"/>
      <c r="V87" s="16"/>
      <c r="W87" s="15"/>
      <c r="X87" s="16"/>
      <c r="Y87" s="16"/>
      <c r="AA87" s="124"/>
    </row>
    <row r="88" spans="1:27" ht="15.75" hidden="1" thickBot="1" x14ac:dyDescent="0.3"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5"/>
      <c r="N88" s="14"/>
      <c r="O88" s="21"/>
      <c r="P88" s="21"/>
      <c r="Q88" s="14"/>
      <c r="R88" s="14"/>
      <c r="S88" s="16"/>
      <c r="T88" s="17"/>
      <c r="U88" s="15"/>
      <c r="V88" s="16"/>
      <c r="W88" s="15"/>
      <c r="X88" s="16"/>
      <c r="Y88" s="16"/>
      <c r="AA88" s="124"/>
    </row>
    <row r="89" spans="1:27" ht="15.75" hidden="1" thickBot="1" x14ac:dyDescent="0.3"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5"/>
      <c r="N89" s="14"/>
      <c r="O89" s="21"/>
      <c r="P89" s="21"/>
      <c r="Q89" s="14"/>
      <c r="R89" s="14"/>
      <c r="S89" s="16"/>
      <c r="T89" s="17"/>
      <c r="U89" s="15"/>
      <c r="V89" s="16"/>
      <c r="W89" s="15"/>
      <c r="X89" s="16"/>
      <c r="Y89" s="16"/>
      <c r="AA89" s="124"/>
    </row>
    <row r="90" spans="1:27" ht="15.75" hidden="1" thickBot="1" x14ac:dyDescent="0.3"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5"/>
      <c r="N90" s="14"/>
      <c r="O90" s="21"/>
      <c r="P90" s="21"/>
      <c r="Q90" s="14"/>
      <c r="R90" s="14"/>
      <c r="S90" s="16"/>
      <c r="T90" s="17"/>
      <c r="U90" s="15"/>
      <c r="V90" s="16"/>
      <c r="W90" s="15"/>
      <c r="X90" s="16"/>
      <c r="Y90" s="16"/>
      <c r="AA90" s="124"/>
    </row>
    <row r="91" spans="1:27" ht="15.75" hidden="1" thickBot="1" x14ac:dyDescent="0.3"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5"/>
      <c r="N91" s="14"/>
      <c r="O91" s="21"/>
      <c r="P91" s="21"/>
      <c r="Q91" s="14"/>
      <c r="R91" s="14"/>
      <c r="S91" s="16"/>
      <c r="T91" s="17"/>
      <c r="U91" s="15"/>
      <c r="V91" s="16"/>
      <c r="W91" s="15"/>
      <c r="X91" s="16"/>
      <c r="Y91" s="16"/>
      <c r="AA91" s="124"/>
    </row>
    <row r="92" spans="1:27" ht="15.75" hidden="1" thickBot="1" x14ac:dyDescent="0.3"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5"/>
      <c r="N92" s="14"/>
      <c r="O92" s="21"/>
      <c r="P92" s="21"/>
      <c r="Q92" s="14"/>
      <c r="R92" s="14"/>
      <c r="S92" s="16"/>
      <c r="T92" s="17"/>
      <c r="U92" s="15"/>
      <c r="V92" s="16"/>
      <c r="W92" s="15"/>
      <c r="X92" s="16"/>
      <c r="Y92" s="16"/>
      <c r="AA92" s="124"/>
    </row>
    <row r="93" spans="1:27" ht="15.75" hidden="1" thickBot="1" x14ac:dyDescent="0.3"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5"/>
      <c r="N93" s="14"/>
      <c r="O93" s="21"/>
      <c r="P93" s="21"/>
      <c r="Q93" s="14"/>
      <c r="R93" s="14"/>
      <c r="S93" s="16"/>
      <c r="T93" s="17"/>
      <c r="U93" s="15"/>
      <c r="V93" s="16"/>
      <c r="W93" s="15"/>
      <c r="X93" s="16"/>
      <c r="Y93" s="16"/>
      <c r="AA93" s="124"/>
    </row>
    <row r="94" spans="1:27" ht="15.75" hidden="1" thickBot="1" x14ac:dyDescent="0.3"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5"/>
      <c r="N94" s="14"/>
      <c r="O94" s="21"/>
      <c r="P94" s="21"/>
      <c r="Q94" s="14"/>
      <c r="R94" s="14"/>
      <c r="S94" s="16"/>
      <c r="T94" s="17"/>
      <c r="U94" s="15"/>
      <c r="V94" s="16"/>
      <c r="W94" s="15"/>
      <c r="X94" s="16"/>
      <c r="Y94" s="16"/>
      <c r="AA94" s="124"/>
    </row>
    <row r="95" spans="1:27" ht="15.75" hidden="1" thickBot="1" x14ac:dyDescent="0.3"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5"/>
      <c r="N95" s="14"/>
      <c r="O95" s="21"/>
      <c r="P95" s="21"/>
      <c r="Q95" s="14"/>
      <c r="R95" s="14"/>
      <c r="S95" s="16"/>
      <c r="T95" s="17"/>
      <c r="U95" s="15"/>
      <c r="V95" s="16"/>
      <c r="W95" s="15"/>
      <c r="X95" s="16"/>
      <c r="Y95" s="16"/>
      <c r="AA95" s="124"/>
    </row>
    <row r="96" spans="1:27" ht="15.75" hidden="1" thickBot="1" x14ac:dyDescent="0.3">
      <c r="A96">
        <v>2010</v>
      </c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/>
      <c r="N96" s="20"/>
      <c r="O96" s="21"/>
      <c r="P96" s="21"/>
      <c r="Q96" s="20"/>
      <c r="R96" s="20"/>
      <c r="S96" s="20"/>
      <c r="T96" s="20"/>
      <c r="U96" s="20"/>
      <c r="V96" s="21"/>
      <c r="W96" s="21"/>
      <c r="X96" s="20"/>
      <c r="Y96" s="21"/>
      <c r="AA96">
        <f>IF(X96=0,IF(Y96&gt;1,#REF!+1,),)</f>
        <v>0</v>
      </c>
    </row>
    <row r="97" spans="1:27" ht="15.75" hidden="1" customHeight="1" thickBot="1" x14ac:dyDescent="0.3">
      <c r="A97" s="18"/>
      <c r="B97" s="19" t="s">
        <v>41</v>
      </c>
      <c r="C97" s="20">
        <v>0</v>
      </c>
      <c r="D97" s="20">
        <v>0</v>
      </c>
      <c r="E97" s="20">
        <v>0</v>
      </c>
      <c r="F97" s="20">
        <v>0</v>
      </c>
      <c r="G97" s="20">
        <v>0</v>
      </c>
      <c r="H97" s="20">
        <v>0</v>
      </c>
      <c r="I97" s="20">
        <v>0</v>
      </c>
      <c r="J97" s="20">
        <v>0</v>
      </c>
      <c r="K97" s="20">
        <v>0</v>
      </c>
      <c r="L97" s="20">
        <v>0</v>
      </c>
      <c r="M97" s="20"/>
      <c r="N97" s="20"/>
      <c r="O97" s="21"/>
      <c r="P97" s="21"/>
      <c r="Q97" s="20"/>
      <c r="R97" s="20"/>
      <c r="S97" s="34">
        <v>55000</v>
      </c>
      <c r="T97" s="34"/>
      <c r="U97" s="34">
        <f>G97+L97+M97+R97+S97</f>
        <v>55000</v>
      </c>
      <c r="V97" s="21">
        <v>0</v>
      </c>
      <c r="W97" s="21">
        <f t="shared" ref="W97:W135" si="0">U97+V97</f>
        <v>55000</v>
      </c>
      <c r="X97" s="34">
        <v>55000</v>
      </c>
      <c r="Y97" s="21">
        <f t="shared" ref="Y97:Y135" si="1">W97-X97</f>
        <v>0</v>
      </c>
      <c r="AA97">
        <f t="shared" ref="AA97" si="2">IF(X97=0,IF(Y97&gt;1,AA96+1,),)</f>
        <v>0</v>
      </c>
    </row>
    <row r="98" spans="1:27" ht="15.75" hidden="1" thickBot="1" x14ac:dyDescent="0.3">
      <c r="A98" s="18"/>
      <c r="B98" s="19" t="s">
        <v>42</v>
      </c>
      <c r="C98" s="20">
        <v>0</v>
      </c>
      <c r="D98" s="20">
        <v>0</v>
      </c>
      <c r="E98" s="20">
        <v>0</v>
      </c>
      <c r="F98" s="20">
        <v>0</v>
      </c>
      <c r="G98" s="20">
        <v>0</v>
      </c>
      <c r="H98" s="20">
        <v>0</v>
      </c>
      <c r="I98" s="20">
        <v>0</v>
      </c>
      <c r="J98" s="20">
        <v>0</v>
      </c>
      <c r="K98" s="20">
        <v>0</v>
      </c>
      <c r="L98" s="20">
        <v>0</v>
      </c>
      <c r="M98" s="20"/>
      <c r="N98" s="20"/>
      <c r="O98" s="21"/>
      <c r="P98" s="21"/>
      <c r="Q98" s="20"/>
      <c r="R98" s="20"/>
      <c r="S98" s="34">
        <v>55000</v>
      </c>
      <c r="T98" s="34"/>
      <c r="U98" s="34">
        <f t="shared" ref="U98:U129" si="3">G98+L98+M98+R98+S98+N98+Q98+T98</f>
        <v>55000</v>
      </c>
      <c r="V98" s="21">
        <f t="shared" ref="V98:V136" si="4">Y97</f>
        <v>0</v>
      </c>
      <c r="W98" s="21">
        <f t="shared" si="0"/>
        <v>55000</v>
      </c>
      <c r="X98" s="34">
        <v>55000</v>
      </c>
      <c r="Y98" s="21">
        <f t="shared" si="1"/>
        <v>0</v>
      </c>
      <c r="AA98">
        <f t="shared" ref="AA98:AA136" si="5">IF(X98=0,IF(Y98&gt;1,AA97+1,),)</f>
        <v>0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0</v>
      </c>
      <c r="E99" s="20">
        <v>0</v>
      </c>
      <c r="F99" s="20">
        <v>0</v>
      </c>
      <c r="G99" s="20">
        <v>0</v>
      </c>
      <c r="H99" s="20">
        <v>0</v>
      </c>
      <c r="I99" s="20">
        <v>0</v>
      </c>
      <c r="J99" s="20">
        <v>0</v>
      </c>
      <c r="K99" s="20">
        <v>0</v>
      </c>
      <c r="L99" s="20">
        <v>0</v>
      </c>
      <c r="M99" s="20"/>
      <c r="N99" s="20"/>
      <c r="O99" s="21"/>
      <c r="P99" s="21"/>
      <c r="Q99" s="20"/>
      <c r="R99" s="20"/>
      <c r="S99" s="34">
        <v>55000</v>
      </c>
      <c r="T99" s="34"/>
      <c r="U99" s="34">
        <f t="shared" si="3"/>
        <v>55000</v>
      </c>
      <c r="V99" s="21">
        <f t="shared" si="4"/>
        <v>0</v>
      </c>
      <c r="W99" s="21">
        <f t="shared" si="0"/>
        <v>55000</v>
      </c>
      <c r="X99" s="34">
        <v>55000</v>
      </c>
      <c r="Y99" s="21">
        <f t="shared" si="1"/>
        <v>0</v>
      </c>
      <c r="AA99">
        <f t="shared" si="5"/>
        <v>0</v>
      </c>
    </row>
    <row r="100" spans="1:27" ht="16.5" hidden="1" customHeight="1" thickBot="1" x14ac:dyDescent="0.3">
      <c r="A100" s="18"/>
      <c r="B100" s="19" t="s">
        <v>44</v>
      </c>
      <c r="C100" s="20">
        <v>0</v>
      </c>
      <c r="D100" s="20">
        <v>0</v>
      </c>
      <c r="E100" s="20">
        <v>0</v>
      </c>
      <c r="F100" s="20">
        <v>0</v>
      </c>
      <c r="G100" s="20">
        <v>0</v>
      </c>
      <c r="H100" s="20">
        <v>0</v>
      </c>
      <c r="I100" s="20">
        <v>0</v>
      </c>
      <c r="J100" s="20">
        <v>0</v>
      </c>
      <c r="K100" s="20">
        <v>0</v>
      </c>
      <c r="L100" s="20">
        <v>0</v>
      </c>
      <c r="M100" s="20"/>
      <c r="N100" s="20"/>
      <c r="O100" s="21"/>
      <c r="P100" s="21"/>
      <c r="Q100" s="20"/>
      <c r="R100" s="20"/>
      <c r="S100" s="34">
        <v>55000</v>
      </c>
      <c r="T100" s="34"/>
      <c r="U100" s="34">
        <f t="shared" si="3"/>
        <v>55000</v>
      </c>
      <c r="V100" s="21">
        <f t="shared" si="4"/>
        <v>0</v>
      </c>
      <c r="W100" s="21">
        <f t="shared" si="0"/>
        <v>55000</v>
      </c>
      <c r="X100" s="34">
        <v>55000</v>
      </c>
      <c r="Y100" s="21">
        <f t="shared" si="1"/>
        <v>0</v>
      </c>
      <c r="AA100">
        <f t="shared" si="5"/>
        <v>0</v>
      </c>
    </row>
    <row r="101" spans="1:27" ht="17.25" hidden="1" customHeight="1" thickBot="1" x14ac:dyDescent="0.3">
      <c r="A101" s="18"/>
      <c r="B101" s="19" t="s">
        <v>45</v>
      </c>
      <c r="C101" s="20">
        <v>0</v>
      </c>
      <c r="D101" s="20">
        <v>0</v>
      </c>
      <c r="E101" s="20">
        <v>0</v>
      </c>
      <c r="F101" s="20">
        <v>0</v>
      </c>
      <c r="G101" s="20">
        <v>0</v>
      </c>
      <c r="H101" s="20">
        <v>0</v>
      </c>
      <c r="I101" s="20">
        <v>0</v>
      </c>
      <c r="J101" s="20">
        <v>0</v>
      </c>
      <c r="K101" s="20">
        <v>0</v>
      </c>
      <c r="L101" s="20">
        <v>0</v>
      </c>
      <c r="M101" s="20"/>
      <c r="N101" s="20"/>
      <c r="O101" s="21"/>
      <c r="P101" s="21"/>
      <c r="Q101" s="20"/>
      <c r="R101" s="20"/>
      <c r="S101" s="34">
        <v>55000</v>
      </c>
      <c r="T101" s="34"/>
      <c r="U101" s="34">
        <f t="shared" si="3"/>
        <v>55000</v>
      </c>
      <c r="V101" s="21">
        <f t="shared" si="4"/>
        <v>0</v>
      </c>
      <c r="W101" s="21">
        <f t="shared" si="0"/>
        <v>55000</v>
      </c>
      <c r="X101" s="34">
        <v>55000</v>
      </c>
      <c r="Y101" s="21">
        <f t="shared" si="1"/>
        <v>0</v>
      </c>
      <c r="AA101">
        <f t="shared" si="5"/>
        <v>0</v>
      </c>
    </row>
    <row r="102" spans="1:27" ht="14.25" hidden="1" customHeight="1" thickBot="1" x14ac:dyDescent="0.3">
      <c r="A102" s="18"/>
      <c r="B102" s="19" t="s">
        <v>46</v>
      </c>
      <c r="C102" s="20">
        <v>0</v>
      </c>
      <c r="D102" s="20">
        <v>0</v>
      </c>
      <c r="E102" s="20">
        <v>0</v>
      </c>
      <c r="F102" s="20">
        <v>0</v>
      </c>
      <c r="G102" s="20">
        <v>0</v>
      </c>
      <c r="H102" s="20">
        <v>0</v>
      </c>
      <c r="I102" s="20">
        <v>0</v>
      </c>
      <c r="J102" s="20">
        <v>0</v>
      </c>
      <c r="K102" s="20">
        <v>0</v>
      </c>
      <c r="L102" s="20">
        <v>0</v>
      </c>
      <c r="M102" s="20"/>
      <c r="N102" s="20"/>
      <c r="O102" s="21"/>
      <c r="P102" s="21"/>
      <c r="Q102" s="20"/>
      <c r="R102" s="20"/>
      <c r="S102" s="34">
        <v>55000</v>
      </c>
      <c r="T102" s="34"/>
      <c r="U102" s="34">
        <f t="shared" si="3"/>
        <v>55000</v>
      </c>
      <c r="V102" s="21">
        <f t="shared" si="4"/>
        <v>0</v>
      </c>
      <c r="W102" s="21">
        <f t="shared" si="0"/>
        <v>55000</v>
      </c>
      <c r="X102" s="34">
        <v>55000</v>
      </c>
      <c r="Y102" s="21">
        <f t="shared" si="1"/>
        <v>0</v>
      </c>
      <c r="AA102">
        <f t="shared" si="5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0</v>
      </c>
      <c r="D103" s="20">
        <v>0</v>
      </c>
      <c r="E103" s="20">
        <v>0</v>
      </c>
      <c r="F103" s="20">
        <v>0</v>
      </c>
      <c r="G103" s="20">
        <v>0</v>
      </c>
      <c r="H103" s="20">
        <v>0</v>
      </c>
      <c r="I103" s="20">
        <v>0</v>
      </c>
      <c r="J103" s="20">
        <v>0</v>
      </c>
      <c r="K103" s="20">
        <v>0</v>
      </c>
      <c r="L103" s="20">
        <v>0</v>
      </c>
      <c r="M103" s="20"/>
      <c r="N103" s="20"/>
      <c r="O103" s="21"/>
      <c r="P103" s="21"/>
      <c r="Q103" s="20"/>
      <c r="R103" s="20"/>
      <c r="S103" s="34">
        <v>56650</v>
      </c>
      <c r="T103" s="34"/>
      <c r="U103" s="34">
        <f t="shared" si="3"/>
        <v>56650</v>
      </c>
      <c r="V103" s="21">
        <f t="shared" si="4"/>
        <v>0</v>
      </c>
      <c r="W103" s="21">
        <f t="shared" si="0"/>
        <v>56650</v>
      </c>
      <c r="X103" s="34">
        <v>56650</v>
      </c>
      <c r="Y103" s="21">
        <f t="shared" si="1"/>
        <v>0</v>
      </c>
      <c r="AA103">
        <f t="shared" si="5"/>
        <v>0</v>
      </c>
    </row>
    <row r="104" spans="1:27" ht="15.75" hidden="1" thickBot="1" x14ac:dyDescent="0.3">
      <c r="A104" s="18"/>
      <c r="B104" s="19" t="s">
        <v>36</v>
      </c>
      <c r="C104" s="20">
        <v>0</v>
      </c>
      <c r="D104" s="20">
        <v>0</v>
      </c>
      <c r="E104" s="20">
        <v>0</v>
      </c>
      <c r="F104" s="20">
        <v>0</v>
      </c>
      <c r="G104" s="20">
        <v>0</v>
      </c>
      <c r="H104" s="20">
        <v>0</v>
      </c>
      <c r="I104" s="20">
        <v>0</v>
      </c>
      <c r="J104" s="20">
        <v>0</v>
      </c>
      <c r="K104" s="20">
        <v>0</v>
      </c>
      <c r="L104" s="20">
        <v>0</v>
      </c>
      <c r="M104" s="20"/>
      <c r="N104" s="20"/>
      <c r="O104" s="21"/>
      <c r="P104" s="21"/>
      <c r="Q104" s="20"/>
      <c r="R104" s="20"/>
      <c r="S104" s="34">
        <v>56650</v>
      </c>
      <c r="T104" s="34"/>
      <c r="U104" s="34">
        <f t="shared" si="3"/>
        <v>56650</v>
      </c>
      <c r="V104" s="21">
        <f t="shared" si="4"/>
        <v>0</v>
      </c>
      <c r="W104" s="21">
        <f t="shared" si="0"/>
        <v>56650</v>
      </c>
      <c r="X104" s="34">
        <v>56650</v>
      </c>
      <c r="Y104" s="21">
        <f t="shared" si="1"/>
        <v>0</v>
      </c>
      <c r="AA104">
        <f t="shared" si="5"/>
        <v>0</v>
      </c>
    </row>
    <row r="105" spans="1:27" ht="15.75" hidden="1" thickBot="1" x14ac:dyDescent="0.3">
      <c r="A105" s="18"/>
      <c r="B105" s="19" t="s">
        <v>37</v>
      </c>
      <c r="C105" s="20">
        <v>0</v>
      </c>
      <c r="D105" s="20">
        <v>0</v>
      </c>
      <c r="E105" s="20">
        <v>0</v>
      </c>
      <c r="F105" s="20">
        <v>0</v>
      </c>
      <c r="G105" s="20">
        <v>0</v>
      </c>
      <c r="H105" s="20">
        <v>0</v>
      </c>
      <c r="I105" s="20">
        <v>0</v>
      </c>
      <c r="J105" s="20">
        <v>0</v>
      </c>
      <c r="K105" s="20">
        <v>0</v>
      </c>
      <c r="L105" s="20">
        <v>0</v>
      </c>
      <c r="M105" s="20"/>
      <c r="N105" s="20"/>
      <c r="O105" s="21"/>
      <c r="P105" s="21"/>
      <c r="Q105" s="20"/>
      <c r="R105" s="20"/>
      <c r="S105" s="34">
        <v>56650</v>
      </c>
      <c r="T105" s="34"/>
      <c r="U105" s="34">
        <f t="shared" si="3"/>
        <v>56650</v>
      </c>
      <c r="V105" s="21">
        <f t="shared" si="4"/>
        <v>0</v>
      </c>
      <c r="W105" s="21">
        <f t="shared" si="0"/>
        <v>56650</v>
      </c>
      <c r="X105" s="34">
        <v>56650</v>
      </c>
      <c r="Y105" s="21">
        <f t="shared" si="1"/>
        <v>0</v>
      </c>
      <c r="AA105">
        <f t="shared" si="5"/>
        <v>0</v>
      </c>
    </row>
    <row r="106" spans="1:27" ht="15.75" hidden="1" thickBot="1" x14ac:dyDescent="0.3">
      <c r="A106" s="18"/>
      <c r="B106" s="19" t="s">
        <v>38</v>
      </c>
      <c r="C106" s="20">
        <v>0</v>
      </c>
      <c r="D106" s="20">
        <v>0</v>
      </c>
      <c r="E106" s="20">
        <v>0</v>
      </c>
      <c r="F106" s="20">
        <v>0</v>
      </c>
      <c r="G106" s="20">
        <v>0</v>
      </c>
      <c r="H106" s="20">
        <v>0</v>
      </c>
      <c r="I106" s="20">
        <v>0</v>
      </c>
      <c r="J106" s="20">
        <v>0</v>
      </c>
      <c r="K106" s="20">
        <v>0</v>
      </c>
      <c r="L106" s="20">
        <v>0</v>
      </c>
      <c r="M106" s="20"/>
      <c r="N106" s="20"/>
      <c r="O106" s="21"/>
      <c r="P106" s="21"/>
      <c r="Q106" s="20"/>
      <c r="R106" s="20"/>
      <c r="S106" s="34">
        <v>56650</v>
      </c>
      <c r="T106" s="34"/>
      <c r="U106" s="34">
        <f t="shared" si="3"/>
        <v>56650</v>
      </c>
      <c r="V106" s="21">
        <f t="shared" si="4"/>
        <v>0</v>
      </c>
      <c r="W106" s="21">
        <f t="shared" si="0"/>
        <v>56650</v>
      </c>
      <c r="X106" s="34">
        <v>56650</v>
      </c>
      <c r="Y106" s="21">
        <f t="shared" si="1"/>
        <v>0</v>
      </c>
      <c r="AA106">
        <f t="shared" si="5"/>
        <v>0</v>
      </c>
    </row>
    <row r="107" spans="1:27" ht="15.75" hidden="1" thickBot="1" x14ac:dyDescent="0.3">
      <c r="A107" s="18"/>
      <c r="B107" s="19" t="s">
        <v>39</v>
      </c>
      <c r="C107" s="20">
        <v>0</v>
      </c>
      <c r="D107" s="20">
        <v>0</v>
      </c>
      <c r="E107" s="20">
        <v>0</v>
      </c>
      <c r="F107" s="20">
        <v>0</v>
      </c>
      <c r="G107" s="20">
        <v>0</v>
      </c>
      <c r="H107" s="20">
        <v>0</v>
      </c>
      <c r="I107" s="20">
        <v>0</v>
      </c>
      <c r="J107" s="20">
        <v>0</v>
      </c>
      <c r="K107" s="20">
        <v>0</v>
      </c>
      <c r="L107" s="20">
        <v>0</v>
      </c>
      <c r="M107" s="20"/>
      <c r="N107" s="20"/>
      <c r="O107" s="21"/>
      <c r="P107" s="21"/>
      <c r="Q107" s="20"/>
      <c r="R107" s="20"/>
      <c r="S107" s="34">
        <v>56650</v>
      </c>
      <c r="T107" s="34"/>
      <c r="U107" s="34">
        <f t="shared" si="3"/>
        <v>56650</v>
      </c>
      <c r="V107" s="21">
        <f t="shared" si="4"/>
        <v>0</v>
      </c>
      <c r="W107" s="21">
        <f t="shared" si="0"/>
        <v>56650</v>
      </c>
      <c r="X107" s="34">
        <v>56650</v>
      </c>
      <c r="Y107" s="21">
        <f t="shared" si="1"/>
        <v>0</v>
      </c>
      <c r="AA107">
        <f t="shared" si="5"/>
        <v>0</v>
      </c>
    </row>
    <row r="108" spans="1:27" ht="15.75" hidden="1" thickBot="1" x14ac:dyDescent="0.3">
      <c r="A108" s="18"/>
      <c r="B108" s="19" t="s">
        <v>40</v>
      </c>
      <c r="C108" s="20">
        <v>0</v>
      </c>
      <c r="D108" s="20">
        <v>0</v>
      </c>
      <c r="E108" s="20">
        <v>0</v>
      </c>
      <c r="F108" s="20">
        <v>0</v>
      </c>
      <c r="G108" s="20">
        <v>0</v>
      </c>
      <c r="H108" s="20">
        <v>0</v>
      </c>
      <c r="I108" s="20">
        <v>0</v>
      </c>
      <c r="J108" s="20">
        <v>0</v>
      </c>
      <c r="K108" s="20">
        <v>0</v>
      </c>
      <c r="L108" s="20">
        <v>0</v>
      </c>
      <c r="M108" s="20"/>
      <c r="N108" s="20"/>
      <c r="O108" s="21"/>
      <c r="P108" s="21"/>
      <c r="Q108" s="20"/>
      <c r="R108" s="20"/>
      <c r="S108" s="34">
        <v>56650</v>
      </c>
      <c r="T108" s="34"/>
      <c r="U108" s="34">
        <f t="shared" si="3"/>
        <v>56650</v>
      </c>
      <c r="V108" s="21">
        <f t="shared" si="4"/>
        <v>0</v>
      </c>
      <c r="W108" s="21">
        <f t="shared" si="0"/>
        <v>56650</v>
      </c>
      <c r="X108" s="34">
        <v>56650</v>
      </c>
      <c r="Y108" s="21">
        <f t="shared" si="1"/>
        <v>0</v>
      </c>
      <c r="AA108">
        <f t="shared" si="5"/>
        <v>0</v>
      </c>
    </row>
    <row r="109" spans="1:27" ht="15.75" hidden="1" thickBot="1" x14ac:dyDescent="0.3">
      <c r="A109" s="18"/>
      <c r="B109" s="19" t="s">
        <v>41</v>
      </c>
      <c r="C109" s="20">
        <v>0</v>
      </c>
      <c r="D109" s="20">
        <v>0</v>
      </c>
      <c r="E109" s="20">
        <v>0</v>
      </c>
      <c r="F109" s="20">
        <v>0</v>
      </c>
      <c r="G109" s="20">
        <v>0</v>
      </c>
      <c r="H109" s="20">
        <v>0</v>
      </c>
      <c r="I109" s="20">
        <v>0</v>
      </c>
      <c r="J109" s="20">
        <v>0</v>
      </c>
      <c r="K109" s="20">
        <v>0</v>
      </c>
      <c r="L109" s="20">
        <v>0</v>
      </c>
      <c r="M109" s="20"/>
      <c r="N109" s="20"/>
      <c r="O109" s="21"/>
      <c r="P109" s="21"/>
      <c r="Q109" s="20"/>
      <c r="R109" s="20"/>
      <c r="S109" s="34">
        <v>56650</v>
      </c>
      <c r="T109" s="34"/>
      <c r="U109" s="34">
        <f t="shared" si="3"/>
        <v>56650</v>
      </c>
      <c r="V109" s="21">
        <f t="shared" si="4"/>
        <v>0</v>
      </c>
      <c r="W109" s="21">
        <f t="shared" si="0"/>
        <v>56650</v>
      </c>
      <c r="X109" s="34">
        <v>56650</v>
      </c>
      <c r="Y109" s="21">
        <f t="shared" si="1"/>
        <v>0</v>
      </c>
      <c r="AA109">
        <f t="shared" si="5"/>
        <v>0</v>
      </c>
    </row>
    <row r="110" spans="1:27" ht="15.75" hidden="1" thickBot="1" x14ac:dyDescent="0.3">
      <c r="A110" s="18"/>
      <c r="B110" s="19" t="s">
        <v>42</v>
      </c>
      <c r="C110" s="20">
        <v>0</v>
      </c>
      <c r="D110" s="20">
        <v>0</v>
      </c>
      <c r="E110" s="20">
        <v>0</v>
      </c>
      <c r="F110" s="20">
        <v>0</v>
      </c>
      <c r="G110" s="20">
        <v>0</v>
      </c>
      <c r="H110" s="20">
        <v>0</v>
      </c>
      <c r="I110" s="20">
        <v>0</v>
      </c>
      <c r="J110" s="20">
        <v>0</v>
      </c>
      <c r="K110" s="20">
        <v>0</v>
      </c>
      <c r="L110" s="20">
        <v>0</v>
      </c>
      <c r="M110" s="20"/>
      <c r="N110" s="20"/>
      <c r="O110" s="21"/>
      <c r="P110" s="21"/>
      <c r="Q110" s="20"/>
      <c r="R110" s="20"/>
      <c r="S110" s="34">
        <v>56650</v>
      </c>
      <c r="T110" s="34"/>
      <c r="U110" s="34">
        <f t="shared" si="3"/>
        <v>56650</v>
      </c>
      <c r="V110" s="21">
        <f t="shared" si="4"/>
        <v>0</v>
      </c>
      <c r="W110" s="21">
        <f t="shared" si="0"/>
        <v>56650</v>
      </c>
      <c r="X110" s="34">
        <v>56650</v>
      </c>
      <c r="Y110" s="21">
        <f t="shared" si="1"/>
        <v>0</v>
      </c>
      <c r="AA110">
        <f t="shared" si="5"/>
        <v>0</v>
      </c>
    </row>
    <row r="111" spans="1:27" ht="15.75" hidden="1" thickBot="1" x14ac:dyDescent="0.3">
      <c r="A111" s="18"/>
      <c r="B111" s="19" t="s">
        <v>43</v>
      </c>
      <c r="C111" s="20">
        <v>0</v>
      </c>
      <c r="D111" s="20">
        <v>0</v>
      </c>
      <c r="E111" s="20">
        <v>0</v>
      </c>
      <c r="F111" s="20">
        <v>0</v>
      </c>
      <c r="G111" s="20">
        <v>0</v>
      </c>
      <c r="H111" s="20">
        <v>0</v>
      </c>
      <c r="I111" s="20">
        <v>0</v>
      </c>
      <c r="J111" s="20">
        <v>0</v>
      </c>
      <c r="K111" s="20">
        <v>0</v>
      </c>
      <c r="L111" s="20">
        <v>0</v>
      </c>
      <c r="M111" s="20"/>
      <c r="N111" s="20"/>
      <c r="O111" s="21"/>
      <c r="P111" s="21"/>
      <c r="Q111" s="20"/>
      <c r="R111" s="20"/>
      <c r="S111" s="34">
        <v>56650</v>
      </c>
      <c r="T111" s="34">
        <v>11330</v>
      </c>
      <c r="U111" s="34">
        <f t="shared" si="3"/>
        <v>67980</v>
      </c>
      <c r="V111" s="21">
        <f t="shared" si="4"/>
        <v>0</v>
      </c>
      <c r="W111" s="21">
        <f t="shared" si="0"/>
        <v>67980</v>
      </c>
      <c r="X111" s="34">
        <v>67980</v>
      </c>
      <c r="Y111" s="21">
        <f t="shared" si="1"/>
        <v>0</v>
      </c>
      <c r="AA111">
        <f t="shared" si="5"/>
        <v>0</v>
      </c>
    </row>
    <row r="112" spans="1:27" ht="15.75" hidden="1" thickBot="1" x14ac:dyDescent="0.3">
      <c r="A112" s="18"/>
      <c r="B112" s="19" t="s">
        <v>44</v>
      </c>
      <c r="C112" s="20">
        <v>0</v>
      </c>
      <c r="D112" s="20">
        <v>0</v>
      </c>
      <c r="E112" s="20">
        <v>0</v>
      </c>
      <c r="F112" s="20">
        <v>0</v>
      </c>
      <c r="G112" s="20">
        <v>0</v>
      </c>
      <c r="H112" s="20">
        <v>0</v>
      </c>
      <c r="I112" s="20">
        <v>0</v>
      </c>
      <c r="J112" s="20">
        <v>0</v>
      </c>
      <c r="K112" s="20">
        <v>0</v>
      </c>
      <c r="L112" s="20">
        <v>0</v>
      </c>
      <c r="M112" s="20"/>
      <c r="N112" s="20"/>
      <c r="O112" s="21"/>
      <c r="P112" s="21"/>
      <c r="Q112" s="20"/>
      <c r="R112" s="20"/>
      <c r="S112" s="34">
        <v>56650</v>
      </c>
      <c r="T112" s="34"/>
      <c r="U112" s="34">
        <f t="shared" si="3"/>
        <v>56650</v>
      </c>
      <c r="V112" s="21">
        <f t="shared" si="4"/>
        <v>0</v>
      </c>
      <c r="W112" s="21">
        <f t="shared" si="0"/>
        <v>56650</v>
      </c>
      <c r="X112" s="34">
        <v>56650</v>
      </c>
      <c r="Y112" s="21">
        <f t="shared" si="1"/>
        <v>0</v>
      </c>
      <c r="AA112">
        <f t="shared" si="5"/>
        <v>0</v>
      </c>
    </row>
    <row r="113" spans="1:27" ht="15.75" hidden="1" thickBot="1" x14ac:dyDescent="0.3">
      <c r="A113" s="18"/>
      <c r="B113" s="19" t="s">
        <v>45</v>
      </c>
      <c r="C113" s="20">
        <v>0</v>
      </c>
      <c r="D113" s="20">
        <v>0</v>
      </c>
      <c r="E113" s="20">
        <v>0</v>
      </c>
      <c r="F113" s="20">
        <v>0</v>
      </c>
      <c r="G113" s="20">
        <v>0</v>
      </c>
      <c r="H113" s="20">
        <v>0</v>
      </c>
      <c r="I113" s="20">
        <v>0</v>
      </c>
      <c r="J113" s="20">
        <v>0</v>
      </c>
      <c r="K113" s="20">
        <v>0</v>
      </c>
      <c r="L113" s="20">
        <v>0</v>
      </c>
      <c r="M113" s="20"/>
      <c r="N113" s="20"/>
      <c r="O113" s="21"/>
      <c r="P113" s="21"/>
      <c r="Q113" s="20"/>
      <c r="R113" s="20"/>
      <c r="S113" s="34">
        <v>56650</v>
      </c>
      <c r="T113" s="34"/>
      <c r="U113" s="34">
        <f t="shared" si="3"/>
        <v>56650</v>
      </c>
      <c r="V113" s="21">
        <f t="shared" si="4"/>
        <v>0</v>
      </c>
      <c r="W113" s="21">
        <f t="shared" si="0"/>
        <v>56650</v>
      </c>
      <c r="X113" s="34">
        <v>56650</v>
      </c>
      <c r="Y113" s="21">
        <f t="shared" si="1"/>
        <v>0</v>
      </c>
      <c r="AA113">
        <f t="shared" si="5"/>
        <v>0</v>
      </c>
    </row>
    <row r="114" spans="1:27" ht="15.75" hidden="1" thickBot="1" x14ac:dyDescent="0.3">
      <c r="A114" s="18"/>
      <c r="B114" s="19" t="s">
        <v>46</v>
      </c>
      <c r="C114" s="20">
        <v>0</v>
      </c>
      <c r="D114" s="20">
        <v>0</v>
      </c>
      <c r="E114" s="20">
        <v>0</v>
      </c>
      <c r="F114" s="20">
        <v>0</v>
      </c>
      <c r="G114" s="20">
        <v>0</v>
      </c>
      <c r="H114" s="20">
        <v>0</v>
      </c>
      <c r="I114" s="20">
        <v>0</v>
      </c>
      <c r="J114" s="20">
        <v>0</v>
      </c>
      <c r="K114" s="20">
        <v>0</v>
      </c>
      <c r="L114" s="20">
        <v>0</v>
      </c>
      <c r="M114" s="20"/>
      <c r="N114" s="20"/>
      <c r="O114" s="21"/>
      <c r="P114" s="21"/>
      <c r="Q114" s="20"/>
      <c r="R114" s="20"/>
      <c r="S114" s="34">
        <v>56650</v>
      </c>
      <c r="T114" s="34"/>
      <c r="U114" s="34">
        <f t="shared" si="3"/>
        <v>56650</v>
      </c>
      <c r="V114" s="21">
        <f t="shared" si="4"/>
        <v>0</v>
      </c>
      <c r="W114" s="21">
        <f t="shared" si="0"/>
        <v>56650</v>
      </c>
      <c r="X114" s="34">
        <v>56650</v>
      </c>
      <c r="Y114" s="21">
        <f t="shared" si="1"/>
        <v>0</v>
      </c>
      <c r="AA114">
        <f t="shared" si="5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0</v>
      </c>
      <c r="D115" s="20">
        <v>0</v>
      </c>
      <c r="E115" s="20">
        <v>0</v>
      </c>
      <c r="F115" s="20">
        <v>0</v>
      </c>
      <c r="G115" s="20">
        <v>0</v>
      </c>
      <c r="H115" s="20">
        <v>0</v>
      </c>
      <c r="I115" s="20">
        <v>0</v>
      </c>
      <c r="J115" s="20">
        <v>0</v>
      </c>
      <c r="K115" s="20">
        <v>0</v>
      </c>
      <c r="L115" s="20">
        <v>0</v>
      </c>
      <c r="M115" s="20"/>
      <c r="N115" s="20"/>
      <c r="O115" s="21"/>
      <c r="P115" s="21"/>
      <c r="Q115" s="20"/>
      <c r="R115" s="20"/>
      <c r="S115" s="34">
        <v>58859</v>
      </c>
      <c r="T115" s="34"/>
      <c r="U115" s="34">
        <f t="shared" si="3"/>
        <v>58859</v>
      </c>
      <c r="V115" s="21">
        <f t="shared" si="4"/>
        <v>0</v>
      </c>
      <c r="W115" s="21">
        <f t="shared" si="0"/>
        <v>58859</v>
      </c>
      <c r="X115" s="34">
        <v>58859</v>
      </c>
      <c r="Y115" s="21">
        <f t="shared" si="1"/>
        <v>0</v>
      </c>
      <c r="AA115">
        <f t="shared" si="5"/>
        <v>0</v>
      </c>
    </row>
    <row r="116" spans="1:27" ht="15.75" hidden="1" thickBot="1" x14ac:dyDescent="0.3">
      <c r="A116" s="18"/>
      <c r="B116" s="19" t="s">
        <v>36</v>
      </c>
      <c r="C116" s="71">
        <v>0</v>
      </c>
      <c r="D116" s="71">
        <v>0</v>
      </c>
      <c r="E116" s="71">
        <v>0</v>
      </c>
      <c r="F116" s="71">
        <v>0</v>
      </c>
      <c r="G116" s="71">
        <v>0</v>
      </c>
      <c r="H116" s="71">
        <v>0</v>
      </c>
      <c r="I116" s="71">
        <v>0</v>
      </c>
      <c r="J116" s="71">
        <v>0</v>
      </c>
      <c r="K116" s="71">
        <v>0</v>
      </c>
      <c r="L116" s="71">
        <v>0</v>
      </c>
      <c r="M116" s="75"/>
      <c r="N116" s="75"/>
      <c r="O116" s="21"/>
      <c r="P116" s="21"/>
      <c r="Q116" s="75"/>
      <c r="R116" s="75"/>
      <c r="S116" s="76">
        <v>58859</v>
      </c>
      <c r="T116" s="76"/>
      <c r="U116" s="76">
        <f t="shared" si="3"/>
        <v>58859</v>
      </c>
      <c r="V116" s="77">
        <f t="shared" si="4"/>
        <v>0</v>
      </c>
      <c r="W116" s="77">
        <f t="shared" si="0"/>
        <v>58859</v>
      </c>
      <c r="X116" s="76"/>
      <c r="Y116" s="77">
        <f t="shared" si="1"/>
        <v>58859</v>
      </c>
      <c r="AA116">
        <f t="shared" si="5"/>
        <v>1</v>
      </c>
    </row>
    <row r="117" spans="1:27" ht="15.75" hidden="1" thickBot="1" x14ac:dyDescent="0.3">
      <c r="A117" s="18"/>
      <c r="B117" s="19" t="s">
        <v>37</v>
      </c>
      <c r="C117" s="20">
        <v>0</v>
      </c>
      <c r="D117" s="20">
        <v>0</v>
      </c>
      <c r="E117" s="20">
        <v>0</v>
      </c>
      <c r="F117" s="20">
        <v>0</v>
      </c>
      <c r="G117" s="20">
        <v>0</v>
      </c>
      <c r="H117" s="20">
        <v>0</v>
      </c>
      <c r="I117" s="20">
        <v>0</v>
      </c>
      <c r="J117" s="20">
        <v>0</v>
      </c>
      <c r="K117" s="20">
        <v>0</v>
      </c>
      <c r="L117" s="20">
        <v>0</v>
      </c>
      <c r="M117" s="20"/>
      <c r="N117" s="20"/>
      <c r="O117" s="21"/>
      <c r="P117" s="21"/>
      <c r="Q117" s="20"/>
      <c r="R117" s="20"/>
      <c r="S117" s="34">
        <v>58859</v>
      </c>
      <c r="T117" s="34"/>
      <c r="U117" s="34">
        <f t="shared" si="3"/>
        <v>58859</v>
      </c>
      <c r="V117" s="21">
        <f t="shared" si="4"/>
        <v>58859</v>
      </c>
      <c r="W117" s="21">
        <f t="shared" si="0"/>
        <v>117718</v>
      </c>
      <c r="X117" s="20"/>
      <c r="Y117" s="21">
        <f t="shared" si="1"/>
        <v>117718</v>
      </c>
      <c r="AA117">
        <f t="shared" si="5"/>
        <v>2</v>
      </c>
    </row>
    <row r="118" spans="1:27" ht="15.75" hidden="1" thickBot="1" x14ac:dyDescent="0.3">
      <c r="A118" s="18"/>
      <c r="B118" s="19" t="s">
        <v>38</v>
      </c>
      <c r="C118" s="20">
        <v>0</v>
      </c>
      <c r="D118" s="20">
        <v>0</v>
      </c>
      <c r="E118" s="20">
        <v>0</v>
      </c>
      <c r="F118" s="20">
        <v>0</v>
      </c>
      <c r="G118" s="20">
        <v>0</v>
      </c>
      <c r="H118" s="20">
        <v>0</v>
      </c>
      <c r="I118" s="20">
        <v>0</v>
      </c>
      <c r="J118" s="20">
        <v>0</v>
      </c>
      <c r="K118" s="20">
        <v>0</v>
      </c>
      <c r="L118" s="20">
        <v>0</v>
      </c>
      <c r="M118" s="20"/>
      <c r="N118" s="20"/>
      <c r="O118" s="21"/>
      <c r="P118" s="21"/>
      <c r="Q118" s="20"/>
      <c r="R118" s="20"/>
      <c r="S118" s="34">
        <v>58859</v>
      </c>
      <c r="T118" s="34"/>
      <c r="U118" s="34">
        <f t="shared" si="3"/>
        <v>58859</v>
      </c>
      <c r="V118" s="21">
        <f t="shared" si="4"/>
        <v>117718</v>
      </c>
      <c r="W118" s="21">
        <f t="shared" si="0"/>
        <v>176577</v>
      </c>
      <c r="X118" s="20"/>
      <c r="Y118" s="21">
        <f t="shared" si="1"/>
        <v>176577</v>
      </c>
      <c r="AA118">
        <f t="shared" si="5"/>
        <v>3</v>
      </c>
    </row>
    <row r="119" spans="1:27" ht="15.75" hidden="1" thickBot="1" x14ac:dyDescent="0.3">
      <c r="A119" s="18"/>
      <c r="B119" s="19" t="s">
        <v>39</v>
      </c>
      <c r="C119" s="20">
        <v>0</v>
      </c>
      <c r="D119" s="20">
        <v>0</v>
      </c>
      <c r="E119" s="20">
        <v>0</v>
      </c>
      <c r="F119" s="20">
        <v>0</v>
      </c>
      <c r="G119" s="20">
        <v>0</v>
      </c>
      <c r="H119" s="20">
        <v>0</v>
      </c>
      <c r="I119" s="20">
        <v>0</v>
      </c>
      <c r="J119" s="20">
        <v>0</v>
      </c>
      <c r="K119" s="20">
        <v>0</v>
      </c>
      <c r="L119" s="20">
        <v>0</v>
      </c>
      <c r="M119" s="20"/>
      <c r="N119" s="20"/>
      <c r="O119" s="21"/>
      <c r="P119" s="21"/>
      <c r="Q119" s="20"/>
      <c r="R119" s="20"/>
      <c r="S119" s="34">
        <v>58859</v>
      </c>
      <c r="T119" s="34"/>
      <c r="U119" s="34">
        <f t="shared" si="3"/>
        <v>58859</v>
      </c>
      <c r="V119" s="21">
        <f t="shared" si="4"/>
        <v>176577</v>
      </c>
      <c r="W119" s="21">
        <f t="shared" si="0"/>
        <v>235436</v>
      </c>
      <c r="X119" s="20"/>
      <c r="Y119" s="21">
        <f t="shared" si="1"/>
        <v>235436</v>
      </c>
      <c r="AA119">
        <f t="shared" si="5"/>
        <v>4</v>
      </c>
    </row>
    <row r="120" spans="1:27" ht="15.75" hidden="1" thickBot="1" x14ac:dyDescent="0.3">
      <c r="A120" s="18"/>
      <c r="B120" s="19" t="s">
        <v>40</v>
      </c>
      <c r="C120" s="20">
        <v>0</v>
      </c>
      <c r="D120" s="20">
        <v>0</v>
      </c>
      <c r="E120" s="20">
        <v>0</v>
      </c>
      <c r="F120" s="20">
        <v>0</v>
      </c>
      <c r="G120" s="20">
        <v>0</v>
      </c>
      <c r="H120" s="20">
        <v>0</v>
      </c>
      <c r="I120" s="20">
        <v>0</v>
      </c>
      <c r="J120" s="20">
        <v>0</v>
      </c>
      <c r="K120" s="20">
        <v>0</v>
      </c>
      <c r="L120" s="20">
        <v>0</v>
      </c>
      <c r="M120" s="20"/>
      <c r="N120" s="20"/>
      <c r="O120" s="21"/>
      <c r="P120" s="21"/>
      <c r="Q120" s="20"/>
      <c r="R120" s="20"/>
      <c r="S120" s="34">
        <v>58859</v>
      </c>
      <c r="T120" s="34"/>
      <c r="U120" s="34">
        <f t="shared" si="3"/>
        <v>58859</v>
      </c>
      <c r="V120" s="21">
        <f t="shared" si="4"/>
        <v>235436</v>
      </c>
      <c r="W120" s="21">
        <f t="shared" si="0"/>
        <v>294295</v>
      </c>
      <c r="X120" s="20"/>
      <c r="Y120" s="21">
        <f t="shared" si="1"/>
        <v>294295</v>
      </c>
      <c r="AA120">
        <f t="shared" si="5"/>
        <v>5</v>
      </c>
    </row>
    <row r="121" spans="1:27" ht="15.75" hidden="1" thickBot="1" x14ac:dyDescent="0.3">
      <c r="A121" s="18"/>
      <c r="B121" s="19" t="s">
        <v>41</v>
      </c>
      <c r="C121" s="20">
        <v>0</v>
      </c>
      <c r="D121" s="20">
        <v>0</v>
      </c>
      <c r="E121" s="20">
        <v>0</v>
      </c>
      <c r="F121" s="20">
        <v>0</v>
      </c>
      <c r="G121" s="20">
        <v>0</v>
      </c>
      <c r="H121" s="20">
        <v>0</v>
      </c>
      <c r="I121" s="20">
        <v>0</v>
      </c>
      <c r="J121" s="20">
        <v>0</v>
      </c>
      <c r="K121" s="20">
        <v>0</v>
      </c>
      <c r="L121" s="20">
        <v>0</v>
      </c>
      <c r="M121" s="20"/>
      <c r="N121" s="20"/>
      <c r="O121" s="21"/>
      <c r="P121" s="21"/>
      <c r="Q121" s="20"/>
      <c r="R121" s="20"/>
      <c r="S121" s="34">
        <v>58859</v>
      </c>
      <c r="T121" s="34"/>
      <c r="U121" s="34">
        <f t="shared" si="3"/>
        <v>58859</v>
      </c>
      <c r="V121" s="21">
        <f t="shared" si="4"/>
        <v>294295</v>
      </c>
      <c r="W121" s="21">
        <f t="shared" si="0"/>
        <v>353154</v>
      </c>
      <c r="X121" s="20"/>
      <c r="Y121" s="21">
        <f t="shared" si="1"/>
        <v>353154</v>
      </c>
      <c r="AA121">
        <f t="shared" si="5"/>
        <v>6</v>
      </c>
    </row>
    <row r="122" spans="1:27" ht="15.75" hidden="1" thickBot="1" x14ac:dyDescent="0.3">
      <c r="A122" s="18"/>
      <c r="B122" s="19" t="s">
        <v>42</v>
      </c>
      <c r="C122" s="20">
        <v>0</v>
      </c>
      <c r="D122" s="20">
        <v>0</v>
      </c>
      <c r="E122" s="20">
        <v>0</v>
      </c>
      <c r="F122" s="20">
        <v>0</v>
      </c>
      <c r="G122" s="20">
        <v>0</v>
      </c>
      <c r="H122" s="20">
        <v>0</v>
      </c>
      <c r="I122" s="20">
        <v>0</v>
      </c>
      <c r="J122" s="20">
        <v>0</v>
      </c>
      <c r="K122" s="20">
        <v>0</v>
      </c>
      <c r="L122" s="20">
        <v>0</v>
      </c>
      <c r="M122" s="20"/>
      <c r="N122" s="20"/>
      <c r="O122" s="21"/>
      <c r="P122" s="21"/>
      <c r="Q122" s="20"/>
      <c r="R122" s="20"/>
      <c r="S122" s="34">
        <v>58859</v>
      </c>
      <c r="T122" s="34"/>
      <c r="U122" s="34">
        <f t="shared" si="3"/>
        <v>58859</v>
      </c>
      <c r="V122" s="21">
        <f t="shared" si="4"/>
        <v>353154</v>
      </c>
      <c r="W122" s="21">
        <f t="shared" si="0"/>
        <v>412013</v>
      </c>
      <c r="X122" s="20"/>
      <c r="Y122" s="21">
        <f t="shared" si="1"/>
        <v>412013</v>
      </c>
      <c r="AA122">
        <f t="shared" si="5"/>
        <v>7</v>
      </c>
    </row>
    <row r="123" spans="1:27" ht="15.75" hidden="1" thickBot="1" x14ac:dyDescent="0.3">
      <c r="A123" s="18"/>
      <c r="B123" s="19" t="s">
        <v>43</v>
      </c>
      <c r="C123" s="20">
        <v>0</v>
      </c>
      <c r="D123" s="20">
        <v>0</v>
      </c>
      <c r="E123" s="20">
        <v>0</v>
      </c>
      <c r="F123" s="20">
        <v>0</v>
      </c>
      <c r="G123" s="20">
        <v>0</v>
      </c>
      <c r="H123" s="20">
        <v>0</v>
      </c>
      <c r="I123" s="20">
        <v>0</v>
      </c>
      <c r="J123" s="20">
        <v>0</v>
      </c>
      <c r="K123" s="20">
        <v>0</v>
      </c>
      <c r="L123" s="20">
        <v>0</v>
      </c>
      <c r="M123" s="20"/>
      <c r="N123" s="20"/>
      <c r="O123" s="21"/>
      <c r="P123" s="21"/>
      <c r="Q123" s="20"/>
      <c r="R123" s="20"/>
      <c r="S123" s="34">
        <v>58859</v>
      </c>
      <c r="T123" s="34"/>
      <c r="U123" s="34">
        <f t="shared" si="3"/>
        <v>58859</v>
      </c>
      <c r="V123" s="21">
        <f t="shared" si="4"/>
        <v>412013</v>
      </c>
      <c r="W123" s="21">
        <f t="shared" si="0"/>
        <v>470872</v>
      </c>
      <c r="X123" s="20"/>
      <c r="Y123" s="21">
        <f t="shared" si="1"/>
        <v>470872</v>
      </c>
      <c r="AA123">
        <f t="shared" si="5"/>
        <v>8</v>
      </c>
    </row>
    <row r="124" spans="1:27" ht="15.75" hidden="1" thickBot="1" x14ac:dyDescent="0.3">
      <c r="A124" s="18"/>
      <c r="B124" s="19" t="s">
        <v>44</v>
      </c>
      <c r="C124" s="20">
        <v>0</v>
      </c>
      <c r="D124" s="20">
        <v>0</v>
      </c>
      <c r="E124" s="20">
        <v>0</v>
      </c>
      <c r="F124" s="20">
        <v>0</v>
      </c>
      <c r="G124" s="20">
        <v>0</v>
      </c>
      <c r="H124" s="20">
        <v>0</v>
      </c>
      <c r="I124" s="20">
        <v>0</v>
      </c>
      <c r="J124" s="20">
        <v>0</v>
      </c>
      <c r="K124" s="20">
        <v>0</v>
      </c>
      <c r="L124" s="20">
        <v>0</v>
      </c>
      <c r="M124" s="20"/>
      <c r="N124" s="20"/>
      <c r="O124" s="21"/>
      <c r="P124" s="21"/>
      <c r="Q124" s="20"/>
      <c r="R124" s="20"/>
      <c r="S124" s="34">
        <v>58859</v>
      </c>
      <c r="T124" s="34"/>
      <c r="U124" s="34">
        <f t="shared" si="3"/>
        <v>58859</v>
      </c>
      <c r="V124" s="21">
        <f t="shared" si="4"/>
        <v>470872</v>
      </c>
      <c r="W124" s="21">
        <f t="shared" si="0"/>
        <v>529731</v>
      </c>
      <c r="X124" s="20"/>
      <c r="Y124" s="21">
        <f t="shared" si="1"/>
        <v>529731</v>
      </c>
      <c r="AA124">
        <f t="shared" si="5"/>
        <v>9</v>
      </c>
    </row>
    <row r="125" spans="1:27" ht="15.75" hidden="1" thickBot="1" x14ac:dyDescent="0.3">
      <c r="A125" s="18"/>
      <c r="B125" s="86" t="s">
        <v>45</v>
      </c>
      <c r="C125" s="87">
        <v>0</v>
      </c>
      <c r="D125" s="87">
        <v>0</v>
      </c>
      <c r="E125" s="87">
        <v>0</v>
      </c>
      <c r="F125" s="87">
        <v>0</v>
      </c>
      <c r="G125" s="87">
        <v>0</v>
      </c>
      <c r="H125" s="87">
        <v>0</v>
      </c>
      <c r="I125" s="87">
        <v>0</v>
      </c>
      <c r="J125" s="87">
        <v>0</v>
      </c>
      <c r="K125" s="87">
        <v>0</v>
      </c>
      <c r="L125" s="87">
        <v>0</v>
      </c>
      <c r="M125" s="87"/>
      <c r="N125" s="87"/>
      <c r="O125" s="21"/>
      <c r="P125" s="21"/>
      <c r="Q125" s="87"/>
      <c r="R125" s="87"/>
      <c r="S125" s="88">
        <v>58859</v>
      </c>
      <c r="T125" s="88">
        <v>45762</v>
      </c>
      <c r="U125" s="88">
        <f t="shared" si="3"/>
        <v>104621</v>
      </c>
      <c r="V125" s="89">
        <f t="shared" si="4"/>
        <v>529731</v>
      </c>
      <c r="W125" s="89">
        <f t="shared" si="0"/>
        <v>634352</v>
      </c>
      <c r="X125" s="90">
        <v>1022466</v>
      </c>
      <c r="Y125" s="89">
        <f t="shared" si="1"/>
        <v>-388114</v>
      </c>
      <c r="AA125">
        <f t="shared" si="5"/>
        <v>0</v>
      </c>
    </row>
    <row r="126" spans="1:27" ht="15.75" hidden="1" thickBot="1" x14ac:dyDescent="0.3">
      <c r="A126" s="18"/>
      <c r="B126" s="19" t="s">
        <v>46</v>
      </c>
      <c r="C126" s="20">
        <v>0</v>
      </c>
      <c r="D126" s="20">
        <v>0</v>
      </c>
      <c r="E126" s="20">
        <v>0</v>
      </c>
      <c r="F126" s="20">
        <v>0</v>
      </c>
      <c r="G126" s="20">
        <v>0</v>
      </c>
      <c r="H126" s="20">
        <v>0</v>
      </c>
      <c r="I126" s="20">
        <v>0</v>
      </c>
      <c r="J126" s="20">
        <v>0</v>
      </c>
      <c r="K126" s="20">
        <v>0</v>
      </c>
      <c r="L126" s="20">
        <v>0</v>
      </c>
      <c r="M126" s="20"/>
      <c r="N126" s="20"/>
      <c r="O126" s="21"/>
      <c r="P126" s="21"/>
      <c r="Q126" s="20"/>
      <c r="R126" s="20"/>
      <c r="S126" s="34">
        <v>58859</v>
      </c>
      <c r="T126" s="34">
        <v>45681</v>
      </c>
      <c r="U126" s="34">
        <f t="shared" si="3"/>
        <v>104540</v>
      </c>
      <c r="V126" s="21">
        <f t="shared" si="4"/>
        <v>-388114</v>
      </c>
      <c r="W126" s="21">
        <f t="shared" si="0"/>
        <v>-283574</v>
      </c>
      <c r="X126" s="20"/>
      <c r="Y126" s="21">
        <f t="shared" si="1"/>
        <v>-283574</v>
      </c>
      <c r="AA126">
        <f t="shared" si="5"/>
        <v>0</v>
      </c>
    </row>
    <row r="127" spans="1:27" ht="15.75" hidden="1" thickBot="1" x14ac:dyDescent="0.3">
      <c r="A127" s="18">
        <v>2013</v>
      </c>
      <c r="B127" s="106" t="s">
        <v>35</v>
      </c>
      <c r="C127" s="39">
        <v>0</v>
      </c>
      <c r="D127" s="39">
        <v>0</v>
      </c>
      <c r="E127" s="39">
        <v>0</v>
      </c>
      <c r="F127" s="39">
        <v>0</v>
      </c>
      <c r="G127" s="39">
        <v>0</v>
      </c>
      <c r="H127" s="39">
        <v>0</v>
      </c>
      <c r="I127" s="39">
        <v>0</v>
      </c>
      <c r="J127" s="39">
        <v>0</v>
      </c>
      <c r="K127" s="39">
        <v>0</v>
      </c>
      <c r="L127" s="39">
        <v>0</v>
      </c>
      <c r="M127" s="39"/>
      <c r="N127" s="39"/>
      <c r="O127" s="21"/>
      <c r="P127" s="21"/>
      <c r="Q127" s="39"/>
      <c r="R127" s="39"/>
      <c r="S127" s="69">
        <v>59734</v>
      </c>
      <c r="T127" s="69">
        <v>45615</v>
      </c>
      <c r="U127" s="69">
        <f t="shared" si="3"/>
        <v>105349</v>
      </c>
      <c r="V127" s="41">
        <f t="shared" si="4"/>
        <v>-283574</v>
      </c>
      <c r="W127" s="41">
        <f t="shared" si="0"/>
        <v>-178225</v>
      </c>
      <c r="X127" s="39"/>
      <c r="Y127" s="41">
        <f t="shared" si="1"/>
        <v>-178225</v>
      </c>
      <c r="AA127">
        <f t="shared" si="5"/>
        <v>0</v>
      </c>
    </row>
    <row r="128" spans="1:27" ht="15.75" hidden="1" thickBot="1" x14ac:dyDescent="0.3">
      <c r="A128" s="18"/>
      <c r="B128" s="107" t="s">
        <v>36</v>
      </c>
      <c r="C128" s="44">
        <v>0</v>
      </c>
      <c r="D128" s="44">
        <v>0</v>
      </c>
      <c r="E128" s="44">
        <v>0</v>
      </c>
      <c r="F128" s="44">
        <v>0</v>
      </c>
      <c r="G128" s="44">
        <v>0</v>
      </c>
      <c r="H128" s="44">
        <v>0</v>
      </c>
      <c r="I128" s="44">
        <v>0</v>
      </c>
      <c r="J128" s="44">
        <v>0</v>
      </c>
      <c r="K128" s="44">
        <v>0</v>
      </c>
      <c r="L128" s="44">
        <v>0</v>
      </c>
      <c r="M128" s="44"/>
      <c r="N128" s="70"/>
      <c r="O128" s="21"/>
      <c r="P128" s="21"/>
      <c r="Q128" s="70">
        <v>12288</v>
      </c>
      <c r="R128" s="44"/>
      <c r="S128" s="70">
        <v>59734</v>
      </c>
      <c r="T128" s="70">
        <v>45677</v>
      </c>
      <c r="U128" s="70">
        <f t="shared" si="3"/>
        <v>117699</v>
      </c>
      <c r="V128" s="46">
        <f t="shared" si="4"/>
        <v>-178225</v>
      </c>
      <c r="W128" s="46">
        <f t="shared" si="0"/>
        <v>-60526</v>
      </c>
      <c r="X128" s="44"/>
      <c r="Y128" s="46">
        <f t="shared" si="1"/>
        <v>-60526</v>
      </c>
      <c r="AA128">
        <f t="shared" si="5"/>
        <v>0</v>
      </c>
    </row>
    <row r="129" spans="1:27" ht="15.75" hidden="1" thickBot="1" x14ac:dyDescent="0.3">
      <c r="A129" s="18"/>
      <c r="B129" s="107" t="s">
        <v>37</v>
      </c>
      <c r="C129" s="44">
        <v>0</v>
      </c>
      <c r="D129" s="44">
        <v>0</v>
      </c>
      <c r="E129" s="44">
        <v>0</v>
      </c>
      <c r="F129" s="44">
        <v>0</v>
      </c>
      <c r="G129" s="44">
        <v>0</v>
      </c>
      <c r="H129" s="44">
        <v>0</v>
      </c>
      <c r="I129" s="44">
        <v>0</v>
      </c>
      <c r="J129" s="44">
        <v>0</v>
      </c>
      <c r="K129" s="44">
        <v>0</v>
      </c>
      <c r="L129" s="44">
        <v>0</v>
      </c>
      <c r="M129" s="44"/>
      <c r="N129" s="44"/>
      <c r="O129" s="21"/>
      <c r="P129" s="21"/>
      <c r="Q129" s="44"/>
      <c r="R129" s="44"/>
      <c r="S129" s="70">
        <v>59734</v>
      </c>
      <c r="T129" s="70">
        <v>45739</v>
      </c>
      <c r="U129" s="70">
        <f t="shared" si="3"/>
        <v>105473</v>
      </c>
      <c r="V129" s="46">
        <f t="shared" si="4"/>
        <v>-60526</v>
      </c>
      <c r="W129" s="46">
        <f>U129+V129+1247876</f>
        <v>1292823</v>
      </c>
      <c r="X129" s="44"/>
      <c r="Y129" s="46">
        <f t="shared" si="1"/>
        <v>1292823</v>
      </c>
      <c r="AA129">
        <f t="shared" si="5"/>
        <v>1</v>
      </c>
    </row>
    <row r="130" spans="1:27" ht="15.75" hidden="1" thickBot="1" x14ac:dyDescent="0.3">
      <c r="A130" s="18"/>
      <c r="B130" s="107" t="s">
        <v>38</v>
      </c>
      <c r="C130" s="44">
        <v>0</v>
      </c>
      <c r="D130" s="44">
        <v>0</v>
      </c>
      <c r="E130" s="44">
        <v>0</v>
      </c>
      <c r="F130" s="44">
        <v>0</v>
      </c>
      <c r="G130" s="44">
        <v>0</v>
      </c>
      <c r="H130" s="44">
        <v>0</v>
      </c>
      <c r="I130" s="44">
        <v>0</v>
      </c>
      <c r="J130" s="44">
        <v>0</v>
      </c>
      <c r="K130" s="44">
        <v>0</v>
      </c>
      <c r="L130" s="44">
        <v>0</v>
      </c>
      <c r="M130" s="44"/>
      <c r="N130" s="44"/>
      <c r="O130" s="21"/>
      <c r="P130" s="21"/>
      <c r="Q130" s="44"/>
      <c r="R130" s="44"/>
      <c r="S130" s="70">
        <v>59734</v>
      </c>
      <c r="T130" s="70">
        <v>45880</v>
      </c>
      <c r="U130" s="70">
        <f t="shared" ref="U130:U161" si="6">G130+L130+M130+R130+S130+N130+Q130+T130</f>
        <v>105614</v>
      </c>
      <c r="V130" s="46">
        <f t="shared" si="4"/>
        <v>1292823</v>
      </c>
      <c r="W130" s="46">
        <f t="shared" si="0"/>
        <v>1398437</v>
      </c>
      <c r="X130" s="44"/>
      <c r="Y130" s="46">
        <f t="shared" si="1"/>
        <v>1398437</v>
      </c>
      <c r="AA130">
        <f t="shared" si="5"/>
        <v>2</v>
      </c>
    </row>
    <row r="131" spans="1:27" ht="15.75" hidden="1" thickBot="1" x14ac:dyDescent="0.3">
      <c r="A131" s="18"/>
      <c r="B131" s="107" t="s">
        <v>39</v>
      </c>
      <c r="C131" s="44">
        <v>0</v>
      </c>
      <c r="D131" s="44">
        <v>0</v>
      </c>
      <c r="E131" s="44">
        <v>0</v>
      </c>
      <c r="F131" s="44">
        <v>0</v>
      </c>
      <c r="G131" s="44">
        <v>0</v>
      </c>
      <c r="H131" s="44">
        <v>0</v>
      </c>
      <c r="I131" s="44">
        <v>0</v>
      </c>
      <c r="J131" s="44">
        <v>0</v>
      </c>
      <c r="K131" s="44">
        <v>0</v>
      </c>
      <c r="L131" s="44">
        <v>0</v>
      </c>
      <c r="M131" s="44"/>
      <c r="N131" s="44"/>
      <c r="O131" s="21"/>
      <c r="P131" s="21"/>
      <c r="Q131" s="44"/>
      <c r="R131" s="44"/>
      <c r="S131" s="70">
        <v>59734</v>
      </c>
      <c r="T131" s="70">
        <v>45772</v>
      </c>
      <c r="U131" s="70">
        <f t="shared" si="6"/>
        <v>105506</v>
      </c>
      <c r="V131" s="46">
        <f t="shared" si="4"/>
        <v>1398437</v>
      </c>
      <c r="W131" s="46">
        <f t="shared" si="0"/>
        <v>1503943</v>
      </c>
      <c r="X131" s="44"/>
      <c r="Y131" s="46">
        <f t="shared" si="1"/>
        <v>1503943</v>
      </c>
      <c r="AA131">
        <f t="shared" si="5"/>
        <v>3</v>
      </c>
    </row>
    <row r="132" spans="1:27" ht="15.75" hidden="1" thickBot="1" x14ac:dyDescent="0.3">
      <c r="A132" s="18"/>
      <c r="B132" s="107" t="s">
        <v>40</v>
      </c>
      <c r="C132" s="44">
        <v>0</v>
      </c>
      <c r="D132" s="44">
        <v>0</v>
      </c>
      <c r="E132" s="44">
        <v>0</v>
      </c>
      <c r="F132" s="44">
        <v>0</v>
      </c>
      <c r="G132" s="44">
        <v>0</v>
      </c>
      <c r="H132" s="44">
        <v>0</v>
      </c>
      <c r="I132" s="44">
        <v>0</v>
      </c>
      <c r="J132" s="44">
        <v>0</v>
      </c>
      <c r="K132" s="44">
        <v>0</v>
      </c>
      <c r="L132" s="44">
        <v>0</v>
      </c>
      <c r="M132" s="44"/>
      <c r="N132" s="44"/>
      <c r="O132" s="21"/>
      <c r="P132" s="21"/>
      <c r="Q132" s="44"/>
      <c r="R132" s="44"/>
      <c r="S132" s="70">
        <v>59734</v>
      </c>
      <c r="T132" s="70">
        <v>45705</v>
      </c>
      <c r="U132" s="70">
        <f t="shared" si="6"/>
        <v>105439</v>
      </c>
      <c r="V132" s="46">
        <f t="shared" si="4"/>
        <v>1503943</v>
      </c>
      <c r="W132" s="46">
        <f t="shared" si="0"/>
        <v>1609382</v>
      </c>
      <c r="X132" s="44"/>
      <c r="Y132" s="46">
        <f t="shared" si="1"/>
        <v>1609382</v>
      </c>
      <c r="AA132">
        <f t="shared" si="5"/>
        <v>4</v>
      </c>
    </row>
    <row r="133" spans="1:27" ht="15.75" hidden="1" thickBot="1" x14ac:dyDescent="0.3">
      <c r="A133" s="18"/>
      <c r="B133" s="107" t="s">
        <v>41</v>
      </c>
      <c r="C133" s="44">
        <v>0</v>
      </c>
      <c r="D133" s="44">
        <v>0</v>
      </c>
      <c r="E133" s="44">
        <v>0</v>
      </c>
      <c r="F133" s="44">
        <v>0</v>
      </c>
      <c r="G133" s="44">
        <v>0</v>
      </c>
      <c r="H133" s="44">
        <v>0</v>
      </c>
      <c r="I133" s="44">
        <v>0</v>
      </c>
      <c r="J133" s="44">
        <v>0</v>
      </c>
      <c r="K133" s="44">
        <v>0</v>
      </c>
      <c r="L133" s="44">
        <v>0</v>
      </c>
      <c r="M133" s="44"/>
      <c r="N133" s="44"/>
      <c r="O133" s="21"/>
      <c r="P133" s="21"/>
      <c r="Q133" s="44"/>
      <c r="R133" s="44"/>
      <c r="S133" s="70">
        <v>59734</v>
      </c>
      <c r="T133" s="70">
        <v>45900</v>
      </c>
      <c r="U133" s="70">
        <f t="shared" si="6"/>
        <v>105634</v>
      </c>
      <c r="V133" s="46">
        <f t="shared" si="4"/>
        <v>1609382</v>
      </c>
      <c r="W133" s="46">
        <f t="shared" si="0"/>
        <v>1715016</v>
      </c>
      <c r="X133" s="44"/>
      <c r="Y133" s="46">
        <f t="shared" si="1"/>
        <v>1715016</v>
      </c>
      <c r="AA133">
        <f t="shared" si="5"/>
        <v>5</v>
      </c>
    </row>
    <row r="134" spans="1:27" ht="15.75" hidden="1" thickBot="1" x14ac:dyDescent="0.3">
      <c r="A134" s="18"/>
      <c r="B134" s="107" t="s">
        <v>42</v>
      </c>
      <c r="C134" s="44">
        <v>0</v>
      </c>
      <c r="D134" s="44">
        <v>0</v>
      </c>
      <c r="E134" s="44">
        <v>0</v>
      </c>
      <c r="F134" s="44">
        <v>0</v>
      </c>
      <c r="G134" s="44">
        <v>0</v>
      </c>
      <c r="H134" s="44">
        <v>0</v>
      </c>
      <c r="I134" s="44">
        <v>0</v>
      </c>
      <c r="J134" s="44">
        <v>0</v>
      </c>
      <c r="K134" s="44">
        <v>0</v>
      </c>
      <c r="L134" s="44">
        <v>0</v>
      </c>
      <c r="M134" s="44"/>
      <c r="N134" s="44"/>
      <c r="O134" s="21"/>
      <c r="P134" s="21"/>
      <c r="Q134" s="44"/>
      <c r="R134" s="44"/>
      <c r="S134" s="70">
        <v>59734</v>
      </c>
      <c r="T134" s="70">
        <v>46077</v>
      </c>
      <c r="U134" s="70">
        <f t="shared" si="6"/>
        <v>105811</v>
      </c>
      <c r="V134" s="46">
        <f t="shared" si="4"/>
        <v>1715016</v>
      </c>
      <c r="W134" s="46">
        <f t="shared" si="0"/>
        <v>1820827</v>
      </c>
      <c r="X134" s="44"/>
      <c r="Y134" s="46">
        <f t="shared" si="1"/>
        <v>1820827</v>
      </c>
      <c r="AA134">
        <f t="shared" si="5"/>
        <v>6</v>
      </c>
    </row>
    <row r="135" spans="1:27" ht="15.75" hidden="1" thickBot="1" x14ac:dyDescent="0.3">
      <c r="A135" s="18"/>
      <c r="B135" s="107" t="s">
        <v>43</v>
      </c>
      <c r="C135" s="44">
        <v>0</v>
      </c>
      <c r="D135" s="44">
        <v>0</v>
      </c>
      <c r="E135" s="44">
        <v>0</v>
      </c>
      <c r="F135" s="44">
        <v>0</v>
      </c>
      <c r="G135" s="44">
        <v>0</v>
      </c>
      <c r="H135" s="44">
        <v>0</v>
      </c>
      <c r="I135" s="44">
        <v>0</v>
      </c>
      <c r="J135" s="44">
        <v>0</v>
      </c>
      <c r="K135" s="44">
        <v>0</v>
      </c>
      <c r="L135" s="44">
        <v>0</v>
      </c>
      <c r="M135" s="44"/>
      <c r="N135" s="44"/>
      <c r="O135" s="21"/>
      <c r="P135" s="21"/>
      <c r="Q135" s="44"/>
      <c r="R135" s="44"/>
      <c r="S135" s="70">
        <v>59734</v>
      </c>
      <c r="T135" s="70">
        <v>46182</v>
      </c>
      <c r="U135" s="70">
        <f t="shared" si="6"/>
        <v>105916</v>
      </c>
      <c r="V135" s="46">
        <f t="shared" si="4"/>
        <v>1820827</v>
      </c>
      <c r="W135" s="46">
        <f t="shared" si="0"/>
        <v>1926743</v>
      </c>
      <c r="X135" s="44"/>
      <c r="Y135" s="46">
        <f t="shared" si="1"/>
        <v>1926743</v>
      </c>
      <c r="AA135">
        <f t="shared" si="5"/>
        <v>7</v>
      </c>
    </row>
    <row r="136" spans="1:27" ht="15.75" hidden="1" thickBot="1" x14ac:dyDescent="0.3">
      <c r="A136" s="18"/>
      <c r="B136" s="107" t="s">
        <v>44</v>
      </c>
      <c r="C136" s="44">
        <v>0</v>
      </c>
      <c r="D136" s="44">
        <v>0</v>
      </c>
      <c r="E136" s="44">
        <v>0</v>
      </c>
      <c r="F136" s="44">
        <v>0</v>
      </c>
      <c r="G136" s="44">
        <v>0</v>
      </c>
      <c r="H136" s="44">
        <v>0</v>
      </c>
      <c r="I136" s="44">
        <v>0</v>
      </c>
      <c r="J136" s="44">
        <v>0</v>
      </c>
      <c r="K136" s="44">
        <v>0</v>
      </c>
      <c r="L136" s="44">
        <v>0</v>
      </c>
      <c r="M136" s="44"/>
      <c r="N136" s="44"/>
      <c r="O136" s="21"/>
      <c r="P136" s="21"/>
      <c r="Q136" s="44"/>
      <c r="R136" s="44"/>
      <c r="S136" s="70">
        <v>59734</v>
      </c>
      <c r="T136" s="70">
        <v>46374</v>
      </c>
      <c r="U136" s="70">
        <f t="shared" si="6"/>
        <v>106108</v>
      </c>
      <c r="V136" s="46">
        <f t="shared" si="4"/>
        <v>1926743</v>
      </c>
      <c r="W136" s="46">
        <f t="shared" ref="W136:W186" si="7">U136+V136</f>
        <v>2032851</v>
      </c>
      <c r="X136" s="44"/>
      <c r="Y136" s="46">
        <f t="shared" ref="Y136:Y186" si="8">W136-X136</f>
        <v>2032851</v>
      </c>
      <c r="AA136">
        <f t="shared" si="5"/>
        <v>8</v>
      </c>
    </row>
    <row r="137" spans="1:27" ht="15.75" hidden="1" thickBot="1" x14ac:dyDescent="0.3">
      <c r="A137" s="18"/>
      <c r="B137" s="107" t="s">
        <v>45</v>
      </c>
      <c r="C137" s="44">
        <v>0</v>
      </c>
      <c r="D137" s="44">
        <v>0</v>
      </c>
      <c r="E137" s="44">
        <v>0</v>
      </c>
      <c r="F137" s="44">
        <v>0</v>
      </c>
      <c r="G137" s="44">
        <v>0</v>
      </c>
      <c r="H137" s="44">
        <v>0</v>
      </c>
      <c r="I137" s="44">
        <v>0</v>
      </c>
      <c r="J137" s="44">
        <v>0</v>
      </c>
      <c r="K137" s="44">
        <v>0</v>
      </c>
      <c r="L137" s="44">
        <v>0</v>
      </c>
      <c r="M137" s="44"/>
      <c r="N137" s="44"/>
      <c r="O137" s="21"/>
      <c r="P137" s="21"/>
      <c r="Q137" s="44"/>
      <c r="R137" s="44"/>
      <c r="S137" s="70">
        <v>59734</v>
      </c>
      <c r="T137" s="70">
        <v>46473</v>
      </c>
      <c r="U137" s="70">
        <f t="shared" si="6"/>
        <v>106207</v>
      </c>
      <c r="V137" s="46">
        <f t="shared" ref="V137:V186" si="9">Y136</f>
        <v>2032851</v>
      </c>
      <c r="W137" s="46">
        <f t="shared" si="7"/>
        <v>2139058</v>
      </c>
      <c r="X137" s="44"/>
      <c r="Y137" s="46">
        <f t="shared" si="8"/>
        <v>2139058</v>
      </c>
      <c r="AA137">
        <f t="shared" ref="AA137:AA182" si="10">IF(X137=0,IF(Y137&gt;1,AA136+1,),)</f>
        <v>9</v>
      </c>
    </row>
    <row r="138" spans="1:27" ht="15.75" hidden="1" thickBot="1" x14ac:dyDescent="0.3">
      <c r="A138" s="18"/>
      <c r="B138" s="17" t="s">
        <v>46</v>
      </c>
      <c r="C138" s="84">
        <v>0</v>
      </c>
      <c r="D138" s="84">
        <v>0</v>
      </c>
      <c r="E138" s="84">
        <v>0</v>
      </c>
      <c r="F138" s="84">
        <v>0</v>
      </c>
      <c r="G138" s="84">
        <v>0</v>
      </c>
      <c r="H138" s="84">
        <v>0</v>
      </c>
      <c r="I138" s="84">
        <v>0</v>
      </c>
      <c r="J138" s="84">
        <v>0</v>
      </c>
      <c r="K138" s="84">
        <v>0</v>
      </c>
      <c r="L138" s="84">
        <v>0</v>
      </c>
      <c r="M138" s="84"/>
      <c r="N138" s="84"/>
      <c r="O138" s="21"/>
      <c r="P138" s="21"/>
      <c r="Q138" s="84"/>
      <c r="R138" s="84"/>
      <c r="S138" s="35">
        <v>59734</v>
      </c>
      <c r="T138" s="35">
        <v>46619</v>
      </c>
      <c r="U138" s="35">
        <f t="shared" si="6"/>
        <v>106353</v>
      </c>
      <c r="V138" s="36">
        <f t="shared" si="9"/>
        <v>2139058</v>
      </c>
      <c r="W138" s="36">
        <f t="shared" si="7"/>
        <v>2245411</v>
      </c>
      <c r="X138" s="84"/>
      <c r="Y138" s="36">
        <f t="shared" si="8"/>
        <v>2245411</v>
      </c>
      <c r="AA138">
        <f t="shared" si="10"/>
        <v>10</v>
      </c>
    </row>
    <row r="139" spans="1:27" ht="15.75" hidden="1" thickBot="1" x14ac:dyDescent="0.3">
      <c r="A139" s="18">
        <v>2014</v>
      </c>
      <c r="B139" s="106" t="s">
        <v>35</v>
      </c>
      <c r="C139" s="39">
        <v>0</v>
      </c>
      <c r="D139" s="39">
        <v>0</v>
      </c>
      <c r="E139" s="39">
        <v>0</v>
      </c>
      <c r="F139" s="39">
        <v>0</v>
      </c>
      <c r="G139" s="39">
        <v>0</v>
      </c>
      <c r="H139" s="39">
        <v>0</v>
      </c>
      <c r="I139" s="39">
        <v>0</v>
      </c>
      <c r="J139" s="39">
        <v>0</v>
      </c>
      <c r="K139" s="39">
        <v>0</v>
      </c>
      <c r="L139" s="39">
        <v>0</v>
      </c>
      <c r="M139" s="39"/>
      <c r="N139" s="39"/>
      <c r="O139" s="21"/>
      <c r="P139" s="21"/>
      <c r="Q139" s="39"/>
      <c r="R139" s="39"/>
      <c r="S139" s="69">
        <v>61536</v>
      </c>
      <c r="T139" s="69">
        <v>46871</v>
      </c>
      <c r="U139" s="69">
        <f t="shared" si="6"/>
        <v>108407</v>
      </c>
      <c r="V139" s="41">
        <f t="shared" si="9"/>
        <v>2245411</v>
      </c>
      <c r="W139" s="41">
        <f t="shared" si="7"/>
        <v>2353818</v>
      </c>
      <c r="X139" s="39"/>
      <c r="Y139" s="41">
        <f t="shared" si="8"/>
        <v>2353818</v>
      </c>
      <c r="AA139">
        <f t="shared" si="10"/>
        <v>11</v>
      </c>
    </row>
    <row r="140" spans="1:27" ht="15.75" hidden="1" thickBot="1" x14ac:dyDescent="0.3">
      <c r="A140" s="18"/>
      <c r="B140" s="107" t="s">
        <v>36</v>
      </c>
      <c r="C140" s="44">
        <v>0</v>
      </c>
      <c r="D140" s="44">
        <v>0</v>
      </c>
      <c r="E140" s="44">
        <v>0</v>
      </c>
      <c r="F140" s="44">
        <v>0</v>
      </c>
      <c r="G140" s="44">
        <v>0</v>
      </c>
      <c r="H140" s="44">
        <v>0</v>
      </c>
      <c r="I140" s="44">
        <v>0</v>
      </c>
      <c r="J140" s="44">
        <v>0</v>
      </c>
      <c r="K140" s="44">
        <v>0</v>
      </c>
      <c r="L140" s="44">
        <v>0</v>
      </c>
      <c r="M140" s="44"/>
      <c r="N140" s="44"/>
      <c r="O140" s="21"/>
      <c r="P140" s="21"/>
      <c r="Q140" s="44"/>
      <c r="R140" s="44"/>
      <c r="S140" s="70">
        <v>61536</v>
      </c>
      <c r="T140" s="70">
        <v>47017</v>
      </c>
      <c r="U140" s="70">
        <f t="shared" si="6"/>
        <v>108553</v>
      </c>
      <c r="V140" s="46">
        <f t="shared" si="9"/>
        <v>2353818</v>
      </c>
      <c r="W140" s="46">
        <f t="shared" si="7"/>
        <v>2462371</v>
      </c>
      <c r="X140" s="44"/>
      <c r="Y140" s="46">
        <f t="shared" si="8"/>
        <v>2462371</v>
      </c>
      <c r="AA140">
        <f t="shared" si="10"/>
        <v>12</v>
      </c>
    </row>
    <row r="141" spans="1:27" ht="15.75" hidden="1" thickBot="1" x14ac:dyDescent="0.3">
      <c r="A141" s="18"/>
      <c r="B141" s="107" t="s">
        <v>37</v>
      </c>
      <c r="C141" s="44">
        <v>0</v>
      </c>
      <c r="D141" s="44">
        <v>0</v>
      </c>
      <c r="E141" s="44">
        <v>0</v>
      </c>
      <c r="F141" s="44">
        <v>0</v>
      </c>
      <c r="G141" s="44">
        <v>0</v>
      </c>
      <c r="H141" s="44">
        <v>0</v>
      </c>
      <c r="I141" s="44">
        <v>0</v>
      </c>
      <c r="J141" s="44">
        <v>0</v>
      </c>
      <c r="K141" s="44">
        <v>0</v>
      </c>
      <c r="L141" s="44">
        <v>0</v>
      </c>
      <c r="M141" s="44"/>
      <c r="N141" s="44"/>
      <c r="O141" s="21"/>
      <c r="P141" s="21"/>
      <c r="Q141" s="44"/>
      <c r="R141" s="44"/>
      <c r="S141" s="70">
        <v>61536</v>
      </c>
      <c r="T141" s="70">
        <v>47214</v>
      </c>
      <c r="U141" s="70">
        <f t="shared" si="6"/>
        <v>108750</v>
      </c>
      <c r="V141" s="46">
        <f t="shared" si="9"/>
        <v>2462371</v>
      </c>
      <c r="W141" s="46">
        <f t="shared" si="7"/>
        <v>2571121</v>
      </c>
      <c r="X141" s="44"/>
      <c r="Y141" s="46">
        <f t="shared" si="8"/>
        <v>2571121</v>
      </c>
      <c r="AA141">
        <f t="shared" si="10"/>
        <v>13</v>
      </c>
    </row>
    <row r="142" spans="1:27" ht="15.75" hidden="1" thickBot="1" x14ac:dyDescent="0.3">
      <c r="A142" s="18"/>
      <c r="B142" s="107" t="s">
        <v>38</v>
      </c>
      <c r="C142" s="44">
        <v>0</v>
      </c>
      <c r="D142" s="44">
        <v>0</v>
      </c>
      <c r="E142" s="44">
        <v>0</v>
      </c>
      <c r="F142" s="44">
        <v>0</v>
      </c>
      <c r="G142" s="44">
        <v>0</v>
      </c>
      <c r="H142" s="44">
        <v>0</v>
      </c>
      <c r="I142" s="44">
        <v>0</v>
      </c>
      <c r="J142" s="44">
        <v>0</v>
      </c>
      <c r="K142" s="44">
        <v>0</v>
      </c>
      <c r="L142" s="44">
        <v>0</v>
      </c>
      <c r="M142" s="44"/>
      <c r="N142" s="44"/>
      <c r="O142" s="21"/>
      <c r="P142" s="21"/>
      <c r="Q142" s="44"/>
      <c r="R142" s="44"/>
      <c r="S142" s="70">
        <v>61536</v>
      </c>
      <c r="T142" s="70">
        <v>47547</v>
      </c>
      <c r="U142" s="70">
        <f t="shared" si="6"/>
        <v>109083</v>
      </c>
      <c r="V142" s="46">
        <f t="shared" si="9"/>
        <v>2571121</v>
      </c>
      <c r="W142" s="46">
        <f t="shared" si="7"/>
        <v>2680204</v>
      </c>
      <c r="X142" s="44"/>
      <c r="Y142" s="46">
        <f t="shared" si="8"/>
        <v>2680204</v>
      </c>
      <c r="AA142">
        <f t="shared" si="10"/>
        <v>14</v>
      </c>
    </row>
    <row r="143" spans="1:27" ht="15.75" hidden="1" thickBot="1" x14ac:dyDescent="0.3">
      <c r="A143" s="18"/>
      <c r="B143" s="107" t="s">
        <v>39</v>
      </c>
      <c r="C143" s="44">
        <v>0</v>
      </c>
      <c r="D143" s="44">
        <v>0</v>
      </c>
      <c r="E143" s="44">
        <v>0</v>
      </c>
      <c r="F143" s="44">
        <v>0</v>
      </c>
      <c r="G143" s="44">
        <v>0</v>
      </c>
      <c r="H143" s="44">
        <v>0</v>
      </c>
      <c r="I143" s="44">
        <v>0</v>
      </c>
      <c r="J143" s="44">
        <v>0</v>
      </c>
      <c r="K143" s="44">
        <v>0</v>
      </c>
      <c r="L143" s="44">
        <v>0</v>
      </c>
      <c r="M143" s="44"/>
      <c r="N143" s="44"/>
      <c r="O143" s="21"/>
      <c r="P143" s="21"/>
      <c r="Q143" s="44"/>
      <c r="R143" s="44"/>
      <c r="S143" s="70">
        <v>61536</v>
      </c>
      <c r="T143" s="70">
        <v>47863</v>
      </c>
      <c r="U143" s="70">
        <f t="shared" si="6"/>
        <v>109399</v>
      </c>
      <c r="V143" s="46">
        <f t="shared" si="9"/>
        <v>2680204</v>
      </c>
      <c r="W143" s="46">
        <f t="shared" si="7"/>
        <v>2789603</v>
      </c>
      <c r="X143" s="44"/>
      <c r="Y143" s="46">
        <f t="shared" si="8"/>
        <v>2789603</v>
      </c>
      <c r="AA143">
        <f t="shared" si="10"/>
        <v>15</v>
      </c>
    </row>
    <row r="144" spans="1:27" ht="15.75" hidden="1" thickBot="1" x14ac:dyDescent="0.3">
      <c r="A144" s="18"/>
      <c r="B144" s="107" t="s">
        <v>40</v>
      </c>
      <c r="C144" s="44">
        <v>0</v>
      </c>
      <c r="D144" s="44">
        <v>0</v>
      </c>
      <c r="E144" s="44">
        <v>0</v>
      </c>
      <c r="F144" s="44">
        <v>0</v>
      </c>
      <c r="G144" s="44">
        <v>0</v>
      </c>
      <c r="H144" s="44">
        <v>0</v>
      </c>
      <c r="I144" s="44">
        <v>0</v>
      </c>
      <c r="J144" s="44">
        <v>0</v>
      </c>
      <c r="K144" s="44">
        <v>0</v>
      </c>
      <c r="L144" s="44">
        <v>0</v>
      </c>
      <c r="M144" s="44"/>
      <c r="N144" s="44"/>
      <c r="O144" s="21"/>
      <c r="P144" s="21"/>
      <c r="Q144" s="44"/>
      <c r="R144" s="44"/>
      <c r="S144" s="70">
        <v>61536</v>
      </c>
      <c r="T144" s="70">
        <v>48047</v>
      </c>
      <c r="U144" s="70">
        <f t="shared" si="6"/>
        <v>109583</v>
      </c>
      <c r="V144" s="46">
        <f t="shared" si="9"/>
        <v>2789603</v>
      </c>
      <c r="W144" s="46">
        <f t="shared" si="7"/>
        <v>2899186</v>
      </c>
      <c r="X144" s="44"/>
      <c r="Y144" s="46">
        <f t="shared" si="8"/>
        <v>2899186</v>
      </c>
      <c r="AA144">
        <f t="shared" si="10"/>
        <v>16</v>
      </c>
    </row>
    <row r="145" spans="1:27" ht="15.75" hidden="1" thickBot="1" x14ac:dyDescent="0.3">
      <c r="A145" s="18"/>
      <c r="B145" s="107" t="s">
        <v>41</v>
      </c>
      <c r="C145" s="44">
        <v>0</v>
      </c>
      <c r="D145" s="44">
        <v>0</v>
      </c>
      <c r="E145" s="44">
        <v>0</v>
      </c>
      <c r="F145" s="44">
        <v>0</v>
      </c>
      <c r="G145" s="44">
        <v>0</v>
      </c>
      <c r="H145" s="44">
        <v>0</v>
      </c>
      <c r="I145" s="44">
        <v>0</v>
      </c>
      <c r="J145" s="44">
        <v>0</v>
      </c>
      <c r="K145" s="44">
        <v>0</v>
      </c>
      <c r="L145" s="44">
        <v>0</v>
      </c>
      <c r="M145" s="44"/>
      <c r="N145" s="44"/>
      <c r="O145" s="21"/>
      <c r="P145" s="21"/>
      <c r="Q145" s="44"/>
      <c r="R145" s="44"/>
      <c r="S145" s="70">
        <v>61536</v>
      </c>
      <c r="T145" s="70">
        <v>48125</v>
      </c>
      <c r="U145" s="70">
        <f t="shared" si="6"/>
        <v>109661</v>
      </c>
      <c r="V145" s="46">
        <f t="shared" si="9"/>
        <v>2899186</v>
      </c>
      <c r="W145" s="46">
        <f t="shared" si="7"/>
        <v>3008847</v>
      </c>
      <c r="X145" s="44"/>
      <c r="Y145" s="46">
        <f t="shared" si="8"/>
        <v>3008847</v>
      </c>
      <c r="AA145">
        <f t="shared" si="10"/>
        <v>17</v>
      </c>
    </row>
    <row r="146" spans="1:27" ht="15.75" hidden="1" thickBot="1" x14ac:dyDescent="0.3">
      <c r="A146" s="18"/>
      <c r="B146" s="107" t="s">
        <v>42</v>
      </c>
      <c r="C146" s="44">
        <v>0</v>
      </c>
      <c r="D146" s="44">
        <v>0</v>
      </c>
      <c r="E146" s="44">
        <v>0</v>
      </c>
      <c r="F146" s="44">
        <v>0</v>
      </c>
      <c r="G146" s="44">
        <v>0</v>
      </c>
      <c r="H146" s="44">
        <v>0</v>
      </c>
      <c r="I146" s="44">
        <v>0</v>
      </c>
      <c r="J146" s="44">
        <v>0</v>
      </c>
      <c r="K146" s="44">
        <v>0</v>
      </c>
      <c r="L146" s="44">
        <v>0</v>
      </c>
      <c r="M146" s="44"/>
      <c r="N146" s="44"/>
      <c r="O146" s="21"/>
      <c r="P146" s="21"/>
      <c r="Q146" s="44"/>
      <c r="R146" s="44"/>
      <c r="S146" s="70">
        <v>61536</v>
      </c>
      <c r="T146" s="70">
        <v>48207</v>
      </c>
      <c r="U146" s="70">
        <f t="shared" si="6"/>
        <v>109743</v>
      </c>
      <c r="V146" s="46">
        <f t="shared" si="9"/>
        <v>3008847</v>
      </c>
      <c r="W146" s="46">
        <f t="shared" si="7"/>
        <v>3118590</v>
      </c>
      <c r="X146" s="44"/>
      <c r="Y146" s="46">
        <f t="shared" si="8"/>
        <v>3118590</v>
      </c>
      <c r="AA146">
        <f t="shared" si="10"/>
        <v>18</v>
      </c>
    </row>
    <row r="147" spans="1:27" ht="15.75" hidden="1" thickBot="1" x14ac:dyDescent="0.3">
      <c r="A147" s="18"/>
      <c r="B147" s="107" t="s">
        <v>43</v>
      </c>
      <c r="C147" s="44">
        <v>0</v>
      </c>
      <c r="D147" s="44">
        <v>0</v>
      </c>
      <c r="E147" s="44">
        <v>0</v>
      </c>
      <c r="F147" s="44">
        <v>0</v>
      </c>
      <c r="G147" s="44">
        <v>0</v>
      </c>
      <c r="H147" s="44">
        <v>0</v>
      </c>
      <c r="I147" s="44">
        <v>0</v>
      </c>
      <c r="J147" s="44">
        <v>0</v>
      </c>
      <c r="K147" s="44">
        <v>0</v>
      </c>
      <c r="L147" s="44">
        <v>0</v>
      </c>
      <c r="M147" s="44"/>
      <c r="N147" s="44"/>
      <c r="O147" s="21"/>
      <c r="P147" s="21"/>
      <c r="Q147" s="44"/>
      <c r="R147" s="44"/>
      <c r="S147" s="70">
        <v>61536</v>
      </c>
      <c r="T147" s="70">
        <v>48336</v>
      </c>
      <c r="U147" s="70">
        <f t="shared" si="6"/>
        <v>109872</v>
      </c>
      <c r="V147" s="46">
        <f t="shared" si="9"/>
        <v>3118590</v>
      </c>
      <c r="W147" s="46">
        <f t="shared" si="7"/>
        <v>3228462</v>
      </c>
      <c r="X147" s="44"/>
      <c r="Y147" s="46">
        <f t="shared" si="8"/>
        <v>3228462</v>
      </c>
      <c r="AA147">
        <f t="shared" si="10"/>
        <v>19</v>
      </c>
    </row>
    <row r="148" spans="1:27" ht="15.75" hidden="1" thickBot="1" x14ac:dyDescent="0.3">
      <c r="A148" s="18"/>
      <c r="B148" s="107" t="s">
        <v>44</v>
      </c>
      <c r="C148" s="44">
        <v>0</v>
      </c>
      <c r="D148" s="44">
        <v>0</v>
      </c>
      <c r="E148" s="44">
        <v>0</v>
      </c>
      <c r="F148" s="44">
        <v>0</v>
      </c>
      <c r="G148" s="44">
        <v>0</v>
      </c>
      <c r="H148" s="44">
        <v>0</v>
      </c>
      <c r="I148" s="44">
        <v>0</v>
      </c>
      <c r="J148" s="44">
        <v>0</v>
      </c>
      <c r="K148" s="44">
        <v>0</v>
      </c>
      <c r="L148" s="44">
        <v>0</v>
      </c>
      <c r="M148" s="44"/>
      <c r="N148" s="44"/>
      <c r="O148" s="21"/>
      <c r="P148" s="21"/>
      <c r="Q148" s="44"/>
      <c r="R148" s="44"/>
      <c r="S148" s="70">
        <v>61536</v>
      </c>
      <c r="T148" s="70">
        <v>48654</v>
      </c>
      <c r="U148" s="70">
        <f t="shared" si="6"/>
        <v>110190</v>
      </c>
      <c r="V148" s="46">
        <f t="shared" si="9"/>
        <v>3228462</v>
      </c>
      <c r="W148" s="46">
        <f t="shared" si="7"/>
        <v>3338652</v>
      </c>
      <c r="X148" s="44"/>
      <c r="Y148" s="46">
        <f t="shared" si="8"/>
        <v>3338652</v>
      </c>
      <c r="AA148">
        <f t="shared" si="10"/>
        <v>20</v>
      </c>
    </row>
    <row r="149" spans="1:27" ht="15.75" hidden="1" thickBot="1" x14ac:dyDescent="0.3">
      <c r="A149" s="18"/>
      <c r="B149" s="107" t="s">
        <v>45</v>
      </c>
      <c r="C149" s="44">
        <v>0</v>
      </c>
      <c r="D149" s="44">
        <v>0</v>
      </c>
      <c r="E149" s="44">
        <v>0</v>
      </c>
      <c r="F149" s="44">
        <v>0</v>
      </c>
      <c r="G149" s="44">
        <v>0</v>
      </c>
      <c r="H149" s="44">
        <v>0</v>
      </c>
      <c r="I149" s="44">
        <v>0</v>
      </c>
      <c r="J149" s="44">
        <v>0</v>
      </c>
      <c r="K149" s="44">
        <v>0</v>
      </c>
      <c r="L149" s="44">
        <v>0</v>
      </c>
      <c r="M149" s="44"/>
      <c r="N149" s="44"/>
      <c r="O149" s="21"/>
      <c r="P149" s="21"/>
      <c r="Q149" s="44"/>
      <c r="R149" s="44"/>
      <c r="S149" s="70">
        <v>61536</v>
      </c>
      <c r="T149" s="70">
        <v>49107</v>
      </c>
      <c r="U149" s="70">
        <f t="shared" si="6"/>
        <v>110643</v>
      </c>
      <c r="V149" s="46">
        <f t="shared" si="9"/>
        <v>3338652</v>
      </c>
      <c r="W149" s="46">
        <f t="shared" si="7"/>
        <v>3449295</v>
      </c>
      <c r="X149" s="44"/>
      <c r="Y149" s="46">
        <f t="shared" si="8"/>
        <v>3449295</v>
      </c>
      <c r="AA149">
        <f t="shared" si="10"/>
        <v>21</v>
      </c>
    </row>
    <row r="150" spans="1:27" ht="15.75" hidden="1" thickBot="1" x14ac:dyDescent="0.3">
      <c r="A150" s="18"/>
      <c r="B150" s="17" t="s">
        <v>46</v>
      </c>
      <c r="C150" s="84">
        <v>0</v>
      </c>
      <c r="D150" s="84">
        <v>0</v>
      </c>
      <c r="E150" s="84">
        <v>0</v>
      </c>
      <c r="F150" s="84">
        <v>0</v>
      </c>
      <c r="G150" s="84">
        <v>0</v>
      </c>
      <c r="H150" s="84">
        <v>0</v>
      </c>
      <c r="I150" s="84">
        <v>0</v>
      </c>
      <c r="J150" s="84">
        <v>0</v>
      </c>
      <c r="K150" s="84">
        <v>0</v>
      </c>
      <c r="L150" s="84">
        <v>0</v>
      </c>
      <c r="M150" s="84"/>
      <c r="N150" s="84"/>
      <c r="O150" s="21"/>
      <c r="P150" s="21"/>
      <c r="Q150" s="84"/>
      <c r="R150" s="84"/>
      <c r="S150" s="35">
        <v>61536</v>
      </c>
      <c r="T150" s="35">
        <v>49254</v>
      </c>
      <c r="U150" s="35">
        <f t="shared" si="6"/>
        <v>110790</v>
      </c>
      <c r="V150" s="36">
        <f t="shared" si="9"/>
        <v>3449295</v>
      </c>
      <c r="W150" s="36">
        <f t="shared" si="7"/>
        <v>3560085</v>
      </c>
      <c r="X150" s="84"/>
      <c r="Y150" s="36">
        <f t="shared" si="8"/>
        <v>3560085</v>
      </c>
      <c r="AA150">
        <f t="shared" si="10"/>
        <v>22</v>
      </c>
    </row>
    <row r="151" spans="1:27" ht="15.75" hidden="1" thickBot="1" x14ac:dyDescent="0.3">
      <c r="A151" s="18">
        <v>2015</v>
      </c>
      <c r="B151" s="106" t="s">
        <v>35</v>
      </c>
      <c r="C151" s="39">
        <v>0</v>
      </c>
      <c r="D151" s="39">
        <v>0</v>
      </c>
      <c r="E151" s="39">
        <v>0</v>
      </c>
      <c r="F151" s="39">
        <v>0</v>
      </c>
      <c r="G151" s="39">
        <v>0</v>
      </c>
      <c r="H151" s="39">
        <v>0</v>
      </c>
      <c r="I151" s="39">
        <v>0</v>
      </c>
      <c r="J151" s="39">
        <v>0</v>
      </c>
      <c r="K151" s="39">
        <v>0</v>
      </c>
      <c r="L151" s="39">
        <v>0</v>
      </c>
      <c r="M151" s="39"/>
      <c r="N151" s="39"/>
      <c r="O151" s="21"/>
      <c r="P151" s="21"/>
      <c r="Q151" s="39"/>
      <c r="R151" s="39"/>
      <c r="S151" s="69">
        <v>64395</v>
      </c>
      <c r="T151" s="69">
        <v>49114</v>
      </c>
      <c r="U151" s="69">
        <f t="shared" si="6"/>
        <v>113509</v>
      </c>
      <c r="V151" s="41">
        <f t="shared" si="9"/>
        <v>3560085</v>
      </c>
      <c r="W151" s="41">
        <f t="shared" si="7"/>
        <v>3673594</v>
      </c>
      <c r="X151" s="39"/>
      <c r="Y151" s="41">
        <f t="shared" si="8"/>
        <v>3673594</v>
      </c>
      <c r="AA151">
        <f t="shared" si="10"/>
        <v>23</v>
      </c>
    </row>
    <row r="152" spans="1:27" ht="15.75" hidden="1" thickBot="1" x14ac:dyDescent="0.3">
      <c r="A152" s="18"/>
      <c r="B152" s="107" t="s">
        <v>36</v>
      </c>
      <c r="C152" s="44">
        <v>0</v>
      </c>
      <c r="D152" s="44">
        <v>0</v>
      </c>
      <c r="E152" s="44">
        <v>0</v>
      </c>
      <c r="F152" s="44">
        <v>0</v>
      </c>
      <c r="G152" s="44">
        <v>0</v>
      </c>
      <c r="H152" s="44">
        <v>0</v>
      </c>
      <c r="I152" s="44">
        <v>0</v>
      </c>
      <c r="J152" s="44">
        <v>0</v>
      </c>
      <c r="K152" s="44">
        <v>0</v>
      </c>
      <c r="L152" s="44">
        <v>0</v>
      </c>
      <c r="M152" s="44"/>
      <c r="N152" s="44"/>
      <c r="O152" s="21"/>
      <c r="P152" s="21"/>
      <c r="Q152" s="44"/>
      <c r="R152" s="44"/>
      <c r="S152" s="70">
        <v>64395</v>
      </c>
      <c r="T152" s="70">
        <v>49090</v>
      </c>
      <c r="U152" s="70">
        <f t="shared" si="6"/>
        <v>113485</v>
      </c>
      <c r="V152" s="46">
        <f t="shared" si="9"/>
        <v>3673594</v>
      </c>
      <c r="W152" s="46">
        <f t="shared" si="7"/>
        <v>3787079</v>
      </c>
      <c r="X152" s="44"/>
      <c r="Y152" s="127">
        <f t="shared" si="8"/>
        <v>3787079</v>
      </c>
      <c r="AA152">
        <f t="shared" si="10"/>
        <v>24</v>
      </c>
    </row>
    <row r="153" spans="1:27" ht="15.75" hidden="1" thickBot="1" x14ac:dyDescent="0.3">
      <c r="A153" s="18"/>
      <c r="B153" s="107" t="s">
        <v>37</v>
      </c>
      <c r="C153" s="44">
        <v>0</v>
      </c>
      <c r="D153" s="44">
        <v>0</v>
      </c>
      <c r="E153" s="44">
        <v>0</v>
      </c>
      <c r="F153" s="44">
        <v>0</v>
      </c>
      <c r="G153" s="44">
        <v>0</v>
      </c>
      <c r="H153" s="44">
        <v>0</v>
      </c>
      <c r="I153" s="44">
        <v>0</v>
      </c>
      <c r="J153" s="44">
        <v>0</v>
      </c>
      <c r="K153" s="44">
        <v>0</v>
      </c>
      <c r="L153" s="44">
        <v>0</v>
      </c>
      <c r="M153" s="44"/>
      <c r="N153" s="44"/>
      <c r="O153" s="21"/>
      <c r="P153" s="21"/>
      <c r="Q153" s="44"/>
      <c r="R153" s="44"/>
      <c r="S153" s="70">
        <v>64395</v>
      </c>
      <c r="T153" s="70">
        <v>49246</v>
      </c>
      <c r="U153" s="70">
        <f t="shared" si="6"/>
        <v>113641</v>
      </c>
      <c r="V153" s="46">
        <f t="shared" si="9"/>
        <v>3787079</v>
      </c>
      <c r="W153" s="46">
        <f t="shared" si="7"/>
        <v>3900720</v>
      </c>
      <c r="X153" s="44"/>
      <c r="Y153" s="46">
        <f t="shared" si="8"/>
        <v>3900720</v>
      </c>
      <c r="AA153">
        <f t="shared" si="10"/>
        <v>25</v>
      </c>
    </row>
    <row r="154" spans="1:27" ht="15.75" hidden="1" thickBot="1" x14ac:dyDescent="0.3">
      <c r="A154" s="18"/>
      <c r="B154" s="107" t="s">
        <v>38</v>
      </c>
      <c r="C154" s="44">
        <v>0</v>
      </c>
      <c r="D154" s="44">
        <v>0</v>
      </c>
      <c r="E154" s="44">
        <v>0</v>
      </c>
      <c r="F154" s="44">
        <v>0</v>
      </c>
      <c r="G154" s="44">
        <v>0</v>
      </c>
      <c r="H154" s="44">
        <v>0</v>
      </c>
      <c r="I154" s="44">
        <v>0</v>
      </c>
      <c r="J154" s="44">
        <v>0</v>
      </c>
      <c r="K154" s="44">
        <v>0</v>
      </c>
      <c r="L154" s="44">
        <v>0</v>
      </c>
      <c r="M154" s="44"/>
      <c r="N154" s="44"/>
      <c r="O154" s="21"/>
      <c r="P154" s="21"/>
      <c r="Q154" s="44"/>
      <c r="R154" s="44"/>
      <c r="S154" s="70">
        <v>64395</v>
      </c>
      <c r="T154" s="70">
        <v>49509</v>
      </c>
      <c r="U154" s="70">
        <f t="shared" si="6"/>
        <v>113904</v>
      </c>
      <c r="V154" s="46">
        <f t="shared" si="9"/>
        <v>3900720</v>
      </c>
      <c r="W154" s="46">
        <f t="shared" si="7"/>
        <v>4014624</v>
      </c>
      <c r="X154" s="44"/>
      <c r="Y154" s="46">
        <f t="shared" si="8"/>
        <v>4014624</v>
      </c>
      <c r="AA154">
        <f t="shared" si="10"/>
        <v>26</v>
      </c>
    </row>
    <row r="155" spans="1:27" ht="15.75" hidden="1" thickBot="1" x14ac:dyDescent="0.3">
      <c r="A155" s="18"/>
      <c r="B155" s="107" t="s">
        <v>39</v>
      </c>
      <c r="C155" s="44">
        <v>0</v>
      </c>
      <c r="D155" s="44">
        <v>0</v>
      </c>
      <c r="E155" s="44">
        <v>0</v>
      </c>
      <c r="F155" s="44">
        <v>0</v>
      </c>
      <c r="G155" s="44">
        <v>0</v>
      </c>
      <c r="H155" s="44">
        <v>0</v>
      </c>
      <c r="I155" s="44">
        <v>0</v>
      </c>
      <c r="J155" s="44">
        <v>0</v>
      </c>
      <c r="K155" s="44">
        <v>0</v>
      </c>
      <c r="L155" s="44">
        <v>0</v>
      </c>
      <c r="M155" s="44"/>
      <c r="N155" s="44"/>
      <c r="O155" s="21"/>
      <c r="P155" s="21"/>
      <c r="Q155" s="44"/>
      <c r="R155" s="44"/>
      <c r="S155" s="70">
        <v>64395</v>
      </c>
      <c r="T155" s="70">
        <v>49810</v>
      </c>
      <c r="U155" s="70">
        <f t="shared" si="6"/>
        <v>114205</v>
      </c>
      <c r="V155" s="46">
        <f t="shared" si="9"/>
        <v>4014624</v>
      </c>
      <c r="W155" s="46">
        <f t="shared" si="7"/>
        <v>4128829</v>
      </c>
      <c r="X155" s="44"/>
      <c r="Y155" s="46">
        <f t="shared" si="8"/>
        <v>4128829</v>
      </c>
      <c r="AA155">
        <f t="shared" si="10"/>
        <v>27</v>
      </c>
    </row>
    <row r="156" spans="1:27" ht="15.75" hidden="1" thickBot="1" x14ac:dyDescent="0.3">
      <c r="A156" s="18"/>
      <c r="B156" s="107" t="s">
        <v>40</v>
      </c>
      <c r="C156" s="44">
        <v>0</v>
      </c>
      <c r="D156" s="44">
        <v>0</v>
      </c>
      <c r="E156" s="44">
        <v>0</v>
      </c>
      <c r="F156" s="44">
        <v>0</v>
      </c>
      <c r="G156" s="44">
        <v>0</v>
      </c>
      <c r="H156" s="44">
        <v>0</v>
      </c>
      <c r="I156" s="44">
        <v>0</v>
      </c>
      <c r="J156" s="44">
        <v>0</v>
      </c>
      <c r="K156" s="44">
        <v>0</v>
      </c>
      <c r="L156" s="44">
        <v>0</v>
      </c>
      <c r="M156" s="44"/>
      <c r="N156" s="44"/>
      <c r="O156" s="21"/>
      <c r="P156" s="21"/>
      <c r="Q156" s="44"/>
      <c r="R156" s="44"/>
      <c r="S156" s="70">
        <v>64395</v>
      </c>
      <c r="T156" s="70">
        <v>49966</v>
      </c>
      <c r="U156" s="70">
        <f t="shared" si="6"/>
        <v>114361</v>
      </c>
      <c r="V156" s="46">
        <f t="shared" si="9"/>
        <v>4128829</v>
      </c>
      <c r="W156" s="46">
        <f t="shared" si="7"/>
        <v>4243190</v>
      </c>
      <c r="X156" s="44"/>
      <c r="Y156" s="46">
        <f t="shared" si="8"/>
        <v>4243190</v>
      </c>
      <c r="AA156">
        <f t="shared" si="10"/>
        <v>28</v>
      </c>
    </row>
    <row r="157" spans="1:27" ht="15.75" hidden="1" thickBot="1" x14ac:dyDescent="0.3">
      <c r="A157" s="18"/>
      <c r="B157" s="107" t="s">
        <v>41</v>
      </c>
      <c r="C157" s="44">
        <v>0</v>
      </c>
      <c r="D157" s="44">
        <v>0</v>
      </c>
      <c r="E157" s="44">
        <v>0</v>
      </c>
      <c r="F157" s="44">
        <v>0</v>
      </c>
      <c r="G157" s="44">
        <v>0</v>
      </c>
      <c r="H157" s="44">
        <v>0</v>
      </c>
      <c r="I157" s="44">
        <v>0</v>
      </c>
      <c r="J157" s="44">
        <v>0</v>
      </c>
      <c r="K157" s="44">
        <v>0</v>
      </c>
      <c r="L157" s="44">
        <v>0</v>
      </c>
      <c r="M157" s="44"/>
      <c r="N157" s="44"/>
      <c r="O157" s="21"/>
      <c r="P157" s="21"/>
      <c r="Q157" s="44"/>
      <c r="R157" s="44"/>
      <c r="S157" s="70">
        <v>64395</v>
      </c>
      <c r="T157" s="70">
        <v>50173</v>
      </c>
      <c r="U157" s="70">
        <f t="shared" si="6"/>
        <v>114568</v>
      </c>
      <c r="V157" s="46">
        <f t="shared" si="9"/>
        <v>4243190</v>
      </c>
      <c r="W157" s="46">
        <f t="shared" si="7"/>
        <v>4357758</v>
      </c>
      <c r="X157" s="44"/>
      <c r="Y157" s="46">
        <f t="shared" si="8"/>
        <v>4357758</v>
      </c>
      <c r="AA157">
        <f t="shared" si="10"/>
        <v>29</v>
      </c>
    </row>
    <row r="158" spans="1:27" ht="15.75" hidden="1" thickBot="1" x14ac:dyDescent="0.3">
      <c r="A158" s="18"/>
      <c r="B158" s="107" t="s">
        <v>42</v>
      </c>
      <c r="C158" s="44">
        <v>0</v>
      </c>
      <c r="D158" s="44">
        <v>0</v>
      </c>
      <c r="E158" s="44">
        <v>0</v>
      </c>
      <c r="F158" s="44">
        <v>0</v>
      </c>
      <c r="G158" s="44">
        <v>0</v>
      </c>
      <c r="H158" s="44">
        <v>0</v>
      </c>
      <c r="I158" s="44">
        <v>0</v>
      </c>
      <c r="J158" s="44">
        <v>0</v>
      </c>
      <c r="K158" s="44">
        <v>0</v>
      </c>
      <c r="L158" s="44">
        <v>0</v>
      </c>
      <c r="M158" s="44"/>
      <c r="N158" s="44"/>
      <c r="O158" s="21"/>
      <c r="P158" s="21"/>
      <c r="Q158" s="44"/>
      <c r="R158" s="44"/>
      <c r="S158" s="70">
        <v>64395</v>
      </c>
      <c r="T158" s="70">
        <v>50388</v>
      </c>
      <c r="U158" s="70">
        <f t="shared" si="6"/>
        <v>114783</v>
      </c>
      <c r="V158" s="46">
        <f t="shared" si="9"/>
        <v>4357758</v>
      </c>
      <c r="W158" s="46">
        <f t="shared" si="7"/>
        <v>4472541</v>
      </c>
      <c r="X158" s="44"/>
      <c r="Y158" s="46">
        <f t="shared" si="8"/>
        <v>4472541</v>
      </c>
      <c r="AA158">
        <f t="shared" si="10"/>
        <v>30</v>
      </c>
    </row>
    <row r="159" spans="1:27" ht="15.75" hidden="1" thickBot="1" x14ac:dyDescent="0.3">
      <c r="A159" s="18"/>
      <c r="B159" s="107" t="s">
        <v>43</v>
      </c>
      <c r="C159" s="44">
        <v>0</v>
      </c>
      <c r="D159" s="44">
        <v>0</v>
      </c>
      <c r="E159" s="44">
        <v>0</v>
      </c>
      <c r="F159" s="44">
        <v>0</v>
      </c>
      <c r="G159" s="44">
        <v>0</v>
      </c>
      <c r="H159" s="44">
        <v>0</v>
      </c>
      <c r="I159" s="44">
        <v>0</v>
      </c>
      <c r="J159" s="44">
        <v>0</v>
      </c>
      <c r="K159" s="44">
        <v>0</v>
      </c>
      <c r="L159" s="44">
        <v>0</v>
      </c>
      <c r="M159" s="44"/>
      <c r="N159" s="44"/>
      <c r="O159" s="21"/>
      <c r="P159" s="21"/>
      <c r="Q159" s="44"/>
      <c r="R159" s="44"/>
      <c r="S159" s="70">
        <v>64395</v>
      </c>
      <c r="T159" s="70">
        <v>50694</v>
      </c>
      <c r="U159" s="70">
        <f t="shared" si="6"/>
        <v>115089</v>
      </c>
      <c r="V159" s="46">
        <f t="shared" si="9"/>
        <v>4472541</v>
      </c>
      <c r="W159" s="46">
        <f t="shared" si="7"/>
        <v>4587630</v>
      </c>
      <c r="X159" s="44"/>
      <c r="Y159" s="46">
        <f t="shared" si="8"/>
        <v>4587630</v>
      </c>
      <c r="AA159">
        <f t="shared" si="10"/>
        <v>31</v>
      </c>
    </row>
    <row r="160" spans="1:27" ht="15.75" hidden="1" thickBot="1" x14ac:dyDescent="0.3">
      <c r="A160" s="18"/>
      <c r="B160" s="107" t="s">
        <v>44</v>
      </c>
      <c r="C160" s="44">
        <v>0</v>
      </c>
      <c r="D160" s="44">
        <v>0</v>
      </c>
      <c r="E160" s="44">
        <v>0</v>
      </c>
      <c r="F160" s="44">
        <v>0</v>
      </c>
      <c r="G160" s="44">
        <v>0</v>
      </c>
      <c r="H160" s="44">
        <v>0</v>
      </c>
      <c r="I160" s="44">
        <v>0</v>
      </c>
      <c r="J160" s="44">
        <v>0</v>
      </c>
      <c r="K160" s="44">
        <v>0</v>
      </c>
      <c r="L160" s="44">
        <v>0</v>
      </c>
      <c r="M160" s="44"/>
      <c r="N160" s="44"/>
      <c r="O160" s="21"/>
      <c r="P160" s="21"/>
      <c r="Q160" s="44"/>
      <c r="R160" s="44"/>
      <c r="S160" s="70">
        <v>64395</v>
      </c>
      <c r="T160" s="70">
        <v>50980</v>
      </c>
      <c r="U160" s="70">
        <f t="shared" si="6"/>
        <v>115375</v>
      </c>
      <c r="V160" s="46">
        <f t="shared" si="9"/>
        <v>4587630</v>
      </c>
      <c r="W160" s="46">
        <f t="shared" si="7"/>
        <v>4703005</v>
      </c>
      <c r="X160" s="44"/>
      <c r="Y160" s="46">
        <f t="shared" si="8"/>
        <v>4703005</v>
      </c>
      <c r="AA160">
        <f t="shared" si="10"/>
        <v>32</v>
      </c>
    </row>
    <row r="161" spans="1:27" ht="15.75" hidden="1" thickBot="1" x14ac:dyDescent="0.3">
      <c r="A161" s="18"/>
      <c r="B161" s="107" t="s">
        <v>45</v>
      </c>
      <c r="C161" s="44">
        <v>0</v>
      </c>
      <c r="D161" s="44">
        <v>0</v>
      </c>
      <c r="E161" s="44">
        <v>0</v>
      </c>
      <c r="F161" s="44">
        <v>0</v>
      </c>
      <c r="G161" s="44">
        <v>0</v>
      </c>
      <c r="H161" s="44">
        <v>0</v>
      </c>
      <c r="I161" s="44">
        <v>0</v>
      </c>
      <c r="J161" s="44">
        <v>0</v>
      </c>
      <c r="K161" s="44">
        <v>0</v>
      </c>
      <c r="L161" s="44">
        <v>0</v>
      </c>
      <c r="M161" s="44"/>
      <c r="N161" s="44"/>
      <c r="O161" s="21"/>
      <c r="P161" s="21"/>
      <c r="Q161" s="44"/>
      <c r="R161" s="44"/>
      <c r="S161" s="70">
        <v>64395</v>
      </c>
      <c r="T161" s="70">
        <v>51197</v>
      </c>
      <c r="U161" s="70">
        <f t="shared" si="6"/>
        <v>115592</v>
      </c>
      <c r="V161" s="46">
        <f t="shared" si="9"/>
        <v>4703005</v>
      </c>
      <c r="W161" s="46">
        <f t="shared" si="7"/>
        <v>4818597</v>
      </c>
      <c r="X161" s="44"/>
      <c r="Y161" s="46">
        <f t="shared" si="8"/>
        <v>4818597</v>
      </c>
      <c r="AA161">
        <f t="shared" si="10"/>
        <v>33</v>
      </c>
    </row>
    <row r="162" spans="1:27" ht="15.75" hidden="1" thickBot="1" x14ac:dyDescent="0.3">
      <c r="A162" s="18"/>
      <c r="B162" s="17" t="s">
        <v>46</v>
      </c>
      <c r="C162" s="84">
        <v>0</v>
      </c>
      <c r="D162" s="84">
        <v>0</v>
      </c>
      <c r="E162" s="84">
        <v>0</v>
      </c>
      <c r="F162" s="84">
        <v>0</v>
      </c>
      <c r="G162" s="84">
        <v>0</v>
      </c>
      <c r="H162" s="84">
        <v>0</v>
      </c>
      <c r="I162" s="84">
        <v>0</v>
      </c>
      <c r="J162" s="84">
        <v>0</v>
      </c>
      <c r="K162" s="84">
        <v>0</v>
      </c>
      <c r="L162" s="84">
        <v>0</v>
      </c>
      <c r="M162" s="84"/>
      <c r="N162" s="84"/>
      <c r="O162" s="21"/>
      <c r="P162" s="21"/>
      <c r="Q162" s="84"/>
      <c r="R162" s="84"/>
      <c r="S162" s="35">
        <v>64395</v>
      </c>
      <c r="T162" s="35">
        <v>51258</v>
      </c>
      <c r="U162" s="35">
        <f t="shared" ref="U162:U193" si="11">G162+L162+M162+R162+S162+N162+Q162+T162</f>
        <v>115653</v>
      </c>
      <c r="V162" s="36">
        <f t="shared" si="9"/>
        <v>4818597</v>
      </c>
      <c r="W162" s="36">
        <f t="shared" si="7"/>
        <v>4934250</v>
      </c>
      <c r="X162" s="84"/>
      <c r="Y162" s="36">
        <f t="shared" si="8"/>
        <v>4934250</v>
      </c>
      <c r="AA162">
        <f t="shared" si="10"/>
        <v>34</v>
      </c>
    </row>
    <row r="163" spans="1:27" ht="15.75" hidden="1" thickBot="1" x14ac:dyDescent="0.3">
      <c r="A163" s="18">
        <v>2016</v>
      </c>
      <c r="B163" s="106" t="s">
        <v>35</v>
      </c>
      <c r="C163" s="39">
        <v>0</v>
      </c>
      <c r="D163" s="39">
        <v>0</v>
      </c>
      <c r="E163" s="39">
        <v>0</v>
      </c>
      <c r="F163" s="39">
        <v>0</v>
      </c>
      <c r="G163" s="39">
        <v>0</v>
      </c>
      <c r="H163" s="39">
        <v>0</v>
      </c>
      <c r="I163" s="39">
        <v>0</v>
      </c>
      <c r="J163" s="39">
        <v>0</v>
      </c>
      <c r="K163" s="39">
        <v>0</v>
      </c>
      <c r="L163" s="39">
        <v>0</v>
      </c>
      <c r="M163" s="39"/>
      <c r="N163" s="39"/>
      <c r="O163" s="21"/>
      <c r="P163" s="21"/>
      <c r="Q163" s="39"/>
      <c r="R163" s="39"/>
      <c r="S163" s="69">
        <v>74395</v>
      </c>
      <c r="T163" s="69">
        <v>51258</v>
      </c>
      <c r="U163" s="69">
        <f t="shared" si="11"/>
        <v>125653</v>
      </c>
      <c r="V163" s="41">
        <f t="shared" si="9"/>
        <v>4934250</v>
      </c>
      <c r="W163" s="41">
        <f t="shared" si="7"/>
        <v>5059903</v>
      </c>
      <c r="X163" s="39"/>
      <c r="Y163" s="41">
        <f t="shared" si="8"/>
        <v>5059903</v>
      </c>
      <c r="AA163">
        <f t="shared" si="10"/>
        <v>35</v>
      </c>
    </row>
    <row r="164" spans="1:27" ht="15.75" hidden="1" thickBot="1" x14ac:dyDescent="0.3">
      <c r="A164" s="18"/>
      <c r="B164" s="107" t="s">
        <v>36</v>
      </c>
      <c r="C164" s="44">
        <v>0</v>
      </c>
      <c r="D164" s="44">
        <v>0</v>
      </c>
      <c r="E164" s="44">
        <v>0</v>
      </c>
      <c r="F164" s="44">
        <v>0</v>
      </c>
      <c r="G164" s="44">
        <v>0</v>
      </c>
      <c r="H164" s="44">
        <v>0</v>
      </c>
      <c r="I164" s="44">
        <v>0</v>
      </c>
      <c r="J164" s="44">
        <v>0</v>
      </c>
      <c r="K164" s="44">
        <v>0</v>
      </c>
      <c r="L164" s="44">
        <v>0</v>
      </c>
      <c r="M164" s="44"/>
      <c r="N164" s="44"/>
      <c r="O164" s="21"/>
      <c r="P164" s="21"/>
      <c r="Q164" s="44"/>
      <c r="R164" s="44"/>
      <c r="S164" s="70">
        <v>74395</v>
      </c>
      <c r="T164" s="70">
        <v>51435</v>
      </c>
      <c r="U164" s="70">
        <f t="shared" si="11"/>
        <v>125830</v>
      </c>
      <c r="V164" s="46">
        <f t="shared" si="9"/>
        <v>5059903</v>
      </c>
      <c r="W164" s="46">
        <f t="shared" si="7"/>
        <v>5185733</v>
      </c>
      <c r="X164" s="44"/>
      <c r="Y164" s="46">
        <f t="shared" si="8"/>
        <v>5185733</v>
      </c>
      <c r="AA164">
        <f t="shared" si="10"/>
        <v>36</v>
      </c>
    </row>
    <row r="165" spans="1:27" ht="15.75" hidden="1" thickBot="1" x14ac:dyDescent="0.3">
      <c r="A165" s="18"/>
      <c r="B165" s="107" t="s">
        <v>37</v>
      </c>
      <c r="C165" s="44">
        <v>0</v>
      </c>
      <c r="D165" s="44">
        <v>0</v>
      </c>
      <c r="E165" s="44">
        <v>0</v>
      </c>
      <c r="F165" s="44">
        <v>0</v>
      </c>
      <c r="G165" s="44">
        <v>0</v>
      </c>
      <c r="H165" s="44">
        <v>0</v>
      </c>
      <c r="I165" s="44">
        <v>0</v>
      </c>
      <c r="J165" s="44">
        <v>0</v>
      </c>
      <c r="K165" s="44">
        <v>0</v>
      </c>
      <c r="L165" s="44">
        <v>0</v>
      </c>
      <c r="M165" s="44"/>
      <c r="N165" s="44"/>
      <c r="O165" s="21"/>
      <c r="P165" s="21"/>
      <c r="Q165" s="44"/>
      <c r="R165" s="44"/>
      <c r="S165" s="70">
        <v>74395</v>
      </c>
      <c r="T165" s="70">
        <v>51624</v>
      </c>
      <c r="U165" s="70">
        <f t="shared" si="11"/>
        <v>126019</v>
      </c>
      <c r="V165" s="46">
        <f t="shared" si="9"/>
        <v>5185733</v>
      </c>
      <c r="W165" s="46">
        <f t="shared" si="7"/>
        <v>5311752</v>
      </c>
      <c r="X165" s="44"/>
      <c r="Y165" s="46">
        <f t="shared" si="8"/>
        <v>5311752</v>
      </c>
      <c r="AA165">
        <f t="shared" si="10"/>
        <v>37</v>
      </c>
    </row>
    <row r="166" spans="1:27" ht="15.75" hidden="1" thickBot="1" x14ac:dyDescent="0.3">
      <c r="A166" s="18"/>
      <c r="B166" s="107" t="s">
        <v>38</v>
      </c>
      <c r="C166" s="44">
        <v>0</v>
      </c>
      <c r="D166" s="44">
        <v>0</v>
      </c>
      <c r="E166" s="44">
        <v>0</v>
      </c>
      <c r="F166" s="44">
        <v>0</v>
      </c>
      <c r="G166" s="44">
        <v>0</v>
      </c>
      <c r="H166" s="44">
        <v>0</v>
      </c>
      <c r="I166" s="44">
        <v>0</v>
      </c>
      <c r="J166" s="44">
        <v>0</v>
      </c>
      <c r="K166" s="44">
        <v>0</v>
      </c>
      <c r="L166" s="44">
        <v>0</v>
      </c>
      <c r="M166" s="44"/>
      <c r="N166" s="44"/>
      <c r="O166" s="21"/>
      <c r="P166" s="21"/>
      <c r="Q166" s="44"/>
      <c r="R166" s="44"/>
      <c r="S166" s="70">
        <v>74395</v>
      </c>
      <c r="T166" s="70">
        <v>51814</v>
      </c>
      <c r="U166" s="70">
        <f t="shared" si="11"/>
        <v>126209</v>
      </c>
      <c r="V166" s="46">
        <f t="shared" si="9"/>
        <v>5311752</v>
      </c>
      <c r="W166" s="46">
        <f t="shared" si="7"/>
        <v>5437961</v>
      </c>
      <c r="X166" s="44"/>
      <c r="Y166" s="46">
        <f t="shared" si="8"/>
        <v>5437961</v>
      </c>
      <c r="AA166">
        <f t="shared" si="10"/>
        <v>38</v>
      </c>
    </row>
    <row r="167" spans="1:27" ht="15.75" hidden="1" thickBot="1" x14ac:dyDescent="0.3">
      <c r="A167" s="18"/>
      <c r="B167" s="107" t="s">
        <v>39</v>
      </c>
      <c r="C167" s="44">
        <v>0</v>
      </c>
      <c r="D167" s="44">
        <v>0</v>
      </c>
      <c r="E167" s="44">
        <v>0</v>
      </c>
      <c r="F167" s="44">
        <v>0</v>
      </c>
      <c r="G167" s="44">
        <v>0</v>
      </c>
      <c r="H167" s="44">
        <v>0</v>
      </c>
      <c r="I167" s="44">
        <v>0</v>
      </c>
      <c r="J167" s="44">
        <v>0</v>
      </c>
      <c r="K167" s="44">
        <v>0</v>
      </c>
      <c r="L167" s="44">
        <v>0</v>
      </c>
      <c r="M167" s="44"/>
      <c r="N167" s="44"/>
      <c r="O167" s="21"/>
      <c r="P167" s="21"/>
      <c r="Q167" s="44"/>
      <c r="R167" s="44"/>
      <c r="S167" s="70">
        <v>74395</v>
      </c>
      <c r="T167" s="70">
        <v>51986</v>
      </c>
      <c r="U167" s="70">
        <f t="shared" si="11"/>
        <v>126381</v>
      </c>
      <c r="V167" s="46">
        <f t="shared" si="9"/>
        <v>5437961</v>
      </c>
      <c r="W167" s="46">
        <f t="shared" si="7"/>
        <v>5564342</v>
      </c>
      <c r="X167" s="44"/>
      <c r="Y167" s="46">
        <f t="shared" si="8"/>
        <v>5564342</v>
      </c>
      <c r="AA167">
        <f t="shared" si="10"/>
        <v>39</v>
      </c>
    </row>
    <row r="168" spans="1:27" ht="15.75" hidden="1" thickBot="1" x14ac:dyDescent="0.3">
      <c r="A168" s="18"/>
      <c r="B168" s="107" t="s">
        <v>40</v>
      </c>
      <c r="C168" s="44">
        <v>0</v>
      </c>
      <c r="D168" s="44">
        <v>0</v>
      </c>
      <c r="E168" s="44">
        <v>0</v>
      </c>
      <c r="F168" s="44">
        <v>0</v>
      </c>
      <c r="G168" s="44">
        <v>0</v>
      </c>
      <c r="H168" s="44">
        <v>0</v>
      </c>
      <c r="I168" s="44">
        <v>0</v>
      </c>
      <c r="J168" s="44">
        <v>0</v>
      </c>
      <c r="K168" s="44">
        <v>0</v>
      </c>
      <c r="L168" s="44">
        <v>0</v>
      </c>
      <c r="M168" s="44"/>
      <c r="N168" s="44"/>
      <c r="O168" s="21"/>
      <c r="P168" s="21"/>
      <c r="Q168" s="44"/>
      <c r="R168" s="44"/>
      <c r="S168" s="70">
        <v>74395</v>
      </c>
      <c r="T168" s="70">
        <v>52104</v>
      </c>
      <c r="U168" s="70">
        <f t="shared" si="11"/>
        <v>126499</v>
      </c>
      <c r="V168" s="46">
        <f t="shared" si="9"/>
        <v>5564342</v>
      </c>
      <c r="W168" s="46">
        <f t="shared" si="7"/>
        <v>5690841</v>
      </c>
      <c r="X168" s="44"/>
      <c r="Y168" s="46">
        <f t="shared" si="8"/>
        <v>5690841</v>
      </c>
      <c r="AA168">
        <f t="shared" si="10"/>
        <v>40</v>
      </c>
    </row>
    <row r="169" spans="1:27" ht="15.75" hidden="1" thickBot="1" x14ac:dyDescent="0.3">
      <c r="A169" s="18"/>
      <c r="B169" s="107" t="s">
        <v>41</v>
      </c>
      <c r="C169" s="44">
        <v>0</v>
      </c>
      <c r="D169" s="44">
        <v>0</v>
      </c>
      <c r="E169" s="44">
        <v>0</v>
      </c>
      <c r="F169" s="44">
        <v>0</v>
      </c>
      <c r="G169" s="44">
        <v>0</v>
      </c>
      <c r="H169" s="44">
        <v>0</v>
      </c>
      <c r="I169" s="44">
        <v>0</v>
      </c>
      <c r="J169" s="44">
        <v>0</v>
      </c>
      <c r="K169" s="44">
        <v>0</v>
      </c>
      <c r="L169" s="44">
        <v>0</v>
      </c>
      <c r="M169" s="44"/>
      <c r="N169" s="44"/>
      <c r="O169" s="21"/>
      <c r="P169" s="21"/>
      <c r="Q169" s="44"/>
      <c r="R169" s="44"/>
      <c r="S169" s="70">
        <v>74395</v>
      </c>
      <c r="T169" s="70">
        <v>52283</v>
      </c>
      <c r="U169" s="70">
        <f t="shared" si="11"/>
        <v>126678</v>
      </c>
      <c r="V169" s="46">
        <f t="shared" si="9"/>
        <v>5690841</v>
      </c>
      <c r="W169" s="46">
        <f t="shared" si="7"/>
        <v>5817519</v>
      </c>
      <c r="X169" s="44"/>
      <c r="Y169" s="46">
        <f t="shared" si="8"/>
        <v>5817519</v>
      </c>
      <c r="AA169">
        <f t="shared" si="10"/>
        <v>41</v>
      </c>
    </row>
    <row r="170" spans="1:27" ht="15.75" hidden="1" thickBot="1" x14ac:dyDescent="0.3">
      <c r="A170" s="18"/>
      <c r="B170" s="107" t="s">
        <v>42</v>
      </c>
      <c r="C170" s="44">
        <v>0</v>
      </c>
      <c r="D170" s="44">
        <v>0</v>
      </c>
      <c r="E170" s="44">
        <v>0</v>
      </c>
      <c r="F170" s="44">
        <v>0</v>
      </c>
      <c r="G170" s="44">
        <v>0</v>
      </c>
      <c r="H170" s="44">
        <v>0</v>
      </c>
      <c r="I170" s="44">
        <v>0</v>
      </c>
      <c r="J170" s="44">
        <v>0</v>
      </c>
      <c r="K170" s="44">
        <v>0</v>
      </c>
      <c r="L170" s="44">
        <v>0</v>
      </c>
      <c r="M170" s="44"/>
      <c r="N170" s="44"/>
      <c r="O170" s="21"/>
      <c r="P170" s="21"/>
      <c r="Q170" s="44"/>
      <c r="R170" s="44"/>
      <c r="S170" s="70">
        <v>74395</v>
      </c>
      <c r="T170" s="70">
        <v>52418</v>
      </c>
      <c r="U170" s="70">
        <f t="shared" si="11"/>
        <v>126813</v>
      </c>
      <c r="V170" s="46">
        <f t="shared" si="9"/>
        <v>5817519</v>
      </c>
      <c r="W170" s="46">
        <f t="shared" si="7"/>
        <v>5944332</v>
      </c>
      <c r="X170" s="44"/>
      <c r="Y170" s="46">
        <f t="shared" si="8"/>
        <v>5944332</v>
      </c>
      <c r="AA170">
        <f t="shared" si="10"/>
        <v>42</v>
      </c>
    </row>
    <row r="171" spans="1:27" ht="15.75" hidden="1" thickBot="1" x14ac:dyDescent="0.3">
      <c r="A171" s="18"/>
      <c r="B171" s="107" t="s">
        <v>43</v>
      </c>
      <c r="C171" s="44">
        <v>0</v>
      </c>
      <c r="D171" s="44">
        <v>0</v>
      </c>
      <c r="E171" s="44">
        <v>0</v>
      </c>
      <c r="F171" s="44">
        <v>0</v>
      </c>
      <c r="G171" s="44">
        <v>0</v>
      </c>
      <c r="H171" s="44">
        <v>0</v>
      </c>
      <c r="I171" s="44">
        <v>0</v>
      </c>
      <c r="J171" s="44">
        <v>0</v>
      </c>
      <c r="K171" s="44">
        <v>0</v>
      </c>
      <c r="L171" s="44">
        <v>0</v>
      </c>
      <c r="M171" s="44"/>
      <c r="N171" s="44"/>
      <c r="O171" s="21"/>
      <c r="P171" s="21"/>
      <c r="Q171" s="44"/>
      <c r="R171" s="44"/>
      <c r="S171" s="70">
        <v>74395</v>
      </c>
      <c r="T171" s="70">
        <v>52448</v>
      </c>
      <c r="U171" s="70">
        <f t="shared" si="11"/>
        <v>126843</v>
      </c>
      <c r="V171" s="46">
        <f t="shared" si="9"/>
        <v>5944332</v>
      </c>
      <c r="W171" s="46">
        <f t="shared" si="7"/>
        <v>6071175</v>
      </c>
      <c r="X171" s="44"/>
      <c r="Y171" s="46">
        <f t="shared" si="8"/>
        <v>6071175</v>
      </c>
      <c r="AA171">
        <f t="shared" si="10"/>
        <v>43</v>
      </c>
    </row>
    <row r="172" spans="1:27" ht="15.75" hidden="1" thickBot="1" x14ac:dyDescent="0.3">
      <c r="A172" s="18"/>
      <c r="B172" s="107" t="s">
        <v>44</v>
      </c>
      <c r="C172" s="44">
        <v>0</v>
      </c>
      <c r="D172" s="44">
        <v>0</v>
      </c>
      <c r="E172" s="44">
        <v>0</v>
      </c>
      <c r="F172" s="44">
        <v>0</v>
      </c>
      <c r="G172" s="44">
        <v>0</v>
      </c>
      <c r="H172" s="44">
        <v>0</v>
      </c>
      <c r="I172" s="44">
        <v>0</v>
      </c>
      <c r="J172" s="44">
        <v>0</v>
      </c>
      <c r="K172" s="44">
        <v>0</v>
      </c>
      <c r="L172" s="44">
        <v>0</v>
      </c>
      <c r="M172" s="44"/>
      <c r="N172" s="44"/>
      <c r="O172" s="21"/>
      <c r="P172" s="21"/>
      <c r="Q172" s="44"/>
      <c r="R172" s="44"/>
      <c r="S172" s="70">
        <v>74395</v>
      </c>
      <c r="T172" s="70">
        <v>52523</v>
      </c>
      <c r="U172" s="70">
        <f t="shared" si="11"/>
        <v>126918</v>
      </c>
      <c r="V172" s="46">
        <f t="shared" si="9"/>
        <v>6071175</v>
      </c>
      <c r="W172" s="46">
        <f t="shared" si="7"/>
        <v>6198093</v>
      </c>
      <c r="X172" s="44"/>
      <c r="Y172" s="46">
        <f t="shared" si="8"/>
        <v>6198093</v>
      </c>
      <c r="AA172">
        <f t="shared" si="10"/>
        <v>44</v>
      </c>
    </row>
    <row r="173" spans="1:27" ht="15.75" hidden="1" thickBot="1" x14ac:dyDescent="0.3">
      <c r="A173" s="18"/>
      <c r="B173" s="107" t="s">
        <v>45</v>
      </c>
      <c r="C173" s="44">
        <v>0</v>
      </c>
      <c r="D173" s="44">
        <v>0</v>
      </c>
      <c r="E173" s="44">
        <v>0</v>
      </c>
      <c r="F173" s="44">
        <v>0</v>
      </c>
      <c r="G173" s="44">
        <v>0</v>
      </c>
      <c r="H173" s="44">
        <v>0</v>
      </c>
      <c r="I173" s="44">
        <v>0</v>
      </c>
      <c r="J173" s="44">
        <v>0</v>
      </c>
      <c r="K173" s="44">
        <v>0</v>
      </c>
      <c r="L173" s="44">
        <v>0</v>
      </c>
      <c r="M173" s="44"/>
      <c r="N173" s="44"/>
      <c r="O173" s="21"/>
      <c r="P173" s="21"/>
      <c r="Q173" s="44"/>
      <c r="R173" s="44"/>
      <c r="S173" s="70">
        <v>74395</v>
      </c>
      <c r="T173" s="70">
        <v>52627</v>
      </c>
      <c r="U173" s="70">
        <f t="shared" si="11"/>
        <v>127022</v>
      </c>
      <c r="V173" s="46">
        <f t="shared" si="9"/>
        <v>6198093</v>
      </c>
      <c r="W173" s="46">
        <f t="shared" si="7"/>
        <v>6325115</v>
      </c>
      <c r="X173" s="44"/>
      <c r="Y173" s="46">
        <f t="shared" si="8"/>
        <v>6325115</v>
      </c>
      <c r="AA173">
        <f t="shared" si="10"/>
        <v>45</v>
      </c>
    </row>
    <row r="174" spans="1:27" ht="15.75" hidden="1" thickBot="1" x14ac:dyDescent="0.3">
      <c r="A174" s="18"/>
      <c r="B174" s="17" t="s">
        <v>46</v>
      </c>
      <c r="C174" s="84">
        <v>0</v>
      </c>
      <c r="D174" s="84">
        <v>0</v>
      </c>
      <c r="E174" s="84">
        <v>0</v>
      </c>
      <c r="F174" s="84">
        <v>0</v>
      </c>
      <c r="G174" s="84">
        <v>0</v>
      </c>
      <c r="H174" s="84">
        <v>0</v>
      </c>
      <c r="I174" s="84">
        <v>0</v>
      </c>
      <c r="J174" s="84">
        <v>0</v>
      </c>
      <c r="K174" s="84">
        <v>0</v>
      </c>
      <c r="L174" s="84">
        <v>0</v>
      </c>
      <c r="M174" s="84"/>
      <c r="N174" s="84"/>
      <c r="O174" s="21"/>
      <c r="P174" s="21"/>
      <c r="Q174" s="84"/>
      <c r="R174" s="84"/>
      <c r="S174" s="35">
        <v>74395</v>
      </c>
      <c r="T174" s="35">
        <v>52696</v>
      </c>
      <c r="U174" s="35">
        <f t="shared" si="11"/>
        <v>127091</v>
      </c>
      <c r="V174" s="36">
        <f t="shared" si="9"/>
        <v>6325115</v>
      </c>
      <c r="W174" s="36">
        <f t="shared" si="7"/>
        <v>6452206</v>
      </c>
      <c r="X174" s="84"/>
      <c r="Y174" s="36">
        <f t="shared" si="8"/>
        <v>6452206</v>
      </c>
      <c r="AA174">
        <f t="shared" si="10"/>
        <v>46</v>
      </c>
    </row>
    <row r="175" spans="1:27" hidden="1" x14ac:dyDescent="0.25">
      <c r="A175" s="18">
        <v>2017</v>
      </c>
      <c r="B175" s="38" t="s">
        <v>35</v>
      </c>
      <c r="C175" s="39">
        <v>0</v>
      </c>
      <c r="D175" s="39">
        <v>0</v>
      </c>
      <c r="E175" s="39">
        <v>0</v>
      </c>
      <c r="F175" s="39">
        <v>0</v>
      </c>
      <c r="G175" s="39">
        <v>0</v>
      </c>
      <c r="H175" s="39">
        <v>0</v>
      </c>
      <c r="I175" s="39">
        <v>0</v>
      </c>
      <c r="J175" s="39">
        <v>0</v>
      </c>
      <c r="K175" s="39">
        <f>IF(J175&lt;=120,559,IF(AND(J175&gt;=121,J175&lt;=150),739,IF(AND(J175&gt;=151,J175&lt;=200),1279,IF(J175&gt;=201,2359,))))</f>
        <v>559</v>
      </c>
      <c r="L175" s="39">
        <f>IF(K175=559,K175*J175,IF(K175=739,120*559+(J175-120)*739,IF(K175=1279,120*559+30*739+(J175-150)*1279,IF(K175=2359,120*559+30*739+50*1279+(J175-200)*2359,))))</f>
        <v>0</v>
      </c>
      <c r="M175" s="69">
        <v>3731</v>
      </c>
      <c r="N175" s="69"/>
      <c r="O175" s="41"/>
      <c r="P175" s="41"/>
      <c r="Q175" s="69"/>
      <c r="R175" s="69"/>
      <c r="S175" s="69">
        <v>76410</v>
      </c>
      <c r="T175" s="69">
        <v>52636</v>
      </c>
      <c r="U175" s="69">
        <f t="shared" si="11"/>
        <v>132777</v>
      </c>
      <c r="V175" s="41">
        <f t="shared" si="9"/>
        <v>6452206</v>
      </c>
      <c r="W175" s="41">
        <f t="shared" si="7"/>
        <v>6584983</v>
      </c>
      <c r="X175" s="39"/>
      <c r="Y175" s="41">
        <f>W175-X175</f>
        <v>6584983</v>
      </c>
      <c r="AA175">
        <f t="shared" si="10"/>
        <v>47</v>
      </c>
    </row>
    <row r="176" spans="1:27" hidden="1" x14ac:dyDescent="0.25">
      <c r="A176" s="18"/>
      <c r="B176" s="43" t="s">
        <v>36</v>
      </c>
      <c r="C176" s="44">
        <v>0</v>
      </c>
      <c r="D176" s="44">
        <v>0</v>
      </c>
      <c r="E176" s="44">
        <v>0</v>
      </c>
      <c r="F176" s="44">
        <v>0</v>
      </c>
      <c r="G176" s="44">
        <v>0</v>
      </c>
      <c r="H176" s="44">
        <v>0</v>
      </c>
      <c r="I176" s="44">
        <v>0</v>
      </c>
      <c r="J176" s="44">
        <v>0</v>
      </c>
      <c r="K176" s="44">
        <f>IF(J176&lt;=120,559,IF(AND(J176&gt;=121,J176&lt;=150),739,IF(AND(J176&gt;=151,J176&lt;=200),1279,IF(J176&gt;=201,2359,))))</f>
        <v>559</v>
      </c>
      <c r="L176" s="44">
        <f t="shared" ref="L176:L186" si="12">IF(K176=559,K176*J176,IF(K176=739,120*559+(J176-120)*739,IF(K176=1279,120*559+30*739+(J176-150)*1279,IF(K176=2359,120*559+30*739+50*1279+(J176-200)*2359,))))</f>
        <v>0</v>
      </c>
      <c r="M176" s="70">
        <v>3731</v>
      </c>
      <c r="N176" s="70"/>
      <c r="O176" s="46"/>
      <c r="P176" s="46"/>
      <c r="Q176" s="70"/>
      <c r="R176" s="70"/>
      <c r="S176" s="70">
        <v>76410</v>
      </c>
      <c r="T176" s="70">
        <v>52784</v>
      </c>
      <c r="U176" s="70">
        <f t="shared" si="11"/>
        <v>132925</v>
      </c>
      <c r="V176" s="46">
        <f t="shared" si="9"/>
        <v>6584983</v>
      </c>
      <c r="W176" s="46">
        <f t="shared" si="7"/>
        <v>6717908</v>
      </c>
      <c r="X176" s="44"/>
      <c r="Y176" s="46">
        <f t="shared" si="8"/>
        <v>6717908</v>
      </c>
      <c r="AA176">
        <f t="shared" si="10"/>
        <v>48</v>
      </c>
    </row>
    <row r="177" spans="1:28" hidden="1" x14ac:dyDescent="0.25">
      <c r="A177" s="18"/>
      <c r="B177" s="43" t="s">
        <v>37</v>
      </c>
      <c r="C177" s="44">
        <v>0</v>
      </c>
      <c r="D177" s="44">
        <v>0</v>
      </c>
      <c r="E177" s="44">
        <v>0</v>
      </c>
      <c r="F177" s="44">
        <v>0</v>
      </c>
      <c r="G177" s="44">
        <v>0</v>
      </c>
      <c r="H177" s="44">
        <v>0</v>
      </c>
      <c r="I177" s="44">
        <v>0</v>
      </c>
      <c r="J177" s="44">
        <v>0</v>
      </c>
      <c r="K177" s="44">
        <f t="shared" ref="K177:K182" si="13">IF(J177&lt;=120,559,IF(AND(J177&gt;=121,J177&lt;=150),739,IF(AND(J177&gt;=151,J177&lt;=200),1279,IF(J177&gt;=201,2359,))))</f>
        <v>559</v>
      </c>
      <c r="L177" s="44">
        <f t="shared" si="12"/>
        <v>0</v>
      </c>
      <c r="M177" s="70">
        <v>3731</v>
      </c>
      <c r="N177" s="70"/>
      <c r="O177" s="46"/>
      <c r="P177" s="46"/>
      <c r="Q177" s="70"/>
      <c r="R177" s="70"/>
      <c r="S177" s="70">
        <v>76410</v>
      </c>
      <c r="T177" s="70">
        <v>52944</v>
      </c>
      <c r="U177" s="70">
        <f t="shared" si="11"/>
        <v>133085</v>
      </c>
      <c r="V177" s="46">
        <f t="shared" si="9"/>
        <v>6717908</v>
      </c>
      <c r="W177" s="46">
        <f t="shared" si="7"/>
        <v>6850993</v>
      </c>
      <c r="X177" s="44"/>
      <c r="Y177" s="46">
        <f t="shared" si="8"/>
        <v>6850993</v>
      </c>
      <c r="AA177">
        <f t="shared" si="10"/>
        <v>49</v>
      </c>
    </row>
    <row r="178" spans="1:28" hidden="1" x14ac:dyDescent="0.25">
      <c r="A178" s="18"/>
      <c r="B178" s="43" t="s">
        <v>38</v>
      </c>
      <c r="C178" s="44">
        <v>0</v>
      </c>
      <c r="D178" s="44">
        <v>0</v>
      </c>
      <c r="E178" s="44">
        <v>0</v>
      </c>
      <c r="F178" s="44">
        <v>0</v>
      </c>
      <c r="G178" s="44">
        <v>0</v>
      </c>
      <c r="H178" s="44">
        <v>0</v>
      </c>
      <c r="I178" s="44">
        <v>0</v>
      </c>
      <c r="J178" s="44">
        <v>0</v>
      </c>
      <c r="K178" s="44">
        <f t="shared" si="13"/>
        <v>559</v>
      </c>
      <c r="L178" s="44">
        <f t="shared" si="12"/>
        <v>0</v>
      </c>
      <c r="M178" s="70">
        <v>3731</v>
      </c>
      <c r="N178" s="70"/>
      <c r="O178" s="46"/>
      <c r="P178" s="46"/>
      <c r="Q178" s="70"/>
      <c r="R178" s="70"/>
      <c r="S178" s="70">
        <v>76410</v>
      </c>
      <c r="T178" s="70">
        <v>53123</v>
      </c>
      <c r="U178" s="70">
        <f t="shared" si="11"/>
        <v>133264</v>
      </c>
      <c r="V178" s="46">
        <f t="shared" si="9"/>
        <v>6850993</v>
      </c>
      <c r="W178" s="46">
        <f t="shared" si="7"/>
        <v>6984257</v>
      </c>
      <c r="X178" s="44"/>
      <c r="Y178" s="46">
        <f t="shared" si="8"/>
        <v>6984257</v>
      </c>
      <c r="AA178">
        <f t="shared" si="10"/>
        <v>50</v>
      </c>
    </row>
    <row r="179" spans="1:28" hidden="1" x14ac:dyDescent="0.25">
      <c r="A179" s="18"/>
      <c r="B179" s="43" t="s">
        <v>39</v>
      </c>
      <c r="C179" s="44">
        <v>0</v>
      </c>
      <c r="D179" s="44">
        <v>0</v>
      </c>
      <c r="E179" s="44">
        <v>0</v>
      </c>
      <c r="F179" s="44">
        <v>0</v>
      </c>
      <c r="G179" s="44">
        <v>0</v>
      </c>
      <c r="H179" s="44">
        <v>0</v>
      </c>
      <c r="I179" s="44">
        <v>0</v>
      </c>
      <c r="J179" s="44">
        <v>0</v>
      </c>
      <c r="K179" s="44">
        <f t="shared" si="13"/>
        <v>559</v>
      </c>
      <c r="L179" s="44">
        <f t="shared" si="12"/>
        <v>0</v>
      </c>
      <c r="M179" s="70">
        <v>3731</v>
      </c>
      <c r="N179" s="70"/>
      <c r="O179" s="46"/>
      <c r="P179" s="46"/>
      <c r="Q179" s="70"/>
      <c r="R179" s="70"/>
      <c r="S179" s="70">
        <v>76410</v>
      </c>
      <c r="T179" s="70">
        <v>53262</v>
      </c>
      <c r="U179" s="70">
        <f t="shared" si="11"/>
        <v>133403</v>
      </c>
      <c r="V179" s="46">
        <f t="shared" si="9"/>
        <v>6984257</v>
      </c>
      <c r="W179" s="46">
        <f t="shared" si="7"/>
        <v>7117660</v>
      </c>
      <c r="X179" s="44"/>
      <c r="Y179" s="46">
        <f t="shared" si="8"/>
        <v>7117660</v>
      </c>
      <c r="AA179">
        <f t="shared" si="10"/>
        <v>51</v>
      </c>
    </row>
    <row r="180" spans="1:28" hidden="1" x14ac:dyDescent="0.25">
      <c r="A180" s="18"/>
      <c r="B180" s="43" t="s">
        <v>40</v>
      </c>
      <c r="C180" s="44">
        <v>0</v>
      </c>
      <c r="D180" s="44">
        <v>0</v>
      </c>
      <c r="E180" s="44">
        <v>0</v>
      </c>
      <c r="F180" s="44">
        <v>0</v>
      </c>
      <c r="G180" s="44">
        <v>0</v>
      </c>
      <c r="H180" s="44">
        <v>0</v>
      </c>
      <c r="I180" s="44">
        <v>0</v>
      </c>
      <c r="J180" s="44">
        <v>0</v>
      </c>
      <c r="K180" s="44">
        <f t="shared" si="13"/>
        <v>559</v>
      </c>
      <c r="L180" s="44">
        <f t="shared" si="12"/>
        <v>0</v>
      </c>
      <c r="M180" s="70">
        <v>3731</v>
      </c>
      <c r="N180" s="70"/>
      <c r="O180" s="46"/>
      <c r="P180" s="46"/>
      <c r="Q180" s="70"/>
      <c r="R180" s="70"/>
      <c r="S180" s="70">
        <v>76410</v>
      </c>
      <c r="T180" s="70">
        <v>53330</v>
      </c>
      <c r="U180" s="70">
        <f t="shared" si="11"/>
        <v>133471</v>
      </c>
      <c r="V180" s="46">
        <f t="shared" si="9"/>
        <v>7117660</v>
      </c>
      <c r="W180" s="46">
        <f t="shared" si="7"/>
        <v>7251131</v>
      </c>
      <c r="X180" s="44"/>
      <c r="Y180" s="46">
        <f t="shared" si="8"/>
        <v>7251131</v>
      </c>
      <c r="AA180">
        <f t="shared" si="10"/>
        <v>52</v>
      </c>
    </row>
    <row r="181" spans="1:28" hidden="1" x14ac:dyDescent="0.25">
      <c r="A181" s="18"/>
      <c r="B181" s="43" t="s">
        <v>41</v>
      </c>
      <c r="C181" s="44">
        <v>0</v>
      </c>
      <c r="D181" s="44">
        <v>0</v>
      </c>
      <c r="E181" s="44">
        <v>0</v>
      </c>
      <c r="F181" s="44">
        <v>0</v>
      </c>
      <c r="G181" s="44">
        <v>0</v>
      </c>
      <c r="H181" s="44">
        <v>0</v>
      </c>
      <c r="I181" s="44">
        <v>0</v>
      </c>
      <c r="J181" s="44">
        <v>0</v>
      </c>
      <c r="K181" s="44">
        <f t="shared" si="13"/>
        <v>559</v>
      </c>
      <c r="L181" s="44">
        <f t="shared" si="12"/>
        <v>0</v>
      </c>
      <c r="M181" s="70">
        <v>3731</v>
      </c>
      <c r="N181" s="70"/>
      <c r="O181" s="46"/>
      <c r="P181" s="46"/>
      <c r="Q181" s="70"/>
      <c r="R181" s="70"/>
      <c r="S181" s="70">
        <v>76410</v>
      </c>
      <c r="T181" s="70">
        <v>53195</v>
      </c>
      <c r="U181" s="70">
        <f t="shared" si="11"/>
        <v>133336</v>
      </c>
      <c r="V181" s="46">
        <f t="shared" si="9"/>
        <v>7251131</v>
      </c>
      <c r="W181" s="46">
        <f t="shared" si="7"/>
        <v>7384467</v>
      </c>
      <c r="X181" s="73"/>
      <c r="Y181" s="46">
        <f t="shared" si="8"/>
        <v>7384467</v>
      </c>
      <c r="AA181">
        <f t="shared" si="10"/>
        <v>53</v>
      </c>
    </row>
    <row r="182" spans="1:28" hidden="1" x14ac:dyDescent="0.25">
      <c r="A182" s="18"/>
      <c r="B182" s="43" t="s">
        <v>42</v>
      </c>
      <c r="C182" s="44">
        <v>0</v>
      </c>
      <c r="D182" s="44">
        <v>0</v>
      </c>
      <c r="E182" s="44">
        <v>0</v>
      </c>
      <c r="F182" s="44">
        <v>0</v>
      </c>
      <c r="G182" s="44">
        <v>0</v>
      </c>
      <c r="H182" s="44">
        <v>0</v>
      </c>
      <c r="I182" s="44">
        <v>0</v>
      </c>
      <c r="J182" s="44">
        <v>0</v>
      </c>
      <c r="K182" s="44">
        <f t="shared" si="13"/>
        <v>559</v>
      </c>
      <c r="L182" s="44">
        <f t="shared" si="12"/>
        <v>0</v>
      </c>
      <c r="M182" s="70">
        <v>3731</v>
      </c>
      <c r="N182" s="70"/>
      <c r="O182" s="46"/>
      <c r="P182" s="46"/>
      <c r="Q182" s="70"/>
      <c r="R182" s="70"/>
      <c r="S182" s="70">
        <v>76410</v>
      </c>
      <c r="T182" s="70">
        <v>53208</v>
      </c>
      <c r="U182" s="70">
        <f t="shared" si="11"/>
        <v>133349</v>
      </c>
      <c r="V182" s="46">
        <f t="shared" si="9"/>
        <v>7384467</v>
      </c>
      <c r="W182" s="46">
        <f t="shared" si="7"/>
        <v>7517816</v>
      </c>
      <c r="X182" s="73"/>
      <c r="Y182" s="46">
        <f t="shared" si="8"/>
        <v>7517816</v>
      </c>
      <c r="AA182">
        <f t="shared" si="10"/>
        <v>54</v>
      </c>
    </row>
    <row r="183" spans="1:28" hidden="1" x14ac:dyDescent="0.25">
      <c r="A183" s="18"/>
      <c r="B183" s="43" t="s">
        <v>43</v>
      </c>
      <c r="C183" s="44">
        <v>0</v>
      </c>
      <c r="D183" s="44">
        <v>0</v>
      </c>
      <c r="E183" s="44">
        <v>0</v>
      </c>
      <c r="F183" s="44">
        <v>0</v>
      </c>
      <c r="G183" s="44">
        <v>0</v>
      </c>
      <c r="H183" s="44">
        <v>0</v>
      </c>
      <c r="I183" s="44">
        <v>0</v>
      </c>
      <c r="J183" s="44">
        <v>0</v>
      </c>
      <c r="K183" s="44">
        <v>0</v>
      </c>
      <c r="L183" s="44">
        <f t="shared" si="12"/>
        <v>0</v>
      </c>
      <c r="M183" s="70">
        <v>3731</v>
      </c>
      <c r="N183" s="70"/>
      <c r="O183" s="46"/>
      <c r="P183" s="46"/>
      <c r="Q183" s="70"/>
      <c r="R183" s="70"/>
      <c r="S183" s="70">
        <v>76410</v>
      </c>
      <c r="T183" s="70">
        <v>53314</v>
      </c>
      <c r="U183" s="70">
        <f t="shared" si="11"/>
        <v>133455</v>
      </c>
      <c r="V183" s="46">
        <f t="shared" si="9"/>
        <v>7517816</v>
      </c>
      <c r="W183" s="46">
        <f t="shared" si="7"/>
        <v>7651271</v>
      </c>
      <c r="X183" s="73"/>
      <c r="Y183" s="46">
        <f t="shared" si="8"/>
        <v>7651271</v>
      </c>
    </row>
    <row r="184" spans="1:28" hidden="1" x14ac:dyDescent="0.25">
      <c r="A184" s="18"/>
      <c r="B184" s="43" t="s">
        <v>44</v>
      </c>
      <c r="C184" s="44">
        <v>0</v>
      </c>
      <c r="D184" s="44">
        <v>0</v>
      </c>
      <c r="E184" s="44">
        <v>0</v>
      </c>
      <c r="F184" s="44">
        <v>0</v>
      </c>
      <c r="G184" s="44">
        <v>0</v>
      </c>
      <c r="H184" s="44">
        <v>0</v>
      </c>
      <c r="I184" s="44">
        <v>0</v>
      </c>
      <c r="J184" s="44">
        <v>0</v>
      </c>
      <c r="K184" s="44">
        <v>0</v>
      </c>
      <c r="L184" s="44">
        <f t="shared" si="12"/>
        <v>0</v>
      </c>
      <c r="M184" s="70">
        <v>3731</v>
      </c>
      <c r="N184" s="70"/>
      <c r="O184" s="46"/>
      <c r="P184" s="46"/>
      <c r="Q184" s="70"/>
      <c r="R184" s="70"/>
      <c r="S184" s="70">
        <v>76410</v>
      </c>
      <c r="T184" s="70">
        <v>53270</v>
      </c>
      <c r="U184" s="70">
        <f t="shared" si="11"/>
        <v>133411</v>
      </c>
      <c r="V184" s="46">
        <f t="shared" si="9"/>
        <v>7651271</v>
      </c>
      <c r="W184" s="46">
        <f t="shared" si="7"/>
        <v>7784682</v>
      </c>
      <c r="Y184" s="46">
        <f t="shared" si="8"/>
        <v>7784682</v>
      </c>
    </row>
    <row r="185" spans="1:28" hidden="1" x14ac:dyDescent="0.25">
      <c r="A185" s="18"/>
      <c r="B185" s="43" t="s">
        <v>45</v>
      </c>
      <c r="C185" s="44">
        <v>0</v>
      </c>
      <c r="D185" s="44">
        <v>0</v>
      </c>
      <c r="E185" s="44">
        <v>0</v>
      </c>
      <c r="F185" s="44">
        <v>0</v>
      </c>
      <c r="G185" s="44">
        <v>0</v>
      </c>
      <c r="H185" s="44">
        <v>0</v>
      </c>
      <c r="I185" s="44">
        <v>0</v>
      </c>
      <c r="J185" s="44">
        <v>0</v>
      </c>
      <c r="K185" s="44">
        <v>0</v>
      </c>
      <c r="L185" s="44">
        <f t="shared" si="12"/>
        <v>0</v>
      </c>
      <c r="M185" s="70">
        <v>3731</v>
      </c>
      <c r="N185" s="70"/>
      <c r="O185" s="46"/>
      <c r="P185" s="46"/>
      <c r="Q185" s="70"/>
      <c r="R185" s="70"/>
      <c r="S185" s="70">
        <v>76410</v>
      </c>
      <c r="T185" s="70">
        <v>53462</v>
      </c>
      <c r="U185" s="70">
        <f t="shared" si="11"/>
        <v>133603</v>
      </c>
      <c r="V185" s="46">
        <f t="shared" si="9"/>
        <v>7784682</v>
      </c>
      <c r="W185" s="46">
        <f t="shared" si="7"/>
        <v>7918285</v>
      </c>
      <c r="X185" s="73"/>
      <c r="Y185" s="46">
        <f t="shared" si="8"/>
        <v>7918285</v>
      </c>
    </row>
    <row r="186" spans="1:28" ht="15.75" hidden="1" thickBot="1" x14ac:dyDescent="0.3">
      <c r="A186" s="18"/>
      <c r="B186" s="83" t="s">
        <v>46</v>
      </c>
      <c r="C186" s="84">
        <v>0</v>
      </c>
      <c r="D186" s="84">
        <v>0</v>
      </c>
      <c r="E186" s="84">
        <v>0</v>
      </c>
      <c r="F186" s="84">
        <v>0</v>
      </c>
      <c r="G186" s="84">
        <v>0</v>
      </c>
      <c r="H186" s="84">
        <v>0</v>
      </c>
      <c r="I186" s="84">
        <v>0</v>
      </c>
      <c r="J186" s="84">
        <v>0</v>
      </c>
      <c r="K186" s="84">
        <v>0</v>
      </c>
      <c r="L186" s="84">
        <f t="shared" si="12"/>
        <v>0</v>
      </c>
      <c r="M186" s="35">
        <v>3731</v>
      </c>
      <c r="N186" s="35"/>
      <c r="O186" s="46"/>
      <c r="P186" s="46"/>
      <c r="Q186" s="35"/>
      <c r="R186" s="35"/>
      <c r="S186" s="35">
        <v>76410</v>
      </c>
      <c r="T186" s="35">
        <v>63650</v>
      </c>
      <c r="U186" s="35">
        <f t="shared" si="11"/>
        <v>143791</v>
      </c>
      <c r="V186" s="36">
        <f t="shared" si="9"/>
        <v>7918285</v>
      </c>
      <c r="W186" s="36">
        <f t="shared" si="7"/>
        <v>8062076</v>
      </c>
      <c r="X186" s="85"/>
      <c r="Y186" s="36">
        <f t="shared" si="8"/>
        <v>8062076</v>
      </c>
    </row>
    <row r="187" spans="1:28" hidden="1" x14ac:dyDescent="0.25">
      <c r="A187">
        <v>2018</v>
      </c>
      <c r="B187" s="38" t="s">
        <v>35</v>
      </c>
      <c r="C187" s="39">
        <v>0</v>
      </c>
      <c r="D187" s="39">
        <v>0</v>
      </c>
      <c r="E187" s="39">
        <v>0</v>
      </c>
      <c r="F187" s="39">
        <v>0</v>
      </c>
      <c r="G187" s="39">
        <v>0</v>
      </c>
      <c r="H187" s="39">
        <v>0</v>
      </c>
      <c r="I187" s="39">
        <v>0</v>
      </c>
      <c r="J187" s="39">
        <v>0</v>
      </c>
      <c r="K187" s="39">
        <v>0</v>
      </c>
      <c r="L187" s="39">
        <f t="shared" ref="L187:L198" si="14">IF(K187=559,K187*J187,IF(K187=739,120*559+(J187-120)*739,IF(K187=1279,120*559+30*739+(J187-150)*1279,IF(K187=2359,120*559+30*739+50*1279+(J187-200)*2359,))))</f>
        <v>0</v>
      </c>
      <c r="M187" s="69">
        <v>3731</v>
      </c>
      <c r="N187" s="69"/>
      <c r="O187" s="41"/>
      <c r="P187" s="41"/>
      <c r="Q187" s="69"/>
      <c r="R187" s="69"/>
      <c r="S187" s="69">
        <v>78144</v>
      </c>
      <c r="T187" s="69">
        <v>53847</v>
      </c>
      <c r="U187" s="69">
        <f t="shared" si="11"/>
        <v>135722</v>
      </c>
      <c r="V187" s="41">
        <f t="shared" ref="V187:V198" si="15">Y186</f>
        <v>8062076</v>
      </c>
      <c r="W187" s="41">
        <f t="shared" ref="W187:W198" si="16">U187+V187</f>
        <v>8197798</v>
      </c>
      <c r="X187" s="74"/>
      <c r="Y187" s="41">
        <f t="shared" ref="Y187:Y198" si="17">W187-X187</f>
        <v>8197798</v>
      </c>
    </row>
    <row r="188" spans="1:28" hidden="1" x14ac:dyDescent="0.25">
      <c r="B188" s="43" t="s">
        <v>36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4">
        <v>0</v>
      </c>
      <c r="J188" s="44">
        <v>0</v>
      </c>
      <c r="K188" s="44">
        <v>0</v>
      </c>
      <c r="L188" s="44">
        <f t="shared" si="14"/>
        <v>0</v>
      </c>
      <c r="M188" s="70">
        <v>3731</v>
      </c>
      <c r="N188" s="70"/>
      <c r="O188" s="46"/>
      <c r="P188" s="46"/>
      <c r="Q188" s="70"/>
      <c r="R188" s="70"/>
      <c r="S188" s="70">
        <v>78144</v>
      </c>
      <c r="T188" s="70">
        <v>53934</v>
      </c>
      <c r="U188" s="70">
        <f t="shared" si="11"/>
        <v>135809</v>
      </c>
      <c r="V188" s="46">
        <f t="shared" si="15"/>
        <v>8197798</v>
      </c>
      <c r="W188" s="46">
        <f t="shared" si="16"/>
        <v>8333607</v>
      </c>
      <c r="X188" s="73"/>
      <c r="Y188" s="46">
        <f t="shared" si="17"/>
        <v>8333607</v>
      </c>
    </row>
    <row r="189" spans="1:28" hidden="1" x14ac:dyDescent="0.25">
      <c r="B189" s="43" t="s">
        <v>37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4">
        <v>0</v>
      </c>
      <c r="J189" s="44">
        <v>0</v>
      </c>
      <c r="K189" s="44">
        <v>0</v>
      </c>
      <c r="L189" s="44">
        <f t="shared" si="14"/>
        <v>0</v>
      </c>
      <c r="M189" s="70">
        <v>3731</v>
      </c>
      <c r="N189" s="70"/>
      <c r="O189" s="46"/>
      <c r="P189" s="46"/>
      <c r="Q189" s="70"/>
      <c r="R189" s="70"/>
      <c r="S189" s="70">
        <v>78144</v>
      </c>
      <c r="T189" s="70">
        <v>54009</v>
      </c>
      <c r="U189" s="70">
        <f t="shared" si="11"/>
        <v>135884</v>
      </c>
      <c r="V189" s="46">
        <f t="shared" si="15"/>
        <v>8333607</v>
      </c>
      <c r="W189" s="46">
        <f t="shared" si="16"/>
        <v>8469491</v>
      </c>
      <c r="X189" s="73"/>
      <c r="Y189" s="46">
        <f t="shared" si="17"/>
        <v>8469491</v>
      </c>
      <c r="Z189" s="1"/>
      <c r="AA189" s="1"/>
      <c r="AB189" s="1"/>
    </row>
    <row r="190" spans="1:28" hidden="1" x14ac:dyDescent="0.25">
      <c r="B190" s="43" t="s">
        <v>38</v>
      </c>
      <c r="C190" s="44">
        <v>0</v>
      </c>
      <c r="D190" s="44">
        <v>0</v>
      </c>
      <c r="E190" s="44">
        <v>0</v>
      </c>
      <c r="F190" s="44">
        <v>0</v>
      </c>
      <c r="G190" s="44">
        <v>0</v>
      </c>
      <c r="H190" s="44">
        <v>0</v>
      </c>
      <c r="I190" s="44">
        <v>0</v>
      </c>
      <c r="J190" s="44">
        <v>0</v>
      </c>
      <c r="K190" s="44">
        <v>0</v>
      </c>
      <c r="L190" s="44">
        <f t="shared" si="14"/>
        <v>0</v>
      </c>
      <c r="M190" s="70">
        <v>3731</v>
      </c>
      <c r="N190" s="70"/>
      <c r="O190" s="46"/>
      <c r="P190" s="46"/>
      <c r="Q190" s="70"/>
      <c r="R190" s="70"/>
      <c r="S190" s="70">
        <v>78144</v>
      </c>
      <c r="T190" s="70">
        <v>54157</v>
      </c>
      <c r="U190" s="70">
        <f t="shared" si="11"/>
        <v>136032</v>
      </c>
      <c r="V190" s="46">
        <f t="shared" si="15"/>
        <v>8469491</v>
      </c>
      <c r="W190" s="46">
        <f t="shared" si="16"/>
        <v>8605523</v>
      </c>
      <c r="X190" s="73"/>
      <c r="Y190" s="46">
        <f>W190-X190</f>
        <v>8605523</v>
      </c>
      <c r="Z190" s="1"/>
      <c r="AA190" s="1"/>
      <c r="AB190" s="1"/>
    </row>
    <row r="191" spans="1:28" hidden="1" x14ac:dyDescent="0.25">
      <c r="B191" s="43" t="s">
        <v>39</v>
      </c>
      <c r="C191" s="44">
        <v>0</v>
      </c>
      <c r="D191" s="44">
        <v>0</v>
      </c>
      <c r="E191" s="44">
        <v>0</v>
      </c>
      <c r="F191" s="44">
        <v>0</v>
      </c>
      <c r="G191" s="44">
        <v>0</v>
      </c>
      <c r="H191" s="44">
        <v>0</v>
      </c>
      <c r="I191" s="44">
        <v>0</v>
      </c>
      <c r="J191" s="44">
        <v>0</v>
      </c>
      <c r="K191" s="44">
        <v>0</v>
      </c>
      <c r="L191" s="44">
        <f t="shared" si="14"/>
        <v>0</v>
      </c>
      <c r="M191" s="70">
        <v>3731</v>
      </c>
      <c r="N191" s="70"/>
      <c r="O191" s="46"/>
      <c r="P191" s="46"/>
      <c r="Q191" s="70"/>
      <c r="R191" s="70"/>
      <c r="S191" s="70">
        <v>78144</v>
      </c>
      <c r="T191" s="70">
        <v>54318</v>
      </c>
      <c r="U191" s="70">
        <f t="shared" si="11"/>
        <v>136193</v>
      </c>
      <c r="V191" s="46">
        <f t="shared" si="15"/>
        <v>8605523</v>
      </c>
      <c r="W191" s="46">
        <f t="shared" si="16"/>
        <v>8741716</v>
      </c>
      <c r="X191" s="73"/>
      <c r="Y191" s="46">
        <f t="shared" si="17"/>
        <v>8741716</v>
      </c>
      <c r="Z191" s="1"/>
      <c r="AA191" s="1"/>
      <c r="AB191" s="1"/>
    </row>
    <row r="192" spans="1:28" hidden="1" x14ac:dyDescent="0.25">
      <c r="B192" s="43" t="s">
        <v>40</v>
      </c>
      <c r="C192" s="44">
        <v>0</v>
      </c>
      <c r="D192" s="44">
        <v>0</v>
      </c>
      <c r="E192" s="44">
        <v>0</v>
      </c>
      <c r="F192" s="44">
        <v>0</v>
      </c>
      <c r="G192" s="44">
        <v>0</v>
      </c>
      <c r="H192" s="44">
        <v>0</v>
      </c>
      <c r="I192" s="44">
        <v>0</v>
      </c>
      <c r="J192" s="44">
        <v>0</v>
      </c>
      <c r="K192" s="44">
        <v>0</v>
      </c>
      <c r="L192" s="44">
        <f t="shared" si="14"/>
        <v>0</v>
      </c>
      <c r="M192" s="70">
        <v>3731</v>
      </c>
      <c r="N192" s="70"/>
      <c r="O192" s="46"/>
      <c r="P192" s="46"/>
      <c r="Q192" s="70"/>
      <c r="R192" s="70"/>
      <c r="S192" s="70">
        <v>78144</v>
      </c>
      <c r="T192" s="70">
        <v>54405</v>
      </c>
      <c r="U192" s="70">
        <f t="shared" si="11"/>
        <v>136280</v>
      </c>
      <c r="V192" s="46">
        <f t="shared" si="15"/>
        <v>8741716</v>
      </c>
      <c r="W192" s="46">
        <f t="shared" si="16"/>
        <v>8877996</v>
      </c>
      <c r="X192" s="73">
        <v>8877996</v>
      </c>
      <c r="Y192" s="46">
        <f t="shared" si="17"/>
        <v>0</v>
      </c>
    </row>
    <row r="193" spans="1:25" hidden="1" x14ac:dyDescent="0.25">
      <c r="B193" s="43" t="s">
        <v>41</v>
      </c>
      <c r="C193" s="44">
        <v>0</v>
      </c>
      <c r="D193" s="44">
        <v>0</v>
      </c>
      <c r="E193" s="44">
        <v>0</v>
      </c>
      <c r="F193" s="44">
        <v>0</v>
      </c>
      <c r="G193" s="44">
        <v>0</v>
      </c>
      <c r="H193" s="44">
        <v>0</v>
      </c>
      <c r="I193" s="44">
        <v>0</v>
      </c>
      <c r="J193" s="44">
        <v>0</v>
      </c>
      <c r="K193" s="44">
        <v>0</v>
      </c>
      <c r="L193" s="44">
        <f t="shared" si="14"/>
        <v>0</v>
      </c>
      <c r="M193" s="70">
        <v>3731</v>
      </c>
      <c r="N193" s="70"/>
      <c r="O193" s="46"/>
      <c r="P193" s="46"/>
      <c r="Q193" s="70"/>
      <c r="R193" s="70"/>
      <c r="S193" s="70">
        <v>78144</v>
      </c>
      <c r="T193" s="70"/>
      <c r="U193" s="70">
        <f t="shared" si="11"/>
        <v>81875</v>
      </c>
      <c r="V193" s="46">
        <f t="shared" si="15"/>
        <v>0</v>
      </c>
      <c r="W193" s="46">
        <f t="shared" si="16"/>
        <v>81875</v>
      </c>
      <c r="X193" s="73"/>
      <c r="Y193" s="46">
        <f t="shared" si="17"/>
        <v>81875</v>
      </c>
    </row>
    <row r="194" spans="1:25" hidden="1" x14ac:dyDescent="0.25">
      <c r="B194" s="43" t="s">
        <v>42</v>
      </c>
      <c r="C194" s="44">
        <v>0</v>
      </c>
      <c r="D194" s="44">
        <v>0</v>
      </c>
      <c r="E194" s="44">
        <v>0</v>
      </c>
      <c r="F194" s="44">
        <v>0</v>
      </c>
      <c r="G194" s="44">
        <v>0</v>
      </c>
      <c r="H194" s="44">
        <v>0</v>
      </c>
      <c r="I194" s="44">
        <v>0</v>
      </c>
      <c r="J194" s="44">
        <v>0</v>
      </c>
      <c r="K194" s="44">
        <v>0</v>
      </c>
      <c r="L194" s="44">
        <f t="shared" si="14"/>
        <v>0</v>
      </c>
      <c r="M194" s="70">
        <v>3731</v>
      </c>
      <c r="N194" s="70"/>
      <c r="O194" s="46"/>
      <c r="P194" s="46"/>
      <c r="Q194" s="70"/>
      <c r="R194" s="70"/>
      <c r="S194" s="70">
        <v>78144</v>
      </c>
      <c r="T194" s="70"/>
      <c r="U194" s="70">
        <f t="shared" ref="U194:U222" si="18">G194+L194+M194+R194+S194+N194+Q194+T194</f>
        <v>81875</v>
      </c>
      <c r="V194" s="46">
        <f t="shared" si="15"/>
        <v>81875</v>
      </c>
      <c r="W194" s="46">
        <f t="shared" si="16"/>
        <v>163750</v>
      </c>
      <c r="X194" s="73">
        <v>163750</v>
      </c>
      <c r="Y194" s="46">
        <f t="shared" si="17"/>
        <v>0</v>
      </c>
    </row>
    <row r="195" spans="1:25" hidden="1" x14ac:dyDescent="0.25">
      <c r="B195" s="43" t="s">
        <v>43</v>
      </c>
      <c r="C195" s="44">
        <v>0</v>
      </c>
      <c r="D195" s="44">
        <v>0</v>
      </c>
      <c r="E195" s="44">
        <v>0</v>
      </c>
      <c r="F195" s="44">
        <v>0</v>
      </c>
      <c r="G195" s="44">
        <v>0</v>
      </c>
      <c r="H195" s="44">
        <v>0</v>
      </c>
      <c r="I195" s="44">
        <v>0</v>
      </c>
      <c r="J195" s="44">
        <v>0</v>
      </c>
      <c r="K195" s="44">
        <v>0</v>
      </c>
      <c r="L195" s="44">
        <f t="shared" si="14"/>
        <v>0</v>
      </c>
      <c r="M195" s="70">
        <v>3731</v>
      </c>
      <c r="N195" s="70"/>
      <c r="O195" s="46"/>
      <c r="P195" s="46"/>
      <c r="Q195" s="70"/>
      <c r="R195" s="70"/>
      <c r="S195" s="70">
        <v>78144</v>
      </c>
      <c r="T195" s="70"/>
      <c r="U195" s="70">
        <f t="shared" si="18"/>
        <v>81875</v>
      </c>
      <c r="V195" s="46">
        <f t="shared" si="15"/>
        <v>0</v>
      </c>
      <c r="W195" s="46">
        <f t="shared" si="16"/>
        <v>81875</v>
      </c>
      <c r="X195" s="73">
        <v>81875</v>
      </c>
      <c r="Y195" s="46">
        <f t="shared" si="17"/>
        <v>0</v>
      </c>
    </row>
    <row r="196" spans="1:25" hidden="1" x14ac:dyDescent="0.25">
      <c r="B196" s="43" t="s">
        <v>44</v>
      </c>
      <c r="C196" s="44">
        <v>0</v>
      </c>
      <c r="D196" s="44">
        <v>0</v>
      </c>
      <c r="E196" s="44">
        <v>0</v>
      </c>
      <c r="F196" s="44">
        <v>0</v>
      </c>
      <c r="G196" s="44">
        <v>0</v>
      </c>
      <c r="H196" s="44">
        <v>0</v>
      </c>
      <c r="I196" s="44">
        <v>0</v>
      </c>
      <c r="J196" s="44">
        <v>0</v>
      </c>
      <c r="K196" s="44">
        <v>0</v>
      </c>
      <c r="L196" s="44">
        <f t="shared" si="14"/>
        <v>0</v>
      </c>
      <c r="M196" s="70">
        <v>3731</v>
      </c>
      <c r="N196" s="70"/>
      <c r="O196" s="46"/>
      <c r="P196" s="46"/>
      <c r="Q196" s="70"/>
      <c r="R196" s="70"/>
      <c r="S196" s="70">
        <v>78144</v>
      </c>
      <c r="T196" s="70"/>
      <c r="U196" s="70">
        <f t="shared" si="18"/>
        <v>81875</v>
      </c>
      <c r="V196" s="46">
        <f t="shared" si="15"/>
        <v>0</v>
      </c>
      <c r="W196" s="46">
        <f t="shared" si="16"/>
        <v>81875</v>
      </c>
      <c r="X196" s="73">
        <v>81875</v>
      </c>
      <c r="Y196" s="46">
        <f t="shared" si="17"/>
        <v>0</v>
      </c>
    </row>
    <row r="197" spans="1:25" hidden="1" x14ac:dyDescent="0.25">
      <c r="B197" s="43" t="s">
        <v>45</v>
      </c>
      <c r="C197" s="44">
        <v>0</v>
      </c>
      <c r="D197" s="44">
        <v>0</v>
      </c>
      <c r="E197" s="44">
        <v>0</v>
      </c>
      <c r="F197" s="44">
        <v>0</v>
      </c>
      <c r="G197" s="44">
        <v>0</v>
      </c>
      <c r="H197" s="44">
        <v>0</v>
      </c>
      <c r="I197" s="44">
        <v>0</v>
      </c>
      <c r="J197" s="44">
        <v>0</v>
      </c>
      <c r="K197" s="44">
        <v>0</v>
      </c>
      <c r="L197" s="44">
        <f t="shared" si="14"/>
        <v>0</v>
      </c>
      <c r="M197" s="70">
        <v>3731</v>
      </c>
      <c r="N197" s="70"/>
      <c r="O197" s="46"/>
      <c r="P197" s="46"/>
      <c r="Q197" s="70"/>
      <c r="R197" s="70"/>
      <c r="S197" s="70">
        <v>78144</v>
      </c>
      <c r="T197" s="70"/>
      <c r="U197" s="70">
        <f t="shared" si="18"/>
        <v>81875</v>
      </c>
      <c r="V197" s="46">
        <f t="shared" si="15"/>
        <v>0</v>
      </c>
      <c r="W197" s="46">
        <f t="shared" si="16"/>
        <v>81875</v>
      </c>
      <c r="X197" s="73">
        <v>81875</v>
      </c>
      <c r="Y197" s="46">
        <f t="shared" si="17"/>
        <v>0</v>
      </c>
    </row>
    <row r="198" spans="1:25" ht="15.75" hidden="1" thickBot="1" x14ac:dyDescent="0.3">
      <c r="B198" s="43" t="s">
        <v>46</v>
      </c>
      <c r="C198" s="44">
        <v>0</v>
      </c>
      <c r="D198" s="44">
        <v>0</v>
      </c>
      <c r="E198" s="44">
        <v>0</v>
      </c>
      <c r="F198" s="44">
        <v>0</v>
      </c>
      <c r="G198" s="44">
        <v>0</v>
      </c>
      <c r="H198" s="44">
        <v>0</v>
      </c>
      <c r="I198" s="44">
        <v>0</v>
      </c>
      <c r="J198" s="44">
        <v>0</v>
      </c>
      <c r="K198" s="44">
        <v>0</v>
      </c>
      <c r="L198" s="44">
        <f t="shared" si="14"/>
        <v>0</v>
      </c>
      <c r="M198" s="70">
        <v>3731</v>
      </c>
      <c r="N198" s="70"/>
      <c r="O198" s="36"/>
      <c r="P198" s="36"/>
      <c r="Q198" s="70"/>
      <c r="R198" s="70"/>
      <c r="S198" s="70">
        <v>78144</v>
      </c>
      <c r="T198" s="70"/>
      <c r="U198" s="70">
        <f t="shared" si="18"/>
        <v>81875</v>
      </c>
      <c r="V198" s="46">
        <f t="shared" si="15"/>
        <v>0</v>
      </c>
      <c r="W198" s="46">
        <f t="shared" si="16"/>
        <v>81875</v>
      </c>
      <c r="X198" s="73">
        <v>81875</v>
      </c>
      <c r="Y198" s="46">
        <f t="shared" si="17"/>
        <v>0</v>
      </c>
    </row>
    <row r="199" spans="1:25" hidden="1" x14ac:dyDescent="0.25">
      <c r="A199">
        <v>2019</v>
      </c>
      <c r="B199" s="38" t="s">
        <v>35</v>
      </c>
      <c r="C199" s="39">
        <v>0</v>
      </c>
      <c r="D199" s="39">
        <v>0</v>
      </c>
      <c r="E199" s="39">
        <v>0</v>
      </c>
      <c r="F199" s="39">
        <v>0</v>
      </c>
      <c r="G199" s="39">
        <v>0</v>
      </c>
      <c r="H199" s="39">
        <v>0</v>
      </c>
      <c r="I199" s="39">
        <v>0</v>
      </c>
      <c r="J199" s="39">
        <v>0</v>
      </c>
      <c r="K199" s="39">
        <v>0</v>
      </c>
      <c r="L199" s="39">
        <f t="shared" ref="L199:L209" si="19">IF(K199=559,K199*J199,IF(K199=739,120*559+(J199-120)*739,IF(K199=1279,120*559+30*739+(J199-150)*1279,IF(K199=2359,120*559+30*739+50*1279+(J199-200)*2359,))))</f>
        <v>0</v>
      </c>
      <c r="M199" s="69">
        <v>3828</v>
      </c>
      <c r="N199" s="69"/>
      <c r="O199" s="41"/>
      <c r="P199" s="41"/>
      <c r="Q199" s="69"/>
      <c r="R199" s="69"/>
      <c r="S199" s="69">
        <v>80176</v>
      </c>
      <c r="T199" s="69"/>
      <c r="U199" s="69">
        <f t="shared" si="18"/>
        <v>84004</v>
      </c>
      <c r="V199" s="41">
        <f t="shared" ref="V199:V209" si="20">Y198</f>
        <v>0</v>
      </c>
      <c r="W199" s="41">
        <f t="shared" ref="W199:W209" si="21">U199+V199</f>
        <v>84004</v>
      </c>
      <c r="X199" s="74">
        <v>84004</v>
      </c>
      <c r="Y199" s="41">
        <f t="shared" ref="Y199:Y209" si="22">W199-X199</f>
        <v>0</v>
      </c>
    </row>
    <row r="200" spans="1:25" hidden="1" x14ac:dyDescent="0.25">
      <c r="B200" s="43" t="s">
        <v>36</v>
      </c>
      <c r="C200" s="44">
        <v>0</v>
      </c>
      <c r="D200" s="44">
        <v>0</v>
      </c>
      <c r="E200" s="44">
        <v>0</v>
      </c>
      <c r="F200" s="44">
        <v>0</v>
      </c>
      <c r="G200" s="44">
        <v>0</v>
      </c>
      <c r="H200" s="44">
        <v>0</v>
      </c>
      <c r="I200" s="44">
        <v>0</v>
      </c>
      <c r="J200" s="44">
        <v>0</v>
      </c>
      <c r="K200" s="44">
        <v>0</v>
      </c>
      <c r="L200" s="44">
        <f t="shared" si="19"/>
        <v>0</v>
      </c>
      <c r="M200" s="70">
        <v>3828</v>
      </c>
      <c r="N200" s="70"/>
      <c r="O200" s="46"/>
      <c r="P200" s="46"/>
      <c r="Q200" s="70"/>
      <c r="R200" s="70"/>
      <c r="S200" s="70">
        <v>80176</v>
      </c>
      <c r="T200" s="70"/>
      <c r="U200" s="70">
        <f t="shared" si="18"/>
        <v>84004</v>
      </c>
      <c r="V200" s="46">
        <f t="shared" si="20"/>
        <v>0</v>
      </c>
      <c r="W200" s="46">
        <f t="shared" si="21"/>
        <v>84004</v>
      </c>
      <c r="X200" s="73">
        <v>84004</v>
      </c>
      <c r="Y200" s="46">
        <f t="shared" si="22"/>
        <v>0</v>
      </c>
    </row>
    <row r="201" spans="1:25" hidden="1" x14ac:dyDescent="0.25">
      <c r="B201" s="43" t="s">
        <v>37</v>
      </c>
      <c r="C201" s="44">
        <v>0</v>
      </c>
      <c r="D201" s="44">
        <v>0</v>
      </c>
      <c r="E201" s="44">
        <v>0</v>
      </c>
      <c r="F201" s="44">
        <v>0</v>
      </c>
      <c r="G201" s="44">
        <v>0</v>
      </c>
      <c r="H201" s="44">
        <v>0</v>
      </c>
      <c r="I201" s="44">
        <v>0</v>
      </c>
      <c r="J201" s="44">
        <v>0</v>
      </c>
      <c r="K201" s="44">
        <v>0</v>
      </c>
      <c r="L201" s="44">
        <f t="shared" si="19"/>
        <v>0</v>
      </c>
      <c r="M201" s="70">
        <v>3828</v>
      </c>
      <c r="N201" s="70"/>
      <c r="O201" s="46"/>
      <c r="P201" s="46"/>
      <c r="Q201" s="70"/>
      <c r="R201" s="70"/>
      <c r="S201" s="70">
        <v>80176</v>
      </c>
      <c r="T201" s="70"/>
      <c r="U201" s="70">
        <f t="shared" si="18"/>
        <v>84004</v>
      </c>
      <c r="V201" s="46">
        <f t="shared" si="20"/>
        <v>0</v>
      </c>
      <c r="W201" s="46">
        <f t="shared" si="21"/>
        <v>84004</v>
      </c>
      <c r="X201" s="135">
        <v>84004</v>
      </c>
      <c r="Y201" s="46">
        <f t="shared" si="22"/>
        <v>0</v>
      </c>
    </row>
    <row r="202" spans="1:25" hidden="1" x14ac:dyDescent="0.25">
      <c r="B202" s="43" t="s">
        <v>38</v>
      </c>
      <c r="C202" s="44">
        <v>0</v>
      </c>
      <c r="D202" s="44">
        <v>0</v>
      </c>
      <c r="E202" s="44">
        <v>0</v>
      </c>
      <c r="F202" s="44">
        <v>0</v>
      </c>
      <c r="G202" s="44">
        <v>0</v>
      </c>
      <c r="H202" s="44">
        <v>0</v>
      </c>
      <c r="I202" s="44">
        <v>0</v>
      </c>
      <c r="J202" s="44">
        <v>0</v>
      </c>
      <c r="K202" s="44">
        <v>0</v>
      </c>
      <c r="L202" s="44">
        <f t="shared" si="19"/>
        <v>0</v>
      </c>
      <c r="M202" s="70">
        <v>3828</v>
      </c>
      <c r="N202" s="70"/>
      <c r="O202" s="46"/>
      <c r="P202" s="46"/>
      <c r="Q202" s="70"/>
      <c r="R202" s="70"/>
      <c r="S202" s="70">
        <v>80176</v>
      </c>
      <c r="T202" s="70"/>
      <c r="U202" s="70">
        <f t="shared" si="18"/>
        <v>84004</v>
      </c>
      <c r="V202" s="46">
        <f t="shared" si="20"/>
        <v>0</v>
      </c>
      <c r="W202" s="46">
        <f t="shared" si="21"/>
        <v>84004</v>
      </c>
      <c r="X202" s="135">
        <v>84004</v>
      </c>
      <c r="Y202" s="46">
        <f t="shared" si="22"/>
        <v>0</v>
      </c>
    </row>
    <row r="203" spans="1:25" hidden="1" x14ac:dyDescent="0.25">
      <c r="B203" s="43" t="s">
        <v>39</v>
      </c>
      <c r="C203" s="44">
        <v>0</v>
      </c>
      <c r="D203" s="44">
        <v>0</v>
      </c>
      <c r="E203" s="44">
        <v>0</v>
      </c>
      <c r="F203" s="44">
        <v>0</v>
      </c>
      <c r="G203" s="44">
        <v>0</v>
      </c>
      <c r="H203" s="44">
        <v>0</v>
      </c>
      <c r="I203" s="44">
        <v>0</v>
      </c>
      <c r="J203" s="44">
        <v>0</v>
      </c>
      <c r="K203" s="44">
        <v>0</v>
      </c>
      <c r="L203" s="44">
        <f t="shared" si="19"/>
        <v>0</v>
      </c>
      <c r="M203" s="70">
        <v>3828</v>
      </c>
      <c r="N203" s="70"/>
      <c r="O203" s="104"/>
      <c r="P203" s="104"/>
      <c r="Q203" s="70"/>
      <c r="R203" s="70"/>
      <c r="S203" s="70">
        <v>80176</v>
      </c>
      <c r="T203" s="70"/>
      <c r="U203" s="70">
        <f t="shared" si="18"/>
        <v>84004</v>
      </c>
      <c r="V203" s="46">
        <f t="shared" si="20"/>
        <v>0</v>
      </c>
      <c r="W203" s="46">
        <f t="shared" si="21"/>
        <v>84004</v>
      </c>
      <c r="X203" s="135">
        <v>84004</v>
      </c>
      <c r="Y203" s="46">
        <f t="shared" si="22"/>
        <v>0</v>
      </c>
    </row>
    <row r="204" spans="1:25" hidden="1" x14ac:dyDescent="0.25">
      <c r="B204" s="43" t="s">
        <v>40</v>
      </c>
      <c r="C204" s="44">
        <v>0</v>
      </c>
      <c r="D204" s="44">
        <v>0</v>
      </c>
      <c r="E204" s="44">
        <v>0</v>
      </c>
      <c r="F204" s="44">
        <v>0</v>
      </c>
      <c r="G204" s="44">
        <v>0</v>
      </c>
      <c r="H204" s="44">
        <v>0</v>
      </c>
      <c r="I204" s="44">
        <v>0</v>
      </c>
      <c r="J204" s="44">
        <v>0</v>
      </c>
      <c r="K204" s="44">
        <v>0</v>
      </c>
      <c r="L204" s="44">
        <f t="shared" si="19"/>
        <v>0</v>
      </c>
      <c r="M204" s="70">
        <v>3828</v>
      </c>
      <c r="N204" s="70"/>
      <c r="O204" s="46"/>
      <c r="P204" s="46"/>
      <c r="Q204" s="70"/>
      <c r="R204" s="70"/>
      <c r="S204" s="70">
        <v>80176</v>
      </c>
      <c r="T204" s="70"/>
      <c r="U204" s="70">
        <f t="shared" si="18"/>
        <v>84004</v>
      </c>
      <c r="V204" s="46">
        <f t="shared" si="20"/>
        <v>0</v>
      </c>
      <c r="W204" s="46">
        <f t="shared" si="21"/>
        <v>84004</v>
      </c>
      <c r="X204" s="135">
        <v>84004</v>
      </c>
      <c r="Y204" s="46">
        <f t="shared" si="22"/>
        <v>0</v>
      </c>
    </row>
    <row r="205" spans="1:25" hidden="1" x14ac:dyDescent="0.25">
      <c r="B205" s="43" t="s">
        <v>41</v>
      </c>
      <c r="C205" s="44">
        <v>0</v>
      </c>
      <c r="D205" s="44">
        <v>0</v>
      </c>
      <c r="E205" s="44">
        <v>0</v>
      </c>
      <c r="F205" s="44">
        <v>0</v>
      </c>
      <c r="G205" s="44">
        <v>0</v>
      </c>
      <c r="H205" s="44">
        <v>0</v>
      </c>
      <c r="I205" s="44">
        <v>0</v>
      </c>
      <c r="J205" s="44">
        <v>0</v>
      </c>
      <c r="K205" s="44">
        <v>0</v>
      </c>
      <c r="L205" s="44">
        <f t="shared" si="19"/>
        <v>0</v>
      </c>
      <c r="M205" s="70">
        <v>3828</v>
      </c>
      <c r="N205" s="70"/>
      <c r="O205" s="46"/>
      <c r="P205" s="46"/>
      <c r="Q205" s="70"/>
      <c r="R205" s="70"/>
      <c r="S205" s="70">
        <v>80176</v>
      </c>
      <c r="T205" s="70"/>
      <c r="U205" s="70">
        <f t="shared" si="18"/>
        <v>84004</v>
      </c>
      <c r="V205" s="46">
        <f t="shared" si="20"/>
        <v>0</v>
      </c>
      <c r="W205" s="46">
        <f t="shared" si="21"/>
        <v>84004</v>
      </c>
      <c r="X205" s="135">
        <v>84004</v>
      </c>
      <c r="Y205" s="46">
        <f t="shared" si="22"/>
        <v>0</v>
      </c>
    </row>
    <row r="206" spans="1:25" hidden="1" x14ac:dyDescent="0.25">
      <c r="B206" s="43" t="s">
        <v>42</v>
      </c>
      <c r="C206" s="44">
        <v>0</v>
      </c>
      <c r="D206" s="44">
        <v>0</v>
      </c>
      <c r="E206" s="44">
        <v>0</v>
      </c>
      <c r="F206" s="44">
        <v>0</v>
      </c>
      <c r="G206" s="44">
        <v>0</v>
      </c>
      <c r="H206" s="44">
        <v>0</v>
      </c>
      <c r="I206" s="44">
        <v>0</v>
      </c>
      <c r="J206" s="44">
        <v>0</v>
      </c>
      <c r="K206" s="44">
        <v>0</v>
      </c>
      <c r="L206" s="44">
        <f t="shared" si="19"/>
        <v>0</v>
      </c>
      <c r="M206" s="70">
        <v>3828</v>
      </c>
      <c r="N206" s="70"/>
      <c r="O206" s="46"/>
      <c r="P206" s="46"/>
      <c r="Q206" s="70"/>
      <c r="R206" s="70"/>
      <c r="S206" s="70">
        <v>80176</v>
      </c>
      <c r="T206" s="70"/>
      <c r="U206" s="70">
        <f t="shared" si="18"/>
        <v>84004</v>
      </c>
      <c r="V206" s="46">
        <f t="shared" si="20"/>
        <v>0</v>
      </c>
      <c r="W206" s="46">
        <f t="shared" si="21"/>
        <v>84004</v>
      </c>
      <c r="X206" s="135">
        <v>84004</v>
      </c>
      <c r="Y206" s="46">
        <f t="shared" si="22"/>
        <v>0</v>
      </c>
    </row>
    <row r="207" spans="1:25" hidden="1" x14ac:dyDescent="0.25">
      <c r="B207" s="43" t="s">
        <v>43</v>
      </c>
      <c r="C207" s="44">
        <v>0</v>
      </c>
      <c r="D207" s="44">
        <v>0</v>
      </c>
      <c r="E207" s="44">
        <v>0</v>
      </c>
      <c r="F207" s="44">
        <v>0</v>
      </c>
      <c r="G207" s="44">
        <v>0</v>
      </c>
      <c r="H207" s="44">
        <v>0</v>
      </c>
      <c r="I207" s="44">
        <v>0</v>
      </c>
      <c r="J207" s="44">
        <v>0</v>
      </c>
      <c r="K207" s="44">
        <v>0</v>
      </c>
      <c r="L207" s="44">
        <f t="shared" si="19"/>
        <v>0</v>
      </c>
      <c r="M207" s="70">
        <v>3828</v>
      </c>
      <c r="N207" s="70"/>
      <c r="O207" s="46"/>
      <c r="P207" s="46"/>
      <c r="Q207" s="70"/>
      <c r="R207" s="70"/>
      <c r="S207" s="70">
        <v>80176</v>
      </c>
      <c r="T207" s="70"/>
      <c r="U207" s="70">
        <f t="shared" si="18"/>
        <v>84004</v>
      </c>
      <c r="V207" s="46">
        <f t="shared" si="20"/>
        <v>0</v>
      </c>
      <c r="W207" s="46">
        <f t="shared" si="21"/>
        <v>84004</v>
      </c>
      <c r="X207" s="135">
        <v>84004</v>
      </c>
      <c r="Y207" s="46">
        <f t="shared" si="22"/>
        <v>0</v>
      </c>
    </row>
    <row r="208" spans="1:25" hidden="1" x14ac:dyDescent="0.25">
      <c r="B208" s="43" t="s">
        <v>44</v>
      </c>
      <c r="C208" s="44">
        <v>0</v>
      </c>
      <c r="D208" s="44">
        <v>0</v>
      </c>
      <c r="E208" s="44">
        <v>0</v>
      </c>
      <c r="F208" s="44">
        <v>0</v>
      </c>
      <c r="G208" s="44">
        <v>0</v>
      </c>
      <c r="H208" s="44">
        <v>0</v>
      </c>
      <c r="I208" s="44">
        <v>0</v>
      </c>
      <c r="J208" s="44">
        <v>0</v>
      </c>
      <c r="K208" s="44">
        <v>0</v>
      </c>
      <c r="L208" s="44">
        <f t="shared" si="19"/>
        <v>0</v>
      </c>
      <c r="M208" s="70">
        <v>3828</v>
      </c>
      <c r="N208" s="70"/>
      <c r="O208" s="46"/>
      <c r="P208" s="46"/>
      <c r="Q208" s="70"/>
      <c r="R208" s="70"/>
      <c r="S208" s="70">
        <v>80176</v>
      </c>
      <c r="T208" s="70"/>
      <c r="U208" s="70">
        <f t="shared" si="18"/>
        <v>84004</v>
      </c>
      <c r="V208" s="46">
        <f t="shared" si="20"/>
        <v>0</v>
      </c>
      <c r="W208" s="46">
        <f t="shared" si="21"/>
        <v>84004</v>
      </c>
      <c r="X208" s="135">
        <v>84004</v>
      </c>
      <c r="Y208" s="46">
        <f t="shared" si="22"/>
        <v>0</v>
      </c>
    </row>
    <row r="209" spans="1:25" hidden="1" x14ac:dyDescent="0.25">
      <c r="B209" s="43" t="s">
        <v>45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4">
        <v>0</v>
      </c>
      <c r="J209" s="44">
        <v>0</v>
      </c>
      <c r="K209" s="44">
        <v>0</v>
      </c>
      <c r="L209" s="44">
        <f t="shared" si="19"/>
        <v>0</v>
      </c>
      <c r="M209" s="70">
        <v>3828</v>
      </c>
      <c r="N209" s="70"/>
      <c r="O209" s="46"/>
      <c r="P209" s="46"/>
      <c r="Q209" s="70"/>
      <c r="R209" s="70"/>
      <c r="S209" s="70">
        <v>80176</v>
      </c>
      <c r="T209" s="70"/>
      <c r="U209" s="70">
        <f t="shared" si="18"/>
        <v>84004</v>
      </c>
      <c r="V209" s="46">
        <f t="shared" si="20"/>
        <v>0</v>
      </c>
      <c r="W209" s="46">
        <f t="shared" si="21"/>
        <v>84004</v>
      </c>
      <c r="X209" s="135">
        <v>84004</v>
      </c>
      <c r="Y209" s="46">
        <f t="shared" si="22"/>
        <v>0</v>
      </c>
    </row>
    <row r="210" spans="1:25" ht="15.75" hidden="1" thickBot="1" x14ac:dyDescent="0.3">
      <c r="B210" s="83" t="s">
        <v>46</v>
      </c>
      <c r="C210" s="84">
        <v>0</v>
      </c>
      <c r="D210" s="84">
        <v>0</v>
      </c>
      <c r="E210" s="84">
        <v>0</v>
      </c>
      <c r="F210" s="84">
        <v>0</v>
      </c>
      <c r="G210" s="84">
        <v>0</v>
      </c>
      <c r="H210" s="84">
        <v>0</v>
      </c>
      <c r="I210" s="84">
        <v>0</v>
      </c>
      <c r="J210" s="84">
        <v>0</v>
      </c>
      <c r="K210" s="84">
        <v>0</v>
      </c>
      <c r="L210" s="84">
        <f t="shared" ref="L210" si="23">IF(K210=559,K210*J210,IF(K210=739,120*559+(J210-120)*739,IF(K210=1279,120*559+30*739+(J210-150)*1279,IF(K210=2359,120*559+30*739+50*1279+(J210-200)*2359,))))</f>
        <v>0</v>
      </c>
      <c r="M210" s="35">
        <v>3828</v>
      </c>
      <c r="N210" s="35"/>
      <c r="O210" s="36"/>
      <c r="P210" s="36"/>
      <c r="Q210" s="35"/>
      <c r="R210" s="35"/>
      <c r="S210" s="35">
        <v>80176</v>
      </c>
      <c r="T210" s="35"/>
      <c r="U210" s="35">
        <f t="shared" si="18"/>
        <v>84004</v>
      </c>
      <c r="V210" s="36">
        <f t="shared" ref="V210" si="24">Y209</f>
        <v>0</v>
      </c>
      <c r="W210" s="36">
        <f t="shared" ref="W210" si="25">U210+V210</f>
        <v>84004</v>
      </c>
      <c r="X210" s="131">
        <v>84004</v>
      </c>
      <c r="Y210" s="36">
        <f t="shared" ref="Y210" si="26">W210-X210</f>
        <v>0</v>
      </c>
    </row>
    <row r="211" spans="1:25" hidden="1" x14ac:dyDescent="0.25">
      <c r="A211">
        <v>2020</v>
      </c>
      <c r="B211" s="38" t="s">
        <v>35</v>
      </c>
      <c r="C211" s="39">
        <v>0</v>
      </c>
      <c r="D211" s="39">
        <v>0</v>
      </c>
      <c r="E211" s="39">
        <v>0</v>
      </c>
      <c r="F211" s="39">
        <v>0</v>
      </c>
      <c r="G211" s="39">
        <v>0</v>
      </c>
      <c r="H211" s="39">
        <v>0</v>
      </c>
      <c r="I211" s="39">
        <v>0</v>
      </c>
      <c r="J211" s="39">
        <v>0</v>
      </c>
      <c r="K211" s="39">
        <v>0</v>
      </c>
      <c r="L211" s="39">
        <f t="shared" ref="L211:L216" si="27">IF(K211=559,K211*J211,IF(K211=739,120*559+(J211-120)*739,IF(K211=1279,120*559+30*739+(J211-150)*1279,IF(K211=2359,120*559+30*739+50*1279+(J211-200)*2359,))))</f>
        <v>0</v>
      </c>
      <c r="M211" s="69">
        <v>3943</v>
      </c>
      <c r="N211" s="69"/>
      <c r="O211" s="41"/>
      <c r="P211" s="41"/>
      <c r="Q211" s="69"/>
      <c r="R211" s="69"/>
      <c r="S211" s="69">
        <v>82581</v>
      </c>
      <c r="T211" s="69"/>
      <c r="U211" s="69">
        <f t="shared" si="18"/>
        <v>86524</v>
      </c>
      <c r="V211" s="41">
        <f t="shared" ref="V211:V234" si="28">Y210</f>
        <v>0</v>
      </c>
      <c r="W211" s="41">
        <f t="shared" ref="W211:W234" si="29">U211+V211</f>
        <v>86524</v>
      </c>
      <c r="X211" s="152">
        <v>86524</v>
      </c>
      <c r="Y211" s="41">
        <f t="shared" ref="Y211:Y234" si="30">W211-X211</f>
        <v>0</v>
      </c>
    </row>
    <row r="212" spans="1:25" hidden="1" x14ac:dyDescent="0.25">
      <c r="B212" s="43" t="s">
        <v>36</v>
      </c>
      <c r="C212" s="44">
        <v>0</v>
      </c>
      <c r="D212" s="44">
        <v>0</v>
      </c>
      <c r="E212" s="44">
        <v>0</v>
      </c>
      <c r="F212" s="44">
        <v>0</v>
      </c>
      <c r="G212" s="44">
        <v>0</v>
      </c>
      <c r="H212" s="44">
        <v>0</v>
      </c>
      <c r="I212" s="44">
        <v>0</v>
      </c>
      <c r="J212" s="44">
        <v>0</v>
      </c>
      <c r="K212" s="44">
        <v>0</v>
      </c>
      <c r="L212" s="44">
        <f t="shared" si="27"/>
        <v>0</v>
      </c>
      <c r="M212" s="70">
        <v>3943</v>
      </c>
      <c r="N212" s="70"/>
      <c r="O212" s="46"/>
      <c r="P212" s="46"/>
      <c r="Q212" s="70"/>
      <c r="R212" s="70"/>
      <c r="S212" s="70">
        <v>82581</v>
      </c>
      <c r="T212" s="70"/>
      <c r="U212" s="70">
        <f t="shared" si="18"/>
        <v>86524</v>
      </c>
      <c r="V212" s="46">
        <f t="shared" si="28"/>
        <v>0</v>
      </c>
      <c r="W212" s="46">
        <f t="shared" si="29"/>
        <v>86524</v>
      </c>
      <c r="X212" s="135">
        <v>86524</v>
      </c>
      <c r="Y212" s="46">
        <f t="shared" si="30"/>
        <v>0</v>
      </c>
    </row>
    <row r="213" spans="1:25" hidden="1" x14ac:dyDescent="0.25">
      <c r="B213" s="43" t="s">
        <v>37</v>
      </c>
      <c r="C213" s="44">
        <v>0</v>
      </c>
      <c r="D213" s="44">
        <v>0</v>
      </c>
      <c r="E213" s="44">
        <v>0</v>
      </c>
      <c r="F213" s="44">
        <v>0</v>
      </c>
      <c r="G213" s="44">
        <v>0</v>
      </c>
      <c r="H213" s="44">
        <v>0</v>
      </c>
      <c r="I213" s="44">
        <v>0</v>
      </c>
      <c r="J213" s="44">
        <v>0</v>
      </c>
      <c r="K213" s="44">
        <v>0</v>
      </c>
      <c r="L213" s="44">
        <f t="shared" si="27"/>
        <v>0</v>
      </c>
      <c r="M213" s="70">
        <v>3943</v>
      </c>
      <c r="N213" s="70"/>
      <c r="O213" s="46"/>
      <c r="P213" s="46"/>
      <c r="Q213" s="70"/>
      <c r="R213" s="70"/>
      <c r="S213" s="70">
        <v>82581</v>
      </c>
      <c r="T213" s="70"/>
      <c r="U213" s="70">
        <f t="shared" si="18"/>
        <v>86524</v>
      </c>
      <c r="V213" s="46">
        <f t="shared" si="28"/>
        <v>0</v>
      </c>
      <c r="W213" s="46">
        <f t="shared" si="29"/>
        <v>86524</v>
      </c>
      <c r="X213" s="135">
        <v>86524</v>
      </c>
      <c r="Y213" s="46">
        <f t="shared" si="30"/>
        <v>0</v>
      </c>
    </row>
    <row r="214" spans="1:25" hidden="1" x14ac:dyDescent="0.25">
      <c r="B214" s="43" t="s">
        <v>38</v>
      </c>
      <c r="C214" s="44">
        <v>0</v>
      </c>
      <c r="D214" s="44">
        <v>0</v>
      </c>
      <c r="E214" s="44">
        <v>0</v>
      </c>
      <c r="F214" s="44">
        <v>0</v>
      </c>
      <c r="G214" s="44">
        <v>0</v>
      </c>
      <c r="H214" s="44">
        <v>0</v>
      </c>
      <c r="I214" s="44">
        <v>0</v>
      </c>
      <c r="J214" s="44">
        <v>0</v>
      </c>
      <c r="K214" s="44">
        <v>0</v>
      </c>
      <c r="L214" s="44">
        <f t="shared" si="27"/>
        <v>0</v>
      </c>
      <c r="M214" s="70">
        <v>3943</v>
      </c>
      <c r="N214" s="70"/>
      <c r="O214" s="46"/>
      <c r="P214" s="46"/>
      <c r="Q214" s="70"/>
      <c r="R214" s="70"/>
      <c r="S214" s="70">
        <v>82581</v>
      </c>
      <c r="T214" s="70"/>
      <c r="U214" s="70">
        <f t="shared" si="18"/>
        <v>86524</v>
      </c>
      <c r="V214" s="46">
        <f t="shared" si="28"/>
        <v>0</v>
      </c>
      <c r="W214" s="46">
        <f t="shared" si="29"/>
        <v>86524</v>
      </c>
      <c r="X214" s="135">
        <v>86524</v>
      </c>
      <c r="Y214" s="46">
        <f t="shared" si="30"/>
        <v>0</v>
      </c>
    </row>
    <row r="215" spans="1:25" hidden="1" x14ac:dyDescent="0.25">
      <c r="B215" s="43" t="s">
        <v>39</v>
      </c>
      <c r="C215" s="44">
        <v>0</v>
      </c>
      <c r="D215" s="44">
        <v>0</v>
      </c>
      <c r="E215" s="44">
        <v>0</v>
      </c>
      <c r="F215" s="44">
        <v>0</v>
      </c>
      <c r="G215" s="44">
        <v>0</v>
      </c>
      <c r="H215" s="44">
        <v>0</v>
      </c>
      <c r="I215" s="44">
        <v>0</v>
      </c>
      <c r="J215" s="44">
        <v>0</v>
      </c>
      <c r="K215" s="44">
        <v>0</v>
      </c>
      <c r="L215" s="44">
        <f t="shared" si="27"/>
        <v>0</v>
      </c>
      <c r="M215" s="70">
        <v>3943</v>
      </c>
      <c r="N215" s="70"/>
      <c r="O215" s="46"/>
      <c r="P215" s="46"/>
      <c r="Q215" s="70"/>
      <c r="R215" s="70"/>
      <c r="S215" s="70">
        <v>82581</v>
      </c>
      <c r="T215" s="70"/>
      <c r="U215" s="70">
        <f t="shared" si="18"/>
        <v>86524</v>
      </c>
      <c r="V215" s="46">
        <f t="shared" si="28"/>
        <v>0</v>
      </c>
      <c r="W215" s="46">
        <f t="shared" si="29"/>
        <v>86524</v>
      </c>
      <c r="X215" s="135">
        <v>86524</v>
      </c>
      <c r="Y215" s="46">
        <f t="shared" si="30"/>
        <v>0</v>
      </c>
    </row>
    <row r="216" spans="1:25" hidden="1" x14ac:dyDescent="0.25">
      <c r="B216" s="43" t="s">
        <v>40</v>
      </c>
      <c r="C216" s="44">
        <v>0</v>
      </c>
      <c r="D216" s="44">
        <v>0</v>
      </c>
      <c r="E216" s="44">
        <v>0</v>
      </c>
      <c r="F216" s="44">
        <v>0</v>
      </c>
      <c r="G216" s="44">
        <v>0</v>
      </c>
      <c r="H216" s="44">
        <v>0</v>
      </c>
      <c r="I216" s="44">
        <v>0</v>
      </c>
      <c r="J216" s="44">
        <v>0</v>
      </c>
      <c r="K216" s="44">
        <v>0</v>
      </c>
      <c r="L216" s="44">
        <f t="shared" si="27"/>
        <v>0</v>
      </c>
      <c r="M216" s="70">
        <v>3943</v>
      </c>
      <c r="N216" s="70"/>
      <c r="O216" s="46"/>
      <c r="P216" s="46"/>
      <c r="Q216" s="70"/>
      <c r="R216" s="70"/>
      <c r="S216" s="70">
        <v>82581</v>
      </c>
      <c r="T216" s="70"/>
      <c r="U216" s="70">
        <f t="shared" si="18"/>
        <v>86524</v>
      </c>
      <c r="V216" s="46">
        <f t="shared" si="28"/>
        <v>0</v>
      </c>
      <c r="W216" s="46">
        <f t="shared" si="29"/>
        <v>86524</v>
      </c>
      <c r="X216" s="135">
        <v>86524</v>
      </c>
      <c r="Y216" s="46">
        <f t="shared" si="30"/>
        <v>0</v>
      </c>
    </row>
    <row r="217" spans="1:25" hidden="1" x14ac:dyDescent="0.25">
      <c r="B217" s="43" t="s">
        <v>41</v>
      </c>
      <c r="C217" s="44">
        <v>3</v>
      </c>
      <c r="D217" s="44">
        <v>3</v>
      </c>
      <c r="E217" s="44">
        <f t="shared" ref="E217" si="31">D217-C217</f>
        <v>0</v>
      </c>
      <c r="F217" s="44">
        <v>146</v>
      </c>
      <c r="G217" s="44">
        <f t="shared" ref="G217" si="32">F217*E217</f>
        <v>0</v>
      </c>
      <c r="H217" s="44">
        <f t="shared" ref="H217" si="33">I216</f>
        <v>0</v>
      </c>
      <c r="I217" s="44">
        <v>0</v>
      </c>
      <c r="J217" s="44">
        <f t="shared" ref="J217" si="34">I217-H217</f>
        <v>0</v>
      </c>
      <c r="K217" s="44">
        <f t="shared" ref="K217" si="35">IF(J217&lt;=120,576,IF(AND(J217&gt;=121,J217&lt;=150),761,IF(AND(J217&gt;=151,J217&lt;=200),1317,IF(J217&gt;=201,2430,))))</f>
        <v>576</v>
      </c>
      <c r="L217" s="44">
        <f t="shared" ref="L217" si="36">IF(K217=576,K217*J217,IF(K217=761,120*576+(J217-120)*761,IF(K217=1317,120*576+30*761+(J217-150)*1317,IF(K217=2430,120*576+30*761+50*1317+(J217-200)*2430,))))</f>
        <v>0</v>
      </c>
      <c r="M217" s="70">
        <v>3943</v>
      </c>
      <c r="N217" s="70"/>
      <c r="O217" s="46"/>
      <c r="P217" s="46"/>
      <c r="Q217" s="70"/>
      <c r="R217" s="70"/>
      <c r="S217" s="70">
        <v>82581</v>
      </c>
      <c r="T217" s="70"/>
      <c r="U217" s="70">
        <f t="shared" si="18"/>
        <v>86524</v>
      </c>
      <c r="V217" s="46">
        <f t="shared" si="28"/>
        <v>0</v>
      </c>
      <c r="W217" s="46">
        <f t="shared" si="29"/>
        <v>86524</v>
      </c>
      <c r="X217" s="135">
        <v>86524</v>
      </c>
      <c r="Y217" s="46">
        <f t="shared" si="30"/>
        <v>0</v>
      </c>
    </row>
    <row r="218" spans="1:25" hidden="1" x14ac:dyDescent="0.25">
      <c r="B218" s="43" t="s">
        <v>42</v>
      </c>
      <c r="C218" s="44">
        <f>D217</f>
        <v>3</v>
      </c>
      <c r="D218" s="44">
        <v>3</v>
      </c>
      <c r="E218" s="44">
        <f t="shared" ref="E218:E234" si="37">D218-C218</f>
        <v>0</v>
      </c>
      <c r="F218" s="44">
        <v>146</v>
      </c>
      <c r="G218" s="44">
        <f t="shared" ref="G218:G222" si="38">F218*E218</f>
        <v>0</v>
      </c>
      <c r="H218" s="44">
        <f t="shared" ref="H218:H234" si="39">I217</f>
        <v>0</v>
      </c>
      <c r="I218" s="44">
        <v>0</v>
      </c>
      <c r="J218" s="44">
        <f t="shared" ref="J218:J221" si="40">I218-H218</f>
        <v>0</v>
      </c>
      <c r="K218" s="44">
        <f t="shared" ref="K218:K220" si="41">IF(J218&lt;=120,576,IF(AND(J218&gt;=121,J218&lt;=150),761,IF(AND(J218&gt;=151,J218&lt;=200),1317,IF(J218&gt;=201,2430,))))</f>
        <v>576</v>
      </c>
      <c r="L218" s="44">
        <f t="shared" ref="L218:L220" si="42">IF(K218=576,K218*J218,IF(K218=761,120*576+(J218-120)*761,IF(K218=1317,120*576+30*761+(J218-150)*1317,IF(K218=2430,120*576+30*761+50*1317+(J218-200)*2430,))))</f>
        <v>0</v>
      </c>
      <c r="M218" s="70">
        <v>3943</v>
      </c>
      <c r="N218" s="70"/>
      <c r="O218" s="46"/>
      <c r="P218" s="46"/>
      <c r="Q218" s="70"/>
      <c r="R218" s="70"/>
      <c r="S218" s="70">
        <v>82581</v>
      </c>
      <c r="T218" s="70"/>
      <c r="U218" s="70">
        <f t="shared" si="18"/>
        <v>86524</v>
      </c>
      <c r="V218" s="46">
        <f t="shared" si="28"/>
        <v>0</v>
      </c>
      <c r="W218" s="46">
        <f t="shared" si="29"/>
        <v>86524</v>
      </c>
      <c r="X218" s="135">
        <v>86524</v>
      </c>
      <c r="Y218" s="46">
        <f t="shared" si="30"/>
        <v>0</v>
      </c>
    </row>
    <row r="219" spans="1:25" hidden="1" x14ac:dyDescent="0.25">
      <c r="B219" s="43" t="s">
        <v>43</v>
      </c>
      <c r="C219" s="44">
        <f t="shared" ref="C219:C234" si="43">D218</f>
        <v>3</v>
      </c>
      <c r="D219" s="44">
        <v>3</v>
      </c>
      <c r="E219" s="44">
        <f t="shared" si="37"/>
        <v>0</v>
      </c>
      <c r="F219" s="44">
        <v>146</v>
      </c>
      <c r="G219" s="44">
        <f t="shared" si="38"/>
        <v>0</v>
      </c>
      <c r="H219" s="44">
        <f t="shared" si="39"/>
        <v>0</v>
      </c>
      <c r="I219" s="44">
        <v>0</v>
      </c>
      <c r="J219" s="44">
        <f t="shared" si="40"/>
        <v>0</v>
      </c>
      <c r="K219" s="44">
        <f t="shared" si="41"/>
        <v>576</v>
      </c>
      <c r="L219" s="44">
        <f t="shared" si="42"/>
        <v>0</v>
      </c>
      <c r="M219" s="70">
        <v>3943</v>
      </c>
      <c r="N219" s="70"/>
      <c r="O219" s="46"/>
      <c r="P219" s="46"/>
      <c r="Q219" s="70"/>
      <c r="R219" s="70"/>
      <c r="S219" s="70">
        <v>82581</v>
      </c>
      <c r="T219" s="70"/>
      <c r="U219" s="70">
        <f t="shared" si="18"/>
        <v>86524</v>
      </c>
      <c r="V219" s="46">
        <f t="shared" si="28"/>
        <v>0</v>
      </c>
      <c r="W219" s="46">
        <f t="shared" si="29"/>
        <v>86524</v>
      </c>
      <c r="X219" s="135">
        <v>86524</v>
      </c>
      <c r="Y219" s="46">
        <f t="shared" si="30"/>
        <v>0</v>
      </c>
    </row>
    <row r="220" spans="1:25" hidden="1" x14ac:dyDescent="0.25">
      <c r="B220" s="43" t="s">
        <v>44</v>
      </c>
      <c r="C220" s="44">
        <f t="shared" si="43"/>
        <v>3</v>
      </c>
      <c r="D220" s="44">
        <v>3</v>
      </c>
      <c r="E220" s="44">
        <f t="shared" si="37"/>
        <v>0</v>
      </c>
      <c r="F220" s="44">
        <v>146</v>
      </c>
      <c r="G220" s="44">
        <f t="shared" si="38"/>
        <v>0</v>
      </c>
      <c r="H220" s="44">
        <f t="shared" si="39"/>
        <v>0</v>
      </c>
      <c r="I220" s="44">
        <v>0</v>
      </c>
      <c r="J220" s="44">
        <f t="shared" si="40"/>
        <v>0</v>
      </c>
      <c r="K220" s="44">
        <f t="shared" si="41"/>
        <v>576</v>
      </c>
      <c r="L220" s="44">
        <f t="shared" si="42"/>
        <v>0</v>
      </c>
      <c r="M220" s="70">
        <v>3943</v>
      </c>
      <c r="N220" s="70"/>
      <c r="O220" s="46"/>
      <c r="P220" s="46"/>
      <c r="Q220" s="70"/>
      <c r="R220" s="70"/>
      <c r="S220" s="70">
        <v>82581</v>
      </c>
      <c r="T220" s="70"/>
      <c r="U220" s="70">
        <f t="shared" si="18"/>
        <v>86524</v>
      </c>
      <c r="V220" s="46">
        <f t="shared" si="28"/>
        <v>0</v>
      </c>
      <c r="W220" s="46">
        <f t="shared" si="29"/>
        <v>86524</v>
      </c>
      <c r="X220" s="135">
        <v>86524</v>
      </c>
      <c r="Y220" s="46">
        <f t="shared" si="30"/>
        <v>0</v>
      </c>
    </row>
    <row r="221" spans="1:25" hidden="1" x14ac:dyDescent="0.25">
      <c r="B221" s="43" t="s">
        <v>45</v>
      </c>
      <c r="C221" s="44">
        <f t="shared" si="43"/>
        <v>3</v>
      </c>
      <c r="D221" s="44">
        <v>3</v>
      </c>
      <c r="E221" s="44">
        <f t="shared" si="37"/>
        <v>0</v>
      </c>
      <c r="F221" s="44">
        <v>146</v>
      </c>
      <c r="G221" s="44">
        <f t="shared" si="38"/>
        <v>0</v>
      </c>
      <c r="H221" s="44">
        <v>0</v>
      </c>
      <c r="I221" s="44">
        <v>0</v>
      </c>
      <c r="J221" s="44">
        <f t="shared" si="40"/>
        <v>0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0</v>
      </c>
      <c r="M221" s="70">
        <v>3943</v>
      </c>
      <c r="N221" s="70"/>
      <c r="O221" s="46"/>
      <c r="P221" s="46"/>
      <c r="Q221" s="70"/>
      <c r="R221" s="70"/>
      <c r="S221" s="70">
        <v>82581</v>
      </c>
      <c r="T221" s="70"/>
      <c r="U221" s="70">
        <f t="shared" si="18"/>
        <v>86524</v>
      </c>
      <c r="V221" s="46">
        <f t="shared" si="28"/>
        <v>0</v>
      </c>
      <c r="W221" s="46">
        <f t="shared" si="29"/>
        <v>86524</v>
      </c>
      <c r="X221" s="135">
        <v>86524</v>
      </c>
      <c r="Y221" s="46">
        <f t="shared" si="30"/>
        <v>0</v>
      </c>
    </row>
    <row r="222" spans="1:25" ht="15.75" hidden="1" thickBot="1" x14ac:dyDescent="0.3">
      <c r="B222" s="83" t="s">
        <v>46</v>
      </c>
      <c r="C222" s="84">
        <f t="shared" si="43"/>
        <v>3</v>
      </c>
      <c r="D222" s="84">
        <v>3</v>
      </c>
      <c r="E222" s="84">
        <f t="shared" si="37"/>
        <v>0</v>
      </c>
      <c r="F222" s="84">
        <v>146</v>
      </c>
      <c r="G222" s="84">
        <f t="shared" si="38"/>
        <v>0</v>
      </c>
      <c r="H222" s="84">
        <f t="shared" si="39"/>
        <v>0</v>
      </c>
      <c r="I222" s="84">
        <v>0</v>
      </c>
      <c r="J222" s="84">
        <f t="shared" ref="J222:J234" si="44">I222-H222</f>
        <v>0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0</v>
      </c>
      <c r="M222" s="35">
        <v>3943</v>
      </c>
      <c r="N222" s="35"/>
      <c r="O222" s="36"/>
      <c r="P222" s="36"/>
      <c r="Q222" s="35"/>
      <c r="R222" s="35"/>
      <c r="S222" s="35">
        <v>82581</v>
      </c>
      <c r="T222" s="35"/>
      <c r="U222" s="35">
        <f t="shared" si="18"/>
        <v>86524</v>
      </c>
      <c r="V222" s="36">
        <f t="shared" si="28"/>
        <v>0</v>
      </c>
      <c r="W222" s="36">
        <f t="shared" si="29"/>
        <v>86524</v>
      </c>
      <c r="X222" s="131">
        <v>86524</v>
      </c>
      <c r="Y222" s="36">
        <f t="shared" si="30"/>
        <v>0</v>
      </c>
    </row>
    <row r="223" spans="1:25" hidden="1" x14ac:dyDescent="0.25">
      <c r="A223">
        <v>2021</v>
      </c>
      <c r="B223" s="43" t="s">
        <v>35</v>
      </c>
      <c r="C223" s="44">
        <f t="shared" si="43"/>
        <v>3</v>
      </c>
      <c r="D223" s="44">
        <v>3</v>
      </c>
      <c r="E223" s="44">
        <f t="shared" si="37"/>
        <v>0</v>
      </c>
      <c r="F223" s="44">
        <v>146</v>
      </c>
      <c r="G223" s="70">
        <f t="shared" ref="G223:G234" si="45">E223*F223</f>
        <v>0</v>
      </c>
      <c r="H223" s="44">
        <f t="shared" si="39"/>
        <v>0</v>
      </c>
      <c r="I223" s="44">
        <v>0</v>
      </c>
      <c r="J223" s="44">
        <f t="shared" si="44"/>
        <v>0</v>
      </c>
      <c r="K223" s="44">
        <f t="shared" ref="K223:K234" si="46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0</v>
      </c>
      <c r="M223" s="70">
        <v>4061</v>
      </c>
      <c r="N223" s="70"/>
      <c r="O223" s="70"/>
      <c r="P223" s="70"/>
      <c r="Q223" s="70"/>
      <c r="R223" s="70"/>
      <c r="S223" s="70">
        <v>85058</v>
      </c>
      <c r="T223" s="70"/>
      <c r="U223" s="70">
        <f t="shared" ref="U223:U258" si="47">G223+L223+M223+N223+Q223+R223+S223+T223</f>
        <v>89119</v>
      </c>
      <c r="V223" s="46">
        <f t="shared" si="28"/>
        <v>0</v>
      </c>
      <c r="W223" s="41">
        <f t="shared" si="29"/>
        <v>89119</v>
      </c>
      <c r="X223" s="69">
        <v>89119</v>
      </c>
      <c r="Y223" s="41">
        <f t="shared" si="30"/>
        <v>0</v>
      </c>
    </row>
    <row r="224" spans="1:25" hidden="1" x14ac:dyDescent="0.25">
      <c r="B224" s="43" t="s">
        <v>36</v>
      </c>
      <c r="C224" s="44">
        <f t="shared" si="43"/>
        <v>3</v>
      </c>
      <c r="D224" s="44">
        <v>3</v>
      </c>
      <c r="E224" s="44">
        <f t="shared" si="37"/>
        <v>0</v>
      </c>
      <c r="F224" s="44">
        <v>146</v>
      </c>
      <c r="G224" s="70">
        <f t="shared" si="45"/>
        <v>0</v>
      </c>
      <c r="H224" s="44">
        <f t="shared" si="39"/>
        <v>0</v>
      </c>
      <c r="I224" s="44">
        <v>0</v>
      </c>
      <c r="J224" s="44">
        <f t="shared" si="44"/>
        <v>0</v>
      </c>
      <c r="K224" s="44">
        <f t="shared" si="46"/>
        <v>593</v>
      </c>
      <c r="L224" s="46">
        <f t="shared" ref="L224:L234" si="48">IF(K224=593,K224*J224,IF(K224=784,80*593+(J224-80)*784,IF(K224=1357,80*593+20*784+(J224-100)*1357,IF(K224=2501,80*593+20*784+100*1357+(J224-200)*2501,))))</f>
        <v>0</v>
      </c>
      <c r="M224" s="70">
        <v>4061</v>
      </c>
      <c r="N224" s="70"/>
      <c r="O224" s="70"/>
      <c r="P224" s="70"/>
      <c r="Q224" s="70"/>
      <c r="R224" s="70"/>
      <c r="S224" s="70">
        <v>85058</v>
      </c>
      <c r="T224" s="70"/>
      <c r="U224" s="70">
        <f t="shared" si="47"/>
        <v>89119</v>
      </c>
      <c r="V224" s="46">
        <f t="shared" si="28"/>
        <v>0</v>
      </c>
      <c r="W224" s="46">
        <f t="shared" si="29"/>
        <v>89119</v>
      </c>
      <c r="X224" s="70">
        <v>89119</v>
      </c>
      <c r="Y224" s="46">
        <f t="shared" si="30"/>
        <v>0</v>
      </c>
    </row>
    <row r="225" spans="1:25" hidden="1" x14ac:dyDescent="0.25">
      <c r="B225" s="43" t="s">
        <v>37</v>
      </c>
      <c r="C225" s="44">
        <f t="shared" si="43"/>
        <v>3</v>
      </c>
      <c r="D225" s="44">
        <v>3</v>
      </c>
      <c r="E225" s="44">
        <f t="shared" si="37"/>
        <v>0</v>
      </c>
      <c r="F225" s="44">
        <v>146</v>
      </c>
      <c r="G225" s="70">
        <f t="shared" si="45"/>
        <v>0</v>
      </c>
      <c r="H225" s="44">
        <f t="shared" si="39"/>
        <v>0</v>
      </c>
      <c r="I225" s="44">
        <v>0</v>
      </c>
      <c r="J225" s="44">
        <f t="shared" si="44"/>
        <v>0</v>
      </c>
      <c r="K225" s="44">
        <f t="shared" si="46"/>
        <v>593</v>
      </c>
      <c r="L225" s="46">
        <f t="shared" si="48"/>
        <v>0</v>
      </c>
      <c r="M225" s="70">
        <v>4061</v>
      </c>
      <c r="N225" s="70"/>
      <c r="O225" s="70"/>
      <c r="P225" s="70"/>
      <c r="Q225" s="70"/>
      <c r="R225" s="70"/>
      <c r="S225" s="70">
        <v>85058</v>
      </c>
      <c r="T225" s="70"/>
      <c r="U225" s="70">
        <f t="shared" si="47"/>
        <v>89119</v>
      </c>
      <c r="V225" s="46">
        <f t="shared" si="28"/>
        <v>0</v>
      </c>
      <c r="W225" s="46">
        <f t="shared" si="29"/>
        <v>89119</v>
      </c>
      <c r="X225" s="70">
        <v>89119</v>
      </c>
      <c r="Y225" s="46">
        <f t="shared" si="30"/>
        <v>0</v>
      </c>
    </row>
    <row r="226" spans="1:25" hidden="1" x14ac:dyDescent="0.25">
      <c r="B226" s="43" t="s">
        <v>38</v>
      </c>
      <c r="C226" s="44">
        <f t="shared" si="43"/>
        <v>3</v>
      </c>
      <c r="D226" s="44">
        <v>3</v>
      </c>
      <c r="E226" s="44">
        <f t="shared" si="37"/>
        <v>0</v>
      </c>
      <c r="F226" s="44">
        <v>146</v>
      </c>
      <c r="G226" s="70">
        <f t="shared" si="45"/>
        <v>0</v>
      </c>
      <c r="H226" s="44">
        <f t="shared" si="39"/>
        <v>0</v>
      </c>
      <c r="I226" s="44">
        <v>0</v>
      </c>
      <c r="J226" s="44">
        <f t="shared" si="44"/>
        <v>0</v>
      </c>
      <c r="K226" s="44">
        <f t="shared" si="46"/>
        <v>593</v>
      </c>
      <c r="L226" s="46">
        <f t="shared" si="48"/>
        <v>0</v>
      </c>
      <c r="M226" s="70">
        <v>4061</v>
      </c>
      <c r="N226" s="70"/>
      <c r="O226" s="70"/>
      <c r="P226" s="70"/>
      <c r="Q226" s="70"/>
      <c r="R226" s="70"/>
      <c r="S226" s="70">
        <v>85058</v>
      </c>
      <c r="T226" s="70"/>
      <c r="U226" s="70">
        <f t="shared" si="47"/>
        <v>89119</v>
      </c>
      <c r="V226" s="46">
        <f t="shared" si="28"/>
        <v>0</v>
      </c>
      <c r="W226" s="46">
        <f t="shared" si="29"/>
        <v>89119</v>
      </c>
      <c r="X226" s="70">
        <v>89119</v>
      </c>
      <c r="Y226" s="46">
        <f t="shared" si="30"/>
        <v>0</v>
      </c>
    </row>
    <row r="227" spans="1:25" hidden="1" x14ac:dyDescent="0.25">
      <c r="B227" s="43" t="s">
        <v>39</v>
      </c>
      <c r="C227" s="44">
        <f t="shared" si="43"/>
        <v>3</v>
      </c>
      <c r="D227" s="44">
        <v>3</v>
      </c>
      <c r="E227" s="44">
        <f t="shared" si="37"/>
        <v>0</v>
      </c>
      <c r="F227" s="44">
        <v>146</v>
      </c>
      <c r="G227" s="70">
        <f t="shared" si="45"/>
        <v>0</v>
      </c>
      <c r="H227" s="44">
        <f t="shared" si="39"/>
        <v>0</v>
      </c>
      <c r="I227" s="44">
        <v>0</v>
      </c>
      <c r="J227" s="44">
        <f t="shared" si="44"/>
        <v>0</v>
      </c>
      <c r="K227" s="44">
        <f t="shared" si="46"/>
        <v>593</v>
      </c>
      <c r="L227" s="46">
        <f t="shared" si="48"/>
        <v>0</v>
      </c>
      <c r="M227" s="70">
        <v>4061</v>
      </c>
      <c r="N227" s="70"/>
      <c r="O227" s="70"/>
      <c r="P227" s="70"/>
      <c r="Q227" s="70"/>
      <c r="R227" s="70"/>
      <c r="S227" s="70">
        <v>85058</v>
      </c>
      <c r="T227" s="70"/>
      <c r="U227" s="70">
        <f t="shared" si="47"/>
        <v>89119</v>
      </c>
      <c r="V227" s="46">
        <f t="shared" si="28"/>
        <v>0</v>
      </c>
      <c r="W227" s="46">
        <f t="shared" si="29"/>
        <v>89119</v>
      </c>
      <c r="X227" s="70">
        <v>89119</v>
      </c>
      <c r="Y227" s="46">
        <f t="shared" si="30"/>
        <v>0</v>
      </c>
    </row>
    <row r="228" spans="1:25" hidden="1" x14ac:dyDescent="0.25">
      <c r="B228" s="43" t="s">
        <v>40</v>
      </c>
      <c r="C228" s="44">
        <f t="shared" si="43"/>
        <v>3</v>
      </c>
      <c r="D228" s="44">
        <v>3</v>
      </c>
      <c r="E228" s="44">
        <f t="shared" si="37"/>
        <v>0</v>
      </c>
      <c r="F228" s="44">
        <v>146</v>
      </c>
      <c r="G228" s="70">
        <f t="shared" si="45"/>
        <v>0</v>
      </c>
      <c r="H228" s="44">
        <f t="shared" si="39"/>
        <v>0</v>
      </c>
      <c r="I228" s="44">
        <v>0</v>
      </c>
      <c r="J228" s="44">
        <f t="shared" si="44"/>
        <v>0</v>
      </c>
      <c r="K228" s="44">
        <f t="shared" si="46"/>
        <v>593</v>
      </c>
      <c r="L228" s="46">
        <f t="shared" si="48"/>
        <v>0</v>
      </c>
      <c r="M228" s="70">
        <v>4061</v>
      </c>
      <c r="N228" s="70"/>
      <c r="O228" s="70"/>
      <c r="P228" s="70"/>
      <c r="Q228" s="70"/>
      <c r="R228" s="70"/>
      <c r="S228" s="70">
        <v>85058</v>
      </c>
      <c r="T228" s="70"/>
      <c r="U228" s="70">
        <f t="shared" si="47"/>
        <v>89119</v>
      </c>
      <c r="V228" s="46">
        <f t="shared" si="28"/>
        <v>0</v>
      </c>
      <c r="W228" s="46">
        <f t="shared" si="29"/>
        <v>89119</v>
      </c>
      <c r="X228" s="70">
        <v>89119</v>
      </c>
      <c r="Y228" s="46">
        <f t="shared" si="30"/>
        <v>0</v>
      </c>
    </row>
    <row r="229" spans="1:25" hidden="1" x14ac:dyDescent="0.25">
      <c r="B229" s="43" t="s">
        <v>41</v>
      </c>
      <c r="C229" s="44">
        <f t="shared" si="43"/>
        <v>3</v>
      </c>
      <c r="D229" s="44">
        <v>3</v>
      </c>
      <c r="E229" s="44">
        <f t="shared" si="37"/>
        <v>0</v>
      </c>
      <c r="F229" s="44">
        <v>146</v>
      </c>
      <c r="G229" s="70">
        <f t="shared" si="45"/>
        <v>0</v>
      </c>
      <c r="H229" s="44">
        <v>0</v>
      </c>
      <c r="I229" s="44">
        <v>0</v>
      </c>
      <c r="J229" s="44">
        <f t="shared" si="44"/>
        <v>0</v>
      </c>
      <c r="K229" s="44">
        <f t="shared" si="46"/>
        <v>593</v>
      </c>
      <c r="L229" s="46">
        <f t="shared" si="48"/>
        <v>0</v>
      </c>
      <c r="M229" s="70">
        <v>4061</v>
      </c>
      <c r="N229" s="70"/>
      <c r="O229" s="70"/>
      <c r="P229" s="70"/>
      <c r="Q229" s="70"/>
      <c r="R229" s="70"/>
      <c r="S229" s="70">
        <v>85058</v>
      </c>
      <c r="T229" s="70"/>
      <c r="U229" s="70">
        <f t="shared" si="47"/>
        <v>89119</v>
      </c>
      <c r="V229" s="46">
        <f t="shared" si="28"/>
        <v>0</v>
      </c>
      <c r="W229" s="46">
        <f t="shared" si="29"/>
        <v>89119</v>
      </c>
      <c r="X229" s="70">
        <v>89119</v>
      </c>
      <c r="Y229" s="46">
        <f t="shared" si="30"/>
        <v>0</v>
      </c>
    </row>
    <row r="230" spans="1:25" hidden="1" x14ac:dyDescent="0.25">
      <c r="B230" s="43" t="s">
        <v>42</v>
      </c>
      <c r="C230" s="44">
        <f t="shared" si="43"/>
        <v>3</v>
      </c>
      <c r="D230" s="44">
        <v>3</v>
      </c>
      <c r="E230" s="44">
        <f t="shared" si="37"/>
        <v>0</v>
      </c>
      <c r="F230" s="44">
        <v>146</v>
      </c>
      <c r="G230" s="70">
        <f t="shared" si="45"/>
        <v>0</v>
      </c>
      <c r="H230" s="44">
        <f t="shared" si="39"/>
        <v>0</v>
      </c>
      <c r="I230" s="44">
        <v>0</v>
      </c>
      <c r="J230" s="44">
        <f t="shared" si="44"/>
        <v>0</v>
      </c>
      <c r="K230" s="44">
        <f t="shared" si="46"/>
        <v>593</v>
      </c>
      <c r="L230" s="46">
        <f t="shared" si="48"/>
        <v>0</v>
      </c>
      <c r="M230" s="70">
        <v>4061</v>
      </c>
      <c r="N230" s="70"/>
      <c r="O230" s="70"/>
      <c r="P230" s="70"/>
      <c r="Q230" s="70"/>
      <c r="R230" s="70"/>
      <c r="S230" s="70">
        <v>85058</v>
      </c>
      <c r="T230" s="70"/>
      <c r="U230" s="70">
        <f t="shared" si="47"/>
        <v>89119</v>
      </c>
      <c r="V230" s="46">
        <f t="shared" si="28"/>
        <v>0</v>
      </c>
      <c r="W230" s="46">
        <f t="shared" si="29"/>
        <v>89119</v>
      </c>
      <c r="X230" s="70">
        <v>89119</v>
      </c>
      <c r="Y230" s="46">
        <f t="shared" si="30"/>
        <v>0</v>
      </c>
    </row>
    <row r="231" spans="1:25" hidden="1" x14ac:dyDescent="0.25">
      <c r="B231" s="43" t="s">
        <v>43</v>
      </c>
      <c r="C231" s="44">
        <f t="shared" si="43"/>
        <v>3</v>
      </c>
      <c r="D231" s="44">
        <v>3</v>
      </c>
      <c r="E231" s="44">
        <f t="shared" si="37"/>
        <v>0</v>
      </c>
      <c r="F231" s="44">
        <v>146</v>
      </c>
      <c r="G231" s="70">
        <f t="shared" si="45"/>
        <v>0</v>
      </c>
      <c r="H231" s="44">
        <f t="shared" si="39"/>
        <v>0</v>
      </c>
      <c r="I231" s="44">
        <v>0</v>
      </c>
      <c r="J231" s="44">
        <f t="shared" si="44"/>
        <v>0</v>
      </c>
      <c r="K231" s="44">
        <f t="shared" si="46"/>
        <v>593</v>
      </c>
      <c r="L231" s="46">
        <f t="shared" si="48"/>
        <v>0</v>
      </c>
      <c r="M231" s="70">
        <v>4061</v>
      </c>
      <c r="N231" s="70"/>
      <c r="O231" s="70"/>
      <c r="P231" s="70"/>
      <c r="Q231" s="70"/>
      <c r="R231" s="70"/>
      <c r="S231" s="70">
        <v>85058</v>
      </c>
      <c r="T231" s="70"/>
      <c r="U231" s="70">
        <f t="shared" si="47"/>
        <v>89119</v>
      </c>
      <c r="V231" s="46">
        <f t="shared" si="28"/>
        <v>0</v>
      </c>
      <c r="W231" s="46">
        <f t="shared" si="29"/>
        <v>89119</v>
      </c>
      <c r="X231" s="70">
        <v>89119</v>
      </c>
      <c r="Y231" s="46">
        <f t="shared" si="30"/>
        <v>0</v>
      </c>
    </row>
    <row r="232" spans="1:25" hidden="1" x14ac:dyDescent="0.25">
      <c r="B232" s="43" t="s">
        <v>44</v>
      </c>
      <c r="C232" s="44">
        <f t="shared" si="43"/>
        <v>3</v>
      </c>
      <c r="D232" s="44">
        <v>3</v>
      </c>
      <c r="E232" s="44">
        <f t="shared" si="37"/>
        <v>0</v>
      </c>
      <c r="F232" s="44">
        <v>146</v>
      </c>
      <c r="G232" s="70">
        <f t="shared" si="45"/>
        <v>0</v>
      </c>
      <c r="H232" s="44">
        <f t="shared" si="39"/>
        <v>0</v>
      </c>
      <c r="I232" s="44">
        <v>0</v>
      </c>
      <c r="J232" s="44">
        <f t="shared" si="44"/>
        <v>0</v>
      </c>
      <c r="K232" s="44">
        <f t="shared" si="46"/>
        <v>593</v>
      </c>
      <c r="L232" s="46">
        <f t="shared" si="48"/>
        <v>0</v>
      </c>
      <c r="M232" s="70">
        <v>4061</v>
      </c>
      <c r="N232" s="70"/>
      <c r="O232" s="70"/>
      <c r="P232" s="70"/>
      <c r="Q232" s="70"/>
      <c r="R232" s="70"/>
      <c r="S232" s="70">
        <v>85058</v>
      </c>
      <c r="T232" s="70"/>
      <c r="U232" s="70">
        <f t="shared" si="47"/>
        <v>89119</v>
      </c>
      <c r="V232" s="46">
        <f t="shared" si="28"/>
        <v>0</v>
      </c>
      <c r="W232" s="46">
        <f t="shared" si="29"/>
        <v>89119</v>
      </c>
      <c r="X232" s="70">
        <v>89118</v>
      </c>
      <c r="Y232" s="46">
        <f t="shared" si="30"/>
        <v>1</v>
      </c>
    </row>
    <row r="233" spans="1:25" hidden="1" x14ac:dyDescent="0.25">
      <c r="B233" s="43" t="s">
        <v>45</v>
      </c>
      <c r="C233" s="44">
        <f t="shared" si="43"/>
        <v>3</v>
      </c>
      <c r="D233" s="44">
        <v>3</v>
      </c>
      <c r="E233" s="44">
        <f t="shared" si="37"/>
        <v>0</v>
      </c>
      <c r="F233" s="44">
        <v>146</v>
      </c>
      <c r="G233" s="70">
        <f t="shared" si="45"/>
        <v>0</v>
      </c>
      <c r="H233" s="44">
        <f t="shared" si="39"/>
        <v>0</v>
      </c>
      <c r="I233" s="44">
        <v>0</v>
      </c>
      <c r="J233" s="44">
        <f t="shared" si="44"/>
        <v>0</v>
      </c>
      <c r="K233" s="44">
        <f t="shared" si="46"/>
        <v>593</v>
      </c>
      <c r="L233" s="46">
        <f t="shared" si="48"/>
        <v>0</v>
      </c>
      <c r="M233" s="70">
        <v>4061</v>
      </c>
      <c r="N233" s="70"/>
      <c r="O233" s="70"/>
      <c r="P233" s="70"/>
      <c r="Q233" s="70"/>
      <c r="R233" s="70"/>
      <c r="S233" s="70">
        <v>85058</v>
      </c>
      <c r="T233" s="70"/>
      <c r="U233" s="70">
        <f t="shared" si="47"/>
        <v>89119</v>
      </c>
      <c r="V233" s="46">
        <f t="shared" si="28"/>
        <v>1</v>
      </c>
      <c r="W233" s="46">
        <f t="shared" si="29"/>
        <v>89120</v>
      </c>
      <c r="X233" s="70">
        <v>89120</v>
      </c>
      <c r="Y233" s="46">
        <f t="shared" si="30"/>
        <v>0</v>
      </c>
    </row>
    <row r="234" spans="1:25" ht="15.75" hidden="1" thickBot="1" x14ac:dyDescent="0.3">
      <c r="B234" s="83" t="s">
        <v>46</v>
      </c>
      <c r="C234" s="84">
        <f t="shared" si="43"/>
        <v>3</v>
      </c>
      <c r="D234" s="84">
        <v>3</v>
      </c>
      <c r="E234" s="84">
        <f t="shared" si="37"/>
        <v>0</v>
      </c>
      <c r="F234" s="84">
        <v>146</v>
      </c>
      <c r="G234" s="35">
        <f t="shared" si="45"/>
        <v>0</v>
      </c>
      <c r="H234" s="84">
        <f t="shared" si="39"/>
        <v>0</v>
      </c>
      <c r="I234" s="84">
        <v>0</v>
      </c>
      <c r="J234" s="84">
        <f t="shared" si="44"/>
        <v>0</v>
      </c>
      <c r="K234" s="84">
        <f t="shared" si="46"/>
        <v>593</v>
      </c>
      <c r="L234" s="36">
        <f t="shared" si="48"/>
        <v>0</v>
      </c>
      <c r="M234" s="35">
        <v>4061</v>
      </c>
      <c r="N234" s="35"/>
      <c r="O234" s="35"/>
      <c r="P234" s="35"/>
      <c r="Q234" s="35"/>
      <c r="R234" s="35"/>
      <c r="S234" s="35">
        <v>85058</v>
      </c>
      <c r="T234" s="35"/>
      <c r="U234" s="35">
        <f t="shared" si="47"/>
        <v>89119</v>
      </c>
      <c r="V234" s="36">
        <f t="shared" si="28"/>
        <v>0</v>
      </c>
      <c r="W234" s="36">
        <f t="shared" si="29"/>
        <v>89119</v>
      </c>
      <c r="X234" s="35">
        <v>89119</v>
      </c>
      <c r="Y234" s="36">
        <f t="shared" si="30"/>
        <v>0</v>
      </c>
    </row>
    <row r="235" spans="1:25" hidden="1" x14ac:dyDescent="0.25">
      <c r="A235">
        <v>2022</v>
      </c>
      <c r="B235" s="43" t="s">
        <v>35</v>
      </c>
      <c r="C235" s="44">
        <f t="shared" ref="C235:C246" si="49">D234</f>
        <v>3</v>
      </c>
      <c r="D235" s="44">
        <v>3</v>
      </c>
      <c r="E235" s="44">
        <f t="shared" ref="E235:E246" si="50">D235-C235</f>
        <v>0</v>
      </c>
      <c r="F235" s="44">
        <v>146</v>
      </c>
      <c r="G235" s="70">
        <f t="shared" ref="G235:G246" si="51">E235*F235</f>
        <v>0</v>
      </c>
      <c r="H235" s="44">
        <f t="shared" ref="H235:H246" si="52">I234</f>
        <v>0</v>
      </c>
      <c r="I235" s="44">
        <v>0</v>
      </c>
      <c r="J235" s="44">
        <f>I235-H235</f>
        <v>0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0</v>
      </c>
      <c r="M235" s="70">
        <v>4353</v>
      </c>
      <c r="N235" s="70"/>
      <c r="O235" s="70"/>
      <c r="P235" s="70"/>
      <c r="Q235" s="70"/>
      <c r="R235" s="70"/>
      <c r="S235" s="70">
        <v>91182</v>
      </c>
      <c r="T235" s="70"/>
      <c r="U235" s="70">
        <f t="shared" si="47"/>
        <v>95535</v>
      </c>
      <c r="V235" s="46">
        <f t="shared" ref="V235:V246" si="53">Y234</f>
        <v>0</v>
      </c>
      <c r="W235" s="46">
        <f t="shared" ref="W235:W246" si="54">U235+V235</f>
        <v>95535</v>
      </c>
      <c r="X235" s="70">
        <v>95535</v>
      </c>
      <c r="Y235" s="46">
        <f t="shared" ref="Y235:Y246" si="55">W235-X235</f>
        <v>0</v>
      </c>
    </row>
    <row r="236" spans="1:25" hidden="1" x14ac:dyDescent="0.25">
      <c r="B236" s="43" t="s">
        <v>36</v>
      </c>
      <c r="C236" s="44">
        <f t="shared" si="49"/>
        <v>3</v>
      </c>
      <c r="D236" s="44">
        <v>3</v>
      </c>
      <c r="E236" s="44">
        <f t="shared" si="50"/>
        <v>0</v>
      </c>
      <c r="F236" s="44">
        <v>146</v>
      </c>
      <c r="G236" s="70">
        <f t="shared" si="51"/>
        <v>0</v>
      </c>
      <c r="H236" s="44">
        <f t="shared" si="52"/>
        <v>0</v>
      </c>
      <c r="I236" s="44">
        <v>0</v>
      </c>
      <c r="J236" s="44">
        <f t="shared" ref="J236:J246" si="56">I236-H236</f>
        <v>0</v>
      </c>
      <c r="K236" s="44">
        <f t="shared" ref="K236:K243" si="57">IF(J236&lt;=80,636,IF(AND(J236&gt;=81,J236&lt;=100),840,IF(AND(J236&gt;=101,J236&lt;=200),1455,IF(J236&gt;=201,2681,))))</f>
        <v>636</v>
      </c>
      <c r="L236" s="46">
        <f t="shared" ref="L236:L242" si="58">IF(K236=636,K236*J236,IF(K236=840,80*636+(J236-80)*840,IF(K236=1455,80*636+20*840+(J236-100)*1455,IF(K236=2501,80*636+20*840+100*1455+(J236-200)*2681,))))</f>
        <v>0</v>
      </c>
      <c r="M236" s="70">
        <v>4353</v>
      </c>
      <c r="N236" s="70"/>
      <c r="O236" s="70"/>
      <c r="P236" s="70"/>
      <c r="Q236" s="70">
        <v>17663</v>
      </c>
      <c r="R236" s="70"/>
      <c r="S236" s="70">
        <v>91182</v>
      </c>
      <c r="T236" s="70"/>
      <c r="U236" s="70">
        <f t="shared" si="47"/>
        <v>113198</v>
      </c>
      <c r="V236" s="46">
        <f t="shared" si="53"/>
        <v>0</v>
      </c>
      <c r="W236" s="46">
        <f t="shared" si="54"/>
        <v>113198</v>
      </c>
      <c r="X236" s="70">
        <v>113198</v>
      </c>
      <c r="Y236" s="46">
        <f t="shared" si="55"/>
        <v>0</v>
      </c>
    </row>
    <row r="237" spans="1:25" hidden="1" x14ac:dyDescent="0.25">
      <c r="B237" s="43" t="s">
        <v>37</v>
      </c>
      <c r="C237" s="44">
        <f t="shared" si="49"/>
        <v>3</v>
      </c>
      <c r="D237" s="44">
        <v>3</v>
      </c>
      <c r="E237" s="44">
        <f t="shared" si="50"/>
        <v>0</v>
      </c>
      <c r="F237" s="44">
        <v>146</v>
      </c>
      <c r="G237" s="70">
        <f t="shared" si="51"/>
        <v>0</v>
      </c>
      <c r="H237" s="44">
        <f t="shared" si="52"/>
        <v>0</v>
      </c>
      <c r="I237" s="44">
        <v>0</v>
      </c>
      <c r="J237" s="44">
        <f t="shared" si="56"/>
        <v>0</v>
      </c>
      <c r="K237" s="44">
        <f t="shared" si="57"/>
        <v>636</v>
      </c>
      <c r="L237" s="46">
        <f t="shared" si="58"/>
        <v>0</v>
      </c>
      <c r="M237" s="70">
        <v>4353</v>
      </c>
      <c r="N237" s="70"/>
      <c r="O237" s="70"/>
      <c r="P237" s="70"/>
      <c r="Q237" s="70"/>
      <c r="R237" s="70"/>
      <c r="S237" s="70">
        <v>91182</v>
      </c>
      <c r="T237" s="70"/>
      <c r="U237" s="70">
        <f t="shared" si="47"/>
        <v>95535</v>
      </c>
      <c r="V237" s="46">
        <f t="shared" si="53"/>
        <v>0</v>
      </c>
      <c r="W237" s="46">
        <f t="shared" si="54"/>
        <v>95535</v>
      </c>
      <c r="X237" s="70">
        <v>95535</v>
      </c>
      <c r="Y237" s="46">
        <f t="shared" si="55"/>
        <v>0</v>
      </c>
    </row>
    <row r="238" spans="1:25" hidden="1" x14ac:dyDescent="0.25">
      <c r="B238" s="43" t="s">
        <v>38</v>
      </c>
      <c r="C238" s="44">
        <f t="shared" si="49"/>
        <v>3</v>
      </c>
      <c r="D238" s="44">
        <v>3</v>
      </c>
      <c r="E238" s="44">
        <f t="shared" si="50"/>
        <v>0</v>
      </c>
      <c r="F238" s="44">
        <v>146</v>
      </c>
      <c r="G238" s="70">
        <f t="shared" si="51"/>
        <v>0</v>
      </c>
      <c r="H238" s="44">
        <f t="shared" si="52"/>
        <v>0</v>
      </c>
      <c r="I238" s="44">
        <v>0</v>
      </c>
      <c r="J238" s="44">
        <f t="shared" si="56"/>
        <v>0</v>
      </c>
      <c r="K238" s="44">
        <f t="shared" si="57"/>
        <v>636</v>
      </c>
      <c r="L238" s="46">
        <f t="shared" si="58"/>
        <v>0</v>
      </c>
      <c r="M238" s="70">
        <v>4353</v>
      </c>
      <c r="N238" s="70"/>
      <c r="O238" s="70"/>
      <c r="P238" s="70"/>
      <c r="Q238" s="70"/>
      <c r="R238" s="70"/>
      <c r="S238" s="70">
        <v>91182</v>
      </c>
      <c r="T238" s="70"/>
      <c r="U238" s="70">
        <f t="shared" si="47"/>
        <v>95535</v>
      </c>
      <c r="V238" s="46">
        <f t="shared" si="53"/>
        <v>0</v>
      </c>
      <c r="W238" s="46">
        <f t="shared" si="54"/>
        <v>95535</v>
      </c>
      <c r="X238" s="70">
        <v>95535</v>
      </c>
      <c r="Y238" s="46">
        <f t="shared" si="55"/>
        <v>0</v>
      </c>
    </row>
    <row r="239" spans="1:25" hidden="1" x14ac:dyDescent="0.25">
      <c r="B239" s="43" t="s">
        <v>39</v>
      </c>
      <c r="C239" s="44">
        <f t="shared" si="49"/>
        <v>3</v>
      </c>
      <c r="D239" s="44">
        <v>3</v>
      </c>
      <c r="E239" s="44">
        <f t="shared" si="50"/>
        <v>0</v>
      </c>
      <c r="F239" s="44">
        <v>146</v>
      </c>
      <c r="G239" s="70">
        <f t="shared" si="51"/>
        <v>0</v>
      </c>
      <c r="H239" s="44">
        <f t="shared" si="52"/>
        <v>0</v>
      </c>
      <c r="I239" s="44">
        <v>0</v>
      </c>
      <c r="J239" s="44">
        <f t="shared" si="56"/>
        <v>0</v>
      </c>
      <c r="K239" s="44">
        <f t="shared" si="57"/>
        <v>636</v>
      </c>
      <c r="L239" s="46">
        <f t="shared" si="58"/>
        <v>0</v>
      </c>
      <c r="M239" s="70">
        <v>4353</v>
      </c>
      <c r="N239" s="70"/>
      <c r="O239" s="70"/>
      <c r="P239" s="70"/>
      <c r="Q239" s="70"/>
      <c r="R239" s="70"/>
      <c r="S239" s="70">
        <v>91182</v>
      </c>
      <c r="T239" s="70"/>
      <c r="U239" s="70">
        <f t="shared" si="47"/>
        <v>95535</v>
      </c>
      <c r="V239" s="46">
        <f t="shared" si="53"/>
        <v>0</v>
      </c>
      <c r="W239" s="46">
        <f t="shared" si="54"/>
        <v>95535</v>
      </c>
      <c r="X239" s="70">
        <v>95535</v>
      </c>
      <c r="Y239" s="46">
        <f t="shared" si="55"/>
        <v>0</v>
      </c>
    </row>
    <row r="240" spans="1:25" hidden="1" x14ac:dyDescent="0.25">
      <c r="B240" s="43" t="s">
        <v>40</v>
      </c>
      <c r="C240" s="44">
        <f t="shared" si="49"/>
        <v>3</v>
      </c>
      <c r="D240" s="44">
        <v>3</v>
      </c>
      <c r="E240" s="44">
        <f t="shared" si="50"/>
        <v>0</v>
      </c>
      <c r="F240" s="44">
        <v>146</v>
      </c>
      <c r="G240" s="70">
        <f t="shared" si="51"/>
        <v>0</v>
      </c>
      <c r="H240" s="44">
        <f t="shared" si="52"/>
        <v>0</v>
      </c>
      <c r="I240" s="44">
        <v>0</v>
      </c>
      <c r="J240" s="44">
        <f t="shared" si="56"/>
        <v>0</v>
      </c>
      <c r="K240" s="44">
        <f t="shared" si="57"/>
        <v>636</v>
      </c>
      <c r="L240" s="46">
        <f t="shared" si="58"/>
        <v>0</v>
      </c>
      <c r="M240" s="70">
        <v>4353</v>
      </c>
      <c r="N240" s="70"/>
      <c r="O240" s="70"/>
      <c r="P240" s="70"/>
      <c r="Q240" s="70"/>
      <c r="R240" s="70"/>
      <c r="S240" s="70">
        <v>91182</v>
      </c>
      <c r="T240" s="70"/>
      <c r="U240" s="70">
        <f t="shared" si="47"/>
        <v>95535</v>
      </c>
      <c r="V240" s="46">
        <f t="shared" si="53"/>
        <v>0</v>
      </c>
      <c r="W240" s="46">
        <f t="shared" si="54"/>
        <v>95535</v>
      </c>
      <c r="X240" s="70">
        <v>95535</v>
      </c>
      <c r="Y240" s="46">
        <f t="shared" si="55"/>
        <v>0</v>
      </c>
    </row>
    <row r="241" spans="1:25" hidden="1" x14ac:dyDescent="0.25">
      <c r="B241" s="43" t="s">
        <v>41</v>
      </c>
      <c r="C241" s="44">
        <f t="shared" si="49"/>
        <v>3</v>
      </c>
      <c r="D241" s="44">
        <v>3</v>
      </c>
      <c r="E241" s="44">
        <f t="shared" si="50"/>
        <v>0</v>
      </c>
      <c r="F241" s="44">
        <v>146</v>
      </c>
      <c r="G241" s="70">
        <f t="shared" si="51"/>
        <v>0</v>
      </c>
      <c r="H241" s="44">
        <f t="shared" si="52"/>
        <v>0</v>
      </c>
      <c r="I241" s="44">
        <v>0</v>
      </c>
      <c r="J241" s="44">
        <f t="shared" si="56"/>
        <v>0</v>
      </c>
      <c r="K241" s="44">
        <f t="shared" si="57"/>
        <v>636</v>
      </c>
      <c r="L241" s="46">
        <f t="shared" si="58"/>
        <v>0</v>
      </c>
      <c r="M241" s="70">
        <v>4353</v>
      </c>
      <c r="N241" s="70"/>
      <c r="O241" s="70"/>
      <c r="P241" s="70"/>
      <c r="Q241" s="70"/>
      <c r="R241" s="70"/>
      <c r="S241" s="70">
        <v>91182</v>
      </c>
      <c r="T241" s="70"/>
      <c r="U241" s="70">
        <f t="shared" si="47"/>
        <v>95535</v>
      </c>
      <c r="V241" s="46">
        <f t="shared" si="53"/>
        <v>0</v>
      </c>
      <c r="W241" s="46">
        <f t="shared" si="54"/>
        <v>95535</v>
      </c>
      <c r="X241" s="70">
        <v>95535</v>
      </c>
      <c r="Y241" s="46">
        <f t="shared" si="55"/>
        <v>0</v>
      </c>
    </row>
    <row r="242" spans="1:25" hidden="1" x14ac:dyDescent="0.25">
      <c r="B242" s="43" t="s">
        <v>42</v>
      </c>
      <c r="C242" s="44">
        <f t="shared" si="49"/>
        <v>3</v>
      </c>
      <c r="D242" s="44">
        <v>3</v>
      </c>
      <c r="E242" s="44">
        <f t="shared" si="50"/>
        <v>0</v>
      </c>
      <c r="F242" s="44">
        <v>146</v>
      </c>
      <c r="G242" s="70">
        <f t="shared" si="51"/>
        <v>0</v>
      </c>
      <c r="H242" s="44">
        <f t="shared" si="52"/>
        <v>0</v>
      </c>
      <c r="I242" s="44">
        <v>0</v>
      </c>
      <c r="J242" s="44">
        <f t="shared" si="56"/>
        <v>0</v>
      </c>
      <c r="K242" s="44">
        <f t="shared" si="57"/>
        <v>636</v>
      </c>
      <c r="L242" s="46">
        <f t="shared" si="58"/>
        <v>0</v>
      </c>
      <c r="M242" s="70">
        <v>4353</v>
      </c>
      <c r="N242" s="70"/>
      <c r="O242" s="70"/>
      <c r="P242" s="70"/>
      <c r="Q242" s="70"/>
      <c r="R242" s="70"/>
      <c r="S242" s="70">
        <v>91182</v>
      </c>
      <c r="T242" s="70"/>
      <c r="U242" s="70">
        <f t="shared" si="47"/>
        <v>95535</v>
      </c>
      <c r="V242" s="46">
        <f t="shared" si="53"/>
        <v>0</v>
      </c>
      <c r="W242" s="46">
        <f t="shared" si="54"/>
        <v>95535</v>
      </c>
      <c r="X242" s="70">
        <v>95535</v>
      </c>
      <c r="Y242" s="46">
        <f t="shared" si="55"/>
        <v>0</v>
      </c>
    </row>
    <row r="243" spans="1:25" hidden="1" x14ac:dyDescent="0.25">
      <c r="B243" s="43" t="s">
        <v>43</v>
      </c>
      <c r="C243" s="44">
        <f t="shared" si="49"/>
        <v>3</v>
      </c>
      <c r="D243" s="44">
        <v>3</v>
      </c>
      <c r="E243" s="44">
        <f t="shared" si="50"/>
        <v>0</v>
      </c>
      <c r="F243" s="44">
        <v>146</v>
      </c>
      <c r="G243" s="70">
        <f t="shared" si="51"/>
        <v>0</v>
      </c>
      <c r="H243" s="44">
        <f t="shared" si="52"/>
        <v>0</v>
      </c>
      <c r="I243" s="44">
        <v>0</v>
      </c>
      <c r="J243" s="44">
        <f t="shared" si="56"/>
        <v>0</v>
      </c>
      <c r="K243" s="44">
        <f t="shared" si="57"/>
        <v>636</v>
      </c>
      <c r="L243" s="46">
        <f>IF(K243=636,K243*J243,IF(K243=840,80*636+(J243-80)*840,IF(K243=1455,80*636+20*840+(J243-100)*1455,IF(K243=2681,80*636+20*840+100*1455+(J243-200)*2681,))))</f>
        <v>0</v>
      </c>
      <c r="M243" s="70">
        <v>4353</v>
      </c>
      <c r="N243" s="70"/>
      <c r="O243" s="70"/>
      <c r="P243" s="70"/>
      <c r="Q243" s="70"/>
      <c r="R243" s="70"/>
      <c r="S243" s="70">
        <v>91182</v>
      </c>
      <c r="T243" s="70"/>
      <c r="U243" s="70">
        <f t="shared" si="47"/>
        <v>95535</v>
      </c>
      <c r="V243" s="46">
        <f t="shared" si="53"/>
        <v>0</v>
      </c>
      <c r="W243" s="46">
        <f t="shared" si="54"/>
        <v>95535</v>
      </c>
      <c r="X243" s="70">
        <v>95535</v>
      </c>
      <c r="Y243" s="46">
        <f t="shared" si="55"/>
        <v>0</v>
      </c>
    </row>
    <row r="244" spans="1:25" hidden="1" x14ac:dyDescent="0.25">
      <c r="B244" s="43" t="s">
        <v>44</v>
      </c>
      <c r="C244" s="44">
        <f t="shared" si="49"/>
        <v>3</v>
      </c>
      <c r="D244" s="44">
        <v>3</v>
      </c>
      <c r="E244" s="44">
        <f t="shared" si="50"/>
        <v>0</v>
      </c>
      <c r="F244" s="44">
        <v>146</v>
      </c>
      <c r="G244" s="70">
        <f t="shared" si="51"/>
        <v>0</v>
      </c>
      <c r="H244" s="44">
        <f t="shared" si="52"/>
        <v>0</v>
      </c>
      <c r="I244" s="44">
        <v>0</v>
      </c>
      <c r="J244" s="44">
        <f t="shared" si="56"/>
        <v>0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0</v>
      </c>
      <c r="M244" s="70">
        <v>4353</v>
      </c>
      <c r="N244" s="70"/>
      <c r="O244" s="70"/>
      <c r="P244" s="70"/>
      <c r="Q244" s="70"/>
      <c r="R244" s="70"/>
      <c r="S244" s="70">
        <v>91182</v>
      </c>
      <c r="T244" s="70"/>
      <c r="U244" s="70">
        <f t="shared" si="47"/>
        <v>95535</v>
      </c>
      <c r="V244" s="46">
        <f t="shared" si="53"/>
        <v>0</v>
      </c>
      <c r="W244" s="46">
        <f t="shared" si="54"/>
        <v>95535</v>
      </c>
      <c r="X244" s="70">
        <v>95535</v>
      </c>
      <c r="Y244" s="46">
        <f t="shared" si="55"/>
        <v>0</v>
      </c>
    </row>
    <row r="245" spans="1:25" hidden="1" x14ac:dyDescent="0.25">
      <c r="B245" s="43" t="s">
        <v>45</v>
      </c>
      <c r="C245" s="44">
        <f t="shared" si="49"/>
        <v>3</v>
      </c>
      <c r="D245" s="44">
        <v>3</v>
      </c>
      <c r="E245" s="44">
        <f t="shared" si="50"/>
        <v>0</v>
      </c>
      <c r="F245" s="44">
        <v>146</v>
      </c>
      <c r="G245" s="70">
        <f t="shared" si="51"/>
        <v>0</v>
      </c>
      <c r="H245" s="44">
        <f t="shared" si="52"/>
        <v>0</v>
      </c>
      <c r="I245" s="44">
        <v>0</v>
      </c>
      <c r="J245" s="44">
        <f t="shared" si="56"/>
        <v>0</v>
      </c>
      <c r="K245" s="44">
        <f>IF(J245&lt;=40,636,IF(AND(J245&gt;=41,J245&lt;=80),840,IF(AND(J245&gt;=81,J245&lt;=100),1455,IF(J245&gt;=101,2681,))))</f>
        <v>636</v>
      </c>
      <c r="L245" s="46">
        <f>IF(K245=636,K245*J245,IF(K245=840,40*636+(J245-40)*840,IF(K245=1455,40*636+40*840+(J245-80)*1455,IF(K245=2681,40*636+40*840+20*1455+(J245-100)*2681,))))</f>
        <v>0</v>
      </c>
      <c r="M245" s="70">
        <v>4353</v>
      </c>
      <c r="N245" s="70"/>
      <c r="O245" s="70"/>
      <c r="P245" s="70"/>
      <c r="Q245" s="70"/>
      <c r="R245" s="70"/>
      <c r="S245" s="70">
        <v>91182</v>
      </c>
      <c r="T245" s="70"/>
      <c r="U245" s="70">
        <f t="shared" si="47"/>
        <v>95535</v>
      </c>
      <c r="V245" s="46">
        <f t="shared" si="53"/>
        <v>0</v>
      </c>
      <c r="W245" s="46">
        <f t="shared" si="54"/>
        <v>95535</v>
      </c>
      <c r="X245" s="70">
        <v>95535</v>
      </c>
      <c r="Y245" s="46">
        <f t="shared" si="55"/>
        <v>0</v>
      </c>
    </row>
    <row r="246" spans="1:25" ht="15.75" hidden="1" thickBot="1" x14ac:dyDescent="0.3">
      <c r="B246" s="83" t="s">
        <v>46</v>
      </c>
      <c r="C246" s="84">
        <f t="shared" si="49"/>
        <v>3</v>
      </c>
      <c r="D246" s="84">
        <v>3</v>
      </c>
      <c r="E246" s="84">
        <f t="shared" si="50"/>
        <v>0</v>
      </c>
      <c r="F246" s="84">
        <v>146</v>
      </c>
      <c r="G246" s="35">
        <f t="shared" si="51"/>
        <v>0</v>
      </c>
      <c r="H246" s="84">
        <f t="shared" si="52"/>
        <v>0</v>
      </c>
      <c r="I246" s="84">
        <v>0</v>
      </c>
      <c r="J246" s="84">
        <f t="shared" si="56"/>
        <v>0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0</v>
      </c>
      <c r="M246" s="35">
        <v>4353</v>
      </c>
      <c r="N246" s="35"/>
      <c r="O246" s="35"/>
      <c r="P246" s="35"/>
      <c r="Q246" s="35"/>
      <c r="R246" s="35"/>
      <c r="S246" s="35">
        <v>91182</v>
      </c>
      <c r="T246" s="35"/>
      <c r="U246" s="35">
        <f t="shared" si="47"/>
        <v>95535</v>
      </c>
      <c r="V246" s="36">
        <f t="shared" si="53"/>
        <v>0</v>
      </c>
      <c r="W246" s="36">
        <f t="shared" si="54"/>
        <v>95535</v>
      </c>
      <c r="X246" s="35">
        <v>95535</v>
      </c>
      <c r="Y246" s="36">
        <f t="shared" si="55"/>
        <v>0</v>
      </c>
    </row>
    <row r="247" spans="1:25" x14ac:dyDescent="0.25">
      <c r="A247">
        <v>2023</v>
      </c>
      <c r="B247" s="43" t="s">
        <v>35</v>
      </c>
      <c r="C247" s="44">
        <f t="shared" ref="C247:C270" si="59">D246</f>
        <v>3</v>
      </c>
      <c r="D247" s="44">
        <v>3</v>
      </c>
      <c r="E247" s="44">
        <f t="shared" ref="E247:E270" si="60">D247-C247</f>
        <v>0</v>
      </c>
      <c r="F247" s="44">
        <v>165</v>
      </c>
      <c r="G247" s="70">
        <f t="shared" ref="G247:G270" si="61">E247*F247</f>
        <v>0</v>
      </c>
      <c r="H247" s="44">
        <f t="shared" ref="H247:H270" si="62">I246</f>
        <v>0</v>
      </c>
      <c r="I247" s="44">
        <v>0</v>
      </c>
      <c r="J247" s="44">
        <f t="shared" ref="J247:J270" si="63">I247-H247</f>
        <v>0</v>
      </c>
      <c r="K247" s="44">
        <f>IF(J247&lt;=40,717,IF(AND(J247&gt;=41,J247&lt;=80),948,IF(AND(J247&gt;=81,J247&lt;=100),1641,IF(J247&gt;=101,3024,))))</f>
        <v>717</v>
      </c>
      <c r="L247" s="46">
        <f>IF(K247=717,K247*J247,IF(K247=948,40*717+(J247-40)*948,IF(K247=1641,40*717+40*948+(J247-80)*1641,IF(K247=3024,40*717+40*948+20*1641+(J247-100)*3024,))))</f>
        <v>0</v>
      </c>
      <c r="M247" s="70">
        <v>4910</v>
      </c>
      <c r="N247" s="70"/>
      <c r="O247" s="70"/>
      <c r="P247" s="70"/>
      <c r="Q247" s="70"/>
      <c r="R247" s="70"/>
      <c r="S247" s="70">
        <v>122853</v>
      </c>
      <c r="T247" s="70"/>
      <c r="U247" s="70">
        <f t="shared" si="47"/>
        <v>127763</v>
      </c>
      <c r="V247" s="46">
        <f t="shared" ref="V247:V270" si="64">Y246</f>
        <v>0</v>
      </c>
      <c r="W247" s="46">
        <f t="shared" ref="W247:W270" si="65">U247+V247</f>
        <v>127763</v>
      </c>
      <c r="X247" s="70">
        <v>127763</v>
      </c>
      <c r="Y247" s="46">
        <f t="shared" ref="Y247:Y270" si="66">W247-X247</f>
        <v>0</v>
      </c>
    </row>
    <row r="248" spans="1:25" x14ac:dyDescent="0.25">
      <c r="B248" s="43" t="s">
        <v>36</v>
      </c>
      <c r="C248" s="44">
        <f t="shared" si="59"/>
        <v>3</v>
      </c>
      <c r="D248" s="44">
        <v>3</v>
      </c>
      <c r="E248" s="44">
        <f t="shared" si="60"/>
        <v>0</v>
      </c>
      <c r="F248" s="44">
        <v>165</v>
      </c>
      <c r="G248" s="70">
        <f t="shared" si="61"/>
        <v>0</v>
      </c>
      <c r="H248" s="44">
        <f t="shared" si="62"/>
        <v>0</v>
      </c>
      <c r="I248" s="44">
        <v>0</v>
      </c>
      <c r="J248" s="44">
        <f t="shared" si="63"/>
        <v>0</v>
      </c>
      <c r="K248" s="44">
        <f t="shared" ref="K248:K258" si="67">IF(J248&lt;=40,717,IF(AND(J248&gt;=41,J248&lt;=80),948,IF(AND(J248&gt;=81,J248&lt;=100),1641,IF(J248&gt;=101,3024,))))</f>
        <v>717</v>
      </c>
      <c r="L248" s="46">
        <f t="shared" ref="L248:L258" si="68">IF(K248=717,K248*J248,IF(K248=948,40*717+(J248-40)*948,IF(K248=1641,40*717+40*948+(J248-80)*1641,IF(K248=3024,40*717+40*948+20*1641+(J248-100)*3024,))))</f>
        <v>0</v>
      </c>
      <c r="M248" s="70">
        <v>4910</v>
      </c>
      <c r="N248" s="70"/>
      <c r="O248" s="70"/>
      <c r="P248" s="70"/>
      <c r="Q248" s="70"/>
      <c r="R248" s="70"/>
      <c r="S248" s="70">
        <v>122853</v>
      </c>
      <c r="T248" s="70"/>
      <c r="U248" s="70">
        <f t="shared" si="47"/>
        <v>127763</v>
      </c>
      <c r="V248" s="46">
        <f t="shared" si="64"/>
        <v>0</v>
      </c>
      <c r="W248" s="46">
        <f t="shared" si="65"/>
        <v>127763</v>
      </c>
      <c r="X248" s="70">
        <v>127763</v>
      </c>
      <c r="Y248" s="46">
        <f t="shared" si="66"/>
        <v>0</v>
      </c>
    </row>
    <row r="249" spans="1:25" x14ac:dyDescent="0.25">
      <c r="B249" s="43" t="s">
        <v>37</v>
      </c>
      <c r="C249" s="44">
        <f t="shared" si="59"/>
        <v>3</v>
      </c>
      <c r="D249" s="44">
        <v>3</v>
      </c>
      <c r="E249" s="44">
        <f t="shared" si="60"/>
        <v>0</v>
      </c>
      <c r="F249" s="44">
        <v>165</v>
      </c>
      <c r="G249" s="70">
        <f t="shared" si="61"/>
        <v>0</v>
      </c>
      <c r="H249" s="44">
        <f t="shared" si="62"/>
        <v>0</v>
      </c>
      <c r="I249" s="44">
        <v>0</v>
      </c>
      <c r="J249" s="44">
        <f t="shared" si="63"/>
        <v>0</v>
      </c>
      <c r="K249" s="44">
        <f t="shared" si="67"/>
        <v>717</v>
      </c>
      <c r="L249" s="46">
        <f t="shared" si="68"/>
        <v>0</v>
      </c>
      <c r="M249" s="70">
        <v>4910</v>
      </c>
      <c r="N249" s="70"/>
      <c r="O249" s="70"/>
      <c r="P249" s="70"/>
      <c r="Q249" s="70"/>
      <c r="R249" s="70"/>
      <c r="S249" s="70">
        <v>122853</v>
      </c>
      <c r="T249" s="70"/>
      <c r="U249" s="70">
        <f t="shared" si="47"/>
        <v>127763</v>
      </c>
      <c r="V249" s="46">
        <f t="shared" si="64"/>
        <v>0</v>
      </c>
      <c r="W249" s="46">
        <f t="shared" si="65"/>
        <v>127763</v>
      </c>
      <c r="X249" s="70">
        <v>127763</v>
      </c>
      <c r="Y249" s="46">
        <f t="shared" si="66"/>
        <v>0</v>
      </c>
    </row>
    <row r="250" spans="1:25" x14ac:dyDescent="0.25">
      <c r="B250" s="43" t="s">
        <v>38</v>
      </c>
      <c r="C250" s="44">
        <f t="shared" si="59"/>
        <v>3</v>
      </c>
      <c r="D250" s="44">
        <v>3</v>
      </c>
      <c r="E250" s="44">
        <f t="shared" si="60"/>
        <v>0</v>
      </c>
      <c r="F250" s="44">
        <v>165</v>
      </c>
      <c r="G250" s="70">
        <f t="shared" si="61"/>
        <v>0</v>
      </c>
      <c r="H250" s="44">
        <f t="shared" si="62"/>
        <v>0</v>
      </c>
      <c r="I250" s="44">
        <v>0</v>
      </c>
      <c r="J250" s="44">
        <f t="shared" si="63"/>
        <v>0</v>
      </c>
      <c r="K250" s="44">
        <f t="shared" si="67"/>
        <v>717</v>
      </c>
      <c r="L250" s="46">
        <f t="shared" si="68"/>
        <v>0</v>
      </c>
      <c r="M250" s="70">
        <v>4910</v>
      </c>
      <c r="N250" s="70"/>
      <c r="O250" s="70"/>
      <c r="P250" s="70"/>
      <c r="Q250" s="70"/>
      <c r="R250" s="70"/>
      <c r="S250" s="70">
        <v>122853</v>
      </c>
      <c r="T250" s="70"/>
      <c r="U250" s="70">
        <f t="shared" si="47"/>
        <v>127763</v>
      </c>
      <c r="V250" s="46">
        <f t="shared" si="64"/>
        <v>0</v>
      </c>
      <c r="W250" s="46">
        <f t="shared" si="65"/>
        <v>127763</v>
      </c>
      <c r="X250" s="70">
        <v>127763</v>
      </c>
      <c r="Y250" s="46">
        <f t="shared" si="66"/>
        <v>0</v>
      </c>
    </row>
    <row r="251" spans="1:25" x14ac:dyDescent="0.25">
      <c r="B251" s="43" t="s">
        <v>39</v>
      </c>
      <c r="C251" s="44">
        <f t="shared" si="59"/>
        <v>3</v>
      </c>
      <c r="D251" s="44">
        <v>3</v>
      </c>
      <c r="E251" s="44">
        <f t="shared" si="60"/>
        <v>0</v>
      </c>
      <c r="F251" s="44">
        <v>169</v>
      </c>
      <c r="G251" s="70">
        <f t="shared" si="61"/>
        <v>0</v>
      </c>
      <c r="H251" s="44">
        <f t="shared" si="62"/>
        <v>0</v>
      </c>
      <c r="I251" s="44">
        <v>0</v>
      </c>
      <c r="J251" s="44">
        <f t="shared" si="63"/>
        <v>0</v>
      </c>
      <c r="K251" s="44">
        <f t="shared" si="67"/>
        <v>717</v>
      </c>
      <c r="L251" s="46">
        <f t="shared" si="68"/>
        <v>0</v>
      </c>
      <c r="M251" s="70">
        <v>4910</v>
      </c>
      <c r="N251" s="70"/>
      <c r="O251" s="70"/>
      <c r="P251" s="70"/>
      <c r="Q251" s="70"/>
      <c r="R251" s="70"/>
      <c r="S251" s="70">
        <v>122853</v>
      </c>
      <c r="T251" s="70"/>
      <c r="U251" s="70">
        <f t="shared" si="47"/>
        <v>127763</v>
      </c>
      <c r="V251" s="46">
        <f t="shared" si="64"/>
        <v>0</v>
      </c>
      <c r="W251" s="46">
        <f t="shared" si="65"/>
        <v>127763</v>
      </c>
      <c r="X251" s="70">
        <v>127763</v>
      </c>
      <c r="Y251" s="46">
        <f t="shared" si="66"/>
        <v>0</v>
      </c>
    </row>
    <row r="252" spans="1:25" x14ac:dyDescent="0.25">
      <c r="B252" s="43" t="s">
        <v>40</v>
      </c>
      <c r="C252" s="44">
        <f t="shared" si="59"/>
        <v>3</v>
      </c>
      <c r="D252" s="44">
        <v>3</v>
      </c>
      <c r="E252" s="44">
        <f t="shared" si="60"/>
        <v>0</v>
      </c>
      <c r="F252" s="44">
        <v>165</v>
      </c>
      <c r="G252" s="70">
        <f t="shared" si="61"/>
        <v>0</v>
      </c>
      <c r="H252" s="44">
        <f t="shared" si="62"/>
        <v>0</v>
      </c>
      <c r="I252" s="44">
        <v>0</v>
      </c>
      <c r="J252" s="44">
        <f t="shared" si="63"/>
        <v>0</v>
      </c>
      <c r="K252" s="44">
        <f t="shared" si="67"/>
        <v>717</v>
      </c>
      <c r="L252" s="46">
        <f t="shared" si="68"/>
        <v>0</v>
      </c>
      <c r="M252" s="70">
        <v>4910</v>
      </c>
      <c r="N252" s="70"/>
      <c r="O252" s="70"/>
      <c r="P252" s="70"/>
      <c r="Q252" s="70"/>
      <c r="R252" s="70"/>
      <c r="S252" s="70">
        <v>122853</v>
      </c>
      <c r="T252" s="70"/>
      <c r="U252" s="70">
        <f t="shared" si="47"/>
        <v>127763</v>
      </c>
      <c r="V252" s="46">
        <f t="shared" si="64"/>
        <v>0</v>
      </c>
      <c r="W252" s="46">
        <f t="shared" si="65"/>
        <v>127763</v>
      </c>
      <c r="X252" s="70">
        <v>127763</v>
      </c>
      <c r="Y252" s="46">
        <f t="shared" si="66"/>
        <v>0</v>
      </c>
    </row>
    <row r="253" spans="1:25" x14ac:dyDescent="0.25">
      <c r="B253" s="43" t="s">
        <v>41</v>
      </c>
      <c r="C253" s="44">
        <f t="shared" si="59"/>
        <v>3</v>
      </c>
      <c r="D253" s="44">
        <v>3</v>
      </c>
      <c r="E253" s="44">
        <f t="shared" si="60"/>
        <v>0</v>
      </c>
      <c r="F253" s="44">
        <v>165</v>
      </c>
      <c r="G253" s="70">
        <f t="shared" si="61"/>
        <v>0</v>
      </c>
      <c r="H253" s="44">
        <f t="shared" si="62"/>
        <v>0</v>
      </c>
      <c r="I253" s="44">
        <v>0</v>
      </c>
      <c r="J253" s="44">
        <f t="shared" si="63"/>
        <v>0</v>
      </c>
      <c r="K253" s="44">
        <f t="shared" si="67"/>
        <v>717</v>
      </c>
      <c r="L253" s="46">
        <f t="shared" si="68"/>
        <v>0</v>
      </c>
      <c r="M253" s="70">
        <v>4910</v>
      </c>
      <c r="N253" s="70"/>
      <c r="O253" s="70"/>
      <c r="P253" s="70"/>
      <c r="Q253" s="70"/>
      <c r="R253" s="70"/>
      <c r="S253" s="70">
        <v>122853</v>
      </c>
      <c r="T253" s="70"/>
      <c r="U253" s="70">
        <f t="shared" si="47"/>
        <v>127763</v>
      </c>
      <c r="V253" s="46">
        <f t="shared" si="64"/>
        <v>0</v>
      </c>
      <c r="W253" s="46">
        <f t="shared" si="65"/>
        <v>127763</v>
      </c>
      <c r="X253" s="70">
        <v>127763</v>
      </c>
      <c r="Y253" s="46">
        <f t="shared" si="66"/>
        <v>0</v>
      </c>
    </row>
    <row r="254" spans="1:25" x14ac:dyDescent="0.25">
      <c r="B254" s="43" t="s">
        <v>42</v>
      </c>
      <c r="C254" s="44">
        <f t="shared" si="59"/>
        <v>3</v>
      </c>
      <c r="D254" s="44">
        <v>3</v>
      </c>
      <c r="E254" s="44">
        <f t="shared" si="60"/>
        <v>0</v>
      </c>
      <c r="F254" s="44">
        <v>165</v>
      </c>
      <c r="G254" s="70">
        <f t="shared" si="61"/>
        <v>0</v>
      </c>
      <c r="H254" s="44">
        <f t="shared" si="62"/>
        <v>0</v>
      </c>
      <c r="I254" s="44">
        <v>0</v>
      </c>
      <c r="J254" s="44">
        <f t="shared" si="63"/>
        <v>0</v>
      </c>
      <c r="K254" s="44">
        <f t="shared" si="67"/>
        <v>717</v>
      </c>
      <c r="L254" s="46">
        <f t="shared" si="68"/>
        <v>0</v>
      </c>
      <c r="M254" s="70">
        <v>4910</v>
      </c>
      <c r="N254" s="70"/>
      <c r="O254" s="70"/>
      <c r="P254" s="70"/>
      <c r="Q254" s="70"/>
      <c r="R254" s="70"/>
      <c r="S254" s="70">
        <v>122853</v>
      </c>
      <c r="T254" s="70"/>
      <c r="U254" s="70">
        <f t="shared" si="47"/>
        <v>127763</v>
      </c>
      <c r="V254" s="46">
        <f t="shared" si="64"/>
        <v>0</v>
      </c>
      <c r="W254" s="46">
        <f t="shared" si="65"/>
        <v>127763</v>
      </c>
      <c r="X254" s="70">
        <v>127763</v>
      </c>
      <c r="Y254" s="46">
        <f t="shared" si="66"/>
        <v>0</v>
      </c>
    </row>
    <row r="255" spans="1:25" x14ac:dyDescent="0.25">
      <c r="B255" s="43" t="s">
        <v>43</v>
      </c>
      <c r="C255" s="44">
        <f t="shared" si="59"/>
        <v>3</v>
      </c>
      <c r="D255" s="44">
        <v>3</v>
      </c>
      <c r="E255" s="44">
        <f t="shared" si="60"/>
        <v>0</v>
      </c>
      <c r="F255" s="44">
        <v>165</v>
      </c>
      <c r="G255" s="70">
        <f t="shared" si="61"/>
        <v>0</v>
      </c>
      <c r="H255" s="44">
        <f t="shared" si="62"/>
        <v>0</v>
      </c>
      <c r="I255" s="44">
        <v>0</v>
      </c>
      <c r="J255" s="44">
        <f t="shared" si="63"/>
        <v>0</v>
      </c>
      <c r="K255" s="44">
        <f t="shared" si="67"/>
        <v>717</v>
      </c>
      <c r="L255" s="46">
        <f t="shared" si="68"/>
        <v>0</v>
      </c>
      <c r="M255" s="70">
        <v>4910</v>
      </c>
      <c r="N255" s="70"/>
      <c r="O255" s="70"/>
      <c r="P255" s="70"/>
      <c r="Q255" s="70"/>
      <c r="R255" s="70"/>
      <c r="S255" s="70">
        <v>122853</v>
      </c>
      <c r="T255" s="70"/>
      <c r="U255" s="70">
        <f t="shared" si="47"/>
        <v>127763</v>
      </c>
      <c r="V255" s="46">
        <f t="shared" si="64"/>
        <v>0</v>
      </c>
      <c r="W255" s="46">
        <f t="shared" si="65"/>
        <v>127763</v>
      </c>
      <c r="X255" s="70">
        <v>127763</v>
      </c>
      <c r="Y255" s="46">
        <f t="shared" si="66"/>
        <v>0</v>
      </c>
    </row>
    <row r="256" spans="1:25" x14ac:dyDescent="0.25">
      <c r="B256" s="43" t="s">
        <v>44</v>
      </c>
      <c r="C256" s="44">
        <f t="shared" si="59"/>
        <v>3</v>
      </c>
      <c r="D256" s="44">
        <v>3</v>
      </c>
      <c r="E256" s="44">
        <f t="shared" si="60"/>
        <v>0</v>
      </c>
      <c r="F256" s="44">
        <v>165</v>
      </c>
      <c r="G256" s="70">
        <f t="shared" si="61"/>
        <v>0</v>
      </c>
      <c r="H256" s="44">
        <f t="shared" si="62"/>
        <v>0</v>
      </c>
      <c r="I256" s="44">
        <v>0</v>
      </c>
      <c r="J256" s="44">
        <f t="shared" si="63"/>
        <v>0</v>
      </c>
      <c r="K256" s="44">
        <f t="shared" si="67"/>
        <v>717</v>
      </c>
      <c r="L256" s="46">
        <f t="shared" si="68"/>
        <v>0</v>
      </c>
      <c r="M256" s="70">
        <v>4910</v>
      </c>
      <c r="N256" s="70"/>
      <c r="O256" s="70"/>
      <c r="P256" s="70"/>
      <c r="Q256" s="70"/>
      <c r="R256" s="70"/>
      <c r="S256" s="70">
        <v>122853</v>
      </c>
      <c r="T256" s="70"/>
      <c r="U256" s="70">
        <f t="shared" si="47"/>
        <v>127763</v>
      </c>
      <c r="V256" s="46">
        <f t="shared" si="64"/>
        <v>0</v>
      </c>
      <c r="W256" s="46">
        <f t="shared" si="65"/>
        <v>127763</v>
      </c>
      <c r="X256" s="70">
        <v>127763</v>
      </c>
      <c r="Y256" s="46">
        <f t="shared" si="66"/>
        <v>0</v>
      </c>
    </row>
    <row r="257" spans="1:25" x14ac:dyDescent="0.25">
      <c r="B257" s="43" t="s">
        <v>45</v>
      </c>
      <c r="C257" s="44">
        <f t="shared" si="59"/>
        <v>3</v>
      </c>
      <c r="D257" s="44">
        <v>3</v>
      </c>
      <c r="E257" s="44">
        <f t="shared" si="60"/>
        <v>0</v>
      </c>
      <c r="F257" s="44">
        <v>165</v>
      </c>
      <c r="G257" s="70">
        <f t="shared" si="61"/>
        <v>0</v>
      </c>
      <c r="H257" s="44">
        <f t="shared" si="62"/>
        <v>0</v>
      </c>
      <c r="I257" s="44">
        <v>0</v>
      </c>
      <c r="J257" s="44">
        <f t="shared" si="63"/>
        <v>0</v>
      </c>
      <c r="K257" s="44">
        <f t="shared" si="67"/>
        <v>717</v>
      </c>
      <c r="L257" s="46">
        <f t="shared" si="68"/>
        <v>0</v>
      </c>
      <c r="M257" s="70">
        <v>4910</v>
      </c>
      <c r="N257" s="70"/>
      <c r="O257" s="70"/>
      <c r="P257" s="70"/>
      <c r="Q257" s="70"/>
      <c r="R257" s="70"/>
      <c r="S257" s="70">
        <v>122853</v>
      </c>
      <c r="T257" s="70"/>
      <c r="U257" s="70">
        <f t="shared" si="47"/>
        <v>127763</v>
      </c>
      <c r="V257" s="46">
        <f t="shared" si="64"/>
        <v>0</v>
      </c>
      <c r="W257" s="46">
        <f t="shared" si="65"/>
        <v>127763</v>
      </c>
      <c r="X257" s="70">
        <v>127763</v>
      </c>
      <c r="Y257" s="46">
        <f t="shared" si="66"/>
        <v>0</v>
      </c>
    </row>
    <row r="258" spans="1:25" ht="15.75" thickBot="1" x14ac:dyDescent="0.3">
      <c r="B258" s="43" t="s">
        <v>46</v>
      </c>
      <c r="C258" s="44">
        <f t="shared" si="59"/>
        <v>3</v>
      </c>
      <c r="D258" s="44">
        <v>3</v>
      </c>
      <c r="E258" s="44">
        <f t="shared" si="60"/>
        <v>0</v>
      </c>
      <c r="F258" s="44">
        <v>165</v>
      </c>
      <c r="G258" s="70">
        <f t="shared" si="61"/>
        <v>0</v>
      </c>
      <c r="H258" s="44">
        <f t="shared" si="62"/>
        <v>0</v>
      </c>
      <c r="I258" s="44">
        <v>0</v>
      </c>
      <c r="J258" s="44">
        <f t="shared" si="63"/>
        <v>0</v>
      </c>
      <c r="K258" s="44">
        <f t="shared" si="67"/>
        <v>717</v>
      </c>
      <c r="L258" s="46">
        <f t="shared" si="68"/>
        <v>0</v>
      </c>
      <c r="M258" s="70">
        <v>4910</v>
      </c>
      <c r="N258" s="70"/>
      <c r="O258" s="70"/>
      <c r="P258" s="70"/>
      <c r="Q258" s="70"/>
      <c r="R258" s="70"/>
      <c r="S258" s="70">
        <v>122853</v>
      </c>
      <c r="T258" s="70"/>
      <c r="U258" s="70">
        <f t="shared" si="47"/>
        <v>127763</v>
      </c>
      <c r="V258" s="46">
        <f t="shared" si="64"/>
        <v>0</v>
      </c>
      <c r="W258" s="46">
        <f t="shared" si="65"/>
        <v>127763</v>
      </c>
      <c r="X258" s="70">
        <v>127763</v>
      </c>
      <c r="Y258" s="241">
        <f t="shared" si="66"/>
        <v>0</v>
      </c>
    </row>
    <row r="259" spans="1:25" ht="15.75" thickBot="1" x14ac:dyDescent="0.3">
      <c r="A259">
        <v>2024</v>
      </c>
      <c r="B259" s="195" t="s">
        <v>35</v>
      </c>
      <c r="C259" s="175">
        <f t="shared" si="59"/>
        <v>3</v>
      </c>
      <c r="D259" s="175">
        <v>3</v>
      </c>
      <c r="E259" s="175">
        <f t="shared" si="60"/>
        <v>0</v>
      </c>
      <c r="F259" s="175">
        <v>171</v>
      </c>
      <c r="G259" s="177">
        <f t="shared" si="61"/>
        <v>0</v>
      </c>
      <c r="H259" s="175">
        <f t="shared" si="62"/>
        <v>0</v>
      </c>
      <c r="I259" s="175">
        <v>0</v>
      </c>
      <c r="J259" s="175">
        <f t="shared" si="63"/>
        <v>0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149745</v>
      </c>
      <c r="V259" s="176">
        <f t="shared" si="64"/>
        <v>0</v>
      </c>
      <c r="W259" s="176">
        <f t="shared" si="65"/>
        <v>149745</v>
      </c>
      <c r="X259" s="240"/>
      <c r="Y259" s="176">
        <f t="shared" si="66"/>
        <v>149745</v>
      </c>
    </row>
    <row r="260" spans="1:25" hidden="1" x14ac:dyDescent="0.25">
      <c r="B260" s="224" t="s">
        <v>36</v>
      </c>
      <c r="C260" s="225">
        <f>D259</f>
        <v>3</v>
      </c>
      <c r="D260" s="225"/>
      <c r="E260" s="225">
        <f t="shared" si="60"/>
        <v>-3</v>
      </c>
      <c r="F260" s="225">
        <v>171</v>
      </c>
      <c r="G260" s="223">
        <f t="shared" si="61"/>
        <v>-513</v>
      </c>
      <c r="H260" s="225">
        <f t="shared" si="62"/>
        <v>0</v>
      </c>
      <c r="I260" s="225"/>
      <c r="J260" s="225">
        <f t="shared" si="63"/>
        <v>0</v>
      </c>
      <c r="K260" s="225">
        <f t="shared" ref="K260:K270" si="69">IF(J260&lt;=40,745,IF(AND(J260&gt;=41,J260&lt;=80),985,IF(AND(J260&gt;=81,J260&lt;=100),1705,IF(J260&gt;=101,3142,))))</f>
        <v>745</v>
      </c>
      <c r="L260" s="226">
        <f t="shared" ref="L260:L270" si="70">IF(K260=745,K260*J260,IF(K260=985,40*745+(J260-40)*985,IF(K260=1705,40*745+40*985+(J260-80)*1705,IF(K260=3142,40*745+40*985+20*1705+(J260-100)*3142,))))</f>
        <v>0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71">G260+L260+M260+N260++O260+P260+Q260+R260+S260+T260</f>
        <v>149232</v>
      </c>
      <c r="V260" s="226">
        <f t="shared" si="64"/>
        <v>149745</v>
      </c>
      <c r="W260" s="226">
        <f t="shared" si="65"/>
        <v>298977</v>
      </c>
      <c r="X260" s="227"/>
      <c r="Y260" s="226">
        <f t="shared" si="66"/>
        <v>298977</v>
      </c>
    </row>
    <row r="261" spans="1:25" hidden="1" x14ac:dyDescent="0.25">
      <c r="B261" s="224" t="s">
        <v>37</v>
      </c>
      <c r="C261" s="225">
        <f t="shared" si="59"/>
        <v>0</v>
      </c>
      <c r="D261" s="225"/>
      <c r="E261" s="225">
        <f t="shared" si="60"/>
        <v>0</v>
      </c>
      <c r="F261" s="225">
        <v>171</v>
      </c>
      <c r="G261" s="223">
        <f t="shared" si="61"/>
        <v>0</v>
      </c>
      <c r="H261" s="225">
        <f t="shared" si="62"/>
        <v>0</v>
      </c>
      <c r="I261" s="225"/>
      <c r="J261" s="225">
        <f t="shared" si="63"/>
        <v>0</v>
      </c>
      <c r="K261" s="225">
        <f t="shared" si="69"/>
        <v>745</v>
      </c>
      <c r="L261" s="226">
        <f t="shared" si="70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71"/>
        <v>149745</v>
      </c>
      <c r="V261" s="226">
        <f t="shared" si="64"/>
        <v>298977</v>
      </c>
      <c r="W261" s="226">
        <f t="shared" si="65"/>
        <v>448722</v>
      </c>
      <c r="X261" s="227"/>
      <c r="Y261" s="226">
        <f t="shared" si="66"/>
        <v>448722</v>
      </c>
    </row>
    <row r="262" spans="1:25" hidden="1" x14ac:dyDescent="0.25">
      <c r="B262" s="224" t="s">
        <v>38</v>
      </c>
      <c r="C262" s="225">
        <f t="shared" si="59"/>
        <v>0</v>
      </c>
      <c r="D262" s="225"/>
      <c r="E262" s="225">
        <f t="shared" si="60"/>
        <v>0</v>
      </c>
      <c r="F262" s="225">
        <v>171</v>
      </c>
      <c r="G262" s="223">
        <f t="shared" si="61"/>
        <v>0</v>
      </c>
      <c r="H262" s="225">
        <f t="shared" si="62"/>
        <v>0</v>
      </c>
      <c r="I262" s="225"/>
      <c r="J262" s="225">
        <f t="shared" si="63"/>
        <v>0</v>
      </c>
      <c r="K262" s="225">
        <f t="shared" si="69"/>
        <v>745</v>
      </c>
      <c r="L262" s="226">
        <f t="shared" si="70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71"/>
        <v>149745</v>
      </c>
      <c r="V262" s="226">
        <f t="shared" si="64"/>
        <v>448722</v>
      </c>
      <c r="W262" s="226">
        <f t="shared" si="65"/>
        <v>598467</v>
      </c>
      <c r="X262" s="227"/>
      <c r="Y262" s="226">
        <f t="shared" si="66"/>
        <v>598467</v>
      </c>
    </row>
    <row r="263" spans="1:25" hidden="1" x14ac:dyDescent="0.25">
      <c r="B263" s="224" t="s">
        <v>39</v>
      </c>
      <c r="C263" s="225">
        <f t="shared" si="59"/>
        <v>0</v>
      </c>
      <c r="D263" s="225"/>
      <c r="E263" s="225">
        <f t="shared" si="60"/>
        <v>0</v>
      </c>
      <c r="F263" s="225">
        <v>171</v>
      </c>
      <c r="G263" s="223">
        <f t="shared" si="61"/>
        <v>0</v>
      </c>
      <c r="H263" s="225">
        <f t="shared" si="62"/>
        <v>0</v>
      </c>
      <c r="I263" s="225"/>
      <c r="J263" s="225">
        <f t="shared" si="63"/>
        <v>0</v>
      </c>
      <c r="K263" s="225">
        <f t="shared" si="69"/>
        <v>745</v>
      </c>
      <c r="L263" s="226">
        <f t="shared" si="70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71"/>
        <v>149745</v>
      </c>
      <c r="V263" s="226">
        <f t="shared" si="64"/>
        <v>598467</v>
      </c>
      <c r="W263" s="226">
        <f t="shared" si="65"/>
        <v>748212</v>
      </c>
      <c r="X263" s="227"/>
      <c r="Y263" s="226">
        <f t="shared" si="66"/>
        <v>748212</v>
      </c>
    </row>
    <row r="264" spans="1:25" hidden="1" x14ac:dyDescent="0.25">
      <c r="B264" s="224" t="s">
        <v>40</v>
      </c>
      <c r="C264" s="225">
        <f t="shared" si="59"/>
        <v>0</v>
      </c>
      <c r="D264" s="225"/>
      <c r="E264" s="225">
        <f t="shared" si="60"/>
        <v>0</v>
      </c>
      <c r="F264" s="225">
        <v>171</v>
      </c>
      <c r="G264" s="223">
        <f t="shared" si="61"/>
        <v>0</v>
      </c>
      <c r="H264" s="225">
        <f t="shared" si="62"/>
        <v>0</v>
      </c>
      <c r="I264" s="225"/>
      <c r="J264" s="225">
        <f t="shared" si="63"/>
        <v>0</v>
      </c>
      <c r="K264" s="225">
        <f t="shared" si="69"/>
        <v>745</v>
      </c>
      <c r="L264" s="226">
        <f t="shared" si="70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71"/>
        <v>149745</v>
      </c>
      <c r="V264" s="226">
        <f t="shared" si="64"/>
        <v>748212</v>
      </c>
      <c r="W264" s="226">
        <f t="shared" si="65"/>
        <v>897957</v>
      </c>
      <c r="X264" s="227"/>
      <c r="Y264" s="226">
        <f t="shared" si="66"/>
        <v>897957</v>
      </c>
    </row>
    <row r="265" spans="1:25" s="199" customFormat="1" hidden="1" x14ac:dyDescent="0.25">
      <c r="A265"/>
      <c r="B265" s="224" t="s">
        <v>41</v>
      </c>
      <c r="C265" s="225">
        <f t="shared" si="59"/>
        <v>0</v>
      </c>
      <c r="D265" s="225"/>
      <c r="E265" s="225">
        <f t="shared" si="60"/>
        <v>0</v>
      </c>
      <c r="F265" s="225">
        <v>171</v>
      </c>
      <c r="G265" s="223">
        <f t="shared" si="61"/>
        <v>0</v>
      </c>
      <c r="H265" s="225">
        <f t="shared" si="62"/>
        <v>0</v>
      </c>
      <c r="I265" s="225"/>
      <c r="J265" s="225">
        <f t="shared" si="63"/>
        <v>0</v>
      </c>
      <c r="K265" s="225">
        <f t="shared" si="69"/>
        <v>745</v>
      </c>
      <c r="L265" s="226">
        <f t="shared" si="70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71"/>
        <v>149745</v>
      </c>
      <c r="V265" s="226">
        <f t="shared" si="64"/>
        <v>897957</v>
      </c>
      <c r="W265" s="226">
        <f t="shared" si="65"/>
        <v>1047702</v>
      </c>
      <c r="X265" s="227"/>
      <c r="Y265" s="226">
        <f t="shared" si="66"/>
        <v>1047702</v>
      </c>
    </row>
    <row r="266" spans="1:25" hidden="1" x14ac:dyDescent="0.25">
      <c r="B266" s="224" t="s">
        <v>42</v>
      </c>
      <c r="C266" s="225">
        <f t="shared" si="59"/>
        <v>0</v>
      </c>
      <c r="D266" s="225"/>
      <c r="E266" s="225">
        <f t="shared" si="60"/>
        <v>0</v>
      </c>
      <c r="F266" s="225">
        <v>171</v>
      </c>
      <c r="G266" s="223">
        <f t="shared" si="61"/>
        <v>0</v>
      </c>
      <c r="H266" s="225">
        <f t="shared" si="62"/>
        <v>0</v>
      </c>
      <c r="I266" s="225"/>
      <c r="J266" s="225">
        <f t="shared" si="63"/>
        <v>0</v>
      </c>
      <c r="K266" s="225">
        <f t="shared" si="69"/>
        <v>745</v>
      </c>
      <c r="L266" s="226">
        <f t="shared" si="70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71"/>
        <v>149745</v>
      </c>
      <c r="V266" s="226">
        <f t="shared" si="64"/>
        <v>1047702</v>
      </c>
      <c r="W266" s="226">
        <f t="shared" si="65"/>
        <v>1197447</v>
      </c>
      <c r="X266" s="227"/>
      <c r="Y266" s="226">
        <f t="shared" si="66"/>
        <v>1197447</v>
      </c>
    </row>
    <row r="267" spans="1:25" hidden="1" x14ac:dyDescent="0.25">
      <c r="B267" s="224" t="s">
        <v>43</v>
      </c>
      <c r="C267" s="225">
        <f t="shared" si="59"/>
        <v>0</v>
      </c>
      <c r="D267" s="225"/>
      <c r="E267" s="225">
        <f t="shared" si="60"/>
        <v>0</v>
      </c>
      <c r="F267" s="225">
        <v>171</v>
      </c>
      <c r="G267" s="223">
        <f t="shared" si="61"/>
        <v>0</v>
      </c>
      <c r="H267" s="225">
        <f t="shared" si="62"/>
        <v>0</v>
      </c>
      <c r="I267" s="225"/>
      <c r="J267" s="225">
        <f t="shared" si="63"/>
        <v>0</v>
      </c>
      <c r="K267" s="225">
        <f t="shared" si="69"/>
        <v>745</v>
      </c>
      <c r="L267" s="226">
        <f t="shared" si="70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71"/>
        <v>149745</v>
      </c>
      <c r="V267" s="226">
        <f t="shared" si="64"/>
        <v>1197447</v>
      </c>
      <c r="W267" s="226">
        <f t="shared" si="65"/>
        <v>1347192</v>
      </c>
      <c r="X267" s="227"/>
      <c r="Y267" s="226">
        <f t="shared" si="66"/>
        <v>1347192</v>
      </c>
    </row>
    <row r="268" spans="1:25" hidden="1" x14ac:dyDescent="0.25">
      <c r="B268" s="224" t="s">
        <v>44</v>
      </c>
      <c r="C268" s="225">
        <f t="shared" si="59"/>
        <v>0</v>
      </c>
      <c r="D268" s="225"/>
      <c r="E268" s="225">
        <f t="shared" si="60"/>
        <v>0</v>
      </c>
      <c r="F268" s="225">
        <v>171</v>
      </c>
      <c r="G268" s="223">
        <f t="shared" si="61"/>
        <v>0</v>
      </c>
      <c r="H268" s="225">
        <f t="shared" si="62"/>
        <v>0</v>
      </c>
      <c r="I268" s="225"/>
      <c r="J268" s="225">
        <f t="shared" si="63"/>
        <v>0</v>
      </c>
      <c r="K268" s="225">
        <f t="shared" si="69"/>
        <v>745</v>
      </c>
      <c r="L268" s="226">
        <f t="shared" si="70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71"/>
        <v>149745</v>
      </c>
      <c r="V268" s="226">
        <f t="shared" si="64"/>
        <v>1347192</v>
      </c>
      <c r="W268" s="226">
        <f t="shared" si="65"/>
        <v>1496937</v>
      </c>
      <c r="X268" s="227"/>
      <c r="Y268" s="226">
        <f t="shared" si="66"/>
        <v>1496937</v>
      </c>
    </row>
    <row r="269" spans="1:25" ht="15.75" hidden="1" thickBot="1" x14ac:dyDescent="0.3">
      <c r="B269" s="224" t="s">
        <v>45</v>
      </c>
      <c r="C269" s="225">
        <f t="shared" si="59"/>
        <v>0</v>
      </c>
      <c r="D269" s="225"/>
      <c r="E269" s="225">
        <f t="shared" si="60"/>
        <v>0</v>
      </c>
      <c r="F269" s="225">
        <v>171</v>
      </c>
      <c r="G269" s="223">
        <f t="shared" si="61"/>
        <v>0</v>
      </c>
      <c r="H269" s="225">
        <f t="shared" si="62"/>
        <v>0</v>
      </c>
      <c r="I269" s="225"/>
      <c r="J269" s="225">
        <f t="shared" si="63"/>
        <v>0</v>
      </c>
      <c r="K269" s="225">
        <f t="shared" si="69"/>
        <v>745</v>
      </c>
      <c r="L269" s="226">
        <f t="shared" si="70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71"/>
        <v>149745</v>
      </c>
      <c r="V269" s="226">
        <f t="shared" si="64"/>
        <v>1496937</v>
      </c>
      <c r="W269" s="226">
        <f t="shared" si="65"/>
        <v>1646682</v>
      </c>
      <c r="X269" s="227"/>
      <c r="Y269" s="226">
        <f t="shared" si="66"/>
        <v>1646682</v>
      </c>
    </row>
    <row r="270" spans="1:25" ht="15.75" hidden="1" thickBot="1" x14ac:dyDescent="0.3">
      <c r="B270" s="195" t="s">
        <v>46</v>
      </c>
      <c r="C270" s="175">
        <f t="shared" si="59"/>
        <v>0</v>
      </c>
      <c r="D270" s="175"/>
      <c r="E270" s="175">
        <f t="shared" si="60"/>
        <v>0</v>
      </c>
      <c r="F270" s="175">
        <f>F269</f>
        <v>171</v>
      </c>
      <c r="G270" s="177">
        <f t="shared" si="61"/>
        <v>0</v>
      </c>
      <c r="H270" s="175">
        <f t="shared" si="62"/>
        <v>0</v>
      </c>
      <c r="I270" s="175"/>
      <c r="J270" s="175">
        <f t="shared" si="63"/>
        <v>0</v>
      </c>
      <c r="K270" s="225">
        <f t="shared" si="69"/>
        <v>745</v>
      </c>
      <c r="L270" s="226">
        <f t="shared" si="70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71"/>
        <v>149745</v>
      </c>
      <c r="V270" s="176">
        <f t="shared" si="64"/>
        <v>1646682</v>
      </c>
      <c r="W270" s="176">
        <f t="shared" si="65"/>
        <v>1796427</v>
      </c>
      <c r="X270" s="177"/>
      <c r="Y270" s="176">
        <f t="shared" si="66"/>
        <v>1796427</v>
      </c>
    </row>
    <row r="273" spans="7:9" ht="15.75" thickBot="1" x14ac:dyDescent="0.3"/>
    <row r="274" spans="7:9" ht="15.75" thickBot="1" x14ac:dyDescent="0.3">
      <c r="G274" s="262" t="s">
        <v>166</v>
      </c>
      <c r="H274" s="263"/>
      <c r="I274" s="264"/>
    </row>
    <row r="275" spans="7:9" x14ac:dyDescent="0.25">
      <c r="G275" s="204" t="s">
        <v>109</v>
      </c>
      <c r="H275" s="205"/>
      <c r="I275" s="153">
        <v>717</v>
      </c>
    </row>
    <row r="276" spans="7:9" ht="15.75" thickBot="1" x14ac:dyDescent="0.3">
      <c r="G276" s="206" t="s">
        <v>110</v>
      </c>
      <c r="H276" s="207"/>
      <c r="I276" s="154">
        <v>4910</v>
      </c>
    </row>
    <row r="277" spans="7:9" ht="15.75" thickBot="1" x14ac:dyDescent="0.3">
      <c r="G277" s="260" t="s">
        <v>157</v>
      </c>
      <c r="H277" s="265"/>
      <c r="I277" s="261"/>
    </row>
    <row r="278" spans="7:9" ht="15.75" thickBot="1" x14ac:dyDescent="0.3">
      <c r="G278" s="260" t="s">
        <v>111</v>
      </c>
      <c r="H278" s="261"/>
      <c r="I278" s="155" t="s">
        <v>112</v>
      </c>
    </row>
    <row r="279" spans="7:9" x14ac:dyDescent="0.25">
      <c r="G279" s="208">
        <v>1</v>
      </c>
      <c r="H279" s="157">
        <v>40</v>
      </c>
      <c r="I279" s="158">
        <v>717</v>
      </c>
    </row>
    <row r="280" spans="7:9" x14ac:dyDescent="0.25">
      <c r="G280" s="209">
        <v>41</v>
      </c>
      <c r="H280" s="160">
        <v>80</v>
      </c>
      <c r="I280" s="161">
        <v>948</v>
      </c>
    </row>
    <row r="281" spans="7:9" x14ac:dyDescent="0.25">
      <c r="G281" s="210">
        <v>81</v>
      </c>
      <c r="H281" s="163">
        <v>100</v>
      </c>
      <c r="I281" s="161">
        <v>1641</v>
      </c>
    </row>
    <row r="282" spans="7:9" ht="15.75" thickBot="1" x14ac:dyDescent="0.3">
      <c r="G282" s="211">
        <v>101</v>
      </c>
      <c r="H282" s="165" t="s">
        <v>113</v>
      </c>
      <c r="I282" s="166">
        <v>3024</v>
      </c>
    </row>
    <row r="283" spans="7:9" ht="15.75" thickBot="1" x14ac:dyDescent="0.3">
      <c r="G283" s="167"/>
      <c r="H283" s="168"/>
      <c r="I283" s="169"/>
    </row>
  </sheetData>
  <mergeCells count="9">
    <mergeCell ref="AA5:AA6"/>
    <mergeCell ref="S4:W4"/>
    <mergeCell ref="G277:I277"/>
    <mergeCell ref="G278:H278"/>
    <mergeCell ref="B1:C1"/>
    <mergeCell ref="B2:C2"/>
    <mergeCell ref="B3:C3"/>
    <mergeCell ref="N4:R4"/>
    <mergeCell ref="G274:I274"/>
  </mergeCells>
  <phoneticPr fontId="17" type="noConversion"/>
  <conditionalFormatting sqref="Y96:Y222">
    <cfRule type="cellIs" dxfId="2301" priority="20" stopIfTrue="1" operator="lessThan">
      <formula>-0.999999</formula>
    </cfRule>
    <cfRule type="cellIs" dxfId="2300" priority="21" stopIfTrue="1" operator="greaterThan">
      <formula>0.9999999</formula>
    </cfRule>
  </conditionalFormatting>
  <conditionalFormatting sqref="J7:J222">
    <cfRule type="cellIs" dxfId="2299" priority="19" operator="greaterThan">
      <formula>100</formula>
    </cfRule>
  </conditionalFormatting>
  <conditionalFormatting sqref="X7:X194">
    <cfRule type="cellIs" dxfId="2298" priority="18" operator="lessThan">
      <formula>1</formula>
    </cfRule>
  </conditionalFormatting>
  <conditionalFormatting sqref="X196">
    <cfRule type="cellIs" dxfId="2297" priority="17" operator="lessThan">
      <formula>1</formula>
    </cfRule>
  </conditionalFormatting>
  <conditionalFormatting sqref="J223:J258">
    <cfRule type="cellIs" dxfId="2296" priority="16" operator="greaterThan">
      <formula>100</formula>
    </cfRule>
  </conditionalFormatting>
  <conditionalFormatting sqref="J259:J270">
    <cfRule type="cellIs" dxfId="2295" priority="15" operator="greaterThan">
      <formula>100</formula>
    </cfRule>
  </conditionalFormatting>
  <conditionalFormatting sqref="Y259:Y263">
    <cfRule type="cellIs" dxfId="2294" priority="13" stopIfTrue="1" operator="lessThan">
      <formula>-0.999999</formula>
    </cfRule>
    <cfRule type="cellIs" dxfId="2293" priority="14" stopIfTrue="1" operator="greaterThan">
      <formula>0.9999999</formula>
    </cfRule>
  </conditionalFormatting>
  <conditionalFormatting sqref="X259:X269">
    <cfRule type="cellIs" dxfId="2292" priority="12" operator="lessThan">
      <formula>1</formula>
    </cfRule>
  </conditionalFormatting>
  <conditionalFormatting sqref="X259:X269">
    <cfRule type="cellIs" dxfId="2291" priority="11" operator="lessThan">
      <formula>1</formula>
    </cfRule>
  </conditionalFormatting>
  <conditionalFormatting sqref="Y264">
    <cfRule type="cellIs" dxfId="2290" priority="9" stopIfTrue="1" operator="lessThan">
      <formula>-0.999999</formula>
    </cfRule>
    <cfRule type="cellIs" dxfId="2289" priority="10" stopIfTrue="1" operator="greaterThan">
      <formula>0.9999999</formula>
    </cfRule>
  </conditionalFormatting>
  <conditionalFormatting sqref="Y265">
    <cfRule type="cellIs" dxfId="2288" priority="7" stopIfTrue="1" operator="lessThan">
      <formula>-0.999999</formula>
    </cfRule>
    <cfRule type="cellIs" dxfId="2287" priority="8" stopIfTrue="1" operator="greaterThan">
      <formula>0.9999999</formula>
    </cfRule>
  </conditionalFormatting>
  <conditionalFormatting sqref="Y266">
    <cfRule type="cellIs" dxfId="2286" priority="5" stopIfTrue="1" operator="lessThan">
      <formula>-0.999999</formula>
    </cfRule>
    <cfRule type="cellIs" dxfId="2285" priority="6" stopIfTrue="1" operator="greaterThan">
      <formula>0.9999999</formula>
    </cfRule>
  </conditionalFormatting>
  <conditionalFormatting sqref="Y267:Y269">
    <cfRule type="cellIs" dxfId="2284" priority="3" stopIfTrue="1" operator="lessThan">
      <formula>-0.999999</formula>
    </cfRule>
    <cfRule type="cellIs" dxfId="2283" priority="4" stopIfTrue="1" operator="greaterThan">
      <formula>0.9999999</formula>
    </cfRule>
  </conditionalFormatting>
  <conditionalFormatting sqref="Y258">
    <cfRule type="cellIs" dxfId="2282" priority="1" stopIfTrue="1" operator="lessThan">
      <formula>-0.999999</formula>
    </cfRule>
    <cfRule type="cellIs" dxfId="2281" priority="2" stopIfTrue="1" operator="greaterThan">
      <formula>0.9999999</formula>
    </cfRule>
  </conditionalFormatting>
  <pageMargins left="0.7" right="0.7" top="0.75" bottom="0.75" header="0.3" footer="0.3"/>
  <pageSetup orientation="portrait" verticalDpi="300" r:id="rId1"/>
  <ignoredErrors>
    <ignoredError sqref="W129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AB283"/>
  <sheetViews>
    <sheetView zoomScaleNormal="100" workbookViewId="0">
      <selection activeCell="V274" sqref="V274"/>
    </sheetView>
  </sheetViews>
  <sheetFormatPr baseColWidth="10" defaultRowHeight="15" x14ac:dyDescent="0.25"/>
  <cols>
    <col min="2" max="2" width="15.7109375" customWidth="1"/>
    <col min="3" max="3" width="0" hidden="1" customWidth="1"/>
    <col min="4" max="4" width="11.140625" hidden="1" customWidth="1"/>
    <col min="5" max="12" width="0" hidden="1" customWidth="1"/>
    <col min="13" max="13" width="14.140625" customWidth="1"/>
    <col min="14" max="15" width="11.5703125" bestFit="1" customWidth="1"/>
    <col min="16" max="16" width="14.28515625" customWidth="1"/>
    <col min="17" max="17" width="11.85546875" bestFit="1" customWidth="1"/>
    <col min="18" max="18" width="0" hidden="1" customWidth="1"/>
    <col min="19" max="19" width="12.28515625" customWidth="1"/>
    <col min="20" max="20" width="11.42578125" customWidth="1"/>
    <col min="21" max="21" width="13.42578125" customWidth="1"/>
    <col min="22" max="22" width="11.85546875" bestFit="1" customWidth="1"/>
    <col min="23" max="23" width="12.42578125" customWidth="1"/>
    <col min="24" max="26" width="13.42578125" customWidth="1"/>
    <col min="258" max="258" width="15.7109375" customWidth="1"/>
    <col min="259" max="268" width="0" hidden="1" customWidth="1"/>
    <col min="269" max="269" width="14.140625" customWidth="1"/>
    <col min="270" max="271" width="11.5703125" bestFit="1" customWidth="1"/>
    <col min="272" max="272" width="0" hidden="1" customWidth="1"/>
    <col min="273" max="273" width="11.85546875" bestFit="1" customWidth="1"/>
    <col min="275" max="275" width="12.28515625" customWidth="1"/>
    <col min="277" max="277" width="13.42578125" customWidth="1"/>
    <col min="278" max="278" width="11.85546875" bestFit="1" customWidth="1"/>
    <col min="279" max="279" width="12.42578125" customWidth="1"/>
    <col min="281" max="281" width="0" hidden="1" customWidth="1"/>
    <col min="514" max="514" width="15.7109375" customWidth="1"/>
    <col min="515" max="524" width="0" hidden="1" customWidth="1"/>
    <col min="525" max="525" width="14.140625" customWidth="1"/>
    <col min="526" max="527" width="11.5703125" bestFit="1" customWidth="1"/>
    <col min="528" max="528" width="0" hidden="1" customWidth="1"/>
    <col min="529" max="529" width="11.85546875" bestFit="1" customWidth="1"/>
    <col min="531" max="531" width="12.28515625" customWidth="1"/>
    <col min="533" max="533" width="13.42578125" customWidth="1"/>
    <col min="534" max="534" width="11.85546875" bestFit="1" customWidth="1"/>
    <col min="535" max="535" width="12.42578125" customWidth="1"/>
    <col min="537" max="537" width="0" hidden="1" customWidth="1"/>
    <col min="770" max="770" width="15.7109375" customWidth="1"/>
    <col min="771" max="780" width="0" hidden="1" customWidth="1"/>
    <col min="781" max="781" width="14.140625" customWidth="1"/>
    <col min="782" max="783" width="11.5703125" bestFit="1" customWidth="1"/>
    <col min="784" max="784" width="0" hidden="1" customWidth="1"/>
    <col min="785" max="785" width="11.85546875" bestFit="1" customWidth="1"/>
    <col min="787" max="787" width="12.28515625" customWidth="1"/>
    <col min="789" max="789" width="13.42578125" customWidth="1"/>
    <col min="790" max="790" width="11.85546875" bestFit="1" customWidth="1"/>
    <col min="791" max="791" width="12.42578125" customWidth="1"/>
    <col min="793" max="793" width="0" hidden="1" customWidth="1"/>
    <col min="1026" max="1026" width="15.7109375" customWidth="1"/>
    <col min="1027" max="1036" width="0" hidden="1" customWidth="1"/>
    <col min="1037" max="1037" width="14.140625" customWidth="1"/>
    <col min="1038" max="1039" width="11.5703125" bestFit="1" customWidth="1"/>
    <col min="1040" max="1040" width="0" hidden="1" customWidth="1"/>
    <col min="1041" max="1041" width="11.85546875" bestFit="1" customWidth="1"/>
    <col min="1043" max="1043" width="12.28515625" customWidth="1"/>
    <col min="1045" max="1045" width="13.42578125" customWidth="1"/>
    <col min="1046" max="1046" width="11.85546875" bestFit="1" customWidth="1"/>
    <col min="1047" max="1047" width="12.42578125" customWidth="1"/>
    <col min="1049" max="1049" width="0" hidden="1" customWidth="1"/>
    <col min="1282" max="1282" width="15.7109375" customWidth="1"/>
    <col min="1283" max="1292" width="0" hidden="1" customWidth="1"/>
    <col min="1293" max="1293" width="14.140625" customWidth="1"/>
    <col min="1294" max="1295" width="11.5703125" bestFit="1" customWidth="1"/>
    <col min="1296" max="1296" width="0" hidden="1" customWidth="1"/>
    <col min="1297" max="1297" width="11.85546875" bestFit="1" customWidth="1"/>
    <col min="1299" max="1299" width="12.28515625" customWidth="1"/>
    <col min="1301" max="1301" width="13.42578125" customWidth="1"/>
    <col min="1302" max="1302" width="11.85546875" bestFit="1" customWidth="1"/>
    <col min="1303" max="1303" width="12.42578125" customWidth="1"/>
    <col min="1305" max="1305" width="0" hidden="1" customWidth="1"/>
    <col min="1538" max="1538" width="15.7109375" customWidth="1"/>
    <col min="1539" max="1548" width="0" hidden="1" customWidth="1"/>
    <col min="1549" max="1549" width="14.140625" customWidth="1"/>
    <col min="1550" max="1551" width="11.5703125" bestFit="1" customWidth="1"/>
    <col min="1552" max="1552" width="0" hidden="1" customWidth="1"/>
    <col min="1553" max="1553" width="11.85546875" bestFit="1" customWidth="1"/>
    <col min="1555" max="1555" width="12.28515625" customWidth="1"/>
    <col min="1557" max="1557" width="13.42578125" customWidth="1"/>
    <col min="1558" max="1558" width="11.85546875" bestFit="1" customWidth="1"/>
    <col min="1559" max="1559" width="12.42578125" customWidth="1"/>
    <col min="1561" max="1561" width="0" hidden="1" customWidth="1"/>
    <col min="1794" max="1794" width="15.7109375" customWidth="1"/>
    <col min="1795" max="1804" width="0" hidden="1" customWidth="1"/>
    <col min="1805" max="1805" width="14.140625" customWidth="1"/>
    <col min="1806" max="1807" width="11.5703125" bestFit="1" customWidth="1"/>
    <col min="1808" max="1808" width="0" hidden="1" customWidth="1"/>
    <col min="1809" max="1809" width="11.85546875" bestFit="1" customWidth="1"/>
    <col min="1811" max="1811" width="12.28515625" customWidth="1"/>
    <col min="1813" max="1813" width="13.42578125" customWidth="1"/>
    <col min="1814" max="1814" width="11.85546875" bestFit="1" customWidth="1"/>
    <col min="1815" max="1815" width="12.42578125" customWidth="1"/>
    <col min="1817" max="1817" width="0" hidden="1" customWidth="1"/>
    <col min="2050" max="2050" width="15.7109375" customWidth="1"/>
    <col min="2051" max="2060" width="0" hidden="1" customWidth="1"/>
    <col min="2061" max="2061" width="14.140625" customWidth="1"/>
    <col min="2062" max="2063" width="11.5703125" bestFit="1" customWidth="1"/>
    <col min="2064" max="2064" width="0" hidden="1" customWidth="1"/>
    <col min="2065" max="2065" width="11.85546875" bestFit="1" customWidth="1"/>
    <col min="2067" max="2067" width="12.28515625" customWidth="1"/>
    <col min="2069" max="2069" width="13.42578125" customWidth="1"/>
    <col min="2070" max="2070" width="11.85546875" bestFit="1" customWidth="1"/>
    <col min="2071" max="2071" width="12.42578125" customWidth="1"/>
    <col min="2073" max="2073" width="0" hidden="1" customWidth="1"/>
    <col min="2306" max="2306" width="15.7109375" customWidth="1"/>
    <col min="2307" max="2316" width="0" hidden="1" customWidth="1"/>
    <col min="2317" max="2317" width="14.140625" customWidth="1"/>
    <col min="2318" max="2319" width="11.5703125" bestFit="1" customWidth="1"/>
    <col min="2320" max="2320" width="0" hidden="1" customWidth="1"/>
    <col min="2321" max="2321" width="11.85546875" bestFit="1" customWidth="1"/>
    <col min="2323" max="2323" width="12.28515625" customWidth="1"/>
    <col min="2325" max="2325" width="13.42578125" customWidth="1"/>
    <col min="2326" max="2326" width="11.85546875" bestFit="1" customWidth="1"/>
    <col min="2327" max="2327" width="12.42578125" customWidth="1"/>
    <col min="2329" max="2329" width="0" hidden="1" customWidth="1"/>
    <col min="2562" max="2562" width="15.7109375" customWidth="1"/>
    <col min="2563" max="2572" width="0" hidden="1" customWidth="1"/>
    <col min="2573" max="2573" width="14.140625" customWidth="1"/>
    <col min="2574" max="2575" width="11.5703125" bestFit="1" customWidth="1"/>
    <col min="2576" max="2576" width="0" hidden="1" customWidth="1"/>
    <col min="2577" max="2577" width="11.85546875" bestFit="1" customWidth="1"/>
    <col min="2579" max="2579" width="12.28515625" customWidth="1"/>
    <col min="2581" max="2581" width="13.42578125" customWidth="1"/>
    <col min="2582" max="2582" width="11.85546875" bestFit="1" customWidth="1"/>
    <col min="2583" max="2583" width="12.42578125" customWidth="1"/>
    <col min="2585" max="2585" width="0" hidden="1" customWidth="1"/>
    <col min="2818" max="2818" width="15.7109375" customWidth="1"/>
    <col min="2819" max="2828" width="0" hidden="1" customWidth="1"/>
    <col min="2829" max="2829" width="14.140625" customWidth="1"/>
    <col min="2830" max="2831" width="11.5703125" bestFit="1" customWidth="1"/>
    <col min="2832" max="2832" width="0" hidden="1" customWidth="1"/>
    <col min="2833" max="2833" width="11.85546875" bestFit="1" customWidth="1"/>
    <col min="2835" max="2835" width="12.28515625" customWidth="1"/>
    <col min="2837" max="2837" width="13.42578125" customWidth="1"/>
    <col min="2838" max="2838" width="11.85546875" bestFit="1" customWidth="1"/>
    <col min="2839" max="2839" width="12.42578125" customWidth="1"/>
    <col min="2841" max="2841" width="0" hidden="1" customWidth="1"/>
    <col min="3074" max="3074" width="15.7109375" customWidth="1"/>
    <col min="3075" max="3084" width="0" hidden="1" customWidth="1"/>
    <col min="3085" max="3085" width="14.140625" customWidth="1"/>
    <col min="3086" max="3087" width="11.5703125" bestFit="1" customWidth="1"/>
    <col min="3088" max="3088" width="0" hidden="1" customWidth="1"/>
    <col min="3089" max="3089" width="11.85546875" bestFit="1" customWidth="1"/>
    <col min="3091" max="3091" width="12.28515625" customWidth="1"/>
    <col min="3093" max="3093" width="13.42578125" customWidth="1"/>
    <col min="3094" max="3094" width="11.85546875" bestFit="1" customWidth="1"/>
    <col min="3095" max="3095" width="12.42578125" customWidth="1"/>
    <col min="3097" max="3097" width="0" hidden="1" customWidth="1"/>
    <col min="3330" max="3330" width="15.7109375" customWidth="1"/>
    <col min="3331" max="3340" width="0" hidden="1" customWidth="1"/>
    <col min="3341" max="3341" width="14.140625" customWidth="1"/>
    <col min="3342" max="3343" width="11.5703125" bestFit="1" customWidth="1"/>
    <col min="3344" max="3344" width="0" hidden="1" customWidth="1"/>
    <col min="3345" max="3345" width="11.85546875" bestFit="1" customWidth="1"/>
    <col min="3347" max="3347" width="12.28515625" customWidth="1"/>
    <col min="3349" max="3349" width="13.42578125" customWidth="1"/>
    <col min="3350" max="3350" width="11.85546875" bestFit="1" customWidth="1"/>
    <col min="3351" max="3351" width="12.42578125" customWidth="1"/>
    <col min="3353" max="3353" width="0" hidden="1" customWidth="1"/>
    <col min="3586" max="3586" width="15.7109375" customWidth="1"/>
    <col min="3587" max="3596" width="0" hidden="1" customWidth="1"/>
    <col min="3597" max="3597" width="14.140625" customWidth="1"/>
    <col min="3598" max="3599" width="11.5703125" bestFit="1" customWidth="1"/>
    <col min="3600" max="3600" width="0" hidden="1" customWidth="1"/>
    <col min="3601" max="3601" width="11.85546875" bestFit="1" customWidth="1"/>
    <col min="3603" max="3603" width="12.28515625" customWidth="1"/>
    <col min="3605" max="3605" width="13.42578125" customWidth="1"/>
    <col min="3606" max="3606" width="11.85546875" bestFit="1" customWidth="1"/>
    <col min="3607" max="3607" width="12.42578125" customWidth="1"/>
    <col min="3609" max="3609" width="0" hidden="1" customWidth="1"/>
    <col min="3842" max="3842" width="15.7109375" customWidth="1"/>
    <col min="3843" max="3852" width="0" hidden="1" customWidth="1"/>
    <col min="3853" max="3853" width="14.140625" customWidth="1"/>
    <col min="3854" max="3855" width="11.5703125" bestFit="1" customWidth="1"/>
    <col min="3856" max="3856" width="0" hidden="1" customWidth="1"/>
    <col min="3857" max="3857" width="11.85546875" bestFit="1" customWidth="1"/>
    <col min="3859" max="3859" width="12.28515625" customWidth="1"/>
    <col min="3861" max="3861" width="13.42578125" customWidth="1"/>
    <col min="3862" max="3862" width="11.85546875" bestFit="1" customWidth="1"/>
    <col min="3863" max="3863" width="12.42578125" customWidth="1"/>
    <col min="3865" max="3865" width="0" hidden="1" customWidth="1"/>
    <col min="4098" max="4098" width="15.7109375" customWidth="1"/>
    <col min="4099" max="4108" width="0" hidden="1" customWidth="1"/>
    <col min="4109" max="4109" width="14.140625" customWidth="1"/>
    <col min="4110" max="4111" width="11.5703125" bestFit="1" customWidth="1"/>
    <col min="4112" max="4112" width="0" hidden="1" customWidth="1"/>
    <col min="4113" max="4113" width="11.85546875" bestFit="1" customWidth="1"/>
    <col min="4115" max="4115" width="12.28515625" customWidth="1"/>
    <col min="4117" max="4117" width="13.42578125" customWidth="1"/>
    <col min="4118" max="4118" width="11.85546875" bestFit="1" customWidth="1"/>
    <col min="4119" max="4119" width="12.42578125" customWidth="1"/>
    <col min="4121" max="4121" width="0" hidden="1" customWidth="1"/>
    <col min="4354" max="4354" width="15.7109375" customWidth="1"/>
    <col min="4355" max="4364" width="0" hidden="1" customWidth="1"/>
    <col min="4365" max="4365" width="14.140625" customWidth="1"/>
    <col min="4366" max="4367" width="11.5703125" bestFit="1" customWidth="1"/>
    <col min="4368" max="4368" width="0" hidden="1" customWidth="1"/>
    <col min="4369" max="4369" width="11.85546875" bestFit="1" customWidth="1"/>
    <col min="4371" max="4371" width="12.28515625" customWidth="1"/>
    <col min="4373" max="4373" width="13.42578125" customWidth="1"/>
    <col min="4374" max="4374" width="11.85546875" bestFit="1" customWidth="1"/>
    <col min="4375" max="4375" width="12.42578125" customWidth="1"/>
    <col min="4377" max="4377" width="0" hidden="1" customWidth="1"/>
    <col min="4610" max="4610" width="15.7109375" customWidth="1"/>
    <col min="4611" max="4620" width="0" hidden="1" customWidth="1"/>
    <col min="4621" max="4621" width="14.140625" customWidth="1"/>
    <col min="4622" max="4623" width="11.5703125" bestFit="1" customWidth="1"/>
    <col min="4624" max="4624" width="0" hidden="1" customWidth="1"/>
    <col min="4625" max="4625" width="11.85546875" bestFit="1" customWidth="1"/>
    <col min="4627" max="4627" width="12.28515625" customWidth="1"/>
    <col min="4629" max="4629" width="13.42578125" customWidth="1"/>
    <col min="4630" max="4630" width="11.85546875" bestFit="1" customWidth="1"/>
    <col min="4631" max="4631" width="12.42578125" customWidth="1"/>
    <col min="4633" max="4633" width="0" hidden="1" customWidth="1"/>
    <col min="4866" max="4866" width="15.7109375" customWidth="1"/>
    <col min="4867" max="4876" width="0" hidden="1" customWidth="1"/>
    <col min="4877" max="4877" width="14.140625" customWidth="1"/>
    <col min="4878" max="4879" width="11.5703125" bestFit="1" customWidth="1"/>
    <col min="4880" max="4880" width="0" hidden="1" customWidth="1"/>
    <col min="4881" max="4881" width="11.85546875" bestFit="1" customWidth="1"/>
    <col min="4883" max="4883" width="12.28515625" customWidth="1"/>
    <col min="4885" max="4885" width="13.42578125" customWidth="1"/>
    <col min="4886" max="4886" width="11.85546875" bestFit="1" customWidth="1"/>
    <col min="4887" max="4887" width="12.42578125" customWidth="1"/>
    <col min="4889" max="4889" width="0" hidden="1" customWidth="1"/>
    <col min="5122" max="5122" width="15.7109375" customWidth="1"/>
    <col min="5123" max="5132" width="0" hidden="1" customWidth="1"/>
    <col min="5133" max="5133" width="14.140625" customWidth="1"/>
    <col min="5134" max="5135" width="11.5703125" bestFit="1" customWidth="1"/>
    <col min="5136" max="5136" width="0" hidden="1" customWidth="1"/>
    <col min="5137" max="5137" width="11.85546875" bestFit="1" customWidth="1"/>
    <col min="5139" max="5139" width="12.28515625" customWidth="1"/>
    <col min="5141" max="5141" width="13.42578125" customWidth="1"/>
    <col min="5142" max="5142" width="11.85546875" bestFit="1" customWidth="1"/>
    <col min="5143" max="5143" width="12.42578125" customWidth="1"/>
    <col min="5145" max="5145" width="0" hidden="1" customWidth="1"/>
    <col min="5378" max="5378" width="15.7109375" customWidth="1"/>
    <col min="5379" max="5388" width="0" hidden="1" customWidth="1"/>
    <col min="5389" max="5389" width="14.140625" customWidth="1"/>
    <col min="5390" max="5391" width="11.5703125" bestFit="1" customWidth="1"/>
    <col min="5392" max="5392" width="0" hidden="1" customWidth="1"/>
    <col min="5393" max="5393" width="11.85546875" bestFit="1" customWidth="1"/>
    <col min="5395" max="5395" width="12.28515625" customWidth="1"/>
    <col min="5397" max="5397" width="13.42578125" customWidth="1"/>
    <col min="5398" max="5398" width="11.85546875" bestFit="1" customWidth="1"/>
    <col min="5399" max="5399" width="12.42578125" customWidth="1"/>
    <col min="5401" max="5401" width="0" hidden="1" customWidth="1"/>
    <col min="5634" max="5634" width="15.7109375" customWidth="1"/>
    <col min="5635" max="5644" width="0" hidden="1" customWidth="1"/>
    <col min="5645" max="5645" width="14.140625" customWidth="1"/>
    <col min="5646" max="5647" width="11.5703125" bestFit="1" customWidth="1"/>
    <col min="5648" max="5648" width="0" hidden="1" customWidth="1"/>
    <col min="5649" max="5649" width="11.85546875" bestFit="1" customWidth="1"/>
    <col min="5651" max="5651" width="12.28515625" customWidth="1"/>
    <col min="5653" max="5653" width="13.42578125" customWidth="1"/>
    <col min="5654" max="5654" width="11.85546875" bestFit="1" customWidth="1"/>
    <col min="5655" max="5655" width="12.42578125" customWidth="1"/>
    <col min="5657" max="5657" width="0" hidden="1" customWidth="1"/>
    <col min="5890" max="5890" width="15.7109375" customWidth="1"/>
    <col min="5891" max="5900" width="0" hidden="1" customWidth="1"/>
    <col min="5901" max="5901" width="14.140625" customWidth="1"/>
    <col min="5902" max="5903" width="11.5703125" bestFit="1" customWidth="1"/>
    <col min="5904" max="5904" width="0" hidden="1" customWidth="1"/>
    <col min="5905" max="5905" width="11.85546875" bestFit="1" customWidth="1"/>
    <col min="5907" max="5907" width="12.28515625" customWidth="1"/>
    <col min="5909" max="5909" width="13.42578125" customWidth="1"/>
    <col min="5910" max="5910" width="11.85546875" bestFit="1" customWidth="1"/>
    <col min="5911" max="5911" width="12.42578125" customWidth="1"/>
    <col min="5913" max="5913" width="0" hidden="1" customWidth="1"/>
    <col min="6146" max="6146" width="15.7109375" customWidth="1"/>
    <col min="6147" max="6156" width="0" hidden="1" customWidth="1"/>
    <col min="6157" max="6157" width="14.140625" customWidth="1"/>
    <col min="6158" max="6159" width="11.5703125" bestFit="1" customWidth="1"/>
    <col min="6160" max="6160" width="0" hidden="1" customWidth="1"/>
    <col min="6161" max="6161" width="11.85546875" bestFit="1" customWidth="1"/>
    <col min="6163" max="6163" width="12.28515625" customWidth="1"/>
    <col min="6165" max="6165" width="13.42578125" customWidth="1"/>
    <col min="6166" max="6166" width="11.85546875" bestFit="1" customWidth="1"/>
    <col min="6167" max="6167" width="12.42578125" customWidth="1"/>
    <col min="6169" max="6169" width="0" hidden="1" customWidth="1"/>
    <col min="6402" max="6402" width="15.7109375" customWidth="1"/>
    <col min="6403" max="6412" width="0" hidden="1" customWidth="1"/>
    <col min="6413" max="6413" width="14.140625" customWidth="1"/>
    <col min="6414" max="6415" width="11.5703125" bestFit="1" customWidth="1"/>
    <col min="6416" max="6416" width="0" hidden="1" customWidth="1"/>
    <col min="6417" max="6417" width="11.85546875" bestFit="1" customWidth="1"/>
    <col min="6419" max="6419" width="12.28515625" customWidth="1"/>
    <col min="6421" max="6421" width="13.42578125" customWidth="1"/>
    <col min="6422" max="6422" width="11.85546875" bestFit="1" customWidth="1"/>
    <col min="6423" max="6423" width="12.42578125" customWidth="1"/>
    <col min="6425" max="6425" width="0" hidden="1" customWidth="1"/>
    <col min="6658" max="6658" width="15.7109375" customWidth="1"/>
    <col min="6659" max="6668" width="0" hidden="1" customWidth="1"/>
    <col min="6669" max="6669" width="14.140625" customWidth="1"/>
    <col min="6670" max="6671" width="11.5703125" bestFit="1" customWidth="1"/>
    <col min="6672" max="6672" width="0" hidden="1" customWidth="1"/>
    <col min="6673" max="6673" width="11.85546875" bestFit="1" customWidth="1"/>
    <col min="6675" max="6675" width="12.28515625" customWidth="1"/>
    <col min="6677" max="6677" width="13.42578125" customWidth="1"/>
    <col min="6678" max="6678" width="11.85546875" bestFit="1" customWidth="1"/>
    <col min="6679" max="6679" width="12.42578125" customWidth="1"/>
    <col min="6681" max="6681" width="0" hidden="1" customWidth="1"/>
    <col min="6914" max="6914" width="15.7109375" customWidth="1"/>
    <col min="6915" max="6924" width="0" hidden="1" customWidth="1"/>
    <col min="6925" max="6925" width="14.140625" customWidth="1"/>
    <col min="6926" max="6927" width="11.5703125" bestFit="1" customWidth="1"/>
    <col min="6928" max="6928" width="0" hidden="1" customWidth="1"/>
    <col min="6929" max="6929" width="11.85546875" bestFit="1" customWidth="1"/>
    <col min="6931" max="6931" width="12.28515625" customWidth="1"/>
    <col min="6933" max="6933" width="13.42578125" customWidth="1"/>
    <col min="6934" max="6934" width="11.85546875" bestFit="1" customWidth="1"/>
    <col min="6935" max="6935" width="12.42578125" customWidth="1"/>
    <col min="6937" max="6937" width="0" hidden="1" customWidth="1"/>
    <col min="7170" max="7170" width="15.7109375" customWidth="1"/>
    <col min="7171" max="7180" width="0" hidden="1" customWidth="1"/>
    <col min="7181" max="7181" width="14.140625" customWidth="1"/>
    <col min="7182" max="7183" width="11.5703125" bestFit="1" customWidth="1"/>
    <col min="7184" max="7184" width="0" hidden="1" customWidth="1"/>
    <col min="7185" max="7185" width="11.85546875" bestFit="1" customWidth="1"/>
    <col min="7187" max="7187" width="12.28515625" customWidth="1"/>
    <col min="7189" max="7189" width="13.42578125" customWidth="1"/>
    <col min="7190" max="7190" width="11.85546875" bestFit="1" customWidth="1"/>
    <col min="7191" max="7191" width="12.42578125" customWidth="1"/>
    <col min="7193" max="7193" width="0" hidden="1" customWidth="1"/>
    <col min="7426" max="7426" width="15.7109375" customWidth="1"/>
    <col min="7427" max="7436" width="0" hidden="1" customWidth="1"/>
    <col min="7437" max="7437" width="14.140625" customWidth="1"/>
    <col min="7438" max="7439" width="11.5703125" bestFit="1" customWidth="1"/>
    <col min="7440" max="7440" width="0" hidden="1" customWidth="1"/>
    <col min="7441" max="7441" width="11.85546875" bestFit="1" customWidth="1"/>
    <col min="7443" max="7443" width="12.28515625" customWidth="1"/>
    <col min="7445" max="7445" width="13.42578125" customWidth="1"/>
    <col min="7446" max="7446" width="11.85546875" bestFit="1" customWidth="1"/>
    <col min="7447" max="7447" width="12.42578125" customWidth="1"/>
    <col min="7449" max="7449" width="0" hidden="1" customWidth="1"/>
    <col min="7682" max="7682" width="15.7109375" customWidth="1"/>
    <col min="7683" max="7692" width="0" hidden="1" customWidth="1"/>
    <col min="7693" max="7693" width="14.140625" customWidth="1"/>
    <col min="7694" max="7695" width="11.5703125" bestFit="1" customWidth="1"/>
    <col min="7696" max="7696" width="0" hidden="1" customWidth="1"/>
    <col min="7697" max="7697" width="11.85546875" bestFit="1" customWidth="1"/>
    <col min="7699" max="7699" width="12.28515625" customWidth="1"/>
    <col min="7701" max="7701" width="13.42578125" customWidth="1"/>
    <col min="7702" max="7702" width="11.85546875" bestFit="1" customWidth="1"/>
    <col min="7703" max="7703" width="12.42578125" customWidth="1"/>
    <col min="7705" max="7705" width="0" hidden="1" customWidth="1"/>
    <col min="7938" max="7938" width="15.7109375" customWidth="1"/>
    <col min="7939" max="7948" width="0" hidden="1" customWidth="1"/>
    <col min="7949" max="7949" width="14.140625" customWidth="1"/>
    <col min="7950" max="7951" width="11.5703125" bestFit="1" customWidth="1"/>
    <col min="7952" max="7952" width="0" hidden="1" customWidth="1"/>
    <col min="7953" max="7953" width="11.85546875" bestFit="1" customWidth="1"/>
    <col min="7955" max="7955" width="12.28515625" customWidth="1"/>
    <col min="7957" max="7957" width="13.42578125" customWidth="1"/>
    <col min="7958" max="7958" width="11.85546875" bestFit="1" customWidth="1"/>
    <col min="7959" max="7959" width="12.42578125" customWidth="1"/>
    <col min="7961" max="7961" width="0" hidden="1" customWidth="1"/>
    <col min="8194" max="8194" width="15.7109375" customWidth="1"/>
    <col min="8195" max="8204" width="0" hidden="1" customWidth="1"/>
    <col min="8205" max="8205" width="14.140625" customWidth="1"/>
    <col min="8206" max="8207" width="11.5703125" bestFit="1" customWidth="1"/>
    <col min="8208" max="8208" width="0" hidden="1" customWidth="1"/>
    <col min="8209" max="8209" width="11.85546875" bestFit="1" customWidth="1"/>
    <col min="8211" max="8211" width="12.28515625" customWidth="1"/>
    <col min="8213" max="8213" width="13.42578125" customWidth="1"/>
    <col min="8214" max="8214" width="11.85546875" bestFit="1" customWidth="1"/>
    <col min="8215" max="8215" width="12.42578125" customWidth="1"/>
    <col min="8217" max="8217" width="0" hidden="1" customWidth="1"/>
    <col min="8450" max="8450" width="15.7109375" customWidth="1"/>
    <col min="8451" max="8460" width="0" hidden="1" customWidth="1"/>
    <col min="8461" max="8461" width="14.140625" customWidth="1"/>
    <col min="8462" max="8463" width="11.5703125" bestFit="1" customWidth="1"/>
    <col min="8464" max="8464" width="0" hidden="1" customWidth="1"/>
    <col min="8465" max="8465" width="11.85546875" bestFit="1" customWidth="1"/>
    <col min="8467" max="8467" width="12.28515625" customWidth="1"/>
    <col min="8469" max="8469" width="13.42578125" customWidth="1"/>
    <col min="8470" max="8470" width="11.85546875" bestFit="1" customWidth="1"/>
    <col min="8471" max="8471" width="12.42578125" customWidth="1"/>
    <col min="8473" max="8473" width="0" hidden="1" customWidth="1"/>
    <col min="8706" max="8706" width="15.7109375" customWidth="1"/>
    <col min="8707" max="8716" width="0" hidden="1" customWidth="1"/>
    <col min="8717" max="8717" width="14.140625" customWidth="1"/>
    <col min="8718" max="8719" width="11.5703125" bestFit="1" customWidth="1"/>
    <col min="8720" max="8720" width="0" hidden="1" customWidth="1"/>
    <col min="8721" max="8721" width="11.85546875" bestFit="1" customWidth="1"/>
    <col min="8723" max="8723" width="12.28515625" customWidth="1"/>
    <col min="8725" max="8725" width="13.42578125" customWidth="1"/>
    <col min="8726" max="8726" width="11.85546875" bestFit="1" customWidth="1"/>
    <col min="8727" max="8727" width="12.42578125" customWidth="1"/>
    <col min="8729" max="8729" width="0" hidden="1" customWidth="1"/>
    <col min="8962" max="8962" width="15.7109375" customWidth="1"/>
    <col min="8963" max="8972" width="0" hidden="1" customWidth="1"/>
    <col min="8973" max="8973" width="14.140625" customWidth="1"/>
    <col min="8974" max="8975" width="11.5703125" bestFit="1" customWidth="1"/>
    <col min="8976" max="8976" width="0" hidden="1" customWidth="1"/>
    <col min="8977" max="8977" width="11.85546875" bestFit="1" customWidth="1"/>
    <col min="8979" max="8979" width="12.28515625" customWidth="1"/>
    <col min="8981" max="8981" width="13.42578125" customWidth="1"/>
    <col min="8982" max="8982" width="11.85546875" bestFit="1" customWidth="1"/>
    <col min="8983" max="8983" width="12.42578125" customWidth="1"/>
    <col min="8985" max="8985" width="0" hidden="1" customWidth="1"/>
    <col min="9218" max="9218" width="15.7109375" customWidth="1"/>
    <col min="9219" max="9228" width="0" hidden="1" customWidth="1"/>
    <col min="9229" max="9229" width="14.140625" customWidth="1"/>
    <col min="9230" max="9231" width="11.5703125" bestFit="1" customWidth="1"/>
    <col min="9232" max="9232" width="0" hidden="1" customWidth="1"/>
    <col min="9233" max="9233" width="11.85546875" bestFit="1" customWidth="1"/>
    <col min="9235" max="9235" width="12.28515625" customWidth="1"/>
    <col min="9237" max="9237" width="13.42578125" customWidth="1"/>
    <col min="9238" max="9238" width="11.85546875" bestFit="1" customWidth="1"/>
    <col min="9239" max="9239" width="12.42578125" customWidth="1"/>
    <col min="9241" max="9241" width="0" hidden="1" customWidth="1"/>
    <col min="9474" max="9474" width="15.7109375" customWidth="1"/>
    <col min="9475" max="9484" width="0" hidden="1" customWidth="1"/>
    <col min="9485" max="9485" width="14.140625" customWidth="1"/>
    <col min="9486" max="9487" width="11.5703125" bestFit="1" customWidth="1"/>
    <col min="9488" max="9488" width="0" hidden="1" customWidth="1"/>
    <col min="9489" max="9489" width="11.85546875" bestFit="1" customWidth="1"/>
    <col min="9491" max="9491" width="12.28515625" customWidth="1"/>
    <col min="9493" max="9493" width="13.42578125" customWidth="1"/>
    <col min="9494" max="9494" width="11.85546875" bestFit="1" customWidth="1"/>
    <col min="9495" max="9495" width="12.42578125" customWidth="1"/>
    <col min="9497" max="9497" width="0" hidden="1" customWidth="1"/>
    <col min="9730" max="9730" width="15.7109375" customWidth="1"/>
    <col min="9731" max="9740" width="0" hidden="1" customWidth="1"/>
    <col min="9741" max="9741" width="14.140625" customWidth="1"/>
    <col min="9742" max="9743" width="11.5703125" bestFit="1" customWidth="1"/>
    <col min="9744" max="9744" width="0" hidden="1" customWidth="1"/>
    <col min="9745" max="9745" width="11.85546875" bestFit="1" customWidth="1"/>
    <col min="9747" max="9747" width="12.28515625" customWidth="1"/>
    <col min="9749" max="9749" width="13.42578125" customWidth="1"/>
    <col min="9750" max="9750" width="11.85546875" bestFit="1" customWidth="1"/>
    <col min="9751" max="9751" width="12.42578125" customWidth="1"/>
    <col min="9753" max="9753" width="0" hidden="1" customWidth="1"/>
    <col min="9986" max="9986" width="15.7109375" customWidth="1"/>
    <col min="9987" max="9996" width="0" hidden="1" customWidth="1"/>
    <col min="9997" max="9997" width="14.140625" customWidth="1"/>
    <col min="9998" max="9999" width="11.5703125" bestFit="1" customWidth="1"/>
    <col min="10000" max="10000" width="0" hidden="1" customWidth="1"/>
    <col min="10001" max="10001" width="11.85546875" bestFit="1" customWidth="1"/>
    <col min="10003" max="10003" width="12.28515625" customWidth="1"/>
    <col min="10005" max="10005" width="13.42578125" customWidth="1"/>
    <col min="10006" max="10006" width="11.85546875" bestFit="1" customWidth="1"/>
    <col min="10007" max="10007" width="12.42578125" customWidth="1"/>
    <col min="10009" max="10009" width="0" hidden="1" customWidth="1"/>
    <col min="10242" max="10242" width="15.7109375" customWidth="1"/>
    <col min="10243" max="10252" width="0" hidden="1" customWidth="1"/>
    <col min="10253" max="10253" width="14.140625" customWidth="1"/>
    <col min="10254" max="10255" width="11.5703125" bestFit="1" customWidth="1"/>
    <col min="10256" max="10256" width="0" hidden="1" customWidth="1"/>
    <col min="10257" max="10257" width="11.85546875" bestFit="1" customWidth="1"/>
    <col min="10259" max="10259" width="12.28515625" customWidth="1"/>
    <col min="10261" max="10261" width="13.42578125" customWidth="1"/>
    <col min="10262" max="10262" width="11.85546875" bestFit="1" customWidth="1"/>
    <col min="10263" max="10263" width="12.42578125" customWidth="1"/>
    <col min="10265" max="10265" width="0" hidden="1" customWidth="1"/>
    <col min="10498" max="10498" width="15.7109375" customWidth="1"/>
    <col min="10499" max="10508" width="0" hidden="1" customWidth="1"/>
    <col min="10509" max="10509" width="14.140625" customWidth="1"/>
    <col min="10510" max="10511" width="11.5703125" bestFit="1" customWidth="1"/>
    <col min="10512" max="10512" width="0" hidden="1" customWidth="1"/>
    <col min="10513" max="10513" width="11.85546875" bestFit="1" customWidth="1"/>
    <col min="10515" max="10515" width="12.28515625" customWidth="1"/>
    <col min="10517" max="10517" width="13.42578125" customWidth="1"/>
    <col min="10518" max="10518" width="11.85546875" bestFit="1" customWidth="1"/>
    <col min="10519" max="10519" width="12.42578125" customWidth="1"/>
    <col min="10521" max="10521" width="0" hidden="1" customWidth="1"/>
    <col min="10754" max="10754" width="15.7109375" customWidth="1"/>
    <col min="10755" max="10764" width="0" hidden="1" customWidth="1"/>
    <col min="10765" max="10765" width="14.140625" customWidth="1"/>
    <col min="10766" max="10767" width="11.5703125" bestFit="1" customWidth="1"/>
    <col min="10768" max="10768" width="0" hidden="1" customWidth="1"/>
    <col min="10769" max="10769" width="11.85546875" bestFit="1" customWidth="1"/>
    <col min="10771" max="10771" width="12.28515625" customWidth="1"/>
    <col min="10773" max="10773" width="13.42578125" customWidth="1"/>
    <col min="10774" max="10774" width="11.85546875" bestFit="1" customWidth="1"/>
    <col min="10775" max="10775" width="12.42578125" customWidth="1"/>
    <col min="10777" max="10777" width="0" hidden="1" customWidth="1"/>
    <col min="11010" max="11010" width="15.7109375" customWidth="1"/>
    <col min="11011" max="11020" width="0" hidden="1" customWidth="1"/>
    <col min="11021" max="11021" width="14.140625" customWidth="1"/>
    <col min="11022" max="11023" width="11.5703125" bestFit="1" customWidth="1"/>
    <col min="11024" max="11024" width="0" hidden="1" customWidth="1"/>
    <col min="11025" max="11025" width="11.85546875" bestFit="1" customWidth="1"/>
    <col min="11027" max="11027" width="12.28515625" customWidth="1"/>
    <col min="11029" max="11029" width="13.42578125" customWidth="1"/>
    <col min="11030" max="11030" width="11.85546875" bestFit="1" customWidth="1"/>
    <col min="11031" max="11031" width="12.42578125" customWidth="1"/>
    <col min="11033" max="11033" width="0" hidden="1" customWidth="1"/>
    <col min="11266" max="11266" width="15.7109375" customWidth="1"/>
    <col min="11267" max="11276" width="0" hidden="1" customWidth="1"/>
    <col min="11277" max="11277" width="14.140625" customWidth="1"/>
    <col min="11278" max="11279" width="11.5703125" bestFit="1" customWidth="1"/>
    <col min="11280" max="11280" width="0" hidden="1" customWidth="1"/>
    <col min="11281" max="11281" width="11.85546875" bestFit="1" customWidth="1"/>
    <col min="11283" max="11283" width="12.28515625" customWidth="1"/>
    <col min="11285" max="11285" width="13.42578125" customWidth="1"/>
    <col min="11286" max="11286" width="11.85546875" bestFit="1" customWidth="1"/>
    <col min="11287" max="11287" width="12.42578125" customWidth="1"/>
    <col min="11289" max="11289" width="0" hidden="1" customWidth="1"/>
    <col min="11522" max="11522" width="15.7109375" customWidth="1"/>
    <col min="11523" max="11532" width="0" hidden="1" customWidth="1"/>
    <col min="11533" max="11533" width="14.140625" customWidth="1"/>
    <col min="11534" max="11535" width="11.5703125" bestFit="1" customWidth="1"/>
    <col min="11536" max="11536" width="0" hidden="1" customWidth="1"/>
    <col min="11537" max="11537" width="11.85546875" bestFit="1" customWidth="1"/>
    <col min="11539" max="11539" width="12.28515625" customWidth="1"/>
    <col min="11541" max="11541" width="13.42578125" customWidth="1"/>
    <col min="11542" max="11542" width="11.85546875" bestFit="1" customWidth="1"/>
    <col min="11543" max="11543" width="12.42578125" customWidth="1"/>
    <col min="11545" max="11545" width="0" hidden="1" customWidth="1"/>
    <col min="11778" max="11778" width="15.7109375" customWidth="1"/>
    <col min="11779" max="11788" width="0" hidden="1" customWidth="1"/>
    <col min="11789" max="11789" width="14.140625" customWidth="1"/>
    <col min="11790" max="11791" width="11.5703125" bestFit="1" customWidth="1"/>
    <col min="11792" max="11792" width="0" hidden="1" customWidth="1"/>
    <col min="11793" max="11793" width="11.85546875" bestFit="1" customWidth="1"/>
    <col min="11795" max="11795" width="12.28515625" customWidth="1"/>
    <col min="11797" max="11797" width="13.42578125" customWidth="1"/>
    <col min="11798" max="11798" width="11.85546875" bestFit="1" customWidth="1"/>
    <col min="11799" max="11799" width="12.42578125" customWidth="1"/>
    <col min="11801" max="11801" width="0" hidden="1" customWidth="1"/>
    <col min="12034" max="12034" width="15.7109375" customWidth="1"/>
    <col min="12035" max="12044" width="0" hidden="1" customWidth="1"/>
    <col min="12045" max="12045" width="14.140625" customWidth="1"/>
    <col min="12046" max="12047" width="11.5703125" bestFit="1" customWidth="1"/>
    <col min="12048" max="12048" width="0" hidden="1" customWidth="1"/>
    <col min="12049" max="12049" width="11.85546875" bestFit="1" customWidth="1"/>
    <col min="12051" max="12051" width="12.28515625" customWidth="1"/>
    <col min="12053" max="12053" width="13.42578125" customWidth="1"/>
    <col min="12054" max="12054" width="11.85546875" bestFit="1" customWidth="1"/>
    <col min="12055" max="12055" width="12.42578125" customWidth="1"/>
    <col min="12057" max="12057" width="0" hidden="1" customWidth="1"/>
    <col min="12290" max="12290" width="15.7109375" customWidth="1"/>
    <col min="12291" max="12300" width="0" hidden="1" customWidth="1"/>
    <col min="12301" max="12301" width="14.140625" customWidth="1"/>
    <col min="12302" max="12303" width="11.5703125" bestFit="1" customWidth="1"/>
    <col min="12304" max="12304" width="0" hidden="1" customWidth="1"/>
    <col min="12305" max="12305" width="11.85546875" bestFit="1" customWidth="1"/>
    <col min="12307" max="12307" width="12.28515625" customWidth="1"/>
    <col min="12309" max="12309" width="13.42578125" customWidth="1"/>
    <col min="12310" max="12310" width="11.85546875" bestFit="1" customWidth="1"/>
    <col min="12311" max="12311" width="12.42578125" customWidth="1"/>
    <col min="12313" max="12313" width="0" hidden="1" customWidth="1"/>
    <col min="12546" max="12546" width="15.7109375" customWidth="1"/>
    <col min="12547" max="12556" width="0" hidden="1" customWidth="1"/>
    <col min="12557" max="12557" width="14.140625" customWidth="1"/>
    <col min="12558" max="12559" width="11.5703125" bestFit="1" customWidth="1"/>
    <col min="12560" max="12560" width="0" hidden="1" customWidth="1"/>
    <col min="12561" max="12561" width="11.85546875" bestFit="1" customWidth="1"/>
    <col min="12563" max="12563" width="12.28515625" customWidth="1"/>
    <col min="12565" max="12565" width="13.42578125" customWidth="1"/>
    <col min="12566" max="12566" width="11.85546875" bestFit="1" customWidth="1"/>
    <col min="12567" max="12567" width="12.42578125" customWidth="1"/>
    <col min="12569" max="12569" width="0" hidden="1" customWidth="1"/>
    <col min="12802" max="12802" width="15.7109375" customWidth="1"/>
    <col min="12803" max="12812" width="0" hidden="1" customWidth="1"/>
    <col min="12813" max="12813" width="14.140625" customWidth="1"/>
    <col min="12814" max="12815" width="11.5703125" bestFit="1" customWidth="1"/>
    <col min="12816" max="12816" width="0" hidden="1" customWidth="1"/>
    <col min="12817" max="12817" width="11.85546875" bestFit="1" customWidth="1"/>
    <col min="12819" max="12819" width="12.28515625" customWidth="1"/>
    <col min="12821" max="12821" width="13.42578125" customWidth="1"/>
    <col min="12822" max="12822" width="11.85546875" bestFit="1" customWidth="1"/>
    <col min="12823" max="12823" width="12.42578125" customWidth="1"/>
    <col min="12825" max="12825" width="0" hidden="1" customWidth="1"/>
    <col min="13058" max="13058" width="15.7109375" customWidth="1"/>
    <col min="13059" max="13068" width="0" hidden="1" customWidth="1"/>
    <col min="13069" max="13069" width="14.140625" customWidth="1"/>
    <col min="13070" max="13071" width="11.5703125" bestFit="1" customWidth="1"/>
    <col min="13072" max="13072" width="0" hidden="1" customWidth="1"/>
    <col min="13073" max="13073" width="11.85546875" bestFit="1" customWidth="1"/>
    <col min="13075" max="13075" width="12.28515625" customWidth="1"/>
    <col min="13077" max="13077" width="13.42578125" customWidth="1"/>
    <col min="13078" max="13078" width="11.85546875" bestFit="1" customWidth="1"/>
    <col min="13079" max="13079" width="12.42578125" customWidth="1"/>
    <col min="13081" max="13081" width="0" hidden="1" customWidth="1"/>
    <col min="13314" max="13314" width="15.7109375" customWidth="1"/>
    <col min="13315" max="13324" width="0" hidden="1" customWidth="1"/>
    <col min="13325" max="13325" width="14.140625" customWidth="1"/>
    <col min="13326" max="13327" width="11.5703125" bestFit="1" customWidth="1"/>
    <col min="13328" max="13328" width="0" hidden="1" customWidth="1"/>
    <col min="13329" max="13329" width="11.85546875" bestFit="1" customWidth="1"/>
    <col min="13331" max="13331" width="12.28515625" customWidth="1"/>
    <col min="13333" max="13333" width="13.42578125" customWidth="1"/>
    <col min="13334" max="13334" width="11.85546875" bestFit="1" customWidth="1"/>
    <col min="13335" max="13335" width="12.42578125" customWidth="1"/>
    <col min="13337" max="13337" width="0" hidden="1" customWidth="1"/>
    <col min="13570" max="13570" width="15.7109375" customWidth="1"/>
    <col min="13571" max="13580" width="0" hidden="1" customWidth="1"/>
    <col min="13581" max="13581" width="14.140625" customWidth="1"/>
    <col min="13582" max="13583" width="11.5703125" bestFit="1" customWidth="1"/>
    <col min="13584" max="13584" width="0" hidden="1" customWidth="1"/>
    <col min="13585" max="13585" width="11.85546875" bestFit="1" customWidth="1"/>
    <col min="13587" max="13587" width="12.28515625" customWidth="1"/>
    <col min="13589" max="13589" width="13.42578125" customWidth="1"/>
    <col min="13590" max="13590" width="11.85546875" bestFit="1" customWidth="1"/>
    <col min="13591" max="13591" width="12.42578125" customWidth="1"/>
    <col min="13593" max="13593" width="0" hidden="1" customWidth="1"/>
    <col min="13826" max="13826" width="15.7109375" customWidth="1"/>
    <col min="13827" max="13836" width="0" hidden="1" customWidth="1"/>
    <col min="13837" max="13837" width="14.140625" customWidth="1"/>
    <col min="13838" max="13839" width="11.5703125" bestFit="1" customWidth="1"/>
    <col min="13840" max="13840" width="0" hidden="1" customWidth="1"/>
    <col min="13841" max="13841" width="11.85546875" bestFit="1" customWidth="1"/>
    <col min="13843" max="13843" width="12.28515625" customWidth="1"/>
    <col min="13845" max="13845" width="13.42578125" customWidth="1"/>
    <col min="13846" max="13846" width="11.85546875" bestFit="1" customWidth="1"/>
    <col min="13847" max="13847" width="12.42578125" customWidth="1"/>
    <col min="13849" max="13849" width="0" hidden="1" customWidth="1"/>
    <col min="14082" max="14082" width="15.7109375" customWidth="1"/>
    <col min="14083" max="14092" width="0" hidden="1" customWidth="1"/>
    <col min="14093" max="14093" width="14.140625" customWidth="1"/>
    <col min="14094" max="14095" width="11.5703125" bestFit="1" customWidth="1"/>
    <col min="14096" max="14096" width="0" hidden="1" customWidth="1"/>
    <col min="14097" max="14097" width="11.85546875" bestFit="1" customWidth="1"/>
    <col min="14099" max="14099" width="12.28515625" customWidth="1"/>
    <col min="14101" max="14101" width="13.42578125" customWidth="1"/>
    <col min="14102" max="14102" width="11.85546875" bestFit="1" customWidth="1"/>
    <col min="14103" max="14103" width="12.42578125" customWidth="1"/>
    <col min="14105" max="14105" width="0" hidden="1" customWidth="1"/>
    <col min="14338" max="14338" width="15.7109375" customWidth="1"/>
    <col min="14339" max="14348" width="0" hidden="1" customWidth="1"/>
    <col min="14349" max="14349" width="14.140625" customWidth="1"/>
    <col min="14350" max="14351" width="11.5703125" bestFit="1" customWidth="1"/>
    <col min="14352" max="14352" width="0" hidden="1" customWidth="1"/>
    <col min="14353" max="14353" width="11.85546875" bestFit="1" customWidth="1"/>
    <col min="14355" max="14355" width="12.28515625" customWidth="1"/>
    <col min="14357" max="14357" width="13.42578125" customWidth="1"/>
    <col min="14358" max="14358" width="11.85546875" bestFit="1" customWidth="1"/>
    <col min="14359" max="14359" width="12.42578125" customWidth="1"/>
    <col min="14361" max="14361" width="0" hidden="1" customWidth="1"/>
    <col min="14594" max="14594" width="15.7109375" customWidth="1"/>
    <col min="14595" max="14604" width="0" hidden="1" customWidth="1"/>
    <col min="14605" max="14605" width="14.140625" customWidth="1"/>
    <col min="14606" max="14607" width="11.5703125" bestFit="1" customWidth="1"/>
    <col min="14608" max="14608" width="0" hidden="1" customWidth="1"/>
    <col min="14609" max="14609" width="11.85546875" bestFit="1" customWidth="1"/>
    <col min="14611" max="14611" width="12.28515625" customWidth="1"/>
    <col min="14613" max="14613" width="13.42578125" customWidth="1"/>
    <col min="14614" max="14614" width="11.85546875" bestFit="1" customWidth="1"/>
    <col min="14615" max="14615" width="12.42578125" customWidth="1"/>
    <col min="14617" max="14617" width="0" hidden="1" customWidth="1"/>
    <col min="14850" max="14850" width="15.7109375" customWidth="1"/>
    <col min="14851" max="14860" width="0" hidden="1" customWidth="1"/>
    <col min="14861" max="14861" width="14.140625" customWidth="1"/>
    <col min="14862" max="14863" width="11.5703125" bestFit="1" customWidth="1"/>
    <col min="14864" max="14864" width="0" hidden="1" customWidth="1"/>
    <col min="14865" max="14865" width="11.85546875" bestFit="1" customWidth="1"/>
    <col min="14867" max="14867" width="12.28515625" customWidth="1"/>
    <col min="14869" max="14869" width="13.42578125" customWidth="1"/>
    <col min="14870" max="14870" width="11.85546875" bestFit="1" customWidth="1"/>
    <col min="14871" max="14871" width="12.42578125" customWidth="1"/>
    <col min="14873" max="14873" width="0" hidden="1" customWidth="1"/>
    <col min="15106" max="15106" width="15.7109375" customWidth="1"/>
    <col min="15107" max="15116" width="0" hidden="1" customWidth="1"/>
    <col min="15117" max="15117" width="14.140625" customWidth="1"/>
    <col min="15118" max="15119" width="11.5703125" bestFit="1" customWidth="1"/>
    <col min="15120" max="15120" width="0" hidden="1" customWidth="1"/>
    <col min="15121" max="15121" width="11.85546875" bestFit="1" customWidth="1"/>
    <col min="15123" max="15123" width="12.28515625" customWidth="1"/>
    <col min="15125" max="15125" width="13.42578125" customWidth="1"/>
    <col min="15126" max="15126" width="11.85546875" bestFit="1" customWidth="1"/>
    <col min="15127" max="15127" width="12.42578125" customWidth="1"/>
    <col min="15129" max="15129" width="0" hidden="1" customWidth="1"/>
    <col min="15362" max="15362" width="15.7109375" customWidth="1"/>
    <col min="15363" max="15372" width="0" hidden="1" customWidth="1"/>
    <col min="15373" max="15373" width="14.140625" customWidth="1"/>
    <col min="15374" max="15375" width="11.5703125" bestFit="1" customWidth="1"/>
    <col min="15376" max="15376" width="0" hidden="1" customWidth="1"/>
    <col min="15377" max="15377" width="11.85546875" bestFit="1" customWidth="1"/>
    <col min="15379" max="15379" width="12.28515625" customWidth="1"/>
    <col min="15381" max="15381" width="13.42578125" customWidth="1"/>
    <col min="15382" max="15382" width="11.85546875" bestFit="1" customWidth="1"/>
    <col min="15383" max="15383" width="12.42578125" customWidth="1"/>
    <col min="15385" max="15385" width="0" hidden="1" customWidth="1"/>
    <col min="15618" max="15618" width="15.7109375" customWidth="1"/>
    <col min="15619" max="15628" width="0" hidden="1" customWidth="1"/>
    <col min="15629" max="15629" width="14.140625" customWidth="1"/>
    <col min="15630" max="15631" width="11.5703125" bestFit="1" customWidth="1"/>
    <col min="15632" max="15632" width="0" hidden="1" customWidth="1"/>
    <col min="15633" max="15633" width="11.85546875" bestFit="1" customWidth="1"/>
    <col min="15635" max="15635" width="12.28515625" customWidth="1"/>
    <col min="15637" max="15637" width="13.42578125" customWidth="1"/>
    <col min="15638" max="15638" width="11.85546875" bestFit="1" customWidth="1"/>
    <col min="15639" max="15639" width="12.42578125" customWidth="1"/>
    <col min="15641" max="15641" width="0" hidden="1" customWidth="1"/>
    <col min="15874" max="15874" width="15.7109375" customWidth="1"/>
    <col min="15875" max="15884" width="0" hidden="1" customWidth="1"/>
    <col min="15885" max="15885" width="14.140625" customWidth="1"/>
    <col min="15886" max="15887" width="11.5703125" bestFit="1" customWidth="1"/>
    <col min="15888" max="15888" width="0" hidden="1" customWidth="1"/>
    <col min="15889" max="15889" width="11.85546875" bestFit="1" customWidth="1"/>
    <col min="15891" max="15891" width="12.28515625" customWidth="1"/>
    <col min="15893" max="15893" width="13.42578125" customWidth="1"/>
    <col min="15894" max="15894" width="11.85546875" bestFit="1" customWidth="1"/>
    <col min="15895" max="15895" width="12.42578125" customWidth="1"/>
    <col min="15897" max="15897" width="0" hidden="1" customWidth="1"/>
    <col min="16130" max="16130" width="15.7109375" customWidth="1"/>
    <col min="16131" max="16140" width="0" hidden="1" customWidth="1"/>
    <col min="16141" max="16141" width="14.140625" customWidth="1"/>
    <col min="16142" max="16143" width="11.5703125" bestFit="1" customWidth="1"/>
    <col min="16144" max="16144" width="0" hidden="1" customWidth="1"/>
    <col min="16145" max="16145" width="11.85546875" bestFit="1" customWidth="1"/>
    <col min="16147" max="16147" width="12.28515625" customWidth="1"/>
    <col min="16149" max="16149" width="13.42578125" customWidth="1"/>
    <col min="16150" max="16150" width="11.85546875" bestFit="1" customWidth="1"/>
    <col min="16151" max="16151" width="12.42578125" customWidth="1"/>
    <col min="16153" max="16153" width="0" hidden="1" customWidth="1"/>
  </cols>
  <sheetData>
    <row r="1" spans="1:27" x14ac:dyDescent="0.25">
      <c r="B1" s="266" t="s">
        <v>0</v>
      </c>
      <c r="C1" s="266"/>
      <c r="M1" s="267" t="s">
        <v>71</v>
      </c>
      <c r="N1" s="267"/>
      <c r="O1" s="267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M2" s="268" t="s">
        <v>48</v>
      </c>
      <c r="N2" s="268"/>
      <c r="O2" s="268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4" t="s">
        <v>155</v>
      </c>
      <c r="B3" s="269" t="s">
        <v>2</v>
      </c>
      <c r="C3" s="269"/>
      <c r="M3" s="145" t="s">
        <v>72</v>
      </c>
      <c r="N3" s="143"/>
      <c r="O3" s="143"/>
      <c r="P3" s="1"/>
      <c r="Q3" s="1"/>
      <c r="R3" s="1"/>
      <c r="S3" s="1"/>
      <c r="T3" s="1"/>
      <c r="U3" s="1"/>
      <c r="V3" s="1"/>
      <c r="W3" s="1"/>
    </row>
    <row r="4" spans="1:27" ht="19.5" customHeight="1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 t="shared" ref="W7:W70" si="1">U7+V7</f>
        <v>0</v>
      </c>
      <c r="X7" s="20">
        <v>0</v>
      </c>
      <c r="Y7" s="21">
        <f t="shared" ref="Y7:Y70" si="2"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 t="shared" ref="V8:V71" si="3">Y7</f>
        <v>0</v>
      </c>
      <c r="W8" s="21">
        <f t="shared" si="1"/>
        <v>0</v>
      </c>
      <c r="X8" s="20">
        <v>0</v>
      </c>
      <c r="Y8" s="21">
        <f t="shared" si="2"/>
        <v>0</v>
      </c>
      <c r="AA8">
        <f t="shared" ref="AA8:AA71" si="4"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si="3"/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si="4"/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6" si="6">G71+L71+M71+R71+S71</f>
        <v>0</v>
      </c>
      <c r="V71" s="21">
        <f t="shared" si="3"/>
        <v>0</v>
      </c>
      <c r="W71" s="21">
        <f t="shared" ref="W71:W134" si="7">U71+V71</f>
        <v>0</v>
      </c>
      <c r="X71" s="20">
        <v>0</v>
      </c>
      <c r="Y71" s="21">
        <f t="shared" ref="Y71:Y134" si="8">W71-X71</f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ref="V72:V96" si="9">Y71</f>
        <v>0</v>
      </c>
      <c r="W72" s="21">
        <f t="shared" si="7"/>
        <v>0</v>
      </c>
      <c r="X72" s="20">
        <v>0</v>
      </c>
      <c r="Y72" s="21">
        <f t="shared" si="8"/>
        <v>0</v>
      </c>
      <c r="AA72">
        <f t="shared" ref="AA72:AA135" si="10">IF(X72=0,IF(Y72&gt;1,AA71+1,),)</f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si="9"/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si="10"/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5.75" hidden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f t="shared" si="6"/>
        <v>0</v>
      </c>
      <c r="V96" s="21">
        <f t="shared" si="9"/>
        <v>0</v>
      </c>
      <c r="W96" s="21">
        <f t="shared" si="7"/>
        <v>0</v>
      </c>
      <c r="X96" s="20">
        <v>0</v>
      </c>
      <c r="Y96" s="21">
        <f t="shared" si="8"/>
        <v>0</v>
      </c>
      <c r="AA96">
        <f t="shared" si="10"/>
        <v>0</v>
      </c>
    </row>
    <row r="97" spans="1:27" ht="28.5" hidden="1" customHeight="1" thickBot="1" x14ac:dyDescent="0.3">
      <c r="A97" s="18"/>
      <c r="B97" s="19" t="s">
        <v>41</v>
      </c>
      <c r="C97" s="20">
        <v>0</v>
      </c>
      <c r="D97" s="20">
        <v>0</v>
      </c>
      <c r="E97" s="20">
        <v>0</v>
      </c>
      <c r="F97" s="20">
        <v>0</v>
      </c>
      <c r="G97" s="20">
        <v>0</v>
      </c>
      <c r="H97" s="20">
        <v>0</v>
      </c>
      <c r="I97" s="20">
        <v>0</v>
      </c>
      <c r="J97" s="20">
        <v>0</v>
      </c>
      <c r="K97" s="20">
        <v>0</v>
      </c>
      <c r="L97" s="20">
        <v>0</v>
      </c>
      <c r="M97" s="20"/>
      <c r="N97" s="20">
        <v>55000</v>
      </c>
      <c r="O97" s="21"/>
      <c r="P97" s="21"/>
      <c r="Q97" s="20">
        <v>0</v>
      </c>
      <c r="R97" s="20">
        <v>0</v>
      </c>
      <c r="S97" s="20">
        <v>55000</v>
      </c>
      <c r="T97" s="20"/>
      <c r="U97" s="20">
        <f t="shared" ref="U97:U128" si="11">G97+L97+M97+R97+S97+N97+Q97+T97</f>
        <v>110000</v>
      </c>
      <c r="V97" s="21">
        <v>0</v>
      </c>
      <c r="W97" s="21">
        <f t="shared" si="7"/>
        <v>110000</v>
      </c>
      <c r="X97" s="20">
        <v>0</v>
      </c>
      <c r="Y97" s="21">
        <f t="shared" si="8"/>
        <v>110000</v>
      </c>
      <c r="AA97">
        <f t="shared" si="10"/>
        <v>1</v>
      </c>
    </row>
    <row r="98" spans="1:27" ht="15.75" hidden="1" thickBot="1" x14ac:dyDescent="0.3">
      <c r="A98" s="18"/>
      <c r="B98" s="19" t="s">
        <v>42</v>
      </c>
      <c r="C98" s="20">
        <v>0</v>
      </c>
      <c r="D98" s="20">
        <v>0</v>
      </c>
      <c r="E98" s="20">
        <v>0</v>
      </c>
      <c r="F98" s="20">
        <v>0</v>
      </c>
      <c r="G98" s="20">
        <v>0</v>
      </c>
      <c r="H98" s="20">
        <v>0</v>
      </c>
      <c r="I98" s="20">
        <v>0</v>
      </c>
      <c r="J98" s="20">
        <v>0</v>
      </c>
      <c r="K98" s="20">
        <v>0</v>
      </c>
      <c r="L98" s="20">
        <v>0</v>
      </c>
      <c r="M98" s="20"/>
      <c r="N98" s="20"/>
      <c r="O98" s="21"/>
      <c r="P98" s="21"/>
      <c r="Q98" s="20">
        <v>0</v>
      </c>
      <c r="R98" s="20">
        <v>0</v>
      </c>
      <c r="S98" s="20">
        <v>55000</v>
      </c>
      <c r="T98" s="20">
        <v>0</v>
      </c>
      <c r="U98" s="20">
        <f t="shared" si="11"/>
        <v>55000</v>
      </c>
      <c r="V98" s="21">
        <f t="shared" ref="V98:V161" si="12">Y97</f>
        <v>110000</v>
      </c>
      <c r="W98" s="21">
        <f t="shared" si="7"/>
        <v>165000</v>
      </c>
      <c r="X98" s="20">
        <v>0</v>
      </c>
      <c r="Y98" s="21">
        <f t="shared" si="8"/>
        <v>165000</v>
      </c>
      <c r="AA98">
        <f t="shared" si="10"/>
        <v>2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0</v>
      </c>
      <c r="E99" s="20">
        <v>0</v>
      </c>
      <c r="F99" s="20">
        <v>0</v>
      </c>
      <c r="G99" s="20">
        <v>0</v>
      </c>
      <c r="H99" s="20">
        <v>0</v>
      </c>
      <c r="I99" s="20">
        <v>0</v>
      </c>
      <c r="J99" s="20">
        <v>0</v>
      </c>
      <c r="K99" s="20">
        <v>0</v>
      </c>
      <c r="L99" s="20">
        <v>0</v>
      </c>
      <c r="M99" s="20"/>
      <c r="N99" s="20"/>
      <c r="O99" s="21"/>
      <c r="P99" s="21"/>
      <c r="Q99" s="20">
        <v>0</v>
      </c>
      <c r="R99" s="20">
        <v>0</v>
      </c>
      <c r="S99" s="20">
        <v>55000</v>
      </c>
      <c r="T99" s="20"/>
      <c r="U99" s="20">
        <f t="shared" si="11"/>
        <v>55000</v>
      </c>
      <c r="V99" s="21">
        <f t="shared" si="12"/>
        <v>165000</v>
      </c>
      <c r="W99" s="21">
        <f t="shared" si="7"/>
        <v>220000</v>
      </c>
      <c r="X99" s="20">
        <v>220000</v>
      </c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0</v>
      </c>
      <c r="D100" s="20">
        <v>0</v>
      </c>
      <c r="E100" s="20">
        <v>0</v>
      </c>
      <c r="F100" s="20">
        <v>0</v>
      </c>
      <c r="G100" s="20">
        <v>0</v>
      </c>
      <c r="H100" s="20">
        <v>0</v>
      </c>
      <c r="I100" s="20">
        <v>0</v>
      </c>
      <c r="J100" s="20">
        <v>0</v>
      </c>
      <c r="K100" s="20">
        <v>0</v>
      </c>
      <c r="L100" s="20">
        <v>0</v>
      </c>
      <c r="M100" s="20"/>
      <c r="N100" s="20"/>
      <c r="O100" s="21"/>
      <c r="P100" s="21"/>
      <c r="Q100" s="20">
        <v>0</v>
      </c>
      <c r="R100" s="20">
        <v>0</v>
      </c>
      <c r="S100" s="20">
        <v>55000</v>
      </c>
      <c r="T100" s="20"/>
      <c r="U100" s="20">
        <f t="shared" si="11"/>
        <v>55000</v>
      </c>
      <c r="V100" s="21">
        <f t="shared" si="12"/>
        <v>0</v>
      </c>
      <c r="W100" s="21">
        <f t="shared" si="7"/>
        <v>55000</v>
      </c>
      <c r="X100" s="20">
        <v>55000</v>
      </c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0</v>
      </c>
      <c r="D101" s="20">
        <v>0</v>
      </c>
      <c r="E101" s="20">
        <v>0</v>
      </c>
      <c r="F101" s="20">
        <v>0</v>
      </c>
      <c r="G101" s="20">
        <v>0</v>
      </c>
      <c r="H101" s="20">
        <v>0</v>
      </c>
      <c r="I101" s="20">
        <v>0</v>
      </c>
      <c r="J101" s="20">
        <v>0</v>
      </c>
      <c r="K101" s="20">
        <v>0</v>
      </c>
      <c r="L101" s="20">
        <v>0</v>
      </c>
      <c r="M101" s="20"/>
      <c r="N101" s="20"/>
      <c r="O101" s="21"/>
      <c r="P101" s="21"/>
      <c r="Q101" s="20">
        <v>0</v>
      </c>
      <c r="R101" s="20">
        <v>0</v>
      </c>
      <c r="S101" s="20">
        <v>55000</v>
      </c>
      <c r="T101" s="20"/>
      <c r="U101" s="20">
        <f t="shared" si="11"/>
        <v>55000</v>
      </c>
      <c r="V101" s="21">
        <f t="shared" si="12"/>
        <v>0</v>
      </c>
      <c r="W101" s="21">
        <f t="shared" si="7"/>
        <v>55000</v>
      </c>
      <c r="X101" s="20">
        <v>55000</v>
      </c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>
        <v>0</v>
      </c>
      <c r="D102" s="20">
        <v>0</v>
      </c>
      <c r="E102" s="20">
        <v>0</v>
      </c>
      <c r="F102" s="20">
        <v>0</v>
      </c>
      <c r="G102" s="20">
        <v>0</v>
      </c>
      <c r="H102" s="20">
        <v>0</v>
      </c>
      <c r="I102" s="20">
        <v>0</v>
      </c>
      <c r="J102" s="20">
        <v>0</v>
      </c>
      <c r="K102" s="20">
        <v>0</v>
      </c>
      <c r="L102" s="20">
        <v>0</v>
      </c>
      <c r="M102" s="20"/>
      <c r="N102" s="20"/>
      <c r="O102" s="21"/>
      <c r="P102" s="21"/>
      <c r="Q102" s="20">
        <v>0</v>
      </c>
      <c r="R102" s="20">
        <v>0</v>
      </c>
      <c r="S102" s="20">
        <v>55000</v>
      </c>
      <c r="T102" s="20"/>
      <c r="U102" s="20">
        <f t="shared" si="11"/>
        <v>55000</v>
      </c>
      <c r="V102" s="21">
        <f t="shared" si="12"/>
        <v>0</v>
      </c>
      <c r="W102" s="21">
        <f t="shared" si="7"/>
        <v>55000</v>
      </c>
      <c r="X102" s="20">
        <v>55000</v>
      </c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0</v>
      </c>
      <c r="D103" s="20">
        <v>0</v>
      </c>
      <c r="E103" s="20">
        <v>0</v>
      </c>
      <c r="F103" s="20">
        <v>0</v>
      </c>
      <c r="G103" s="20">
        <v>0</v>
      </c>
      <c r="H103" s="20">
        <v>0</v>
      </c>
      <c r="I103" s="20">
        <v>0</v>
      </c>
      <c r="J103" s="20">
        <v>0</v>
      </c>
      <c r="K103" s="20">
        <v>0</v>
      </c>
      <c r="L103" s="20">
        <v>0</v>
      </c>
      <c r="M103" s="20"/>
      <c r="N103" s="20"/>
      <c r="O103" s="21"/>
      <c r="P103" s="21"/>
      <c r="Q103" s="20">
        <v>0</v>
      </c>
      <c r="R103" s="20">
        <v>0</v>
      </c>
      <c r="S103" s="20">
        <v>56650</v>
      </c>
      <c r="T103" s="20"/>
      <c r="U103" s="20">
        <f t="shared" si="11"/>
        <v>56650</v>
      </c>
      <c r="V103" s="21">
        <f t="shared" si="12"/>
        <v>0</v>
      </c>
      <c r="W103" s="21">
        <f t="shared" si="7"/>
        <v>56650</v>
      </c>
      <c r="X103" s="20">
        <v>0</v>
      </c>
      <c r="Y103" s="21">
        <f t="shared" si="8"/>
        <v>56650</v>
      </c>
      <c r="AA103">
        <f t="shared" si="10"/>
        <v>1</v>
      </c>
    </row>
    <row r="104" spans="1:27" ht="15.75" hidden="1" thickBot="1" x14ac:dyDescent="0.3">
      <c r="A104" s="18"/>
      <c r="B104" s="19" t="s">
        <v>36</v>
      </c>
      <c r="C104" s="20">
        <v>0</v>
      </c>
      <c r="D104" s="20">
        <v>0</v>
      </c>
      <c r="E104" s="20">
        <v>0</v>
      </c>
      <c r="F104" s="20">
        <v>0</v>
      </c>
      <c r="G104" s="20">
        <v>0</v>
      </c>
      <c r="H104" s="20">
        <v>0</v>
      </c>
      <c r="I104" s="20">
        <v>0</v>
      </c>
      <c r="J104" s="20">
        <v>0</v>
      </c>
      <c r="K104" s="20">
        <v>0</v>
      </c>
      <c r="L104" s="20">
        <v>0</v>
      </c>
      <c r="M104" s="20"/>
      <c r="N104" s="20"/>
      <c r="O104" s="21"/>
      <c r="P104" s="21"/>
      <c r="Q104" s="20">
        <v>0</v>
      </c>
      <c r="R104" s="20">
        <v>0</v>
      </c>
      <c r="S104" s="20">
        <v>56650</v>
      </c>
      <c r="T104" s="20"/>
      <c r="U104" s="20">
        <f t="shared" si="11"/>
        <v>56650</v>
      </c>
      <c r="V104" s="21">
        <f t="shared" si="12"/>
        <v>56650</v>
      </c>
      <c r="W104" s="21">
        <f t="shared" si="7"/>
        <v>113300</v>
      </c>
      <c r="X104" s="20">
        <v>113000</v>
      </c>
      <c r="Y104" s="21">
        <f t="shared" si="8"/>
        <v>300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0</v>
      </c>
      <c r="D105" s="20">
        <v>0</v>
      </c>
      <c r="E105" s="20">
        <v>0</v>
      </c>
      <c r="F105" s="20">
        <v>0</v>
      </c>
      <c r="G105" s="20">
        <v>0</v>
      </c>
      <c r="H105" s="20">
        <v>0</v>
      </c>
      <c r="I105" s="20">
        <v>0</v>
      </c>
      <c r="J105" s="20">
        <v>0</v>
      </c>
      <c r="K105" s="20">
        <v>0</v>
      </c>
      <c r="L105" s="20">
        <v>0</v>
      </c>
      <c r="M105" s="20"/>
      <c r="N105" s="20"/>
      <c r="O105" s="21"/>
      <c r="P105" s="21"/>
      <c r="Q105" s="20">
        <v>0</v>
      </c>
      <c r="R105" s="20">
        <v>0</v>
      </c>
      <c r="S105" s="20">
        <v>56650</v>
      </c>
      <c r="T105" s="20"/>
      <c r="U105" s="20">
        <f t="shared" si="11"/>
        <v>56650</v>
      </c>
      <c r="V105" s="21">
        <f t="shared" si="12"/>
        <v>300</v>
      </c>
      <c r="W105" s="21">
        <f t="shared" si="7"/>
        <v>56950</v>
      </c>
      <c r="X105" s="20">
        <v>56950</v>
      </c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0</v>
      </c>
      <c r="D106" s="20">
        <v>0</v>
      </c>
      <c r="E106" s="20">
        <v>0</v>
      </c>
      <c r="F106" s="20">
        <v>0</v>
      </c>
      <c r="G106" s="20">
        <v>0</v>
      </c>
      <c r="H106" s="20">
        <v>0</v>
      </c>
      <c r="I106" s="20">
        <v>0</v>
      </c>
      <c r="J106" s="20">
        <v>0</v>
      </c>
      <c r="K106" s="20">
        <v>0</v>
      </c>
      <c r="L106" s="20">
        <v>0</v>
      </c>
      <c r="M106" s="20"/>
      <c r="N106" s="20"/>
      <c r="O106" s="21"/>
      <c r="P106" s="21"/>
      <c r="Q106" s="20">
        <v>0</v>
      </c>
      <c r="R106" s="20">
        <v>0</v>
      </c>
      <c r="S106" s="20">
        <v>56650</v>
      </c>
      <c r="T106" s="20"/>
      <c r="U106" s="20">
        <f t="shared" si="11"/>
        <v>56650</v>
      </c>
      <c r="V106" s="21">
        <f t="shared" si="12"/>
        <v>0</v>
      </c>
      <c r="W106" s="21">
        <f t="shared" si="7"/>
        <v>56650</v>
      </c>
      <c r="X106" s="20">
        <v>56650</v>
      </c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>
        <v>0</v>
      </c>
      <c r="D107" s="20">
        <v>0</v>
      </c>
      <c r="E107" s="20">
        <v>0</v>
      </c>
      <c r="F107" s="20">
        <v>0</v>
      </c>
      <c r="G107" s="20">
        <v>0</v>
      </c>
      <c r="H107" s="20">
        <v>0</v>
      </c>
      <c r="I107" s="20">
        <v>0</v>
      </c>
      <c r="J107" s="20">
        <v>0</v>
      </c>
      <c r="K107" s="20">
        <v>0</v>
      </c>
      <c r="L107" s="20">
        <v>0</v>
      </c>
      <c r="M107" s="20"/>
      <c r="N107" s="20"/>
      <c r="O107" s="21"/>
      <c r="P107" s="21"/>
      <c r="Q107" s="20">
        <v>0</v>
      </c>
      <c r="R107" s="20">
        <v>0</v>
      </c>
      <c r="S107" s="20">
        <v>56650</v>
      </c>
      <c r="T107" s="20"/>
      <c r="U107" s="20">
        <f t="shared" si="11"/>
        <v>56650</v>
      </c>
      <c r="V107" s="21">
        <f t="shared" si="12"/>
        <v>0</v>
      </c>
      <c r="W107" s="21">
        <f t="shared" si="7"/>
        <v>56650</v>
      </c>
      <c r="X107" s="20">
        <v>56650</v>
      </c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0</v>
      </c>
      <c r="D108" s="20">
        <v>0</v>
      </c>
      <c r="E108" s="20">
        <v>0</v>
      </c>
      <c r="F108" s="20">
        <v>0</v>
      </c>
      <c r="G108" s="20">
        <v>0</v>
      </c>
      <c r="H108" s="20">
        <v>0</v>
      </c>
      <c r="I108" s="20">
        <v>0</v>
      </c>
      <c r="J108" s="20">
        <v>0</v>
      </c>
      <c r="K108" s="20">
        <v>0</v>
      </c>
      <c r="L108" s="20">
        <v>0</v>
      </c>
      <c r="M108" s="20"/>
      <c r="N108" s="20"/>
      <c r="O108" s="21"/>
      <c r="P108" s="21"/>
      <c r="Q108" s="20">
        <v>0</v>
      </c>
      <c r="R108" s="20">
        <v>0</v>
      </c>
      <c r="S108" s="20">
        <v>56650</v>
      </c>
      <c r="T108" s="20"/>
      <c r="U108" s="20">
        <f t="shared" si="11"/>
        <v>56650</v>
      </c>
      <c r="V108" s="21">
        <f t="shared" si="12"/>
        <v>0</v>
      </c>
      <c r="W108" s="21">
        <f t="shared" si="7"/>
        <v>56650</v>
      </c>
      <c r="X108" s="20">
        <v>56650</v>
      </c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0</v>
      </c>
      <c r="D109" s="20">
        <v>0</v>
      </c>
      <c r="E109" s="20">
        <v>0</v>
      </c>
      <c r="F109" s="20">
        <v>0</v>
      </c>
      <c r="G109" s="20">
        <v>0</v>
      </c>
      <c r="H109" s="20">
        <v>0</v>
      </c>
      <c r="I109" s="20">
        <v>0</v>
      </c>
      <c r="J109" s="20">
        <v>0</v>
      </c>
      <c r="K109" s="20">
        <v>0</v>
      </c>
      <c r="L109" s="20">
        <v>0</v>
      </c>
      <c r="M109" s="20"/>
      <c r="N109" s="20"/>
      <c r="O109" s="21"/>
      <c r="P109" s="21"/>
      <c r="Q109" s="20">
        <v>0</v>
      </c>
      <c r="R109" s="20">
        <v>0</v>
      </c>
      <c r="S109" s="20">
        <v>56650</v>
      </c>
      <c r="T109" s="20"/>
      <c r="U109" s="20">
        <f t="shared" si="11"/>
        <v>56650</v>
      </c>
      <c r="V109" s="21">
        <f t="shared" si="12"/>
        <v>0</v>
      </c>
      <c r="W109" s="21">
        <f t="shared" si="7"/>
        <v>56650</v>
      </c>
      <c r="X109" s="20">
        <v>56650</v>
      </c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0</v>
      </c>
      <c r="D110" s="20">
        <v>0</v>
      </c>
      <c r="E110" s="20">
        <v>0</v>
      </c>
      <c r="F110" s="20">
        <v>0</v>
      </c>
      <c r="G110" s="20">
        <v>0</v>
      </c>
      <c r="H110" s="20">
        <v>0</v>
      </c>
      <c r="I110" s="20">
        <v>0</v>
      </c>
      <c r="J110" s="20">
        <v>0</v>
      </c>
      <c r="K110" s="20">
        <v>0</v>
      </c>
      <c r="L110" s="20">
        <v>0</v>
      </c>
      <c r="M110" s="20"/>
      <c r="N110" s="20"/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1"/>
        <v>56650</v>
      </c>
      <c r="V110" s="21">
        <f t="shared" si="12"/>
        <v>0</v>
      </c>
      <c r="W110" s="21">
        <f t="shared" si="7"/>
        <v>56650</v>
      </c>
      <c r="X110" s="20">
        <v>56650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0</v>
      </c>
      <c r="D111" s="20">
        <v>0</v>
      </c>
      <c r="E111" s="20">
        <v>0</v>
      </c>
      <c r="F111" s="20">
        <v>0</v>
      </c>
      <c r="G111" s="20">
        <v>0</v>
      </c>
      <c r="H111" s="20">
        <v>0</v>
      </c>
      <c r="I111" s="20">
        <v>0</v>
      </c>
      <c r="J111" s="20">
        <v>0</v>
      </c>
      <c r="K111" s="20">
        <v>0</v>
      </c>
      <c r="L111" s="20">
        <v>0</v>
      </c>
      <c r="M111" s="20"/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1"/>
        <v>56650</v>
      </c>
      <c r="V111" s="21">
        <f t="shared" si="12"/>
        <v>0</v>
      </c>
      <c r="W111" s="21">
        <f t="shared" si="7"/>
        <v>56650</v>
      </c>
      <c r="X111" s="20">
        <v>56650</v>
      </c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0</v>
      </c>
      <c r="D112" s="20">
        <v>0</v>
      </c>
      <c r="E112" s="20">
        <v>0</v>
      </c>
      <c r="F112" s="20">
        <v>0</v>
      </c>
      <c r="G112" s="20">
        <v>0</v>
      </c>
      <c r="H112" s="20">
        <v>0</v>
      </c>
      <c r="I112" s="20">
        <v>0</v>
      </c>
      <c r="J112" s="20">
        <v>0</v>
      </c>
      <c r="K112" s="20">
        <v>0</v>
      </c>
      <c r="L112" s="20">
        <v>0</v>
      </c>
      <c r="M112" s="20"/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56650</v>
      </c>
      <c r="V112" s="21">
        <f t="shared" si="12"/>
        <v>0</v>
      </c>
      <c r="W112" s="21">
        <f t="shared" si="7"/>
        <v>56650</v>
      </c>
      <c r="X112" s="20">
        <v>0</v>
      </c>
      <c r="Y112" s="21">
        <f t="shared" si="8"/>
        <v>56650</v>
      </c>
      <c r="AA112">
        <f t="shared" si="10"/>
        <v>1</v>
      </c>
    </row>
    <row r="113" spans="1:27" ht="15.75" hidden="1" thickBot="1" x14ac:dyDescent="0.3">
      <c r="A113" s="18"/>
      <c r="B113" s="19" t="s">
        <v>45</v>
      </c>
      <c r="C113" s="20">
        <v>0</v>
      </c>
      <c r="D113" s="20">
        <v>0</v>
      </c>
      <c r="E113" s="20">
        <v>0</v>
      </c>
      <c r="F113" s="20">
        <v>0</v>
      </c>
      <c r="G113" s="20">
        <v>0</v>
      </c>
      <c r="H113" s="20">
        <v>0</v>
      </c>
      <c r="I113" s="20">
        <v>0</v>
      </c>
      <c r="J113" s="20">
        <v>0</v>
      </c>
      <c r="K113" s="20">
        <v>0</v>
      </c>
      <c r="L113" s="20">
        <v>0</v>
      </c>
      <c r="M113" s="20"/>
      <c r="N113" s="20"/>
      <c r="O113" s="21"/>
      <c r="P113" s="21"/>
      <c r="Q113" s="20">
        <v>0</v>
      </c>
      <c r="R113" s="20">
        <v>0</v>
      </c>
      <c r="S113" s="20">
        <v>56650</v>
      </c>
      <c r="T113" s="20">
        <v>11330</v>
      </c>
      <c r="U113" s="20">
        <f t="shared" si="11"/>
        <v>67980</v>
      </c>
      <c r="V113" s="21">
        <f t="shared" si="12"/>
        <v>56650</v>
      </c>
      <c r="W113" s="21">
        <f t="shared" si="7"/>
        <v>124630</v>
      </c>
      <c r="X113" s="20">
        <v>124630</v>
      </c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0</v>
      </c>
      <c r="D114" s="20">
        <v>0</v>
      </c>
      <c r="E114" s="20">
        <v>0</v>
      </c>
      <c r="F114" s="20">
        <v>0</v>
      </c>
      <c r="G114" s="20">
        <v>0</v>
      </c>
      <c r="H114" s="20">
        <v>0</v>
      </c>
      <c r="I114" s="20">
        <v>0</v>
      </c>
      <c r="J114" s="20">
        <v>0</v>
      </c>
      <c r="K114" s="20">
        <v>0</v>
      </c>
      <c r="L114" s="20">
        <v>0</v>
      </c>
      <c r="M114" s="20"/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56650</v>
      </c>
      <c r="V114" s="21">
        <f t="shared" si="12"/>
        <v>0</v>
      </c>
      <c r="W114" s="21">
        <f t="shared" si="7"/>
        <v>56650</v>
      </c>
      <c r="X114" s="20">
        <v>0</v>
      </c>
      <c r="Y114" s="21">
        <f t="shared" si="8"/>
        <v>56650</v>
      </c>
      <c r="AA114">
        <f t="shared" si="10"/>
        <v>1</v>
      </c>
    </row>
    <row r="115" spans="1:27" ht="15.75" hidden="1" thickBot="1" x14ac:dyDescent="0.3">
      <c r="A115" s="18">
        <v>2012</v>
      </c>
      <c r="B115" s="19" t="s">
        <v>35</v>
      </c>
      <c r="C115" s="20">
        <v>0</v>
      </c>
      <c r="D115" s="20">
        <v>0</v>
      </c>
      <c r="E115" s="20">
        <v>0</v>
      </c>
      <c r="F115" s="20">
        <v>0</v>
      </c>
      <c r="G115" s="20">
        <v>0</v>
      </c>
      <c r="H115" s="20">
        <v>0</v>
      </c>
      <c r="I115" s="20">
        <v>0</v>
      </c>
      <c r="J115" s="20">
        <v>0</v>
      </c>
      <c r="K115" s="20">
        <v>0</v>
      </c>
      <c r="L115" s="20">
        <v>0</v>
      </c>
      <c r="M115" s="20"/>
      <c r="N115" s="20"/>
      <c r="O115" s="21"/>
      <c r="P115" s="21"/>
      <c r="Q115" s="20">
        <v>0</v>
      </c>
      <c r="R115" s="20">
        <v>0</v>
      </c>
      <c r="S115" s="20">
        <v>58859</v>
      </c>
      <c r="T115" s="20">
        <v>11550</v>
      </c>
      <c r="U115" s="20">
        <f t="shared" si="11"/>
        <v>70409</v>
      </c>
      <c r="V115" s="21">
        <f t="shared" si="12"/>
        <v>56650</v>
      </c>
      <c r="W115" s="21">
        <f t="shared" si="7"/>
        <v>127059</v>
      </c>
      <c r="X115" s="20">
        <v>0</v>
      </c>
      <c r="Y115" s="21">
        <f t="shared" si="8"/>
        <v>127059</v>
      </c>
      <c r="AA115">
        <f t="shared" si="10"/>
        <v>2</v>
      </c>
    </row>
    <row r="116" spans="1:27" ht="15.75" hidden="1" thickBot="1" x14ac:dyDescent="0.3">
      <c r="A116" s="18"/>
      <c r="B116" s="19" t="s">
        <v>36</v>
      </c>
      <c r="C116" s="20">
        <v>0</v>
      </c>
      <c r="D116" s="20">
        <v>0</v>
      </c>
      <c r="E116" s="20">
        <v>0</v>
      </c>
      <c r="F116" s="20">
        <v>0</v>
      </c>
      <c r="G116" s="20">
        <v>0</v>
      </c>
      <c r="H116" s="20">
        <v>0</v>
      </c>
      <c r="I116" s="20">
        <v>0</v>
      </c>
      <c r="J116" s="20">
        <v>0</v>
      </c>
      <c r="K116" s="20">
        <v>0</v>
      </c>
      <c r="L116" s="20">
        <v>0</v>
      </c>
      <c r="M116" s="20"/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58859</v>
      </c>
      <c r="V116" s="21">
        <f t="shared" si="12"/>
        <v>127059</v>
      </c>
      <c r="W116" s="21">
        <f t="shared" si="7"/>
        <v>185918</v>
      </c>
      <c r="X116" s="20">
        <v>185918</v>
      </c>
      <c r="Y116" s="21">
        <f t="shared" si="8"/>
        <v>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0</v>
      </c>
      <c r="D117" s="20">
        <v>0</v>
      </c>
      <c r="E117" s="20">
        <v>0</v>
      </c>
      <c r="F117" s="20">
        <v>0</v>
      </c>
      <c r="G117" s="20">
        <v>0</v>
      </c>
      <c r="H117" s="20">
        <v>0</v>
      </c>
      <c r="I117" s="20">
        <v>0</v>
      </c>
      <c r="J117" s="20">
        <v>0</v>
      </c>
      <c r="K117" s="20">
        <v>0</v>
      </c>
      <c r="L117" s="20">
        <v>0</v>
      </c>
      <c r="M117" s="20"/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58859</v>
      </c>
      <c r="V117" s="21">
        <f t="shared" si="12"/>
        <v>0</v>
      </c>
      <c r="W117" s="21">
        <f t="shared" si="7"/>
        <v>58859</v>
      </c>
      <c r="X117" s="20">
        <v>58859</v>
      </c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0</v>
      </c>
      <c r="D118" s="20">
        <v>0</v>
      </c>
      <c r="E118" s="20">
        <v>0</v>
      </c>
      <c r="F118" s="20">
        <v>0</v>
      </c>
      <c r="G118" s="20">
        <v>0</v>
      </c>
      <c r="H118" s="20">
        <v>0</v>
      </c>
      <c r="I118" s="20">
        <v>0</v>
      </c>
      <c r="J118" s="20">
        <v>0</v>
      </c>
      <c r="K118" s="20">
        <v>0</v>
      </c>
      <c r="L118" s="20">
        <v>0</v>
      </c>
      <c r="M118" s="20"/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58859</v>
      </c>
      <c r="V118" s="21">
        <f t="shared" si="12"/>
        <v>0</v>
      </c>
      <c r="W118" s="21">
        <f t="shared" si="7"/>
        <v>58859</v>
      </c>
      <c r="X118" s="20">
        <v>58859</v>
      </c>
      <c r="Y118" s="21">
        <f t="shared" si="8"/>
        <v>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0</v>
      </c>
      <c r="D119" s="20">
        <v>0</v>
      </c>
      <c r="E119" s="20">
        <v>0</v>
      </c>
      <c r="F119" s="20">
        <v>0</v>
      </c>
      <c r="G119" s="20">
        <v>0</v>
      </c>
      <c r="H119" s="20">
        <v>0</v>
      </c>
      <c r="I119" s="20">
        <v>0</v>
      </c>
      <c r="J119" s="20">
        <v>0</v>
      </c>
      <c r="K119" s="20">
        <v>0</v>
      </c>
      <c r="L119" s="20">
        <v>0</v>
      </c>
      <c r="M119" s="20"/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58859</v>
      </c>
      <c r="V119" s="21">
        <f t="shared" si="12"/>
        <v>0</v>
      </c>
      <c r="W119" s="21">
        <f t="shared" si="7"/>
        <v>58859</v>
      </c>
      <c r="X119" s="20">
        <v>58859</v>
      </c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0</v>
      </c>
      <c r="D120" s="20">
        <v>0</v>
      </c>
      <c r="E120" s="20">
        <v>0</v>
      </c>
      <c r="F120" s="20">
        <v>0</v>
      </c>
      <c r="G120" s="20">
        <v>0</v>
      </c>
      <c r="H120" s="20">
        <v>0</v>
      </c>
      <c r="I120" s="20">
        <v>0</v>
      </c>
      <c r="J120" s="20">
        <v>0</v>
      </c>
      <c r="K120" s="20">
        <v>0</v>
      </c>
      <c r="L120" s="20">
        <v>0</v>
      </c>
      <c r="M120" s="20"/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58859</v>
      </c>
      <c r="V120" s="21">
        <f t="shared" si="12"/>
        <v>0</v>
      </c>
      <c r="W120" s="21">
        <f t="shared" si="7"/>
        <v>58859</v>
      </c>
      <c r="X120" s="20">
        <v>58859</v>
      </c>
      <c r="Y120" s="21">
        <f t="shared" si="8"/>
        <v>0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0</v>
      </c>
      <c r="D121" s="20">
        <v>0</v>
      </c>
      <c r="E121" s="20">
        <v>0</v>
      </c>
      <c r="F121" s="20">
        <v>0</v>
      </c>
      <c r="G121" s="20">
        <v>0</v>
      </c>
      <c r="H121" s="20">
        <v>0</v>
      </c>
      <c r="I121" s="20">
        <v>0</v>
      </c>
      <c r="J121" s="20">
        <v>0</v>
      </c>
      <c r="K121" s="20">
        <v>0</v>
      </c>
      <c r="L121" s="20">
        <v>0</v>
      </c>
      <c r="M121" s="20"/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58859</v>
      </c>
      <c r="V121" s="21">
        <f t="shared" si="12"/>
        <v>0</v>
      </c>
      <c r="W121" s="21">
        <f t="shared" si="7"/>
        <v>58859</v>
      </c>
      <c r="X121" s="20">
        <v>58859</v>
      </c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0</v>
      </c>
      <c r="D122" s="20">
        <v>0</v>
      </c>
      <c r="E122" s="20">
        <v>0</v>
      </c>
      <c r="F122" s="20">
        <v>0</v>
      </c>
      <c r="G122" s="20">
        <v>0</v>
      </c>
      <c r="H122" s="20">
        <v>0</v>
      </c>
      <c r="I122" s="20">
        <v>0</v>
      </c>
      <c r="J122" s="20">
        <v>0</v>
      </c>
      <c r="K122" s="20">
        <v>0</v>
      </c>
      <c r="L122" s="20">
        <v>0</v>
      </c>
      <c r="M122" s="20"/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58859</v>
      </c>
      <c r="V122" s="21">
        <f t="shared" si="12"/>
        <v>0</v>
      </c>
      <c r="W122" s="21">
        <f t="shared" si="7"/>
        <v>58859</v>
      </c>
      <c r="X122" s="20">
        <v>0</v>
      </c>
      <c r="Y122" s="21">
        <f t="shared" si="8"/>
        <v>58859</v>
      </c>
      <c r="AA122">
        <f t="shared" si="10"/>
        <v>1</v>
      </c>
    </row>
    <row r="123" spans="1:27" ht="15.75" hidden="1" thickBot="1" x14ac:dyDescent="0.3">
      <c r="A123" s="18"/>
      <c r="B123" s="19" t="s">
        <v>43</v>
      </c>
      <c r="C123" s="20">
        <v>0</v>
      </c>
      <c r="D123" s="20">
        <v>0</v>
      </c>
      <c r="E123" s="20">
        <v>0</v>
      </c>
      <c r="F123" s="20">
        <v>0</v>
      </c>
      <c r="G123" s="20">
        <v>0</v>
      </c>
      <c r="H123" s="20">
        <v>0</v>
      </c>
      <c r="I123" s="20">
        <v>0</v>
      </c>
      <c r="J123" s="20">
        <v>0</v>
      </c>
      <c r="K123" s="20">
        <v>0</v>
      </c>
      <c r="L123" s="20">
        <v>0</v>
      </c>
      <c r="M123" s="20"/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58859</v>
      </c>
      <c r="V123" s="21">
        <f t="shared" si="12"/>
        <v>58859</v>
      </c>
      <c r="W123" s="21">
        <f t="shared" si="7"/>
        <v>117718</v>
      </c>
      <c r="X123" s="20">
        <v>117718</v>
      </c>
      <c r="Y123" s="21">
        <f t="shared" si="8"/>
        <v>0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0</v>
      </c>
      <c r="D124" s="20">
        <v>0</v>
      </c>
      <c r="E124" s="20">
        <v>0</v>
      </c>
      <c r="F124" s="20">
        <v>0</v>
      </c>
      <c r="G124" s="20">
        <v>0</v>
      </c>
      <c r="H124" s="20">
        <v>0</v>
      </c>
      <c r="I124" s="20">
        <v>0</v>
      </c>
      <c r="J124" s="20">
        <v>0</v>
      </c>
      <c r="K124" s="20">
        <v>0</v>
      </c>
      <c r="L124" s="20">
        <v>0</v>
      </c>
      <c r="M124" s="20"/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58859</v>
      </c>
      <c r="V124" s="21">
        <f t="shared" si="12"/>
        <v>0</v>
      </c>
      <c r="W124" s="21">
        <f t="shared" si="7"/>
        <v>58859</v>
      </c>
      <c r="X124" s="20">
        <v>55939</v>
      </c>
      <c r="Y124" s="21">
        <f t="shared" si="8"/>
        <v>2920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0</v>
      </c>
      <c r="D125" s="20">
        <v>0</v>
      </c>
      <c r="E125" s="20">
        <v>0</v>
      </c>
      <c r="F125" s="20">
        <v>0</v>
      </c>
      <c r="G125" s="20">
        <v>0</v>
      </c>
      <c r="H125" s="20">
        <v>0</v>
      </c>
      <c r="I125" s="20">
        <v>0</v>
      </c>
      <c r="J125" s="20">
        <v>0</v>
      </c>
      <c r="K125" s="20">
        <v>0</v>
      </c>
      <c r="L125" s="20">
        <v>0</v>
      </c>
      <c r="M125" s="20"/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1"/>
        <v>58859</v>
      </c>
      <c r="V125" s="21">
        <f t="shared" si="12"/>
        <v>2920</v>
      </c>
      <c r="W125" s="21">
        <f t="shared" si="7"/>
        <v>61779</v>
      </c>
      <c r="X125" s="20">
        <v>0</v>
      </c>
      <c r="Y125" s="21">
        <f t="shared" si="8"/>
        <v>61779</v>
      </c>
      <c r="AA125">
        <f t="shared" si="10"/>
        <v>1</v>
      </c>
    </row>
    <row r="126" spans="1:27" ht="15.75" hidden="1" thickBot="1" x14ac:dyDescent="0.3">
      <c r="A126" s="18"/>
      <c r="B126" s="19" t="s">
        <v>46</v>
      </c>
      <c r="C126" s="20">
        <v>0</v>
      </c>
      <c r="D126" s="20">
        <v>0</v>
      </c>
      <c r="E126" s="20">
        <v>0</v>
      </c>
      <c r="F126" s="20">
        <v>0</v>
      </c>
      <c r="G126" s="20">
        <v>0</v>
      </c>
      <c r="H126" s="20">
        <v>0</v>
      </c>
      <c r="I126" s="20">
        <v>0</v>
      </c>
      <c r="J126" s="20">
        <v>0</v>
      </c>
      <c r="K126" s="20">
        <v>0</v>
      </c>
      <c r="L126" s="20">
        <v>0</v>
      </c>
      <c r="M126" s="20"/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1"/>
        <v>58859</v>
      </c>
      <c r="V126" s="21">
        <f t="shared" si="12"/>
        <v>61779</v>
      </c>
      <c r="W126" s="21">
        <f t="shared" si="7"/>
        <v>120638</v>
      </c>
      <c r="X126" s="20">
        <v>120638</v>
      </c>
      <c r="Y126" s="21">
        <f t="shared" si="8"/>
        <v>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0</v>
      </c>
      <c r="D127" s="20">
        <v>0</v>
      </c>
      <c r="E127" s="20">
        <v>0</v>
      </c>
      <c r="F127" s="20">
        <v>0</v>
      </c>
      <c r="G127" s="20">
        <v>0</v>
      </c>
      <c r="H127" s="20">
        <v>0</v>
      </c>
      <c r="I127" s="20">
        <v>0</v>
      </c>
      <c r="J127" s="20">
        <v>0</v>
      </c>
      <c r="K127" s="20">
        <v>0</v>
      </c>
      <c r="L127" s="20">
        <v>0</v>
      </c>
      <c r="M127" s="20"/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1"/>
        <v>59734</v>
      </c>
      <c r="V127" s="21">
        <f t="shared" si="12"/>
        <v>0</v>
      </c>
      <c r="W127" s="21">
        <f t="shared" si="7"/>
        <v>59734</v>
      </c>
      <c r="X127" s="20">
        <v>59734</v>
      </c>
      <c r="Y127" s="21">
        <f t="shared" si="8"/>
        <v>0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0</v>
      </c>
      <c r="D128" s="20">
        <v>0</v>
      </c>
      <c r="E128" s="20">
        <v>0</v>
      </c>
      <c r="F128" s="20">
        <v>0</v>
      </c>
      <c r="G128" s="20">
        <v>0</v>
      </c>
      <c r="H128" s="20">
        <v>0</v>
      </c>
      <c r="I128" s="20">
        <v>0</v>
      </c>
      <c r="J128" s="20">
        <v>0</v>
      </c>
      <c r="K128" s="20">
        <v>0</v>
      </c>
      <c r="L128" s="20">
        <v>0</v>
      </c>
      <c r="M128" s="20"/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si="11"/>
        <v>72022</v>
      </c>
      <c r="V128" s="21">
        <f t="shared" si="12"/>
        <v>0</v>
      </c>
      <c r="W128" s="21">
        <f t="shared" si="7"/>
        <v>72022</v>
      </c>
      <c r="X128" s="20">
        <v>72022</v>
      </c>
      <c r="Y128" s="21">
        <f t="shared" si="8"/>
        <v>0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0</v>
      </c>
      <c r="D129" s="20">
        <v>0</v>
      </c>
      <c r="E129" s="20">
        <v>0</v>
      </c>
      <c r="F129" s="20">
        <v>0</v>
      </c>
      <c r="G129" s="20">
        <v>0</v>
      </c>
      <c r="H129" s="20">
        <v>0</v>
      </c>
      <c r="I129" s="20">
        <v>0</v>
      </c>
      <c r="J129" s="20">
        <v>0</v>
      </c>
      <c r="K129" s="20">
        <v>0</v>
      </c>
      <c r="L129" s="20">
        <v>0</v>
      </c>
      <c r="M129" s="20"/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ref="U129:U160" si="13">G129+L129+M129+R129+S129+N129+Q129+T129</f>
        <v>59734</v>
      </c>
      <c r="V129" s="21">
        <f t="shared" si="12"/>
        <v>0</v>
      </c>
      <c r="W129" s="21">
        <f t="shared" si="7"/>
        <v>59734</v>
      </c>
      <c r="X129" s="20">
        <v>59734</v>
      </c>
      <c r="Y129" s="21">
        <f t="shared" si="8"/>
        <v>0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0</v>
      </c>
      <c r="D130" s="20">
        <v>0</v>
      </c>
      <c r="E130" s="20">
        <v>0</v>
      </c>
      <c r="F130" s="20">
        <v>0</v>
      </c>
      <c r="G130" s="20">
        <v>0</v>
      </c>
      <c r="H130" s="20">
        <v>0</v>
      </c>
      <c r="I130" s="20">
        <v>0</v>
      </c>
      <c r="J130" s="20">
        <v>0</v>
      </c>
      <c r="K130" s="20">
        <v>0</v>
      </c>
      <c r="L130" s="20">
        <v>0</v>
      </c>
      <c r="M130" s="20"/>
      <c r="N130" s="20"/>
      <c r="O130" s="21"/>
      <c r="P130" s="21"/>
      <c r="Q130" s="20">
        <v>0</v>
      </c>
      <c r="R130" s="20">
        <v>0</v>
      </c>
      <c r="S130" s="20">
        <v>59734</v>
      </c>
      <c r="T130" s="20"/>
      <c r="U130" s="20">
        <f t="shared" si="13"/>
        <v>59734</v>
      </c>
      <c r="V130" s="21">
        <f t="shared" si="12"/>
        <v>0</v>
      </c>
      <c r="W130" s="21">
        <f t="shared" si="7"/>
        <v>59734</v>
      </c>
      <c r="X130" s="20"/>
      <c r="Y130" s="21">
        <f t="shared" si="8"/>
        <v>59734</v>
      </c>
      <c r="AA130">
        <f t="shared" si="10"/>
        <v>1</v>
      </c>
    </row>
    <row r="131" spans="1:27" ht="15.75" hidden="1" thickBot="1" x14ac:dyDescent="0.3">
      <c r="A131" s="18"/>
      <c r="B131" s="19" t="s">
        <v>39</v>
      </c>
      <c r="C131" s="20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0</v>
      </c>
      <c r="I131" s="20">
        <v>0</v>
      </c>
      <c r="J131" s="20">
        <v>0</v>
      </c>
      <c r="K131" s="20">
        <v>0</v>
      </c>
      <c r="L131" s="20">
        <v>0</v>
      </c>
      <c r="M131" s="20"/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3"/>
        <v>59734</v>
      </c>
      <c r="V131" s="21">
        <f t="shared" si="12"/>
        <v>59734</v>
      </c>
      <c r="W131" s="21">
        <f t="shared" si="7"/>
        <v>119468</v>
      </c>
      <c r="X131" s="20">
        <v>119468</v>
      </c>
      <c r="Y131" s="21">
        <f t="shared" si="8"/>
        <v>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0</v>
      </c>
      <c r="I132" s="20">
        <v>0</v>
      </c>
      <c r="J132" s="20">
        <v>0</v>
      </c>
      <c r="K132" s="20">
        <v>0</v>
      </c>
      <c r="L132" s="20">
        <v>0</v>
      </c>
      <c r="M132" s="20"/>
      <c r="N132" s="20"/>
      <c r="O132" s="21"/>
      <c r="P132" s="21"/>
      <c r="Q132" s="20">
        <v>0</v>
      </c>
      <c r="R132" s="20">
        <v>0</v>
      </c>
      <c r="S132" s="20">
        <v>59734</v>
      </c>
      <c r="T132" s="20"/>
      <c r="U132" s="20">
        <f t="shared" si="13"/>
        <v>59734</v>
      </c>
      <c r="V132" s="21">
        <f t="shared" si="12"/>
        <v>0</v>
      </c>
      <c r="W132" s="21">
        <f t="shared" si="7"/>
        <v>59734</v>
      </c>
      <c r="X132" s="20"/>
      <c r="Y132" s="21">
        <f t="shared" si="8"/>
        <v>59734</v>
      </c>
      <c r="AA132">
        <f t="shared" si="10"/>
        <v>1</v>
      </c>
    </row>
    <row r="133" spans="1:27" ht="15.75" hidden="1" thickBot="1" x14ac:dyDescent="0.3">
      <c r="A133" s="18"/>
      <c r="B133" s="19" t="s">
        <v>41</v>
      </c>
      <c r="C133" s="20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0">
        <v>0</v>
      </c>
      <c r="K133" s="20">
        <v>0</v>
      </c>
      <c r="L133" s="20">
        <v>0</v>
      </c>
      <c r="M133" s="20"/>
      <c r="N133" s="20"/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13"/>
        <v>59734</v>
      </c>
      <c r="V133" s="21">
        <f t="shared" si="12"/>
        <v>59734</v>
      </c>
      <c r="W133" s="21">
        <f t="shared" si="7"/>
        <v>119468</v>
      </c>
      <c r="X133" s="20">
        <v>119468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0</v>
      </c>
      <c r="D134" s="20">
        <v>0</v>
      </c>
      <c r="E134" s="20">
        <v>0</v>
      </c>
      <c r="F134" s="20">
        <v>0</v>
      </c>
      <c r="G134" s="20">
        <v>0</v>
      </c>
      <c r="H134" s="20">
        <v>0</v>
      </c>
      <c r="I134" s="20">
        <v>0</v>
      </c>
      <c r="J134" s="20">
        <v>0</v>
      </c>
      <c r="K134" s="20">
        <v>0</v>
      </c>
      <c r="L134" s="20">
        <v>0</v>
      </c>
      <c r="M134" s="20"/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3"/>
        <v>59734</v>
      </c>
      <c r="V134" s="21">
        <f t="shared" si="12"/>
        <v>0</v>
      </c>
      <c r="W134" s="21">
        <f t="shared" si="7"/>
        <v>59734</v>
      </c>
      <c r="X134" s="20">
        <v>59734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0</v>
      </c>
      <c r="D135" s="20">
        <v>0</v>
      </c>
      <c r="E135" s="20">
        <v>0</v>
      </c>
      <c r="F135" s="20">
        <v>0</v>
      </c>
      <c r="G135" s="20">
        <v>0</v>
      </c>
      <c r="H135" s="20">
        <v>0</v>
      </c>
      <c r="I135" s="20">
        <v>0</v>
      </c>
      <c r="J135" s="20">
        <v>0</v>
      </c>
      <c r="K135" s="20">
        <v>0</v>
      </c>
      <c r="L135" s="20">
        <v>0</v>
      </c>
      <c r="M135" s="20"/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3"/>
        <v>59734</v>
      </c>
      <c r="V135" s="21">
        <f t="shared" si="12"/>
        <v>0</v>
      </c>
      <c r="W135" s="21">
        <f t="shared" ref="W135:W198" si="14">U135+V135</f>
        <v>59734</v>
      </c>
      <c r="X135" s="20">
        <v>59734</v>
      </c>
      <c r="Y135" s="21">
        <f t="shared" ref="Y135:Y198" si="15">W135-X135</f>
        <v>0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0</v>
      </c>
      <c r="D136" s="20">
        <v>0</v>
      </c>
      <c r="E136" s="20">
        <v>0</v>
      </c>
      <c r="F136" s="20">
        <v>0</v>
      </c>
      <c r="G136" s="20">
        <v>0</v>
      </c>
      <c r="H136" s="20">
        <v>0</v>
      </c>
      <c r="I136" s="20">
        <v>0</v>
      </c>
      <c r="J136" s="20">
        <v>0</v>
      </c>
      <c r="K136" s="20">
        <v>0</v>
      </c>
      <c r="L136" s="20">
        <v>0</v>
      </c>
      <c r="M136" s="20"/>
      <c r="N136" s="20"/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13"/>
        <v>59734</v>
      </c>
      <c r="V136" s="21">
        <f t="shared" si="12"/>
        <v>0</v>
      </c>
      <c r="W136" s="21">
        <f t="shared" si="14"/>
        <v>59734</v>
      </c>
      <c r="X136" s="20">
        <v>59734</v>
      </c>
      <c r="Y136" s="21">
        <f t="shared" si="15"/>
        <v>0</v>
      </c>
      <c r="AA136">
        <f t="shared" ref="AA136:AA182" si="16">IF(X136=0,IF(Y136&gt;1,AA135+1,),)</f>
        <v>0</v>
      </c>
    </row>
    <row r="137" spans="1:27" ht="15.75" hidden="1" thickBot="1" x14ac:dyDescent="0.3">
      <c r="A137" s="18"/>
      <c r="B137" s="19" t="s">
        <v>45</v>
      </c>
      <c r="C137" s="20">
        <v>0</v>
      </c>
      <c r="D137" s="20">
        <v>0</v>
      </c>
      <c r="E137" s="20">
        <v>0</v>
      </c>
      <c r="F137" s="20">
        <v>0</v>
      </c>
      <c r="G137" s="20">
        <v>0</v>
      </c>
      <c r="H137" s="20">
        <v>0</v>
      </c>
      <c r="I137" s="20">
        <v>0</v>
      </c>
      <c r="J137" s="20">
        <v>0</v>
      </c>
      <c r="K137" s="20">
        <v>0</v>
      </c>
      <c r="L137" s="20">
        <v>0</v>
      </c>
      <c r="M137" s="20"/>
      <c r="N137" s="20"/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13"/>
        <v>59734</v>
      </c>
      <c r="V137" s="21">
        <f t="shared" si="12"/>
        <v>0</v>
      </c>
      <c r="W137" s="21">
        <f t="shared" si="14"/>
        <v>59734</v>
      </c>
      <c r="X137" s="20">
        <v>59734</v>
      </c>
      <c r="Y137" s="21">
        <f t="shared" si="15"/>
        <v>0</v>
      </c>
      <c r="AA137">
        <f t="shared" si="16"/>
        <v>0</v>
      </c>
    </row>
    <row r="138" spans="1:27" ht="15.75" hidden="1" thickBot="1" x14ac:dyDescent="0.3">
      <c r="A138" s="18"/>
      <c r="B138" s="19" t="s">
        <v>46</v>
      </c>
      <c r="C138" s="20">
        <v>0</v>
      </c>
      <c r="D138" s="20">
        <v>0</v>
      </c>
      <c r="E138" s="20">
        <v>0</v>
      </c>
      <c r="F138" s="20">
        <v>0</v>
      </c>
      <c r="G138" s="20">
        <v>0</v>
      </c>
      <c r="H138" s="20">
        <v>0</v>
      </c>
      <c r="I138" s="20">
        <v>0</v>
      </c>
      <c r="J138" s="20">
        <v>0</v>
      </c>
      <c r="K138" s="20">
        <v>0</v>
      </c>
      <c r="L138" s="20">
        <v>0</v>
      </c>
      <c r="M138" s="20"/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/>
      <c r="U138" s="20">
        <f t="shared" si="13"/>
        <v>79734</v>
      </c>
      <c r="V138" s="21">
        <f t="shared" si="12"/>
        <v>0</v>
      </c>
      <c r="W138" s="21">
        <f t="shared" si="14"/>
        <v>79734</v>
      </c>
      <c r="X138" s="20">
        <v>79734</v>
      </c>
      <c r="Y138" s="21">
        <f t="shared" si="15"/>
        <v>0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0</v>
      </c>
      <c r="D139" s="20">
        <v>0</v>
      </c>
      <c r="E139" s="20">
        <v>0</v>
      </c>
      <c r="F139" s="20">
        <v>0</v>
      </c>
      <c r="G139" s="20">
        <v>0</v>
      </c>
      <c r="H139" s="20">
        <v>0</v>
      </c>
      <c r="I139" s="20">
        <v>0</v>
      </c>
      <c r="J139" s="20">
        <v>0</v>
      </c>
      <c r="K139" s="20">
        <v>0</v>
      </c>
      <c r="L139" s="20">
        <v>0</v>
      </c>
      <c r="M139" s="20"/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/>
      <c r="U139" s="20">
        <f t="shared" si="13"/>
        <v>66536</v>
      </c>
      <c r="V139" s="21">
        <f t="shared" si="12"/>
        <v>0</v>
      </c>
      <c r="W139" s="21">
        <f t="shared" si="14"/>
        <v>66536</v>
      </c>
      <c r="X139" s="20">
        <v>66536</v>
      </c>
      <c r="Y139" s="21">
        <f t="shared" si="15"/>
        <v>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0</v>
      </c>
      <c r="D140" s="20">
        <v>0</v>
      </c>
      <c r="E140" s="20">
        <v>0</v>
      </c>
      <c r="F140" s="20">
        <v>0</v>
      </c>
      <c r="G140" s="20">
        <v>0</v>
      </c>
      <c r="H140" s="20">
        <v>0</v>
      </c>
      <c r="I140" s="20">
        <v>0</v>
      </c>
      <c r="J140" s="20">
        <v>0</v>
      </c>
      <c r="K140" s="20">
        <v>0</v>
      </c>
      <c r="L140" s="20">
        <v>0</v>
      </c>
      <c r="M140" s="20"/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/>
      <c r="U140" s="20">
        <f t="shared" si="13"/>
        <v>66536</v>
      </c>
      <c r="V140" s="21">
        <f t="shared" si="12"/>
        <v>0</v>
      </c>
      <c r="W140" s="21">
        <f t="shared" si="14"/>
        <v>66536</v>
      </c>
      <c r="X140" s="20">
        <v>66536</v>
      </c>
      <c r="Y140" s="21">
        <f t="shared" si="15"/>
        <v>0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0</v>
      </c>
      <c r="D141" s="20">
        <v>0</v>
      </c>
      <c r="E141" s="20">
        <v>0</v>
      </c>
      <c r="F141" s="20">
        <v>0</v>
      </c>
      <c r="G141" s="20">
        <v>0</v>
      </c>
      <c r="H141" s="20">
        <v>0</v>
      </c>
      <c r="I141" s="20">
        <v>0</v>
      </c>
      <c r="J141" s="20">
        <v>0</v>
      </c>
      <c r="K141" s="20">
        <v>0</v>
      </c>
      <c r="L141" s="20">
        <v>0</v>
      </c>
      <c r="M141" s="20"/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13"/>
        <v>66536</v>
      </c>
      <c r="V141" s="21">
        <f t="shared" si="12"/>
        <v>0</v>
      </c>
      <c r="W141" s="21">
        <f t="shared" si="14"/>
        <v>66536</v>
      </c>
      <c r="X141" s="20">
        <v>66536</v>
      </c>
      <c r="Y141" s="21">
        <f t="shared" si="15"/>
        <v>0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/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/>
      <c r="U142" s="20">
        <f t="shared" si="13"/>
        <v>66536</v>
      </c>
      <c r="V142" s="21">
        <f t="shared" si="12"/>
        <v>0</v>
      </c>
      <c r="W142" s="21">
        <f t="shared" si="14"/>
        <v>66536</v>
      </c>
      <c r="X142" s="20">
        <v>66536</v>
      </c>
      <c r="Y142" s="21">
        <f t="shared" si="15"/>
        <v>0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0</v>
      </c>
      <c r="D143" s="20">
        <v>0</v>
      </c>
      <c r="E143" s="20">
        <v>0</v>
      </c>
      <c r="F143" s="20">
        <v>0</v>
      </c>
      <c r="G143" s="20">
        <v>0</v>
      </c>
      <c r="H143" s="20">
        <v>0</v>
      </c>
      <c r="I143" s="20">
        <v>0</v>
      </c>
      <c r="J143" s="20">
        <v>0</v>
      </c>
      <c r="K143" s="20">
        <v>0</v>
      </c>
      <c r="L143" s="20">
        <v>0</v>
      </c>
      <c r="M143" s="20"/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/>
      <c r="U143" s="20">
        <f t="shared" si="13"/>
        <v>66536</v>
      </c>
      <c r="V143" s="21">
        <f t="shared" si="12"/>
        <v>0</v>
      </c>
      <c r="W143" s="21">
        <f t="shared" si="14"/>
        <v>66536</v>
      </c>
      <c r="X143" s="20">
        <v>66536</v>
      </c>
      <c r="Y143" s="21">
        <f t="shared" si="15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0</v>
      </c>
      <c r="D144" s="20">
        <v>0</v>
      </c>
      <c r="E144" s="20">
        <v>0</v>
      </c>
      <c r="F144" s="20">
        <v>0</v>
      </c>
      <c r="G144" s="20">
        <v>0</v>
      </c>
      <c r="H144" s="20">
        <v>0</v>
      </c>
      <c r="I144" s="20">
        <v>0</v>
      </c>
      <c r="J144" s="20">
        <v>0</v>
      </c>
      <c r="K144" s="20">
        <v>0</v>
      </c>
      <c r="L144" s="20">
        <v>0</v>
      </c>
      <c r="M144" s="20"/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3"/>
        <v>66536</v>
      </c>
      <c r="V144" s="21">
        <f t="shared" si="12"/>
        <v>0</v>
      </c>
      <c r="W144" s="21">
        <f t="shared" si="14"/>
        <v>66536</v>
      </c>
      <c r="X144" s="20">
        <v>66536</v>
      </c>
      <c r="Y144" s="21">
        <f t="shared" si="15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0</v>
      </c>
      <c r="D145" s="20">
        <v>0</v>
      </c>
      <c r="E145" s="20">
        <v>0</v>
      </c>
      <c r="F145" s="20">
        <v>0</v>
      </c>
      <c r="G145" s="20">
        <v>0</v>
      </c>
      <c r="H145" s="20">
        <v>0</v>
      </c>
      <c r="I145" s="20">
        <v>0</v>
      </c>
      <c r="J145" s="20">
        <v>0</v>
      </c>
      <c r="K145" s="20">
        <v>0</v>
      </c>
      <c r="L145" s="20">
        <v>0</v>
      </c>
      <c r="M145" s="20"/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3"/>
        <v>66536</v>
      </c>
      <c r="V145" s="21">
        <f t="shared" si="12"/>
        <v>0</v>
      </c>
      <c r="W145" s="21">
        <f t="shared" si="14"/>
        <v>66536</v>
      </c>
      <c r="X145" s="20">
        <v>66536</v>
      </c>
      <c r="Y145" s="21">
        <f t="shared" si="15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0</v>
      </c>
      <c r="D146" s="20">
        <v>0</v>
      </c>
      <c r="E146" s="20">
        <v>0</v>
      </c>
      <c r="F146" s="20">
        <v>0</v>
      </c>
      <c r="G146" s="20">
        <v>0</v>
      </c>
      <c r="H146" s="20">
        <v>0</v>
      </c>
      <c r="I146" s="20">
        <v>0</v>
      </c>
      <c r="J146" s="20">
        <v>0</v>
      </c>
      <c r="K146" s="20">
        <v>0</v>
      </c>
      <c r="L146" s="20">
        <v>0</v>
      </c>
      <c r="M146" s="20"/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3"/>
        <v>66536</v>
      </c>
      <c r="V146" s="21">
        <f t="shared" si="12"/>
        <v>0</v>
      </c>
      <c r="W146" s="21">
        <f t="shared" si="14"/>
        <v>66536</v>
      </c>
      <c r="X146" s="20">
        <v>66536</v>
      </c>
      <c r="Y146" s="21">
        <f t="shared" si="15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0</v>
      </c>
      <c r="D147" s="20">
        <v>0</v>
      </c>
      <c r="E147" s="20">
        <v>0</v>
      </c>
      <c r="F147" s="20">
        <v>0</v>
      </c>
      <c r="G147" s="20">
        <v>0</v>
      </c>
      <c r="H147" s="20">
        <v>0</v>
      </c>
      <c r="I147" s="20">
        <v>0</v>
      </c>
      <c r="J147" s="20">
        <v>0</v>
      </c>
      <c r="K147" s="20">
        <v>0</v>
      </c>
      <c r="L147" s="20">
        <v>0</v>
      </c>
      <c r="M147" s="20"/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3"/>
        <v>66536</v>
      </c>
      <c r="V147" s="21">
        <f t="shared" si="12"/>
        <v>0</v>
      </c>
      <c r="W147" s="21">
        <f t="shared" si="14"/>
        <v>66536</v>
      </c>
      <c r="X147" s="20">
        <v>66536</v>
      </c>
      <c r="Y147" s="21">
        <f t="shared" si="15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0</v>
      </c>
      <c r="D148" s="20">
        <v>0</v>
      </c>
      <c r="E148" s="20">
        <v>0</v>
      </c>
      <c r="F148" s="20">
        <v>0</v>
      </c>
      <c r="G148" s="20">
        <v>0</v>
      </c>
      <c r="H148" s="20">
        <v>0</v>
      </c>
      <c r="I148" s="20">
        <v>0</v>
      </c>
      <c r="J148" s="20">
        <v>0</v>
      </c>
      <c r="K148" s="20">
        <v>0</v>
      </c>
      <c r="L148" s="20">
        <v>0</v>
      </c>
      <c r="M148" s="20"/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3"/>
        <v>66536</v>
      </c>
      <c r="V148" s="21">
        <f t="shared" si="12"/>
        <v>0</v>
      </c>
      <c r="W148" s="21">
        <f t="shared" si="14"/>
        <v>66536</v>
      </c>
      <c r="X148" s="20">
        <v>66536</v>
      </c>
      <c r="Y148" s="21">
        <f t="shared" si="15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0</v>
      </c>
      <c r="D149" s="20">
        <v>0</v>
      </c>
      <c r="E149" s="20">
        <v>0</v>
      </c>
      <c r="F149" s="20">
        <v>0</v>
      </c>
      <c r="G149" s="20">
        <v>0</v>
      </c>
      <c r="H149" s="20">
        <v>0</v>
      </c>
      <c r="I149" s="20">
        <v>0</v>
      </c>
      <c r="J149" s="20">
        <v>0</v>
      </c>
      <c r="K149" s="20">
        <v>0</v>
      </c>
      <c r="L149" s="20">
        <v>0</v>
      </c>
      <c r="M149" s="20"/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3"/>
        <v>66536</v>
      </c>
      <c r="V149" s="21">
        <f t="shared" si="12"/>
        <v>0</v>
      </c>
      <c r="W149" s="21">
        <f t="shared" si="14"/>
        <v>66536</v>
      </c>
      <c r="X149" s="20">
        <v>66536</v>
      </c>
      <c r="Y149" s="21">
        <f t="shared" si="15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0</v>
      </c>
      <c r="D150" s="20">
        <v>0</v>
      </c>
      <c r="E150" s="20">
        <v>0</v>
      </c>
      <c r="F150" s="20">
        <v>0</v>
      </c>
      <c r="G150" s="20">
        <v>0</v>
      </c>
      <c r="H150" s="20">
        <v>0</v>
      </c>
      <c r="I150" s="20">
        <v>0</v>
      </c>
      <c r="J150" s="20">
        <v>0</v>
      </c>
      <c r="K150" s="20">
        <v>0</v>
      </c>
      <c r="L150" s="20">
        <v>0</v>
      </c>
      <c r="M150" s="20"/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3"/>
        <v>68536</v>
      </c>
      <c r="V150" s="21">
        <f t="shared" si="12"/>
        <v>0</v>
      </c>
      <c r="W150" s="21">
        <f t="shared" si="14"/>
        <v>68536</v>
      </c>
      <c r="X150" s="20"/>
      <c r="Y150" s="21">
        <f t="shared" si="15"/>
        <v>68536</v>
      </c>
      <c r="AA150">
        <f t="shared" si="16"/>
        <v>1</v>
      </c>
    </row>
    <row r="151" spans="1:27" ht="15.75" hidden="1" thickBot="1" x14ac:dyDescent="0.3">
      <c r="A151" s="18">
        <v>2015</v>
      </c>
      <c r="B151" s="19" t="s">
        <v>35</v>
      </c>
      <c r="C151" s="20">
        <v>0</v>
      </c>
      <c r="D151" s="20">
        <v>0</v>
      </c>
      <c r="E151" s="20">
        <v>0</v>
      </c>
      <c r="F151" s="20">
        <v>0</v>
      </c>
      <c r="G151" s="20">
        <v>0</v>
      </c>
      <c r="H151" s="20">
        <v>0</v>
      </c>
      <c r="I151" s="20">
        <v>0</v>
      </c>
      <c r="J151" s="20">
        <v>0</v>
      </c>
      <c r="K151" s="20">
        <v>0</v>
      </c>
      <c r="L151" s="20">
        <v>0</v>
      </c>
      <c r="M151" s="20"/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13"/>
        <v>71395</v>
      </c>
      <c r="V151" s="21">
        <f t="shared" si="12"/>
        <v>68536</v>
      </c>
      <c r="W151" s="21">
        <f t="shared" si="14"/>
        <v>139931</v>
      </c>
      <c r="X151" s="20">
        <v>139931</v>
      </c>
      <c r="Y151" s="21">
        <f t="shared" si="15"/>
        <v>0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0</v>
      </c>
      <c r="D152" s="20">
        <v>0</v>
      </c>
      <c r="E152" s="20">
        <v>0</v>
      </c>
      <c r="F152" s="20">
        <v>0</v>
      </c>
      <c r="G152" s="20">
        <v>0</v>
      </c>
      <c r="H152" s="20">
        <v>0</v>
      </c>
      <c r="I152" s="20">
        <v>0</v>
      </c>
      <c r="J152" s="20">
        <v>0</v>
      </c>
      <c r="K152" s="20">
        <v>0</v>
      </c>
      <c r="L152" s="20">
        <v>0</v>
      </c>
      <c r="M152" s="20"/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3"/>
        <v>71395</v>
      </c>
      <c r="V152" s="21">
        <f t="shared" si="12"/>
        <v>0</v>
      </c>
      <c r="W152" s="21">
        <f t="shared" si="14"/>
        <v>71395</v>
      </c>
      <c r="X152" s="20">
        <v>71395</v>
      </c>
      <c r="Y152" s="21">
        <f t="shared" si="15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0</v>
      </c>
      <c r="D153" s="20">
        <v>0</v>
      </c>
      <c r="E153" s="20">
        <v>0</v>
      </c>
      <c r="F153" s="20">
        <v>0</v>
      </c>
      <c r="G153" s="20">
        <v>0</v>
      </c>
      <c r="H153" s="20">
        <v>0</v>
      </c>
      <c r="I153" s="20">
        <v>0</v>
      </c>
      <c r="J153" s="20">
        <v>0</v>
      </c>
      <c r="K153" s="20">
        <v>0</v>
      </c>
      <c r="L153" s="20">
        <v>0</v>
      </c>
      <c r="M153" s="20"/>
      <c r="N153" s="20">
        <v>7000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3"/>
        <v>71395</v>
      </c>
      <c r="V153" s="21">
        <f t="shared" si="12"/>
        <v>0</v>
      </c>
      <c r="W153" s="21">
        <f t="shared" si="14"/>
        <v>71395</v>
      </c>
      <c r="X153" s="20">
        <v>71395</v>
      </c>
      <c r="Y153" s="21">
        <f t="shared" si="15"/>
        <v>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0</v>
      </c>
      <c r="D154" s="20">
        <v>0</v>
      </c>
      <c r="E154" s="20">
        <v>0</v>
      </c>
      <c r="F154" s="20">
        <v>0</v>
      </c>
      <c r="G154" s="20">
        <v>0</v>
      </c>
      <c r="H154" s="20">
        <v>0</v>
      </c>
      <c r="I154" s="20">
        <v>0</v>
      </c>
      <c r="J154" s="20">
        <v>0</v>
      </c>
      <c r="K154" s="20">
        <v>0</v>
      </c>
      <c r="L154" s="20">
        <v>0</v>
      </c>
      <c r="M154" s="20"/>
      <c r="N154" s="20">
        <v>7000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3"/>
        <v>71395</v>
      </c>
      <c r="V154" s="21">
        <f t="shared" si="12"/>
        <v>0</v>
      </c>
      <c r="W154" s="21">
        <f t="shared" si="14"/>
        <v>71395</v>
      </c>
      <c r="X154" s="20">
        <v>71395</v>
      </c>
      <c r="Y154" s="21">
        <f t="shared" si="15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0</v>
      </c>
      <c r="D155" s="20">
        <v>0</v>
      </c>
      <c r="E155" s="20">
        <v>0</v>
      </c>
      <c r="F155" s="20">
        <v>0</v>
      </c>
      <c r="G155" s="20">
        <v>0</v>
      </c>
      <c r="H155" s="20">
        <v>0</v>
      </c>
      <c r="I155" s="20">
        <v>0</v>
      </c>
      <c r="J155" s="20">
        <v>0</v>
      </c>
      <c r="K155" s="20">
        <v>0</v>
      </c>
      <c r="L155" s="20">
        <v>0</v>
      </c>
      <c r="M155" s="20"/>
      <c r="N155" s="20">
        <v>7000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3"/>
        <v>71395</v>
      </c>
      <c r="V155" s="21">
        <f t="shared" si="12"/>
        <v>0</v>
      </c>
      <c r="W155" s="21">
        <f t="shared" si="14"/>
        <v>71395</v>
      </c>
      <c r="X155" s="20">
        <v>71395</v>
      </c>
      <c r="Y155" s="21">
        <f t="shared" si="15"/>
        <v>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0</v>
      </c>
      <c r="D156" s="20">
        <v>0</v>
      </c>
      <c r="E156" s="20">
        <v>0</v>
      </c>
      <c r="F156" s="20">
        <v>0</v>
      </c>
      <c r="G156" s="20">
        <v>0</v>
      </c>
      <c r="H156" s="20">
        <v>0</v>
      </c>
      <c r="I156" s="20">
        <v>0</v>
      </c>
      <c r="J156" s="20">
        <v>0</v>
      </c>
      <c r="K156" s="20">
        <v>0</v>
      </c>
      <c r="L156" s="20">
        <v>0</v>
      </c>
      <c r="M156" s="20"/>
      <c r="N156" s="20">
        <v>7000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3"/>
        <v>71395</v>
      </c>
      <c r="V156" s="21">
        <f t="shared" si="12"/>
        <v>0</v>
      </c>
      <c r="W156" s="21">
        <f t="shared" si="14"/>
        <v>71395</v>
      </c>
      <c r="X156" s="20">
        <v>71395</v>
      </c>
      <c r="Y156" s="21">
        <f t="shared" si="15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0</v>
      </c>
      <c r="D157" s="20">
        <v>0</v>
      </c>
      <c r="E157" s="20">
        <v>0</v>
      </c>
      <c r="F157" s="20">
        <v>0</v>
      </c>
      <c r="G157" s="20">
        <v>0</v>
      </c>
      <c r="H157" s="20">
        <v>0</v>
      </c>
      <c r="I157" s="20">
        <v>0</v>
      </c>
      <c r="J157" s="20">
        <v>0</v>
      </c>
      <c r="K157" s="20">
        <v>0</v>
      </c>
      <c r="L157" s="20">
        <v>0</v>
      </c>
      <c r="M157" s="20"/>
      <c r="N157" s="20">
        <v>7000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3"/>
        <v>71395</v>
      </c>
      <c r="V157" s="21">
        <f t="shared" si="12"/>
        <v>0</v>
      </c>
      <c r="W157" s="21">
        <f t="shared" si="14"/>
        <v>71395</v>
      </c>
      <c r="X157" s="20">
        <v>71395</v>
      </c>
      <c r="Y157" s="21">
        <f t="shared" si="15"/>
        <v>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0</v>
      </c>
      <c r="D158" s="20">
        <v>0</v>
      </c>
      <c r="E158" s="20">
        <v>0</v>
      </c>
      <c r="F158" s="20">
        <v>0</v>
      </c>
      <c r="G158" s="20">
        <v>0</v>
      </c>
      <c r="H158" s="20">
        <v>0</v>
      </c>
      <c r="I158" s="20">
        <v>0</v>
      </c>
      <c r="J158" s="20">
        <v>0</v>
      </c>
      <c r="K158" s="20">
        <v>0</v>
      </c>
      <c r="L158" s="20">
        <v>0</v>
      </c>
      <c r="M158" s="20"/>
      <c r="N158" s="20">
        <v>7000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3"/>
        <v>71395</v>
      </c>
      <c r="V158" s="21">
        <f t="shared" si="12"/>
        <v>0</v>
      </c>
      <c r="W158" s="21">
        <f t="shared" si="14"/>
        <v>71395</v>
      </c>
      <c r="X158" s="20">
        <v>71395</v>
      </c>
      <c r="Y158" s="21">
        <f t="shared" si="15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0</v>
      </c>
      <c r="D159" s="20">
        <v>0</v>
      </c>
      <c r="E159" s="20">
        <v>0</v>
      </c>
      <c r="F159" s="20">
        <v>0</v>
      </c>
      <c r="G159" s="20">
        <v>0</v>
      </c>
      <c r="H159" s="20">
        <v>0</v>
      </c>
      <c r="I159" s="20">
        <v>0</v>
      </c>
      <c r="J159" s="20">
        <v>0</v>
      </c>
      <c r="K159" s="20">
        <v>0</v>
      </c>
      <c r="L159" s="20">
        <v>0</v>
      </c>
      <c r="M159" s="20"/>
      <c r="N159" s="20">
        <v>7000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3"/>
        <v>71395</v>
      </c>
      <c r="V159" s="21">
        <f t="shared" si="12"/>
        <v>0</v>
      </c>
      <c r="W159" s="21">
        <f t="shared" si="14"/>
        <v>71395</v>
      </c>
      <c r="X159" s="20">
        <v>71395</v>
      </c>
      <c r="Y159" s="21">
        <f t="shared" si="15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0</v>
      </c>
      <c r="D160" s="20">
        <v>0</v>
      </c>
      <c r="E160" s="20">
        <v>0</v>
      </c>
      <c r="F160" s="20">
        <v>0</v>
      </c>
      <c r="G160" s="20">
        <v>0</v>
      </c>
      <c r="H160" s="20">
        <v>0</v>
      </c>
      <c r="I160" s="20">
        <v>0</v>
      </c>
      <c r="J160" s="20">
        <v>0</v>
      </c>
      <c r="K160" s="20">
        <v>0</v>
      </c>
      <c r="L160" s="20">
        <v>0</v>
      </c>
      <c r="M160" s="20"/>
      <c r="N160" s="20">
        <v>7000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si="13"/>
        <v>71395</v>
      </c>
      <c r="V160" s="21">
        <f t="shared" si="12"/>
        <v>0</v>
      </c>
      <c r="W160" s="21">
        <f t="shared" si="14"/>
        <v>71395</v>
      </c>
      <c r="X160" s="20"/>
      <c r="Y160" s="21">
        <f t="shared" si="15"/>
        <v>71395</v>
      </c>
      <c r="AA160">
        <f t="shared" si="16"/>
        <v>1</v>
      </c>
    </row>
    <row r="161" spans="1:27" ht="15.75" hidden="1" thickBot="1" x14ac:dyDescent="0.3">
      <c r="A161" s="18"/>
      <c r="B161" s="19" t="s">
        <v>45</v>
      </c>
      <c r="C161" s="20">
        <v>0</v>
      </c>
      <c r="D161" s="20">
        <v>0</v>
      </c>
      <c r="E161" s="20">
        <v>0</v>
      </c>
      <c r="F161" s="20">
        <v>0</v>
      </c>
      <c r="G161" s="20">
        <v>0</v>
      </c>
      <c r="H161" s="20">
        <v>0</v>
      </c>
      <c r="I161" s="20">
        <v>0</v>
      </c>
      <c r="J161" s="20">
        <v>0</v>
      </c>
      <c r="K161" s="20">
        <v>0</v>
      </c>
      <c r="L161" s="20">
        <v>0</v>
      </c>
      <c r="M161" s="20"/>
      <c r="N161" s="20">
        <v>7000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ref="U161:U192" si="17">G161+L161+M161+R161+S161+N161+Q161+T161</f>
        <v>71395</v>
      </c>
      <c r="V161" s="21">
        <f t="shared" si="12"/>
        <v>71395</v>
      </c>
      <c r="W161" s="21">
        <f t="shared" si="14"/>
        <v>142790</v>
      </c>
      <c r="X161" s="20">
        <v>142790</v>
      </c>
      <c r="Y161" s="21">
        <f t="shared" si="15"/>
        <v>0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0</v>
      </c>
      <c r="D162" s="20">
        <v>0</v>
      </c>
      <c r="E162" s="20">
        <v>0</v>
      </c>
      <c r="F162" s="20">
        <v>0</v>
      </c>
      <c r="G162" s="20">
        <v>0</v>
      </c>
      <c r="H162" s="20">
        <v>0</v>
      </c>
      <c r="I162" s="20">
        <v>0</v>
      </c>
      <c r="J162" s="20">
        <v>0</v>
      </c>
      <c r="K162" s="20">
        <v>0</v>
      </c>
      <c r="L162" s="20">
        <v>0</v>
      </c>
      <c r="M162" s="20"/>
      <c r="N162" s="20">
        <v>7000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si="17"/>
        <v>71395</v>
      </c>
      <c r="V162" s="21">
        <f t="shared" ref="V162:V210" si="18">Y161</f>
        <v>0</v>
      </c>
      <c r="W162" s="21">
        <f t="shared" si="14"/>
        <v>71395</v>
      </c>
      <c r="X162" s="20">
        <v>71395</v>
      </c>
      <c r="Y162" s="21">
        <f t="shared" si="15"/>
        <v>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0</v>
      </c>
      <c r="D163" s="20">
        <v>0</v>
      </c>
      <c r="E163" s="20">
        <v>0</v>
      </c>
      <c r="F163" s="20">
        <v>0</v>
      </c>
      <c r="G163" s="20">
        <v>0</v>
      </c>
      <c r="H163" s="20">
        <v>0</v>
      </c>
      <c r="I163" s="20">
        <v>0</v>
      </c>
      <c r="J163" s="20">
        <v>0</v>
      </c>
      <c r="K163" s="20">
        <v>0</v>
      </c>
      <c r="L163" s="20">
        <v>0</v>
      </c>
      <c r="M163" s="20"/>
      <c r="N163" s="20">
        <v>7000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81395</v>
      </c>
      <c r="V163" s="21">
        <f t="shared" si="18"/>
        <v>0</v>
      </c>
      <c r="W163" s="21">
        <f t="shared" si="14"/>
        <v>81395</v>
      </c>
      <c r="X163" s="20">
        <v>81395</v>
      </c>
      <c r="Y163" s="21">
        <f t="shared" si="15"/>
        <v>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0</v>
      </c>
      <c r="D164" s="20">
        <v>0</v>
      </c>
      <c r="E164" s="20">
        <v>0</v>
      </c>
      <c r="F164" s="20">
        <v>0</v>
      </c>
      <c r="G164" s="20">
        <v>0</v>
      </c>
      <c r="H164" s="20">
        <v>0</v>
      </c>
      <c r="I164" s="20">
        <v>0</v>
      </c>
      <c r="J164" s="20">
        <v>0</v>
      </c>
      <c r="K164" s="20">
        <v>0</v>
      </c>
      <c r="L164" s="20">
        <v>0</v>
      </c>
      <c r="M164" s="20"/>
      <c r="N164" s="20">
        <v>7000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81395</v>
      </c>
      <c r="V164" s="21">
        <f t="shared" si="18"/>
        <v>0</v>
      </c>
      <c r="W164" s="21">
        <f t="shared" si="14"/>
        <v>81395</v>
      </c>
      <c r="X164" s="20">
        <v>81395</v>
      </c>
      <c r="Y164" s="21">
        <f t="shared" si="15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0</v>
      </c>
      <c r="D165" s="20">
        <v>0</v>
      </c>
      <c r="E165" s="20">
        <v>0</v>
      </c>
      <c r="F165" s="20">
        <v>0</v>
      </c>
      <c r="G165" s="20">
        <v>0</v>
      </c>
      <c r="H165" s="20">
        <v>0</v>
      </c>
      <c r="I165" s="20">
        <v>0</v>
      </c>
      <c r="J165" s="20">
        <v>0</v>
      </c>
      <c r="K165" s="20">
        <v>0</v>
      </c>
      <c r="L165" s="20">
        <v>0</v>
      </c>
      <c r="M165" s="20"/>
      <c r="N165" s="20">
        <v>7000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7"/>
        <v>81395</v>
      </c>
      <c r="V165" s="21">
        <f t="shared" si="18"/>
        <v>0</v>
      </c>
      <c r="W165" s="21">
        <f t="shared" si="14"/>
        <v>81395</v>
      </c>
      <c r="X165" s="20">
        <v>81395</v>
      </c>
      <c r="Y165" s="21">
        <f t="shared" si="15"/>
        <v>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/>
      <c r="N166" s="20">
        <v>7000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17"/>
        <v>81395</v>
      </c>
      <c r="V166" s="21">
        <f t="shared" si="18"/>
        <v>0</v>
      </c>
      <c r="W166" s="21">
        <f t="shared" si="14"/>
        <v>81395</v>
      </c>
      <c r="X166" s="20"/>
      <c r="Y166" s="21">
        <f t="shared" si="15"/>
        <v>81395</v>
      </c>
      <c r="AA166">
        <f t="shared" si="16"/>
        <v>1</v>
      </c>
    </row>
    <row r="167" spans="1:27" ht="15.75" hidden="1" thickBot="1" x14ac:dyDescent="0.3">
      <c r="A167" s="18"/>
      <c r="B167" s="19" t="s">
        <v>39</v>
      </c>
      <c r="C167" s="20">
        <v>0</v>
      </c>
      <c r="D167" s="20">
        <v>0</v>
      </c>
      <c r="E167" s="20">
        <v>0</v>
      </c>
      <c r="F167" s="20">
        <v>0</v>
      </c>
      <c r="G167" s="20">
        <v>0</v>
      </c>
      <c r="H167" s="20">
        <v>0</v>
      </c>
      <c r="I167" s="20">
        <v>0</v>
      </c>
      <c r="J167" s="20">
        <v>0</v>
      </c>
      <c r="K167" s="20">
        <v>0</v>
      </c>
      <c r="L167" s="20">
        <v>0</v>
      </c>
      <c r="M167" s="20"/>
      <c r="N167" s="20">
        <v>7000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81395</v>
      </c>
      <c r="V167" s="21">
        <f t="shared" si="18"/>
        <v>81395</v>
      </c>
      <c r="W167" s="21">
        <f t="shared" si="14"/>
        <v>162790</v>
      </c>
      <c r="X167" s="20">
        <v>162790</v>
      </c>
      <c r="Y167" s="21">
        <f t="shared" si="15"/>
        <v>0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0</v>
      </c>
      <c r="D168" s="20">
        <v>0</v>
      </c>
      <c r="E168" s="20">
        <v>0</v>
      </c>
      <c r="F168" s="20">
        <v>0</v>
      </c>
      <c r="G168" s="20">
        <v>0</v>
      </c>
      <c r="H168" s="20">
        <v>0</v>
      </c>
      <c r="I168" s="20">
        <v>0</v>
      </c>
      <c r="J168" s="20">
        <v>0</v>
      </c>
      <c r="K168" s="20">
        <v>0</v>
      </c>
      <c r="L168" s="20">
        <v>0</v>
      </c>
      <c r="M168" s="20"/>
      <c r="N168" s="20">
        <v>7000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81395</v>
      </c>
      <c r="V168" s="21">
        <f t="shared" si="18"/>
        <v>0</v>
      </c>
      <c r="W168" s="21">
        <f t="shared" si="14"/>
        <v>81395</v>
      </c>
      <c r="X168" s="20">
        <v>81395</v>
      </c>
      <c r="Y168" s="21">
        <f t="shared" si="15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0</v>
      </c>
      <c r="D169" s="20">
        <v>0</v>
      </c>
      <c r="E169" s="20">
        <v>0</v>
      </c>
      <c r="F169" s="20">
        <v>0</v>
      </c>
      <c r="G169" s="20">
        <v>0</v>
      </c>
      <c r="H169" s="20">
        <v>0</v>
      </c>
      <c r="I169" s="20">
        <v>0</v>
      </c>
      <c r="J169" s="20">
        <v>0</v>
      </c>
      <c r="K169" s="20">
        <v>0</v>
      </c>
      <c r="L169" s="20">
        <v>0</v>
      </c>
      <c r="M169" s="20"/>
      <c r="N169" s="20">
        <v>7000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81395</v>
      </c>
      <c r="V169" s="21">
        <f t="shared" si="18"/>
        <v>0</v>
      </c>
      <c r="W169" s="21">
        <f t="shared" si="14"/>
        <v>81395</v>
      </c>
      <c r="X169" s="20">
        <v>81395</v>
      </c>
      <c r="Y169" s="21">
        <f t="shared" si="15"/>
        <v>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0</v>
      </c>
      <c r="D170" s="20">
        <v>0</v>
      </c>
      <c r="E170" s="20">
        <v>0</v>
      </c>
      <c r="F170" s="20">
        <v>0</v>
      </c>
      <c r="G170" s="20">
        <v>0</v>
      </c>
      <c r="H170" s="20">
        <v>0</v>
      </c>
      <c r="I170" s="20">
        <v>0</v>
      </c>
      <c r="J170" s="20">
        <v>0</v>
      </c>
      <c r="K170" s="20">
        <v>0</v>
      </c>
      <c r="L170" s="20">
        <v>0</v>
      </c>
      <c r="M170" s="20"/>
      <c r="N170" s="20">
        <v>7000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81395</v>
      </c>
      <c r="V170" s="21">
        <f t="shared" si="18"/>
        <v>0</v>
      </c>
      <c r="W170" s="21">
        <f t="shared" si="14"/>
        <v>81395</v>
      </c>
      <c r="X170" s="20"/>
      <c r="Y170" s="21">
        <f t="shared" si="15"/>
        <v>81395</v>
      </c>
      <c r="AA170">
        <f t="shared" si="16"/>
        <v>1</v>
      </c>
    </row>
    <row r="171" spans="1:27" ht="15.75" hidden="1" thickBot="1" x14ac:dyDescent="0.3">
      <c r="A171" s="18"/>
      <c r="B171" s="19" t="s">
        <v>43</v>
      </c>
      <c r="C171" s="20">
        <v>0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0">
        <v>0</v>
      </c>
      <c r="K171" s="20">
        <v>0</v>
      </c>
      <c r="L171" s="20">
        <v>0</v>
      </c>
      <c r="M171" s="20"/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81395</v>
      </c>
      <c r="V171" s="21">
        <f t="shared" si="18"/>
        <v>81395</v>
      </c>
      <c r="W171" s="21">
        <f t="shared" si="14"/>
        <v>162790</v>
      </c>
      <c r="X171" s="20">
        <v>162790</v>
      </c>
      <c r="Y171" s="21">
        <f t="shared" si="15"/>
        <v>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0</v>
      </c>
      <c r="D172" s="20">
        <v>0</v>
      </c>
      <c r="E172" s="20">
        <v>0</v>
      </c>
      <c r="F172" s="20">
        <v>0</v>
      </c>
      <c r="G172" s="20">
        <v>0</v>
      </c>
      <c r="H172" s="20">
        <v>0</v>
      </c>
      <c r="I172" s="20">
        <v>0</v>
      </c>
      <c r="J172" s="20">
        <v>0</v>
      </c>
      <c r="K172" s="20">
        <v>0</v>
      </c>
      <c r="L172" s="20">
        <v>0</v>
      </c>
      <c r="M172" s="20"/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81395</v>
      </c>
      <c r="V172" s="21">
        <f t="shared" si="18"/>
        <v>0</v>
      </c>
      <c r="W172" s="21">
        <f t="shared" si="14"/>
        <v>81395</v>
      </c>
      <c r="X172" s="20"/>
      <c r="Y172" s="21">
        <f t="shared" si="15"/>
        <v>81395</v>
      </c>
      <c r="AA172">
        <f t="shared" si="16"/>
        <v>1</v>
      </c>
    </row>
    <row r="173" spans="1:27" ht="15.75" hidden="1" thickBot="1" x14ac:dyDescent="0.3">
      <c r="A173" s="18"/>
      <c r="B173" s="19" t="s">
        <v>45</v>
      </c>
      <c r="C173" s="20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0">
        <v>0</v>
      </c>
      <c r="K173" s="20">
        <v>0</v>
      </c>
      <c r="L173" s="20">
        <v>0</v>
      </c>
      <c r="M173" s="20"/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81395</v>
      </c>
      <c r="V173" s="21">
        <f t="shared" si="18"/>
        <v>81395</v>
      </c>
      <c r="W173" s="21">
        <f t="shared" si="14"/>
        <v>162790</v>
      </c>
      <c r="X173" s="20">
        <v>162790</v>
      </c>
      <c r="Y173" s="21">
        <f t="shared" si="15"/>
        <v>0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0</v>
      </c>
      <c r="D174" s="20">
        <v>0</v>
      </c>
      <c r="E174" s="20">
        <v>0</v>
      </c>
      <c r="F174" s="20">
        <v>0</v>
      </c>
      <c r="G174" s="20">
        <v>0</v>
      </c>
      <c r="H174" s="20">
        <v>0</v>
      </c>
      <c r="I174" s="20">
        <v>0</v>
      </c>
      <c r="J174" s="20">
        <v>0</v>
      </c>
      <c r="K174" s="20">
        <v>0</v>
      </c>
      <c r="L174" s="20">
        <v>0</v>
      </c>
      <c r="M174" s="20"/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81395</v>
      </c>
      <c r="V174" s="21">
        <f t="shared" si="18"/>
        <v>0</v>
      </c>
      <c r="W174" s="21">
        <f t="shared" si="14"/>
        <v>81395</v>
      </c>
      <c r="X174" s="20">
        <v>81395</v>
      </c>
      <c r="Y174" s="21">
        <f t="shared" si="15"/>
        <v>0</v>
      </c>
      <c r="AA174">
        <f t="shared" si="16"/>
        <v>0</v>
      </c>
    </row>
    <row r="175" spans="1:27" ht="15.75" hidden="1" thickBot="1" x14ac:dyDescent="0.3">
      <c r="A175" s="18">
        <v>2017</v>
      </c>
      <c r="B175" s="38" t="s">
        <v>35</v>
      </c>
      <c r="C175" s="39">
        <v>0</v>
      </c>
      <c r="D175" s="39">
        <v>0</v>
      </c>
      <c r="E175" s="39">
        <v>0</v>
      </c>
      <c r="F175" s="39">
        <v>0</v>
      </c>
      <c r="G175" s="39">
        <v>0</v>
      </c>
      <c r="H175" s="39">
        <v>0</v>
      </c>
      <c r="I175" s="39">
        <v>0</v>
      </c>
      <c r="J175" s="39">
        <v>0</v>
      </c>
      <c r="K175" s="44">
        <f t="shared" ref="K175:K182" si="19">IF(J175&lt;=120,559,IF(AND(J175&gt;=121,J175&lt;=150),739,IF(AND(J175&gt;=151,J175&lt;=200),1279,IF(J175&gt;=201,2359,))))</f>
        <v>559</v>
      </c>
      <c r="L175" s="39">
        <f t="shared" ref="L175:L210" si="20">IF(K175=559,K175*J175,IF(K175=739,120*559+(J175-120)*739,IF(K175=1279,120*559+30*739+(J175-150)*1279,IF(K175=2359,120*559+30*739+50*1279+(J175-200)*2359,))))</f>
        <v>0</v>
      </c>
      <c r="M175" s="69">
        <v>3731</v>
      </c>
      <c r="N175" s="69">
        <v>7000</v>
      </c>
      <c r="O175" s="41"/>
      <c r="P175" s="41"/>
      <c r="Q175" s="69">
        <v>0</v>
      </c>
      <c r="R175" s="69">
        <v>0</v>
      </c>
      <c r="S175" s="69">
        <v>76410</v>
      </c>
      <c r="T175" s="69"/>
      <c r="U175" s="69">
        <f t="shared" si="17"/>
        <v>87141</v>
      </c>
      <c r="V175" s="41">
        <f t="shared" si="18"/>
        <v>0</v>
      </c>
      <c r="W175" s="41">
        <f t="shared" si="14"/>
        <v>87141</v>
      </c>
      <c r="X175" s="49"/>
      <c r="Y175" s="41">
        <f t="shared" si="15"/>
        <v>87141</v>
      </c>
      <c r="AA175">
        <f t="shared" si="16"/>
        <v>1</v>
      </c>
    </row>
    <row r="176" spans="1:27" ht="15.75" hidden="1" thickBot="1" x14ac:dyDescent="0.3">
      <c r="A176" s="18"/>
      <c r="B176" s="43" t="s">
        <v>36</v>
      </c>
      <c r="C176" s="44">
        <v>0</v>
      </c>
      <c r="D176" s="44">
        <v>0</v>
      </c>
      <c r="E176" s="44">
        <v>0</v>
      </c>
      <c r="F176" s="44">
        <v>0</v>
      </c>
      <c r="G176" s="44">
        <v>0</v>
      </c>
      <c r="H176" s="44">
        <v>0</v>
      </c>
      <c r="I176" s="44">
        <v>0</v>
      </c>
      <c r="J176" s="44">
        <v>0</v>
      </c>
      <c r="K176" s="44">
        <f t="shared" si="19"/>
        <v>559</v>
      </c>
      <c r="L176" s="44">
        <f t="shared" si="20"/>
        <v>0</v>
      </c>
      <c r="M176" s="70">
        <v>3731</v>
      </c>
      <c r="N176" s="70">
        <v>7000</v>
      </c>
      <c r="O176" s="46"/>
      <c r="P176" s="46"/>
      <c r="Q176" s="70">
        <v>0</v>
      </c>
      <c r="R176" s="70">
        <v>0</v>
      </c>
      <c r="S176" s="70">
        <v>76410</v>
      </c>
      <c r="T176" s="70"/>
      <c r="U176" s="70">
        <f t="shared" si="17"/>
        <v>87141</v>
      </c>
      <c r="V176" s="46">
        <f t="shared" si="18"/>
        <v>87141</v>
      </c>
      <c r="W176" s="46">
        <f t="shared" si="14"/>
        <v>174282</v>
      </c>
      <c r="X176" s="51">
        <v>174282</v>
      </c>
      <c r="Y176" s="46">
        <f t="shared" si="15"/>
        <v>0</v>
      </c>
      <c r="AA176">
        <f t="shared" si="16"/>
        <v>0</v>
      </c>
    </row>
    <row r="177" spans="1:27" ht="15.75" hidden="1" thickBot="1" x14ac:dyDescent="0.3">
      <c r="A177" s="18"/>
      <c r="B177" s="43" t="s">
        <v>37</v>
      </c>
      <c r="C177" s="44">
        <v>0</v>
      </c>
      <c r="D177" s="44">
        <v>0</v>
      </c>
      <c r="E177" s="44">
        <v>0</v>
      </c>
      <c r="F177" s="44">
        <v>0</v>
      </c>
      <c r="G177" s="44">
        <v>0</v>
      </c>
      <c r="H177" s="44">
        <v>0</v>
      </c>
      <c r="I177" s="44">
        <v>0</v>
      </c>
      <c r="J177" s="44">
        <v>0</v>
      </c>
      <c r="K177" s="44">
        <f t="shared" si="19"/>
        <v>559</v>
      </c>
      <c r="L177" s="44">
        <f t="shared" si="20"/>
        <v>0</v>
      </c>
      <c r="M177" s="70">
        <v>3731</v>
      </c>
      <c r="N177" s="70">
        <v>7000</v>
      </c>
      <c r="O177" s="46"/>
      <c r="P177" s="46"/>
      <c r="Q177" s="70">
        <v>0</v>
      </c>
      <c r="R177" s="70">
        <v>0</v>
      </c>
      <c r="S177" s="70">
        <v>76410</v>
      </c>
      <c r="T177" s="70"/>
      <c r="U177" s="70">
        <f t="shared" si="17"/>
        <v>87141</v>
      </c>
      <c r="V177" s="46">
        <f t="shared" si="18"/>
        <v>0</v>
      </c>
      <c r="W177" s="46">
        <f t="shared" si="14"/>
        <v>87141</v>
      </c>
      <c r="X177" s="51">
        <v>87141</v>
      </c>
      <c r="Y177" s="46">
        <f t="shared" si="15"/>
        <v>0</v>
      </c>
      <c r="AA177">
        <f t="shared" si="16"/>
        <v>0</v>
      </c>
    </row>
    <row r="178" spans="1:27" ht="15.75" hidden="1" thickBot="1" x14ac:dyDescent="0.3">
      <c r="A178" s="18"/>
      <c r="B178" s="43" t="s">
        <v>38</v>
      </c>
      <c r="C178" s="44">
        <v>0</v>
      </c>
      <c r="D178" s="44">
        <v>0</v>
      </c>
      <c r="E178" s="44">
        <v>0</v>
      </c>
      <c r="F178" s="44">
        <v>0</v>
      </c>
      <c r="G178" s="44">
        <v>0</v>
      </c>
      <c r="H178" s="44">
        <v>0</v>
      </c>
      <c r="I178" s="44">
        <v>0</v>
      </c>
      <c r="J178" s="44">
        <v>0</v>
      </c>
      <c r="K178" s="44">
        <f t="shared" si="19"/>
        <v>559</v>
      </c>
      <c r="L178" s="44">
        <f t="shared" si="20"/>
        <v>0</v>
      </c>
      <c r="M178" s="70">
        <v>3731</v>
      </c>
      <c r="N178" s="70">
        <v>7000</v>
      </c>
      <c r="O178" s="46"/>
      <c r="P178" s="46"/>
      <c r="Q178" s="70">
        <v>0</v>
      </c>
      <c r="R178" s="70">
        <v>0</v>
      </c>
      <c r="S178" s="70">
        <v>76410</v>
      </c>
      <c r="T178" s="70"/>
      <c r="U178" s="70">
        <f t="shared" si="17"/>
        <v>87141</v>
      </c>
      <c r="V178" s="46">
        <f t="shared" si="18"/>
        <v>0</v>
      </c>
      <c r="W178" s="46">
        <f t="shared" si="14"/>
        <v>87141</v>
      </c>
      <c r="X178" s="51">
        <v>87141</v>
      </c>
      <c r="Y178" s="46">
        <f t="shared" si="15"/>
        <v>0</v>
      </c>
      <c r="AA178">
        <f t="shared" si="16"/>
        <v>0</v>
      </c>
    </row>
    <row r="179" spans="1:27" ht="15.75" hidden="1" thickBot="1" x14ac:dyDescent="0.3">
      <c r="A179" s="18"/>
      <c r="B179" s="43" t="s">
        <v>39</v>
      </c>
      <c r="C179" s="44">
        <v>0</v>
      </c>
      <c r="D179" s="44">
        <v>0</v>
      </c>
      <c r="E179" s="44">
        <v>0</v>
      </c>
      <c r="F179" s="44">
        <v>0</v>
      </c>
      <c r="G179" s="44">
        <v>0</v>
      </c>
      <c r="H179" s="44">
        <v>0</v>
      </c>
      <c r="I179" s="44">
        <v>0</v>
      </c>
      <c r="J179" s="44">
        <v>0</v>
      </c>
      <c r="K179" s="44">
        <f t="shared" si="19"/>
        <v>559</v>
      </c>
      <c r="L179" s="44">
        <f t="shared" si="20"/>
        <v>0</v>
      </c>
      <c r="M179" s="70">
        <v>3731</v>
      </c>
      <c r="N179" s="70">
        <v>7000</v>
      </c>
      <c r="O179" s="46"/>
      <c r="P179" s="46"/>
      <c r="Q179" s="70">
        <v>0</v>
      </c>
      <c r="R179" s="70">
        <v>0</v>
      </c>
      <c r="S179" s="70">
        <v>76410</v>
      </c>
      <c r="T179" s="70"/>
      <c r="U179" s="70">
        <f t="shared" si="17"/>
        <v>87141</v>
      </c>
      <c r="V179" s="46">
        <f t="shared" si="18"/>
        <v>0</v>
      </c>
      <c r="W179" s="46">
        <f t="shared" si="14"/>
        <v>87141</v>
      </c>
      <c r="X179" s="51"/>
      <c r="Y179" s="46">
        <f t="shared" si="15"/>
        <v>87141</v>
      </c>
      <c r="AA179">
        <f t="shared" si="16"/>
        <v>1</v>
      </c>
    </row>
    <row r="180" spans="1:27" ht="15.75" hidden="1" thickBot="1" x14ac:dyDescent="0.3">
      <c r="A180" s="18"/>
      <c r="B180" s="43" t="s">
        <v>40</v>
      </c>
      <c r="C180" s="44">
        <v>0</v>
      </c>
      <c r="D180" s="44">
        <v>0</v>
      </c>
      <c r="E180" s="44">
        <v>0</v>
      </c>
      <c r="F180" s="44">
        <v>0</v>
      </c>
      <c r="G180" s="44">
        <v>0</v>
      </c>
      <c r="H180" s="44">
        <v>0</v>
      </c>
      <c r="I180" s="44">
        <v>0</v>
      </c>
      <c r="J180" s="44">
        <v>0</v>
      </c>
      <c r="K180" s="44">
        <f t="shared" si="19"/>
        <v>559</v>
      </c>
      <c r="L180" s="44">
        <f t="shared" si="20"/>
        <v>0</v>
      </c>
      <c r="M180" s="70">
        <v>3731</v>
      </c>
      <c r="N180" s="70">
        <v>7000</v>
      </c>
      <c r="O180" s="46"/>
      <c r="P180" s="46"/>
      <c r="Q180" s="70">
        <v>0</v>
      </c>
      <c r="R180" s="70">
        <v>0</v>
      </c>
      <c r="S180" s="70">
        <v>76410</v>
      </c>
      <c r="T180" s="70"/>
      <c r="U180" s="70">
        <f t="shared" si="17"/>
        <v>87141</v>
      </c>
      <c r="V180" s="46">
        <f t="shared" si="18"/>
        <v>87141</v>
      </c>
      <c r="W180" s="46">
        <f t="shared" si="14"/>
        <v>174282</v>
      </c>
      <c r="X180" s="51">
        <v>174282</v>
      </c>
      <c r="Y180" s="46">
        <f t="shared" si="15"/>
        <v>0</v>
      </c>
      <c r="AA180">
        <f t="shared" si="16"/>
        <v>0</v>
      </c>
    </row>
    <row r="181" spans="1:27" ht="15.75" hidden="1" thickBot="1" x14ac:dyDescent="0.3">
      <c r="A181" s="18"/>
      <c r="B181" s="43" t="s">
        <v>41</v>
      </c>
      <c r="C181" s="44">
        <v>0</v>
      </c>
      <c r="D181" s="44">
        <v>0</v>
      </c>
      <c r="E181" s="44">
        <v>0</v>
      </c>
      <c r="F181" s="44">
        <v>0</v>
      </c>
      <c r="G181" s="44">
        <v>0</v>
      </c>
      <c r="H181" s="44">
        <v>0</v>
      </c>
      <c r="I181" s="44">
        <v>0</v>
      </c>
      <c r="J181" s="44">
        <v>0</v>
      </c>
      <c r="K181" s="44">
        <f t="shared" si="19"/>
        <v>559</v>
      </c>
      <c r="L181" s="44">
        <f t="shared" si="20"/>
        <v>0</v>
      </c>
      <c r="M181" s="70">
        <v>3731</v>
      </c>
      <c r="N181" s="70">
        <v>7000</v>
      </c>
      <c r="O181" s="46"/>
      <c r="P181" s="46"/>
      <c r="Q181" s="70">
        <v>0</v>
      </c>
      <c r="R181" s="70">
        <v>0</v>
      </c>
      <c r="S181" s="70">
        <v>76410</v>
      </c>
      <c r="T181" s="70"/>
      <c r="U181" s="70">
        <f t="shared" si="17"/>
        <v>87141</v>
      </c>
      <c r="V181" s="46">
        <f t="shared" si="18"/>
        <v>0</v>
      </c>
      <c r="W181" s="46">
        <f t="shared" si="14"/>
        <v>87141</v>
      </c>
      <c r="X181" s="51">
        <v>87141</v>
      </c>
      <c r="Y181" s="46">
        <f t="shared" si="15"/>
        <v>0</v>
      </c>
      <c r="AA181">
        <f t="shared" si="16"/>
        <v>0</v>
      </c>
    </row>
    <row r="182" spans="1:27" ht="15.75" hidden="1" thickBot="1" x14ac:dyDescent="0.3">
      <c r="A182" s="18"/>
      <c r="B182" s="43" t="s">
        <v>42</v>
      </c>
      <c r="C182" s="44">
        <v>0</v>
      </c>
      <c r="D182" s="44">
        <v>0</v>
      </c>
      <c r="E182" s="44">
        <v>0</v>
      </c>
      <c r="F182" s="44">
        <v>0</v>
      </c>
      <c r="G182" s="44">
        <v>0</v>
      </c>
      <c r="H182" s="44">
        <v>0</v>
      </c>
      <c r="I182" s="44">
        <v>0</v>
      </c>
      <c r="J182" s="44">
        <v>0</v>
      </c>
      <c r="K182" s="44">
        <f t="shared" si="19"/>
        <v>559</v>
      </c>
      <c r="L182" s="44">
        <f t="shared" si="20"/>
        <v>0</v>
      </c>
      <c r="M182" s="70">
        <v>3731</v>
      </c>
      <c r="N182" s="70">
        <v>7981</v>
      </c>
      <c r="O182" s="46"/>
      <c r="P182" s="46"/>
      <c r="Q182" s="70">
        <v>0</v>
      </c>
      <c r="R182" s="70">
        <v>0</v>
      </c>
      <c r="S182" s="70">
        <v>76410</v>
      </c>
      <c r="T182" s="70"/>
      <c r="U182" s="70">
        <f t="shared" si="17"/>
        <v>88122</v>
      </c>
      <c r="V182" s="46">
        <f t="shared" si="18"/>
        <v>0</v>
      </c>
      <c r="W182" s="46">
        <f t="shared" si="14"/>
        <v>88122</v>
      </c>
      <c r="X182" s="51">
        <v>87141</v>
      </c>
      <c r="Y182" s="46">
        <f t="shared" si="15"/>
        <v>981</v>
      </c>
      <c r="AA182">
        <f t="shared" si="16"/>
        <v>0</v>
      </c>
    </row>
    <row r="183" spans="1:27" ht="15.75" hidden="1" thickBot="1" x14ac:dyDescent="0.3">
      <c r="A183" s="18"/>
      <c r="B183" s="43" t="s">
        <v>43</v>
      </c>
      <c r="C183" s="44">
        <v>0</v>
      </c>
      <c r="D183" s="44">
        <v>0</v>
      </c>
      <c r="E183" s="44">
        <v>0</v>
      </c>
      <c r="F183" s="44">
        <v>0</v>
      </c>
      <c r="G183" s="44">
        <v>0</v>
      </c>
      <c r="H183" s="44">
        <v>0</v>
      </c>
      <c r="I183" s="44">
        <v>0</v>
      </c>
      <c r="J183" s="44">
        <v>0</v>
      </c>
      <c r="K183" s="44">
        <v>0</v>
      </c>
      <c r="L183" s="44">
        <f t="shared" si="20"/>
        <v>0</v>
      </c>
      <c r="M183" s="70">
        <v>3731</v>
      </c>
      <c r="N183" s="70">
        <v>7997</v>
      </c>
      <c r="O183" s="46"/>
      <c r="P183" s="46"/>
      <c r="Q183" s="70">
        <v>0</v>
      </c>
      <c r="R183" s="70">
        <v>0</v>
      </c>
      <c r="S183" s="70">
        <v>76410</v>
      </c>
      <c r="T183" s="70"/>
      <c r="U183" s="70">
        <f t="shared" si="17"/>
        <v>88138</v>
      </c>
      <c r="V183" s="46">
        <f t="shared" si="18"/>
        <v>981</v>
      </c>
      <c r="W183" s="46">
        <f t="shared" si="14"/>
        <v>89119</v>
      </c>
      <c r="X183" s="70">
        <v>89119</v>
      </c>
      <c r="Y183" s="46">
        <f t="shared" si="15"/>
        <v>0</v>
      </c>
    </row>
    <row r="184" spans="1:27" ht="15.75" hidden="1" thickBot="1" x14ac:dyDescent="0.3">
      <c r="A184" s="18"/>
      <c r="B184" s="43" t="s">
        <v>44</v>
      </c>
      <c r="C184" s="44">
        <v>0</v>
      </c>
      <c r="D184" s="44">
        <v>0</v>
      </c>
      <c r="E184" s="44">
        <v>0</v>
      </c>
      <c r="F184" s="44">
        <v>0</v>
      </c>
      <c r="G184" s="44">
        <v>0</v>
      </c>
      <c r="H184" s="44">
        <v>0</v>
      </c>
      <c r="I184" s="44">
        <v>0</v>
      </c>
      <c r="J184" s="44">
        <v>0</v>
      </c>
      <c r="K184" s="44">
        <v>0</v>
      </c>
      <c r="L184" s="44">
        <f t="shared" si="20"/>
        <v>0</v>
      </c>
      <c r="M184" s="70">
        <v>3731</v>
      </c>
      <c r="N184" s="70">
        <v>7990</v>
      </c>
      <c r="O184" s="46"/>
      <c r="P184" s="46"/>
      <c r="Q184" s="70">
        <v>0</v>
      </c>
      <c r="R184" s="70">
        <v>0</v>
      </c>
      <c r="S184" s="70">
        <v>76410</v>
      </c>
      <c r="T184" s="70"/>
      <c r="U184" s="70">
        <f t="shared" si="17"/>
        <v>88131</v>
      </c>
      <c r="V184" s="46">
        <f t="shared" si="18"/>
        <v>0</v>
      </c>
      <c r="W184" s="46">
        <f t="shared" si="14"/>
        <v>88131</v>
      </c>
      <c r="X184" s="70">
        <v>88131</v>
      </c>
      <c r="Y184" s="46">
        <f t="shared" si="15"/>
        <v>0</v>
      </c>
    </row>
    <row r="185" spans="1:27" ht="15.75" hidden="1" thickBot="1" x14ac:dyDescent="0.3">
      <c r="A185" s="18"/>
      <c r="B185" s="43" t="s">
        <v>45</v>
      </c>
      <c r="C185" s="44">
        <v>0</v>
      </c>
      <c r="D185" s="44">
        <v>0</v>
      </c>
      <c r="E185" s="44">
        <v>0</v>
      </c>
      <c r="F185" s="44">
        <v>0</v>
      </c>
      <c r="G185" s="44">
        <v>0</v>
      </c>
      <c r="H185" s="44">
        <v>0</v>
      </c>
      <c r="I185" s="44">
        <v>0</v>
      </c>
      <c r="J185" s="44">
        <v>0</v>
      </c>
      <c r="K185" s="44">
        <v>0</v>
      </c>
      <c r="L185" s="44">
        <f t="shared" si="20"/>
        <v>0</v>
      </c>
      <c r="M185" s="70">
        <v>3731</v>
      </c>
      <c r="N185" s="70">
        <v>8019</v>
      </c>
      <c r="O185" s="46"/>
      <c r="P185" s="46"/>
      <c r="Q185" s="70">
        <v>0</v>
      </c>
      <c r="R185" s="70">
        <v>0</v>
      </c>
      <c r="S185" s="70">
        <v>76410</v>
      </c>
      <c r="T185" s="70"/>
      <c r="U185" s="70">
        <f t="shared" si="17"/>
        <v>88160</v>
      </c>
      <c r="V185" s="46">
        <f t="shared" si="18"/>
        <v>0</v>
      </c>
      <c r="W185" s="46">
        <f t="shared" si="14"/>
        <v>88160</v>
      </c>
      <c r="X185" s="70">
        <v>88160</v>
      </c>
      <c r="Y185" s="46">
        <f t="shared" si="15"/>
        <v>0</v>
      </c>
    </row>
    <row r="186" spans="1:27" ht="15.75" hidden="1" thickBot="1" x14ac:dyDescent="0.3">
      <c r="A186" s="18"/>
      <c r="B186" s="83" t="s">
        <v>46</v>
      </c>
      <c r="C186" s="84">
        <v>0</v>
      </c>
      <c r="D186" s="84">
        <v>0</v>
      </c>
      <c r="E186" s="84">
        <v>0</v>
      </c>
      <c r="F186" s="84">
        <v>0</v>
      </c>
      <c r="G186" s="84">
        <v>0</v>
      </c>
      <c r="H186" s="84">
        <v>0</v>
      </c>
      <c r="I186" s="84">
        <v>0</v>
      </c>
      <c r="J186" s="84">
        <v>0</v>
      </c>
      <c r="K186" s="84">
        <v>0</v>
      </c>
      <c r="L186" s="84">
        <f t="shared" si="20"/>
        <v>0</v>
      </c>
      <c r="M186" s="35">
        <v>3731</v>
      </c>
      <c r="N186" s="35">
        <v>8039</v>
      </c>
      <c r="O186" s="46"/>
      <c r="P186" s="46"/>
      <c r="Q186" s="35">
        <v>0</v>
      </c>
      <c r="R186" s="35">
        <v>0</v>
      </c>
      <c r="S186" s="35">
        <v>76410</v>
      </c>
      <c r="T186" s="35"/>
      <c r="U186" s="35">
        <f t="shared" si="17"/>
        <v>88180</v>
      </c>
      <c r="V186" s="36">
        <f t="shared" si="18"/>
        <v>0</v>
      </c>
      <c r="W186" s="36">
        <f t="shared" si="14"/>
        <v>88180</v>
      </c>
      <c r="X186" s="35">
        <v>88180</v>
      </c>
      <c r="Y186" s="36">
        <f t="shared" si="15"/>
        <v>0</v>
      </c>
    </row>
    <row r="187" spans="1:27" ht="15.75" hidden="1" thickBot="1" x14ac:dyDescent="0.3">
      <c r="A187">
        <v>2018</v>
      </c>
      <c r="B187" s="38" t="s">
        <v>35</v>
      </c>
      <c r="C187" s="39">
        <v>0</v>
      </c>
      <c r="D187" s="39">
        <v>0</v>
      </c>
      <c r="E187" s="39">
        <v>0</v>
      </c>
      <c r="F187" s="39">
        <v>0</v>
      </c>
      <c r="G187" s="39">
        <v>0</v>
      </c>
      <c r="H187" s="39">
        <v>0</v>
      </c>
      <c r="I187" s="39">
        <v>0</v>
      </c>
      <c r="J187" s="39">
        <v>0</v>
      </c>
      <c r="K187" s="39">
        <v>0</v>
      </c>
      <c r="L187" s="39">
        <f t="shared" si="20"/>
        <v>0</v>
      </c>
      <c r="M187" s="69">
        <v>3731</v>
      </c>
      <c r="N187" s="69">
        <v>8047</v>
      </c>
      <c r="O187" s="41"/>
      <c r="P187" s="41"/>
      <c r="Q187" s="69">
        <v>0</v>
      </c>
      <c r="R187" s="69">
        <v>0</v>
      </c>
      <c r="S187" s="69">
        <v>78144</v>
      </c>
      <c r="T187" s="69"/>
      <c r="U187" s="69">
        <f t="shared" si="17"/>
        <v>89922</v>
      </c>
      <c r="V187" s="41">
        <f t="shared" si="18"/>
        <v>0</v>
      </c>
      <c r="W187" s="41">
        <f t="shared" si="14"/>
        <v>89922</v>
      </c>
      <c r="X187" s="69">
        <v>89922</v>
      </c>
      <c r="Y187" s="41">
        <f t="shared" si="15"/>
        <v>0</v>
      </c>
    </row>
    <row r="188" spans="1:27" ht="15.75" hidden="1" thickBot="1" x14ac:dyDescent="0.3">
      <c r="B188" s="43" t="s">
        <v>36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4">
        <v>0</v>
      </c>
      <c r="J188" s="44">
        <v>0</v>
      </c>
      <c r="K188" s="44">
        <v>0</v>
      </c>
      <c r="L188" s="44">
        <f t="shared" si="20"/>
        <v>0</v>
      </c>
      <c r="M188" s="70">
        <v>3731</v>
      </c>
      <c r="N188" s="70">
        <v>8077</v>
      </c>
      <c r="O188" s="46"/>
      <c r="P188" s="46"/>
      <c r="Q188" s="70">
        <v>0</v>
      </c>
      <c r="R188" s="70">
        <v>0</v>
      </c>
      <c r="S188" s="70">
        <v>78144</v>
      </c>
      <c r="T188" s="70"/>
      <c r="U188" s="70">
        <f t="shared" si="17"/>
        <v>89952</v>
      </c>
      <c r="V188" s="46">
        <f t="shared" si="18"/>
        <v>0</v>
      </c>
      <c r="W188" s="46">
        <f t="shared" si="14"/>
        <v>89952</v>
      </c>
      <c r="X188" s="70">
        <v>89952</v>
      </c>
      <c r="Y188" s="46">
        <f t="shared" si="15"/>
        <v>0</v>
      </c>
    </row>
    <row r="189" spans="1:27" ht="15.75" hidden="1" thickBot="1" x14ac:dyDescent="0.3">
      <c r="B189" s="43" t="s">
        <v>37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4">
        <v>0</v>
      </c>
      <c r="J189" s="44">
        <v>0</v>
      </c>
      <c r="K189" s="44">
        <v>0</v>
      </c>
      <c r="L189" s="44">
        <f t="shared" si="20"/>
        <v>0</v>
      </c>
      <c r="M189" s="70">
        <v>3731</v>
      </c>
      <c r="N189" s="70">
        <v>8090</v>
      </c>
      <c r="O189" s="46"/>
      <c r="P189" s="46"/>
      <c r="Q189" s="70">
        <v>0</v>
      </c>
      <c r="R189" s="70">
        <v>0</v>
      </c>
      <c r="S189" s="70">
        <v>78144</v>
      </c>
      <c r="T189" s="70"/>
      <c r="U189" s="70">
        <f t="shared" si="17"/>
        <v>89965</v>
      </c>
      <c r="V189" s="46">
        <f t="shared" si="18"/>
        <v>0</v>
      </c>
      <c r="W189" s="46">
        <f t="shared" si="14"/>
        <v>89965</v>
      </c>
      <c r="X189" s="70">
        <v>89965</v>
      </c>
      <c r="Y189" s="46">
        <f t="shared" si="15"/>
        <v>0</v>
      </c>
    </row>
    <row r="190" spans="1:27" ht="15.75" hidden="1" thickBot="1" x14ac:dyDescent="0.3">
      <c r="B190" s="43" t="s">
        <v>38</v>
      </c>
      <c r="C190" s="44">
        <v>0</v>
      </c>
      <c r="D190" s="44">
        <v>0</v>
      </c>
      <c r="E190" s="44">
        <v>0</v>
      </c>
      <c r="F190" s="44">
        <v>0</v>
      </c>
      <c r="G190" s="44">
        <v>0</v>
      </c>
      <c r="H190" s="44">
        <v>0</v>
      </c>
      <c r="I190" s="44">
        <v>0</v>
      </c>
      <c r="J190" s="44">
        <v>0</v>
      </c>
      <c r="K190" s="44">
        <v>0</v>
      </c>
      <c r="L190" s="44">
        <f t="shared" si="20"/>
        <v>0</v>
      </c>
      <c r="M190" s="70">
        <v>3731</v>
      </c>
      <c r="N190" s="70">
        <v>8101</v>
      </c>
      <c r="O190" s="46"/>
      <c r="P190" s="46"/>
      <c r="Q190" s="70">
        <v>0</v>
      </c>
      <c r="R190" s="70">
        <v>0</v>
      </c>
      <c r="S190" s="70">
        <v>78144</v>
      </c>
      <c r="T190" s="70"/>
      <c r="U190" s="70">
        <f t="shared" si="17"/>
        <v>89976</v>
      </c>
      <c r="V190" s="46">
        <f t="shared" si="18"/>
        <v>0</v>
      </c>
      <c r="W190" s="46">
        <f t="shared" si="14"/>
        <v>89976</v>
      </c>
      <c r="X190" s="70">
        <v>89976</v>
      </c>
      <c r="Y190" s="46">
        <f t="shared" si="15"/>
        <v>0</v>
      </c>
    </row>
    <row r="191" spans="1:27" ht="15.75" hidden="1" thickBot="1" x14ac:dyDescent="0.3">
      <c r="B191" s="43" t="s">
        <v>39</v>
      </c>
      <c r="C191" s="44">
        <v>0</v>
      </c>
      <c r="D191" s="44">
        <v>0</v>
      </c>
      <c r="E191" s="44">
        <v>0</v>
      </c>
      <c r="F191" s="44">
        <v>0</v>
      </c>
      <c r="G191" s="44">
        <v>0</v>
      </c>
      <c r="H191" s="44">
        <v>0</v>
      </c>
      <c r="I191" s="44">
        <v>0</v>
      </c>
      <c r="J191" s="44">
        <v>0</v>
      </c>
      <c r="K191" s="44">
        <v>0</v>
      </c>
      <c r="L191" s="44">
        <f t="shared" si="20"/>
        <v>0</v>
      </c>
      <c r="M191" s="70">
        <v>3731</v>
      </c>
      <c r="N191" s="70">
        <v>8123</v>
      </c>
      <c r="O191" s="46"/>
      <c r="P191" s="46"/>
      <c r="Q191" s="70">
        <v>0</v>
      </c>
      <c r="R191" s="70">
        <v>0</v>
      </c>
      <c r="S191" s="70">
        <v>78144</v>
      </c>
      <c r="T191" s="70"/>
      <c r="U191" s="70">
        <f t="shared" si="17"/>
        <v>89998</v>
      </c>
      <c r="V191" s="46">
        <f t="shared" si="18"/>
        <v>0</v>
      </c>
      <c r="W191" s="46">
        <f t="shared" si="14"/>
        <v>89998</v>
      </c>
      <c r="X191" s="70">
        <v>89998</v>
      </c>
      <c r="Y191" s="46">
        <f t="shared" si="15"/>
        <v>0</v>
      </c>
    </row>
    <row r="192" spans="1:27" ht="15.75" hidden="1" thickBot="1" x14ac:dyDescent="0.3">
      <c r="B192" s="43" t="s">
        <v>40</v>
      </c>
      <c r="C192" s="44">
        <v>0</v>
      </c>
      <c r="D192" s="44">
        <v>0</v>
      </c>
      <c r="E192" s="44">
        <v>0</v>
      </c>
      <c r="F192" s="44">
        <v>0</v>
      </c>
      <c r="G192" s="44">
        <v>0</v>
      </c>
      <c r="H192" s="44">
        <v>0</v>
      </c>
      <c r="I192" s="44">
        <v>0</v>
      </c>
      <c r="J192" s="44">
        <v>0</v>
      </c>
      <c r="K192" s="44">
        <v>0</v>
      </c>
      <c r="L192" s="44">
        <f t="shared" si="20"/>
        <v>0</v>
      </c>
      <c r="M192" s="70">
        <v>3731</v>
      </c>
      <c r="N192" s="70">
        <v>8148</v>
      </c>
      <c r="O192" s="46"/>
      <c r="P192" s="46"/>
      <c r="Q192" s="70">
        <v>0</v>
      </c>
      <c r="R192" s="70">
        <v>0</v>
      </c>
      <c r="S192" s="70">
        <v>78144</v>
      </c>
      <c r="T192" s="70"/>
      <c r="U192" s="70">
        <f t="shared" si="17"/>
        <v>90023</v>
      </c>
      <c r="V192" s="46">
        <f t="shared" si="18"/>
        <v>0</v>
      </c>
      <c r="W192" s="46">
        <f t="shared" si="14"/>
        <v>90023</v>
      </c>
      <c r="X192" s="70">
        <v>90023</v>
      </c>
      <c r="Y192" s="46">
        <f t="shared" si="15"/>
        <v>0</v>
      </c>
    </row>
    <row r="193" spans="1:28" ht="3" hidden="1" customHeight="1" x14ac:dyDescent="0.3">
      <c r="B193" s="43" t="s">
        <v>41</v>
      </c>
      <c r="C193" s="44">
        <v>0</v>
      </c>
      <c r="D193" s="44">
        <v>0</v>
      </c>
      <c r="E193" s="44">
        <v>0</v>
      </c>
      <c r="F193" s="44">
        <v>0</v>
      </c>
      <c r="G193" s="44">
        <v>0</v>
      </c>
      <c r="H193" s="44">
        <v>0</v>
      </c>
      <c r="I193" s="44">
        <v>0</v>
      </c>
      <c r="J193" s="44">
        <v>0</v>
      </c>
      <c r="K193" s="44">
        <v>0</v>
      </c>
      <c r="L193" s="44">
        <f t="shared" si="20"/>
        <v>0</v>
      </c>
      <c r="M193" s="70">
        <v>3731</v>
      </c>
      <c r="N193" s="70">
        <v>8161</v>
      </c>
      <c r="O193" s="46"/>
      <c r="P193" s="46"/>
      <c r="Q193" s="70">
        <v>0</v>
      </c>
      <c r="R193" s="70">
        <v>0</v>
      </c>
      <c r="S193" s="70">
        <v>78144</v>
      </c>
      <c r="T193" s="70"/>
      <c r="U193" s="70">
        <f t="shared" ref="U193:U222" si="21">G193+L193+M193+R193+S193+N193+Q193+T193</f>
        <v>90036</v>
      </c>
      <c r="V193" s="46">
        <f t="shared" si="18"/>
        <v>0</v>
      </c>
      <c r="W193" s="46">
        <f t="shared" si="14"/>
        <v>90036</v>
      </c>
      <c r="X193" s="70">
        <v>90030</v>
      </c>
      <c r="Y193" s="46">
        <f t="shared" si="15"/>
        <v>6</v>
      </c>
      <c r="Z193" s="1"/>
      <c r="AA193" s="1"/>
      <c r="AB193" s="1"/>
    </row>
    <row r="194" spans="1:28" ht="15.75" hidden="1" thickBot="1" x14ac:dyDescent="0.3">
      <c r="B194" s="43" t="s">
        <v>42</v>
      </c>
      <c r="C194" s="44">
        <v>0</v>
      </c>
      <c r="D194" s="44">
        <v>0</v>
      </c>
      <c r="E194" s="44">
        <v>0</v>
      </c>
      <c r="F194" s="44">
        <v>0</v>
      </c>
      <c r="G194" s="44">
        <v>0</v>
      </c>
      <c r="H194" s="44">
        <v>0</v>
      </c>
      <c r="I194" s="44">
        <v>0</v>
      </c>
      <c r="J194" s="44">
        <v>0</v>
      </c>
      <c r="K194" s="44">
        <v>0</v>
      </c>
      <c r="L194" s="44">
        <f t="shared" si="20"/>
        <v>0</v>
      </c>
      <c r="M194" s="70">
        <v>3731</v>
      </c>
      <c r="N194" s="70">
        <v>8186</v>
      </c>
      <c r="O194" s="46"/>
      <c r="P194" s="46"/>
      <c r="Q194" s="70">
        <v>0</v>
      </c>
      <c r="R194" s="70">
        <v>0</v>
      </c>
      <c r="S194" s="70">
        <v>78144</v>
      </c>
      <c r="T194" s="70"/>
      <c r="U194" s="70">
        <f t="shared" si="21"/>
        <v>90061</v>
      </c>
      <c r="V194" s="46">
        <f t="shared" si="18"/>
        <v>6</v>
      </c>
      <c r="W194" s="46">
        <f t="shared" si="14"/>
        <v>90067</v>
      </c>
      <c r="X194" s="70">
        <v>90061</v>
      </c>
      <c r="Y194" s="46">
        <f t="shared" si="15"/>
        <v>6</v>
      </c>
      <c r="Z194" s="1"/>
      <c r="AA194" s="1"/>
      <c r="AB194" s="1"/>
    </row>
    <row r="195" spans="1:28" ht="15.75" hidden="1" thickBot="1" x14ac:dyDescent="0.3">
      <c r="B195" s="43" t="s">
        <v>43</v>
      </c>
      <c r="C195" s="44">
        <v>0</v>
      </c>
      <c r="D195" s="44">
        <v>0</v>
      </c>
      <c r="E195" s="44">
        <v>0</v>
      </c>
      <c r="F195" s="44">
        <v>0</v>
      </c>
      <c r="G195" s="44">
        <v>0</v>
      </c>
      <c r="H195" s="44">
        <v>0</v>
      </c>
      <c r="I195" s="44">
        <v>0</v>
      </c>
      <c r="J195" s="44">
        <v>0</v>
      </c>
      <c r="K195" s="44">
        <v>0</v>
      </c>
      <c r="L195" s="44">
        <f t="shared" si="20"/>
        <v>0</v>
      </c>
      <c r="M195" s="70">
        <v>3731</v>
      </c>
      <c r="N195" s="70">
        <v>8207</v>
      </c>
      <c r="O195" s="46"/>
      <c r="P195" s="46"/>
      <c r="Q195" s="70">
        <v>0</v>
      </c>
      <c r="R195" s="70">
        <v>0</v>
      </c>
      <c r="S195" s="70">
        <v>78144</v>
      </c>
      <c r="T195" s="70"/>
      <c r="U195" s="70">
        <f t="shared" si="21"/>
        <v>90082</v>
      </c>
      <c r="V195" s="46">
        <f t="shared" si="18"/>
        <v>6</v>
      </c>
      <c r="W195" s="46">
        <f t="shared" si="14"/>
        <v>90088</v>
      </c>
      <c r="X195" s="70">
        <v>90088</v>
      </c>
      <c r="Y195" s="46">
        <f t="shared" si="15"/>
        <v>0</v>
      </c>
      <c r="Z195" s="1"/>
      <c r="AA195" s="1"/>
      <c r="AB195" s="1"/>
    </row>
    <row r="196" spans="1:28" ht="15.75" hidden="1" thickBot="1" x14ac:dyDescent="0.3">
      <c r="B196" s="43" t="s">
        <v>44</v>
      </c>
      <c r="C196" s="44">
        <v>0</v>
      </c>
      <c r="D196" s="44">
        <v>0</v>
      </c>
      <c r="E196" s="44">
        <v>0</v>
      </c>
      <c r="F196" s="44">
        <v>0</v>
      </c>
      <c r="G196" s="44">
        <v>0</v>
      </c>
      <c r="H196" s="44">
        <v>0</v>
      </c>
      <c r="I196" s="44">
        <v>0</v>
      </c>
      <c r="J196" s="44">
        <v>0</v>
      </c>
      <c r="K196" s="44">
        <v>0</v>
      </c>
      <c r="L196" s="44">
        <f t="shared" si="20"/>
        <v>0</v>
      </c>
      <c r="M196" s="70">
        <v>3731</v>
      </c>
      <c r="N196" s="70">
        <v>8230</v>
      </c>
      <c r="O196" s="46"/>
      <c r="P196" s="46"/>
      <c r="Q196" s="70">
        <v>0</v>
      </c>
      <c r="R196" s="70">
        <v>0</v>
      </c>
      <c r="S196" s="70">
        <v>78144</v>
      </c>
      <c r="T196" s="70"/>
      <c r="U196" s="70">
        <f t="shared" si="21"/>
        <v>90105</v>
      </c>
      <c r="V196" s="46">
        <f t="shared" si="18"/>
        <v>0</v>
      </c>
      <c r="W196" s="46">
        <f t="shared" si="14"/>
        <v>90105</v>
      </c>
      <c r="X196" s="70">
        <v>90105</v>
      </c>
      <c r="Y196" s="46">
        <f t="shared" si="15"/>
        <v>0</v>
      </c>
    </row>
    <row r="197" spans="1:28" ht="15.75" hidden="1" thickBot="1" x14ac:dyDescent="0.3">
      <c r="B197" s="43" t="s">
        <v>45</v>
      </c>
      <c r="C197" s="44">
        <v>0</v>
      </c>
      <c r="D197" s="44">
        <v>0</v>
      </c>
      <c r="E197" s="44">
        <v>0</v>
      </c>
      <c r="F197" s="44">
        <v>0</v>
      </c>
      <c r="G197" s="44">
        <v>0</v>
      </c>
      <c r="H197" s="44">
        <v>0</v>
      </c>
      <c r="I197" s="44">
        <v>0</v>
      </c>
      <c r="J197" s="44">
        <v>0</v>
      </c>
      <c r="K197" s="44">
        <v>0</v>
      </c>
      <c r="L197" s="44">
        <f t="shared" si="20"/>
        <v>0</v>
      </c>
      <c r="M197" s="70">
        <v>3731</v>
      </c>
      <c r="N197" s="70">
        <v>8260</v>
      </c>
      <c r="O197" s="46"/>
      <c r="P197" s="46"/>
      <c r="Q197" s="70">
        <v>0</v>
      </c>
      <c r="R197" s="70">
        <v>0</v>
      </c>
      <c r="S197" s="70">
        <v>78144</v>
      </c>
      <c r="T197" s="70"/>
      <c r="U197" s="70">
        <f t="shared" si="21"/>
        <v>90135</v>
      </c>
      <c r="V197" s="46">
        <f t="shared" si="18"/>
        <v>0</v>
      </c>
      <c r="W197" s="46">
        <f t="shared" si="14"/>
        <v>90135</v>
      </c>
      <c r="X197" s="44"/>
      <c r="Y197" s="46">
        <f t="shared" si="15"/>
        <v>90135</v>
      </c>
    </row>
    <row r="198" spans="1:28" ht="15.75" hidden="1" thickBot="1" x14ac:dyDescent="0.3">
      <c r="B198" s="43" t="s">
        <v>46</v>
      </c>
      <c r="C198" s="44">
        <v>0</v>
      </c>
      <c r="D198" s="44">
        <v>0</v>
      </c>
      <c r="E198" s="44">
        <v>0</v>
      </c>
      <c r="F198" s="44">
        <v>0</v>
      </c>
      <c r="G198" s="44">
        <v>0</v>
      </c>
      <c r="H198" s="44">
        <v>0</v>
      </c>
      <c r="I198" s="44">
        <v>0</v>
      </c>
      <c r="J198" s="44">
        <v>0</v>
      </c>
      <c r="K198" s="44">
        <v>0</v>
      </c>
      <c r="L198" s="44">
        <f t="shared" si="20"/>
        <v>0</v>
      </c>
      <c r="M198" s="70">
        <v>3731</v>
      </c>
      <c r="N198" s="70">
        <v>8270</v>
      </c>
      <c r="O198" s="36"/>
      <c r="P198" s="36"/>
      <c r="Q198" s="70">
        <v>0</v>
      </c>
      <c r="R198" s="70">
        <v>0</v>
      </c>
      <c r="S198" s="70">
        <v>78144</v>
      </c>
      <c r="T198" s="70"/>
      <c r="U198" s="70">
        <f t="shared" si="21"/>
        <v>90145</v>
      </c>
      <c r="V198" s="46">
        <f t="shared" si="18"/>
        <v>90135</v>
      </c>
      <c r="W198" s="46">
        <f t="shared" si="14"/>
        <v>180280</v>
      </c>
      <c r="X198" s="70">
        <v>180280</v>
      </c>
      <c r="Y198" s="46">
        <f t="shared" si="15"/>
        <v>0</v>
      </c>
    </row>
    <row r="199" spans="1:28" ht="15.75" hidden="1" thickBot="1" x14ac:dyDescent="0.3">
      <c r="A199">
        <v>2019</v>
      </c>
      <c r="B199" s="38" t="s">
        <v>35</v>
      </c>
      <c r="C199" s="39">
        <v>0</v>
      </c>
      <c r="D199" s="39">
        <v>0</v>
      </c>
      <c r="E199" s="39">
        <v>0</v>
      </c>
      <c r="F199" s="39">
        <v>0</v>
      </c>
      <c r="G199" s="39">
        <v>0</v>
      </c>
      <c r="H199" s="39">
        <v>0</v>
      </c>
      <c r="I199" s="39">
        <v>0</v>
      </c>
      <c r="J199" s="39">
        <v>0</v>
      </c>
      <c r="K199" s="39">
        <v>0</v>
      </c>
      <c r="L199" s="39">
        <f t="shared" si="20"/>
        <v>0</v>
      </c>
      <c r="M199" s="69">
        <v>3828</v>
      </c>
      <c r="N199" s="69">
        <v>8264</v>
      </c>
      <c r="O199" s="41"/>
      <c r="P199" s="41"/>
      <c r="Q199" s="69">
        <v>0</v>
      </c>
      <c r="R199" s="69">
        <v>0</v>
      </c>
      <c r="S199" s="69">
        <v>80176</v>
      </c>
      <c r="T199" s="69"/>
      <c r="U199" s="69">
        <f t="shared" si="21"/>
        <v>92268</v>
      </c>
      <c r="V199" s="41">
        <f t="shared" si="18"/>
        <v>0</v>
      </c>
      <c r="W199" s="41">
        <f t="shared" ref="W199:W210" si="22">U199+V199</f>
        <v>92268</v>
      </c>
      <c r="X199" s="69">
        <v>92268</v>
      </c>
      <c r="Y199" s="41">
        <f t="shared" ref="Y199:Y210" si="23">W199-X199</f>
        <v>0</v>
      </c>
    </row>
    <row r="200" spans="1:28" ht="15.75" hidden="1" thickBot="1" x14ac:dyDescent="0.3">
      <c r="B200" s="43" t="s">
        <v>36</v>
      </c>
      <c r="C200" s="44">
        <v>0</v>
      </c>
      <c r="D200" s="44">
        <v>0</v>
      </c>
      <c r="E200" s="44">
        <v>0</v>
      </c>
      <c r="F200" s="44">
        <v>0</v>
      </c>
      <c r="G200" s="44">
        <v>0</v>
      </c>
      <c r="H200" s="44">
        <v>0</v>
      </c>
      <c r="I200" s="44">
        <v>0</v>
      </c>
      <c r="J200" s="44">
        <v>0</v>
      </c>
      <c r="K200" s="44">
        <v>0</v>
      </c>
      <c r="L200" s="44">
        <f t="shared" si="20"/>
        <v>0</v>
      </c>
      <c r="M200" s="70">
        <v>3828</v>
      </c>
      <c r="N200" s="70">
        <v>8267</v>
      </c>
      <c r="O200" s="46"/>
      <c r="P200" s="46"/>
      <c r="Q200" s="70">
        <v>0</v>
      </c>
      <c r="R200" s="70">
        <v>0</v>
      </c>
      <c r="S200" s="70">
        <v>80176</v>
      </c>
      <c r="T200" s="70"/>
      <c r="U200" s="70">
        <f t="shared" si="21"/>
        <v>92271</v>
      </c>
      <c r="V200" s="46">
        <f t="shared" si="18"/>
        <v>0</v>
      </c>
      <c r="W200" s="46">
        <f t="shared" si="22"/>
        <v>92271</v>
      </c>
      <c r="X200" s="70">
        <v>92271</v>
      </c>
      <c r="Y200" s="46">
        <f t="shared" si="23"/>
        <v>0</v>
      </c>
    </row>
    <row r="201" spans="1:28" ht="15.75" hidden="1" thickBot="1" x14ac:dyDescent="0.3">
      <c r="B201" s="43" t="s">
        <v>37</v>
      </c>
      <c r="C201" s="44">
        <v>0</v>
      </c>
      <c r="D201" s="44">
        <v>0</v>
      </c>
      <c r="E201" s="44">
        <v>0</v>
      </c>
      <c r="F201" s="44">
        <v>0</v>
      </c>
      <c r="G201" s="44">
        <v>0</v>
      </c>
      <c r="H201" s="44">
        <v>0</v>
      </c>
      <c r="I201" s="44">
        <v>0</v>
      </c>
      <c r="J201" s="44">
        <v>0</v>
      </c>
      <c r="K201" s="44">
        <v>0</v>
      </c>
      <c r="L201" s="44">
        <f t="shared" si="20"/>
        <v>0</v>
      </c>
      <c r="M201" s="70">
        <v>3828</v>
      </c>
      <c r="N201" s="70">
        <v>8270</v>
      </c>
      <c r="O201" s="46"/>
      <c r="P201" s="46"/>
      <c r="Q201" s="70">
        <v>0</v>
      </c>
      <c r="R201" s="70">
        <v>0</v>
      </c>
      <c r="S201" s="70">
        <v>80176</v>
      </c>
      <c r="T201" s="70"/>
      <c r="U201" s="70">
        <f t="shared" si="21"/>
        <v>92274</v>
      </c>
      <c r="V201" s="46">
        <f t="shared" si="18"/>
        <v>0</v>
      </c>
      <c r="W201" s="46">
        <f t="shared" si="22"/>
        <v>92274</v>
      </c>
      <c r="X201" s="44"/>
      <c r="Y201" s="46">
        <f t="shared" si="23"/>
        <v>92274</v>
      </c>
    </row>
    <row r="202" spans="1:28" ht="15.75" hidden="1" thickBot="1" x14ac:dyDescent="0.3">
      <c r="B202" s="43" t="s">
        <v>38</v>
      </c>
      <c r="C202" s="44">
        <v>0</v>
      </c>
      <c r="D202" s="44">
        <v>0</v>
      </c>
      <c r="E202" s="44">
        <v>0</v>
      </c>
      <c r="F202" s="44">
        <v>0</v>
      </c>
      <c r="G202" s="44">
        <v>0</v>
      </c>
      <c r="H202" s="44">
        <v>0</v>
      </c>
      <c r="I202" s="44">
        <v>0</v>
      </c>
      <c r="J202" s="44">
        <v>0</v>
      </c>
      <c r="K202" s="44">
        <v>0</v>
      </c>
      <c r="L202" s="44">
        <f t="shared" si="20"/>
        <v>0</v>
      </c>
      <c r="M202" s="70">
        <v>3828</v>
      </c>
      <c r="N202" s="70">
        <v>8299</v>
      </c>
      <c r="O202" s="46"/>
      <c r="P202" s="46"/>
      <c r="Q202" s="70">
        <v>0</v>
      </c>
      <c r="R202" s="70">
        <v>0</v>
      </c>
      <c r="S202" s="70">
        <v>80176</v>
      </c>
      <c r="T202" s="70"/>
      <c r="U202" s="70">
        <f t="shared" si="21"/>
        <v>92303</v>
      </c>
      <c r="V202" s="46">
        <f t="shared" si="18"/>
        <v>92274</v>
      </c>
      <c r="W202" s="46">
        <f t="shared" si="22"/>
        <v>184577</v>
      </c>
      <c r="X202" s="70">
        <v>184577</v>
      </c>
      <c r="Y202" s="46">
        <f t="shared" si="23"/>
        <v>0</v>
      </c>
    </row>
    <row r="203" spans="1:28" ht="15.75" hidden="1" thickBot="1" x14ac:dyDescent="0.3">
      <c r="B203" s="43" t="s">
        <v>39</v>
      </c>
      <c r="C203" s="44">
        <v>0</v>
      </c>
      <c r="D203" s="44">
        <v>0</v>
      </c>
      <c r="E203" s="44">
        <v>0</v>
      </c>
      <c r="F203" s="44">
        <v>0</v>
      </c>
      <c r="G203" s="44">
        <v>0</v>
      </c>
      <c r="H203" s="44">
        <v>0</v>
      </c>
      <c r="I203" s="44">
        <v>0</v>
      </c>
      <c r="J203" s="44">
        <v>0</v>
      </c>
      <c r="K203" s="44">
        <v>0</v>
      </c>
      <c r="L203" s="44">
        <f t="shared" si="20"/>
        <v>0</v>
      </c>
      <c r="M203" s="70">
        <v>3828</v>
      </c>
      <c r="N203" s="70">
        <v>8329</v>
      </c>
      <c r="O203" s="104"/>
      <c r="P203" s="104"/>
      <c r="Q203" s="70">
        <v>0</v>
      </c>
      <c r="R203" s="70">
        <v>0</v>
      </c>
      <c r="S203" s="70">
        <v>80176</v>
      </c>
      <c r="T203" s="70"/>
      <c r="U203" s="70">
        <f t="shared" si="21"/>
        <v>92333</v>
      </c>
      <c r="V203" s="46">
        <f t="shared" si="18"/>
        <v>0</v>
      </c>
      <c r="W203" s="46">
        <f t="shared" si="22"/>
        <v>92333</v>
      </c>
      <c r="X203" s="70">
        <v>92333</v>
      </c>
      <c r="Y203" s="46">
        <f t="shared" si="23"/>
        <v>0</v>
      </c>
    </row>
    <row r="204" spans="1:28" ht="15.75" hidden="1" thickBot="1" x14ac:dyDescent="0.3">
      <c r="B204" s="43" t="s">
        <v>40</v>
      </c>
      <c r="C204" s="44">
        <v>0</v>
      </c>
      <c r="D204" s="44">
        <v>0</v>
      </c>
      <c r="E204" s="44">
        <v>0</v>
      </c>
      <c r="F204" s="44">
        <v>0</v>
      </c>
      <c r="G204" s="44">
        <v>0</v>
      </c>
      <c r="H204" s="44">
        <v>0</v>
      </c>
      <c r="I204" s="44">
        <v>0</v>
      </c>
      <c r="J204" s="44">
        <v>0</v>
      </c>
      <c r="K204" s="44">
        <v>0</v>
      </c>
      <c r="L204" s="44">
        <f t="shared" si="20"/>
        <v>0</v>
      </c>
      <c r="M204" s="70">
        <v>3828</v>
      </c>
      <c r="N204" s="70">
        <v>8371</v>
      </c>
      <c r="O204" s="46"/>
      <c r="P204" s="46"/>
      <c r="Q204" s="70">
        <v>0</v>
      </c>
      <c r="R204" s="70">
        <v>0</v>
      </c>
      <c r="S204" s="70">
        <v>80176</v>
      </c>
      <c r="T204" s="70"/>
      <c r="U204" s="70">
        <f t="shared" si="21"/>
        <v>92375</v>
      </c>
      <c r="V204" s="46">
        <f t="shared" si="18"/>
        <v>0</v>
      </c>
      <c r="W204" s="46">
        <f t="shared" si="22"/>
        <v>92375</v>
      </c>
      <c r="X204" s="70">
        <v>92375</v>
      </c>
      <c r="Y204" s="46">
        <f t="shared" si="23"/>
        <v>0</v>
      </c>
    </row>
    <row r="205" spans="1:28" ht="15.75" hidden="1" thickBot="1" x14ac:dyDescent="0.3">
      <c r="B205" s="43" t="s">
        <v>41</v>
      </c>
      <c r="C205" s="44">
        <v>0</v>
      </c>
      <c r="D205" s="44">
        <v>0</v>
      </c>
      <c r="E205" s="44">
        <v>0</v>
      </c>
      <c r="F205" s="44">
        <v>0</v>
      </c>
      <c r="G205" s="44">
        <v>0</v>
      </c>
      <c r="H205" s="44">
        <v>0</v>
      </c>
      <c r="I205" s="44">
        <v>0</v>
      </c>
      <c r="J205" s="44">
        <v>0</v>
      </c>
      <c r="K205" s="44">
        <v>0</v>
      </c>
      <c r="L205" s="44">
        <f t="shared" si="20"/>
        <v>0</v>
      </c>
      <c r="M205" s="70">
        <v>3828</v>
      </c>
      <c r="N205" s="70">
        <v>8386</v>
      </c>
      <c r="O205" s="46"/>
      <c r="P205" s="46"/>
      <c r="Q205" s="70">
        <v>0</v>
      </c>
      <c r="R205" s="70">
        <v>0</v>
      </c>
      <c r="S205" s="70">
        <v>80176</v>
      </c>
      <c r="T205" s="70"/>
      <c r="U205" s="70">
        <f t="shared" si="21"/>
        <v>92390</v>
      </c>
      <c r="V205" s="46">
        <f t="shared" si="18"/>
        <v>0</v>
      </c>
      <c r="W205" s="46">
        <f t="shared" si="22"/>
        <v>92390</v>
      </c>
      <c r="X205" s="138">
        <v>92390</v>
      </c>
      <c r="Y205" s="46">
        <f t="shared" si="23"/>
        <v>0</v>
      </c>
    </row>
    <row r="206" spans="1:28" ht="15.75" hidden="1" thickBot="1" x14ac:dyDescent="0.3">
      <c r="B206" s="43" t="s">
        <v>42</v>
      </c>
      <c r="C206" s="44">
        <v>0</v>
      </c>
      <c r="D206" s="44">
        <v>0</v>
      </c>
      <c r="E206" s="44">
        <v>0</v>
      </c>
      <c r="F206" s="44">
        <v>0</v>
      </c>
      <c r="G206" s="44">
        <v>0</v>
      </c>
      <c r="H206" s="44">
        <v>0</v>
      </c>
      <c r="I206" s="44">
        <v>0</v>
      </c>
      <c r="J206" s="44">
        <v>0</v>
      </c>
      <c r="K206" s="44">
        <v>0</v>
      </c>
      <c r="L206" s="44">
        <f t="shared" si="20"/>
        <v>0</v>
      </c>
      <c r="M206" s="70">
        <v>3828</v>
      </c>
      <c r="N206" s="70">
        <v>8398</v>
      </c>
      <c r="O206" s="46"/>
      <c r="P206" s="46"/>
      <c r="Q206" s="70">
        <v>0</v>
      </c>
      <c r="R206" s="70">
        <v>0</v>
      </c>
      <c r="S206" s="70">
        <v>80176</v>
      </c>
      <c r="T206" s="70">
        <v>55986</v>
      </c>
      <c r="U206" s="70">
        <f t="shared" si="21"/>
        <v>148388</v>
      </c>
      <c r="V206" s="46">
        <f t="shared" si="18"/>
        <v>0</v>
      </c>
      <c r="W206" s="46">
        <f t="shared" si="22"/>
        <v>148388</v>
      </c>
      <c r="X206" s="44"/>
      <c r="Y206" s="46">
        <f t="shared" si="23"/>
        <v>148388</v>
      </c>
    </row>
    <row r="207" spans="1:28" ht="15.75" hidden="1" thickBot="1" x14ac:dyDescent="0.3">
      <c r="B207" s="43" t="s">
        <v>43</v>
      </c>
      <c r="C207" s="44">
        <v>0</v>
      </c>
      <c r="D207" s="44">
        <v>0</v>
      </c>
      <c r="E207" s="44">
        <v>0</v>
      </c>
      <c r="F207" s="44">
        <v>0</v>
      </c>
      <c r="G207" s="44">
        <v>0</v>
      </c>
      <c r="H207" s="44">
        <v>0</v>
      </c>
      <c r="I207" s="44">
        <v>0</v>
      </c>
      <c r="J207" s="44">
        <v>0</v>
      </c>
      <c r="K207" s="44">
        <v>0</v>
      </c>
      <c r="L207" s="44">
        <f t="shared" si="20"/>
        <v>0</v>
      </c>
      <c r="M207" s="70">
        <v>3828</v>
      </c>
      <c r="N207" s="70">
        <v>8415</v>
      </c>
      <c r="O207" s="46"/>
      <c r="P207" s="46"/>
      <c r="Q207" s="70">
        <v>0</v>
      </c>
      <c r="R207" s="70">
        <v>0</v>
      </c>
      <c r="S207" s="70">
        <v>80176</v>
      </c>
      <c r="T207" s="70">
        <v>56097</v>
      </c>
      <c r="U207" s="70">
        <f t="shared" si="21"/>
        <v>148516</v>
      </c>
      <c r="V207" s="46">
        <f t="shared" si="18"/>
        <v>148388</v>
      </c>
      <c r="W207" s="46">
        <f t="shared" si="22"/>
        <v>296904</v>
      </c>
      <c r="X207" s="44"/>
      <c r="Y207" s="46">
        <f t="shared" si="23"/>
        <v>296904</v>
      </c>
    </row>
    <row r="208" spans="1:28" ht="15.75" hidden="1" thickBot="1" x14ac:dyDescent="0.3">
      <c r="B208" s="43" t="s">
        <v>44</v>
      </c>
      <c r="C208" s="44">
        <v>0</v>
      </c>
      <c r="D208" s="44">
        <v>0</v>
      </c>
      <c r="E208" s="44">
        <v>0</v>
      </c>
      <c r="F208" s="44">
        <v>0</v>
      </c>
      <c r="G208" s="44">
        <v>0</v>
      </c>
      <c r="H208" s="44">
        <v>0</v>
      </c>
      <c r="I208" s="44">
        <v>0</v>
      </c>
      <c r="J208" s="44">
        <v>0</v>
      </c>
      <c r="K208" s="44">
        <v>0</v>
      </c>
      <c r="L208" s="44">
        <f t="shared" si="20"/>
        <v>0</v>
      </c>
      <c r="M208" s="70">
        <v>3828</v>
      </c>
      <c r="N208" s="70">
        <v>8420</v>
      </c>
      <c r="O208" s="46"/>
      <c r="P208" s="46"/>
      <c r="Q208" s="70">
        <v>0</v>
      </c>
      <c r="R208" s="70">
        <v>0</v>
      </c>
      <c r="S208" s="70">
        <v>80176</v>
      </c>
      <c r="T208" s="70"/>
      <c r="U208" s="70">
        <f t="shared" si="21"/>
        <v>92424</v>
      </c>
      <c r="V208" s="46">
        <f t="shared" si="18"/>
        <v>296904</v>
      </c>
      <c r="W208" s="46">
        <f t="shared" si="22"/>
        <v>389328</v>
      </c>
      <c r="X208" s="137">
        <v>389328</v>
      </c>
      <c r="Y208" s="46">
        <f t="shared" si="23"/>
        <v>0</v>
      </c>
    </row>
    <row r="209" spans="1:25" ht="14.25" hidden="1" customHeight="1" x14ac:dyDescent="0.3">
      <c r="B209" s="43" t="s">
        <v>45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4">
        <v>0</v>
      </c>
      <c r="J209" s="44">
        <v>0</v>
      </c>
      <c r="K209" s="44">
        <v>0</v>
      </c>
      <c r="L209" s="44">
        <f t="shared" si="20"/>
        <v>0</v>
      </c>
      <c r="M209" s="70">
        <v>3828</v>
      </c>
      <c r="N209" s="70">
        <v>8467</v>
      </c>
      <c r="O209" s="46"/>
      <c r="P209" s="46"/>
      <c r="Q209" s="70">
        <v>0</v>
      </c>
      <c r="R209" s="70">
        <v>0</v>
      </c>
      <c r="S209" s="70">
        <v>80176</v>
      </c>
      <c r="T209" s="70"/>
      <c r="U209" s="70">
        <f t="shared" si="21"/>
        <v>92471</v>
      </c>
      <c r="V209" s="46">
        <f t="shared" si="18"/>
        <v>0</v>
      </c>
      <c r="W209" s="46">
        <f t="shared" si="22"/>
        <v>92471</v>
      </c>
      <c r="X209" s="138">
        <v>92471</v>
      </c>
      <c r="Y209" s="46">
        <f t="shared" si="23"/>
        <v>0</v>
      </c>
    </row>
    <row r="210" spans="1:25" ht="15.75" hidden="1" thickBot="1" x14ac:dyDescent="0.3">
      <c r="B210" s="83" t="s">
        <v>46</v>
      </c>
      <c r="C210" s="84">
        <v>0</v>
      </c>
      <c r="D210" s="84">
        <v>0</v>
      </c>
      <c r="E210" s="84">
        <v>0</v>
      </c>
      <c r="F210" s="84">
        <v>0</v>
      </c>
      <c r="G210" s="84">
        <v>0</v>
      </c>
      <c r="H210" s="84">
        <v>0</v>
      </c>
      <c r="I210" s="84">
        <v>0</v>
      </c>
      <c r="J210" s="84">
        <v>0</v>
      </c>
      <c r="K210" s="84">
        <v>0</v>
      </c>
      <c r="L210" s="84">
        <f t="shared" si="20"/>
        <v>0</v>
      </c>
      <c r="M210" s="35">
        <v>3828</v>
      </c>
      <c r="N210" s="35">
        <v>8493</v>
      </c>
      <c r="O210" s="36"/>
      <c r="P210" s="36"/>
      <c r="Q210" s="35">
        <v>0</v>
      </c>
      <c r="R210" s="35">
        <v>0</v>
      </c>
      <c r="S210" s="35">
        <v>80176</v>
      </c>
      <c r="T210" s="35"/>
      <c r="U210" s="35">
        <f t="shared" si="21"/>
        <v>92497</v>
      </c>
      <c r="V210" s="36">
        <f t="shared" si="18"/>
        <v>0</v>
      </c>
      <c r="W210" s="36">
        <f t="shared" si="22"/>
        <v>92497</v>
      </c>
      <c r="X210" s="44"/>
      <c r="Y210" s="36">
        <f t="shared" si="23"/>
        <v>92497</v>
      </c>
    </row>
    <row r="211" spans="1:25" ht="15.75" hidden="1" thickBot="1" x14ac:dyDescent="0.3">
      <c r="A211">
        <v>2020</v>
      </c>
      <c r="B211" s="38" t="s">
        <v>35</v>
      </c>
      <c r="C211" s="39">
        <v>0</v>
      </c>
      <c r="D211" s="39">
        <v>0</v>
      </c>
      <c r="E211" s="39">
        <v>0</v>
      </c>
      <c r="F211" s="39">
        <v>0</v>
      </c>
      <c r="G211" s="39">
        <v>0</v>
      </c>
      <c r="H211" s="39">
        <v>0</v>
      </c>
      <c r="I211" s="39">
        <v>0</v>
      </c>
      <c r="J211" s="39">
        <v>0</v>
      </c>
      <c r="K211" s="39">
        <v>0</v>
      </c>
      <c r="L211" s="39">
        <f t="shared" ref="L211:L222" si="24">IF(K211=559,K211*J211,IF(K211=739,120*559+(J211-120)*739,IF(K211=1279,120*559+30*739+(J211-150)*1279,IF(K211=2359,120*559+30*739+50*1279+(J211-200)*2359,))))</f>
        <v>0</v>
      </c>
      <c r="M211" s="69">
        <v>3943</v>
      </c>
      <c r="N211" s="69">
        <v>8501</v>
      </c>
      <c r="O211" s="41"/>
      <c r="P211" s="41"/>
      <c r="Q211" s="69">
        <v>0</v>
      </c>
      <c r="R211" s="69">
        <v>0</v>
      </c>
      <c r="S211" s="69">
        <v>82581</v>
      </c>
      <c r="T211" s="69"/>
      <c r="U211" s="69">
        <f t="shared" si="21"/>
        <v>95025</v>
      </c>
      <c r="V211" s="41">
        <f t="shared" ref="V211:V234" si="25">Y210</f>
        <v>92497</v>
      </c>
      <c r="W211" s="41">
        <f t="shared" ref="W211:W234" si="26">U211+V211</f>
        <v>187522</v>
      </c>
      <c r="X211" s="170">
        <v>187522</v>
      </c>
      <c r="Y211" s="41">
        <f t="shared" ref="Y211:Y234" si="27">W211-X211</f>
        <v>0</v>
      </c>
    </row>
    <row r="212" spans="1:25" ht="15.75" hidden="1" thickBot="1" x14ac:dyDescent="0.3">
      <c r="B212" s="43" t="s">
        <v>36</v>
      </c>
      <c r="C212" s="44">
        <v>0</v>
      </c>
      <c r="D212" s="44">
        <v>0</v>
      </c>
      <c r="E212" s="44">
        <v>0</v>
      </c>
      <c r="F212" s="44">
        <v>0</v>
      </c>
      <c r="G212" s="44">
        <v>0</v>
      </c>
      <c r="H212" s="44">
        <v>0</v>
      </c>
      <c r="I212" s="44">
        <v>0</v>
      </c>
      <c r="J212" s="44">
        <v>0</v>
      </c>
      <c r="K212" s="44">
        <v>0</v>
      </c>
      <c r="L212" s="44">
        <f t="shared" si="24"/>
        <v>0</v>
      </c>
      <c r="M212" s="70">
        <v>3943</v>
      </c>
      <c r="N212" s="70">
        <v>8539</v>
      </c>
      <c r="O212" s="46"/>
      <c r="P212" s="46"/>
      <c r="Q212" s="70">
        <v>0</v>
      </c>
      <c r="R212" s="70">
        <v>0</v>
      </c>
      <c r="S212" s="70">
        <v>82581</v>
      </c>
      <c r="T212" s="70"/>
      <c r="U212" s="70">
        <f t="shared" si="21"/>
        <v>95063</v>
      </c>
      <c r="V212" s="46">
        <f t="shared" si="25"/>
        <v>0</v>
      </c>
      <c r="W212" s="46">
        <f t="shared" si="26"/>
        <v>95063</v>
      </c>
      <c r="X212" s="137">
        <v>95063</v>
      </c>
      <c r="Y212" s="46">
        <f t="shared" si="27"/>
        <v>0</v>
      </c>
    </row>
    <row r="213" spans="1:25" ht="15.75" hidden="1" thickBot="1" x14ac:dyDescent="0.3">
      <c r="B213" s="43" t="s">
        <v>37</v>
      </c>
      <c r="C213" s="44">
        <v>0</v>
      </c>
      <c r="D213" s="44">
        <v>0</v>
      </c>
      <c r="E213" s="44">
        <v>0</v>
      </c>
      <c r="F213" s="44">
        <v>0</v>
      </c>
      <c r="G213" s="44">
        <v>0</v>
      </c>
      <c r="H213" s="44">
        <v>0</v>
      </c>
      <c r="I213" s="44">
        <v>0</v>
      </c>
      <c r="J213" s="44">
        <v>0</v>
      </c>
      <c r="K213" s="44">
        <v>0</v>
      </c>
      <c r="L213" s="44">
        <f t="shared" si="24"/>
        <v>0</v>
      </c>
      <c r="M213" s="70">
        <v>3943</v>
      </c>
      <c r="N213" s="70">
        <v>8580</v>
      </c>
      <c r="O213" s="46"/>
      <c r="P213" s="46"/>
      <c r="Q213" s="70">
        <v>0</v>
      </c>
      <c r="R213" s="70">
        <v>0</v>
      </c>
      <c r="S213" s="70">
        <v>82581</v>
      </c>
      <c r="T213" s="70"/>
      <c r="U213" s="70">
        <f t="shared" si="21"/>
        <v>95104</v>
      </c>
      <c r="V213" s="46">
        <f t="shared" si="25"/>
        <v>0</v>
      </c>
      <c r="W213" s="46">
        <f t="shared" si="26"/>
        <v>95104</v>
      </c>
      <c r="X213" s="44"/>
      <c r="Y213" s="46">
        <f t="shared" si="27"/>
        <v>95104</v>
      </c>
    </row>
    <row r="214" spans="1:25" ht="15.75" hidden="1" thickBot="1" x14ac:dyDescent="0.3">
      <c r="B214" s="43" t="s">
        <v>38</v>
      </c>
      <c r="C214" s="44">
        <v>0</v>
      </c>
      <c r="D214" s="44">
        <v>0</v>
      </c>
      <c r="E214" s="44">
        <v>0</v>
      </c>
      <c r="F214" s="44">
        <v>0</v>
      </c>
      <c r="G214" s="44">
        <v>0</v>
      </c>
      <c r="H214" s="44">
        <v>0</v>
      </c>
      <c r="I214" s="44">
        <v>0</v>
      </c>
      <c r="J214" s="44">
        <v>0</v>
      </c>
      <c r="K214" s="44">
        <v>0</v>
      </c>
      <c r="L214" s="44">
        <f t="shared" si="24"/>
        <v>0</v>
      </c>
      <c r="M214" s="70">
        <v>3943</v>
      </c>
      <c r="N214" s="70">
        <v>8607</v>
      </c>
      <c r="O214" s="46"/>
      <c r="P214" s="46"/>
      <c r="Q214" s="70">
        <v>0</v>
      </c>
      <c r="R214" s="70">
        <v>0</v>
      </c>
      <c r="S214" s="70">
        <v>82581</v>
      </c>
      <c r="T214" s="70"/>
      <c r="U214" s="70">
        <f t="shared" si="21"/>
        <v>95131</v>
      </c>
      <c r="V214" s="46">
        <f t="shared" si="25"/>
        <v>95104</v>
      </c>
      <c r="W214" s="46">
        <f t="shared" si="26"/>
        <v>190235</v>
      </c>
      <c r="X214" s="137">
        <v>190235</v>
      </c>
      <c r="Y214" s="46">
        <f t="shared" si="27"/>
        <v>0</v>
      </c>
    </row>
    <row r="215" spans="1:25" ht="15.75" hidden="1" thickBot="1" x14ac:dyDescent="0.3">
      <c r="B215" s="43" t="s">
        <v>39</v>
      </c>
      <c r="C215" s="44">
        <v>0</v>
      </c>
      <c r="D215" s="44">
        <v>0</v>
      </c>
      <c r="E215" s="44">
        <v>0</v>
      </c>
      <c r="F215" s="44">
        <v>0</v>
      </c>
      <c r="G215" s="44">
        <v>0</v>
      </c>
      <c r="H215" s="44">
        <v>0</v>
      </c>
      <c r="I215" s="44">
        <v>0</v>
      </c>
      <c r="J215" s="44">
        <v>0</v>
      </c>
      <c r="K215" s="44">
        <v>0</v>
      </c>
      <c r="L215" s="44">
        <f t="shared" si="24"/>
        <v>0</v>
      </c>
      <c r="M215" s="70">
        <v>3943</v>
      </c>
      <c r="N215" s="70">
        <v>8615</v>
      </c>
      <c r="O215" s="46"/>
      <c r="P215" s="46"/>
      <c r="Q215" s="70">
        <v>0</v>
      </c>
      <c r="R215" s="70">
        <v>0</v>
      </c>
      <c r="S215" s="70">
        <v>82581</v>
      </c>
      <c r="T215" s="70"/>
      <c r="U215" s="70">
        <f t="shared" si="21"/>
        <v>95139</v>
      </c>
      <c r="V215" s="46">
        <f t="shared" si="25"/>
        <v>0</v>
      </c>
      <c r="W215" s="46">
        <f t="shared" si="26"/>
        <v>95139</v>
      </c>
      <c r="X215" s="138">
        <v>95139</v>
      </c>
      <c r="Y215" s="46">
        <f t="shared" si="27"/>
        <v>0</v>
      </c>
    </row>
    <row r="216" spans="1:25" ht="15.75" hidden="1" thickBot="1" x14ac:dyDescent="0.3">
      <c r="B216" s="43" t="s">
        <v>40</v>
      </c>
      <c r="C216" s="44">
        <v>0</v>
      </c>
      <c r="D216" s="44">
        <v>0</v>
      </c>
      <c r="E216" s="44">
        <v>0</v>
      </c>
      <c r="F216" s="44">
        <v>0</v>
      </c>
      <c r="G216" s="44">
        <v>0</v>
      </c>
      <c r="H216" s="44">
        <v>0</v>
      </c>
      <c r="I216" s="44">
        <v>0</v>
      </c>
      <c r="J216" s="44">
        <v>0</v>
      </c>
      <c r="K216" s="44">
        <v>0</v>
      </c>
      <c r="L216" s="44">
        <f t="shared" si="24"/>
        <v>0</v>
      </c>
      <c r="M216" s="70">
        <v>3943</v>
      </c>
      <c r="N216" s="70">
        <v>8609</v>
      </c>
      <c r="O216" s="46"/>
      <c r="P216" s="46"/>
      <c r="Q216" s="70">
        <v>0</v>
      </c>
      <c r="R216" s="70">
        <v>0</v>
      </c>
      <c r="S216" s="70">
        <v>82581</v>
      </c>
      <c r="T216" s="70"/>
      <c r="U216" s="70">
        <f t="shared" si="21"/>
        <v>95133</v>
      </c>
      <c r="V216" s="46">
        <f t="shared" si="25"/>
        <v>0</v>
      </c>
      <c r="W216" s="46">
        <f t="shared" si="26"/>
        <v>95133</v>
      </c>
      <c r="X216" s="137">
        <v>95133</v>
      </c>
      <c r="Y216" s="46">
        <f t="shared" si="27"/>
        <v>0</v>
      </c>
    </row>
    <row r="217" spans="1:25" ht="15.75" hidden="1" thickBot="1" x14ac:dyDescent="0.3">
      <c r="B217" s="43" t="s">
        <v>41</v>
      </c>
      <c r="C217" s="44">
        <v>0</v>
      </c>
      <c r="D217" s="44">
        <v>0</v>
      </c>
      <c r="E217" s="44">
        <v>0</v>
      </c>
      <c r="F217" s="44">
        <v>0</v>
      </c>
      <c r="G217" s="44">
        <v>0</v>
      </c>
      <c r="H217" s="44">
        <v>0</v>
      </c>
      <c r="I217" s="44">
        <v>0</v>
      </c>
      <c r="J217" s="44">
        <v>0</v>
      </c>
      <c r="K217" s="44">
        <v>0</v>
      </c>
      <c r="L217" s="44">
        <f t="shared" si="24"/>
        <v>0</v>
      </c>
      <c r="M217" s="70">
        <v>3943</v>
      </c>
      <c r="N217" s="70">
        <v>8600</v>
      </c>
      <c r="O217" s="46"/>
      <c r="P217" s="46"/>
      <c r="Q217" s="70">
        <v>0</v>
      </c>
      <c r="R217" s="70">
        <v>0</v>
      </c>
      <c r="S217" s="70">
        <v>82581</v>
      </c>
      <c r="T217" s="70"/>
      <c r="U217" s="70">
        <f t="shared" si="21"/>
        <v>95124</v>
      </c>
      <c r="V217" s="46">
        <f t="shared" si="25"/>
        <v>0</v>
      </c>
      <c r="W217" s="46">
        <f t="shared" si="26"/>
        <v>95124</v>
      </c>
      <c r="X217" s="137">
        <v>95124</v>
      </c>
      <c r="Y217" s="46">
        <f t="shared" si="27"/>
        <v>0</v>
      </c>
    </row>
    <row r="218" spans="1:25" ht="15.75" hidden="1" thickBot="1" x14ac:dyDescent="0.3">
      <c r="B218" s="43" t="s">
        <v>42</v>
      </c>
      <c r="C218" s="44">
        <v>0</v>
      </c>
      <c r="D218" s="44">
        <v>0</v>
      </c>
      <c r="E218" s="44">
        <v>0</v>
      </c>
      <c r="F218" s="44">
        <v>0</v>
      </c>
      <c r="G218" s="44">
        <v>0</v>
      </c>
      <c r="H218" s="44">
        <v>0</v>
      </c>
      <c r="I218" s="44">
        <v>0</v>
      </c>
      <c r="J218" s="44">
        <v>0</v>
      </c>
      <c r="K218" s="44">
        <v>0</v>
      </c>
      <c r="L218" s="44">
        <f t="shared" si="24"/>
        <v>0</v>
      </c>
      <c r="M218" s="70">
        <v>3943</v>
      </c>
      <c r="N218" s="70">
        <v>8604</v>
      </c>
      <c r="O218" s="46"/>
      <c r="P218" s="46"/>
      <c r="Q218" s="70">
        <v>0</v>
      </c>
      <c r="R218" s="70">
        <v>0</v>
      </c>
      <c r="S218" s="70">
        <v>82581</v>
      </c>
      <c r="T218" s="70"/>
      <c r="U218" s="70">
        <f t="shared" si="21"/>
        <v>95128</v>
      </c>
      <c r="V218" s="46">
        <f t="shared" si="25"/>
        <v>0</v>
      </c>
      <c r="W218" s="46">
        <f t="shared" si="26"/>
        <v>95128</v>
      </c>
      <c r="X218" s="137">
        <v>95128</v>
      </c>
      <c r="Y218" s="46">
        <f t="shared" si="27"/>
        <v>0</v>
      </c>
    </row>
    <row r="219" spans="1:25" ht="15.75" hidden="1" thickBot="1" x14ac:dyDescent="0.3">
      <c r="B219" s="43" t="s">
        <v>43</v>
      </c>
      <c r="C219" s="44">
        <v>0</v>
      </c>
      <c r="D219" s="44">
        <v>0</v>
      </c>
      <c r="E219" s="44">
        <v>0</v>
      </c>
      <c r="F219" s="44">
        <v>0</v>
      </c>
      <c r="G219" s="44">
        <v>0</v>
      </c>
      <c r="H219" s="44">
        <v>0</v>
      </c>
      <c r="I219" s="44">
        <v>0</v>
      </c>
      <c r="J219" s="44">
        <v>0</v>
      </c>
      <c r="K219" s="44">
        <v>0</v>
      </c>
      <c r="L219" s="44">
        <f t="shared" si="24"/>
        <v>0</v>
      </c>
      <c r="M219" s="70">
        <v>3943</v>
      </c>
      <c r="N219" s="70">
        <v>8612</v>
      </c>
      <c r="O219" s="46"/>
      <c r="P219" s="46"/>
      <c r="Q219" s="70">
        <v>0</v>
      </c>
      <c r="R219" s="70">
        <v>0</v>
      </c>
      <c r="S219" s="70">
        <v>82581</v>
      </c>
      <c r="T219" s="70"/>
      <c r="U219" s="70">
        <f t="shared" si="21"/>
        <v>95136</v>
      </c>
      <c r="V219" s="46">
        <f t="shared" si="25"/>
        <v>0</v>
      </c>
      <c r="W219" s="46">
        <f t="shared" si="26"/>
        <v>95136</v>
      </c>
      <c r="X219" s="137">
        <v>95136</v>
      </c>
      <c r="Y219" s="46">
        <f t="shared" si="27"/>
        <v>0</v>
      </c>
    </row>
    <row r="220" spans="1:25" ht="15.75" hidden="1" thickBot="1" x14ac:dyDescent="0.3">
      <c r="B220" s="43" t="s">
        <v>44</v>
      </c>
      <c r="C220" s="44">
        <v>0</v>
      </c>
      <c r="D220" s="44">
        <v>0</v>
      </c>
      <c r="E220" s="44">
        <v>0</v>
      </c>
      <c r="F220" s="44">
        <v>0</v>
      </c>
      <c r="G220" s="44">
        <v>0</v>
      </c>
      <c r="H220" s="44">
        <v>0</v>
      </c>
      <c r="I220" s="44">
        <v>0</v>
      </c>
      <c r="J220" s="44">
        <v>0</v>
      </c>
      <c r="K220" s="44">
        <v>0</v>
      </c>
      <c r="L220" s="44">
        <f t="shared" si="24"/>
        <v>0</v>
      </c>
      <c r="M220" s="70">
        <v>3943</v>
      </c>
      <c r="N220" s="70">
        <v>8652</v>
      </c>
      <c r="O220" s="46"/>
      <c r="P220" s="46"/>
      <c r="Q220" s="70">
        <v>0</v>
      </c>
      <c r="R220" s="70">
        <v>0</v>
      </c>
      <c r="S220" s="70">
        <v>82581</v>
      </c>
      <c r="T220" s="70"/>
      <c r="U220" s="70">
        <f t="shared" si="21"/>
        <v>95176</v>
      </c>
      <c r="V220" s="46">
        <f t="shared" si="25"/>
        <v>0</v>
      </c>
      <c r="W220" s="46">
        <f t="shared" si="26"/>
        <v>95176</v>
      </c>
      <c r="X220" s="137">
        <v>95173</v>
      </c>
      <c r="Y220" s="46">
        <f t="shared" si="27"/>
        <v>3</v>
      </c>
    </row>
    <row r="221" spans="1:25" ht="15.75" hidden="1" thickBot="1" x14ac:dyDescent="0.3">
      <c r="B221" s="43" t="s">
        <v>45</v>
      </c>
      <c r="C221" s="44">
        <v>0</v>
      </c>
      <c r="D221" s="44">
        <v>0</v>
      </c>
      <c r="E221" s="44">
        <v>0</v>
      </c>
      <c r="F221" s="44">
        <v>0</v>
      </c>
      <c r="G221" s="44">
        <v>0</v>
      </c>
      <c r="H221" s="44">
        <v>0</v>
      </c>
      <c r="I221" s="44">
        <v>0</v>
      </c>
      <c r="J221" s="44">
        <v>0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0</v>
      </c>
      <c r="M221" s="70">
        <v>3943</v>
      </c>
      <c r="N221" s="70">
        <v>8709</v>
      </c>
      <c r="O221" s="46"/>
      <c r="P221" s="46"/>
      <c r="Q221" s="70">
        <v>0</v>
      </c>
      <c r="R221" s="70">
        <v>0</v>
      </c>
      <c r="S221" s="70">
        <v>82581</v>
      </c>
      <c r="T221" s="70"/>
      <c r="U221" s="70">
        <f t="shared" si="21"/>
        <v>95233</v>
      </c>
      <c r="V221" s="46">
        <f t="shared" si="25"/>
        <v>3</v>
      </c>
      <c r="W221" s="46">
        <f t="shared" si="26"/>
        <v>95236</v>
      </c>
      <c r="X221" s="137">
        <v>95236</v>
      </c>
      <c r="Y221" s="46">
        <f t="shared" si="27"/>
        <v>0</v>
      </c>
    </row>
    <row r="222" spans="1:25" ht="15.75" hidden="1" thickBot="1" x14ac:dyDescent="0.3">
      <c r="B222" s="83" t="s">
        <v>46</v>
      </c>
      <c r="C222" s="84">
        <v>0</v>
      </c>
      <c r="D222" s="84">
        <v>0</v>
      </c>
      <c r="E222" s="84">
        <v>0</v>
      </c>
      <c r="F222" s="84">
        <v>0</v>
      </c>
      <c r="G222" s="84">
        <v>0</v>
      </c>
      <c r="H222" s="84">
        <v>0</v>
      </c>
      <c r="I222" s="84">
        <v>0</v>
      </c>
      <c r="J222" s="84">
        <v>0</v>
      </c>
      <c r="K222" s="84">
        <v>0</v>
      </c>
      <c r="L222" s="84">
        <f t="shared" si="24"/>
        <v>0</v>
      </c>
      <c r="M222" s="35">
        <v>3943</v>
      </c>
      <c r="N222" s="35">
        <v>8721</v>
      </c>
      <c r="O222" s="36"/>
      <c r="P222" s="36"/>
      <c r="Q222" s="35">
        <v>0</v>
      </c>
      <c r="R222" s="35">
        <v>0</v>
      </c>
      <c r="S222" s="35">
        <v>82581</v>
      </c>
      <c r="T222" s="35"/>
      <c r="U222" s="35">
        <f t="shared" si="21"/>
        <v>95245</v>
      </c>
      <c r="V222" s="36">
        <f t="shared" si="25"/>
        <v>0</v>
      </c>
      <c r="W222" s="36">
        <f t="shared" si="26"/>
        <v>95245</v>
      </c>
      <c r="X222" s="44"/>
      <c r="Y222" s="36">
        <f t="shared" si="27"/>
        <v>95245</v>
      </c>
    </row>
    <row r="223" spans="1:25" ht="15.75" hidden="1" thickBot="1" x14ac:dyDescent="0.3">
      <c r="A223">
        <v>2021</v>
      </c>
      <c r="B223" s="43" t="s">
        <v>35</v>
      </c>
      <c r="C223" s="44">
        <f t="shared" ref="C223:C234" si="28">D222</f>
        <v>0</v>
      </c>
      <c r="D223" s="44"/>
      <c r="E223" s="44">
        <f t="shared" ref="E223:E234" si="29">D223-C223</f>
        <v>0</v>
      </c>
      <c r="F223" s="44">
        <v>146</v>
      </c>
      <c r="G223" s="70">
        <f t="shared" ref="G223:G234" si="30">E223*F223</f>
        <v>0</v>
      </c>
      <c r="H223" s="44">
        <f t="shared" ref="H223:H234" si="31">I222</f>
        <v>0</v>
      </c>
      <c r="I223" s="44"/>
      <c r="J223" s="44">
        <f t="shared" ref="J223:J234" si="32">I223-H223</f>
        <v>0</v>
      </c>
      <c r="K223" s="44">
        <f t="shared" ref="K223:K234" si="33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0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34">G223+L223+M223+N223+Q223+R223+S223+T223</f>
        <v>97856</v>
      </c>
      <c r="V223" s="46">
        <f t="shared" si="25"/>
        <v>95245</v>
      </c>
      <c r="W223" s="41">
        <f t="shared" si="26"/>
        <v>193101</v>
      </c>
      <c r="X223" s="69">
        <v>193101</v>
      </c>
      <c r="Y223" s="41">
        <f t="shared" si="27"/>
        <v>0</v>
      </c>
    </row>
    <row r="224" spans="1:25" ht="15.75" hidden="1" thickBot="1" x14ac:dyDescent="0.3">
      <c r="B224" s="43" t="s">
        <v>36</v>
      </c>
      <c r="C224" s="44">
        <f t="shared" si="28"/>
        <v>0</v>
      </c>
      <c r="D224" s="44"/>
      <c r="E224" s="44">
        <f t="shared" si="29"/>
        <v>0</v>
      </c>
      <c r="F224" s="44">
        <v>146</v>
      </c>
      <c r="G224" s="70">
        <f t="shared" si="30"/>
        <v>0</v>
      </c>
      <c r="H224" s="44">
        <f t="shared" si="31"/>
        <v>0</v>
      </c>
      <c r="I224" s="44"/>
      <c r="J224" s="44">
        <f t="shared" si="32"/>
        <v>0</v>
      </c>
      <c r="K224" s="44">
        <f t="shared" si="33"/>
        <v>593</v>
      </c>
      <c r="L224" s="46">
        <f t="shared" ref="L224:L234" si="35">IF(K224=593,K224*J224,IF(K224=784,80*593+(J224-80)*784,IF(K224=1357,80*593+20*784+(J224-100)*1357,IF(K224=2501,80*593+20*784+100*1357+(J224-200)*2501,))))</f>
        <v>0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34"/>
        <v>97905</v>
      </c>
      <c r="V224" s="46">
        <f t="shared" si="25"/>
        <v>0</v>
      </c>
      <c r="W224" s="46">
        <f t="shared" si="26"/>
        <v>97905</v>
      </c>
      <c r="X224" s="70">
        <v>97905</v>
      </c>
      <c r="Y224" s="46">
        <f t="shared" si="27"/>
        <v>0</v>
      </c>
    </row>
    <row r="225" spans="1:25" ht="15.75" hidden="1" thickBot="1" x14ac:dyDescent="0.3">
      <c r="B225" s="43" t="s">
        <v>37</v>
      </c>
      <c r="C225" s="44">
        <f t="shared" si="28"/>
        <v>0</v>
      </c>
      <c r="D225" s="44"/>
      <c r="E225" s="44">
        <f t="shared" si="29"/>
        <v>0</v>
      </c>
      <c r="F225" s="44">
        <v>146</v>
      </c>
      <c r="G225" s="70">
        <f t="shared" si="30"/>
        <v>0</v>
      </c>
      <c r="H225" s="44">
        <f t="shared" si="31"/>
        <v>0</v>
      </c>
      <c r="I225" s="44"/>
      <c r="J225" s="44">
        <f t="shared" si="32"/>
        <v>0</v>
      </c>
      <c r="K225" s="44">
        <f t="shared" si="33"/>
        <v>593</v>
      </c>
      <c r="L225" s="46">
        <f t="shared" si="35"/>
        <v>0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34"/>
        <v>97937</v>
      </c>
      <c r="V225" s="46">
        <f t="shared" si="25"/>
        <v>0</v>
      </c>
      <c r="W225" s="46">
        <f t="shared" si="26"/>
        <v>97937</v>
      </c>
      <c r="X225" s="70">
        <v>97937</v>
      </c>
      <c r="Y225" s="46">
        <f t="shared" si="27"/>
        <v>0</v>
      </c>
    </row>
    <row r="226" spans="1:25" ht="15.75" hidden="1" thickBot="1" x14ac:dyDescent="0.3">
      <c r="B226" s="43" t="s">
        <v>38</v>
      </c>
      <c r="C226" s="44">
        <f t="shared" si="28"/>
        <v>0</v>
      </c>
      <c r="D226" s="44"/>
      <c r="E226" s="44">
        <f t="shared" si="29"/>
        <v>0</v>
      </c>
      <c r="F226" s="44">
        <v>146</v>
      </c>
      <c r="G226" s="70">
        <f t="shared" si="30"/>
        <v>0</v>
      </c>
      <c r="H226" s="44">
        <f t="shared" si="31"/>
        <v>0</v>
      </c>
      <c r="I226" s="44"/>
      <c r="J226" s="44">
        <f t="shared" si="32"/>
        <v>0</v>
      </c>
      <c r="K226" s="44">
        <f t="shared" si="33"/>
        <v>593</v>
      </c>
      <c r="L226" s="46">
        <f t="shared" si="35"/>
        <v>0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34"/>
        <v>97967</v>
      </c>
      <c r="V226" s="46">
        <f t="shared" si="25"/>
        <v>0</v>
      </c>
      <c r="W226" s="46">
        <f t="shared" si="26"/>
        <v>97967</v>
      </c>
      <c r="X226" s="44"/>
      <c r="Y226" s="46">
        <f t="shared" ref="Y226" si="36">W226-X226</f>
        <v>97967</v>
      </c>
    </row>
    <row r="227" spans="1:25" ht="15.75" hidden="1" thickBot="1" x14ac:dyDescent="0.3">
      <c r="B227" s="43" t="s">
        <v>39</v>
      </c>
      <c r="C227" s="44">
        <f t="shared" si="28"/>
        <v>0</v>
      </c>
      <c r="D227" s="44"/>
      <c r="E227" s="44">
        <f t="shared" si="29"/>
        <v>0</v>
      </c>
      <c r="F227" s="44">
        <v>146</v>
      </c>
      <c r="G227" s="70">
        <f t="shared" si="30"/>
        <v>0</v>
      </c>
      <c r="H227" s="44">
        <f t="shared" si="31"/>
        <v>0</v>
      </c>
      <c r="I227" s="44"/>
      <c r="J227" s="44">
        <f t="shared" si="32"/>
        <v>0</v>
      </c>
      <c r="K227" s="44">
        <f t="shared" si="33"/>
        <v>593</v>
      </c>
      <c r="L227" s="46">
        <f t="shared" si="35"/>
        <v>0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34"/>
        <v>98003</v>
      </c>
      <c r="V227" s="46">
        <f t="shared" si="25"/>
        <v>97967</v>
      </c>
      <c r="W227" s="46">
        <f t="shared" si="26"/>
        <v>195970</v>
      </c>
      <c r="X227" s="70">
        <v>195970</v>
      </c>
      <c r="Y227" s="46">
        <f t="shared" si="27"/>
        <v>0</v>
      </c>
    </row>
    <row r="228" spans="1:25" ht="15.75" hidden="1" thickBot="1" x14ac:dyDescent="0.3">
      <c r="B228" s="43" t="s">
        <v>40</v>
      </c>
      <c r="C228" s="44">
        <f t="shared" si="28"/>
        <v>0</v>
      </c>
      <c r="D228" s="44"/>
      <c r="E228" s="44">
        <f t="shared" si="29"/>
        <v>0</v>
      </c>
      <c r="F228" s="44">
        <v>146</v>
      </c>
      <c r="G228" s="70">
        <f t="shared" si="30"/>
        <v>0</v>
      </c>
      <c r="H228" s="44">
        <f t="shared" si="31"/>
        <v>0</v>
      </c>
      <c r="I228" s="44"/>
      <c r="J228" s="44">
        <f t="shared" si="32"/>
        <v>0</v>
      </c>
      <c r="K228" s="44">
        <f t="shared" si="33"/>
        <v>593</v>
      </c>
      <c r="L228" s="46">
        <f t="shared" si="35"/>
        <v>0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34"/>
        <v>98032</v>
      </c>
      <c r="V228" s="46">
        <f t="shared" si="25"/>
        <v>0</v>
      </c>
      <c r="W228" s="46">
        <f t="shared" si="26"/>
        <v>98032</v>
      </c>
      <c r="X228" s="70">
        <v>98032</v>
      </c>
      <c r="Y228" s="46">
        <f t="shared" si="27"/>
        <v>0</v>
      </c>
    </row>
    <row r="229" spans="1:25" ht="15.75" hidden="1" thickBot="1" x14ac:dyDescent="0.3">
      <c r="B229" s="43" t="s">
        <v>41</v>
      </c>
      <c r="C229" s="44">
        <f t="shared" si="28"/>
        <v>0</v>
      </c>
      <c r="D229" s="44"/>
      <c r="E229" s="44">
        <f t="shared" si="29"/>
        <v>0</v>
      </c>
      <c r="F229" s="44">
        <v>146</v>
      </c>
      <c r="G229" s="70">
        <f t="shared" si="30"/>
        <v>0</v>
      </c>
      <c r="H229" s="44">
        <f t="shared" si="31"/>
        <v>0</v>
      </c>
      <c r="I229" s="44"/>
      <c r="J229" s="44">
        <f t="shared" si="32"/>
        <v>0</v>
      </c>
      <c r="K229" s="44">
        <f t="shared" si="33"/>
        <v>593</v>
      </c>
      <c r="L229" s="46">
        <f t="shared" si="35"/>
        <v>0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34"/>
        <v>98046</v>
      </c>
      <c r="V229" s="46">
        <f t="shared" si="25"/>
        <v>0</v>
      </c>
      <c r="W229" s="46">
        <f t="shared" si="26"/>
        <v>98046</v>
      </c>
      <c r="X229" s="70">
        <v>98046</v>
      </c>
      <c r="Y229" s="46">
        <f t="shared" si="27"/>
        <v>0</v>
      </c>
    </row>
    <row r="230" spans="1:25" ht="15.75" hidden="1" thickBot="1" x14ac:dyDescent="0.3">
      <c r="B230" s="43" t="s">
        <v>42</v>
      </c>
      <c r="C230" s="44">
        <f t="shared" si="28"/>
        <v>0</v>
      </c>
      <c r="D230" s="44"/>
      <c r="E230" s="44">
        <f t="shared" si="29"/>
        <v>0</v>
      </c>
      <c r="F230" s="44">
        <v>146</v>
      </c>
      <c r="G230" s="70">
        <f t="shared" si="30"/>
        <v>0</v>
      </c>
      <c r="H230" s="44">
        <f t="shared" si="31"/>
        <v>0</v>
      </c>
      <c r="I230" s="44"/>
      <c r="J230" s="44">
        <f t="shared" si="32"/>
        <v>0</v>
      </c>
      <c r="K230" s="44">
        <f t="shared" si="33"/>
        <v>593</v>
      </c>
      <c r="L230" s="46">
        <f t="shared" si="35"/>
        <v>0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34"/>
        <v>98100</v>
      </c>
      <c r="V230" s="46">
        <f t="shared" si="25"/>
        <v>0</v>
      </c>
      <c r="W230" s="46">
        <f t="shared" si="26"/>
        <v>98100</v>
      </c>
      <c r="X230" s="70">
        <v>98100</v>
      </c>
      <c r="Y230" s="46">
        <f t="shared" si="27"/>
        <v>0</v>
      </c>
    </row>
    <row r="231" spans="1:25" ht="15.75" hidden="1" thickBot="1" x14ac:dyDescent="0.3">
      <c r="B231" s="43" t="s">
        <v>43</v>
      </c>
      <c r="C231" s="44">
        <f t="shared" si="28"/>
        <v>0</v>
      </c>
      <c r="D231" s="44"/>
      <c r="E231" s="44">
        <f t="shared" si="29"/>
        <v>0</v>
      </c>
      <c r="F231" s="44">
        <v>146</v>
      </c>
      <c r="G231" s="70">
        <f t="shared" si="30"/>
        <v>0</v>
      </c>
      <c r="H231" s="44">
        <f t="shared" si="31"/>
        <v>0</v>
      </c>
      <c r="I231" s="44"/>
      <c r="J231" s="44">
        <f t="shared" si="32"/>
        <v>0</v>
      </c>
      <c r="K231" s="44">
        <f t="shared" si="33"/>
        <v>593</v>
      </c>
      <c r="L231" s="46">
        <f t="shared" si="35"/>
        <v>0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34"/>
        <v>98386</v>
      </c>
      <c r="V231" s="46">
        <f t="shared" si="25"/>
        <v>0</v>
      </c>
      <c r="W231" s="46">
        <f t="shared" si="26"/>
        <v>98386</v>
      </c>
      <c r="X231" s="70">
        <v>98386</v>
      </c>
      <c r="Y231" s="46">
        <f t="shared" si="27"/>
        <v>0</v>
      </c>
    </row>
    <row r="232" spans="1:25" ht="15.75" hidden="1" thickBot="1" x14ac:dyDescent="0.3">
      <c r="B232" s="43" t="s">
        <v>44</v>
      </c>
      <c r="C232" s="44">
        <f t="shared" si="28"/>
        <v>0</v>
      </c>
      <c r="D232" s="44"/>
      <c r="E232" s="44">
        <f t="shared" si="29"/>
        <v>0</v>
      </c>
      <c r="F232" s="44">
        <v>146</v>
      </c>
      <c r="G232" s="70">
        <f t="shared" si="30"/>
        <v>0</v>
      </c>
      <c r="H232" s="44">
        <f t="shared" si="31"/>
        <v>0</v>
      </c>
      <c r="I232" s="44"/>
      <c r="J232" s="44">
        <f t="shared" si="32"/>
        <v>0</v>
      </c>
      <c r="K232" s="44">
        <f t="shared" si="33"/>
        <v>593</v>
      </c>
      <c r="L232" s="46">
        <f t="shared" si="35"/>
        <v>0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34"/>
        <v>98233</v>
      </c>
      <c r="V232" s="46">
        <f t="shared" si="25"/>
        <v>0</v>
      </c>
      <c r="W232" s="46">
        <f t="shared" si="26"/>
        <v>98233</v>
      </c>
      <c r="X232" s="44"/>
      <c r="Y232" s="46">
        <f t="shared" ref="Y232" si="37">W232-X232</f>
        <v>98233</v>
      </c>
    </row>
    <row r="233" spans="1:25" ht="15.75" hidden="1" thickBot="1" x14ac:dyDescent="0.3">
      <c r="B233" s="43" t="s">
        <v>45</v>
      </c>
      <c r="C233" s="44">
        <f t="shared" si="28"/>
        <v>0</v>
      </c>
      <c r="D233" s="44"/>
      <c r="E233" s="44">
        <f t="shared" si="29"/>
        <v>0</v>
      </c>
      <c r="F233" s="44">
        <v>146</v>
      </c>
      <c r="G233" s="70">
        <f t="shared" si="30"/>
        <v>0</v>
      </c>
      <c r="H233" s="44">
        <f t="shared" si="31"/>
        <v>0</v>
      </c>
      <c r="I233" s="44"/>
      <c r="J233" s="44">
        <f t="shared" si="32"/>
        <v>0</v>
      </c>
      <c r="K233" s="44">
        <f t="shared" si="33"/>
        <v>593</v>
      </c>
      <c r="L233" s="46">
        <f t="shared" si="35"/>
        <v>0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34"/>
        <v>98348</v>
      </c>
      <c r="V233" s="46">
        <f t="shared" si="25"/>
        <v>98233</v>
      </c>
      <c r="W233" s="46">
        <f t="shared" si="26"/>
        <v>196581</v>
      </c>
      <c r="X233" s="70">
        <v>196581</v>
      </c>
      <c r="Y233" s="46">
        <f t="shared" si="27"/>
        <v>0</v>
      </c>
    </row>
    <row r="234" spans="1:25" ht="15.75" hidden="1" thickBot="1" x14ac:dyDescent="0.3">
      <c r="B234" s="83" t="s">
        <v>46</v>
      </c>
      <c r="C234" s="84">
        <f t="shared" si="28"/>
        <v>0</v>
      </c>
      <c r="D234" s="84"/>
      <c r="E234" s="84">
        <f t="shared" si="29"/>
        <v>0</v>
      </c>
      <c r="F234" s="84">
        <v>146</v>
      </c>
      <c r="G234" s="35">
        <f t="shared" si="30"/>
        <v>0</v>
      </c>
      <c r="H234" s="84">
        <f t="shared" si="31"/>
        <v>0</v>
      </c>
      <c r="I234" s="84"/>
      <c r="J234" s="84">
        <f t="shared" si="32"/>
        <v>0</v>
      </c>
      <c r="K234" s="84">
        <f t="shared" si="33"/>
        <v>593</v>
      </c>
      <c r="L234" s="36">
        <f t="shared" si="35"/>
        <v>0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34"/>
        <v>98417</v>
      </c>
      <c r="V234" s="36">
        <f t="shared" si="25"/>
        <v>0</v>
      </c>
      <c r="W234" s="36">
        <f t="shared" si="26"/>
        <v>98417</v>
      </c>
      <c r="X234" s="84"/>
      <c r="Y234" s="36">
        <f t="shared" si="27"/>
        <v>98417</v>
      </c>
    </row>
    <row r="235" spans="1:25" ht="15.75" hidden="1" thickBot="1" x14ac:dyDescent="0.3">
      <c r="A235">
        <v>2022</v>
      </c>
      <c r="B235" s="43" t="s">
        <v>35</v>
      </c>
      <c r="C235" s="44">
        <f t="shared" ref="C235:C244" si="38">D234</f>
        <v>0</v>
      </c>
      <c r="D235" s="44"/>
      <c r="E235" s="44">
        <f t="shared" ref="E235:E244" si="39">D235-C235</f>
        <v>0</v>
      </c>
      <c r="F235" s="44">
        <v>147</v>
      </c>
      <c r="G235" s="70">
        <f t="shared" ref="G235:G244" si="40">E235*F235</f>
        <v>0</v>
      </c>
      <c r="H235" s="44">
        <f t="shared" ref="H235:H244" si="41">I234</f>
        <v>0</v>
      </c>
      <c r="I235" s="44"/>
      <c r="J235" s="44">
        <f t="shared" ref="J235:J244" si="42">I235-H235</f>
        <v>0</v>
      </c>
      <c r="K235" s="44">
        <f t="shared" ref="K235:K244" si="43">IF(J235&lt;=80,593,IF(AND(J235&gt;=81,J235&lt;=100),784,IF(AND(J235&gt;=101,J235&lt;=200),1357,IF(J235&gt;=201,2501,))))</f>
        <v>593</v>
      </c>
      <c r="L235" s="46">
        <f t="shared" ref="L235:L244" si="44">IF(K235=593,K235*J235,IF(K235=784,80*593+(J235-80)*784,IF(K235=1357,80*593+20*784+(J235-100)*1357,IF(K235=2501,80*593+20*784+100*1357+(J235-200)*2501,))))</f>
        <v>0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34"/>
        <v>104899</v>
      </c>
      <c r="V235" s="46">
        <f t="shared" ref="V235:V244" si="45">Y234</f>
        <v>98417</v>
      </c>
      <c r="W235" s="46">
        <f t="shared" ref="W235:W244" si="46">U235+V235</f>
        <v>203316</v>
      </c>
      <c r="X235" s="70">
        <v>203316</v>
      </c>
      <c r="Y235" s="46">
        <f t="shared" ref="Y235:Y245" si="47">W235-X235</f>
        <v>0</v>
      </c>
    </row>
    <row r="236" spans="1:25" ht="15.75" hidden="1" thickBot="1" x14ac:dyDescent="0.3">
      <c r="B236" s="43" t="s">
        <v>36</v>
      </c>
      <c r="C236" s="44">
        <f t="shared" si="38"/>
        <v>0</v>
      </c>
      <c r="D236" s="44"/>
      <c r="E236" s="44">
        <f t="shared" si="39"/>
        <v>0</v>
      </c>
      <c r="F236" s="44">
        <v>148</v>
      </c>
      <c r="G236" s="70">
        <f t="shared" si="40"/>
        <v>0</v>
      </c>
      <c r="H236" s="44">
        <f t="shared" si="41"/>
        <v>0</v>
      </c>
      <c r="I236" s="44"/>
      <c r="J236" s="44">
        <f t="shared" si="42"/>
        <v>0</v>
      </c>
      <c r="K236" s="44">
        <f t="shared" si="43"/>
        <v>593</v>
      </c>
      <c r="L236" s="46">
        <f t="shared" si="44"/>
        <v>0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34"/>
        <v>122660</v>
      </c>
      <c r="V236" s="46">
        <f t="shared" si="45"/>
        <v>0</v>
      </c>
      <c r="W236" s="46">
        <f t="shared" si="46"/>
        <v>122660</v>
      </c>
      <c r="X236" s="44"/>
      <c r="Y236" s="46">
        <f t="shared" si="47"/>
        <v>122660</v>
      </c>
    </row>
    <row r="237" spans="1:25" ht="15.75" hidden="1" thickBot="1" x14ac:dyDescent="0.3">
      <c r="B237" s="43" t="s">
        <v>37</v>
      </c>
      <c r="C237" s="44">
        <f t="shared" si="38"/>
        <v>0</v>
      </c>
      <c r="D237" s="44"/>
      <c r="E237" s="44">
        <f t="shared" si="39"/>
        <v>0</v>
      </c>
      <c r="F237" s="44">
        <v>149</v>
      </c>
      <c r="G237" s="70">
        <f t="shared" si="40"/>
        <v>0</v>
      </c>
      <c r="H237" s="44">
        <f t="shared" si="41"/>
        <v>0</v>
      </c>
      <c r="I237" s="44"/>
      <c r="J237" s="44">
        <f t="shared" si="42"/>
        <v>0</v>
      </c>
      <c r="K237" s="44">
        <f t="shared" si="43"/>
        <v>593</v>
      </c>
      <c r="L237" s="46">
        <f t="shared" si="44"/>
        <v>0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34"/>
        <v>105053</v>
      </c>
      <c r="V237" s="46">
        <f t="shared" si="45"/>
        <v>122660</v>
      </c>
      <c r="W237" s="46">
        <f t="shared" si="46"/>
        <v>227713</v>
      </c>
      <c r="X237" s="70">
        <v>227713</v>
      </c>
      <c r="Y237" s="46">
        <f t="shared" si="47"/>
        <v>0</v>
      </c>
    </row>
    <row r="238" spans="1:25" ht="15.75" hidden="1" thickBot="1" x14ac:dyDescent="0.3">
      <c r="B238" s="43" t="s">
        <v>38</v>
      </c>
      <c r="C238" s="44">
        <f t="shared" si="38"/>
        <v>0</v>
      </c>
      <c r="D238" s="44"/>
      <c r="E238" s="44">
        <f t="shared" si="39"/>
        <v>0</v>
      </c>
      <c r="F238" s="44">
        <v>150</v>
      </c>
      <c r="G238" s="70">
        <f t="shared" si="40"/>
        <v>0</v>
      </c>
      <c r="H238" s="44">
        <f t="shared" si="41"/>
        <v>0</v>
      </c>
      <c r="I238" s="44"/>
      <c r="J238" s="44">
        <f t="shared" si="42"/>
        <v>0</v>
      </c>
      <c r="K238" s="44">
        <f t="shared" si="43"/>
        <v>593</v>
      </c>
      <c r="L238" s="46">
        <f t="shared" si="44"/>
        <v>0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34"/>
        <v>105188</v>
      </c>
      <c r="V238" s="46">
        <f t="shared" si="45"/>
        <v>0</v>
      </c>
      <c r="W238" s="46">
        <f t="shared" si="46"/>
        <v>105188</v>
      </c>
      <c r="X238" s="70">
        <v>105188</v>
      </c>
      <c r="Y238" s="46">
        <f t="shared" si="47"/>
        <v>0</v>
      </c>
    </row>
    <row r="239" spans="1:25" ht="15.75" hidden="1" thickBot="1" x14ac:dyDescent="0.3">
      <c r="B239" s="43" t="s">
        <v>39</v>
      </c>
      <c r="C239" s="44">
        <f t="shared" si="38"/>
        <v>0</v>
      </c>
      <c r="D239" s="44"/>
      <c r="E239" s="44">
        <f t="shared" si="39"/>
        <v>0</v>
      </c>
      <c r="F239" s="44">
        <v>151</v>
      </c>
      <c r="G239" s="70">
        <f t="shared" si="40"/>
        <v>0</v>
      </c>
      <c r="H239" s="44">
        <f t="shared" si="41"/>
        <v>0</v>
      </c>
      <c r="I239" s="44"/>
      <c r="J239" s="44">
        <f t="shared" si="42"/>
        <v>0</v>
      </c>
      <c r="K239" s="44">
        <f t="shared" si="43"/>
        <v>593</v>
      </c>
      <c r="L239" s="46">
        <f t="shared" si="44"/>
        <v>0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34"/>
        <v>105339</v>
      </c>
      <c r="V239" s="46">
        <f t="shared" si="45"/>
        <v>0</v>
      </c>
      <c r="W239" s="46">
        <f t="shared" si="46"/>
        <v>105339</v>
      </c>
      <c r="X239" s="70">
        <v>105339</v>
      </c>
      <c r="Y239" s="46">
        <f t="shared" si="47"/>
        <v>0</v>
      </c>
    </row>
    <row r="240" spans="1:25" ht="15.75" hidden="1" thickBot="1" x14ac:dyDescent="0.3">
      <c r="B240" s="43" t="s">
        <v>40</v>
      </c>
      <c r="C240" s="44">
        <f t="shared" si="38"/>
        <v>0</v>
      </c>
      <c r="D240" s="44"/>
      <c r="E240" s="44">
        <f t="shared" si="39"/>
        <v>0</v>
      </c>
      <c r="F240" s="44">
        <v>152</v>
      </c>
      <c r="G240" s="70">
        <f t="shared" si="40"/>
        <v>0</v>
      </c>
      <c r="H240" s="44">
        <f t="shared" si="41"/>
        <v>0</v>
      </c>
      <c r="I240" s="44"/>
      <c r="J240" s="44">
        <f t="shared" si="42"/>
        <v>0</v>
      </c>
      <c r="K240" s="44">
        <f t="shared" si="43"/>
        <v>593</v>
      </c>
      <c r="L240" s="46">
        <f t="shared" si="44"/>
        <v>0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34"/>
        <v>105461</v>
      </c>
      <c r="V240" s="46">
        <f t="shared" si="45"/>
        <v>0</v>
      </c>
      <c r="W240" s="46">
        <f t="shared" si="46"/>
        <v>105461</v>
      </c>
      <c r="X240" s="70">
        <v>105461</v>
      </c>
      <c r="Y240" s="46">
        <f t="shared" si="47"/>
        <v>0</v>
      </c>
    </row>
    <row r="241" spans="1:25" ht="15.75" hidden="1" thickBot="1" x14ac:dyDescent="0.3">
      <c r="B241" s="43" t="s">
        <v>41</v>
      </c>
      <c r="C241" s="44">
        <f t="shared" si="38"/>
        <v>0</v>
      </c>
      <c r="D241" s="44"/>
      <c r="E241" s="44">
        <f t="shared" si="39"/>
        <v>0</v>
      </c>
      <c r="F241" s="44">
        <v>153</v>
      </c>
      <c r="G241" s="70">
        <f t="shared" si="40"/>
        <v>0</v>
      </c>
      <c r="H241" s="44">
        <f t="shared" si="41"/>
        <v>0</v>
      </c>
      <c r="I241" s="44"/>
      <c r="J241" s="44">
        <f t="shared" si="42"/>
        <v>0</v>
      </c>
      <c r="K241" s="44">
        <f t="shared" si="43"/>
        <v>593</v>
      </c>
      <c r="L241" s="46">
        <f t="shared" si="44"/>
        <v>0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34"/>
        <v>105560</v>
      </c>
      <c r="V241" s="46">
        <f t="shared" si="45"/>
        <v>0</v>
      </c>
      <c r="W241" s="46">
        <f t="shared" si="46"/>
        <v>105560</v>
      </c>
      <c r="X241" s="70">
        <v>105560</v>
      </c>
      <c r="Y241" s="46">
        <f t="shared" si="47"/>
        <v>0</v>
      </c>
    </row>
    <row r="242" spans="1:25" ht="15.75" hidden="1" thickBot="1" x14ac:dyDescent="0.3">
      <c r="B242" s="43" t="s">
        <v>42</v>
      </c>
      <c r="C242" s="44">
        <f t="shared" si="38"/>
        <v>0</v>
      </c>
      <c r="D242" s="44"/>
      <c r="E242" s="44">
        <f t="shared" si="39"/>
        <v>0</v>
      </c>
      <c r="F242" s="44">
        <v>154</v>
      </c>
      <c r="G242" s="70">
        <f t="shared" si="40"/>
        <v>0</v>
      </c>
      <c r="H242" s="44">
        <f t="shared" si="41"/>
        <v>0</v>
      </c>
      <c r="I242" s="44"/>
      <c r="J242" s="44">
        <f t="shared" si="42"/>
        <v>0</v>
      </c>
      <c r="K242" s="44">
        <f t="shared" si="43"/>
        <v>593</v>
      </c>
      <c r="L242" s="46">
        <f t="shared" si="44"/>
        <v>0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34"/>
        <v>105686</v>
      </c>
      <c r="V242" s="46">
        <f t="shared" si="45"/>
        <v>0</v>
      </c>
      <c r="W242" s="46">
        <f t="shared" si="46"/>
        <v>105686</v>
      </c>
      <c r="X242" s="70">
        <v>105686</v>
      </c>
      <c r="Y242" s="46">
        <f t="shared" si="47"/>
        <v>0</v>
      </c>
    </row>
    <row r="243" spans="1:25" ht="15.75" hidden="1" thickBot="1" x14ac:dyDescent="0.3">
      <c r="B243" s="43" t="s">
        <v>43</v>
      </c>
      <c r="C243" s="44">
        <f t="shared" si="38"/>
        <v>0</v>
      </c>
      <c r="D243" s="44"/>
      <c r="E243" s="44">
        <f t="shared" si="39"/>
        <v>0</v>
      </c>
      <c r="F243" s="44">
        <v>155</v>
      </c>
      <c r="G243" s="70">
        <f t="shared" si="40"/>
        <v>0</v>
      </c>
      <c r="H243" s="44">
        <f t="shared" si="41"/>
        <v>0</v>
      </c>
      <c r="I243" s="44"/>
      <c r="J243" s="44">
        <f t="shared" si="42"/>
        <v>0</v>
      </c>
      <c r="K243" s="44">
        <f t="shared" si="43"/>
        <v>593</v>
      </c>
      <c r="L243" s="46">
        <f t="shared" si="44"/>
        <v>0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34"/>
        <v>105812</v>
      </c>
      <c r="V243" s="46">
        <f t="shared" si="45"/>
        <v>0</v>
      </c>
      <c r="W243" s="46">
        <f t="shared" si="46"/>
        <v>105812</v>
      </c>
      <c r="X243" s="70">
        <v>105812</v>
      </c>
      <c r="Y243" s="46">
        <f t="shared" si="47"/>
        <v>0</v>
      </c>
    </row>
    <row r="244" spans="1:25" ht="15.75" hidden="1" thickBot="1" x14ac:dyDescent="0.3">
      <c r="B244" s="43" t="s">
        <v>44</v>
      </c>
      <c r="C244" s="44">
        <f t="shared" si="38"/>
        <v>0</v>
      </c>
      <c r="D244" s="44"/>
      <c r="E244" s="44">
        <f t="shared" si="39"/>
        <v>0</v>
      </c>
      <c r="F244" s="44">
        <v>156</v>
      </c>
      <c r="G244" s="70">
        <f t="shared" si="40"/>
        <v>0</v>
      </c>
      <c r="H244" s="44">
        <f t="shared" si="41"/>
        <v>0</v>
      </c>
      <c r="I244" s="44"/>
      <c r="J244" s="44">
        <f t="shared" si="42"/>
        <v>0</v>
      </c>
      <c r="K244" s="44">
        <f t="shared" si="43"/>
        <v>593</v>
      </c>
      <c r="L244" s="46">
        <f t="shared" si="44"/>
        <v>0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34"/>
        <v>105915</v>
      </c>
      <c r="V244" s="46">
        <f t="shared" si="45"/>
        <v>0</v>
      </c>
      <c r="W244" s="46">
        <f t="shared" si="46"/>
        <v>105915</v>
      </c>
      <c r="X244" s="70">
        <v>105915</v>
      </c>
      <c r="Y244" s="46">
        <f t="shared" si="47"/>
        <v>0</v>
      </c>
    </row>
    <row r="245" spans="1:25" ht="15.75" hidden="1" thickBot="1" x14ac:dyDescent="0.3">
      <c r="B245" s="43" t="s">
        <v>45</v>
      </c>
      <c r="C245" s="44">
        <f t="shared" ref="C245:C246" si="48">D244</f>
        <v>0</v>
      </c>
      <c r="D245" s="44"/>
      <c r="E245" s="44">
        <f t="shared" ref="E245:E246" si="49">D245-C245</f>
        <v>0</v>
      </c>
      <c r="F245" s="44">
        <v>157</v>
      </c>
      <c r="G245" s="70">
        <f t="shared" ref="G245:G246" si="50">E245*F245</f>
        <v>0</v>
      </c>
      <c r="H245" s="44">
        <f t="shared" ref="H245:H246" si="51">I244</f>
        <v>0</v>
      </c>
      <c r="I245" s="44"/>
      <c r="J245" s="44">
        <f t="shared" ref="J245:J246" si="52">I245-H245</f>
        <v>0</v>
      </c>
      <c r="K245" s="44">
        <f t="shared" ref="K245:K246" si="53">IF(J245&lt;=80,593,IF(AND(J245&gt;=81,J245&lt;=100),784,IF(AND(J245&gt;=101,J245&lt;=200),1357,IF(J245&gt;=201,2501,))))</f>
        <v>593</v>
      </c>
      <c r="L245" s="46">
        <f t="shared" ref="L245:L246" si="54">IF(K245=593,K245*J245,IF(K245=784,80*593+(J245-80)*784,IF(K245=1357,80*593+20*784+(J245-100)*1357,IF(K245=2501,80*593+20*784+100*1357+(J245-200)*2501,))))</f>
        <v>0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34"/>
        <v>105979</v>
      </c>
      <c r="V245" s="46">
        <f t="shared" ref="V245:V246" si="55">Y244</f>
        <v>0</v>
      </c>
      <c r="W245" s="46">
        <f t="shared" ref="W245:W246" si="56">U245+V245</f>
        <v>105979</v>
      </c>
      <c r="X245" s="44"/>
      <c r="Y245" s="46">
        <f t="shared" si="47"/>
        <v>105979</v>
      </c>
    </row>
    <row r="246" spans="1:25" ht="15.75" hidden="1" thickBot="1" x14ac:dyDescent="0.3">
      <c r="B246" s="83" t="s">
        <v>46</v>
      </c>
      <c r="C246" s="84">
        <f t="shared" si="48"/>
        <v>0</v>
      </c>
      <c r="D246" s="84"/>
      <c r="E246" s="84">
        <f t="shared" si="49"/>
        <v>0</v>
      </c>
      <c r="F246" s="84">
        <v>158</v>
      </c>
      <c r="G246" s="35">
        <f t="shared" si="50"/>
        <v>0</v>
      </c>
      <c r="H246" s="84">
        <f t="shared" si="51"/>
        <v>0</v>
      </c>
      <c r="I246" s="84"/>
      <c r="J246" s="84">
        <f t="shared" si="52"/>
        <v>0</v>
      </c>
      <c r="K246" s="84">
        <f t="shared" si="53"/>
        <v>593</v>
      </c>
      <c r="L246" s="36">
        <f t="shared" si="54"/>
        <v>0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34"/>
        <v>106068</v>
      </c>
      <c r="V246" s="36">
        <f t="shared" si="55"/>
        <v>105979</v>
      </c>
      <c r="W246" s="36">
        <f t="shared" si="56"/>
        <v>212047</v>
      </c>
      <c r="X246" s="35">
        <v>212047</v>
      </c>
      <c r="Y246" s="36">
        <f t="shared" ref="Y246:Y248" si="57">W246-X246</f>
        <v>0</v>
      </c>
    </row>
    <row r="247" spans="1:25" x14ac:dyDescent="0.25">
      <c r="A247">
        <v>2023</v>
      </c>
      <c r="B247" s="43" t="s">
        <v>35</v>
      </c>
      <c r="C247" s="44">
        <f t="shared" ref="C247:C270" si="58">D246</f>
        <v>0</v>
      </c>
      <c r="D247" s="44"/>
      <c r="E247" s="44">
        <f t="shared" ref="E247:E270" si="59">D247-C247</f>
        <v>0</v>
      </c>
      <c r="F247" s="44">
        <v>159</v>
      </c>
      <c r="G247" s="70">
        <f t="shared" ref="G247:G270" si="60">E247*F247</f>
        <v>0</v>
      </c>
      <c r="H247" s="44">
        <f t="shared" ref="H247:H270" si="61">I246</f>
        <v>0</v>
      </c>
      <c r="I247" s="44"/>
      <c r="J247" s="44">
        <f t="shared" ref="J247:J270" si="62">I247-H247</f>
        <v>0</v>
      </c>
      <c r="K247" s="44">
        <f t="shared" ref="K247:K258" si="63">IF(J247&lt;=80,593,IF(AND(J247&gt;=81,J247&lt;=100),784,IF(AND(J247&gt;=101,J247&lt;=200),1357,IF(J247&gt;=201,2501,))))</f>
        <v>593</v>
      </c>
      <c r="L247" s="46">
        <f t="shared" ref="L247:L258" si="64">IF(K247=593,K247*J247,IF(K247=784,80*593+(J247-80)*784,IF(K247=1357,80*593+20*784+(J247-100)*1357,IF(K247=2501,80*593+20*784+100*1357+(J247-200)*2501,))))</f>
        <v>0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34"/>
        <v>138349</v>
      </c>
      <c r="V247" s="46">
        <f t="shared" ref="V247:V270" si="65">Y246</f>
        <v>0</v>
      </c>
      <c r="W247" s="46">
        <f t="shared" ref="W247:W270" si="66">U247+V247</f>
        <v>138349</v>
      </c>
      <c r="X247" s="218"/>
      <c r="Y247" s="41">
        <f t="shared" si="57"/>
        <v>138349</v>
      </c>
    </row>
    <row r="248" spans="1:25" x14ac:dyDescent="0.25">
      <c r="B248" s="43" t="s">
        <v>36</v>
      </c>
      <c r="C248" s="44">
        <f t="shared" si="58"/>
        <v>0</v>
      </c>
      <c r="D248" s="44"/>
      <c r="E248" s="44">
        <f t="shared" si="59"/>
        <v>0</v>
      </c>
      <c r="F248" s="44">
        <v>160</v>
      </c>
      <c r="G248" s="70">
        <f t="shared" si="60"/>
        <v>0</v>
      </c>
      <c r="H248" s="44">
        <f t="shared" si="61"/>
        <v>0</v>
      </c>
      <c r="I248" s="44"/>
      <c r="J248" s="44">
        <f t="shared" si="62"/>
        <v>0</v>
      </c>
      <c r="K248" s="44">
        <f t="shared" si="63"/>
        <v>593</v>
      </c>
      <c r="L248" s="46">
        <f t="shared" si="64"/>
        <v>0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34"/>
        <v>138416</v>
      </c>
      <c r="V248" s="46">
        <f t="shared" si="65"/>
        <v>138349</v>
      </c>
      <c r="W248" s="46">
        <f t="shared" si="66"/>
        <v>276765</v>
      </c>
      <c r="X248" s="70">
        <v>276765</v>
      </c>
      <c r="Y248" s="46">
        <f t="shared" si="57"/>
        <v>0</v>
      </c>
    </row>
    <row r="249" spans="1:25" x14ac:dyDescent="0.25">
      <c r="B249" s="43" t="s">
        <v>37</v>
      </c>
      <c r="C249" s="44">
        <f t="shared" si="58"/>
        <v>0</v>
      </c>
      <c r="D249" s="44"/>
      <c r="E249" s="44">
        <f t="shared" si="59"/>
        <v>0</v>
      </c>
      <c r="F249" s="44">
        <v>161</v>
      </c>
      <c r="G249" s="70">
        <f t="shared" si="60"/>
        <v>0</v>
      </c>
      <c r="H249" s="44">
        <f t="shared" si="61"/>
        <v>0</v>
      </c>
      <c r="I249" s="44"/>
      <c r="J249" s="44">
        <f t="shared" si="62"/>
        <v>0</v>
      </c>
      <c r="K249" s="44">
        <f t="shared" si="63"/>
        <v>593</v>
      </c>
      <c r="L249" s="46">
        <f t="shared" si="64"/>
        <v>0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34"/>
        <v>138436</v>
      </c>
      <c r="V249" s="46">
        <f t="shared" si="65"/>
        <v>0</v>
      </c>
      <c r="W249" s="46">
        <f t="shared" si="66"/>
        <v>138436</v>
      </c>
      <c r="X249" s="70">
        <v>138436</v>
      </c>
      <c r="Y249" s="46">
        <f t="shared" ref="Y249:Y270" si="67">W249-X249</f>
        <v>0</v>
      </c>
    </row>
    <row r="250" spans="1:25" x14ac:dyDescent="0.25">
      <c r="B250" s="43" t="s">
        <v>38</v>
      </c>
      <c r="C250" s="44">
        <f t="shared" si="58"/>
        <v>0</v>
      </c>
      <c r="D250" s="44"/>
      <c r="E250" s="44">
        <f t="shared" si="59"/>
        <v>0</v>
      </c>
      <c r="F250" s="44">
        <v>162</v>
      </c>
      <c r="G250" s="70">
        <f t="shared" si="60"/>
        <v>0</v>
      </c>
      <c r="H250" s="44">
        <f t="shared" si="61"/>
        <v>0</v>
      </c>
      <c r="I250" s="44"/>
      <c r="J250" s="44">
        <f t="shared" si="62"/>
        <v>0</v>
      </c>
      <c r="K250" s="44">
        <f t="shared" si="63"/>
        <v>593</v>
      </c>
      <c r="L250" s="46">
        <f t="shared" si="64"/>
        <v>0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34"/>
        <v>138515</v>
      </c>
      <c r="V250" s="46">
        <f t="shared" si="65"/>
        <v>0</v>
      </c>
      <c r="W250" s="46">
        <f t="shared" si="66"/>
        <v>138515</v>
      </c>
      <c r="X250" s="70">
        <v>138515</v>
      </c>
      <c r="Y250" s="46">
        <f t="shared" si="67"/>
        <v>0</v>
      </c>
    </row>
    <row r="251" spans="1:25" x14ac:dyDescent="0.25">
      <c r="B251" s="43" t="s">
        <v>39</v>
      </c>
      <c r="C251" s="44">
        <f t="shared" si="58"/>
        <v>0</v>
      </c>
      <c r="D251" s="44"/>
      <c r="E251" s="44">
        <f t="shared" si="59"/>
        <v>0</v>
      </c>
      <c r="F251" s="44">
        <v>163</v>
      </c>
      <c r="G251" s="70">
        <f t="shared" si="60"/>
        <v>0</v>
      </c>
      <c r="H251" s="44">
        <f t="shared" si="61"/>
        <v>0</v>
      </c>
      <c r="I251" s="44"/>
      <c r="J251" s="44">
        <f t="shared" si="62"/>
        <v>0</v>
      </c>
      <c r="K251" s="44">
        <f t="shared" si="63"/>
        <v>593</v>
      </c>
      <c r="L251" s="46">
        <f t="shared" si="64"/>
        <v>0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34"/>
        <v>138573</v>
      </c>
      <c r="V251" s="46">
        <f t="shared" si="65"/>
        <v>0</v>
      </c>
      <c r="W251" s="46">
        <f t="shared" si="66"/>
        <v>138573</v>
      </c>
      <c r="X251" s="70">
        <v>138573</v>
      </c>
      <c r="Y251" s="46">
        <f t="shared" si="67"/>
        <v>0</v>
      </c>
    </row>
    <row r="252" spans="1:25" x14ac:dyDescent="0.25">
      <c r="B252" s="43" t="s">
        <v>40</v>
      </c>
      <c r="C252" s="44">
        <f t="shared" si="58"/>
        <v>0</v>
      </c>
      <c r="D252" s="44"/>
      <c r="E252" s="44">
        <f t="shared" si="59"/>
        <v>0</v>
      </c>
      <c r="F252" s="44">
        <v>164</v>
      </c>
      <c r="G252" s="70">
        <f t="shared" si="60"/>
        <v>0</v>
      </c>
      <c r="H252" s="44">
        <f t="shared" si="61"/>
        <v>0</v>
      </c>
      <c r="I252" s="44"/>
      <c r="J252" s="44">
        <f t="shared" si="62"/>
        <v>0</v>
      </c>
      <c r="K252" s="44">
        <f t="shared" si="63"/>
        <v>593</v>
      </c>
      <c r="L252" s="46">
        <f t="shared" si="64"/>
        <v>0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34"/>
        <v>138590</v>
      </c>
      <c r="V252" s="46">
        <f t="shared" si="65"/>
        <v>0</v>
      </c>
      <c r="W252" s="46">
        <f t="shared" si="66"/>
        <v>138590</v>
      </c>
      <c r="X252" s="70">
        <v>138590</v>
      </c>
      <c r="Y252" s="46">
        <f t="shared" si="67"/>
        <v>0</v>
      </c>
    </row>
    <row r="253" spans="1:25" x14ac:dyDescent="0.25">
      <c r="B253" s="43" t="s">
        <v>41</v>
      </c>
      <c r="C253" s="44">
        <f t="shared" si="58"/>
        <v>0</v>
      </c>
      <c r="D253" s="44"/>
      <c r="E253" s="44">
        <f t="shared" si="59"/>
        <v>0</v>
      </c>
      <c r="F253" s="44">
        <v>165</v>
      </c>
      <c r="G253" s="70">
        <f t="shared" si="60"/>
        <v>0</v>
      </c>
      <c r="H253" s="44">
        <f t="shared" si="61"/>
        <v>0</v>
      </c>
      <c r="I253" s="44"/>
      <c r="J253" s="44">
        <f t="shared" si="62"/>
        <v>0</v>
      </c>
      <c r="K253" s="44">
        <f t="shared" si="63"/>
        <v>593</v>
      </c>
      <c r="L253" s="46">
        <f t="shared" si="64"/>
        <v>0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34"/>
        <v>138578</v>
      </c>
      <c r="V253" s="46">
        <f t="shared" si="65"/>
        <v>0</v>
      </c>
      <c r="W253" s="46">
        <f t="shared" si="66"/>
        <v>138578</v>
      </c>
      <c r="X253" s="70">
        <v>138578</v>
      </c>
      <c r="Y253" s="46">
        <f t="shared" si="67"/>
        <v>0</v>
      </c>
    </row>
    <row r="254" spans="1:25" x14ac:dyDescent="0.25">
      <c r="B254" s="43" t="s">
        <v>42</v>
      </c>
      <c r="C254" s="44">
        <f t="shared" si="58"/>
        <v>0</v>
      </c>
      <c r="D254" s="44"/>
      <c r="E254" s="44">
        <f t="shared" si="59"/>
        <v>0</v>
      </c>
      <c r="F254" s="44">
        <v>166</v>
      </c>
      <c r="G254" s="70">
        <f t="shared" si="60"/>
        <v>0</v>
      </c>
      <c r="H254" s="44">
        <f t="shared" si="61"/>
        <v>0</v>
      </c>
      <c r="I254" s="44"/>
      <c r="J254" s="44">
        <f t="shared" si="62"/>
        <v>0</v>
      </c>
      <c r="K254" s="44">
        <f t="shared" si="63"/>
        <v>593</v>
      </c>
      <c r="L254" s="46">
        <f t="shared" si="64"/>
        <v>0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34"/>
        <v>138602</v>
      </c>
      <c r="V254" s="46">
        <f t="shared" si="65"/>
        <v>0</v>
      </c>
      <c r="W254" s="46">
        <f t="shared" si="66"/>
        <v>138602</v>
      </c>
      <c r="X254" s="70">
        <v>138602</v>
      </c>
      <c r="Y254" s="46">
        <f t="shared" si="67"/>
        <v>0</v>
      </c>
    </row>
    <row r="255" spans="1:25" x14ac:dyDescent="0.25">
      <c r="B255" s="43" t="s">
        <v>43</v>
      </c>
      <c r="C255" s="44">
        <f t="shared" si="58"/>
        <v>0</v>
      </c>
      <c r="D255" s="44"/>
      <c r="E255" s="44">
        <f t="shared" si="59"/>
        <v>0</v>
      </c>
      <c r="F255" s="44">
        <v>167</v>
      </c>
      <c r="G255" s="70">
        <f t="shared" si="60"/>
        <v>0</v>
      </c>
      <c r="H255" s="44">
        <f t="shared" si="61"/>
        <v>0</v>
      </c>
      <c r="I255" s="44"/>
      <c r="J255" s="44">
        <f t="shared" si="62"/>
        <v>0</v>
      </c>
      <c r="K255" s="44">
        <f t="shared" si="63"/>
        <v>593</v>
      </c>
      <c r="L255" s="46">
        <f t="shared" si="64"/>
        <v>0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34"/>
        <v>138622</v>
      </c>
      <c r="V255" s="46">
        <f t="shared" si="65"/>
        <v>0</v>
      </c>
      <c r="W255" s="46">
        <f t="shared" si="66"/>
        <v>138622</v>
      </c>
      <c r="X255" s="70">
        <v>138622</v>
      </c>
      <c r="Y255" s="46">
        <f t="shared" si="67"/>
        <v>0</v>
      </c>
    </row>
    <row r="256" spans="1:25" x14ac:dyDescent="0.25">
      <c r="B256" s="43" t="s">
        <v>44</v>
      </c>
      <c r="C256" s="44">
        <f t="shared" si="58"/>
        <v>0</v>
      </c>
      <c r="D256" s="44"/>
      <c r="E256" s="44">
        <f t="shared" si="59"/>
        <v>0</v>
      </c>
      <c r="F256" s="44">
        <v>168</v>
      </c>
      <c r="G256" s="70">
        <f t="shared" si="60"/>
        <v>0</v>
      </c>
      <c r="H256" s="44">
        <f t="shared" si="61"/>
        <v>0</v>
      </c>
      <c r="I256" s="44"/>
      <c r="J256" s="44">
        <f t="shared" si="62"/>
        <v>0</v>
      </c>
      <c r="K256" s="44">
        <f t="shared" si="63"/>
        <v>593</v>
      </c>
      <c r="L256" s="46">
        <f t="shared" si="64"/>
        <v>0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34"/>
        <v>138679</v>
      </c>
      <c r="V256" s="46">
        <f t="shared" si="65"/>
        <v>0</v>
      </c>
      <c r="W256" s="46">
        <f t="shared" si="66"/>
        <v>138679</v>
      </c>
      <c r="X256" s="70">
        <v>138679</v>
      </c>
      <c r="Y256" s="46">
        <f t="shared" si="67"/>
        <v>0</v>
      </c>
    </row>
    <row r="257" spans="1:25" x14ac:dyDescent="0.25">
      <c r="B257" s="43" t="s">
        <v>45</v>
      </c>
      <c r="C257" s="44">
        <f t="shared" si="58"/>
        <v>0</v>
      </c>
      <c r="D257" s="44"/>
      <c r="E257" s="44">
        <f t="shared" si="59"/>
        <v>0</v>
      </c>
      <c r="F257" s="44">
        <v>169</v>
      </c>
      <c r="G257" s="70">
        <f t="shared" si="60"/>
        <v>0</v>
      </c>
      <c r="H257" s="44">
        <f t="shared" si="61"/>
        <v>0</v>
      </c>
      <c r="I257" s="44"/>
      <c r="J257" s="44">
        <f t="shared" si="62"/>
        <v>0</v>
      </c>
      <c r="K257" s="44">
        <f t="shared" si="63"/>
        <v>593</v>
      </c>
      <c r="L257" s="46">
        <f t="shared" si="64"/>
        <v>0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34"/>
        <v>138732</v>
      </c>
      <c r="V257" s="46">
        <f t="shared" si="65"/>
        <v>0</v>
      </c>
      <c r="W257" s="46">
        <f t="shared" si="66"/>
        <v>138732</v>
      </c>
      <c r="X257" s="70">
        <v>138732</v>
      </c>
      <c r="Y257" s="46">
        <f t="shared" si="67"/>
        <v>0</v>
      </c>
    </row>
    <row r="258" spans="1:25" ht="15.75" thickBot="1" x14ac:dyDescent="0.3">
      <c r="B258" s="43" t="s">
        <v>46</v>
      </c>
      <c r="C258" s="44">
        <f t="shared" si="58"/>
        <v>0</v>
      </c>
      <c r="D258" s="44"/>
      <c r="E258" s="44">
        <f t="shared" si="59"/>
        <v>0</v>
      </c>
      <c r="F258" s="44">
        <v>170</v>
      </c>
      <c r="G258" s="70">
        <f t="shared" si="60"/>
        <v>0</v>
      </c>
      <c r="H258" s="44">
        <f t="shared" si="61"/>
        <v>0</v>
      </c>
      <c r="I258" s="44"/>
      <c r="J258" s="44">
        <f t="shared" si="62"/>
        <v>0</v>
      </c>
      <c r="K258" s="44">
        <f t="shared" si="63"/>
        <v>593</v>
      </c>
      <c r="L258" s="46">
        <f t="shared" si="64"/>
        <v>0</v>
      </c>
      <c r="M258" s="70">
        <v>4910</v>
      </c>
      <c r="N258" s="70">
        <v>11037</v>
      </c>
      <c r="O258" s="70"/>
      <c r="P258" s="70"/>
      <c r="Q258" s="70"/>
      <c r="R258" s="70"/>
      <c r="S258" s="70">
        <v>122853</v>
      </c>
      <c r="T258" s="70"/>
      <c r="U258" s="70">
        <f t="shared" si="34"/>
        <v>138800</v>
      </c>
      <c r="V258" s="46">
        <f t="shared" si="65"/>
        <v>0</v>
      </c>
      <c r="W258" s="46">
        <f t="shared" si="66"/>
        <v>138800</v>
      </c>
      <c r="X258" s="70"/>
      <c r="Y258" s="241">
        <f t="shared" si="67"/>
        <v>138800</v>
      </c>
    </row>
    <row r="259" spans="1:25" ht="15.75" thickBot="1" x14ac:dyDescent="0.3">
      <c r="A259">
        <v>2024</v>
      </c>
      <c r="B259" s="195" t="s">
        <v>35</v>
      </c>
      <c r="C259" s="175">
        <f t="shared" si="58"/>
        <v>0</v>
      </c>
      <c r="D259" s="175"/>
      <c r="E259" s="175">
        <f t="shared" si="59"/>
        <v>0</v>
      </c>
      <c r="F259" s="175">
        <v>171</v>
      </c>
      <c r="G259" s="177">
        <f t="shared" si="60"/>
        <v>0</v>
      </c>
      <c r="H259" s="175">
        <f t="shared" si="61"/>
        <v>0</v>
      </c>
      <c r="I259" s="175">
        <v>0</v>
      </c>
      <c r="J259" s="175">
        <f t="shared" si="62"/>
        <v>0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149745</v>
      </c>
      <c r="V259" s="176">
        <f t="shared" si="65"/>
        <v>138800</v>
      </c>
      <c r="W259" s="176">
        <f t="shared" si="66"/>
        <v>288545</v>
      </c>
      <c r="X259" s="240"/>
      <c r="Y259" s="176">
        <f t="shared" si="67"/>
        <v>288545</v>
      </c>
    </row>
    <row r="260" spans="1:25" hidden="1" x14ac:dyDescent="0.25">
      <c r="B260" s="224" t="s">
        <v>36</v>
      </c>
      <c r="C260" s="225">
        <f>D259</f>
        <v>0</v>
      </c>
      <c r="D260" s="225"/>
      <c r="E260" s="225">
        <f t="shared" si="59"/>
        <v>0</v>
      </c>
      <c r="F260" s="225">
        <v>171</v>
      </c>
      <c r="G260" s="223">
        <f t="shared" si="60"/>
        <v>0</v>
      </c>
      <c r="H260" s="225">
        <f t="shared" si="61"/>
        <v>0</v>
      </c>
      <c r="I260" s="225"/>
      <c r="J260" s="225">
        <f t="shared" si="62"/>
        <v>0</v>
      </c>
      <c r="K260" s="225">
        <f t="shared" ref="K260:K270" si="68">IF(J260&lt;=40,745,IF(AND(J260&gt;=41,J260&lt;=80),985,IF(AND(J260&gt;=81,J260&lt;=100),1705,IF(J260&gt;=101,3142,))))</f>
        <v>745</v>
      </c>
      <c r="L260" s="226">
        <f t="shared" ref="L260:L270" si="69">IF(K260=745,K260*J260,IF(K260=985,40*745+(J260-40)*985,IF(K260=1705,40*745+40*985+(J260-80)*1705,IF(K260=3142,40*745+40*985+20*1705+(J260-100)*3142,))))</f>
        <v>0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70">G260+L260+M260+N260++O260+P260+Q260+R260+S260+T260</f>
        <v>149745</v>
      </c>
      <c r="V260" s="226">
        <f t="shared" si="65"/>
        <v>288545</v>
      </c>
      <c r="W260" s="226">
        <f t="shared" si="66"/>
        <v>438290</v>
      </c>
      <c r="X260" s="227"/>
      <c r="Y260" s="226">
        <f t="shared" si="67"/>
        <v>438290</v>
      </c>
    </row>
    <row r="261" spans="1:25" hidden="1" x14ac:dyDescent="0.25">
      <c r="B261" s="224" t="s">
        <v>37</v>
      </c>
      <c r="C261" s="225">
        <f t="shared" si="58"/>
        <v>0</v>
      </c>
      <c r="D261" s="225"/>
      <c r="E261" s="225">
        <f t="shared" si="59"/>
        <v>0</v>
      </c>
      <c r="F261" s="225">
        <v>171</v>
      </c>
      <c r="G261" s="223">
        <f t="shared" si="60"/>
        <v>0</v>
      </c>
      <c r="H261" s="225">
        <f t="shared" si="61"/>
        <v>0</v>
      </c>
      <c r="I261" s="225"/>
      <c r="J261" s="225">
        <f t="shared" si="62"/>
        <v>0</v>
      </c>
      <c r="K261" s="225">
        <f t="shared" si="68"/>
        <v>745</v>
      </c>
      <c r="L261" s="226">
        <f t="shared" si="69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70"/>
        <v>149745</v>
      </c>
      <c r="V261" s="226">
        <f t="shared" si="65"/>
        <v>438290</v>
      </c>
      <c r="W261" s="226">
        <f t="shared" si="66"/>
        <v>588035</v>
      </c>
      <c r="X261" s="227"/>
      <c r="Y261" s="226">
        <f t="shared" si="67"/>
        <v>588035</v>
      </c>
    </row>
    <row r="262" spans="1:25" hidden="1" x14ac:dyDescent="0.25">
      <c r="B262" s="224" t="s">
        <v>38</v>
      </c>
      <c r="C262" s="225">
        <f t="shared" si="58"/>
        <v>0</v>
      </c>
      <c r="D262" s="225"/>
      <c r="E262" s="225">
        <f t="shared" si="59"/>
        <v>0</v>
      </c>
      <c r="F262" s="225">
        <v>171</v>
      </c>
      <c r="G262" s="223">
        <f t="shared" si="60"/>
        <v>0</v>
      </c>
      <c r="H262" s="225">
        <f t="shared" si="61"/>
        <v>0</v>
      </c>
      <c r="I262" s="225"/>
      <c r="J262" s="225">
        <f t="shared" si="62"/>
        <v>0</v>
      </c>
      <c r="K262" s="225">
        <f t="shared" si="68"/>
        <v>745</v>
      </c>
      <c r="L262" s="226">
        <f t="shared" si="69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70"/>
        <v>149745</v>
      </c>
      <c r="V262" s="226">
        <f t="shared" si="65"/>
        <v>588035</v>
      </c>
      <c r="W262" s="226">
        <f t="shared" si="66"/>
        <v>737780</v>
      </c>
      <c r="X262" s="227"/>
      <c r="Y262" s="226">
        <f t="shared" si="67"/>
        <v>737780</v>
      </c>
    </row>
    <row r="263" spans="1:25" hidden="1" x14ac:dyDescent="0.25">
      <c r="B263" s="224" t="s">
        <v>39</v>
      </c>
      <c r="C263" s="225">
        <f t="shared" si="58"/>
        <v>0</v>
      </c>
      <c r="D263" s="225"/>
      <c r="E263" s="225">
        <f t="shared" si="59"/>
        <v>0</v>
      </c>
      <c r="F263" s="225">
        <v>171</v>
      </c>
      <c r="G263" s="223">
        <f t="shared" si="60"/>
        <v>0</v>
      </c>
      <c r="H263" s="225">
        <f t="shared" si="61"/>
        <v>0</v>
      </c>
      <c r="I263" s="225"/>
      <c r="J263" s="225">
        <f t="shared" si="62"/>
        <v>0</v>
      </c>
      <c r="K263" s="225">
        <f t="shared" si="68"/>
        <v>745</v>
      </c>
      <c r="L263" s="226">
        <f t="shared" si="69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70"/>
        <v>149745</v>
      </c>
      <c r="V263" s="226">
        <f t="shared" si="65"/>
        <v>737780</v>
      </c>
      <c r="W263" s="226">
        <f t="shared" si="66"/>
        <v>887525</v>
      </c>
      <c r="X263" s="227"/>
      <c r="Y263" s="226">
        <f t="shared" si="67"/>
        <v>887525</v>
      </c>
    </row>
    <row r="264" spans="1:25" hidden="1" x14ac:dyDescent="0.25">
      <c r="B264" s="224" t="s">
        <v>40</v>
      </c>
      <c r="C264" s="225">
        <f t="shared" si="58"/>
        <v>0</v>
      </c>
      <c r="D264" s="225"/>
      <c r="E264" s="225">
        <f t="shared" si="59"/>
        <v>0</v>
      </c>
      <c r="F264" s="225">
        <v>171</v>
      </c>
      <c r="G264" s="223">
        <f t="shared" si="60"/>
        <v>0</v>
      </c>
      <c r="H264" s="225">
        <f t="shared" si="61"/>
        <v>0</v>
      </c>
      <c r="I264" s="225"/>
      <c r="J264" s="225">
        <f t="shared" si="62"/>
        <v>0</v>
      </c>
      <c r="K264" s="225">
        <f t="shared" si="68"/>
        <v>745</v>
      </c>
      <c r="L264" s="226">
        <f t="shared" si="69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70"/>
        <v>149745</v>
      </c>
      <c r="V264" s="226">
        <f t="shared" si="65"/>
        <v>887525</v>
      </c>
      <c r="W264" s="226">
        <f t="shared" si="66"/>
        <v>1037270</v>
      </c>
      <c r="X264" s="227"/>
      <c r="Y264" s="226">
        <f t="shared" si="67"/>
        <v>1037270</v>
      </c>
    </row>
    <row r="265" spans="1:25" s="199" customFormat="1" hidden="1" x14ac:dyDescent="0.25">
      <c r="A265"/>
      <c r="B265" s="224" t="s">
        <v>41</v>
      </c>
      <c r="C265" s="225">
        <f t="shared" si="58"/>
        <v>0</v>
      </c>
      <c r="D265" s="225"/>
      <c r="E265" s="225">
        <f t="shared" si="59"/>
        <v>0</v>
      </c>
      <c r="F265" s="225">
        <v>171</v>
      </c>
      <c r="G265" s="223">
        <f t="shared" si="60"/>
        <v>0</v>
      </c>
      <c r="H265" s="225">
        <f t="shared" si="61"/>
        <v>0</v>
      </c>
      <c r="I265" s="225"/>
      <c r="J265" s="225">
        <f t="shared" si="62"/>
        <v>0</v>
      </c>
      <c r="K265" s="225">
        <f t="shared" si="68"/>
        <v>745</v>
      </c>
      <c r="L265" s="226">
        <f t="shared" si="69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70"/>
        <v>149745</v>
      </c>
      <c r="V265" s="226">
        <f t="shared" si="65"/>
        <v>1037270</v>
      </c>
      <c r="W265" s="226">
        <f t="shared" si="66"/>
        <v>1187015</v>
      </c>
      <c r="X265" s="227"/>
      <c r="Y265" s="226">
        <f t="shared" si="67"/>
        <v>1187015</v>
      </c>
    </row>
    <row r="266" spans="1:25" hidden="1" x14ac:dyDescent="0.25">
      <c r="B266" s="224" t="s">
        <v>42</v>
      </c>
      <c r="C266" s="225">
        <f t="shared" si="58"/>
        <v>0</v>
      </c>
      <c r="D266" s="225"/>
      <c r="E266" s="225">
        <f t="shared" si="59"/>
        <v>0</v>
      </c>
      <c r="F266" s="225">
        <v>171</v>
      </c>
      <c r="G266" s="223">
        <f t="shared" si="60"/>
        <v>0</v>
      </c>
      <c r="H266" s="225">
        <f t="shared" si="61"/>
        <v>0</v>
      </c>
      <c r="I266" s="225"/>
      <c r="J266" s="225">
        <f t="shared" si="62"/>
        <v>0</v>
      </c>
      <c r="K266" s="225">
        <f t="shared" si="68"/>
        <v>745</v>
      </c>
      <c r="L266" s="226">
        <f t="shared" si="69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70"/>
        <v>149745</v>
      </c>
      <c r="V266" s="226">
        <f t="shared" si="65"/>
        <v>1187015</v>
      </c>
      <c r="W266" s="226">
        <f t="shared" si="66"/>
        <v>1336760</v>
      </c>
      <c r="X266" s="227"/>
      <c r="Y266" s="226">
        <f t="shared" si="67"/>
        <v>1336760</v>
      </c>
    </row>
    <row r="267" spans="1:25" hidden="1" x14ac:dyDescent="0.25">
      <c r="B267" s="224" t="s">
        <v>43</v>
      </c>
      <c r="C267" s="225">
        <f t="shared" si="58"/>
        <v>0</v>
      </c>
      <c r="D267" s="225"/>
      <c r="E267" s="225">
        <f t="shared" si="59"/>
        <v>0</v>
      </c>
      <c r="F267" s="225">
        <v>171</v>
      </c>
      <c r="G267" s="223">
        <f t="shared" si="60"/>
        <v>0</v>
      </c>
      <c r="H267" s="225">
        <f t="shared" si="61"/>
        <v>0</v>
      </c>
      <c r="I267" s="225"/>
      <c r="J267" s="225">
        <f t="shared" si="62"/>
        <v>0</v>
      </c>
      <c r="K267" s="225">
        <f t="shared" si="68"/>
        <v>745</v>
      </c>
      <c r="L267" s="226">
        <f t="shared" si="69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70"/>
        <v>149745</v>
      </c>
      <c r="V267" s="226">
        <f t="shared" si="65"/>
        <v>1336760</v>
      </c>
      <c r="W267" s="226">
        <f t="shared" si="66"/>
        <v>1486505</v>
      </c>
      <c r="X267" s="227"/>
      <c r="Y267" s="226">
        <f t="shared" si="67"/>
        <v>1486505</v>
      </c>
    </row>
    <row r="268" spans="1:25" hidden="1" x14ac:dyDescent="0.25">
      <c r="B268" s="224" t="s">
        <v>44</v>
      </c>
      <c r="C268" s="225">
        <f t="shared" si="58"/>
        <v>0</v>
      </c>
      <c r="D268" s="225"/>
      <c r="E268" s="225">
        <f t="shared" si="59"/>
        <v>0</v>
      </c>
      <c r="F268" s="225">
        <v>171</v>
      </c>
      <c r="G268" s="223">
        <f t="shared" si="60"/>
        <v>0</v>
      </c>
      <c r="H268" s="225">
        <f t="shared" si="61"/>
        <v>0</v>
      </c>
      <c r="I268" s="225"/>
      <c r="J268" s="225">
        <f t="shared" si="62"/>
        <v>0</v>
      </c>
      <c r="K268" s="225">
        <f t="shared" si="68"/>
        <v>745</v>
      </c>
      <c r="L268" s="226">
        <f t="shared" si="69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70"/>
        <v>149745</v>
      </c>
      <c r="V268" s="226">
        <f t="shared" si="65"/>
        <v>1486505</v>
      </c>
      <c r="W268" s="226">
        <f t="shared" si="66"/>
        <v>1636250</v>
      </c>
      <c r="X268" s="227"/>
      <c r="Y268" s="226">
        <f t="shared" si="67"/>
        <v>1636250</v>
      </c>
    </row>
    <row r="269" spans="1:25" ht="15.75" hidden="1" thickBot="1" x14ac:dyDescent="0.3">
      <c r="B269" s="224" t="s">
        <v>45</v>
      </c>
      <c r="C269" s="225">
        <f t="shared" si="58"/>
        <v>0</v>
      </c>
      <c r="D269" s="225"/>
      <c r="E269" s="225">
        <f t="shared" si="59"/>
        <v>0</v>
      </c>
      <c r="F269" s="225">
        <v>171</v>
      </c>
      <c r="G269" s="223">
        <f t="shared" si="60"/>
        <v>0</v>
      </c>
      <c r="H269" s="225">
        <f t="shared" si="61"/>
        <v>0</v>
      </c>
      <c r="I269" s="225"/>
      <c r="J269" s="225">
        <f t="shared" si="62"/>
        <v>0</v>
      </c>
      <c r="K269" s="225">
        <f t="shared" si="68"/>
        <v>745</v>
      </c>
      <c r="L269" s="226">
        <f t="shared" si="69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70"/>
        <v>149745</v>
      </c>
      <c r="V269" s="226">
        <f t="shared" si="65"/>
        <v>1636250</v>
      </c>
      <c r="W269" s="226">
        <f t="shared" si="66"/>
        <v>1785995</v>
      </c>
      <c r="X269" s="227"/>
      <c r="Y269" s="226">
        <f t="shared" si="67"/>
        <v>1785995</v>
      </c>
    </row>
    <row r="270" spans="1:25" ht="15.75" hidden="1" thickBot="1" x14ac:dyDescent="0.3">
      <c r="B270" s="195" t="s">
        <v>46</v>
      </c>
      <c r="C270" s="175">
        <f t="shared" si="58"/>
        <v>0</v>
      </c>
      <c r="D270" s="175"/>
      <c r="E270" s="175">
        <f t="shared" si="59"/>
        <v>0</v>
      </c>
      <c r="F270" s="175">
        <f>F269</f>
        <v>171</v>
      </c>
      <c r="G270" s="177">
        <f t="shared" si="60"/>
        <v>0</v>
      </c>
      <c r="H270" s="175">
        <f t="shared" si="61"/>
        <v>0</v>
      </c>
      <c r="I270" s="175"/>
      <c r="J270" s="175">
        <f t="shared" si="62"/>
        <v>0</v>
      </c>
      <c r="K270" s="225">
        <f t="shared" si="68"/>
        <v>745</v>
      </c>
      <c r="L270" s="226">
        <f t="shared" si="69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70"/>
        <v>149745</v>
      </c>
      <c r="V270" s="176">
        <f t="shared" si="65"/>
        <v>1785995</v>
      </c>
      <c r="W270" s="176">
        <f t="shared" si="66"/>
        <v>1935740</v>
      </c>
      <c r="X270" s="177"/>
      <c r="Y270" s="176">
        <f t="shared" si="67"/>
        <v>1935740</v>
      </c>
    </row>
    <row r="272" spans="1:25" x14ac:dyDescent="0.25">
      <c r="B272" s="129"/>
      <c r="C272" s="178"/>
      <c r="D272" s="178"/>
      <c r="E272" s="178"/>
      <c r="F272" s="178"/>
      <c r="G272" s="179"/>
      <c r="H272" s="178"/>
      <c r="I272" s="178"/>
      <c r="J272" s="178"/>
      <c r="K272" s="178"/>
      <c r="L272" s="180"/>
      <c r="M272" s="179"/>
      <c r="N272" s="179"/>
      <c r="O272" s="179"/>
      <c r="P272" s="179"/>
      <c r="Q272" s="179"/>
      <c r="R272" s="179"/>
      <c r="S272" s="179"/>
      <c r="T272" s="180"/>
      <c r="U272" s="180"/>
      <c r="V272" s="179"/>
      <c r="W272" s="180"/>
    </row>
    <row r="273" spans="2:23" ht="15.75" thickBot="1" x14ac:dyDescent="0.3">
      <c r="B273" s="129"/>
      <c r="C273" s="178"/>
      <c r="D273" s="178"/>
      <c r="E273" s="178"/>
      <c r="F273" s="178"/>
      <c r="G273" s="179"/>
      <c r="H273" s="178"/>
      <c r="I273" s="178"/>
      <c r="J273" s="178"/>
      <c r="K273" s="178"/>
      <c r="L273" s="180"/>
      <c r="M273" s="179"/>
      <c r="N273" s="179"/>
      <c r="O273" s="179"/>
      <c r="P273" s="179"/>
      <c r="Q273" s="179"/>
      <c r="R273" s="179"/>
      <c r="S273" s="179"/>
      <c r="T273" s="180"/>
      <c r="U273" s="180"/>
      <c r="V273" s="179"/>
      <c r="W273" s="180"/>
    </row>
    <row r="274" spans="2:23" ht="15.75" thickBot="1" x14ac:dyDescent="0.3">
      <c r="G274" s="270" t="s">
        <v>109</v>
      </c>
      <c r="H274" s="271"/>
      <c r="I274" s="153">
        <v>593</v>
      </c>
      <c r="Q274" s="262" t="s">
        <v>166</v>
      </c>
      <c r="R274" s="263"/>
      <c r="S274" s="264"/>
    </row>
    <row r="275" spans="2:23" ht="15.75" thickBot="1" x14ac:dyDescent="0.3">
      <c r="G275" s="272" t="s">
        <v>110</v>
      </c>
      <c r="H275" s="273"/>
      <c r="I275" s="154">
        <v>4061</v>
      </c>
      <c r="Q275" s="204" t="s">
        <v>109</v>
      </c>
      <c r="R275" s="205"/>
      <c r="S275" s="153">
        <v>717</v>
      </c>
    </row>
    <row r="276" spans="2:23" ht="15.75" thickBot="1" x14ac:dyDescent="0.3">
      <c r="G276" s="260" t="s">
        <v>157</v>
      </c>
      <c r="H276" s="265"/>
      <c r="I276" s="261"/>
      <c r="Q276" s="206" t="s">
        <v>110</v>
      </c>
      <c r="R276" s="207"/>
      <c r="S276" s="154">
        <v>4910</v>
      </c>
    </row>
    <row r="277" spans="2:23" ht="15.75" thickBot="1" x14ac:dyDescent="0.3">
      <c r="G277" s="260" t="s">
        <v>111</v>
      </c>
      <c r="H277" s="261"/>
      <c r="I277" s="155" t="s">
        <v>112</v>
      </c>
      <c r="Q277" s="260" t="s">
        <v>157</v>
      </c>
      <c r="R277" s="265"/>
      <c r="S277" s="261"/>
    </row>
    <row r="278" spans="2:23" ht="15.75" thickBot="1" x14ac:dyDescent="0.3">
      <c r="G278" s="156">
        <v>1</v>
      </c>
      <c r="H278" s="157">
        <v>80</v>
      </c>
      <c r="I278" s="158">
        <v>593</v>
      </c>
      <c r="Q278" s="260" t="s">
        <v>111</v>
      </c>
      <c r="R278" s="261"/>
      <c r="S278" s="155" t="s">
        <v>112</v>
      </c>
    </row>
    <row r="279" spans="2:23" x14ac:dyDescent="0.25">
      <c r="G279" s="159">
        <v>81</v>
      </c>
      <c r="H279" s="160">
        <v>100</v>
      </c>
      <c r="I279" s="161">
        <v>784</v>
      </c>
      <c r="Q279" s="208">
        <v>1</v>
      </c>
      <c r="R279" s="157">
        <v>40</v>
      </c>
      <c r="S279" s="158">
        <v>717</v>
      </c>
    </row>
    <row r="280" spans="2:23" x14ac:dyDescent="0.25">
      <c r="G280" s="162">
        <v>101</v>
      </c>
      <c r="H280" s="163">
        <v>200</v>
      </c>
      <c r="I280" s="161">
        <v>1357</v>
      </c>
      <c r="Q280" s="209">
        <v>41</v>
      </c>
      <c r="R280" s="160">
        <v>80</v>
      </c>
      <c r="S280" s="161">
        <v>948</v>
      </c>
    </row>
    <row r="281" spans="2:23" ht="15.75" thickBot="1" x14ac:dyDescent="0.3">
      <c r="G281" s="164">
        <v>201</v>
      </c>
      <c r="H281" s="165" t="s">
        <v>113</v>
      </c>
      <c r="I281" s="166">
        <v>2501</v>
      </c>
      <c r="Q281" s="210">
        <v>81</v>
      </c>
      <c r="R281" s="163">
        <v>100</v>
      </c>
      <c r="S281" s="161">
        <v>1641</v>
      </c>
    </row>
    <row r="282" spans="2:23" ht="15.75" thickBot="1" x14ac:dyDescent="0.3">
      <c r="G282" s="167"/>
      <c r="H282" s="168"/>
      <c r="I282" s="169"/>
      <c r="Q282" s="211">
        <v>101</v>
      </c>
      <c r="R282" s="165" t="s">
        <v>113</v>
      </c>
      <c r="S282" s="166">
        <v>3024</v>
      </c>
    </row>
    <row r="283" spans="2:23" ht="15.75" thickBot="1" x14ac:dyDescent="0.3">
      <c r="Q283" s="167"/>
      <c r="R283" s="168"/>
      <c r="S283" s="169"/>
    </row>
  </sheetData>
  <mergeCells count="15">
    <mergeCell ref="Q278:R278"/>
    <mergeCell ref="G274:H274"/>
    <mergeCell ref="Q274:S274"/>
    <mergeCell ref="G275:H275"/>
    <mergeCell ref="G276:I276"/>
    <mergeCell ref="G277:H277"/>
    <mergeCell ref="Q277:S277"/>
    <mergeCell ref="S4:W4"/>
    <mergeCell ref="AA5:AA6"/>
    <mergeCell ref="N4:R4"/>
    <mergeCell ref="B1:C1"/>
    <mergeCell ref="M1:O1"/>
    <mergeCell ref="B2:C2"/>
    <mergeCell ref="M2:O2"/>
    <mergeCell ref="B3:C3"/>
  </mergeCells>
  <phoneticPr fontId="17" type="noConversion"/>
  <conditionalFormatting sqref="Y7:Y222">
    <cfRule type="cellIs" dxfId="2280" priority="50" stopIfTrue="1" operator="lessThan">
      <formula>-0.999999</formula>
    </cfRule>
    <cfRule type="cellIs" dxfId="2279" priority="51" stopIfTrue="1" operator="greaterThan">
      <formula>0.9999999</formula>
    </cfRule>
  </conditionalFormatting>
  <conditionalFormatting sqref="J7:J222">
    <cfRule type="cellIs" dxfId="2278" priority="49" operator="greaterThan">
      <formula>100</formula>
    </cfRule>
  </conditionalFormatting>
  <conditionalFormatting sqref="X7:X192">
    <cfRule type="cellIs" dxfId="2277" priority="48" operator="lessThan">
      <formula>1</formula>
    </cfRule>
  </conditionalFormatting>
  <conditionalFormatting sqref="X197">
    <cfRule type="cellIs" dxfId="2276" priority="47" operator="lessThan">
      <formula>1</formula>
    </cfRule>
  </conditionalFormatting>
  <conditionalFormatting sqref="X201">
    <cfRule type="cellIs" dxfId="2275" priority="46" operator="lessThan">
      <formula>1</formula>
    </cfRule>
  </conditionalFormatting>
  <conditionalFormatting sqref="X205">
    <cfRule type="cellIs" dxfId="2274" priority="45" operator="lessThan">
      <formula>1</formula>
    </cfRule>
  </conditionalFormatting>
  <conditionalFormatting sqref="X206:X207">
    <cfRule type="cellIs" dxfId="2273" priority="44" operator="lessThan">
      <formula>1</formula>
    </cfRule>
  </conditionalFormatting>
  <conditionalFormatting sqref="X209">
    <cfRule type="cellIs" dxfId="2272" priority="43" operator="lessThan">
      <formula>1</formula>
    </cfRule>
  </conditionalFormatting>
  <conditionalFormatting sqref="X210">
    <cfRule type="cellIs" dxfId="2271" priority="42" operator="lessThan">
      <formula>1</formula>
    </cfRule>
  </conditionalFormatting>
  <conditionalFormatting sqref="X213">
    <cfRule type="cellIs" dxfId="2270" priority="41" operator="lessThan">
      <formula>1</formula>
    </cfRule>
  </conditionalFormatting>
  <conditionalFormatting sqref="X215">
    <cfRule type="cellIs" dxfId="2269" priority="39" operator="lessThan">
      <formula>1</formula>
    </cfRule>
  </conditionalFormatting>
  <conditionalFormatting sqref="X221">
    <cfRule type="cellIs" dxfId="2268" priority="38" operator="lessThan">
      <formula>1</formula>
    </cfRule>
  </conditionalFormatting>
  <conditionalFormatting sqref="J223:J258">
    <cfRule type="cellIs" dxfId="2267" priority="37" operator="greaterThan">
      <formula>100</formula>
    </cfRule>
  </conditionalFormatting>
  <conditionalFormatting sqref="X222">
    <cfRule type="cellIs" dxfId="2266" priority="36" operator="lessThan">
      <formula>1</formula>
    </cfRule>
  </conditionalFormatting>
  <conditionalFormatting sqref="Y226">
    <cfRule type="cellIs" dxfId="2265" priority="34" stopIfTrue="1" operator="lessThan">
      <formula>-0.999999</formula>
    </cfRule>
    <cfRule type="cellIs" dxfId="2264" priority="35" stopIfTrue="1" operator="greaterThan">
      <formula>0.9999999</formula>
    </cfRule>
  </conditionalFormatting>
  <conditionalFormatting sqref="X226">
    <cfRule type="cellIs" dxfId="2263" priority="33" operator="lessThan">
      <formula>1</formula>
    </cfRule>
  </conditionalFormatting>
  <conditionalFormatting sqref="Y232">
    <cfRule type="cellIs" dxfId="2262" priority="31" stopIfTrue="1" operator="lessThan">
      <formula>-0.999999</formula>
    </cfRule>
    <cfRule type="cellIs" dxfId="2261" priority="32" stopIfTrue="1" operator="greaterThan">
      <formula>0.9999999</formula>
    </cfRule>
  </conditionalFormatting>
  <conditionalFormatting sqref="X232">
    <cfRule type="cellIs" dxfId="2260" priority="30" operator="lessThan">
      <formula>1</formula>
    </cfRule>
  </conditionalFormatting>
  <conditionalFormatting sqref="Y234">
    <cfRule type="cellIs" dxfId="2259" priority="28" stopIfTrue="1" operator="lessThan">
      <formula>-0.999999</formula>
    </cfRule>
    <cfRule type="cellIs" dxfId="2258" priority="29" stopIfTrue="1" operator="greaterThan">
      <formula>0.9999999</formula>
    </cfRule>
  </conditionalFormatting>
  <conditionalFormatting sqref="X234">
    <cfRule type="cellIs" dxfId="2257" priority="27" operator="lessThan">
      <formula>1</formula>
    </cfRule>
  </conditionalFormatting>
  <conditionalFormatting sqref="Y236">
    <cfRule type="cellIs" dxfId="2256" priority="25" stopIfTrue="1" operator="lessThan">
      <formula>-0.999999</formula>
    </cfRule>
    <cfRule type="cellIs" dxfId="2255" priority="26" stopIfTrue="1" operator="greaterThan">
      <formula>0.9999999</formula>
    </cfRule>
  </conditionalFormatting>
  <conditionalFormatting sqref="X236">
    <cfRule type="cellIs" dxfId="2254" priority="24" operator="lessThan">
      <formula>1</formula>
    </cfRule>
  </conditionalFormatting>
  <conditionalFormatting sqref="Y245">
    <cfRule type="cellIs" dxfId="2253" priority="22" stopIfTrue="1" operator="lessThan">
      <formula>-0.999999</formula>
    </cfRule>
    <cfRule type="cellIs" dxfId="2252" priority="23" stopIfTrue="1" operator="greaterThan">
      <formula>0.9999999</formula>
    </cfRule>
  </conditionalFormatting>
  <conditionalFormatting sqref="X245">
    <cfRule type="cellIs" dxfId="2251" priority="21" operator="lessThan">
      <formula>1</formula>
    </cfRule>
  </conditionalFormatting>
  <conditionalFormatting sqref="X247">
    <cfRule type="cellIs" dxfId="2250" priority="20" operator="lessThan">
      <formula>1</formula>
    </cfRule>
  </conditionalFormatting>
  <conditionalFormatting sqref="X247">
    <cfRule type="cellIs" dxfId="2249" priority="19" operator="lessThan">
      <formula>1</formula>
    </cfRule>
  </conditionalFormatting>
  <conditionalFormatting sqref="Y247">
    <cfRule type="cellIs" dxfId="2248" priority="17" stopIfTrue="1" operator="lessThan">
      <formula>-0.999999</formula>
    </cfRule>
    <cfRule type="cellIs" dxfId="2247" priority="18" stopIfTrue="1" operator="greaterThan">
      <formula>0.9999999</formula>
    </cfRule>
  </conditionalFormatting>
  <conditionalFormatting sqref="J272:J273">
    <cfRule type="cellIs" dxfId="2246" priority="16" operator="greaterThan">
      <formula>100</formula>
    </cfRule>
  </conditionalFormatting>
  <conditionalFormatting sqref="J259:J270">
    <cfRule type="cellIs" dxfId="2245" priority="15" operator="greaterThan">
      <formula>100</formula>
    </cfRule>
  </conditionalFormatting>
  <conditionalFormatting sqref="Y259:Y263">
    <cfRule type="cellIs" dxfId="2244" priority="13" stopIfTrue="1" operator="lessThan">
      <formula>-0.999999</formula>
    </cfRule>
    <cfRule type="cellIs" dxfId="2243" priority="14" stopIfTrue="1" operator="greaterThan">
      <formula>0.9999999</formula>
    </cfRule>
  </conditionalFormatting>
  <conditionalFormatting sqref="X259:X269">
    <cfRule type="cellIs" dxfId="2242" priority="12" operator="lessThan">
      <formula>1</formula>
    </cfRule>
  </conditionalFormatting>
  <conditionalFormatting sqref="X259:X269">
    <cfRule type="cellIs" dxfId="2241" priority="11" operator="lessThan">
      <formula>1</formula>
    </cfRule>
  </conditionalFormatting>
  <conditionalFormatting sqref="Y264">
    <cfRule type="cellIs" dxfId="2240" priority="9" stopIfTrue="1" operator="lessThan">
      <formula>-0.999999</formula>
    </cfRule>
    <cfRule type="cellIs" dxfId="2239" priority="10" stopIfTrue="1" operator="greaterThan">
      <formula>0.9999999</formula>
    </cfRule>
  </conditionalFormatting>
  <conditionalFormatting sqref="Y265">
    <cfRule type="cellIs" dxfId="2238" priority="7" stopIfTrue="1" operator="lessThan">
      <formula>-0.999999</formula>
    </cfRule>
    <cfRule type="cellIs" dxfId="2237" priority="8" stopIfTrue="1" operator="greaterThan">
      <formula>0.9999999</formula>
    </cfRule>
  </conditionalFormatting>
  <conditionalFormatting sqref="Y266">
    <cfRule type="cellIs" dxfId="2236" priority="5" stopIfTrue="1" operator="lessThan">
      <formula>-0.999999</formula>
    </cfRule>
    <cfRule type="cellIs" dxfId="2235" priority="6" stopIfTrue="1" operator="greaterThan">
      <formula>0.9999999</formula>
    </cfRule>
  </conditionalFormatting>
  <conditionalFormatting sqref="Y267:Y269">
    <cfRule type="cellIs" dxfId="2234" priority="3" stopIfTrue="1" operator="lessThan">
      <formula>-0.999999</formula>
    </cfRule>
    <cfRule type="cellIs" dxfId="2233" priority="4" stopIfTrue="1" operator="greaterThan">
      <formula>0.9999999</formula>
    </cfRule>
  </conditionalFormatting>
  <conditionalFormatting sqref="Y258">
    <cfRule type="cellIs" dxfId="2232" priority="1" stopIfTrue="1" operator="lessThan">
      <formula>-0.999999</formula>
    </cfRule>
    <cfRule type="cellIs" dxfId="2231" priority="2" stopIfTrue="1" operator="greaterThan">
      <formula>0.9999999</formula>
    </cfRule>
  </conditionalFormatting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6"/>
  <dimension ref="A1:AA283"/>
  <sheetViews>
    <sheetView zoomScaleNormal="100" workbookViewId="0">
      <selection activeCell="J259" sqref="J259"/>
    </sheetView>
  </sheetViews>
  <sheetFormatPr baseColWidth="10" defaultRowHeight="15" x14ac:dyDescent="0.25"/>
  <cols>
    <col min="1" max="1" width="10.7109375" bestFit="1" customWidth="1"/>
    <col min="2" max="2" width="13.85546875" customWidth="1"/>
    <col min="3" max="3" width="8.42578125" customWidth="1"/>
    <col min="4" max="4" width="8.7109375" customWidth="1"/>
    <col min="5" max="5" width="9.42578125" customWidth="1"/>
    <col min="6" max="6" width="7.28515625" customWidth="1"/>
    <col min="7" max="7" width="9.42578125" customWidth="1"/>
    <col min="8" max="9" width="11.140625" customWidth="1"/>
    <col min="10" max="10" width="8.5703125" customWidth="1"/>
    <col min="11" max="11" width="7.85546875" customWidth="1"/>
    <col min="12" max="12" width="10.28515625" bestFit="1" customWidth="1"/>
    <col min="13" max="13" width="14.42578125" bestFit="1" customWidth="1"/>
    <col min="14" max="14" width="10.5703125" customWidth="1"/>
    <col min="15" max="15" width="9.28515625" bestFit="1" customWidth="1"/>
    <col min="16" max="16" width="10.7109375" customWidth="1"/>
    <col min="17" max="17" width="11.28515625" customWidth="1"/>
    <col min="18" max="18" width="9.28515625" hidden="1" customWidth="1"/>
    <col min="19" max="19" width="12.28515625" customWidth="1"/>
    <col min="20" max="20" width="11.85546875" bestFit="1" customWidth="1"/>
    <col min="21" max="21" width="13.42578125" customWidth="1"/>
    <col min="22" max="22" width="11.85546875" bestFit="1" customWidth="1"/>
    <col min="23" max="23" width="11" customWidth="1"/>
    <col min="24" max="26" width="13.42578125" customWidth="1"/>
  </cols>
  <sheetData>
    <row r="1" spans="1:27" x14ac:dyDescent="0.25">
      <c r="B1" s="266" t="s">
        <v>0</v>
      </c>
      <c r="C1" s="266"/>
      <c r="D1" s="267" t="s">
        <v>73</v>
      </c>
      <c r="E1" s="267"/>
      <c r="F1" s="267"/>
      <c r="G1" s="1"/>
      <c r="H1" s="2"/>
      <c r="I1" s="2"/>
      <c r="J1" s="2"/>
      <c r="K1" s="2"/>
      <c r="L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V2" s="1"/>
      <c r="W2" s="1"/>
    </row>
    <row r="3" spans="1:27" ht="15.75" thickBot="1" x14ac:dyDescent="0.3">
      <c r="A3" s="172" t="s">
        <v>119</v>
      </c>
      <c r="B3" s="269" t="s">
        <v>2</v>
      </c>
      <c r="C3" s="269"/>
      <c r="D3" s="146" t="s">
        <v>104</v>
      </c>
      <c r="E3" s="143"/>
      <c r="F3" s="143"/>
      <c r="G3" s="1"/>
      <c r="H3" s="2"/>
      <c r="I3" s="2"/>
      <c r="J3" s="2"/>
      <c r="K3" s="2"/>
      <c r="L3" s="1"/>
      <c r="P3" s="82"/>
      <c r="V3" s="1"/>
      <c r="W3" s="1"/>
    </row>
    <row r="4" spans="1:27" ht="19.5" customHeight="1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5.75" hidden="1" thickBot="1" x14ac:dyDescent="0.3"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5"/>
      <c r="N7" s="14"/>
      <c r="O7" s="21"/>
      <c r="P7" s="21"/>
      <c r="Q7" s="14"/>
      <c r="R7" s="14"/>
      <c r="S7" s="16"/>
      <c r="T7" s="17"/>
      <c r="U7" s="15"/>
      <c r="V7" s="16"/>
      <c r="W7" s="123"/>
      <c r="X7" s="16"/>
      <c r="Y7" s="33"/>
      <c r="AA7" s="124"/>
    </row>
    <row r="8" spans="1:27" ht="15.75" hidden="1" thickBot="1" x14ac:dyDescent="0.3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5"/>
      <c r="N8" s="14"/>
      <c r="O8" s="21"/>
      <c r="P8" s="21"/>
      <c r="Q8" s="14"/>
      <c r="R8" s="14"/>
      <c r="S8" s="16"/>
      <c r="T8" s="17"/>
      <c r="U8" s="15"/>
      <c r="V8" s="16"/>
      <c r="W8" s="123"/>
      <c r="X8" s="16"/>
      <c r="Y8" s="33"/>
      <c r="AA8" s="124"/>
    </row>
    <row r="9" spans="1:27" ht="15.75" hidden="1" thickBot="1" x14ac:dyDescent="0.3"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5"/>
      <c r="N9" s="14"/>
      <c r="O9" s="21"/>
      <c r="P9" s="21"/>
      <c r="Q9" s="14"/>
      <c r="R9" s="14"/>
      <c r="S9" s="16"/>
      <c r="T9" s="17"/>
      <c r="U9" s="15"/>
      <c r="V9" s="16"/>
      <c r="W9" s="123"/>
      <c r="X9" s="16"/>
      <c r="Y9" s="33"/>
      <c r="AA9" s="124"/>
    </row>
    <row r="10" spans="1:27" ht="15.75" hidden="1" thickBot="1" x14ac:dyDescent="0.3"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5"/>
      <c r="N10" s="14"/>
      <c r="O10" s="21"/>
      <c r="P10" s="21"/>
      <c r="Q10" s="14"/>
      <c r="R10" s="14"/>
      <c r="S10" s="16"/>
      <c r="T10" s="17"/>
      <c r="U10" s="15"/>
      <c r="V10" s="16"/>
      <c r="W10" s="123"/>
      <c r="X10" s="16"/>
      <c r="Y10" s="33"/>
      <c r="AA10" s="124"/>
    </row>
    <row r="11" spans="1:27" ht="15.75" hidden="1" thickBot="1" x14ac:dyDescent="0.3"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5"/>
      <c r="N11" s="14"/>
      <c r="O11" s="21"/>
      <c r="P11" s="21"/>
      <c r="Q11" s="14"/>
      <c r="R11" s="14"/>
      <c r="S11" s="16"/>
      <c r="T11" s="17"/>
      <c r="U11" s="15"/>
      <c r="V11" s="16"/>
      <c r="W11" s="123"/>
      <c r="X11" s="16"/>
      <c r="Y11" s="33"/>
      <c r="AA11" s="124"/>
    </row>
    <row r="12" spans="1:27" ht="15.75" hidden="1" thickBot="1" x14ac:dyDescent="0.3"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5"/>
      <c r="N12" s="14"/>
      <c r="O12" s="21"/>
      <c r="P12" s="21"/>
      <c r="Q12" s="14"/>
      <c r="R12" s="14"/>
      <c r="S12" s="16"/>
      <c r="T12" s="17"/>
      <c r="U12" s="15"/>
      <c r="V12" s="16"/>
      <c r="W12" s="123"/>
      <c r="X12" s="16"/>
      <c r="Y12" s="33"/>
      <c r="AA12" s="124"/>
    </row>
    <row r="13" spans="1:27" ht="15.75" hidden="1" thickBot="1" x14ac:dyDescent="0.3"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5"/>
      <c r="N13" s="14"/>
      <c r="O13" s="21"/>
      <c r="P13" s="21"/>
      <c r="Q13" s="14"/>
      <c r="R13" s="14"/>
      <c r="S13" s="16"/>
      <c r="T13" s="17"/>
      <c r="U13" s="15"/>
      <c r="V13" s="16"/>
      <c r="W13" s="123"/>
      <c r="X13" s="16"/>
      <c r="Y13" s="33"/>
      <c r="AA13" s="124"/>
    </row>
    <row r="14" spans="1:27" ht="15.75" hidden="1" thickBot="1" x14ac:dyDescent="0.3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5"/>
      <c r="N14" s="14"/>
      <c r="O14" s="21"/>
      <c r="P14" s="21"/>
      <c r="Q14" s="14"/>
      <c r="R14" s="14"/>
      <c r="S14" s="16"/>
      <c r="T14" s="17"/>
      <c r="U14" s="15"/>
      <c r="V14" s="16"/>
      <c r="W14" s="123"/>
      <c r="X14" s="16"/>
      <c r="Y14" s="33"/>
      <c r="AA14" s="124"/>
    </row>
    <row r="15" spans="1:27" ht="15.75" hidden="1" thickBot="1" x14ac:dyDescent="0.3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5"/>
      <c r="N15" s="14"/>
      <c r="O15" s="21"/>
      <c r="P15" s="21"/>
      <c r="Q15" s="14"/>
      <c r="R15" s="14"/>
      <c r="S15" s="16"/>
      <c r="T15" s="17"/>
      <c r="U15" s="15"/>
      <c r="V15" s="16"/>
      <c r="W15" s="123"/>
      <c r="X15" s="16"/>
      <c r="Y15" s="33"/>
      <c r="AA15" s="124"/>
    </row>
    <row r="16" spans="1:27" ht="15.75" hidden="1" thickBot="1" x14ac:dyDescent="0.3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5"/>
      <c r="N16" s="14"/>
      <c r="O16" s="21"/>
      <c r="P16" s="21"/>
      <c r="Q16" s="14"/>
      <c r="R16" s="14"/>
      <c r="S16" s="16"/>
      <c r="T16" s="17"/>
      <c r="U16" s="15"/>
      <c r="V16" s="16"/>
      <c r="W16" s="123"/>
      <c r="X16" s="16"/>
      <c r="Y16" s="33"/>
      <c r="AA16" s="124"/>
    </row>
    <row r="17" spans="2:27" ht="15.75" hidden="1" thickBot="1" x14ac:dyDescent="0.3"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5"/>
      <c r="N17" s="14"/>
      <c r="O17" s="21"/>
      <c r="P17" s="21"/>
      <c r="Q17" s="14"/>
      <c r="R17" s="14"/>
      <c r="S17" s="16"/>
      <c r="T17" s="17"/>
      <c r="U17" s="15"/>
      <c r="V17" s="16"/>
      <c r="W17" s="123"/>
      <c r="X17" s="16"/>
      <c r="Y17" s="33"/>
      <c r="AA17" s="124"/>
    </row>
    <row r="18" spans="2:27" ht="15.75" hidden="1" thickBot="1" x14ac:dyDescent="0.3"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5"/>
      <c r="N18" s="14"/>
      <c r="O18" s="21"/>
      <c r="P18" s="21"/>
      <c r="Q18" s="14"/>
      <c r="R18" s="14"/>
      <c r="S18" s="16"/>
      <c r="T18" s="17"/>
      <c r="U18" s="15"/>
      <c r="V18" s="16"/>
      <c r="W18" s="123"/>
      <c r="X18" s="16"/>
      <c r="Y18" s="33"/>
      <c r="AA18" s="124"/>
    </row>
    <row r="19" spans="2:27" ht="15.75" hidden="1" thickBot="1" x14ac:dyDescent="0.3"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5"/>
      <c r="N19" s="14"/>
      <c r="O19" s="21"/>
      <c r="P19" s="21"/>
      <c r="Q19" s="14"/>
      <c r="R19" s="14"/>
      <c r="S19" s="16"/>
      <c r="T19" s="17"/>
      <c r="U19" s="15"/>
      <c r="V19" s="16"/>
      <c r="W19" s="123"/>
      <c r="X19" s="16"/>
      <c r="Y19" s="33"/>
      <c r="AA19" s="124"/>
    </row>
    <row r="20" spans="2:27" ht="15.75" hidden="1" thickBot="1" x14ac:dyDescent="0.3"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5"/>
      <c r="N20" s="14"/>
      <c r="O20" s="21"/>
      <c r="P20" s="21"/>
      <c r="Q20" s="14"/>
      <c r="R20" s="14"/>
      <c r="S20" s="16"/>
      <c r="T20" s="17"/>
      <c r="U20" s="15"/>
      <c r="V20" s="16"/>
      <c r="W20" s="123"/>
      <c r="X20" s="16"/>
      <c r="Y20" s="33"/>
      <c r="AA20" s="124"/>
    </row>
    <row r="21" spans="2:27" ht="15.75" hidden="1" thickBot="1" x14ac:dyDescent="0.3"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5"/>
      <c r="N21" s="14"/>
      <c r="O21" s="21"/>
      <c r="P21" s="21"/>
      <c r="Q21" s="14"/>
      <c r="R21" s="14"/>
      <c r="S21" s="16"/>
      <c r="T21" s="17"/>
      <c r="U21" s="15"/>
      <c r="V21" s="16"/>
      <c r="W21" s="123"/>
      <c r="X21" s="16"/>
      <c r="Y21" s="33"/>
      <c r="AA21" s="124"/>
    </row>
    <row r="22" spans="2:27" ht="15.75" hidden="1" thickBot="1" x14ac:dyDescent="0.3"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5"/>
      <c r="N22" s="14"/>
      <c r="O22" s="21"/>
      <c r="P22" s="21"/>
      <c r="Q22" s="14"/>
      <c r="R22" s="14"/>
      <c r="S22" s="16"/>
      <c r="T22" s="17"/>
      <c r="U22" s="15"/>
      <c r="V22" s="16"/>
      <c r="W22" s="123"/>
      <c r="X22" s="16"/>
      <c r="Y22" s="33"/>
      <c r="AA22" s="124"/>
    </row>
    <row r="23" spans="2:27" ht="15.75" hidden="1" thickBot="1" x14ac:dyDescent="0.3"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5"/>
      <c r="N23" s="14"/>
      <c r="O23" s="21"/>
      <c r="P23" s="21"/>
      <c r="Q23" s="14"/>
      <c r="R23" s="14"/>
      <c r="S23" s="16"/>
      <c r="T23" s="17"/>
      <c r="U23" s="15"/>
      <c r="V23" s="16"/>
      <c r="W23" s="123"/>
      <c r="X23" s="16"/>
      <c r="Y23" s="33"/>
      <c r="AA23" s="124"/>
    </row>
    <row r="24" spans="2:27" ht="15.75" hidden="1" thickBot="1" x14ac:dyDescent="0.3"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5"/>
      <c r="N24" s="14"/>
      <c r="O24" s="21"/>
      <c r="P24" s="21"/>
      <c r="Q24" s="14"/>
      <c r="R24" s="14"/>
      <c r="S24" s="16"/>
      <c r="T24" s="17"/>
      <c r="U24" s="15"/>
      <c r="V24" s="16"/>
      <c r="W24" s="123"/>
      <c r="X24" s="16"/>
      <c r="Y24" s="33"/>
      <c r="AA24" s="124"/>
    </row>
    <row r="25" spans="2:27" ht="15.75" hidden="1" thickBot="1" x14ac:dyDescent="0.3"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5"/>
      <c r="N25" s="14"/>
      <c r="O25" s="21"/>
      <c r="P25" s="21"/>
      <c r="Q25" s="14"/>
      <c r="R25" s="14"/>
      <c r="S25" s="16"/>
      <c r="T25" s="17"/>
      <c r="U25" s="15"/>
      <c r="V25" s="16"/>
      <c r="W25" s="123"/>
      <c r="X25" s="16"/>
      <c r="Y25" s="33"/>
      <c r="AA25" s="124"/>
    </row>
    <row r="26" spans="2:27" ht="15.75" hidden="1" thickBot="1" x14ac:dyDescent="0.3"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5"/>
      <c r="N26" s="14"/>
      <c r="O26" s="21"/>
      <c r="P26" s="21"/>
      <c r="Q26" s="14"/>
      <c r="R26" s="14"/>
      <c r="S26" s="16"/>
      <c r="T26" s="17"/>
      <c r="U26" s="15"/>
      <c r="V26" s="16"/>
      <c r="W26" s="123"/>
      <c r="X26" s="16"/>
      <c r="Y26" s="33"/>
      <c r="AA26" s="124"/>
    </row>
    <row r="27" spans="2:27" ht="15.75" hidden="1" thickBot="1" x14ac:dyDescent="0.3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5"/>
      <c r="N27" s="14"/>
      <c r="O27" s="21"/>
      <c r="P27" s="21"/>
      <c r="Q27" s="14"/>
      <c r="R27" s="14"/>
      <c r="S27" s="16"/>
      <c r="T27" s="17"/>
      <c r="U27" s="15"/>
      <c r="V27" s="16"/>
      <c r="W27" s="123"/>
      <c r="X27" s="16"/>
      <c r="Y27" s="33"/>
      <c r="AA27" s="124"/>
    </row>
    <row r="28" spans="2:27" ht="15.75" hidden="1" thickBot="1" x14ac:dyDescent="0.3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5"/>
      <c r="N28" s="14"/>
      <c r="O28" s="21"/>
      <c r="P28" s="21"/>
      <c r="Q28" s="14"/>
      <c r="R28" s="14"/>
      <c r="S28" s="16"/>
      <c r="T28" s="17"/>
      <c r="U28" s="15"/>
      <c r="V28" s="16"/>
      <c r="W28" s="123"/>
      <c r="X28" s="16"/>
      <c r="Y28" s="33"/>
      <c r="AA28" s="124"/>
    </row>
    <row r="29" spans="2:27" ht="15.75" hidden="1" thickBot="1" x14ac:dyDescent="0.3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5"/>
      <c r="N29" s="14"/>
      <c r="O29" s="21"/>
      <c r="P29" s="21"/>
      <c r="Q29" s="14"/>
      <c r="R29" s="14"/>
      <c r="S29" s="16"/>
      <c r="T29" s="17"/>
      <c r="U29" s="15"/>
      <c r="V29" s="16"/>
      <c r="W29" s="123"/>
      <c r="X29" s="16"/>
      <c r="Y29" s="33"/>
      <c r="AA29" s="124"/>
    </row>
    <row r="30" spans="2:27" ht="15.75" hidden="1" thickBot="1" x14ac:dyDescent="0.3"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5"/>
      <c r="N30" s="14"/>
      <c r="O30" s="21"/>
      <c r="P30" s="21"/>
      <c r="Q30" s="14"/>
      <c r="R30" s="14"/>
      <c r="S30" s="16"/>
      <c r="T30" s="17"/>
      <c r="U30" s="15"/>
      <c r="V30" s="16"/>
      <c r="W30" s="123"/>
      <c r="X30" s="16"/>
      <c r="Y30" s="33"/>
      <c r="AA30" s="124"/>
    </row>
    <row r="31" spans="2:27" ht="15.75" hidden="1" thickBot="1" x14ac:dyDescent="0.3"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5"/>
      <c r="N31" s="14"/>
      <c r="O31" s="21"/>
      <c r="P31" s="21"/>
      <c r="Q31" s="14"/>
      <c r="R31" s="14"/>
      <c r="S31" s="16"/>
      <c r="T31" s="17"/>
      <c r="U31" s="15"/>
      <c r="V31" s="16"/>
      <c r="W31" s="123"/>
      <c r="X31" s="16"/>
      <c r="Y31" s="33"/>
      <c r="AA31" s="124"/>
    </row>
    <row r="32" spans="2:27" ht="15.75" hidden="1" thickBot="1" x14ac:dyDescent="0.3"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5"/>
      <c r="N32" s="14"/>
      <c r="O32" s="21"/>
      <c r="P32" s="21"/>
      <c r="Q32" s="14"/>
      <c r="R32" s="14"/>
      <c r="S32" s="16"/>
      <c r="T32" s="17"/>
      <c r="U32" s="15"/>
      <c r="V32" s="16"/>
      <c r="W32" s="123"/>
      <c r="X32" s="16"/>
      <c r="Y32" s="33"/>
      <c r="AA32" s="124"/>
    </row>
    <row r="33" spans="2:27" ht="15.75" hidden="1" thickBot="1" x14ac:dyDescent="0.3"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5"/>
      <c r="N33" s="14"/>
      <c r="O33" s="21"/>
      <c r="P33" s="21"/>
      <c r="Q33" s="14"/>
      <c r="R33" s="14"/>
      <c r="S33" s="16"/>
      <c r="T33" s="17"/>
      <c r="U33" s="15"/>
      <c r="V33" s="16"/>
      <c r="W33" s="123"/>
      <c r="X33" s="16"/>
      <c r="Y33" s="33"/>
      <c r="AA33" s="124"/>
    </row>
    <row r="34" spans="2:27" ht="15.75" hidden="1" thickBot="1" x14ac:dyDescent="0.3"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5"/>
      <c r="N34" s="14"/>
      <c r="O34" s="21"/>
      <c r="P34" s="21"/>
      <c r="Q34" s="14"/>
      <c r="R34" s="14"/>
      <c r="S34" s="16"/>
      <c r="T34" s="17"/>
      <c r="U34" s="15"/>
      <c r="V34" s="16"/>
      <c r="W34" s="123"/>
      <c r="X34" s="16"/>
      <c r="Y34" s="33"/>
      <c r="AA34" s="124"/>
    </row>
    <row r="35" spans="2:27" ht="15.75" hidden="1" thickBot="1" x14ac:dyDescent="0.3"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5"/>
      <c r="N35" s="14"/>
      <c r="O35" s="21"/>
      <c r="P35" s="21"/>
      <c r="Q35" s="14"/>
      <c r="R35" s="14"/>
      <c r="S35" s="16"/>
      <c r="T35" s="17"/>
      <c r="U35" s="15"/>
      <c r="V35" s="16"/>
      <c r="W35" s="123"/>
      <c r="X35" s="16"/>
      <c r="Y35" s="33"/>
      <c r="AA35" s="124"/>
    </row>
    <row r="36" spans="2:27" ht="15.75" hidden="1" thickBot="1" x14ac:dyDescent="0.3"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5"/>
      <c r="N36" s="14"/>
      <c r="O36" s="21"/>
      <c r="P36" s="21"/>
      <c r="Q36" s="14"/>
      <c r="R36" s="14"/>
      <c r="S36" s="16"/>
      <c r="T36" s="17"/>
      <c r="U36" s="15"/>
      <c r="V36" s="16"/>
      <c r="W36" s="123"/>
      <c r="X36" s="16"/>
      <c r="Y36" s="33"/>
      <c r="AA36" s="124"/>
    </row>
    <row r="37" spans="2:27" ht="15.75" hidden="1" thickBot="1" x14ac:dyDescent="0.3"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5"/>
      <c r="N37" s="14"/>
      <c r="O37" s="21"/>
      <c r="P37" s="21"/>
      <c r="Q37" s="14"/>
      <c r="R37" s="14"/>
      <c r="S37" s="16"/>
      <c r="T37" s="17"/>
      <c r="U37" s="15"/>
      <c r="V37" s="16"/>
      <c r="W37" s="123"/>
      <c r="X37" s="16"/>
      <c r="Y37" s="33"/>
      <c r="AA37" s="124"/>
    </row>
    <row r="38" spans="2:27" ht="15.75" hidden="1" thickBot="1" x14ac:dyDescent="0.3"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5"/>
      <c r="N38" s="14"/>
      <c r="O38" s="21"/>
      <c r="P38" s="21"/>
      <c r="Q38" s="14"/>
      <c r="R38" s="14"/>
      <c r="S38" s="16"/>
      <c r="T38" s="17"/>
      <c r="U38" s="15"/>
      <c r="V38" s="16"/>
      <c r="W38" s="123"/>
      <c r="X38" s="16"/>
      <c r="Y38" s="33"/>
      <c r="AA38" s="124"/>
    </row>
    <row r="39" spans="2:27" ht="15.75" hidden="1" thickBot="1" x14ac:dyDescent="0.3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5"/>
      <c r="N39" s="14"/>
      <c r="O39" s="21"/>
      <c r="P39" s="21"/>
      <c r="Q39" s="14"/>
      <c r="R39" s="14"/>
      <c r="S39" s="16"/>
      <c r="T39" s="17"/>
      <c r="U39" s="15"/>
      <c r="V39" s="16"/>
      <c r="W39" s="123"/>
      <c r="X39" s="16"/>
      <c r="Y39" s="33"/>
      <c r="AA39" s="124"/>
    </row>
    <row r="40" spans="2:27" ht="15.75" hidden="1" thickBot="1" x14ac:dyDescent="0.3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5"/>
      <c r="N40" s="14"/>
      <c r="O40" s="21"/>
      <c r="P40" s="21"/>
      <c r="Q40" s="14"/>
      <c r="R40" s="14"/>
      <c r="S40" s="16"/>
      <c r="T40" s="17"/>
      <c r="U40" s="15"/>
      <c r="V40" s="16"/>
      <c r="W40" s="123"/>
      <c r="X40" s="16"/>
      <c r="Y40" s="33"/>
      <c r="AA40" s="124"/>
    </row>
    <row r="41" spans="2:27" ht="15.75" hidden="1" thickBot="1" x14ac:dyDescent="0.3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5"/>
      <c r="N41" s="14"/>
      <c r="O41" s="21"/>
      <c r="P41" s="21"/>
      <c r="Q41" s="14"/>
      <c r="R41" s="14"/>
      <c r="S41" s="16"/>
      <c r="T41" s="17"/>
      <c r="U41" s="15"/>
      <c r="V41" s="16"/>
      <c r="W41" s="123"/>
      <c r="X41" s="16"/>
      <c r="Y41" s="33"/>
      <c r="AA41" s="124"/>
    </row>
    <row r="42" spans="2:27" ht="15.75" hidden="1" thickBot="1" x14ac:dyDescent="0.3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5"/>
      <c r="N42" s="14"/>
      <c r="O42" s="21"/>
      <c r="P42" s="21"/>
      <c r="Q42" s="14"/>
      <c r="R42" s="14"/>
      <c r="S42" s="16"/>
      <c r="T42" s="17"/>
      <c r="U42" s="15"/>
      <c r="V42" s="16"/>
      <c r="W42" s="123"/>
      <c r="X42" s="16"/>
      <c r="Y42" s="33"/>
      <c r="AA42" s="124"/>
    </row>
    <row r="43" spans="2:27" ht="15.75" hidden="1" thickBot="1" x14ac:dyDescent="0.3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5"/>
      <c r="N43" s="14"/>
      <c r="O43" s="21"/>
      <c r="P43" s="21"/>
      <c r="Q43" s="14"/>
      <c r="R43" s="14"/>
      <c r="S43" s="16"/>
      <c r="T43" s="17"/>
      <c r="U43" s="15"/>
      <c r="V43" s="16"/>
      <c r="W43" s="123"/>
      <c r="X43" s="16"/>
      <c r="Y43" s="33"/>
      <c r="AA43" s="124"/>
    </row>
    <row r="44" spans="2:27" ht="15.75" hidden="1" thickBot="1" x14ac:dyDescent="0.3"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5"/>
      <c r="N44" s="14"/>
      <c r="O44" s="21"/>
      <c r="P44" s="21"/>
      <c r="Q44" s="14"/>
      <c r="R44" s="14"/>
      <c r="S44" s="16"/>
      <c r="T44" s="17"/>
      <c r="U44" s="15"/>
      <c r="V44" s="16"/>
      <c r="W44" s="123"/>
      <c r="X44" s="16"/>
      <c r="Y44" s="33"/>
      <c r="AA44" s="124"/>
    </row>
    <row r="45" spans="2:27" ht="15.75" hidden="1" thickBot="1" x14ac:dyDescent="0.3"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5"/>
      <c r="N45" s="14"/>
      <c r="O45" s="21"/>
      <c r="P45" s="21"/>
      <c r="Q45" s="14"/>
      <c r="R45" s="14"/>
      <c r="S45" s="16"/>
      <c r="T45" s="17"/>
      <c r="U45" s="15"/>
      <c r="V45" s="16"/>
      <c r="W45" s="123"/>
      <c r="X45" s="16"/>
      <c r="Y45" s="33"/>
      <c r="AA45" s="124"/>
    </row>
    <row r="46" spans="2:27" ht="15.75" hidden="1" thickBot="1" x14ac:dyDescent="0.3"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5"/>
      <c r="N46" s="14"/>
      <c r="O46" s="21"/>
      <c r="P46" s="21"/>
      <c r="Q46" s="14"/>
      <c r="R46" s="14"/>
      <c r="S46" s="16"/>
      <c r="T46" s="17"/>
      <c r="U46" s="15"/>
      <c r="V46" s="16"/>
      <c r="W46" s="123"/>
      <c r="X46" s="16"/>
      <c r="Y46" s="33"/>
      <c r="AA46" s="124"/>
    </row>
    <row r="47" spans="2:27" ht="15.75" hidden="1" thickBot="1" x14ac:dyDescent="0.3"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5"/>
      <c r="N47" s="14"/>
      <c r="O47" s="21"/>
      <c r="P47" s="21"/>
      <c r="Q47" s="14"/>
      <c r="R47" s="14"/>
      <c r="S47" s="16"/>
      <c r="T47" s="17"/>
      <c r="U47" s="15"/>
      <c r="V47" s="16"/>
      <c r="W47" s="123"/>
      <c r="X47" s="16"/>
      <c r="Y47" s="33"/>
      <c r="AA47" s="124"/>
    </row>
    <row r="48" spans="2:27" ht="15.75" hidden="1" thickBot="1" x14ac:dyDescent="0.3"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5"/>
      <c r="N48" s="14"/>
      <c r="O48" s="21"/>
      <c r="P48" s="21"/>
      <c r="Q48" s="14"/>
      <c r="R48" s="14"/>
      <c r="S48" s="16"/>
      <c r="T48" s="17"/>
      <c r="U48" s="15"/>
      <c r="V48" s="16"/>
      <c r="W48" s="123"/>
      <c r="X48" s="16"/>
      <c r="Y48" s="33"/>
      <c r="AA48" s="124"/>
    </row>
    <row r="49" spans="2:27" ht="15.75" hidden="1" thickBot="1" x14ac:dyDescent="0.3"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5"/>
      <c r="N49" s="14"/>
      <c r="O49" s="21"/>
      <c r="P49" s="21"/>
      <c r="Q49" s="14"/>
      <c r="R49" s="14"/>
      <c r="S49" s="16"/>
      <c r="T49" s="17"/>
      <c r="U49" s="15"/>
      <c r="V49" s="16"/>
      <c r="W49" s="123"/>
      <c r="X49" s="16"/>
      <c r="Y49" s="33"/>
      <c r="AA49" s="124"/>
    </row>
    <row r="50" spans="2:27" ht="15.75" hidden="1" thickBot="1" x14ac:dyDescent="0.3"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5"/>
      <c r="N50" s="14"/>
      <c r="O50" s="21"/>
      <c r="P50" s="21"/>
      <c r="Q50" s="14"/>
      <c r="R50" s="14"/>
      <c r="S50" s="16"/>
      <c r="T50" s="17"/>
      <c r="U50" s="15"/>
      <c r="V50" s="16"/>
      <c r="W50" s="123"/>
      <c r="X50" s="16"/>
      <c r="Y50" s="33"/>
      <c r="AA50" s="124"/>
    </row>
    <row r="51" spans="2:27" ht="15.75" hidden="1" thickBot="1" x14ac:dyDescent="0.3"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5"/>
      <c r="N51" s="14"/>
      <c r="O51" s="21"/>
      <c r="P51" s="21"/>
      <c r="Q51" s="14"/>
      <c r="R51" s="14"/>
      <c r="S51" s="16"/>
      <c r="T51" s="17"/>
      <c r="U51" s="15"/>
      <c r="V51" s="16"/>
      <c r="W51" s="123"/>
      <c r="X51" s="16"/>
      <c r="Y51" s="33"/>
      <c r="AA51" s="124"/>
    </row>
    <row r="52" spans="2:27" ht="15.75" hidden="1" thickBot="1" x14ac:dyDescent="0.3"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5"/>
      <c r="N52" s="14"/>
      <c r="O52" s="21"/>
      <c r="P52" s="21"/>
      <c r="Q52" s="14"/>
      <c r="R52" s="14"/>
      <c r="S52" s="16"/>
      <c r="T52" s="17"/>
      <c r="U52" s="15"/>
      <c r="V52" s="16"/>
      <c r="W52" s="123"/>
      <c r="X52" s="16"/>
      <c r="Y52" s="33"/>
      <c r="AA52" s="124"/>
    </row>
    <row r="53" spans="2:27" ht="15.75" hidden="1" thickBot="1" x14ac:dyDescent="0.3"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5"/>
      <c r="N53" s="14"/>
      <c r="O53" s="21"/>
      <c r="P53" s="21"/>
      <c r="Q53" s="14"/>
      <c r="R53" s="14"/>
      <c r="S53" s="16"/>
      <c r="T53" s="17"/>
      <c r="U53" s="15"/>
      <c r="V53" s="16"/>
      <c r="W53" s="123"/>
      <c r="X53" s="16"/>
      <c r="Y53" s="33"/>
      <c r="AA53" s="124"/>
    </row>
    <row r="54" spans="2:27" ht="15.75" hidden="1" thickBot="1" x14ac:dyDescent="0.3"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5"/>
      <c r="N54" s="14"/>
      <c r="O54" s="21"/>
      <c r="P54" s="21"/>
      <c r="Q54" s="14"/>
      <c r="R54" s="14"/>
      <c r="S54" s="16"/>
      <c r="T54" s="17"/>
      <c r="U54" s="15"/>
      <c r="V54" s="16"/>
      <c r="W54" s="123"/>
      <c r="X54" s="16"/>
      <c r="Y54" s="33"/>
      <c r="AA54" s="124"/>
    </row>
    <row r="55" spans="2:27" ht="15.75" hidden="1" thickBot="1" x14ac:dyDescent="0.3"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5"/>
      <c r="N55" s="14"/>
      <c r="O55" s="21"/>
      <c r="P55" s="21"/>
      <c r="Q55" s="14"/>
      <c r="R55" s="14"/>
      <c r="S55" s="16"/>
      <c r="T55" s="17"/>
      <c r="U55" s="15"/>
      <c r="V55" s="16"/>
      <c r="W55" s="123"/>
      <c r="X55" s="16"/>
      <c r="Y55" s="33"/>
      <c r="AA55" s="124"/>
    </row>
    <row r="56" spans="2:27" ht="15.75" hidden="1" thickBot="1" x14ac:dyDescent="0.3"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5"/>
      <c r="N56" s="14"/>
      <c r="O56" s="21"/>
      <c r="P56" s="21"/>
      <c r="Q56" s="14"/>
      <c r="R56" s="14"/>
      <c r="S56" s="16"/>
      <c r="T56" s="17"/>
      <c r="U56" s="15"/>
      <c r="V56" s="16"/>
      <c r="W56" s="123"/>
      <c r="X56" s="16"/>
      <c r="Y56" s="33"/>
      <c r="AA56" s="124"/>
    </row>
    <row r="57" spans="2:27" ht="15.75" hidden="1" thickBot="1" x14ac:dyDescent="0.3"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5"/>
      <c r="N57" s="14"/>
      <c r="O57" s="21"/>
      <c r="P57" s="21"/>
      <c r="Q57" s="14"/>
      <c r="R57" s="14"/>
      <c r="S57" s="16"/>
      <c r="T57" s="17"/>
      <c r="U57" s="15"/>
      <c r="V57" s="16"/>
      <c r="W57" s="123"/>
      <c r="X57" s="16"/>
      <c r="Y57" s="33"/>
      <c r="AA57" s="124"/>
    </row>
    <row r="58" spans="2:27" ht="15.75" hidden="1" thickBot="1" x14ac:dyDescent="0.3"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5"/>
      <c r="N58" s="14"/>
      <c r="O58" s="21"/>
      <c r="P58" s="21"/>
      <c r="Q58" s="14"/>
      <c r="R58" s="14"/>
      <c r="S58" s="16"/>
      <c r="T58" s="17"/>
      <c r="U58" s="15"/>
      <c r="V58" s="16"/>
      <c r="W58" s="123"/>
      <c r="X58" s="16"/>
      <c r="Y58" s="33"/>
      <c r="AA58" s="124"/>
    </row>
    <row r="59" spans="2:27" ht="15.75" hidden="1" thickBot="1" x14ac:dyDescent="0.3"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5"/>
      <c r="N59" s="14"/>
      <c r="O59" s="21"/>
      <c r="P59" s="21"/>
      <c r="Q59" s="14"/>
      <c r="R59" s="14"/>
      <c r="S59" s="16"/>
      <c r="T59" s="17"/>
      <c r="U59" s="15"/>
      <c r="V59" s="16"/>
      <c r="W59" s="123"/>
      <c r="X59" s="16"/>
      <c r="Y59" s="33"/>
      <c r="AA59" s="124"/>
    </row>
    <row r="60" spans="2:27" ht="15.75" hidden="1" thickBot="1" x14ac:dyDescent="0.3"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5"/>
      <c r="N60" s="14"/>
      <c r="O60" s="21"/>
      <c r="P60" s="21"/>
      <c r="Q60" s="14"/>
      <c r="R60" s="14"/>
      <c r="S60" s="16"/>
      <c r="T60" s="17"/>
      <c r="U60" s="15"/>
      <c r="V60" s="16"/>
      <c r="W60" s="123"/>
      <c r="X60" s="16"/>
      <c r="Y60" s="33"/>
      <c r="AA60" s="124"/>
    </row>
    <row r="61" spans="2:27" ht="15.75" hidden="1" thickBot="1" x14ac:dyDescent="0.3"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5"/>
      <c r="N61" s="14"/>
      <c r="O61" s="21"/>
      <c r="P61" s="21"/>
      <c r="Q61" s="14"/>
      <c r="R61" s="14"/>
      <c r="S61" s="16"/>
      <c r="T61" s="17"/>
      <c r="U61" s="15"/>
      <c r="V61" s="16"/>
      <c r="W61" s="123"/>
      <c r="X61" s="16"/>
      <c r="Y61" s="33"/>
      <c r="AA61" s="124"/>
    </row>
    <row r="62" spans="2:27" ht="15.75" hidden="1" thickBot="1" x14ac:dyDescent="0.3"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5"/>
      <c r="N62" s="14"/>
      <c r="O62" s="21"/>
      <c r="P62" s="21"/>
      <c r="Q62" s="14"/>
      <c r="R62" s="14"/>
      <c r="S62" s="16"/>
      <c r="T62" s="17"/>
      <c r="U62" s="15"/>
      <c r="V62" s="16"/>
      <c r="W62" s="123"/>
      <c r="X62" s="16"/>
      <c r="Y62" s="33"/>
      <c r="AA62" s="124"/>
    </row>
    <row r="63" spans="2:27" ht="15.75" hidden="1" thickBot="1" x14ac:dyDescent="0.3"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5"/>
      <c r="N63" s="14"/>
      <c r="O63" s="21"/>
      <c r="P63" s="21"/>
      <c r="Q63" s="14"/>
      <c r="R63" s="14"/>
      <c r="S63" s="16"/>
      <c r="T63" s="17"/>
      <c r="U63" s="15"/>
      <c r="V63" s="16"/>
      <c r="W63" s="123"/>
      <c r="X63" s="16"/>
      <c r="Y63" s="33"/>
      <c r="AA63" s="124"/>
    </row>
    <row r="64" spans="2:27" ht="15.75" hidden="1" thickBot="1" x14ac:dyDescent="0.3"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5"/>
      <c r="N64" s="14"/>
      <c r="O64" s="21"/>
      <c r="P64" s="21"/>
      <c r="Q64" s="14"/>
      <c r="R64" s="14"/>
      <c r="S64" s="16"/>
      <c r="T64" s="17"/>
      <c r="U64" s="15"/>
      <c r="V64" s="16"/>
      <c r="W64" s="123"/>
      <c r="X64" s="16"/>
      <c r="Y64" s="33"/>
      <c r="AA64" s="124"/>
    </row>
    <row r="65" spans="2:27" ht="15.75" hidden="1" thickBot="1" x14ac:dyDescent="0.3"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5"/>
      <c r="N65" s="14"/>
      <c r="O65" s="21"/>
      <c r="P65" s="21"/>
      <c r="Q65" s="14"/>
      <c r="R65" s="14"/>
      <c r="S65" s="16"/>
      <c r="T65" s="17"/>
      <c r="U65" s="15"/>
      <c r="V65" s="16"/>
      <c r="W65" s="123"/>
      <c r="X65" s="16"/>
      <c r="Y65" s="33"/>
      <c r="AA65" s="124"/>
    </row>
    <row r="66" spans="2:27" ht="15.75" hidden="1" thickBot="1" x14ac:dyDescent="0.3"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5"/>
      <c r="N66" s="14"/>
      <c r="O66" s="21"/>
      <c r="P66" s="21"/>
      <c r="Q66" s="14"/>
      <c r="R66" s="14"/>
      <c r="S66" s="16"/>
      <c r="T66" s="17"/>
      <c r="U66" s="15"/>
      <c r="V66" s="16"/>
      <c r="W66" s="123"/>
      <c r="X66" s="16"/>
      <c r="Y66" s="33"/>
      <c r="AA66" s="124"/>
    </row>
    <row r="67" spans="2:27" ht="15.75" hidden="1" thickBot="1" x14ac:dyDescent="0.3"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5"/>
      <c r="N67" s="14"/>
      <c r="O67" s="21"/>
      <c r="P67" s="21"/>
      <c r="Q67" s="14"/>
      <c r="R67" s="14"/>
      <c r="S67" s="16"/>
      <c r="T67" s="17"/>
      <c r="U67" s="15"/>
      <c r="V67" s="16"/>
      <c r="W67" s="123"/>
      <c r="X67" s="16"/>
      <c r="Y67" s="33"/>
      <c r="AA67" s="124"/>
    </row>
    <row r="68" spans="2:27" ht="15.75" hidden="1" thickBot="1" x14ac:dyDescent="0.3"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5"/>
      <c r="N68" s="14"/>
      <c r="O68" s="21"/>
      <c r="P68" s="21"/>
      <c r="Q68" s="14"/>
      <c r="R68" s="14"/>
      <c r="S68" s="16"/>
      <c r="T68" s="17"/>
      <c r="U68" s="15"/>
      <c r="V68" s="16"/>
      <c r="W68" s="123"/>
      <c r="X68" s="16"/>
      <c r="Y68" s="33"/>
      <c r="AA68" s="124"/>
    </row>
    <row r="69" spans="2:27" ht="15.75" hidden="1" thickBot="1" x14ac:dyDescent="0.3"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5"/>
      <c r="N69" s="14"/>
      <c r="O69" s="21"/>
      <c r="P69" s="21"/>
      <c r="Q69" s="14"/>
      <c r="R69" s="14"/>
      <c r="S69" s="16"/>
      <c r="T69" s="17"/>
      <c r="U69" s="15"/>
      <c r="V69" s="16"/>
      <c r="W69" s="123"/>
      <c r="X69" s="16"/>
      <c r="Y69" s="33"/>
      <c r="AA69" s="124"/>
    </row>
    <row r="70" spans="2:27" ht="15.75" hidden="1" thickBot="1" x14ac:dyDescent="0.3"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5"/>
      <c r="N70" s="14"/>
      <c r="O70" s="21"/>
      <c r="P70" s="21"/>
      <c r="Q70" s="14"/>
      <c r="R70" s="14"/>
      <c r="S70" s="16"/>
      <c r="T70" s="17"/>
      <c r="U70" s="15"/>
      <c r="V70" s="16"/>
      <c r="W70" s="123"/>
      <c r="X70" s="16"/>
      <c r="Y70" s="33"/>
      <c r="AA70" s="124"/>
    </row>
    <row r="71" spans="2:27" ht="15.75" hidden="1" thickBot="1" x14ac:dyDescent="0.3"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5"/>
      <c r="N71" s="14"/>
      <c r="O71" s="21"/>
      <c r="P71" s="21"/>
      <c r="Q71" s="14"/>
      <c r="R71" s="14"/>
      <c r="S71" s="16"/>
      <c r="T71" s="17"/>
      <c r="U71" s="15"/>
      <c r="V71" s="16"/>
      <c r="W71" s="123"/>
      <c r="X71" s="16"/>
      <c r="Y71" s="33"/>
      <c r="AA71" s="124"/>
    </row>
    <row r="72" spans="2:27" ht="15.75" hidden="1" thickBot="1" x14ac:dyDescent="0.3"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5"/>
      <c r="N72" s="14"/>
      <c r="O72" s="21"/>
      <c r="P72" s="21"/>
      <c r="Q72" s="14"/>
      <c r="R72" s="14"/>
      <c r="S72" s="16"/>
      <c r="T72" s="17"/>
      <c r="U72" s="15"/>
      <c r="V72" s="16"/>
      <c r="W72" s="123"/>
      <c r="X72" s="16"/>
      <c r="Y72" s="33"/>
      <c r="AA72" s="124"/>
    </row>
    <row r="73" spans="2:27" ht="15.75" hidden="1" thickBot="1" x14ac:dyDescent="0.3"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5"/>
      <c r="N73" s="14"/>
      <c r="O73" s="21"/>
      <c r="P73" s="21"/>
      <c r="Q73" s="14"/>
      <c r="R73" s="14"/>
      <c r="S73" s="16"/>
      <c r="T73" s="17"/>
      <c r="U73" s="15"/>
      <c r="V73" s="16"/>
      <c r="W73" s="123"/>
      <c r="X73" s="16"/>
      <c r="Y73" s="33"/>
      <c r="AA73" s="124"/>
    </row>
    <row r="74" spans="2:27" ht="15.75" hidden="1" thickBot="1" x14ac:dyDescent="0.3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5"/>
      <c r="N74" s="14"/>
      <c r="O74" s="21"/>
      <c r="P74" s="21"/>
      <c r="Q74" s="14"/>
      <c r="R74" s="14"/>
      <c r="S74" s="16"/>
      <c r="T74" s="17"/>
      <c r="U74" s="15"/>
      <c r="V74" s="16"/>
      <c r="W74" s="123"/>
      <c r="X74" s="16"/>
      <c r="Y74" s="33"/>
      <c r="AA74" s="124"/>
    </row>
    <row r="75" spans="2:27" ht="15.75" hidden="1" thickBot="1" x14ac:dyDescent="0.3"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5"/>
      <c r="N75" s="14"/>
      <c r="O75" s="21"/>
      <c r="P75" s="21"/>
      <c r="Q75" s="14"/>
      <c r="R75" s="14"/>
      <c r="S75" s="16"/>
      <c r="T75" s="17"/>
      <c r="U75" s="15"/>
      <c r="V75" s="16"/>
      <c r="W75" s="123"/>
      <c r="X75" s="16"/>
      <c r="Y75" s="33"/>
      <c r="AA75" s="124"/>
    </row>
    <row r="76" spans="2:27" ht="15.75" hidden="1" thickBot="1" x14ac:dyDescent="0.3"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5"/>
      <c r="N76" s="14"/>
      <c r="O76" s="21"/>
      <c r="P76" s="21"/>
      <c r="Q76" s="14"/>
      <c r="R76" s="14"/>
      <c r="S76" s="16"/>
      <c r="T76" s="17"/>
      <c r="U76" s="15"/>
      <c r="V76" s="16"/>
      <c r="W76" s="123"/>
      <c r="X76" s="16"/>
      <c r="Y76" s="33"/>
      <c r="AA76" s="124"/>
    </row>
    <row r="77" spans="2:27" ht="15.75" hidden="1" thickBot="1" x14ac:dyDescent="0.3"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5"/>
      <c r="N77" s="14"/>
      <c r="O77" s="21"/>
      <c r="P77" s="21"/>
      <c r="Q77" s="14"/>
      <c r="R77" s="14"/>
      <c r="S77" s="16"/>
      <c r="T77" s="17"/>
      <c r="U77" s="15"/>
      <c r="V77" s="16"/>
      <c r="W77" s="123"/>
      <c r="X77" s="16"/>
      <c r="Y77" s="33"/>
      <c r="AA77" s="124"/>
    </row>
    <row r="78" spans="2:27" ht="15.75" hidden="1" thickBot="1" x14ac:dyDescent="0.3"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5"/>
      <c r="N78" s="14"/>
      <c r="O78" s="21"/>
      <c r="P78" s="21"/>
      <c r="Q78" s="14"/>
      <c r="R78" s="14"/>
      <c r="S78" s="16"/>
      <c r="T78" s="17"/>
      <c r="U78" s="15"/>
      <c r="V78" s="16"/>
      <c r="W78" s="123"/>
      <c r="X78" s="16"/>
      <c r="Y78" s="33"/>
      <c r="AA78" s="124"/>
    </row>
    <row r="79" spans="2:27" ht="15.75" hidden="1" thickBot="1" x14ac:dyDescent="0.3"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5"/>
      <c r="N79" s="14"/>
      <c r="O79" s="21"/>
      <c r="P79" s="21"/>
      <c r="Q79" s="14"/>
      <c r="R79" s="14"/>
      <c r="S79" s="16"/>
      <c r="T79" s="17"/>
      <c r="U79" s="15"/>
      <c r="V79" s="16"/>
      <c r="W79" s="123"/>
      <c r="X79" s="16"/>
      <c r="Y79" s="33"/>
      <c r="AA79" s="124"/>
    </row>
    <row r="80" spans="2:27" ht="15.75" hidden="1" thickBot="1" x14ac:dyDescent="0.3"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5"/>
      <c r="N80" s="14"/>
      <c r="O80" s="21"/>
      <c r="P80" s="21"/>
      <c r="Q80" s="14"/>
      <c r="R80" s="14"/>
      <c r="S80" s="16"/>
      <c r="T80" s="17"/>
      <c r="U80" s="15"/>
      <c r="V80" s="16"/>
      <c r="W80" s="123"/>
      <c r="X80" s="16"/>
      <c r="Y80" s="33"/>
      <c r="AA80" s="124"/>
    </row>
    <row r="81" spans="2:27" ht="15.75" hidden="1" thickBot="1" x14ac:dyDescent="0.3"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5"/>
      <c r="N81" s="14"/>
      <c r="O81" s="21"/>
      <c r="P81" s="21"/>
      <c r="Q81" s="14"/>
      <c r="R81" s="14"/>
      <c r="S81" s="16"/>
      <c r="T81" s="17"/>
      <c r="U81" s="15"/>
      <c r="V81" s="16"/>
      <c r="W81" s="123"/>
      <c r="X81" s="16"/>
      <c r="Y81" s="33"/>
      <c r="AA81" s="124"/>
    </row>
    <row r="82" spans="2:27" ht="15.75" hidden="1" thickBot="1" x14ac:dyDescent="0.3"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5"/>
      <c r="N82" s="14"/>
      <c r="O82" s="21"/>
      <c r="P82" s="21"/>
      <c r="Q82" s="14"/>
      <c r="R82" s="14"/>
      <c r="S82" s="16"/>
      <c r="T82" s="17"/>
      <c r="U82" s="15"/>
      <c r="V82" s="16"/>
      <c r="W82" s="123"/>
      <c r="X82" s="16"/>
      <c r="Y82" s="33"/>
      <c r="AA82" s="124"/>
    </row>
    <row r="83" spans="2:27" ht="15.75" hidden="1" thickBot="1" x14ac:dyDescent="0.3"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5"/>
      <c r="N83" s="14"/>
      <c r="O83" s="21"/>
      <c r="P83" s="21"/>
      <c r="Q83" s="14"/>
      <c r="R83" s="14"/>
      <c r="S83" s="16"/>
      <c r="T83" s="17"/>
      <c r="U83" s="15"/>
      <c r="V83" s="16"/>
      <c r="W83" s="123"/>
      <c r="X83" s="16"/>
      <c r="Y83" s="33"/>
      <c r="AA83" s="124"/>
    </row>
    <row r="84" spans="2:27" ht="15.75" hidden="1" thickBot="1" x14ac:dyDescent="0.3"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5"/>
      <c r="N84" s="14"/>
      <c r="O84" s="21"/>
      <c r="P84" s="21"/>
      <c r="Q84" s="14"/>
      <c r="R84" s="14"/>
      <c r="S84" s="16"/>
      <c r="T84" s="17"/>
      <c r="U84" s="15"/>
      <c r="V84" s="16"/>
      <c r="W84" s="123"/>
      <c r="X84" s="16"/>
      <c r="Y84" s="33"/>
      <c r="AA84" s="124"/>
    </row>
    <row r="85" spans="2:27" ht="15.75" hidden="1" thickBot="1" x14ac:dyDescent="0.3"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5"/>
      <c r="N85" s="14"/>
      <c r="O85" s="21"/>
      <c r="P85" s="21"/>
      <c r="Q85" s="14"/>
      <c r="R85" s="14"/>
      <c r="S85" s="16"/>
      <c r="T85" s="17"/>
      <c r="U85" s="15"/>
      <c r="V85" s="16"/>
      <c r="W85" s="123"/>
      <c r="X85" s="16"/>
      <c r="Y85" s="33"/>
      <c r="AA85" s="124"/>
    </row>
    <row r="86" spans="2:27" ht="15.75" hidden="1" thickBot="1" x14ac:dyDescent="0.3"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5"/>
      <c r="N86" s="14"/>
      <c r="O86" s="21"/>
      <c r="P86" s="21"/>
      <c r="Q86" s="14"/>
      <c r="R86" s="14"/>
      <c r="S86" s="16"/>
      <c r="T86" s="17"/>
      <c r="U86" s="15"/>
      <c r="V86" s="16"/>
      <c r="W86" s="123"/>
      <c r="X86" s="16"/>
      <c r="Y86" s="33"/>
      <c r="AA86" s="124"/>
    </row>
    <row r="87" spans="2:27" ht="15.75" hidden="1" thickBot="1" x14ac:dyDescent="0.3"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5"/>
      <c r="N87" s="14"/>
      <c r="O87" s="21"/>
      <c r="P87" s="21"/>
      <c r="Q87" s="14"/>
      <c r="R87" s="14"/>
      <c r="S87" s="16"/>
      <c r="T87" s="17"/>
      <c r="U87" s="15"/>
      <c r="V87" s="16"/>
      <c r="W87" s="123"/>
      <c r="X87" s="16"/>
      <c r="Y87" s="33"/>
      <c r="AA87" s="124"/>
    </row>
    <row r="88" spans="2:27" ht="15.75" hidden="1" thickBot="1" x14ac:dyDescent="0.3"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5"/>
      <c r="N88" s="14"/>
      <c r="O88" s="21"/>
      <c r="P88" s="21"/>
      <c r="Q88" s="14"/>
      <c r="R88" s="14"/>
      <c r="S88" s="16"/>
      <c r="T88" s="17"/>
      <c r="U88" s="15"/>
      <c r="V88" s="16"/>
      <c r="W88" s="123"/>
      <c r="X88" s="16"/>
      <c r="Y88" s="33"/>
      <c r="AA88" s="124"/>
    </row>
    <row r="89" spans="2:27" ht="15.75" hidden="1" thickBot="1" x14ac:dyDescent="0.3"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5"/>
      <c r="N89" s="14"/>
      <c r="O89" s="21"/>
      <c r="P89" s="21"/>
      <c r="Q89" s="14"/>
      <c r="R89" s="14"/>
      <c r="S89" s="16"/>
      <c r="T89" s="17"/>
      <c r="U89" s="15"/>
      <c r="V89" s="16"/>
      <c r="W89" s="123"/>
      <c r="X89" s="16"/>
      <c r="Y89" s="33"/>
      <c r="AA89" s="124"/>
    </row>
    <row r="90" spans="2:27" ht="15.75" hidden="1" thickBot="1" x14ac:dyDescent="0.3"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5"/>
      <c r="N90" s="14"/>
      <c r="O90" s="21"/>
      <c r="P90" s="21"/>
      <c r="Q90" s="14"/>
      <c r="R90" s="14"/>
      <c r="S90" s="16"/>
      <c r="T90" s="17"/>
      <c r="U90" s="15"/>
      <c r="V90" s="16"/>
      <c r="W90" s="123"/>
      <c r="X90" s="16"/>
      <c r="Y90" s="33"/>
      <c r="AA90" s="124"/>
    </row>
    <row r="91" spans="2:27" ht="15.75" hidden="1" thickBot="1" x14ac:dyDescent="0.3"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5"/>
      <c r="N91" s="14"/>
      <c r="O91" s="21"/>
      <c r="P91" s="21"/>
      <c r="Q91" s="14"/>
      <c r="R91" s="14"/>
      <c r="S91" s="16"/>
      <c r="T91" s="17"/>
      <c r="U91" s="15"/>
      <c r="V91" s="16"/>
      <c r="W91" s="123"/>
      <c r="X91" s="16"/>
      <c r="Y91" s="33"/>
      <c r="AA91" s="124"/>
    </row>
    <row r="92" spans="2:27" ht="15.75" hidden="1" thickBot="1" x14ac:dyDescent="0.3"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5"/>
      <c r="N92" s="14"/>
      <c r="O92" s="21"/>
      <c r="P92" s="21"/>
      <c r="Q92" s="14"/>
      <c r="R92" s="14"/>
      <c r="S92" s="16"/>
      <c r="T92" s="17"/>
      <c r="U92" s="15"/>
      <c r="V92" s="16"/>
      <c r="W92" s="123"/>
      <c r="X92" s="16"/>
      <c r="Y92" s="33"/>
      <c r="AA92" s="124"/>
    </row>
    <row r="93" spans="2:27" ht="15.75" hidden="1" thickBot="1" x14ac:dyDescent="0.3"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5"/>
      <c r="N93" s="14"/>
      <c r="O93" s="21"/>
      <c r="P93" s="21"/>
      <c r="Q93" s="14"/>
      <c r="R93" s="14"/>
      <c r="S93" s="16"/>
      <c r="T93" s="17"/>
      <c r="U93" s="15"/>
      <c r="V93" s="16"/>
      <c r="W93" s="123"/>
      <c r="X93" s="16"/>
      <c r="Y93" s="33"/>
      <c r="AA93" s="124"/>
    </row>
    <row r="94" spans="2:27" ht="15.75" hidden="1" thickBot="1" x14ac:dyDescent="0.3"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5"/>
      <c r="N94" s="14"/>
      <c r="O94" s="21"/>
      <c r="P94" s="21"/>
      <c r="Q94" s="14"/>
      <c r="R94" s="14"/>
      <c r="S94" s="16"/>
      <c r="T94" s="17"/>
      <c r="U94" s="15"/>
      <c r="V94" s="16"/>
      <c r="W94" s="123"/>
      <c r="X94" s="16"/>
      <c r="Y94" s="33"/>
      <c r="AA94" s="124"/>
    </row>
    <row r="95" spans="2:27" ht="15.75" hidden="1" thickBot="1" x14ac:dyDescent="0.3"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5"/>
      <c r="N95" s="14"/>
      <c r="O95" s="21"/>
      <c r="P95" s="21"/>
      <c r="Q95" s="14"/>
      <c r="R95" s="14"/>
      <c r="S95" s="16"/>
      <c r="T95" s="17"/>
      <c r="U95" s="15"/>
      <c r="V95" s="16"/>
      <c r="W95" s="123"/>
      <c r="X95" s="16"/>
      <c r="Y95" s="33"/>
      <c r="AA95" s="124"/>
    </row>
    <row r="96" spans="2:27" ht="15.75" hidden="1" thickBot="1" x14ac:dyDescent="0.3"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5"/>
      <c r="N96" s="14"/>
      <c r="O96" s="21"/>
      <c r="P96" s="21"/>
      <c r="Q96" s="14"/>
      <c r="R96" s="14"/>
      <c r="S96" s="16"/>
      <c r="T96" s="17"/>
      <c r="U96" s="15"/>
      <c r="V96" s="16"/>
      <c r="W96" s="123"/>
      <c r="X96" s="16"/>
      <c r="Y96" s="33"/>
      <c r="AA96" s="124"/>
    </row>
    <row r="97" spans="2:27" ht="15.75" hidden="1" thickBot="1" x14ac:dyDescent="0.3"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5"/>
      <c r="N97" s="14"/>
      <c r="O97" s="21"/>
      <c r="P97" s="21"/>
      <c r="Q97" s="14"/>
      <c r="R97" s="14"/>
      <c r="S97" s="16"/>
      <c r="T97" s="17"/>
      <c r="U97" s="15"/>
      <c r="V97" s="16"/>
      <c r="W97" s="123"/>
      <c r="X97" s="16"/>
      <c r="Y97" s="33"/>
      <c r="AA97" s="124"/>
    </row>
    <row r="98" spans="2:27" ht="15.75" hidden="1" thickBot="1" x14ac:dyDescent="0.3"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5"/>
      <c r="N98" s="14"/>
      <c r="O98" s="21"/>
      <c r="P98" s="21"/>
      <c r="Q98" s="14"/>
      <c r="R98" s="14"/>
      <c r="S98" s="16"/>
      <c r="T98" s="17"/>
      <c r="U98" s="15"/>
      <c r="V98" s="16"/>
      <c r="W98" s="123"/>
      <c r="X98" s="16"/>
      <c r="Y98" s="33"/>
      <c r="AA98" s="124"/>
    </row>
    <row r="99" spans="2:27" ht="15.75" hidden="1" thickBot="1" x14ac:dyDescent="0.3"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5"/>
      <c r="N99" s="14"/>
      <c r="O99" s="21"/>
      <c r="P99" s="21"/>
      <c r="Q99" s="14"/>
      <c r="R99" s="14"/>
      <c r="S99" s="16"/>
      <c r="T99" s="17"/>
      <c r="U99" s="15"/>
      <c r="V99" s="16"/>
      <c r="W99" s="123"/>
      <c r="X99" s="16"/>
      <c r="Y99" s="33"/>
      <c r="AA99" s="124"/>
    </row>
    <row r="100" spans="2:27" ht="15.75" hidden="1" thickBot="1" x14ac:dyDescent="0.3"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5"/>
      <c r="N100" s="14"/>
      <c r="O100" s="21"/>
      <c r="P100" s="21"/>
      <c r="Q100" s="14"/>
      <c r="R100" s="14"/>
      <c r="S100" s="16"/>
      <c r="T100" s="17"/>
      <c r="U100" s="15"/>
      <c r="V100" s="16"/>
      <c r="W100" s="123"/>
      <c r="X100" s="16"/>
      <c r="Y100" s="33"/>
      <c r="AA100" s="124"/>
    </row>
    <row r="101" spans="2:27" ht="15.75" hidden="1" thickBot="1" x14ac:dyDescent="0.3"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5"/>
      <c r="N101" s="14"/>
      <c r="O101" s="21"/>
      <c r="P101" s="21"/>
      <c r="Q101" s="14"/>
      <c r="R101" s="14"/>
      <c r="S101" s="16"/>
      <c r="T101" s="17"/>
      <c r="U101" s="15"/>
      <c r="V101" s="16"/>
      <c r="W101" s="123"/>
      <c r="X101" s="16"/>
      <c r="Y101" s="33"/>
      <c r="AA101" s="124"/>
    </row>
    <row r="102" spans="2:27" ht="15.75" hidden="1" thickBot="1" x14ac:dyDescent="0.3"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5"/>
      <c r="N102" s="14"/>
      <c r="O102" s="21"/>
      <c r="P102" s="21"/>
      <c r="Q102" s="14"/>
      <c r="R102" s="14"/>
      <c r="S102" s="16"/>
      <c r="T102" s="17"/>
      <c r="U102" s="15"/>
      <c r="V102" s="16"/>
      <c r="W102" s="123"/>
      <c r="X102" s="16"/>
      <c r="Y102" s="33"/>
      <c r="AA102" s="124"/>
    </row>
    <row r="103" spans="2:27" ht="15.75" hidden="1" thickBot="1" x14ac:dyDescent="0.3"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5"/>
      <c r="N103" s="14"/>
      <c r="O103" s="21"/>
      <c r="P103" s="21"/>
      <c r="Q103" s="14"/>
      <c r="R103" s="14"/>
      <c r="S103" s="16"/>
      <c r="T103" s="17"/>
      <c r="U103" s="15"/>
      <c r="V103" s="16"/>
      <c r="W103" s="123"/>
      <c r="X103" s="16"/>
      <c r="Y103" s="33"/>
      <c r="AA103" s="124"/>
    </row>
    <row r="104" spans="2:27" ht="15.75" hidden="1" thickBot="1" x14ac:dyDescent="0.3"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5"/>
      <c r="N104" s="14"/>
      <c r="O104" s="21"/>
      <c r="P104" s="21"/>
      <c r="Q104" s="14"/>
      <c r="R104" s="14"/>
      <c r="S104" s="16"/>
      <c r="T104" s="17"/>
      <c r="U104" s="15"/>
      <c r="V104" s="16"/>
      <c r="W104" s="123"/>
      <c r="X104" s="16"/>
      <c r="Y104" s="33"/>
      <c r="AA104" s="124"/>
    </row>
    <row r="105" spans="2:27" ht="15.75" hidden="1" thickBot="1" x14ac:dyDescent="0.3"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5"/>
      <c r="N105" s="14"/>
      <c r="O105" s="21"/>
      <c r="P105" s="21"/>
      <c r="Q105" s="14"/>
      <c r="R105" s="14"/>
      <c r="S105" s="16"/>
      <c r="T105" s="17"/>
      <c r="U105" s="15"/>
      <c r="V105" s="16"/>
      <c r="W105" s="123"/>
      <c r="X105" s="16"/>
      <c r="Y105" s="33"/>
      <c r="AA105" s="124"/>
    </row>
    <row r="106" spans="2:27" ht="15.75" hidden="1" thickBot="1" x14ac:dyDescent="0.3"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5"/>
      <c r="N106" s="14"/>
      <c r="O106" s="21"/>
      <c r="P106" s="21"/>
      <c r="Q106" s="14"/>
      <c r="R106" s="14"/>
      <c r="S106" s="16"/>
      <c r="T106" s="17"/>
      <c r="U106" s="15"/>
      <c r="V106" s="16"/>
      <c r="W106" s="123"/>
      <c r="X106" s="16"/>
      <c r="Y106" s="33"/>
      <c r="AA106" s="124"/>
    </row>
    <row r="107" spans="2:27" ht="15.75" hidden="1" thickBot="1" x14ac:dyDescent="0.3"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5"/>
      <c r="N107" s="14"/>
      <c r="O107" s="21"/>
      <c r="P107" s="21"/>
      <c r="Q107" s="14"/>
      <c r="R107" s="14"/>
      <c r="S107" s="16"/>
      <c r="T107" s="17"/>
      <c r="U107" s="15"/>
      <c r="V107" s="16"/>
      <c r="W107" s="123"/>
      <c r="X107" s="16"/>
      <c r="Y107" s="33"/>
      <c r="AA107" s="124"/>
    </row>
    <row r="108" spans="2:27" ht="15.75" hidden="1" thickBot="1" x14ac:dyDescent="0.3"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5"/>
      <c r="N108" s="14"/>
      <c r="O108" s="21"/>
      <c r="P108" s="21"/>
      <c r="Q108" s="14"/>
      <c r="R108" s="14"/>
      <c r="S108" s="16"/>
      <c r="T108" s="17"/>
      <c r="U108" s="15"/>
      <c r="V108" s="16"/>
      <c r="W108" s="123"/>
      <c r="X108" s="16"/>
      <c r="Y108" s="33"/>
      <c r="AA108" s="124"/>
    </row>
    <row r="109" spans="2:27" ht="15.75" hidden="1" thickBot="1" x14ac:dyDescent="0.3"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5"/>
      <c r="N109" s="14"/>
      <c r="O109" s="21"/>
      <c r="P109" s="21"/>
      <c r="Q109" s="14"/>
      <c r="R109" s="14"/>
      <c r="S109" s="16"/>
      <c r="T109" s="17"/>
      <c r="U109" s="15"/>
      <c r="V109" s="16"/>
      <c r="W109" s="123"/>
      <c r="X109" s="16"/>
      <c r="Y109" s="33"/>
      <c r="AA109" s="124"/>
    </row>
    <row r="110" spans="2:27" ht="15.75" hidden="1" thickBot="1" x14ac:dyDescent="0.3"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5"/>
      <c r="N110" s="14"/>
      <c r="O110" s="21"/>
      <c r="P110" s="21"/>
      <c r="Q110" s="14"/>
      <c r="R110" s="14"/>
      <c r="S110" s="16"/>
      <c r="T110" s="17"/>
      <c r="U110" s="15"/>
      <c r="V110" s="16"/>
      <c r="W110" s="123"/>
      <c r="X110" s="16"/>
      <c r="Y110" s="33"/>
      <c r="AA110" s="124"/>
    </row>
    <row r="111" spans="2:27" ht="15.75" hidden="1" thickBot="1" x14ac:dyDescent="0.3"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5"/>
      <c r="N111" s="14"/>
      <c r="O111" s="21"/>
      <c r="P111" s="21"/>
      <c r="Q111" s="14"/>
      <c r="R111" s="14"/>
      <c r="S111" s="16"/>
      <c r="T111" s="17"/>
      <c r="U111" s="15"/>
      <c r="V111" s="16"/>
      <c r="W111" s="123"/>
      <c r="X111" s="16"/>
      <c r="Y111" s="33"/>
      <c r="AA111" s="124"/>
    </row>
    <row r="112" spans="2:27" ht="15.75" hidden="1" thickBot="1" x14ac:dyDescent="0.3"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5"/>
      <c r="N112" s="14"/>
      <c r="O112" s="21"/>
      <c r="P112" s="21"/>
      <c r="Q112" s="14"/>
      <c r="R112" s="14"/>
      <c r="S112" s="16"/>
      <c r="T112" s="17"/>
      <c r="U112" s="15"/>
      <c r="V112" s="16"/>
      <c r="W112" s="123"/>
      <c r="X112" s="16"/>
      <c r="Y112" s="33"/>
      <c r="AA112" s="124"/>
    </row>
    <row r="113" spans="1:27" ht="15.75" hidden="1" thickBot="1" x14ac:dyDescent="0.3"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5"/>
      <c r="N113" s="14"/>
      <c r="O113" s="21"/>
      <c r="P113" s="21"/>
      <c r="Q113" s="14"/>
      <c r="R113" s="14"/>
      <c r="S113" s="16"/>
      <c r="T113" s="17"/>
      <c r="U113" s="15"/>
      <c r="V113" s="16"/>
      <c r="W113" s="123"/>
      <c r="X113" s="16"/>
      <c r="Y113" s="33"/>
      <c r="AA113" s="124"/>
    </row>
    <row r="114" spans="1:27" ht="15.75" hidden="1" thickBot="1" x14ac:dyDescent="0.3"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5"/>
      <c r="N114" s="14"/>
      <c r="O114" s="21"/>
      <c r="P114" s="21"/>
      <c r="Q114" s="14"/>
      <c r="R114" s="14"/>
      <c r="S114" s="16"/>
      <c r="T114" s="17"/>
      <c r="U114" s="15"/>
      <c r="V114" s="16"/>
      <c r="W114" s="123"/>
      <c r="X114" s="16"/>
      <c r="Y114" s="33"/>
      <c r="AA114" s="124"/>
    </row>
    <row r="115" spans="1:27" ht="15.75" hidden="1" thickBot="1" x14ac:dyDescent="0.3"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5"/>
      <c r="N115" s="14"/>
      <c r="O115" s="21"/>
      <c r="P115" s="21"/>
      <c r="Q115" s="14"/>
      <c r="R115" s="14"/>
      <c r="S115" s="16"/>
      <c r="T115" s="17"/>
      <c r="U115" s="15"/>
      <c r="V115" s="16"/>
      <c r="W115" s="123"/>
      <c r="X115" s="16"/>
      <c r="Y115" s="33"/>
      <c r="AA115" s="124"/>
    </row>
    <row r="116" spans="1:27" ht="15.75" hidden="1" thickBot="1" x14ac:dyDescent="0.3"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5"/>
      <c r="N116" s="14"/>
      <c r="O116" s="21"/>
      <c r="P116" s="21"/>
      <c r="Q116" s="14"/>
      <c r="R116" s="14"/>
      <c r="S116" s="16"/>
      <c r="T116" s="17"/>
      <c r="U116" s="15"/>
      <c r="V116" s="16"/>
      <c r="W116" s="123"/>
      <c r="X116" s="16"/>
      <c r="Y116" s="33"/>
      <c r="AA116" s="124"/>
    </row>
    <row r="117" spans="1:27" ht="15.75" hidden="1" thickBot="1" x14ac:dyDescent="0.3"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5"/>
      <c r="N117" s="14"/>
      <c r="O117" s="21"/>
      <c r="P117" s="21"/>
      <c r="Q117" s="14"/>
      <c r="R117" s="14"/>
      <c r="S117" s="16"/>
      <c r="T117" s="17"/>
      <c r="U117" s="15"/>
      <c r="V117" s="16"/>
      <c r="W117" s="123"/>
      <c r="X117" s="16"/>
      <c r="Y117" s="33"/>
      <c r="AA117" s="124"/>
    </row>
    <row r="118" spans="1:27" ht="15.75" hidden="1" thickBot="1" x14ac:dyDescent="0.3">
      <c r="A118" s="18"/>
      <c r="B118" s="19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1"/>
      <c r="P118" s="21"/>
      <c r="Q118" s="20"/>
      <c r="R118" s="20"/>
      <c r="S118" s="20"/>
      <c r="T118" s="20"/>
      <c r="U118" s="20"/>
      <c r="V118" s="21"/>
      <c r="W118" s="116"/>
      <c r="X118" s="20"/>
      <c r="Y118" s="118">
        <f t="shared" ref="Y118:Y135" si="0">W118-X118</f>
        <v>0</v>
      </c>
    </row>
    <row r="119" spans="1:27" ht="15.75" hidden="1" thickBot="1" x14ac:dyDescent="0.3">
      <c r="A119" s="18">
        <v>2012</v>
      </c>
      <c r="B119" s="19" t="s">
        <v>39</v>
      </c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122">
        <v>58859</v>
      </c>
      <c r="O119" s="21"/>
      <c r="P119" s="21"/>
      <c r="Q119" s="122">
        <v>0</v>
      </c>
      <c r="R119" s="122">
        <v>0</v>
      </c>
      <c r="S119" s="122">
        <v>1419520</v>
      </c>
      <c r="T119" s="122"/>
      <c r="U119" s="122">
        <f t="shared" ref="U119:U150" si="1">G119+L119+M119+R119+S119+N119+Q119+T119</f>
        <v>1478379</v>
      </c>
      <c r="V119" s="21">
        <f>Y118</f>
        <v>0</v>
      </c>
      <c r="W119" s="116">
        <f t="shared" ref="W119:W135" si="2">U119+V119</f>
        <v>1478379</v>
      </c>
      <c r="X119" s="120">
        <v>117718</v>
      </c>
      <c r="Y119" s="118">
        <f t="shared" si="0"/>
        <v>1360661</v>
      </c>
      <c r="AA119">
        <f>IF(X119=0,IF(Y119&gt;1,AA118+1,),)</f>
        <v>0</v>
      </c>
    </row>
    <row r="120" spans="1:27" ht="15.75" hidden="1" thickBot="1" x14ac:dyDescent="0.3">
      <c r="A120" s="18"/>
      <c r="B120" s="19" t="s">
        <v>40</v>
      </c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122"/>
      <c r="O120" s="21"/>
      <c r="P120" s="21"/>
      <c r="Q120" s="122">
        <v>0</v>
      </c>
      <c r="R120" s="122">
        <v>0</v>
      </c>
      <c r="S120" s="122">
        <v>58859</v>
      </c>
      <c r="T120" s="122"/>
      <c r="U120" s="122">
        <f t="shared" si="1"/>
        <v>58859</v>
      </c>
      <c r="V120" s="21">
        <f t="shared" ref="V120:V136" si="3">Y119</f>
        <v>1360661</v>
      </c>
      <c r="W120" s="116">
        <f t="shared" si="2"/>
        <v>1419520</v>
      </c>
      <c r="X120" s="120">
        <v>58859</v>
      </c>
      <c r="Y120" s="118">
        <f t="shared" si="0"/>
        <v>1360661</v>
      </c>
      <c r="AA120">
        <f t="shared" ref="AA120:AA136" si="4">IF(X120=0,IF(Y120&gt;1,AA119+1,),)</f>
        <v>0</v>
      </c>
    </row>
    <row r="121" spans="1:27" ht="15.75" hidden="1" thickBot="1" x14ac:dyDescent="0.3">
      <c r="A121" s="18"/>
      <c r="B121" s="19" t="s">
        <v>41</v>
      </c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122"/>
      <c r="O121" s="21"/>
      <c r="P121" s="21"/>
      <c r="Q121" s="122">
        <v>0</v>
      </c>
      <c r="R121" s="122">
        <v>0</v>
      </c>
      <c r="S121" s="122">
        <v>58859</v>
      </c>
      <c r="T121" s="122"/>
      <c r="U121" s="122">
        <f t="shared" si="1"/>
        <v>58859</v>
      </c>
      <c r="V121" s="21">
        <f t="shared" si="3"/>
        <v>1360661</v>
      </c>
      <c r="W121" s="116">
        <f t="shared" si="2"/>
        <v>1419520</v>
      </c>
      <c r="X121" s="120">
        <v>58859</v>
      </c>
      <c r="Y121" s="118">
        <f t="shared" si="0"/>
        <v>1360661</v>
      </c>
      <c r="AA121">
        <f t="shared" si="4"/>
        <v>0</v>
      </c>
    </row>
    <row r="122" spans="1:27" ht="15.75" hidden="1" thickBot="1" x14ac:dyDescent="0.3">
      <c r="A122" s="18"/>
      <c r="B122" s="19" t="s">
        <v>42</v>
      </c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122"/>
      <c r="O122" s="21"/>
      <c r="P122" s="21"/>
      <c r="Q122" s="122">
        <v>0</v>
      </c>
      <c r="R122" s="122">
        <v>0</v>
      </c>
      <c r="S122" s="122">
        <v>58859</v>
      </c>
      <c r="T122" s="122"/>
      <c r="U122" s="122">
        <f t="shared" si="1"/>
        <v>58859</v>
      </c>
      <c r="V122" s="21">
        <f t="shared" si="3"/>
        <v>1360661</v>
      </c>
      <c r="W122" s="116">
        <f t="shared" si="2"/>
        <v>1419520</v>
      </c>
      <c r="X122" s="120">
        <v>58859</v>
      </c>
      <c r="Y122" s="118">
        <f t="shared" si="0"/>
        <v>1360661</v>
      </c>
      <c r="AA122">
        <f t="shared" si="4"/>
        <v>0</v>
      </c>
    </row>
    <row r="123" spans="1:27" ht="15.75" hidden="1" thickBot="1" x14ac:dyDescent="0.3">
      <c r="A123" s="18"/>
      <c r="B123" s="19" t="s">
        <v>43</v>
      </c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122"/>
      <c r="O123" s="21"/>
      <c r="P123" s="21"/>
      <c r="Q123" s="122">
        <v>0</v>
      </c>
      <c r="R123" s="122">
        <v>0</v>
      </c>
      <c r="S123" s="122">
        <v>58859</v>
      </c>
      <c r="T123" s="122"/>
      <c r="U123" s="122">
        <f t="shared" si="1"/>
        <v>58859</v>
      </c>
      <c r="V123" s="21">
        <f t="shared" si="3"/>
        <v>1360661</v>
      </c>
      <c r="W123" s="116">
        <f t="shared" si="2"/>
        <v>1419520</v>
      </c>
      <c r="X123" s="120">
        <v>58859</v>
      </c>
      <c r="Y123" s="118">
        <f t="shared" si="0"/>
        <v>1360661</v>
      </c>
      <c r="AA123">
        <f t="shared" si="4"/>
        <v>0</v>
      </c>
    </row>
    <row r="124" spans="1:27" ht="15.75" hidden="1" thickBot="1" x14ac:dyDescent="0.3">
      <c r="A124" s="18"/>
      <c r="B124" s="19" t="s">
        <v>44</v>
      </c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122"/>
      <c r="O124" s="21"/>
      <c r="P124" s="21"/>
      <c r="Q124" s="122">
        <v>0</v>
      </c>
      <c r="R124" s="122">
        <v>0</v>
      </c>
      <c r="S124" s="122">
        <v>58859</v>
      </c>
      <c r="T124" s="122"/>
      <c r="U124" s="122">
        <f t="shared" si="1"/>
        <v>58859</v>
      </c>
      <c r="V124" s="21">
        <f t="shared" si="3"/>
        <v>1360661</v>
      </c>
      <c r="W124" s="116">
        <f t="shared" si="2"/>
        <v>1419520</v>
      </c>
      <c r="X124" s="120">
        <v>58859</v>
      </c>
      <c r="Y124" s="118">
        <f t="shared" si="0"/>
        <v>1360661</v>
      </c>
      <c r="AA124">
        <f t="shared" si="4"/>
        <v>0</v>
      </c>
    </row>
    <row r="125" spans="1:27" ht="15.75" hidden="1" thickBot="1" x14ac:dyDescent="0.3">
      <c r="A125" s="18"/>
      <c r="B125" s="19" t="s">
        <v>45</v>
      </c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122"/>
      <c r="O125" s="21"/>
      <c r="P125" s="21"/>
      <c r="Q125" s="122">
        <v>0</v>
      </c>
      <c r="R125" s="122">
        <v>0</v>
      </c>
      <c r="S125" s="122">
        <v>58859</v>
      </c>
      <c r="T125" s="122"/>
      <c r="U125" s="122">
        <f t="shared" si="1"/>
        <v>58859</v>
      </c>
      <c r="V125" s="21">
        <f t="shared" si="3"/>
        <v>1360661</v>
      </c>
      <c r="W125" s="116">
        <f t="shared" si="2"/>
        <v>1419520</v>
      </c>
      <c r="X125" s="121">
        <v>58859</v>
      </c>
      <c r="Y125" s="118">
        <f t="shared" si="0"/>
        <v>1360661</v>
      </c>
      <c r="AA125">
        <f t="shared" si="4"/>
        <v>0</v>
      </c>
    </row>
    <row r="126" spans="1:27" ht="15.75" hidden="1" thickBot="1" x14ac:dyDescent="0.3">
      <c r="A126" s="18"/>
      <c r="B126" s="19" t="s">
        <v>46</v>
      </c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122"/>
      <c r="O126" s="21"/>
      <c r="P126" s="21"/>
      <c r="Q126" s="122">
        <v>0</v>
      </c>
      <c r="R126" s="122">
        <v>0</v>
      </c>
      <c r="S126" s="122">
        <v>58859</v>
      </c>
      <c r="T126" s="122"/>
      <c r="U126" s="122">
        <f t="shared" si="1"/>
        <v>58859</v>
      </c>
      <c r="V126" s="21">
        <f t="shared" si="3"/>
        <v>1360661</v>
      </c>
      <c r="W126" s="116">
        <f t="shared" si="2"/>
        <v>1419520</v>
      </c>
      <c r="X126" s="121">
        <v>58859</v>
      </c>
      <c r="Y126" s="118">
        <f t="shared" si="0"/>
        <v>1360661</v>
      </c>
      <c r="AA126">
        <f t="shared" si="4"/>
        <v>0</v>
      </c>
    </row>
    <row r="127" spans="1:27" ht="15.75" hidden="1" thickBot="1" x14ac:dyDescent="0.3">
      <c r="A127" s="18">
        <v>2013</v>
      </c>
      <c r="B127" s="19" t="s">
        <v>35</v>
      </c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122"/>
      <c r="O127" s="21"/>
      <c r="P127" s="21"/>
      <c r="Q127" s="122">
        <v>0</v>
      </c>
      <c r="R127" s="122">
        <v>0</v>
      </c>
      <c r="S127" s="122">
        <v>59734</v>
      </c>
      <c r="T127" s="122"/>
      <c r="U127" s="122">
        <f t="shared" si="1"/>
        <v>59734</v>
      </c>
      <c r="V127" s="21">
        <f t="shared" si="3"/>
        <v>1360661</v>
      </c>
      <c r="W127" s="116">
        <f t="shared" si="2"/>
        <v>1420395</v>
      </c>
      <c r="X127" s="121">
        <v>59734</v>
      </c>
      <c r="Y127" s="118">
        <f t="shared" si="0"/>
        <v>1360661</v>
      </c>
      <c r="AA127">
        <f t="shared" si="4"/>
        <v>0</v>
      </c>
    </row>
    <row r="128" spans="1:27" ht="15.75" hidden="1" thickBot="1" x14ac:dyDescent="0.3">
      <c r="A128" s="18"/>
      <c r="B128" s="19" t="s">
        <v>36</v>
      </c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122">
        <v>12288</v>
      </c>
      <c r="O128" s="21"/>
      <c r="P128" s="21"/>
      <c r="Q128" s="122">
        <v>0</v>
      </c>
      <c r="R128" s="122">
        <v>0</v>
      </c>
      <c r="S128" s="122">
        <v>59734</v>
      </c>
      <c r="T128" s="122"/>
      <c r="U128" s="122">
        <f t="shared" si="1"/>
        <v>72022</v>
      </c>
      <c r="V128" s="21">
        <f t="shared" si="3"/>
        <v>1360661</v>
      </c>
      <c r="W128" s="116">
        <f t="shared" si="2"/>
        <v>1432683</v>
      </c>
      <c r="X128" s="121">
        <v>72022</v>
      </c>
      <c r="Y128" s="118">
        <f t="shared" si="0"/>
        <v>1360661</v>
      </c>
      <c r="AA128">
        <f t="shared" si="4"/>
        <v>0</v>
      </c>
    </row>
    <row r="129" spans="1:27" ht="15.75" hidden="1" thickBot="1" x14ac:dyDescent="0.3">
      <c r="A129" s="18"/>
      <c r="B129" s="19" t="s">
        <v>37</v>
      </c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122"/>
      <c r="O129" s="21"/>
      <c r="P129" s="21"/>
      <c r="Q129" s="122">
        <v>0</v>
      </c>
      <c r="R129" s="122">
        <v>0</v>
      </c>
      <c r="S129" s="122">
        <v>59734</v>
      </c>
      <c r="T129" s="122"/>
      <c r="U129" s="122">
        <f t="shared" si="1"/>
        <v>59734</v>
      </c>
      <c r="V129" s="21">
        <f t="shared" si="3"/>
        <v>1360661</v>
      </c>
      <c r="W129" s="116">
        <f t="shared" si="2"/>
        <v>1420395</v>
      </c>
      <c r="X129" s="121">
        <v>59734</v>
      </c>
      <c r="Y129" s="118">
        <f t="shared" si="0"/>
        <v>1360661</v>
      </c>
      <c r="AA129">
        <f t="shared" si="4"/>
        <v>0</v>
      </c>
    </row>
    <row r="130" spans="1:27" ht="15.75" hidden="1" thickBot="1" x14ac:dyDescent="0.3">
      <c r="A130" s="18"/>
      <c r="B130" s="19" t="s">
        <v>38</v>
      </c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122"/>
      <c r="O130" s="21"/>
      <c r="P130" s="21"/>
      <c r="Q130" s="122">
        <v>0</v>
      </c>
      <c r="R130" s="122">
        <v>0</v>
      </c>
      <c r="S130" s="122">
        <v>59734</v>
      </c>
      <c r="T130" s="122"/>
      <c r="U130" s="122">
        <f t="shared" si="1"/>
        <v>59734</v>
      </c>
      <c r="V130" s="21">
        <f t="shared" si="3"/>
        <v>1360661</v>
      </c>
      <c r="W130" s="116">
        <f t="shared" si="2"/>
        <v>1420395</v>
      </c>
      <c r="X130" s="121">
        <v>59734</v>
      </c>
      <c r="Y130" s="118">
        <f t="shared" si="0"/>
        <v>1360661</v>
      </c>
      <c r="AA130">
        <f t="shared" si="4"/>
        <v>0</v>
      </c>
    </row>
    <row r="131" spans="1:27" ht="15.75" hidden="1" thickBot="1" x14ac:dyDescent="0.3">
      <c r="A131" s="18"/>
      <c r="B131" s="19" t="s">
        <v>39</v>
      </c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122"/>
      <c r="O131" s="21"/>
      <c r="P131" s="21"/>
      <c r="Q131" s="122">
        <v>0</v>
      </c>
      <c r="R131" s="122">
        <v>0</v>
      </c>
      <c r="S131" s="122">
        <v>59734</v>
      </c>
      <c r="T131" s="122"/>
      <c r="U131" s="122">
        <f t="shared" si="1"/>
        <v>59734</v>
      </c>
      <c r="V131" s="21">
        <f t="shared" si="3"/>
        <v>1360661</v>
      </c>
      <c r="W131" s="116">
        <f t="shared" si="2"/>
        <v>1420395</v>
      </c>
      <c r="X131" s="121">
        <v>59734</v>
      </c>
      <c r="Y131" s="118">
        <f t="shared" si="0"/>
        <v>1360661</v>
      </c>
      <c r="AA131">
        <f t="shared" si="4"/>
        <v>0</v>
      </c>
    </row>
    <row r="132" spans="1:27" ht="15.75" hidden="1" thickBot="1" x14ac:dyDescent="0.3">
      <c r="A132" s="18"/>
      <c r="B132" s="19" t="s">
        <v>40</v>
      </c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122"/>
      <c r="O132" s="21"/>
      <c r="P132" s="21"/>
      <c r="Q132" s="122">
        <v>0</v>
      </c>
      <c r="R132" s="122">
        <v>0</v>
      </c>
      <c r="S132" s="122">
        <v>59734</v>
      </c>
      <c r="T132" s="122"/>
      <c r="U132" s="122">
        <f t="shared" si="1"/>
        <v>59734</v>
      </c>
      <c r="V132" s="21">
        <f t="shared" si="3"/>
        <v>1360661</v>
      </c>
      <c r="W132" s="116">
        <f t="shared" si="2"/>
        <v>1420395</v>
      </c>
      <c r="X132" s="121">
        <v>59734</v>
      </c>
      <c r="Y132" s="118">
        <f t="shared" si="0"/>
        <v>1360661</v>
      </c>
      <c r="AA132">
        <f t="shared" si="4"/>
        <v>0</v>
      </c>
    </row>
    <row r="133" spans="1:27" ht="15.75" hidden="1" thickBot="1" x14ac:dyDescent="0.3">
      <c r="A133" s="18"/>
      <c r="B133" s="19" t="s">
        <v>41</v>
      </c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122"/>
      <c r="O133" s="21"/>
      <c r="P133" s="21"/>
      <c r="Q133" s="122">
        <v>0</v>
      </c>
      <c r="R133" s="122">
        <v>0</v>
      </c>
      <c r="S133" s="122">
        <v>59734</v>
      </c>
      <c r="T133" s="122"/>
      <c r="U133" s="122">
        <f t="shared" si="1"/>
        <v>59734</v>
      </c>
      <c r="V133" s="21">
        <f t="shared" si="3"/>
        <v>1360661</v>
      </c>
      <c r="W133" s="116">
        <f t="shared" si="2"/>
        <v>1420395</v>
      </c>
      <c r="X133" s="121">
        <v>59734</v>
      </c>
      <c r="Y133" s="118">
        <f t="shared" si="0"/>
        <v>1360661</v>
      </c>
      <c r="AA133">
        <f t="shared" si="4"/>
        <v>0</v>
      </c>
    </row>
    <row r="134" spans="1:27" ht="15.75" hidden="1" thickBot="1" x14ac:dyDescent="0.3">
      <c r="A134" s="18"/>
      <c r="B134" s="19" t="s">
        <v>42</v>
      </c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122"/>
      <c r="O134" s="21"/>
      <c r="P134" s="21"/>
      <c r="Q134" s="122">
        <v>0</v>
      </c>
      <c r="R134" s="122">
        <v>0</v>
      </c>
      <c r="S134" s="122">
        <v>59734</v>
      </c>
      <c r="T134" s="122"/>
      <c r="U134" s="122">
        <f t="shared" si="1"/>
        <v>59734</v>
      </c>
      <c r="V134" s="21">
        <f t="shared" si="3"/>
        <v>1360661</v>
      </c>
      <c r="W134" s="116">
        <f t="shared" si="2"/>
        <v>1420395</v>
      </c>
      <c r="X134" s="121">
        <v>59734</v>
      </c>
      <c r="Y134" s="118">
        <f t="shared" si="0"/>
        <v>1360661</v>
      </c>
      <c r="AA134">
        <f t="shared" si="4"/>
        <v>0</v>
      </c>
    </row>
    <row r="135" spans="1:27" ht="15.75" hidden="1" thickBot="1" x14ac:dyDescent="0.3">
      <c r="A135" s="18"/>
      <c r="B135" s="19" t="s">
        <v>43</v>
      </c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122"/>
      <c r="O135" s="21"/>
      <c r="P135" s="21"/>
      <c r="Q135" s="122">
        <v>0</v>
      </c>
      <c r="R135" s="122">
        <v>0</v>
      </c>
      <c r="S135" s="122">
        <v>59734</v>
      </c>
      <c r="T135" s="122"/>
      <c r="U135" s="122">
        <f t="shared" si="1"/>
        <v>59734</v>
      </c>
      <c r="V135" s="21">
        <f t="shared" si="3"/>
        <v>1360661</v>
      </c>
      <c r="W135" s="116">
        <f t="shared" si="2"/>
        <v>1420395</v>
      </c>
      <c r="X135" s="121">
        <v>59734</v>
      </c>
      <c r="Y135" s="118">
        <f t="shared" si="0"/>
        <v>1360661</v>
      </c>
      <c r="AA135">
        <f t="shared" si="4"/>
        <v>0</v>
      </c>
    </row>
    <row r="136" spans="1:27" ht="15.75" hidden="1" thickBot="1" x14ac:dyDescent="0.3">
      <c r="A136" s="18"/>
      <c r="B136" s="19" t="s">
        <v>44</v>
      </c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122"/>
      <c r="O136" s="21"/>
      <c r="P136" s="21"/>
      <c r="Q136" s="122">
        <v>0</v>
      </c>
      <c r="R136" s="122">
        <v>0</v>
      </c>
      <c r="S136" s="122">
        <v>59734</v>
      </c>
      <c r="T136" s="122"/>
      <c r="U136" s="122">
        <f t="shared" si="1"/>
        <v>59734</v>
      </c>
      <c r="V136" s="21">
        <f t="shared" si="3"/>
        <v>1360661</v>
      </c>
      <c r="W136" s="116">
        <f t="shared" ref="W136:W186" si="5">U136+V136</f>
        <v>1420395</v>
      </c>
      <c r="X136" s="121">
        <v>59734</v>
      </c>
      <c r="Y136" s="118">
        <f t="shared" ref="Y136:Y186" si="6">W136-X136</f>
        <v>1360661</v>
      </c>
      <c r="AA136">
        <f t="shared" si="4"/>
        <v>0</v>
      </c>
    </row>
    <row r="137" spans="1:27" ht="15.75" hidden="1" thickBot="1" x14ac:dyDescent="0.3">
      <c r="A137" s="18"/>
      <c r="B137" s="19" t="s">
        <v>45</v>
      </c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122"/>
      <c r="O137" s="21"/>
      <c r="P137" s="21"/>
      <c r="Q137" s="122">
        <v>0</v>
      </c>
      <c r="R137" s="122">
        <v>0</v>
      </c>
      <c r="S137" s="122">
        <v>59734</v>
      </c>
      <c r="T137" s="122"/>
      <c r="U137" s="122">
        <f t="shared" si="1"/>
        <v>59734</v>
      </c>
      <c r="V137" s="21">
        <f t="shared" ref="V137:V186" si="7">Y136</f>
        <v>1360661</v>
      </c>
      <c r="W137" s="116">
        <f t="shared" si="5"/>
        <v>1420395</v>
      </c>
      <c r="X137" s="121">
        <v>59734</v>
      </c>
      <c r="Y137" s="118">
        <f t="shared" si="6"/>
        <v>1360661</v>
      </c>
      <c r="AA137">
        <f t="shared" ref="AA137:AA182" si="8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122">
        <v>20000</v>
      </c>
      <c r="O138" s="21"/>
      <c r="P138" s="21"/>
      <c r="Q138" s="122">
        <v>0</v>
      </c>
      <c r="R138" s="122">
        <v>0</v>
      </c>
      <c r="S138" s="122">
        <v>59734</v>
      </c>
      <c r="T138" s="122"/>
      <c r="U138" s="122">
        <f t="shared" si="1"/>
        <v>79734</v>
      </c>
      <c r="V138" s="21">
        <f t="shared" si="7"/>
        <v>1360661</v>
      </c>
      <c r="W138" s="116">
        <f t="shared" si="5"/>
        <v>1440395</v>
      </c>
      <c r="X138" s="120">
        <v>79734</v>
      </c>
      <c r="Y138" s="118">
        <f t="shared" si="6"/>
        <v>1360661</v>
      </c>
      <c r="AA138">
        <f t="shared" si="8"/>
        <v>0</v>
      </c>
    </row>
    <row r="139" spans="1:27" ht="15.75" hidden="1" thickBot="1" x14ac:dyDescent="0.3">
      <c r="A139" s="18">
        <v>2014</v>
      </c>
      <c r="B139" s="19" t="s">
        <v>35</v>
      </c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122">
        <v>5000</v>
      </c>
      <c r="O139" s="21"/>
      <c r="P139" s="21"/>
      <c r="Q139" s="122">
        <v>0</v>
      </c>
      <c r="R139" s="122">
        <v>0</v>
      </c>
      <c r="S139" s="122">
        <v>61536</v>
      </c>
      <c r="T139" s="122"/>
      <c r="U139" s="122">
        <f t="shared" si="1"/>
        <v>66536</v>
      </c>
      <c r="V139" s="21">
        <f t="shared" si="7"/>
        <v>1360661</v>
      </c>
      <c r="W139" s="116">
        <f t="shared" si="5"/>
        <v>1427197</v>
      </c>
      <c r="X139" s="121">
        <v>66536</v>
      </c>
      <c r="Y139" s="118">
        <f t="shared" si="6"/>
        <v>1360661</v>
      </c>
      <c r="AA139">
        <f t="shared" si="8"/>
        <v>0</v>
      </c>
    </row>
    <row r="140" spans="1:27" ht="15.75" hidden="1" thickBot="1" x14ac:dyDescent="0.3">
      <c r="A140" s="18"/>
      <c r="B140" s="19" t="s">
        <v>36</v>
      </c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122">
        <v>5000</v>
      </c>
      <c r="O140" s="21"/>
      <c r="P140" s="21"/>
      <c r="Q140" s="122">
        <v>0</v>
      </c>
      <c r="R140" s="122">
        <v>0</v>
      </c>
      <c r="S140" s="122">
        <v>61536</v>
      </c>
      <c r="T140" s="122"/>
      <c r="U140" s="122">
        <f t="shared" si="1"/>
        <v>66536</v>
      </c>
      <c r="V140" s="21">
        <f t="shared" si="7"/>
        <v>1360661</v>
      </c>
      <c r="W140" s="116">
        <f t="shared" si="5"/>
        <v>1427197</v>
      </c>
      <c r="X140" s="121">
        <v>66536</v>
      </c>
      <c r="Y140" s="118">
        <f t="shared" si="6"/>
        <v>1360661</v>
      </c>
      <c r="AA140">
        <f t="shared" si="8"/>
        <v>0</v>
      </c>
    </row>
    <row r="141" spans="1:27" ht="15.75" hidden="1" thickBot="1" x14ac:dyDescent="0.3">
      <c r="A141" s="18"/>
      <c r="B141" s="19" t="s">
        <v>37</v>
      </c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122">
        <v>5000</v>
      </c>
      <c r="O141" s="21"/>
      <c r="P141" s="21"/>
      <c r="Q141" s="122">
        <v>0</v>
      </c>
      <c r="R141" s="122">
        <v>0</v>
      </c>
      <c r="S141" s="122">
        <v>61536</v>
      </c>
      <c r="T141" s="122"/>
      <c r="U141" s="122">
        <f t="shared" si="1"/>
        <v>66536</v>
      </c>
      <c r="V141" s="21">
        <f t="shared" si="7"/>
        <v>1360661</v>
      </c>
      <c r="W141" s="116">
        <f t="shared" si="5"/>
        <v>1427197</v>
      </c>
      <c r="X141" s="121">
        <v>66536</v>
      </c>
      <c r="Y141" s="118">
        <f t="shared" si="6"/>
        <v>1360661</v>
      </c>
      <c r="AA141">
        <f t="shared" si="8"/>
        <v>0</v>
      </c>
    </row>
    <row r="142" spans="1:27" ht="15.75" hidden="1" thickBot="1" x14ac:dyDescent="0.3">
      <c r="A142" s="18"/>
      <c r="B142" s="19" t="s">
        <v>38</v>
      </c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122">
        <v>5000</v>
      </c>
      <c r="O142" s="21"/>
      <c r="P142" s="21"/>
      <c r="Q142" s="122">
        <v>0</v>
      </c>
      <c r="R142" s="122">
        <v>0</v>
      </c>
      <c r="S142" s="122">
        <v>61536</v>
      </c>
      <c r="T142" s="122"/>
      <c r="U142" s="122">
        <f t="shared" si="1"/>
        <v>66536</v>
      </c>
      <c r="V142" s="21">
        <f t="shared" si="7"/>
        <v>1360661</v>
      </c>
      <c r="W142" s="116">
        <f t="shared" si="5"/>
        <v>1427197</v>
      </c>
      <c r="X142" s="121">
        <v>66536</v>
      </c>
      <c r="Y142" s="118">
        <f t="shared" si="6"/>
        <v>1360661</v>
      </c>
      <c r="AA142">
        <f t="shared" si="8"/>
        <v>0</v>
      </c>
    </row>
    <row r="143" spans="1:27" ht="15.75" hidden="1" thickBot="1" x14ac:dyDescent="0.3">
      <c r="A143" s="18"/>
      <c r="B143" s="19" t="s">
        <v>39</v>
      </c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122">
        <v>5000</v>
      </c>
      <c r="O143" s="21"/>
      <c r="P143" s="21"/>
      <c r="Q143" s="122">
        <v>0</v>
      </c>
      <c r="R143" s="122">
        <v>0</v>
      </c>
      <c r="S143" s="122">
        <v>61536</v>
      </c>
      <c r="T143" s="122"/>
      <c r="U143" s="122">
        <f t="shared" si="1"/>
        <v>66536</v>
      </c>
      <c r="V143" s="21">
        <f t="shared" si="7"/>
        <v>1360661</v>
      </c>
      <c r="W143" s="116">
        <f t="shared" si="5"/>
        <v>1427197</v>
      </c>
      <c r="X143" s="121">
        <v>66536</v>
      </c>
      <c r="Y143" s="118">
        <f t="shared" si="6"/>
        <v>1360661</v>
      </c>
      <c r="AA143">
        <f t="shared" si="8"/>
        <v>0</v>
      </c>
    </row>
    <row r="144" spans="1:27" ht="15.75" hidden="1" thickBot="1" x14ac:dyDescent="0.3">
      <c r="A144" s="18"/>
      <c r="B144" s="19" t="s">
        <v>40</v>
      </c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122">
        <v>5000</v>
      </c>
      <c r="O144" s="21"/>
      <c r="P144" s="21"/>
      <c r="Q144" s="122">
        <v>0</v>
      </c>
      <c r="R144" s="122">
        <v>0</v>
      </c>
      <c r="S144" s="122">
        <v>61536</v>
      </c>
      <c r="T144" s="122"/>
      <c r="U144" s="122">
        <f t="shared" si="1"/>
        <v>66536</v>
      </c>
      <c r="V144" s="21">
        <f t="shared" si="7"/>
        <v>1360661</v>
      </c>
      <c r="W144" s="116">
        <f t="shared" si="5"/>
        <v>1427197</v>
      </c>
      <c r="X144" s="121">
        <v>66536</v>
      </c>
      <c r="Y144" s="118">
        <f t="shared" si="6"/>
        <v>1360661</v>
      </c>
      <c r="AA144">
        <f t="shared" si="8"/>
        <v>0</v>
      </c>
    </row>
    <row r="145" spans="1:27" ht="15.75" hidden="1" thickBot="1" x14ac:dyDescent="0.3">
      <c r="A145" s="18"/>
      <c r="B145" s="19" t="s">
        <v>41</v>
      </c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122">
        <v>5000</v>
      </c>
      <c r="O145" s="21"/>
      <c r="P145" s="21"/>
      <c r="Q145" s="122">
        <v>0</v>
      </c>
      <c r="R145" s="122">
        <v>0</v>
      </c>
      <c r="S145" s="122">
        <v>61536</v>
      </c>
      <c r="T145" s="122"/>
      <c r="U145" s="122">
        <f t="shared" si="1"/>
        <v>66536</v>
      </c>
      <c r="V145" s="21">
        <f t="shared" si="7"/>
        <v>1360661</v>
      </c>
      <c r="W145" s="116">
        <f t="shared" si="5"/>
        <v>1427197</v>
      </c>
      <c r="X145" s="121">
        <v>66536</v>
      </c>
      <c r="Y145" s="118">
        <f t="shared" si="6"/>
        <v>1360661</v>
      </c>
      <c r="AA145">
        <f t="shared" si="8"/>
        <v>0</v>
      </c>
    </row>
    <row r="146" spans="1:27" ht="15.75" hidden="1" thickBot="1" x14ac:dyDescent="0.3">
      <c r="A146" s="18"/>
      <c r="B146" s="19" t="s">
        <v>42</v>
      </c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122">
        <v>5000</v>
      </c>
      <c r="O146" s="21"/>
      <c r="P146" s="21"/>
      <c r="Q146" s="122">
        <v>0</v>
      </c>
      <c r="R146" s="122">
        <v>0</v>
      </c>
      <c r="S146" s="122">
        <v>61536</v>
      </c>
      <c r="T146" s="122"/>
      <c r="U146" s="122">
        <f t="shared" si="1"/>
        <v>66536</v>
      </c>
      <c r="V146" s="21">
        <f t="shared" si="7"/>
        <v>1360661</v>
      </c>
      <c r="W146" s="116">
        <f t="shared" si="5"/>
        <v>1427197</v>
      </c>
      <c r="X146" s="121">
        <v>66536</v>
      </c>
      <c r="Y146" s="118">
        <f t="shared" si="6"/>
        <v>1360661</v>
      </c>
      <c r="AA146">
        <f t="shared" si="8"/>
        <v>0</v>
      </c>
    </row>
    <row r="147" spans="1:27" ht="15.75" hidden="1" thickBot="1" x14ac:dyDescent="0.3">
      <c r="A147" s="18"/>
      <c r="B147" s="19" t="s">
        <v>43</v>
      </c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122">
        <v>5000</v>
      </c>
      <c r="O147" s="21"/>
      <c r="P147" s="21"/>
      <c r="Q147" s="122">
        <v>0</v>
      </c>
      <c r="R147" s="122">
        <v>0</v>
      </c>
      <c r="S147" s="122">
        <v>61536</v>
      </c>
      <c r="T147" s="122"/>
      <c r="U147" s="122">
        <f t="shared" si="1"/>
        <v>66536</v>
      </c>
      <c r="V147" s="21">
        <f t="shared" si="7"/>
        <v>1360661</v>
      </c>
      <c r="W147" s="116">
        <f t="shared" si="5"/>
        <v>1427197</v>
      </c>
      <c r="X147" s="121">
        <v>66536</v>
      </c>
      <c r="Y147" s="118">
        <f t="shared" si="6"/>
        <v>1360661</v>
      </c>
      <c r="AA147">
        <f t="shared" si="8"/>
        <v>0</v>
      </c>
    </row>
    <row r="148" spans="1:27" ht="15.75" hidden="1" thickBot="1" x14ac:dyDescent="0.3">
      <c r="A148" s="18"/>
      <c r="B148" s="19" t="s">
        <v>44</v>
      </c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122">
        <v>5000</v>
      </c>
      <c r="O148" s="21"/>
      <c r="P148" s="21"/>
      <c r="Q148" s="122">
        <v>0</v>
      </c>
      <c r="R148" s="122">
        <v>0</v>
      </c>
      <c r="S148" s="122">
        <v>61536</v>
      </c>
      <c r="T148" s="122"/>
      <c r="U148" s="122">
        <f t="shared" si="1"/>
        <v>66536</v>
      </c>
      <c r="V148" s="21">
        <f t="shared" si="7"/>
        <v>1360661</v>
      </c>
      <c r="W148" s="116">
        <f t="shared" si="5"/>
        <v>1427197</v>
      </c>
      <c r="X148" s="121">
        <v>66536</v>
      </c>
      <c r="Y148" s="118">
        <f t="shared" si="6"/>
        <v>1360661</v>
      </c>
      <c r="AA148">
        <f t="shared" si="8"/>
        <v>0</v>
      </c>
    </row>
    <row r="149" spans="1:27" ht="15.75" hidden="1" thickBot="1" x14ac:dyDescent="0.3">
      <c r="A149" s="18"/>
      <c r="B149" s="19" t="s">
        <v>45</v>
      </c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122">
        <v>5000</v>
      </c>
      <c r="O149" s="21"/>
      <c r="P149" s="21"/>
      <c r="Q149" s="122">
        <v>0</v>
      </c>
      <c r="R149" s="122">
        <v>0</v>
      </c>
      <c r="S149" s="122">
        <v>61536</v>
      </c>
      <c r="T149" s="122"/>
      <c r="U149" s="122">
        <f t="shared" si="1"/>
        <v>66536</v>
      </c>
      <c r="V149" s="21">
        <f t="shared" si="7"/>
        <v>1360661</v>
      </c>
      <c r="W149" s="116">
        <f t="shared" si="5"/>
        <v>1427197</v>
      </c>
      <c r="X149" s="121"/>
      <c r="Y149" s="118">
        <f t="shared" si="6"/>
        <v>1427197</v>
      </c>
      <c r="AA149">
        <f t="shared" si="8"/>
        <v>1</v>
      </c>
    </row>
    <row r="150" spans="1:27" ht="15.75" hidden="1" thickBot="1" x14ac:dyDescent="0.3">
      <c r="A150" s="18"/>
      <c r="B150" s="19" t="s">
        <v>46</v>
      </c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122">
        <v>7000</v>
      </c>
      <c r="O150" s="21"/>
      <c r="P150" s="21"/>
      <c r="Q150" s="122">
        <v>0</v>
      </c>
      <c r="R150" s="122">
        <v>0</v>
      </c>
      <c r="S150" s="122">
        <v>61536</v>
      </c>
      <c r="T150" s="122"/>
      <c r="U150" s="122">
        <f t="shared" si="1"/>
        <v>68536</v>
      </c>
      <c r="V150" s="21">
        <f t="shared" si="7"/>
        <v>1427197</v>
      </c>
      <c r="W150" s="116">
        <f t="shared" si="5"/>
        <v>1495733</v>
      </c>
      <c r="X150" s="121">
        <v>135072</v>
      </c>
      <c r="Y150" s="118">
        <f t="shared" si="6"/>
        <v>1360661</v>
      </c>
      <c r="AA150">
        <f t="shared" si="8"/>
        <v>0</v>
      </c>
    </row>
    <row r="151" spans="1:27" ht="15.75" hidden="1" thickBot="1" x14ac:dyDescent="0.3">
      <c r="A151" s="18">
        <v>2015</v>
      </c>
      <c r="B151" s="19" t="s">
        <v>35</v>
      </c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122">
        <v>7000</v>
      </c>
      <c r="O151" s="21"/>
      <c r="P151" s="21"/>
      <c r="Q151" s="122">
        <v>0</v>
      </c>
      <c r="R151" s="122">
        <v>0</v>
      </c>
      <c r="S151" s="122">
        <v>64395</v>
      </c>
      <c r="T151" s="122"/>
      <c r="U151" s="122">
        <f t="shared" ref="U151:U182" si="9">G151+L151+M151+R151+S151+N151+Q151+T151</f>
        <v>71395</v>
      </c>
      <c r="V151" s="21">
        <f t="shared" si="7"/>
        <v>1360661</v>
      </c>
      <c r="W151" s="116">
        <f t="shared" si="5"/>
        <v>1432056</v>
      </c>
      <c r="X151" s="121"/>
      <c r="Y151" s="118">
        <f t="shared" si="6"/>
        <v>1432056</v>
      </c>
      <c r="AA151">
        <f t="shared" si="8"/>
        <v>1</v>
      </c>
    </row>
    <row r="152" spans="1:27" ht="15.75" hidden="1" thickBot="1" x14ac:dyDescent="0.3">
      <c r="A152" s="18"/>
      <c r="B152" s="19" t="s">
        <v>36</v>
      </c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122">
        <v>7000</v>
      </c>
      <c r="O152" s="21"/>
      <c r="P152" s="21"/>
      <c r="Q152" s="122">
        <v>0</v>
      </c>
      <c r="R152" s="122">
        <v>0</v>
      </c>
      <c r="S152" s="122">
        <v>64395</v>
      </c>
      <c r="T152" s="122"/>
      <c r="U152" s="122">
        <f t="shared" si="9"/>
        <v>71395</v>
      </c>
      <c r="V152" s="21">
        <f t="shared" si="7"/>
        <v>1432056</v>
      </c>
      <c r="W152" s="116">
        <f t="shared" si="5"/>
        <v>1503451</v>
      </c>
      <c r="X152" s="121">
        <v>142790</v>
      </c>
      <c r="Y152" s="118">
        <f t="shared" si="6"/>
        <v>1360661</v>
      </c>
      <c r="AA152">
        <f t="shared" si="8"/>
        <v>0</v>
      </c>
    </row>
    <row r="153" spans="1:27" ht="15.75" hidden="1" thickBot="1" x14ac:dyDescent="0.3">
      <c r="A153" s="18"/>
      <c r="B153" s="19" t="s">
        <v>37</v>
      </c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122">
        <v>7000</v>
      </c>
      <c r="O153" s="21"/>
      <c r="P153" s="21"/>
      <c r="Q153" s="122">
        <v>0</v>
      </c>
      <c r="R153" s="122">
        <v>0</v>
      </c>
      <c r="S153" s="122">
        <v>64395</v>
      </c>
      <c r="T153" s="122"/>
      <c r="U153" s="122">
        <f t="shared" si="9"/>
        <v>71395</v>
      </c>
      <c r="V153" s="21">
        <f t="shared" si="7"/>
        <v>1360661</v>
      </c>
      <c r="W153" s="116">
        <f t="shared" si="5"/>
        <v>1432056</v>
      </c>
      <c r="X153" s="121"/>
      <c r="Y153" s="118">
        <f t="shared" si="6"/>
        <v>1432056</v>
      </c>
      <c r="AA153">
        <f t="shared" si="8"/>
        <v>1</v>
      </c>
    </row>
    <row r="154" spans="1:27" ht="15.75" hidden="1" thickBot="1" x14ac:dyDescent="0.3">
      <c r="A154" s="18"/>
      <c r="B154" s="19" t="s">
        <v>38</v>
      </c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122">
        <v>7000</v>
      </c>
      <c r="O154" s="21"/>
      <c r="P154" s="21"/>
      <c r="Q154" s="122">
        <v>0</v>
      </c>
      <c r="R154" s="122">
        <v>0</v>
      </c>
      <c r="S154" s="122">
        <v>64395</v>
      </c>
      <c r="T154" s="122"/>
      <c r="U154" s="122">
        <f t="shared" si="9"/>
        <v>71395</v>
      </c>
      <c r="V154" s="21">
        <f t="shared" si="7"/>
        <v>1432056</v>
      </c>
      <c r="W154" s="116">
        <f t="shared" si="5"/>
        <v>1503451</v>
      </c>
      <c r="X154" s="121">
        <v>142790</v>
      </c>
      <c r="Y154" s="118">
        <f t="shared" si="6"/>
        <v>1360661</v>
      </c>
      <c r="AA154">
        <f t="shared" si="8"/>
        <v>0</v>
      </c>
    </row>
    <row r="155" spans="1:27" ht="15.75" hidden="1" thickBot="1" x14ac:dyDescent="0.3">
      <c r="A155" s="18"/>
      <c r="B155" s="19" t="s">
        <v>39</v>
      </c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122">
        <v>7000</v>
      </c>
      <c r="O155" s="21"/>
      <c r="P155" s="21"/>
      <c r="Q155" s="122">
        <v>0</v>
      </c>
      <c r="R155" s="122">
        <v>0</v>
      </c>
      <c r="S155" s="122">
        <v>64395</v>
      </c>
      <c r="T155" s="122"/>
      <c r="U155" s="122">
        <f t="shared" si="9"/>
        <v>71395</v>
      </c>
      <c r="V155" s="21">
        <f t="shared" si="7"/>
        <v>1360661</v>
      </c>
      <c r="W155" s="116">
        <f t="shared" si="5"/>
        <v>1432056</v>
      </c>
      <c r="X155" s="121"/>
      <c r="Y155" s="118">
        <f t="shared" si="6"/>
        <v>1432056</v>
      </c>
      <c r="AA155">
        <f t="shared" si="8"/>
        <v>1</v>
      </c>
    </row>
    <row r="156" spans="1:27" ht="15.75" hidden="1" thickBot="1" x14ac:dyDescent="0.3">
      <c r="A156" s="18"/>
      <c r="B156" s="19" t="s">
        <v>40</v>
      </c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122">
        <v>7000</v>
      </c>
      <c r="O156" s="21"/>
      <c r="P156" s="21"/>
      <c r="Q156" s="122">
        <v>0</v>
      </c>
      <c r="R156" s="122">
        <v>0</v>
      </c>
      <c r="S156" s="122">
        <v>64395</v>
      </c>
      <c r="T156" s="122"/>
      <c r="U156" s="122">
        <f t="shared" si="9"/>
        <v>71395</v>
      </c>
      <c r="V156" s="21">
        <f t="shared" si="7"/>
        <v>1432056</v>
      </c>
      <c r="W156" s="116">
        <f t="shared" si="5"/>
        <v>1503451</v>
      </c>
      <c r="X156" s="121">
        <v>100000</v>
      </c>
      <c r="Y156" s="118">
        <f t="shared" si="6"/>
        <v>1403451</v>
      </c>
      <c r="AA156">
        <f t="shared" si="8"/>
        <v>0</v>
      </c>
    </row>
    <row r="157" spans="1:27" ht="15.75" hidden="1" thickBot="1" x14ac:dyDescent="0.3">
      <c r="A157" s="18"/>
      <c r="B157" s="19" t="s">
        <v>41</v>
      </c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122">
        <v>7000</v>
      </c>
      <c r="O157" s="21"/>
      <c r="P157" s="21"/>
      <c r="Q157" s="122">
        <v>0</v>
      </c>
      <c r="R157" s="122">
        <v>0</v>
      </c>
      <c r="S157" s="122">
        <v>64395</v>
      </c>
      <c r="T157" s="122"/>
      <c r="U157" s="122">
        <f t="shared" si="9"/>
        <v>71395</v>
      </c>
      <c r="V157" s="21">
        <f t="shared" si="7"/>
        <v>1403451</v>
      </c>
      <c r="W157" s="116">
        <f t="shared" si="5"/>
        <v>1474846</v>
      </c>
      <c r="X157" s="121"/>
      <c r="Y157" s="118">
        <f t="shared" si="6"/>
        <v>1474846</v>
      </c>
      <c r="AA157">
        <f t="shared" si="8"/>
        <v>1</v>
      </c>
    </row>
    <row r="158" spans="1:27" ht="15.75" hidden="1" thickBot="1" x14ac:dyDescent="0.3">
      <c r="A158" s="18"/>
      <c r="B158" s="19" t="s">
        <v>42</v>
      </c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122">
        <v>7000</v>
      </c>
      <c r="O158" s="21"/>
      <c r="P158" s="21"/>
      <c r="Q158" s="122">
        <v>0</v>
      </c>
      <c r="R158" s="122">
        <v>0</v>
      </c>
      <c r="S158" s="122">
        <v>64395</v>
      </c>
      <c r="T158" s="122"/>
      <c r="U158" s="122">
        <f t="shared" si="9"/>
        <v>71395</v>
      </c>
      <c r="V158" s="21">
        <f t="shared" si="7"/>
        <v>1474846</v>
      </c>
      <c r="W158" s="116">
        <f t="shared" si="5"/>
        <v>1546241</v>
      </c>
      <c r="X158" s="121">
        <v>200000</v>
      </c>
      <c r="Y158" s="118">
        <f t="shared" si="6"/>
        <v>1346241</v>
      </c>
      <c r="AA158">
        <f t="shared" si="8"/>
        <v>0</v>
      </c>
    </row>
    <row r="159" spans="1:27" ht="15.75" hidden="1" thickBot="1" x14ac:dyDescent="0.3">
      <c r="A159" s="18">
        <v>2015</v>
      </c>
      <c r="B159" s="106" t="s">
        <v>43</v>
      </c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108"/>
      <c r="N159" s="111">
        <v>7000</v>
      </c>
      <c r="O159" s="21"/>
      <c r="P159" s="21"/>
      <c r="Q159" s="111">
        <v>0</v>
      </c>
      <c r="R159" s="111">
        <v>0</v>
      </c>
      <c r="S159" s="111">
        <v>64395</v>
      </c>
      <c r="T159" s="111"/>
      <c r="U159" s="111">
        <f t="shared" si="9"/>
        <v>71395</v>
      </c>
      <c r="V159" s="41">
        <f t="shared" si="7"/>
        <v>1346241</v>
      </c>
      <c r="W159" s="52">
        <f t="shared" si="5"/>
        <v>1417636</v>
      </c>
      <c r="X159" s="42"/>
      <c r="Y159" s="54">
        <f t="shared" si="6"/>
        <v>1417636</v>
      </c>
      <c r="AA159">
        <f t="shared" si="8"/>
        <v>1</v>
      </c>
    </row>
    <row r="160" spans="1:27" ht="15.75" hidden="1" thickBot="1" x14ac:dyDescent="0.3">
      <c r="A160" s="18"/>
      <c r="B160" s="107" t="s">
        <v>44</v>
      </c>
      <c r="C160" s="44"/>
      <c r="D160" s="44"/>
      <c r="E160" s="44"/>
      <c r="F160" s="44"/>
      <c r="G160" s="44"/>
      <c r="H160" s="44"/>
      <c r="I160" s="44"/>
      <c r="J160" s="44"/>
      <c r="K160" s="44"/>
      <c r="L160" s="44"/>
      <c r="M160" s="109"/>
      <c r="N160" s="112">
        <v>7000</v>
      </c>
      <c r="O160" s="21"/>
      <c r="P160" s="21"/>
      <c r="Q160" s="112">
        <v>0</v>
      </c>
      <c r="R160" s="112">
        <v>0</v>
      </c>
      <c r="S160" s="112">
        <v>64395</v>
      </c>
      <c r="T160" s="112">
        <v>50980</v>
      </c>
      <c r="U160" s="112">
        <f t="shared" si="9"/>
        <v>122375</v>
      </c>
      <c r="V160" s="46">
        <f t="shared" si="7"/>
        <v>1417636</v>
      </c>
      <c r="W160" s="53">
        <f t="shared" si="5"/>
        <v>1540011</v>
      </c>
      <c r="X160" s="47"/>
      <c r="Y160" s="55">
        <f t="shared" si="6"/>
        <v>1540011</v>
      </c>
      <c r="AA160">
        <f t="shared" si="8"/>
        <v>2</v>
      </c>
    </row>
    <row r="161" spans="1:27" ht="15.75" hidden="1" thickBot="1" x14ac:dyDescent="0.3">
      <c r="A161" s="18"/>
      <c r="B161" s="107" t="s">
        <v>45</v>
      </c>
      <c r="C161" s="44"/>
      <c r="D161" s="44"/>
      <c r="E161" s="44"/>
      <c r="F161" s="44"/>
      <c r="G161" s="44"/>
      <c r="H161" s="44"/>
      <c r="I161" s="44"/>
      <c r="J161" s="44"/>
      <c r="K161" s="44"/>
      <c r="L161" s="44"/>
      <c r="M161" s="109"/>
      <c r="N161" s="112">
        <v>7000</v>
      </c>
      <c r="O161" s="21"/>
      <c r="P161" s="21"/>
      <c r="Q161" s="112">
        <v>0</v>
      </c>
      <c r="R161" s="112">
        <v>0</v>
      </c>
      <c r="S161" s="112">
        <v>64395</v>
      </c>
      <c r="T161" s="112">
        <v>51197</v>
      </c>
      <c r="U161" s="112">
        <f t="shared" si="9"/>
        <v>122592</v>
      </c>
      <c r="V161" s="46">
        <f t="shared" si="7"/>
        <v>1540011</v>
      </c>
      <c r="W161" s="53">
        <f t="shared" si="5"/>
        <v>1662603</v>
      </c>
      <c r="X161" s="47">
        <v>200000</v>
      </c>
      <c r="Y161" s="55">
        <f t="shared" si="6"/>
        <v>1462603</v>
      </c>
      <c r="AA161">
        <f t="shared" si="8"/>
        <v>0</v>
      </c>
    </row>
    <row r="162" spans="1:27" ht="15.75" hidden="1" thickBot="1" x14ac:dyDescent="0.3">
      <c r="A162" s="18"/>
      <c r="B162" s="17" t="s">
        <v>46</v>
      </c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110"/>
      <c r="N162" s="113">
        <v>7000</v>
      </c>
      <c r="O162" s="21"/>
      <c r="P162" s="21"/>
      <c r="Q162" s="113">
        <v>0</v>
      </c>
      <c r="R162" s="113">
        <v>0</v>
      </c>
      <c r="S162" s="113">
        <v>64395</v>
      </c>
      <c r="T162" s="113"/>
      <c r="U162" s="113">
        <f t="shared" si="9"/>
        <v>71395</v>
      </c>
      <c r="V162" s="36">
        <f t="shared" si="7"/>
        <v>1462603</v>
      </c>
      <c r="W162" s="117">
        <f t="shared" si="5"/>
        <v>1533998</v>
      </c>
      <c r="X162" s="47"/>
      <c r="Y162" s="119">
        <f t="shared" si="6"/>
        <v>1533998</v>
      </c>
      <c r="AA162">
        <f t="shared" si="8"/>
        <v>1</v>
      </c>
    </row>
    <row r="163" spans="1:27" ht="15.75" hidden="1" thickBot="1" x14ac:dyDescent="0.3">
      <c r="A163" s="18">
        <v>2016</v>
      </c>
      <c r="B163" s="106" t="s">
        <v>35</v>
      </c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108"/>
      <c r="N163" s="111">
        <v>7000</v>
      </c>
      <c r="O163" s="21"/>
      <c r="P163" s="21"/>
      <c r="Q163" s="111">
        <v>0</v>
      </c>
      <c r="R163" s="111">
        <v>0</v>
      </c>
      <c r="S163" s="111">
        <v>74395</v>
      </c>
      <c r="T163" s="111"/>
      <c r="U163" s="111">
        <f t="shared" si="9"/>
        <v>81395</v>
      </c>
      <c r="V163" s="41">
        <f t="shared" si="7"/>
        <v>1533998</v>
      </c>
      <c r="W163" s="52">
        <f t="shared" si="5"/>
        <v>1615393</v>
      </c>
      <c r="X163" s="42">
        <v>100000</v>
      </c>
      <c r="Y163" s="54">
        <f t="shared" si="6"/>
        <v>1515393</v>
      </c>
      <c r="AA163">
        <f t="shared" si="8"/>
        <v>0</v>
      </c>
    </row>
    <row r="164" spans="1:27" ht="15.75" hidden="1" thickBot="1" x14ac:dyDescent="0.3">
      <c r="A164" s="18"/>
      <c r="B164" s="107" t="s">
        <v>36</v>
      </c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109"/>
      <c r="N164" s="112">
        <v>7000</v>
      </c>
      <c r="O164" s="21"/>
      <c r="P164" s="21"/>
      <c r="Q164" s="112">
        <v>0</v>
      </c>
      <c r="R164" s="112">
        <v>0</v>
      </c>
      <c r="S164" s="112">
        <v>74395</v>
      </c>
      <c r="T164" s="112"/>
      <c r="U164" s="112">
        <f t="shared" si="9"/>
        <v>81395</v>
      </c>
      <c r="V164" s="46">
        <f t="shared" si="7"/>
        <v>1515393</v>
      </c>
      <c r="W164" s="53">
        <f t="shared" si="5"/>
        <v>1596788</v>
      </c>
      <c r="X164" s="47">
        <v>100000</v>
      </c>
      <c r="Y164" s="55">
        <f t="shared" si="6"/>
        <v>1496788</v>
      </c>
      <c r="AA164">
        <f t="shared" si="8"/>
        <v>0</v>
      </c>
    </row>
    <row r="165" spans="1:27" ht="15.75" hidden="1" thickBot="1" x14ac:dyDescent="0.3">
      <c r="A165" s="18"/>
      <c r="B165" s="107" t="s">
        <v>37</v>
      </c>
      <c r="C165" s="44"/>
      <c r="D165" s="44"/>
      <c r="E165" s="44"/>
      <c r="F165" s="44"/>
      <c r="G165" s="44"/>
      <c r="H165" s="44"/>
      <c r="I165" s="44"/>
      <c r="J165" s="44"/>
      <c r="K165" s="44"/>
      <c r="L165" s="44"/>
      <c r="M165" s="109"/>
      <c r="N165" s="112">
        <v>7000</v>
      </c>
      <c r="O165" s="21"/>
      <c r="P165" s="21"/>
      <c r="Q165" s="112">
        <v>0</v>
      </c>
      <c r="R165" s="112">
        <v>0</v>
      </c>
      <c r="S165" s="112">
        <v>74395</v>
      </c>
      <c r="T165" s="112"/>
      <c r="U165" s="112">
        <f t="shared" si="9"/>
        <v>81395</v>
      </c>
      <c r="V165" s="46">
        <f t="shared" si="7"/>
        <v>1496788</v>
      </c>
      <c r="W165" s="53">
        <f t="shared" si="5"/>
        <v>1578183</v>
      </c>
      <c r="X165" s="47">
        <v>100000</v>
      </c>
      <c r="Y165" s="55">
        <f t="shared" si="6"/>
        <v>1478183</v>
      </c>
      <c r="AA165">
        <f t="shared" si="8"/>
        <v>0</v>
      </c>
    </row>
    <row r="166" spans="1:27" ht="15.75" hidden="1" thickBot="1" x14ac:dyDescent="0.3">
      <c r="A166" s="18"/>
      <c r="B166" s="107" t="s">
        <v>38</v>
      </c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109"/>
      <c r="N166" s="112">
        <v>7000</v>
      </c>
      <c r="O166" s="21"/>
      <c r="P166" s="21"/>
      <c r="Q166" s="112">
        <v>0</v>
      </c>
      <c r="R166" s="112">
        <v>0</v>
      </c>
      <c r="S166" s="112">
        <v>74395</v>
      </c>
      <c r="T166" s="112">
        <v>51814</v>
      </c>
      <c r="U166" s="112">
        <f t="shared" si="9"/>
        <v>133209</v>
      </c>
      <c r="V166" s="46">
        <f t="shared" si="7"/>
        <v>1478183</v>
      </c>
      <c r="W166" s="53">
        <f t="shared" si="5"/>
        <v>1611392</v>
      </c>
      <c r="X166" s="44"/>
      <c r="Y166" s="55">
        <f t="shared" si="6"/>
        <v>1611392</v>
      </c>
      <c r="AA166">
        <f t="shared" si="8"/>
        <v>1</v>
      </c>
    </row>
    <row r="167" spans="1:27" ht="15.75" hidden="1" thickBot="1" x14ac:dyDescent="0.3">
      <c r="A167" s="18"/>
      <c r="B167" s="107" t="s">
        <v>39</v>
      </c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109"/>
      <c r="N167" s="112">
        <v>7000</v>
      </c>
      <c r="O167" s="21"/>
      <c r="P167" s="21"/>
      <c r="Q167" s="112">
        <v>0</v>
      </c>
      <c r="R167" s="112">
        <v>0</v>
      </c>
      <c r="S167" s="112">
        <v>74395</v>
      </c>
      <c r="T167" s="112">
        <v>51986</v>
      </c>
      <c r="U167" s="112">
        <f t="shared" si="9"/>
        <v>133381</v>
      </c>
      <c r="V167" s="46">
        <f t="shared" si="7"/>
        <v>1611392</v>
      </c>
      <c r="W167" s="53">
        <f t="shared" si="5"/>
        <v>1744773</v>
      </c>
      <c r="X167" s="44"/>
      <c r="Y167" s="55">
        <f t="shared" si="6"/>
        <v>1744773</v>
      </c>
      <c r="AA167">
        <f t="shared" si="8"/>
        <v>2</v>
      </c>
    </row>
    <row r="168" spans="1:27" ht="15.75" hidden="1" thickBot="1" x14ac:dyDescent="0.3">
      <c r="A168" s="18"/>
      <c r="B168" s="107" t="s">
        <v>40</v>
      </c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109"/>
      <c r="N168" s="112">
        <v>7000</v>
      </c>
      <c r="O168" s="21"/>
      <c r="P168" s="21"/>
      <c r="Q168" s="112">
        <v>0</v>
      </c>
      <c r="R168" s="112">
        <v>0</v>
      </c>
      <c r="S168" s="112">
        <v>74395</v>
      </c>
      <c r="T168" s="112">
        <v>52104</v>
      </c>
      <c r="U168" s="112">
        <f t="shared" si="9"/>
        <v>133499</v>
      </c>
      <c r="V168" s="46">
        <f t="shared" si="7"/>
        <v>1744773</v>
      </c>
      <c r="W168" s="53">
        <f t="shared" si="5"/>
        <v>1878272</v>
      </c>
      <c r="X168" s="44"/>
      <c r="Y168" s="55">
        <f t="shared" si="6"/>
        <v>1878272</v>
      </c>
      <c r="AA168">
        <f t="shared" si="8"/>
        <v>3</v>
      </c>
    </row>
    <row r="169" spans="1:27" ht="15.75" hidden="1" thickBot="1" x14ac:dyDescent="0.3">
      <c r="A169" s="18"/>
      <c r="B169" s="107" t="s">
        <v>41</v>
      </c>
      <c r="C169" s="44"/>
      <c r="D169" s="44"/>
      <c r="E169" s="44"/>
      <c r="F169" s="44"/>
      <c r="G169" s="44"/>
      <c r="H169" s="44"/>
      <c r="I169" s="44"/>
      <c r="J169" s="44"/>
      <c r="K169" s="44"/>
      <c r="L169" s="44"/>
      <c r="M169" s="109"/>
      <c r="N169" s="112">
        <v>7000</v>
      </c>
      <c r="O169" s="21"/>
      <c r="P169" s="21"/>
      <c r="Q169" s="112">
        <v>0</v>
      </c>
      <c r="R169" s="112">
        <v>0</v>
      </c>
      <c r="S169" s="112">
        <v>74395</v>
      </c>
      <c r="T169" s="112">
        <v>52283</v>
      </c>
      <c r="U169" s="112">
        <f t="shared" si="9"/>
        <v>133678</v>
      </c>
      <c r="V169" s="46">
        <f t="shared" si="7"/>
        <v>1878272</v>
      </c>
      <c r="W169" s="46">
        <f t="shared" si="5"/>
        <v>2011950</v>
      </c>
      <c r="X169" s="44"/>
      <c r="Y169" s="46">
        <f t="shared" si="6"/>
        <v>2011950</v>
      </c>
      <c r="AA169">
        <f t="shared" si="8"/>
        <v>4</v>
      </c>
    </row>
    <row r="170" spans="1:27" ht="15.75" hidden="1" thickBot="1" x14ac:dyDescent="0.3">
      <c r="A170" s="18"/>
      <c r="B170" s="107" t="s">
        <v>42</v>
      </c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109"/>
      <c r="N170" s="112">
        <v>7000</v>
      </c>
      <c r="O170" s="21"/>
      <c r="P170" s="21"/>
      <c r="Q170" s="112">
        <v>0</v>
      </c>
      <c r="R170" s="112">
        <v>0</v>
      </c>
      <c r="S170" s="112">
        <v>74395</v>
      </c>
      <c r="T170" s="112">
        <v>52418</v>
      </c>
      <c r="U170" s="112">
        <f t="shared" si="9"/>
        <v>133813</v>
      </c>
      <c r="V170" s="46">
        <f t="shared" si="7"/>
        <v>2011950</v>
      </c>
      <c r="W170" s="46">
        <f t="shared" si="5"/>
        <v>2145763</v>
      </c>
      <c r="X170" s="44"/>
      <c r="Y170" s="46">
        <f t="shared" si="6"/>
        <v>2145763</v>
      </c>
      <c r="AA170">
        <f t="shared" si="8"/>
        <v>5</v>
      </c>
    </row>
    <row r="171" spans="1:27" ht="15.75" hidden="1" thickBot="1" x14ac:dyDescent="0.3">
      <c r="A171" s="18"/>
      <c r="B171" s="107" t="s">
        <v>43</v>
      </c>
      <c r="C171" s="44"/>
      <c r="D171" s="44"/>
      <c r="E171" s="44"/>
      <c r="F171" s="44"/>
      <c r="G171" s="44"/>
      <c r="H171" s="44"/>
      <c r="I171" s="44"/>
      <c r="J171" s="44"/>
      <c r="K171" s="44"/>
      <c r="L171" s="44"/>
      <c r="M171" s="109"/>
      <c r="N171" s="112">
        <v>7000</v>
      </c>
      <c r="O171" s="21"/>
      <c r="P171" s="21"/>
      <c r="Q171" s="112">
        <v>0</v>
      </c>
      <c r="R171" s="112">
        <v>0</v>
      </c>
      <c r="S171" s="112">
        <v>74395</v>
      </c>
      <c r="T171" s="112">
        <v>52448</v>
      </c>
      <c r="U171" s="112">
        <f t="shared" si="9"/>
        <v>133843</v>
      </c>
      <c r="V171" s="46">
        <f t="shared" si="7"/>
        <v>2145763</v>
      </c>
      <c r="W171" s="46">
        <f t="shared" si="5"/>
        <v>2279606</v>
      </c>
      <c r="X171" s="44"/>
      <c r="Y171" s="46">
        <f t="shared" si="6"/>
        <v>2279606</v>
      </c>
      <c r="AA171">
        <f t="shared" si="8"/>
        <v>6</v>
      </c>
    </row>
    <row r="172" spans="1:27" ht="15.75" hidden="1" thickBot="1" x14ac:dyDescent="0.3">
      <c r="A172" s="18"/>
      <c r="B172" s="107" t="s">
        <v>44</v>
      </c>
      <c r="C172" s="44"/>
      <c r="D172" s="44"/>
      <c r="E172" s="44"/>
      <c r="F172" s="44"/>
      <c r="G172" s="44"/>
      <c r="H172" s="44"/>
      <c r="I172" s="44"/>
      <c r="J172" s="44"/>
      <c r="K172" s="44"/>
      <c r="L172" s="44"/>
      <c r="M172" s="109"/>
      <c r="N172" s="112">
        <v>7000</v>
      </c>
      <c r="O172" s="21"/>
      <c r="P172" s="21"/>
      <c r="Q172" s="112">
        <v>0</v>
      </c>
      <c r="R172" s="112">
        <v>0</v>
      </c>
      <c r="S172" s="112">
        <v>74395</v>
      </c>
      <c r="T172" s="112">
        <v>52523</v>
      </c>
      <c r="U172" s="112">
        <f t="shared" si="9"/>
        <v>133918</v>
      </c>
      <c r="V172" s="46">
        <f t="shared" si="7"/>
        <v>2279606</v>
      </c>
      <c r="W172" s="46">
        <f t="shared" si="5"/>
        <v>2413524</v>
      </c>
      <c r="X172" s="44"/>
      <c r="Y172" s="46">
        <f t="shared" si="6"/>
        <v>2413524</v>
      </c>
      <c r="AA172">
        <f t="shared" si="8"/>
        <v>7</v>
      </c>
    </row>
    <row r="173" spans="1:27" ht="15.75" hidden="1" thickBot="1" x14ac:dyDescent="0.3">
      <c r="A173" s="18"/>
      <c r="B173" s="107" t="s">
        <v>45</v>
      </c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109"/>
      <c r="N173" s="112">
        <v>7000</v>
      </c>
      <c r="O173" s="21"/>
      <c r="P173" s="21"/>
      <c r="Q173" s="112">
        <v>0</v>
      </c>
      <c r="R173" s="112">
        <v>0</v>
      </c>
      <c r="S173" s="112">
        <v>74395</v>
      </c>
      <c r="T173" s="112">
        <v>52627</v>
      </c>
      <c r="U173" s="112">
        <f t="shared" si="9"/>
        <v>134022</v>
      </c>
      <c r="V173" s="46">
        <f t="shared" si="7"/>
        <v>2413524</v>
      </c>
      <c r="W173" s="46">
        <f t="shared" si="5"/>
        <v>2547546</v>
      </c>
      <c r="X173" s="44"/>
      <c r="Y173" s="46">
        <f t="shared" si="6"/>
        <v>2547546</v>
      </c>
      <c r="AA173">
        <f t="shared" si="8"/>
        <v>8</v>
      </c>
    </row>
    <row r="174" spans="1:27" ht="15.75" hidden="1" thickBot="1" x14ac:dyDescent="0.3">
      <c r="A174" s="18"/>
      <c r="B174" s="17" t="s">
        <v>46</v>
      </c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110"/>
      <c r="N174" s="113">
        <v>7000</v>
      </c>
      <c r="O174" s="21"/>
      <c r="P174" s="21"/>
      <c r="Q174" s="113">
        <v>0</v>
      </c>
      <c r="R174" s="113">
        <v>0</v>
      </c>
      <c r="S174" s="113">
        <v>74395</v>
      </c>
      <c r="T174" s="113">
        <v>52696</v>
      </c>
      <c r="U174" s="113">
        <f t="shared" si="9"/>
        <v>134091</v>
      </c>
      <c r="V174" s="36">
        <f t="shared" si="7"/>
        <v>2547546</v>
      </c>
      <c r="W174" s="36">
        <f t="shared" si="5"/>
        <v>2681637</v>
      </c>
      <c r="X174" s="84"/>
      <c r="Y174" s="36">
        <f t="shared" si="6"/>
        <v>2681637</v>
      </c>
      <c r="AA174">
        <f t="shared" si="8"/>
        <v>9</v>
      </c>
    </row>
    <row r="175" spans="1:27" hidden="1" x14ac:dyDescent="0.25">
      <c r="A175" s="18">
        <v>2017</v>
      </c>
      <c r="B175" s="38" t="s">
        <v>35</v>
      </c>
      <c r="C175" s="39">
        <v>0</v>
      </c>
      <c r="D175" s="39">
        <v>0</v>
      </c>
      <c r="E175" s="39">
        <v>0</v>
      </c>
      <c r="F175" s="39">
        <v>146</v>
      </c>
      <c r="G175" s="39">
        <f>F175*E175</f>
        <v>0</v>
      </c>
      <c r="H175" s="39">
        <v>0</v>
      </c>
      <c r="I175" s="39">
        <v>0</v>
      </c>
      <c r="J175" s="39">
        <v>0</v>
      </c>
      <c r="K175" s="44">
        <f>IF(J175&lt;=120,559,IF(AND(J175&gt;=121,J175&lt;=150),739,IF(AND(J175&gt;=151,J175&lt;=200),1279,IF(J175&gt;=201,2359,))))</f>
        <v>559</v>
      </c>
      <c r="L175" s="39">
        <f>IF(K175=559,K175*J175,IF(K175=739,120*559+(J175-120)*739,IF(K175=1279,120*559+30*739+(J175-150)*1279,IF(K175=2359,120*559+30*739+50*1279+(J175-200)*2359,))))</f>
        <v>0</v>
      </c>
      <c r="M175" s="69">
        <v>3731</v>
      </c>
      <c r="N175" s="69">
        <v>7000</v>
      </c>
      <c r="O175" s="41"/>
      <c r="P175" s="41"/>
      <c r="Q175" s="69">
        <v>0</v>
      </c>
      <c r="R175" s="69">
        <v>0</v>
      </c>
      <c r="S175" s="69">
        <v>76410</v>
      </c>
      <c r="T175" s="69">
        <v>52636</v>
      </c>
      <c r="U175" s="69">
        <f t="shared" si="9"/>
        <v>139777</v>
      </c>
      <c r="V175" s="41">
        <f t="shared" si="7"/>
        <v>2681637</v>
      </c>
      <c r="W175" s="41">
        <f t="shared" si="5"/>
        <v>2821414</v>
      </c>
      <c r="X175" s="39"/>
      <c r="Y175" s="41">
        <f t="shared" si="6"/>
        <v>2821414</v>
      </c>
      <c r="AA175">
        <f t="shared" si="8"/>
        <v>10</v>
      </c>
    </row>
    <row r="176" spans="1:27" hidden="1" x14ac:dyDescent="0.25">
      <c r="A176" s="18"/>
      <c r="B176" s="43" t="s">
        <v>36</v>
      </c>
      <c r="C176" s="44">
        <v>0</v>
      </c>
      <c r="D176" s="44">
        <v>0</v>
      </c>
      <c r="E176" s="44">
        <v>0</v>
      </c>
      <c r="F176" s="44">
        <v>146</v>
      </c>
      <c r="G176" s="44">
        <f t="shared" ref="G176:G191" si="10">F176*E176</f>
        <v>0</v>
      </c>
      <c r="H176" s="44">
        <v>0</v>
      </c>
      <c r="I176" s="44">
        <v>0</v>
      </c>
      <c r="J176" s="44">
        <v>0</v>
      </c>
      <c r="K176" s="44">
        <f t="shared" ref="K176:K191" si="11">IF(J176&lt;=120,559,IF(AND(J176&gt;=121,J176&lt;=150),739,IF(AND(J176&gt;=151,J176&lt;=200),1279,IF(J176&gt;=201,2359,))))</f>
        <v>559</v>
      </c>
      <c r="L176" s="44">
        <f t="shared" ref="L176:L186" si="12">IF(K176=559,K176*J176,IF(K176=739,120*559+(J176-120)*739,IF(K176=1279,120*559+30*739+(J176-150)*1279,IF(K176=2359,120*559+30*739+50*1279+(J176-200)*2359,))))</f>
        <v>0</v>
      </c>
      <c r="M176" s="70">
        <v>3731</v>
      </c>
      <c r="N176" s="70">
        <v>7000</v>
      </c>
      <c r="O176" s="46"/>
      <c r="P176" s="46"/>
      <c r="Q176" s="70">
        <v>0</v>
      </c>
      <c r="R176" s="70">
        <v>0</v>
      </c>
      <c r="S176" s="70">
        <v>76410</v>
      </c>
      <c r="T176" s="70">
        <v>52784</v>
      </c>
      <c r="U176" s="70">
        <f t="shared" si="9"/>
        <v>139925</v>
      </c>
      <c r="V176" s="46">
        <f t="shared" si="7"/>
        <v>2821414</v>
      </c>
      <c r="W176" s="46">
        <f t="shared" si="5"/>
        <v>2961339</v>
      </c>
      <c r="X176" s="44"/>
      <c r="Y176" s="46">
        <f t="shared" si="6"/>
        <v>2961339</v>
      </c>
      <c r="AA176">
        <f t="shared" si="8"/>
        <v>11</v>
      </c>
    </row>
    <row r="177" spans="1:27" hidden="1" x14ac:dyDescent="0.25">
      <c r="A177" s="18"/>
      <c r="B177" s="43" t="s">
        <v>37</v>
      </c>
      <c r="C177" s="44">
        <v>0</v>
      </c>
      <c r="D177" s="44">
        <v>0</v>
      </c>
      <c r="E177" s="44">
        <v>0</v>
      </c>
      <c r="F177" s="44">
        <v>146</v>
      </c>
      <c r="G177" s="44">
        <f t="shared" si="10"/>
        <v>0</v>
      </c>
      <c r="H177" s="44">
        <v>0</v>
      </c>
      <c r="I177" s="44">
        <v>0</v>
      </c>
      <c r="J177" s="44">
        <v>0</v>
      </c>
      <c r="K177" s="44">
        <f t="shared" si="11"/>
        <v>559</v>
      </c>
      <c r="L177" s="44">
        <f t="shared" si="12"/>
        <v>0</v>
      </c>
      <c r="M177" s="70">
        <v>3731</v>
      </c>
      <c r="N177" s="70">
        <v>7000</v>
      </c>
      <c r="O177" s="46"/>
      <c r="P177" s="46"/>
      <c r="Q177" s="70">
        <v>0</v>
      </c>
      <c r="R177" s="70">
        <v>0</v>
      </c>
      <c r="S177" s="70">
        <v>76410</v>
      </c>
      <c r="T177" s="70">
        <v>52944</v>
      </c>
      <c r="U177" s="70">
        <f t="shared" si="9"/>
        <v>140085</v>
      </c>
      <c r="V177" s="46">
        <f t="shared" si="7"/>
        <v>2961339</v>
      </c>
      <c r="W177" s="46">
        <f t="shared" si="5"/>
        <v>3101424</v>
      </c>
      <c r="X177" s="44"/>
      <c r="Y177" s="46">
        <f t="shared" si="6"/>
        <v>3101424</v>
      </c>
      <c r="AA177">
        <f t="shared" si="8"/>
        <v>12</v>
      </c>
    </row>
    <row r="178" spans="1:27" hidden="1" x14ac:dyDescent="0.25">
      <c r="A178" s="18"/>
      <c r="B178" s="43" t="s">
        <v>38</v>
      </c>
      <c r="C178" s="44">
        <v>0</v>
      </c>
      <c r="D178" s="44">
        <v>0</v>
      </c>
      <c r="E178" s="44">
        <v>0</v>
      </c>
      <c r="F178" s="44">
        <v>146</v>
      </c>
      <c r="G178" s="44">
        <f t="shared" si="10"/>
        <v>0</v>
      </c>
      <c r="H178" s="44">
        <v>0</v>
      </c>
      <c r="I178" s="44">
        <v>0</v>
      </c>
      <c r="J178" s="44">
        <v>0</v>
      </c>
      <c r="K178" s="44">
        <f t="shared" si="11"/>
        <v>559</v>
      </c>
      <c r="L178" s="44">
        <f t="shared" si="12"/>
        <v>0</v>
      </c>
      <c r="M178" s="70">
        <v>3731</v>
      </c>
      <c r="N178" s="70">
        <v>7000</v>
      </c>
      <c r="O178" s="46"/>
      <c r="P178" s="46"/>
      <c r="Q178" s="70">
        <v>0</v>
      </c>
      <c r="R178" s="70">
        <v>0</v>
      </c>
      <c r="S178" s="70">
        <v>76410</v>
      </c>
      <c r="T178" s="70">
        <v>53123</v>
      </c>
      <c r="U178" s="70">
        <f t="shared" si="9"/>
        <v>140264</v>
      </c>
      <c r="V178" s="46">
        <f t="shared" si="7"/>
        <v>3101424</v>
      </c>
      <c r="W178" s="46">
        <f t="shared" si="5"/>
        <v>3241688</v>
      </c>
      <c r="X178" s="44"/>
      <c r="Y178" s="46">
        <f t="shared" si="6"/>
        <v>3241688</v>
      </c>
      <c r="AA178">
        <f t="shared" si="8"/>
        <v>13</v>
      </c>
    </row>
    <row r="179" spans="1:27" hidden="1" x14ac:dyDescent="0.25">
      <c r="A179" s="18"/>
      <c r="B179" s="43" t="s">
        <v>39</v>
      </c>
      <c r="C179" s="44">
        <v>0</v>
      </c>
      <c r="D179" s="44">
        <v>0</v>
      </c>
      <c r="E179" s="44">
        <v>0</v>
      </c>
      <c r="F179" s="44">
        <v>146</v>
      </c>
      <c r="G179" s="44">
        <f t="shared" si="10"/>
        <v>0</v>
      </c>
      <c r="H179" s="44">
        <v>0</v>
      </c>
      <c r="I179" s="44">
        <v>0</v>
      </c>
      <c r="J179" s="44">
        <v>0</v>
      </c>
      <c r="K179" s="44">
        <f t="shared" si="11"/>
        <v>559</v>
      </c>
      <c r="L179" s="44">
        <f t="shared" si="12"/>
        <v>0</v>
      </c>
      <c r="M179" s="70">
        <v>3731</v>
      </c>
      <c r="N179" s="70">
        <v>7000</v>
      </c>
      <c r="O179" s="46"/>
      <c r="P179" s="46"/>
      <c r="Q179" s="70">
        <v>0</v>
      </c>
      <c r="R179" s="70">
        <v>0</v>
      </c>
      <c r="S179" s="70">
        <v>76410</v>
      </c>
      <c r="T179" s="70">
        <v>53262</v>
      </c>
      <c r="U179" s="70">
        <f t="shared" si="9"/>
        <v>140403</v>
      </c>
      <c r="V179" s="46">
        <f t="shared" si="7"/>
        <v>3241688</v>
      </c>
      <c r="W179" s="46">
        <f t="shared" si="5"/>
        <v>3382091</v>
      </c>
      <c r="X179" s="44"/>
      <c r="Y179" s="46">
        <f t="shared" si="6"/>
        <v>3382091</v>
      </c>
      <c r="AA179">
        <f t="shared" si="8"/>
        <v>14</v>
      </c>
    </row>
    <row r="180" spans="1:27" hidden="1" x14ac:dyDescent="0.25">
      <c r="A180" s="18"/>
      <c r="B180" s="43" t="s">
        <v>40</v>
      </c>
      <c r="C180" s="44">
        <v>0</v>
      </c>
      <c r="D180" s="44">
        <v>0</v>
      </c>
      <c r="E180" s="44">
        <v>0</v>
      </c>
      <c r="F180" s="44">
        <v>146</v>
      </c>
      <c r="G180" s="44">
        <f t="shared" si="10"/>
        <v>0</v>
      </c>
      <c r="H180" s="44">
        <v>0</v>
      </c>
      <c r="I180" s="44">
        <v>0</v>
      </c>
      <c r="J180" s="44">
        <v>0</v>
      </c>
      <c r="K180" s="44">
        <f t="shared" si="11"/>
        <v>559</v>
      </c>
      <c r="L180" s="44">
        <f t="shared" si="12"/>
        <v>0</v>
      </c>
      <c r="M180" s="70">
        <v>3731</v>
      </c>
      <c r="N180" s="70">
        <v>7000</v>
      </c>
      <c r="O180" s="46"/>
      <c r="P180" s="46"/>
      <c r="Q180" s="70">
        <v>0</v>
      </c>
      <c r="R180" s="70">
        <v>0</v>
      </c>
      <c r="S180" s="70">
        <v>76410</v>
      </c>
      <c r="T180" s="70">
        <v>53330</v>
      </c>
      <c r="U180" s="70">
        <f t="shared" si="9"/>
        <v>140471</v>
      </c>
      <c r="V180" s="46">
        <f t="shared" si="7"/>
        <v>3382091</v>
      </c>
      <c r="W180" s="46">
        <f t="shared" si="5"/>
        <v>3522562</v>
      </c>
      <c r="X180" s="44"/>
      <c r="Y180" s="46">
        <f t="shared" si="6"/>
        <v>3522562</v>
      </c>
      <c r="AA180">
        <f t="shared" si="8"/>
        <v>15</v>
      </c>
    </row>
    <row r="181" spans="1:27" hidden="1" x14ac:dyDescent="0.25">
      <c r="A181" s="18"/>
      <c r="B181" s="43" t="s">
        <v>41</v>
      </c>
      <c r="C181" s="44">
        <v>0</v>
      </c>
      <c r="D181" s="44">
        <v>0</v>
      </c>
      <c r="E181" s="44">
        <v>0</v>
      </c>
      <c r="F181" s="44">
        <v>146</v>
      </c>
      <c r="G181" s="44">
        <f t="shared" si="10"/>
        <v>0</v>
      </c>
      <c r="H181" s="44">
        <v>0</v>
      </c>
      <c r="I181" s="44">
        <v>0</v>
      </c>
      <c r="J181" s="44">
        <v>0</v>
      </c>
      <c r="K181" s="44">
        <f t="shared" si="11"/>
        <v>559</v>
      </c>
      <c r="L181" s="44">
        <f t="shared" si="12"/>
        <v>0</v>
      </c>
      <c r="M181" s="70">
        <v>3731</v>
      </c>
      <c r="N181" s="70">
        <v>7000</v>
      </c>
      <c r="O181" s="46"/>
      <c r="P181" s="46"/>
      <c r="Q181" s="70">
        <v>0</v>
      </c>
      <c r="R181" s="70">
        <v>0</v>
      </c>
      <c r="S181" s="70">
        <v>76410</v>
      </c>
      <c r="T181" s="70">
        <v>53195</v>
      </c>
      <c r="U181" s="70">
        <f t="shared" si="9"/>
        <v>140336</v>
      </c>
      <c r="V181" s="46">
        <f t="shared" si="7"/>
        <v>3522562</v>
      </c>
      <c r="W181" s="46">
        <f t="shared" si="5"/>
        <v>3662898</v>
      </c>
      <c r="X181" s="44"/>
      <c r="Y181" s="46">
        <f t="shared" si="6"/>
        <v>3662898</v>
      </c>
      <c r="AA181">
        <f t="shared" si="8"/>
        <v>16</v>
      </c>
    </row>
    <row r="182" spans="1:27" hidden="1" x14ac:dyDescent="0.25">
      <c r="A182" s="18"/>
      <c r="B182" s="43" t="s">
        <v>42</v>
      </c>
      <c r="C182" s="44">
        <v>0</v>
      </c>
      <c r="D182" s="44">
        <v>0</v>
      </c>
      <c r="E182" s="44">
        <v>0</v>
      </c>
      <c r="F182" s="44">
        <v>146</v>
      </c>
      <c r="G182" s="44">
        <f t="shared" si="10"/>
        <v>0</v>
      </c>
      <c r="H182" s="44">
        <v>0</v>
      </c>
      <c r="I182" s="44">
        <v>0</v>
      </c>
      <c r="J182" s="44">
        <v>0</v>
      </c>
      <c r="K182" s="44">
        <f t="shared" si="11"/>
        <v>559</v>
      </c>
      <c r="L182" s="44">
        <f t="shared" si="12"/>
        <v>0</v>
      </c>
      <c r="M182" s="70">
        <v>3731</v>
      </c>
      <c r="N182" s="70">
        <v>7981</v>
      </c>
      <c r="O182" s="46"/>
      <c r="P182" s="46"/>
      <c r="Q182" s="70">
        <v>0</v>
      </c>
      <c r="R182" s="70">
        <v>0</v>
      </c>
      <c r="S182" s="70">
        <v>76410</v>
      </c>
      <c r="T182" s="70">
        <v>53208</v>
      </c>
      <c r="U182" s="70">
        <f t="shared" si="9"/>
        <v>141330</v>
      </c>
      <c r="V182" s="46">
        <f t="shared" si="7"/>
        <v>3662898</v>
      </c>
      <c r="W182" s="46">
        <f t="shared" si="5"/>
        <v>3804228</v>
      </c>
      <c r="X182" s="44"/>
      <c r="Y182" s="46">
        <f t="shared" si="6"/>
        <v>3804228</v>
      </c>
      <c r="AA182">
        <f t="shared" si="8"/>
        <v>17</v>
      </c>
    </row>
    <row r="183" spans="1:27" hidden="1" x14ac:dyDescent="0.25">
      <c r="A183" s="18"/>
      <c r="B183" s="43" t="s">
        <v>43</v>
      </c>
      <c r="C183" s="44">
        <v>0</v>
      </c>
      <c r="D183" s="44">
        <v>0</v>
      </c>
      <c r="E183" s="44">
        <v>0</v>
      </c>
      <c r="F183" s="44">
        <v>146</v>
      </c>
      <c r="G183" s="44">
        <f t="shared" si="10"/>
        <v>0</v>
      </c>
      <c r="H183" s="44">
        <v>0</v>
      </c>
      <c r="I183" s="44">
        <v>0</v>
      </c>
      <c r="J183" s="44">
        <v>0</v>
      </c>
      <c r="K183" s="44">
        <f t="shared" si="11"/>
        <v>559</v>
      </c>
      <c r="L183" s="44">
        <f t="shared" si="12"/>
        <v>0</v>
      </c>
      <c r="M183" s="70">
        <v>3731</v>
      </c>
      <c r="N183" s="70">
        <v>7997</v>
      </c>
      <c r="O183" s="46"/>
      <c r="P183" s="46"/>
      <c r="Q183" s="70">
        <v>0</v>
      </c>
      <c r="R183" s="70">
        <v>0</v>
      </c>
      <c r="S183" s="70">
        <v>76410</v>
      </c>
      <c r="T183" s="70">
        <v>53314</v>
      </c>
      <c r="U183" s="70">
        <f t="shared" ref="U183:U214" si="13">G183+L183+M183+R183+S183+N183+Q183+T183</f>
        <v>141452</v>
      </c>
      <c r="V183" s="46">
        <f t="shared" si="7"/>
        <v>3804228</v>
      </c>
      <c r="W183" s="46">
        <f t="shared" si="5"/>
        <v>3945680</v>
      </c>
      <c r="X183" s="44"/>
      <c r="Y183" s="46">
        <f t="shared" si="6"/>
        <v>3945680</v>
      </c>
    </row>
    <row r="184" spans="1:27" ht="16.5" hidden="1" customHeight="1" x14ac:dyDescent="0.25">
      <c r="A184" s="18"/>
      <c r="B184" s="43" t="s">
        <v>44</v>
      </c>
      <c r="C184" s="44">
        <v>0</v>
      </c>
      <c r="D184" s="44">
        <v>0</v>
      </c>
      <c r="E184" s="44">
        <v>0</v>
      </c>
      <c r="F184" s="44">
        <v>146</v>
      </c>
      <c r="G184" s="44">
        <f t="shared" si="10"/>
        <v>0</v>
      </c>
      <c r="H184" s="44">
        <v>0</v>
      </c>
      <c r="I184" s="44">
        <v>0</v>
      </c>
      <c r="J184" s="44">
        <v>0</v>
      </c>
      <c r="K184" s="44">
        <f t="shared" si="11"/>
        <v>559</v>
      </c>
      <c r="L184" s="44">
        <f t="shared" si="12"/>
        <v>0</v>
      </c>
      <c r="M184" s="70">
        <v>3731</v>
      </c>
      <c r="N184" s="70">
        <v>7990</v>
      </c>
      <c r="O184" s="46"/>
      <c r="P184" s="46"/>
      <c r="Q184" s="70">
        <v>0</v>
      </c>
      <c r="R184" s="70">
        <v>0</v>
      </c>
      <c r="S184" s="70">
        <v>76410</v>
      </c>
      <c r="T184" s="70">
        <v>53270</v>
      </c>
      <c r="U184" s="70">
        <f t="shared" si="13"/>
        <v>141401</v>
      </c>
      <c r="V184" s="46">
        <f t="shared" si="7"/>
        <v>3945680</v>
      </c>
      <c r="W184" s="46">
        <f t="shared" si="5"/>
        <v>4087081</v>
      </c>
      <c r="X184" s="44"/>
      <c r="Y184" s="46">
        <f t="shared" si="6"/>
        <v>4087081</v>
      </c>
    </row>
    <row r="185" spans="1:27" hidden="1" x14ac:dyDescent="0.25">
      <c r="A185" s="18"/>
      <c r="B185" s="43" t="s">
        <v>45</v>
      </c>
      <c r="C185" s="44">
        <v>0</v>
      </c>
      <c r="D185" s="44">
        <v>0</v>
      </c>
      <c r="E185" s="44">
        <v>0</v>
      </c>
      <c r="F185" s="44">
        <v>146</v>
      </c>
      <c r="G185" s="44">
        <f t="shared" si="10"/>
        <v>0</v>
      </c>
      <c r="H185" s="44">
        <v>0</v>
      </c>
      <c r="I185" s="44">
        <v>0</v>
      </c>
      <c r="J185" s="44">
        <v>0</v>
      </c>
      <c r="K185" s="44">
        <f t="shared" si="11"/>
        <v>559</v>
      </c>
      <c r="L185" s="44">
        <f t="shared" si="12"/>
        <v>0</v>
      </c>
      <c r="M185" s="70">
        <v>3731</v>
      </c>
      <c r="N185" s="70">
        <v>8019</v>
      </c>
      <c r="O185" s="46"/>
      <c r="P185" s="46"/>
      <c r="Q185" s="70">
        <v>0</v>
      </c>
      <c r="R185" s="70">
        <v>0</v>
      </c>
      <c r="S185" s="70">
        <v>76410</v>
      </c>
      <c r="T185" s="70">
        <v>53462</v>
      </c>
      <c r="U185" s="70">
        <f t="shared" si="13"/>
        <v>141622</v>
      </c>
      <c r="V185" s="46">
        <f t="shared" si="7"/>
        <v>4087081</v>
      </c>
      <c r="W185" s="46">
        <f t="shared" si="5"/>
        <v>4228703</v>
      </c>
      <c r="X185" s="44"/>
      <c r="Y185" s="46">
        <f t="shared" si="6"/>
        <v>4228703</v>
      </c>
    </row>
    <row r="186" spans="1:27" ht="15.75" hidden="1" thickBot="1" x14ac:dyDescent="0.3">
      <c r="A186" s="18"/>
      <c r="B186" s="83" t="s">
        <v>46</v>
      </c>
      <c r="C186" s="84">
        <v>0</v>
      </c>
      <c r="D186" s="84">
        <v>0</v>
      </c>
      <c r="E186" s="84">
        <v>0</v>
      </c>
      <c r="F186" s="84">
        <v>146</v>
      </c>
      <c r="G186" s="84">
        <f t="shared" si="10"/>
        <v>0</v>
      </c>
      <c r="H186" s="84">
        <v>0</v>
      </c>
      <c r="I186" s="84">
        <v>0</v>
      </c>
      <c r="J186" s="84">
        <v>0</v>
      </c>
      <c r="K186" s="84">
        <f t="shared" si="11"/>
        <v>559</v>
      </c>
      <c r="L186" s="84">
        <f t="shared" si="12"/>
        <v>0</v>
      </c>
      <c r="M186" s="35">
        <v>3731</v>
      </c>
      <c r="N186" s="35">
        <v>8039</v>
      </c>
      <c r="O186" s="46"/>
      <c r="P186" s="46"/>
      <c r="Q186" s="35">
        <v>0</v>
      </c>
      <c r="R186" s="35">
        <v>0</v>
      </c>
      <c r="S186" s="35">
        <v>76410</v>
      </c>
      <c r="T186" s="35">
        <v>53650</v>
      </c>
      <c r="U186" s="35">
        <f t="shared" si="13"/>
        <v>141830</v>
      </c>
      <c r="V186" s="36">
        <f t="shared" si="7"/>
        <v>4228703</v>
      </c>
      <c r="W186" s="36">
        <f t="shared" si="5"/>
        <v>4370533</v>
      </c>
      <c r="X186" s="84"/>
      <c r="Y186" s="36">
        <f t="shared" si="6"/>
        <v>4370533</v>
      </c>
    </row>
    <row r="187" spans="1:27" hidden="1" x14ac:dyDescent="0.25">
      <c r="A187">
        <v>2018</v>
      </c>
      <c r="B187" s="38" t="s">
        <v>35</v>
      </c>
      <c r="C187" s="39">
        <v>0</v>
      </c>
      <c r="D187" s="39">
        <v>0</v>
      </c>
      <c r="E187" s="39">
        <v>0</v>
      </c>
      <c r="F187" s="39">
        <v>146</v>
      </c>
      <c r="G187" s="39">
        <f t="shared" si="10"/>
        <v>0</v>
      </c>
      <c r="H187" s="39">
        <v>0</v>
      </c>
      <c r="I187" s="39">
        <v>0</v>
      </c>
      <c r="J187" s="39">
        <v>0</v>
      </c>
      <c r="K187" s="39">
        <f t="shared" si="11"/>
        <v>559</v>
      </c>
      <c r="L187" s="39">
        <f t="shared" ref="L187:L198" si="14">IF(K187=559,K187*J187,IF(K187=739,120*559+(J187-120)*739,IF(K187=1279,120*559+30*739+(J187-150)*1279,IF(K187=2359,120*559+30*739+50*1279+(J187-200)*2359,))))</f>
        <v>0</v>
      </c>
      <c r="M187" s="69">
        <v>3731</v>
      </c>
      <c r="N187" s="69">
        <v>8047</v>
      </c>
      <c r="O187" s="41"/>
      <c r="P187" s="41"/>
      <c r="Q187" s="69">
        <v>0</v>
      </c>
      <c r="R187" s="69">
        <v>0</v>
      </c>
      <c r="S187" s="69">
        <v>78144</v>
      </c>
      <c r="T187" s="69">
        <v>53847</v>
      </c>
      <c r="U187" s="69">
        <f t="shared" si="13"/>
        <v>143769</v>
      </c>
      <c r="V187" s="41">
        <f t="shared" ref="V187:V198" si="15">Y186</f>
        <v>4370533</v>
      </c>
      <c r="W187" s="41">
        <f t="shared" ref="W187:W198" si="16">U187+V187</f>
        <v>4514302</v>
      </c>
      <c r="X187" s="39"/>
      <c r="Y187" s="41">
        <f t="shared" ref="Y187:Y198" si="17">W187-X187</f>
        <v>4514302</v>
      </c>
    </row>
    <row r="188" spans="1:27" hidden="1" x14ac:dyDescent="0.25">
      <c r="B188" s="43" t="s">
        <v>36</v>
      </c>
      <c r="C188" s="44">
        <v>0</v>
      </c>
      <c r="D188" s="44">
        <v>0</v>
      </c>
      <c r="E188" s="44">
        <v>0</v>
      </c>
      <c r="F188" s="44">
        <v>146</v>
      </c>
      <c r="G188" s="44">
        <f t="shared" si="10"/>
        <v>0</v>
      </c>
      <c r="H188" s="44">
        <v>0</v>
      </c>
      <c r="I188" s="44">
        <v>0</v>
      </c>
      <c r="J188" s="44">
        <v>0</v>
      </c>
      <c r="K188" s="44">
        <f t="shared" si="11"/>
        <v>559</v>
      </c>
      <c r="L188" s="44">
        <f t="shared" si="14"/>
        <v>0</v>
      </c>
      <c r="M188" s="70">
        <v>3731</v>
      </c>
      <c r="N188" s="70">
        <v>8077</v>
      </c>
      <c r="O188" s="46"/>
      <c r="P188" s="46"/>
      <c r="Q188" s="70">
        <v>0</v>
      </c>
      <c r="R188" s="70">
        <v>0</v>
      </c>
      <c r="S188" s="70">
        <v>78144</v>
      </c>
      <c r="T188" s="70">
        <v>53934</v>
      </c>
      <c r="U188" s="70">
        <f t="shared" si="13"/>
        <v>143886</v>
      </c>
      <c r="V188" s="46">
        <f t="shared" si="15"/>
        <v>4514302</v>
      </c>
      <c r="W188" s="46">
        <f t="shared" si="16"/>
        <v>4658188</v>
      </c>
      <c r="X188" s="44"/>
      <c r="Y188" s="46">
        <f t="shared" si="17"/>
        <v>4658188</v>
      </c>
    </row>
    <row r="189" spans="1:27" hidden="1" x14ac:dyDescent="0.25">
      <c r="B189" s="43" t="s">
        <v>37</v>
      </c>
      <c r="C189" s="44">
        <v>0</v>
      </c>
      <c r="D189" s="44">
        <v>0</v>
      </c>
      <c r="E189" s="44">
        <v>0</v>
      </c>
      <c r="F189" s="44">
        <v>146</v>
      </c>
      <c r="G189" s="44">
        <f t="shared" si="10"/>
        <v>0</v>
      </c>
      <c r="H189" s="44">
        <v>0</v>
      </c>
      <c r="I189" s="44">
        <v>0</v>
      </c>
      <c r="J189" s="44">
        <v>0</v>
      </c>
      <c r="K189" s="44">
        <f t="shared" si="11"/>
        <v>559</v>
      </c>
      <c r="L189" s="44">
        <f t="shared" si="14"/>
        <v>0</v>
      </c>
      <c r="M189" s="70">
        <v>3731</v>
      </c>
      <c r="N189" s="70">
        <v>8090</v>
      </c>
      <c r="O189" s="46"/>
      <c r="P189" s="46"/>
      <c r="Q189" s="70">
        <v>0</v>
      </c>
      <c r="R189" s="70">
        <v>0</v>
      </c>
      <c r="S189" s="70">
        <v>78144</v>
      </c>
      <c r="T189" s="70">
        <v>54009</v>
      </c>
      <c r="U189" s="70">
        <f t="shared" si="13"/>
        <v>143974</v>
      </c>
      <c r="V189" s="46">
        <f t="shared" si="15"/>
        <v>4658188</v>
      </c>
      <c r="W189" s="46">
        <f t="shared" si="16"/>
        <v>4802162</v>
      </c>
      <c r="X189" s="44"/>
      <c r="Y189" s="46">
        <f t="shared" si="17"/>
        <v>4802162</v>
      </c>
    </row>
    <row r="190" spans="1:27" hidden="1" x14ac:dyDescent="0.25">
      <c r="B190" s="43" t="s">
        <v>38</v>
      </c>
      <c r="C190" s="44">
        <v>0</v>
      </c>
      <c r="D190" s="44">
        <v>0</v>
      </c>
      <c r="E190" s="44">
        <v>0</v>
      </c>
      <c r="F190" s="44">
        <v>146</v>
      </c>
      <c r="G190" s="44">
        <f t="shared" si="10"/>
        <v>0</v>
      </c>
      <c r="H190" s="44">
        <v>0</v>
      </c>
      <c r="I190" s="44">
        <v>0</v>
      </c>
      <c r="J190" s="44">
        <v>0</v>
      </c>
      <c r="K190" s="44">
        <f t="shared" si="11"/>
        <v>559</v>
      </c>
      <c r="L190" s="44">
        <f t="shared" si="14"/>
        <v>0</v>
      </c>
      <c r="M190" s="70">
        <v>3731</v>
      </c>
      <c r="N190" s="70">
        <v>8101</v>
      </c>
      <c r="O190" s="46"/>
      <c r="P190" s="46"/>
      <c r="Q190" s="70">
        <v>0</v>
      </c>
      <c r="R190" s="70">
        <v>0</v>
      </c>
      <c r="S190" s="70">
        <v>78144</v>
      </c>
      <c r="T190" s="70">
        <v>54157</v>
      </c>
      <c r="U190" s="70">
        <f t="shared" si="13"/>
        <v>144133</v>
      </c>
      <c r="V190" s="46">
        <f t="shared" si="15"/>
        <v>4802162</v>
      </c>
      <c r="W190" s="46">
        <f t="shared" si="16"/>
        <v>4946295</v>
      </c>
      <c r="X190" s="128">
        <v>4946295</v>
      </c>
      <c r="Y190" s="46">
        <f t="shared" si="17"/>
        <v>0</v>
      </c>
    </row>
    <row r="191" spans="1:27" hidden="1" x14ac:dyDescent="0.25">
      <c r="B191" s="43" t="s">
        <v>39</v>
      </c>
      <c r="C191" s="44">
        <v>0</v>
      </c>
      <c r="D191" s="44">
        <v>0</v>
      </c>
      <c r="E191" s="44">
        <v>0</v>
      </c>
      <c r="F191" s="44">
        <v>146</v>
      </c>
      <c r="G191" s="44">
        <f t="shared" si="10"/>
        <v>0</v>
      </c>
      <c r="H191" s="44">
        <v>0</v>
      </c>
      <c r="I191" s="44">
        <v>0</v>
      </c>
      <c r="J191" s="44">
        <v>0</v>
      </c>
      <c r="K191" s="44">
        <f t="shared" si="11"/>
        <v>559</v>
      </c>
      <c r="L191" s="44">
        <f t="shared" si="14"/>
        <v>0</v>
      </c>
      <c r="M191" s="70">
        <v>3731</v>
      </c>
      <c r="N191" s="70">
        <v>8123</v>
      </c>
      <c r="O191" s="46"/>
      <c r="P191" s="46"/>
      <c r="Q191" s="70">
        <v>0</v>
      </c>
      <c r="R191" s="70">
        <v>0</v>
      </c>
      <c r="S191" s="70">
        <v>78144</v>
      </c>
      <c r="T191" s="70"/>
      <c r="U191" s="70">
        <f t="shared" si="13"/>
        <v>89998</v>
      </c>
      <c r="V191" s="46">
        <f t="shared" si="15"/>
        <v>0</v>
      </c>
      <c r="W191" s="46">
        <f t="shared" si="16"/>
        <v>89998</v>
      </c>
      <c r="X191" s="73">
        <v>89998</v>
      </c>
      <c r="Y191" s="46">
        <f t="shared" si="17"/>
        <v>0</v>
      </c>
    </row>
    <row r="192" spans="1:27" hidden="1" x14ac:dyDescent="0.25">
      <c r="B192" s="43" t="s">
        <v>40</v>
      </c>
      <c r="C192" s="44">
        <v>0</v>
      </c>
      <c r="D192" s="44">
        <v>0</v>
      </c>
      <c r="E192" s="44">
        <v>0</v>
      </c>
      <c r="F192" s="44">
        <v>146</v>
      </c>
      <c r="G192" s="44">
        <v>0</v>
      </c>
      <c r="H192" s="44">
        <v>0</v>
      </c>
      <c r="I192" s="44">
        <v>0</v>
      </c>
      <c r="J192" s="44">
        <v>0</v>
      </c>
      <c r="K192" s="44">
        <v>559</v>
      </c>
      <c r="L192" s="44">
        <f t="shared" si="14"/>
        <v>0</v>
      </c>
      <c r="M192" s="70">
        <v>3731</v>
      </c>
      <c r="N192" s="70">
        <v>8148</v>
      </c>
      <c r="O192" s="46"/>
      <c r="P192" s="46"/>
      <c r="Q192" s="70">
        <v>0</v>
      </c>
      <c r="R192" s="70">
        <v>0</v>
      </c>
      <c r="S192" s="70">
        <v>78144</v>
      </c>
      <c r="T192" s="70"/>
      <c r="U192" s="70">
        <f t="shared" si="13"/>
        <v>90023</v>
      </c>
      <c r="V192" s="46">
        <f t="shared" si="15"/>
        <v>0</v>
      </c>
      <c r="W192" s="46">
        <f t="shared" si="16"/>
        <v>90023</v>
      </c>
      <c r="X192" s="73">
        <v>90023</v>
      </c>
      <c r="Y192" s="46">
        <f t="shared" si="17"/>
        <v>0</v>
      </c>
    </row>
    <row r="193" spans="1:25" hidden="1" x14ac:dyDescent="0.25">
      <c r="B193" s="43" t="s">
        <v>41</v>
      </c>
      <c r="C193" s="44">
        <v>0</v>
      </c>
      <c r="D193" s="44">
        <v>0</v>
      </c>
      <c r="E193" s="44">
        <v>0</v>
      </c>
      <c r="F193" s="44">
        <v>0</v>
      </c>
      <c r="G193" s="44">
        <v>0</v>
      </c>
      <c r="H193" s="44">
        <v>0</v>
      </c>
      <c r="I193" s="44">
        <v>0</v>
      </c>
      <c r="J193" s="44">
        <v>0</v>
      </c>
      <c r="K193" s="44">
        <v>0</v>
      </c>
      <c r="L193" s="44">
        <f t="shared" si="14"/>
        <v>0</v>
      </c>
      <c r="M193" s="70">
        <v>3731</v>
      </c>
      <c r="N193" s="70">
        <v>8161</v>
      </c>
      <c r="O193" s="46"/>
      <c r="P193" s="46"/>
      <c r="Q193" s="70">
        <v>0</v>
      </c>
      <c r="R193" s="70">
        <v>0</v>
      </c>
      <c r="S193" s="70">
        <v>78144</v>
      </c>
      <c r="T193" s="70"/>
      <c r="U193" s="70">
        <f t="shared" si="13"/>
        <v>90036</v>
      </c>
      <c r="V193" s="46">
        <f t="shared" si="15"/>
        <v>0</v>
      </c>
      <c r="W193" s="46">
        <f t="shared" si="16"/>
        <v>90036</v>
      </c>
      <c r="X193" s="73">
        <v>90036</v>
      </c>
      <c r="Y193" s="46">
        <f t="shared" si="17"/>
        <v>0</v>
      </c>
    </row>
    <row r="194" spans="1:25" hidden="1" x14ac:dyDescent="0.25">
      <c r="B194" s="43" t="s">
        <v>42</v>
      </c>
      <c r="C194" s="44">
        <v>0</v>
      </c>
      <c r="D194" s="44">
        <v>0</v>
      </c>
      <c r="E194" s="44">
        <v>0</v>
      </c>
      <c r="F194" s="44">
        <v>0</v>
      </c>
      <c r="G194" s="44">
        <v>0</v>
      </c>
      <c r="H194" s="44">
        <v>0</v>
      </c>
      <c r="I194" s="44">
        <v>0</v>
      </c>
      <c r="J194" s="44">
        <v>0</v>
      </c>
      <c r="K194" s="44">
        <v>0</v>
      </c>
      <c r="L194" s="44">
        <f t="shared" si="14"/>
        <v>0</v>
      </c>
      <c r="M194" s="70">
        <v>3731</v>
      </c>
      <c r="N194" s="70">
        <v>8186</v>
      </c>
      <c r="O194" s="46"/>
      <c r="P194" s="46"/>
      <c r="Q194" s="70">
        <v>0</v>
      </c>
      <c r="R194" s="70">
        <v>0</v>
      </c>
      <c r="S194" s="70">
        <v>78144</v>
      </c>
      <c r="T194" s="70"/>
      <c r="U194" s="70">
        <f t="shared" si="13"/>
        <v>90061</v>
      </c>
      <c r="V194" s="46">
        <f t="shared" si="15"/>
        <v>0</v>
      </c>
      <c r="W194" s="46">
        <f t="shared" si="16"/>
        <v>90061</v>
      </c>
      <c r="X194" s="73">
        <v>90061</v>
      </c>
      <c r="Y194" s="46">
        <f t="shared" si="17"/>
        <v>0</v>
      </c>
    </row>
    <row r="195" spans="1:25" hidden="1" x14ac:dyDescent="0.25">
      <c r="B195" s="43" t="s">
        <v>43</v>
      </c>
      <c r="C195" s="44">
        <v>0</v>
      </c>
      <c r="D195" s="44">
        <v>0</v>
      </c>
      <c r="E195" s="44">
        <v>0</v>
      </c>
      <c r="F195" s="44">
        <v>0</v>
      </c>
      <c r="G195" s="44">
        <v>0</v>
      </c>
      <c r="H195" s="44">
        <v>0</v>
      </c>
      <c r="I195" s="44">
        <v>0</v>
      </c>
      <c r="J195" s="44">
        <v>0</v>
      </c>
      <c r="K195" s="44">
        <v>0</v>
      </c>
      <c r="L195" s="44">
        <f t="shared" si="14"/>
        <v>0</v>
      </c>
      <c r="M195" s="70">
        <v>3731</v>
      </c>
      <c r="N195" s="70">
        <v>8207</v>
      </c>
      <c r="O195" s="46"/>
      <c r="P195" s="46"/>
      <c r="Q195" s="70">
        <v>0</v>
      </c>
      <c r="R195" s="70">
        <v>0</v>
      </c>
      <c r="S195" s="70">
        <v>78144</v>
      </c>
      <c r="T195" s="70"/>
      <c r="U195" s="70">
        <f t="shared" si="13"/>
        <v>90082</v>
      </c>
      <c r="V195" s="46">
        <f t="shared" si="15"/>
        <v>0</v>
      </c>
      <c r="W195" s="46">
        <f t="shared" si="16"/>
        <v>90082</v>
      </c>
      <c r="X195" s="73">
        <v>90082</v>
      </c>
      <c r="Y195" s="46">
        <f t="shared" si="17"/>
        <v>0</v>
      </c>
    </row>
    <row r="196" spans="1:25" hidden="1" x14ac:dyDescent="0.25">
      <c r="B196" s="43" t="s">
        <v>44</v>
      </c>
      <c r="C196" s="44">
        <v>0</v>
      </c>
      <c r="D196" s="44">
        <v>0</v>
      </c>
      <c r="E196" s="44">
        <v>0</v>
      </c>
      <c r="F196" s="44">
        <v>0</v>
      </c>
      <c r="G196" s="44">
        <v>0</v>
      </c>
      <c r="H196" s="44">
        <v>0</v>
      </c>
      <c r="I196" s="44">
        <v>0</v>
      </c>
      <c r="J196" s="44">
        <v>0</v>
      </c>
      <c r="K196" s="44">
        <v>0</v>
      </c>
      <c r="L196" s="44">
        <f t="shared" si="14"/>
        <v>0</v>
      </c>
      <c r="M196" s="70">
        <v>3731</v>
      </c>
      <c r="N196" s="70">
        <v>8230</v>
      </c>
      <c r="O196" s="46"/>
      <c r="P196" s="46"/>
      <c r="Q196" s="70">
        <v>0</v>
      </c>
      <c r="R196" s="70">
        <v>0</v>
      </c>
      <c r="S196" s="70">
        <v>78144</v>
      </c>
      <c r="T196" s="70"/>
      <c r="U196" s="70">
        <f t="shared" si="13"/>
        <v>90105</v>
      </c>
      <c r="V196" s="46">
        <f t="shared" si="15"/>
        <v>0</v>
      </c>
      <c r="W196" s="46">
        <f t="shared" si="16"/>
        <v>90105</v>
      </c>
      <c r="X196" s="73">
        <v>90105</v>
      </c>
      <c r="Y196" s="46">
        <f t="shared" si="17"/>
        <v>0</v>
      </c>
    </row>
    <row r="197" spans="1:25" hidden="1" x14ac:dyDescent="0.25">
      <c r="B197" s="43" t="s">
        <v>45</v>
      </c>
      <c r="C197" s="44">
        <v>0</v>
      </c>
      <c r="D197" s="44">
        <v>0</v>
      </c>
      <c r="E197" s="44">
        <v>0</v>
      </c>
      <c r="F197" s="44">
        <v>0</v>
      </c>
      <c r="G197" s="44">
        <v>0</v>
      </c>
      <c r="H197" s="44">
        <v>0</v>
      </c>
      <c r="I197" s="44">
        <v>0</v>
      </c>
      <c r="J197" s="44">
        <v>0</v>
      </c>
      <c r="K197" s="44">
        <v>0</v>
      </c>
      <c r="L197" s="44">
        <f t="shared" si="14"/>
        <v>0</v>
      </c>
      <c r="M197" s="70">
        <v>3731</v>
      </c>
      <c r="N197" s="70">
        <v>8260</v>
      </c>
      <c r="O197" s="46"/>
      <c r="P197" s="46"/>
      <c r="Q197" s="70">
        <v>0</v>
      </c>
      <c r="R197" s="70">
        <v>0</v>
      </c>
      <c r="S197" s="70">
        <v>78144</v>
      </c>
      <c r="T197" s="70"/>
      <c r="U197" s="70">
        <f t="shared" si="13"/>
        <v>90135</v>
      </c>
      <c r="V197" s="46">
        <f t="shared" si="15"/>
        <v>0</v>
      </c>
      <c r="W197" s="46">
        <f t="shared" si="16"/>
        <v>90135</v>
      </c>
      <c r="X197" s="73">
        <v>90135</v>
      </c>
      <c r="Y197" s="46">
        <f t="shared" si="17"/>
        <v>0</v>
      </c>
    </row>
    <row r="198" spans="1:25" ht="15.75" hidden="1" thickBot="1" x14ac:dyDescent="0.3">
      <c r="B198" s="43" t="s">
        <v>46</v>
      </c>
      <c r="C198" s="44">
        <v>0</v>
      </c>
      <c r="D198" s="44">
        <v>0</v>
      </c>
      <c r="E198" s="44">
        <v>0</v>
      </c>
      <c r="F198" s="44">
        <v>0</v>
      </c>
      <c r="G198" s="44">
        <v>0</v>
      </c>
      <c r="H198" s="44">
        <v>0</v>
      </c>
      <c r="I198" s="44">
        <v>0</v>
      </c>
      <c r="J198" s="44">
        <v>0</v>
      </c>
      <c r="K198" s="44">
        <v>0</v>
      </c>
      <c r="L198" s="44">
        <f t="shared" si="14"/>
        <v>0</v>
      </c>
      <c r="M198" s="70">
        <v>3731</v>
      </c>
      <c r="N198" s="70">
        <v>8270</v>
      </c>
      <c r="O198" s="36"/>
      <c r="P198" s="36"/>
      <c r="Q198" s="70">
        <v>0</v>
      </c>
      <c r="R198" s="70">
        <v>0</v>
      </c>
      <c r="S198" s="70">
        <v>78144</v>
      </c>
      <c r="T198" s="70"/>
      <c r="U198" s="70">
        <f t="shared" si="13"/>
        <v>90145</v>
      </c>
      <c r="V198" s="46">
        <f t="shared" si="15"/>
        <v>0</v>
      </c>
      <c r="W198" s="46">
        <f t="shared" si="16"/>
        <v>90145</v>
      </c>
      <c r="X198" s="73">
        <v>90145</v>
      </c>
      <c r="Y198" s="46">
        <f t="shared" si="17"/>
        <v>0</v>
      </c>
    </row>
    <row r="199" spans="1:25" hidden="1" x14ac:dyDescent="0.25">
      <c r="A199">
        <v>2019</v>
      </c>
      <c r="B199" s="38" t="s">
        <v>35</v>
      </c>
      <c r="C199" s="39">
        <v>0</v>
      </c>
      <c r="D199" s="39">
        <v>0</v>
      </c>
      <c r="E199" s="39">
        <v>0</v>
      </c>
      <c r="F199" s="39">
        <v>0</v>
      </c>
      <c r="G199" s="39">
        <v>0</v>
      </c>
      <c r="H199" s="39">
        <v>0</v>
      </c>
      <c r="I199" s="39">
        <v>0</v>
      </c>
      <c r="J199" s="39">
        <v>0</v>
      </c>
      <c r="K199" s="39">
        <v>0</v>
      </c>
      <c r="L199" s="39">
        <f t="shared" ref="L199:L210" si="18">IF(K199=559,K199*J199,IF(K199=739,120*559+(J199-120)*739,IF(K199=1279,120*559+30*739+(J199-150)*1279,IF(K199=2359,120*559+30*739+50*1279+(J199-200)*2359,))))</f>
        <v>0</v>
      </c>
      <c r="M199" s="69">
        <v>3828</v>
      </c>
      <c r="N199" s="69">
        <v>8264</v>
      </c>
      <c r="O199" s="41"/>
      <c r="P199" s="41"/>
      <c r="Q199" s="69">
        <v>0</v>
      </c>
      <c r="R199" s="69">
        <v>0</v>
      </c>
      <c r="S199" s="69">
        <v>80176</v>
      </c>
      <c r="T199" s="69"/>
      <c r="U199" s="69">
        <f t="shared" si="13"/>
        <v>92268</v>
      </c>
      <c r="V199" s="41">
        <f t="shared" ref="V199:V210" si="19">Y198</f>
        <v>0</v>
      </c>
      <c r="W199" s="41">
        <f t="shared" ref="W199:W210" si="20">U199+V199</f>
        <v>92268</v>
      </c>
      <c r="X199" s="74">
        <v>92268</v>
      </c>
      <c r="Y199" s="41">
        <f t="shared" ref="Y199:Y210" si="21">W199-X199</f>
        <v>0</v>
      </c>
    </row>
    <row r="200" spans="1:25" hidden="1" x14ac:dyDescent="0.25">
      <c r="B200" s="43" t="s">
        <v>36</v>
      </c>
      <c r="C200" s="44">
        <v>0</v>
      </c>
      <c r="D200" s="44">
        <v>0</v>
      </c>
      <c r="E200" s="44">
        <v>0</v>
      </c>
      <c r="F200" s="44">
        <v>0</v>
      </c>
      <c r="G200" s="44">
        <v>0</v>
      </c>
      <c r="H200" s="44">
        <v>0</v>
      </c>
      <c r="I200" s="44">
        <v>0</v>
      </c>
      <c r="J200" s="44">
        <v>0</v>
      </c>
      <c r="K200" s="44">
        <v>0</v>
      </c>
      <c r="L200" s="44">
        <f t="shared" si="18"/>
        <v>0</v>
      </c>
      <c r="M200" s="70">
        <v>3828</v>
      </c>
      <c r="N200" s="70">
        <v>8267</v>
      </c>
      <c r="O200" s="46"/>
      <c r="P200" s="46"/>
      <c r="Q200" s="70">
        <v>0</v>
      </c>
      <c r="R200" s="70">
        <v>0</v>
      </c>
      <c r="S200" s="70">
        <v>80176</v>
      </c>
      <c r="T200" s="70"/>
      <c r="U200" s="70">
        <f t="shared" si="13"/>
        <v>92271</v>
      </c>
      <c r="V200" s="46">
        <f t="shared" si="19"/>
        <v>0</v>
      </c>
      <c r="W200" s="46">
        <f t="shared" si="20"/>
        <v>92271</v>
      </c>
      <c r="X200" s="73">
        <v>92271</v>
      </c>
      <c r="Y200" s="46">
        <f t="shared" si="21"/>
        <v>0</v>
      </c>
    </row>
    <row r="201" spans="1:25" hidden="1" x14ac:dyDescent="0.25">
      <c r="B201" s="43" t="s">
        <v>37</v>
      </c>
      <c r="C201" s="44">
        <v>0</v>
      </c>
      <c r="D201" s="44">
        <v>0</v>
      </c>
      <c r="E201" s="44">
        <v>0</v>
      </c>
      <c r="F201" s="44">
        <v>0</v>
      </c>
      <c r="G201" s="44">
        <v>0</v>
      </c>
      <c r="H201" s="44">
        <v>0</v>
      </c>
      <c r="I201" s="44">
        <v>0</v>
      </c>
      <c r="J201" s="44">
        <v>0</v>
      </c>
      <c r="K201" s="44">
        <v>0</v>
      </c>
      <c r="L201" s="44">
        <f t="shared" si="18"/>
        <v>0</v>
      </c>
      <c r="M201" s="70">
        <v>3828</v>
      </c>
      <c r="N201" s="70">
        <v>8270</v>
      </c>
      <c r="O201" s="46"/>
      <c r="P201" s="46"/>
      <c r="Q201" s="70">
        <v>0</v>
      </c>
      <c r="R201" s="70">
        <v>0</v>
      </c>
      <c r="S201" s="70">
        <v>80176</v>
      </c>
      <c r="T201" s="139"/>
      <c r="U201" s="70">
        <f t="shared" si="13"/>
        <v>92274</v>
      </c>
      <c r="V201" s="46">
        <f t="shared" si="19"/>
        <v>0</v>
      </c>
      <c r="W201" s="46">
        <f t="shared" si="20"/>
        <v>92274</v>
      </c>
      <c r="X201" s="137">
        <v>92274</v>
      </c>
      <c r="Y201" s="46">
        <f t="shared" si="21"/>
        <v>0</v>
      </c>
    </row>
    <row r="202" spans="1:25" hidden="1" x14ac:dyDescent="0.25">
      <c r="B202" s="43" t="s">
        <v>38</v>
      </c>
      <c r="C202" s="44">
        <v>0</v>
      </c>
      <c r="D202" s="44">
        <v>0</v>
      </c>
      <c r="E202" s="44">
        <v>0</v>
      </c>
      <c r="F202" s="44">
        <v>0</v>
      </c>
      <c r="G202" s="44">
        <v>0</v>
      </c>
      <c r="H202" s="44">
        <v>0</v>
      </c>
      <c r="I202" s="44">
        <v>0</v>
      </c>
      <c r="J202" s="44">
        <v>0</v>
      </c>
      <c r="K202" s="44">
        <v>0</v>
      </c>
      <c r="L202" s="44">
        <f t="shared" si="18"/>
        <v>0</v>
      </c>
      <c r="M202" s="70">
        <v>3828</v>
      </c>
      <c r="N202" s="70">
        <v>8299</v>
      </c>
      <c r="O202" s="46"/>
      <c r="P202" s="46"/>
      <c r="Q202" s="70">
        <v>0</v>
      </c>
      <c r="R202" s="70">
        <v>0</v>
      </c>
      <c r="S202" s="70">
        <v>80176</v>
      </c>
      <c r="T202" s="139"/>
      <c r="U202" s="70">
        <f t="shared" si="13"/>
        <v>92303</v>
      </c>
      <c r="V202" s="46">
        <f t="shared" si="19"/>
        <v>0</v>
      </c>
      <c r="W202" s="46">
        <f t="shared" si="20"/>
        <v>92303</v>
      </c>
      <c r="X202" s="137">
        <v>92303</v>
      </c>
      <c r="Y202" s="46">
        <f t="shared" si="21"/>
        <v>0</v>
      </c>
    </row>
    <row r="203" spans="1:25" hidden="1" x14ac:dyDescent="0.25">
      <c r="B203" s="43" t="s">
        <v>39</v>
      </c>
      <c r="C203" s="44">
        <v>0</v>
      </c>
      <c r="D203" s="44">
        <v>0</v>
      </c>
      <c r="E203" s="44">
        <v>0</v>
      </c>
      <c r="F203" s="44">
        <v>0</v>
      </c>
      <c r="G203" s="44">
        <v>0</v>
      </c>
      <c r="H203" s="44">
        <v>0</v>
      </c>
      <c r="I203" s="44">
        <v>0</v>
      </c>
      <c r="J203" s="44">
        <v>0</v>
      </c>
      <c r="K203" s="44">
        <v>0</v>
      </c>
      <c r="L203" s="44">
        <f t="shared" si="18"/>
        <v>0</v>
      </c>
      <c r="M203" s="70">
        <v>3828</v>
      </c>
      <c r="N203" s="70">
        <v>8329</v>
      </c>
      <c r="O203" s="104"/>
      <c r="P203" s="104"/>
      <c r="Q203" s="70">
        <v>0</v>
      </c>
      <c r="R203" s="70">
        <v>0</v>
      </c>
      <c r="S203" s="70">
        <v>80176</v>
      </c>
      <c r="T203" s="70"/>
      <c r="U203" s="70">
        <f t="shared" si="13"/>
        <v>92333</v>
      </c>
      <c r="V203" s="46">
        <f t="shared" si="19"/>
        <v>0</v>
      </c>
      <c r="W203" s="46">
        <f t="shared" si="20"/>
        <v>92333</v>
      </c>
      <c r="X203" s="137">
        <v>92333</v>
      </c>
      <c r="Y203" s="46">
        <f t="shared" si="21"/>
        <v>0</v>
      </c>
    </row>
    <row r="204" spans="1:25" hidden="1" x14ac:dyDescent="0.25">
      <c r="B204" s="43" t="s">
        <v>40</v>
      </c>
      <c r="C204" s="44">
        <v>0</v>
      </c>
      <c r="D204" s="44">
        <v>0</v>
      </c>
      <c r="E204" s="44">
        <v>0</v>
      </c>
      <c r="F204" s="44">
        <v>0</v>
      </c>
      <c r="G204" s="44">
        <v>0</v>
      </c>
      <c r="H204" s="44">
        <v>0</v>
      </c>
      <c r="I204" s="44">
        <v>0</v>
      </c>
      <c r="J204" s="44">
        <v>0</v>
      </c>
      <c r="K204" s="44">
        <v>0</v>
      </c>
      <c r="L204" s="44">
        <f t="shared" si="18"/>
        <v>0</v>
      </c>
      <c r="M204" s="70">
        <v>3828</v>
      </c>
      <c r="N204" s="70">
        <v>8371</v>
      </c>
      <c r="O204" s="46"/>
      <c r="P204" s="46"/>
      <c r="Q204" s="70">
        <v>0</v>
      </c>
      <c r="R204" s="70">
        <v>0</v>
      </c>
      <c r="S204" s="70">
        <v>80176</v>
      </c>
      <c r="T204" s="70"/>
      <c r="U204" s="70">
        <f t="shared" si="13"/>
        <v>92375</v>
      </c>
      <c r="V204" s="46">
        <f t="shared" si="19"/>
        <v>0</v>
      </c>
      <c r="W204" s="46">
        <f t="shared" si="20"/>
        <v>92375</v>
      </c>
      <c r="X204" s="135">
        <v>92375</v>
      </c>
      <c r="Y204" s="46">
        <f t="shared" si="21"/>
        <v>0</v>
      </c>
    </row>
    <row r="205" spans="1:25" hidden="1" x14ac:dyDescent="0.25">
      <c r="B205" s="43" t="s">
        <v>41</v>
      </c>
      <c r="C205" s="44">
        <v>0</v>
      </c>
      <c r="D205" s="44">
        <v>0</v>
      </c>
      <c r="E205" s="44">
        <v>0</v>
      </c>
      <c r="F205" s="44">
        <v>0</v>
      </c>
      <c r="G205" s="44">
        <v>0</v>
      </c>
      <c r="H205" s="44">
        <v>0</v>
      </c>
      <c r="I205" s="44">
        <v>0</v>
      </c>
      <c r="J205" s="44">
        <v>0</v>
      </c>
      <c r="K205" s="44">
        <v>0</v>
      </c>
      <c r="L205" s="44">
        <f t="shared" si="18"/>
        <v>0</v>
      </c>
      <c r="M205" s="70">
        <v>3828</v>
      </c>
      <c r="N205" s="70">
        <v>8386</v>
      </c>
      <c r="O205" s="46"/>
      <c r="P205" s="46"/>
      <c r="Q205" s="70">
        <v>0</v>
      </c>
      <c r="R205" s="70">
        <v>0</v>
      </c>
      <c r="S205" s="70">
        <v>80176</v>
      </c>
      <c r="T205" s="70"/>
      <c r="U205" s="70">
        <f t="shared" si="13"/>
        <v>92390</v>
      </c>
      <c r="V205" s="46">
        <f t="shared" si="19"/>
        <v>0</v>
      </c>
      <c r="W205" s="46">
        <f t="shared" si="20"/>
        <v>92390</v>
      </c>
      <c r="X205" s="135">
        <v>92390</v>
      </c>
      <c r="Y205" s="46">
        <f t="shared" si="21"/>
        <v>0</v>
      </c>
    </row>
    <row r="206" spans="1:25" hidden="1" x14ac:dyDescent="0.25">
      <c r="B206" s="43" t="s">
        <v>42</v>
      </c>
      <c r="C206" s="44">
        <v>0</v>
      </c>
      <c r="D206" s="44">
        <v>0</v>
      </c>
      <c r="E206" s="44">
        <v>0</v>
      </c>
      <c r="F206" s="44">
        <v>0</v>
      </c>
      <c r="G206" s="44">
        <v>0</v>
      </c>
      <c r="H206" s="44">
        <v>0</v>
      </c>
      <c r="I206" s="44">
        <v>0</v>
      </c>
      <c r="J206" s="44">
        <v>0</v>
      </c>
      <c r="K206" s="44">
        <v>0</v>
      </c>
      <c r="L206" s="44">
        <f t="shared" si="18"/>
        <v>0</v>
      </c>
      <c r="M206" s="70">
        <v>3828</v>
      </c>
      <c r="N206" s="70">
        <v>8398</v>
      </c>
      <c r="O206" s="46"/>
      <c r="P206" s="46"/>
      <c r="Q206" s="70">
        <v>0</v>
      </c>
      <c r="R206" s="70">
        <v>0</v>
      </c>
      <c r="S206" s="70">
        <v>80176</v>
      </c>
      <c r="T206" s="70"/>
      <c r="U206" s="70">
        <f t="shared" si="13"/>
        <v>92402</v>
      </c>
      <c r="V206" s="46">
        <f t="shared" si="19"/>
        <v>0</v>
      </c>
      <c r="W206" s="46">
        <f t="shared" si="20"/>
        <v>92402</v>
      </c>
      <c r="X206" s="135">
        <v>92402</v>
      </c>
      <c r="Y206" s="46">
        <f t="shared" si="21"/>
        <v>0</v>
      </c>
    </row>
    <row r="207" spans="1:25" hidden="1" x14ac:dyDescent="0.25">
      <c r="B207" s="43" t="s">
        <v>43</v>
      </c>
      <c r="C207" s="44">
        <v>0</v>
      </c>
      <c r="D207" s="44">
        <v>0</v>
      </c>
      <c r="E207" s="44">
        <v>0</v>
      </c>
      <c r="F207" s="44">
        <v>0</v>
      </c>
      <c r="G207" s="44">
        <v>0</v>
      </c>
      <c r="H207" s="44">
        <v>0</v>
      </c>
      <c r="I207" s="44">
        <v>0</v>
      </c>
      <c r="J207" s="44">
        <v>0</v>
      </c>
      <c r="K207" s="44">
        <v>0</v>
      </c>
      <c r="L207" s="44">
        <f t="shared" si="18"/>
        <v>0</v>
      </c>
      <c r="M207" s="70">
        <v>3828</v>
      </c>
      <c r="N207" s="70">
        <v>8415</v>
      </c>
      <c r="O207" s="46"/>
      <c r="P207" s="46"/>
      <c r="Q207" s="70">
        <v>0</v>
      </c>
      <c r="R207" s="70">
        <v>0</v>
      </c>
      <c r="S207" s="70">
        <v>80176</v>
      </c>
      <c r="T207" s="70"/>
      <c r="U207" s="70">
        <f t="shared" si="13"/>
        <v>92419</v>
      </c>
      <c r="V207" s="46">
        <f t="shared" si="19"/>
        <v>0</v>
      </c>
      <c r="W207" s="46">
        <f t="shared" si="20"/>
        <v>92419</v>
      </c>
      <c r="X207" s="135">
        <v>92419</v>
      </c>
      <c r="Y207" s="46">
        <f t="shared" si="21"/>
        <v>0</v>
      </c>
    </row>
    <row r="208" spans="1:25" hidden="1" x14ac:dyDescent="0.25">
      <c r="B208" s="43" t="s">
        <v>44</v>
      </c>
      <c r="C208" s="44">
        <v>0</v>
      </c>
      <c r="D208" s="44">
        <v>0</v>
      </c>
      <c r="E208" s="44">
        <v>0</v>
      </c>
      <c r="F208" s="44">
        <v>0</v>
      </c>
      <c r="G208" s="44">
        <v>0</v>
      </c>
      <c r="H208" s="44">
        <v>0</v>
      </c>
      <c r="I208" s="44">
        <v>0</v>
      </c>
      <c r="J208" s="44">
        <v>0</v>
      </c>
      <c r="K208" s="44">
        <v>0</v>
      </c>
      <c r="L208" s="44">
        <f t="shared" si="18"/>
        <v>0</v>
      </c>
      <c r="M208" s="70">
        <v>3828</v>
      </c>
      <c r="N208" s="70">
        <v>8420</v>
      </c>
      <c r="O208" s="46"/>
      <c r="P208" s="46"/>
      <c r="Q208" s="70">
        <v>0</v>
      </c>
      <c r="R208" s="70">
        <v>0</v>
      </c>
      <c r="S208" s="70">
        <v>80176</v>
      </c>
      <c r="T208" s="70"/>
      <c r="U208" s="70">
        <f t="shared" si="13"/>
        <v>92424</v>
      </c>
      <c r="V208" s="46">
        <f t="shared" si="19"/>
        <v>0</v>
      </c>
      <c r="W208" s="46">
        <f t="shared" si="20"/>
        <v>92424</v>
      </c>
      <c r="X208" s="135">
        <v>92424</v>
      </c>
      <c r="Y208" s="46">
        <f t="shared" si="21"/>
        <v>0</v>
      </c>
    </row>
    <row r="209" spans="1:25" hidden="1" x14ac:dyDescent="0.25">
      <c r="B209" s="43" t="s">
        <v>45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4">
        <v>0</v>
      </c>
      <c r="J209" s="44">
        <v>0</v>
      </c>
      <c r="K209" s="44">
        <v>0</v>
      </c>
      <c r="L209" s="44">
        <f t="shared" si="18"/>
        <v>0</v>
      </c>
      <c r="M209" s="70">
        <v>3828</v>
      </c>
      <c r="N209" s="70">
        <v>8467</v>
      </c>
      <c r="O209" s="46"/>
      <c r="P209" s="46"/>
      <c r="Q209" s="70">
        <v>0</v>
      </c>
      <c r="R209" s="70">
        <v>0</v>
      </c>
      <c r="S209" s="70">
        <v>80176</v>
      </c>
      <c r="T209" s="70"/>
      <c r="U209" s="70">
        <f t="shared" si="13"/>
        <v>92471</v>
      </c>
      <c r="V209" s="46">
        <f t="shared" si="19"/>
        <v>0</v>
      </c>
      <c r="W209" s="46">
        <f t="shared" si="20"/>
        <v>92471</v>
      </c>
      <c r="X209" s="135">
        <v>92471</v>
      </c>
      <c r="Y209" s="46">
        <f t="shared" si="21"/>
        <v>0</v>
      </c>
    </row>
    <row r="210" spans="1:25" ht="15.75" hidden="1" thickBot="1" x14ac:dyDescent="0.3">
      <c r="B210" s="83" t="s">
        <v>46</v>
      </c>
      <c r="C210" s="84">
        <v>0</v>
      </c>
      <c r="D210" s="84">
        <v>0</v>
      </c>
      <c r="E210" s="84">
        <v>0</v>
      </c>
      <c r="F210" s="84">
        <v>0</v>
      </c>
      <c r="G210" s="84">
        <v>0</v>
      </c>
      <c r="H210" s="84">
        <v>0</v>
      </c>
      <c r="I210" s="84">
        <v>0</v>
      </c>
      <c r="J210" s="84">
        <v>0</v>
      </c>
      <c r="K210" s="84">
        <v>0</v>
      </c>
      <c r="L210" s="84">
        <f t="shared" si="18"/>
        <v>0</v>
      </c>
      <c r="M210" s="35">
        <v>3828</v>
      </c>
      <c r="N210" s="35">
        <v>8493</v>
      </c>
      <c r="O210" s="36"/>
      <c r="P210" s="36"/>
      <c r="Q210" s="35">
        <v>0</v>
      </c>
      <c r="R210" s="35">
        <v>0</v>
      </c>
      <c r="S210" s="35">
        <v>80176</v>
      </c>
      <c r="T210" s="35"/>
      <c r="U210" s="35">
        <f t="shared" si="13"/>
        <v>92497</v>
      </c>
      <c r="V210" s="36">
        <f t="shared" si="19"/>
        <v>0</v>
      </c>
      <c r="W210" s="36">
        <f t="shared" si="20"/>
        <v>92497</v>
      </c>
      <c r="X210" s="131">
        <v>92000</v>
      </c>
      <c r="Y210" s="36">
        <f t="shared" si="21"/>
        <v>497</v>
      </c>
    </row>
    <row r="211" spans="1:25" hidden="1" x14ac:dyDescent="0.25">
      <c r="A211">
        <v>2020</v>
      </c>
      <c r="B211" s="38" t="s">
        <v>35</v>
      </c>
      <c r="C211" s="39">
        <v>0</v>
      </c>
      <c r="D211" s="39">
        <v>0</v>
      </c>
      <c r="E211" s="39">
        <v>0</v>
      </c>
      <c r="F211" s="39">
        <v>0</v>
      </c>
      <c r="G211" s="39">
        <v>0</v>
      </c>
      <c r="H211" s="39">
        <v>0</v>
      </c>
      <c r="I211" s="39">
        <v>0</v>
      </c>
      <c r="J211" s="39">
        <v>0</v>
      </c>
      <c r="K211" s="39">
        <v>0</v>
      </c>
      <c r="L211" s="39">
        <f t="shared" ref="L211:L212" si="22">IF(K211=559,K211*J211,IF(K211=739,120*559+(J211-120)*739,IF(K211=1279,120*559+30*739+(J211-150)*1279,IF(K211=2359,120*559+30*739+50*1279+(J211-200)*2359,))))</f>
        <v>0</v>
      </c>
      <c r="M211" s="69">
        <v>3943</v>
      </c>
      <c r="N211" s="69">
        <v>8501</v>
      </c>
      <c r="O211" s="41"/>
      <c r="P211" s="41"/>
      <c r="Q211" s="69">
        <v>0</v>
      </c>
      <c r="R211" s="69">
        <v>0</v>
      </c>
      <c r="S211" s="69">
        <v>82581</v>
      </c>
      <c r="T211" s="69"/>
      <c r="U211" s="69">
        <f t="shared" si="13"/>
        <v>95025</v>
      </c>
      <c r="V211" s="41">
        <f t="shared" ref="V211:V221" si="23">Y210</f>
        <v>497</v>
      </c>
      <c r="W211" s="41">
        <f t="shared" ref="W211:W221" si="24">U211+V211</f>
        <v>95522</v>
      </c>
      <c r="X211" s="152">
        <v>190572</v>
      </c>
      <c r="Y211" s="41">
        <f t="shared" ref="Y211:Y221" si="25">W211-X211</f>
        <v>-95050</v>
      </c>
    </row>
    <row r="212" spans="1:25" hidden="1" x14ac:dyDescent="0.25">
      <c r="B212" s="43" t="s">
        <v>36</v>
      </c>
      <c r="C212" s="44">
        <v>0</v>
      </c>
      <c r="D212" s="44">
        <v>0</v>
      </c>
      <c r="E212" s="44">
        <v>0</v>
      </c>
      <c r="F212" s="44">
        <v>0</v>
      </c>
      <c r="G212" s="44">
        <v>0</v>
      </c>
      <c r="H212" s="44">
        <v>0</v>
      </c>
      <c r="I212" s="44">
        <v>0</v>
      </c>
      <c r="J212" s="44">
        <v>0</v>
      </c>
      <c r="K212" s="44">
        <v>0</v>
      </c>
      <c r="L212" s="44">
        <f t="shared" si="22"/>
        <v>0</v>
      </c>
      <c r="M212" s="70">
        <v>3943</v>
      </c>
      <c r="N212" s="70">
        <v>8539</v>
      </c>
      <c r="O212" s="46"/>
      <c r="P212" s="46"/>
      <c r="Q212" s="70">
        <v>0</v>
      </c>
      <c r="R212" s="70">
        <v>0</v>
      </c>
      <c r="S212" s="70">
        <v>82581</v>
      </c>
      <c r="T212" s="70"/>
      <c r="U212" s="70">
        <f t="shared" si="13"/>
        <v>95063</v>
      </c>
      <c r="V212" s="46">
        <f t="shared" si="23"/>
        <v>-95050</v>
      </c>
      <c r="W212" s="46">
        <f t="shared" si="24"/>
        <v>13</v>
      </c>
      <c r="X212" s="135"/>
      <c r="Y212" s="46">
        <f t="shared" si="25"/>
        <v>13</v>
      </c>
    </row>
    <row r="213" spans="1:25" hidden="1" x14ac:dyDescent="0.25">
      <c r="B213" s="43" t="s">
        <v>37</v>
      </c>
      <c r="C213" s="44">
        <v>6</v>
      </c>
      <c r="D213" s="44">
        <v>6</v>
      </c>
      <c r="E213" s="44">
        <f t="shared" ref="E213" si="26">D213-C213</f>
        <v>0</v>
      </c>
      <c r="F213" s="44">
        <v>146</v>
      </c>
      <c r="G213" s="137">
        <f t="shared" ref="G213" si="27">F213*E213</f>
        <v>0</v>
      </c>
      <c r="H213" s="44">
        <v>376</v>
      </c>
      <c r="I213" s="44">
        <v>381</v>
      </c>
      <c r="J213" s="44">
        <f t="shared" ref="J213" si="28">I213-H213</f>
        <v>5</v>
      </c>
      <c r="K213" s="44">
        <f t="shared" ref="K213" si="29">IF(J213&lt;=120,576,IF(AND(J213&gt;=121,J213&lt;=150),761,IF(AND(J213&gt;=151,J213&lt;=200),1317,IF(J213&gt;=201,2430,))))</f>
        <v>576</v>
      </c>
      <c r="L213" s="137">
        <f t="shared" ref="L213" si="30">IF(K213=576,K213*J213,IF(K213=761,120*576+(J213-120)*761,IF(K213=1317,120*576+30*761+(J213-150)*1317,IF(K213=2430,120*576+30*761+50*1317+(J213-200)*2430,))))</f>
        <v>2880</v>
      </c>
      <c r="M213" s="70">
        <v>3943</v>
      </c>
      <c r="N213" s="70">
        <v>8580</v>
      </c>
      <c r="O213" s="46"/>
      <c r="P213" s="46"/>
      <c r="Q213" s="70">
        <v>0</v>
      </c>
      <c r="R213" s="70">
        <v>0</v>
      </c>
      <c r="S213" s="70">
        <v>82581</v>
      </c>
      <c r="T213" s="70"/>
      <c r="U213" s="70">
        <f t="shared" si="13"/>
        <v>97984</v>
      </c>
      <c r="V213" s="46">
        <f t="shared" si="23"/>
        <v>13</v>
      </c>
      <c r="W213" s="46">
        <f t="shared" si="24"/>
        <v>97997</v>
      </c>
      <c r="X213" s="135">
        <v>97997</v>
      </c>
      <c r="Y213" s="46">
        <f t="shared" si="25"/>
        <v>0</v>
      </c>
    </row>
    <row r="214" spans="1:25" hidden="1" x14ac:dyDescent="0.25">
      <c r="B214" s="43" t="s">
        <v>38</v>
      </c>
      <c r="C214" s="44">
        <f>D213</f>
        <v>6</v>
      </c>
      <c r="D214" s="44">
        <v>6</v>
      </c>
      <c r="E214" s="44">
        <f t="shared" ref="E214:E234" si="31">D214-C214</f>
        <v>0</v>
      </c>
      <c r="F214" s="44">
        <v>146</v>
      </c>
      <c r="G214" s="137">
        <f t="shared" ref="G214:G222" si="32">F214*E214</f>
        <v>0</v>
      </c>
      <c r="H214" s="44">
        <f>I213</f>
        <v>381</v>
      </c>
      <c r="I214" s="44">
        <v>381</v>
      </c>
      <c r="J214" s="44">
        <f t="shared" ref="J214:J221" si="33">I214-H214</f>
        <v>0</v>
      </c>
      <c r="K214" s="44">
        <f t="shared" ref="K214:K220" si="34">IF(J214&lt;=120,576,IF(AND(J214&gt;=121,J214&lt;=150),761,IF(AND(J214&gt;=151,J214&lt;=200),1317,IF(J214&gt;=201,2430,))))</f>
        <v>576</v>
      </c>
      <c r="L214" s="137">
        <f t="shared" ref="L214:L220" si="35">IF(K214=576,K214*J214,IF(K214=761,120*576+(J214-120)*761,IF(K214=1317,120*576+30*761+(J214-150)*1317,IF(K214=2430,120*576+30*761+50*1317+(J214-200)*2430,))))</f>
        <v>0</v>
      </c>
      <c r="M214" s="70">
        <v>3943</v>
      </c>
      <c r="N214" s="70">
        <v>8607</v>
      </c>
      <c r="O214" s="46"/>
      <c r="P214" s="46"/>
      <c r="Q214" s="70">
        <v>0</v>
      </c>
      <c r="R214" s="70">
        <v>0</v>
      </c>
      <c r="S214" s="70">
        <v>82581</v>
      </c>
      <c r="T214" s="70"/>
      <c r="U214" s="70">
        <f t="shared" si="13"/>
        <v>95131</v>
      </c>
      <c r="V214" s="46">
        <f t="shared" si="23"/>
        <v>0</v>
      </c>
      <c r="W214" s="46">
        <f t="shared" si="24"/>
        <v>95131</v>
      </c>
      <c r="X214" s="135">
        <v>95131</v>
      </c>
      <c r="Y214" s="46">
        <f t="shared" si="25"/>
        <v>0</v>
      </c>
    </row>
    <row r="215" spans="1:25" hidden="1" x14ac:dyDescent="0.25">
      <c r="B215" s="43" t="s">
        <v>39</v>
      </c>
      <c r="C215" s="44">
        <f t="shared" ref="C215:C234" si="36">D214</f>
        <v>6</v>
      </c>
      <c r="D215" s="44">
        <v>6</v>
      </c>
      <c r="E215" s="44">
        <f t="shared" si="31"/>
        <v>0</v>
      </c>
      <c r="F215" s="44">
        <v>146</v>
      </c>
      <c r="G215" s="137">
        <f t="shared" si="32"/>
        <v>0</v>
      </c>
      <c r="H215" s="44">
        <f t="shared" ref="H215:H234" si="37">I214</f>
        <v>381</v>
      </c>
      <c r="I215" s="44">
        <v>390</v>
      </c>
      <c r="J215" s="44">
        <f t="shared" si="33"/>
        <v>9</v>
      </c>
      <c r="K215" s="44">
        <f t="shared" si="34"/>
        <v>576</v>
      </c>
      <c r="L215" s="137">
        <f t="shared" si="35"/>
        <v>5184</v>
      </c>
      <c r="M215" s="70">
        <v>3943</v>
      </c>
      <c r="N215" s="70">
        <v>8615</v>
      </c>
      <c r="O215" s="46"/>
      <c r="P215" s="46"/>
      <c r="Q215" s="70">
        <v>0</v>
      </c>
      <c r="R215" s="70">
        <v>0</v>
      </c>
      <c r="S215" s="70">
        <v>82581</v>
      </c>
      <c r="T215" s="70"/>
      <c r="U215" s="70">
        <f t="shared" ref="U215:U222" si="38">G215+L215+M215+R215+S215+N215+Q215+T215</f>
        <v>100323</v>
      </c>
      <c r="V215" s="46">
        <f t="shared" si="23"/>
        <v>0</v>
      </c>
      <c r="W215" s="46">
        <f t="shared" si="24"/>
        <v>100323</v>
      </c>
      <c r="X215" s="135">
        <v>100288</v>
      </c>
      <c r="Y215" s="46">
        <f t="shared" si="25"/>
        <v>35</v>
      </c>
    </row>
    <row r="216" spans="1:25" hidden="1" x14ac:dyDescent="0.25">
      <c r="B216" s="43" t="s">
        <v>40</v>
      </c>
      <c r="C216" s="44">
        <f t="shared" si="36"/>
        <v>6</v>
      </c>
      <c r="D216" s="44">
        <v>6</v>
      </c>
      <c r="E216" s="44">
        <f t="shared" si="31"/>
        <v>0</v>
      </c>
      <c r="F216" s="44">
        <v>146</v>
      </c>
      <c r="G216" s="137">
        <f t="shared" si="32"/>
        <v>0</v>
      </c>
      <c r="H216" s="44">
        <f t="shared" si="37"/>
        <v>390</v>
      </c>
      <c r="I216" s="44">
        <v>390</v>
      </c>
      <c r="J216" s="44">
        <f t="shared" si="33"/>
        <v>0</v>
      </c>
      <c r="K216" s="44">
        <f t="shared" si="34"/>
        <v>576</v>
      </c>
      <c r="L216" s="137">
        <f t="shared" si="35"/>
        <v>0</v>
      </c>
      <c r="M216" s="70">
        <v>3943</v>
      </c>
      <c r="N216" s="70">
        <v>8609</v>
      </c>
      <c r="O216" s="46"/>
      <c r="P216" s="46"/>
      <c r="Q216" s="70">
        <v>0</v>
      </c>
      <c r="R216" s="70">
        <v>0</v>
      </c>
      <c r="S216" s="70">
        <v>82581</v>
      </c>
      <c r="T216" s="70"/>
      <c r="U216" s="70">
        <f t="shared" si="38"/>
        <v>95133</v>
      </c>
      <c r="V216" s="46">
        <f t="shared" si="23"/>
        <v>35</v>
      </c>
      <c r="W216" s="46">
        <f t="shared" si="24"/>
        <v>95168</v>
      </c>
      <c r="X216" s="135">
        <v>95168</v>
      </c>
      <c r="Y216" s="46">
        <f t="shared" si="25"/>
        <v>0</v>
      </c>
    </row>
    <row r="217" spans="1:25" hidden="1" x14ac:dyDescent="0.25">
      <c r="B217" s="43" t="s">
        <v>41</v>
      </c>
      <c r="C217" s="44">
        <f t="shared" si="36"/>
        <v>6</v>
      </c>
      <c r="D217" s="44">
        <v>6</v>
      </c>
      <c r="E217" s="44">
        <f t="shared" si="31"/>
        <v>0</v>
      </c>
      <c r="F217" s="44">
        <v>146</v>
      </c>
      <c r="G217" s="137">
        <f t="shared" si="32"/>
        <v>0</v>
      </c>
      <c r="H217" s="44">
        <f t="shared" si="37"/>
        <v>390</v>
      </c>
      <c r="I217" s="44">
        <v>390</v>
      </c>
      <c r="J217" s="44">
        <f t="shared" si="33"/>
        <v>0</v>
      </c>
      <c r="K217" s="44">
        <f t="shared" si="34"/>
        <v>576</v>
      </c>
      <c r="L217" s="137">
        <f t="shared" si="35"/>
        <v>0</v>
      </c>
      <c r="M217" s="70">
        <v>3943</v>
      </c>
      <c r="N217" s="70">
        <v>8600</v>
      </c>
      <c r="O217" s="46"/>
      <c r="P217" s="46"/>
      <c r="Q217" s="70">
        <v>0</v>
      </c>
      <c r="R217" s="70">
        <v>0</v>
      </c>
      <c r="S217" s="70">
        <v>82581</v>
      </c>
      <c r="T217" s="70"/>
      <c r="U217" s="70">
        <f t="shared" si="38"/>
        <v>95124</v>
      </c>
      <c r="V217" s="46">
        <f t="shared" si="23"/>
        <v>0</v>
      </c>
      <c r="W217" s="46">
        <f t="shared" si="24"/>
        <v>95124</v>
      </c>
      <c r="X217" s="135">
        <v>95124</v>
      </c>
      <c r="Y217" s="46">
        <f t="shared" si="25"/>
        <v>0</v>
      </c>
    </row>
    <row r="218" spans="1:25" hidden="1" x14ac:dyDescent="0.25">
      <c r="B218" s="43" t="s">
        <v>42</v>
      </c>
      <c r="C218" s="44">
        <f t="shared" si="36"/>
        <v>6</v>
      </c>
      <c r="D218" s="44">
        <v>8</v>
      </c>
      <c r="E218" s="44">
        <f t="shared" si="31"/>
        <v>2</v>
      </c>
      <c r="F218" s="44">
        <v>146</v>
      </c>
      <c r="G218" s="137">
        <f t="shared" si="32"/>
        <v>292</v>
      </c>
      <c r="H218" s="44">
        <f t="shared" si="37"/>
        <v>390</v>
      </c>
      <c r="I218" s="44">
        <v>391</v>
      </c>
      <c r="J218" s="44">
        <f t="shared" si="33"/>
        <v>1</v>
      </c>
      <c r="K218" s="44">
        <f t="shared" si="34"/>
        <v>576</v>
      </c>
      <c r="L218" s="137">
        <f t="shared" si="35"/>
        <v>576</v>
      </c>
      <c r="M218" s="70">
        <v>3943</v>
      </c>
      <c r="N218" s="70">
        <v>8604</v>
      </c>
      <c r="O218" s="46"/>
      <c r="P218" s="46"/>
      <c r="Q218" s="70">
        <v>0</v>
      </c>
      <c r="R218" s="70">
        <v>0</v>
      </c>
      <c r="S218" s="70">
        <v>82581</v>
      </c>
      <c r="T218" s="70"/>
      <c r="U218" s="70">
        <f t="shared" si="38"/>
        <v>95996</v>
      </c>
      <c r="V218" s="46">
        <f t="shared" si="23"/>
        <v>0</v>
      </c>
      <c r="W218" s="46">
        <f t="shared" si="24"/>
        <v>95996</v>
      </c>
      <c r="X218" s="135">
        <v>95996</v>
      </c>
      <c r="Y218" s="46">
        <f t="shared" si="25"/>
        <v>0</v>
      </c>
    </row>
    <row r="219" spans="1:25" hidden="1" x14ac:dyDescent="0.25">
      <c r="B219" s="43" t="s">
        <v>43</v>
      </c>
      <c r="C219" s="44">
        <f t="shared" si="36"/>
        <v>8</v>
      </c>
      <c r="D219" s="44">
        <v>8</v>
      </c>
      <c r="E219" s="44">
        <f t="shared" si="31"/>
        <v>0</v>
      </c>
      <c r="F219" s="44">
        <v>146</v>
      </c>
      <c r="G219" s="137">
        <f t="shared" si="32"/>
        <v>0</v>
      </c>
      <c r="H219" s="44">
        <f t="shared" si="37"/>
        <v>391</v>
      </c>
      <c r="I219" s="44">
        <v>394</v>
      </c>
      <c r="J219" s="44">
        <f t="shared" si="33"/>
        <v>3</v>
      </c>
      <c r="K219" s="44">
        <f t="shared" si="34"/>
        <v>576</v>
      </c>
      <c r="L219" s="137">
        <f t="shared" si="35"/>
        <v>1728</v>
      </c>
      <c r="M219" s="70">
        <v>3943</v>
      </c>
      <c r="N219" s="70">
        <v>8612</v>
      </c>
      <c r="O219" s="46"/>
      <c r="P219" s="46"/>
      <c r="Q219" s="70">
        <v>0</v>
      </c>
      <c r="R219" s="70">
        <v>0</v>
      </c>
      <c r="S219" s="70">
        <v>82581</v>
      </c>
      <c r="T219" s="70"/>
      <c r="U219" s="70">
        <f t="shared" si="38"/>
        <v>96864</v>
      </c>
      <c r="V219" s="46">
        <f t="shared" si="23"/>
        <v>0</v>
      </c>
      <c r="W219" s="46">
        <f t="shared" si="24"/>
        <v>96864</v>
      </c>
      <c r="X219" s="135">
        <v>96864</v>
      </c>
      <c r="Y219" s="46">
        <f t="shared" si="25"/>
        <v>0</v>
      </c>
    </row>
    <row r="220" spans="1:25" hidden="1" x14ac:dyDescent="0.25">
      <c r="B220" s="43" t="s">
        <v>44</v>
      </c>
      <c r="C220" s="44">
        <f t="shared" si="36"/>
        <v>8</v>
      </c>
      <c r="D220" s="44">
        <v>8</v>
      </c>
      <c r="E220" s="44">
        <f t="shared" si="31"/>
        <v>0</v>
      </c>
      <c r="F220" s="44">
        <v>146</v>
      </c>
      <c r="G220" s="137">
        <f t="shared" si="32"/>
        <v>0</v>
      </c>
      <c r="H220" s="44">
        <f t="shared" si="37"/>
        <v>394</v>
      </c>
      <c r="I220" s="44">
        <v>403</v>
      </c>
      <c r="J220" s="44">
        <f t="shared" si="33"/>
        <v>9</v>
      </c>
      <c r="K220" s="44">
        <f t="shared" si="34"/>
        <v>576</v>
      </c>
      <c r="L220" s="137">
        <f t="shared" si="35"/>
        <v>5184</v>
      </c>
      <c r="M220" s="70">
        <v>3943</v>
      </c>
      <c r="N220" s="70">
        <v>8652</v>
      </c>
      <c r="O220" s="46"/>
      <c r="P220" s="46"/>
      <c r="Q220" s="70">
        <v>0</v>
      </c>
      <c r="R220" s="70">
        <v>0</v>
      </c>
      <c r="S220" s="70">
        <v>82581</v>
      </c>
      <c r="T220" s="70"/>
      <c r="U220" s="70">
        <f t="shared" si="38"/>
        <v>100360</v>
      </c>
      <c r="V220" s="46">
        <f t="shared" si="23"/>
        <v>0</v>
      </c>
      <c r="W220" s="46">
        <f t="shared" si="24"/>
        <v>100360</v>
      </c>
      <c r="X220" s="135">
        <v>100360</v>
      </c>
      <c r="Y220" s="46">
        <f t="shared" si="25"/>
        <v>0</v>
      </c>
    </row>
    <row r="221" spans="1:25" hidden="1" x14ac:dyDescent="0.25">
      <c r="B221" s="43" t="s">
        <v>45</v>
      </c>
      <c r="C221" s="44">
        <f t="shared" si="36"/>
        <v>8</v>
      </c>
      <c r="D221" s="44">
        <v>10</v>
      </c>
      <c r="E221" s="44">
        <f t="shared" si="31"/>
        <v>2</v>
      </c>
      <c r="F221" s="44">
        <v>146</v>
      </c>
      <c r="G221" s="137">
        <f t="shared" si="32"/>
        <v>292</v>
      </c>
      <c r="H221" s="44">
        <f t="shared" si="37"/>
        <v>403</v>
      </c>
      <c r="I221" s="44">
        <v>403</v>
      </c>
      <c r="J221" s="44">
        <f t="shared" si="33"/>
        <v>0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0</v>
      </c>
      <c r="M221" s="70">
        <v>3943</v>
      </c>
      <c r="N221" s="70">
        <v>8709</v>
      </c>
      <c r="O221" s="46"/>
      <c r="P221" s="46"/>
      <c r="Q221" s="70">
        <v>0</v>
      </c>
      <c r="R221" s="70">
        <v>0</v>
      </c>
      <c r="S221" s="70">
        <v>82581</v>
      </c>
      <c r="T221" s="70"/>
      <c r="U221" s="70">
        <f t="shared" si="38"/>
        <v>95525</v>
      </c>
      <c r="V221" s="46">
        <f t="shared" si="23"/>
        <v>0</v>
      </c>
      <c r="W221" s="46">
        <f t="shared" si="24"/>
        <v>95525</v>
      </c>
      <c r="X221" s="135">
        <v>95525</v>
      </c>
      <c r="Y221" s="46">
        <f t="shared" si="25"/>
        <v>0</v>
      </c>
    </row>
    <row r="222" spans="1:25" ht="15.75" hidden="1" thickBot="1" x14ac:dyDescent="0.3">
      <c r="B222" s="83" t="s">
        <v>46</v>
      </c>
      <c r="C222" s="84">
        <f t="shared" si="36"/>
        <v>10</v>
      </c>
      <c r="D222" s="84">
        <v>11</v>
      </c>
      <c r="E222" s="84">
        <f t="shared" si="31"/>
        <v>1</v>
      </c>
      <c r="F222" s="84">
        <v>146</v>
      </c>
      <c r="G222" s="140">
        <f t="shared" si="32"/>
        <v>146</v>
      </c>
      <c r="H222" s="84">
        <f t="shared" si="37"/>
        <v>403</v>
      </c>
      <c r="I222" s="84">
        <v>409</v>
      </c>
      <c r="J222" s="84">
        <f t="shared" ref="J222:J234" si="39">I222-H222</f>
        <v>6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3456</v>
      </c>
      <c r="M222" s="35">
        <v>3943</v>
      </c>
      <c r="N222" s="35">
        <v>8721</v>
      </c>
      <c r="O222" s="36"/>
      <c r="P222" s="36"/>
      <c r="Q222" s="35">
        <v>0</v>
      </c>
      <c r="R222" s="35">
        <v>0</v>
      </c>
      <c r="S222" s="35">
        <v>82581</v>
      </c>
      <c r="T222" s="35"/>
      <c r="U222" s="35">
        <f t="shared" si="38"/>
        <v>98847</v>
      </c>
      <c r="V222" s="36">
        <f t="shared" ref="V222:V234" si="40">Y221</f>
        <v>0</v>
      </c>
      <c r="W222" s="36">
        <f t="shared" ref="W222:W234" si="41">U222+V222</f>
        <v>98847</v>
      </c>
      <c r="X222" s="131">
        <v>98847</v>
      </c>
      <c r="Y222" s="36">
        <f t="shared" ref="Y222:Y234" si="42">W222-X222</f>
        <v>0</v>
      </c>
    </row>
    <row r="223" spans="1:25" hidden="1" x14ac:dyDescent="0.25">
      <c r="A223">
        <v>2021</v>
      </c>
      <c r="B223" s="43" t="s">
        <v>35</v>
      </c>
      <c r="C223" s="44">
        <f t="shared" si="36"/>
        <v>11</v>
      </c>
      <c r="D223" s="44">
        <v>12</v>
      </c>
      <c r="E223" s="44">
        <f t="shared" si="31"/>
        <v>1</v>
      </c>
      <c r="F223" s="44">
        <v>146</v>
      </c>
      <c r="G223" s="70">
        <f t="shared" ref="G223:G234" si="43">E223*F223</f>
        <v>146</v>
      </c>
      <c r="H223" s="44">
        <f t="shared" si="37"/>
        <v>409</v>
      </c>
      <c r="I223" s="44">
        <v>412</v>
      </c>
      <c r="J223" s="44">
        <f t="shared" si="39"/>
        <v>3</v>
      </c>
      <c r="K223" s="44">
        <f t="shared" ref="K223:K234" si="44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1779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45">G223+L223+M223+N223+Q223+R223+S223+T223</f>
        <v>99781</v>
      </c>
      <c r="V223" s="46">
        <f t="shared" si="40"/>
        <v>0</v>
      </c>
      <c r="W223" s="41">
        <f t="shared" si="41"/>
        <v>99781</v>
      </c>
      <c r="X223" s="69">
        <v>99781</v>
      </c>
      <c r="Y223" s="41">
        <f t="shared" si="42"/>
        <v>0</v>
      </c>
    </row>
    <row r="224" spans="1:25" hidden="1" x14ac:dyDescent="0.25">
      <c r="B224" s="43" t="s">
        <v>36</v>
      </c>
      <c r="C224" s="44">
        <f t="shared" si="36"/>
        <v>12</v>
      </c>
      <c r="D224" s="44">
        <v>12</v>
      </c>
      <c r="E224" s="44">
        <f t="shared" si="31"/>
        <v>0</v>
      </c>
      <c r="F224" s="44">
        <v>146</v>
      </c>
      <c r="G224" s="70">
        <f t="shared" si="43"/>
        <v>0</v>
      </c>
      <c r="H224" s="44">
        <f t="shared" si="37"/>
        <v>412</v>
      </c>
      <c r="I224" s="44">
        <v>412</v>
      </c>
      <c r="J224" s="44">
        <f t="shared" si="39"/>
        <v>0</v>
      </c>
      <c r="K224" s="44">
        <f t="shared" si="44"/>
        <v>593</v>
      </c>
      <c r="L224" s="46">
        <f t="shared" ref="L224:L234" si="46">IF(K224=593,K224*J224,IF(K224=784,80*593+(J224-80)*784,IF(K224=1357,80*593+20*784+(J224-100)*1357,IF(K224=2501,80*593+20*784+100*1357+(J224-200)*2501,))))</f>
        <v>0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45"/>
        <v>97905</v>
      </c>
      <c r="V224" s="46">
        <f t="shared" si="40"/>
        <v>0</v>
      </c>
      <c r="W224" s="46">
        <f t="shared" si="41"/>
        <v>97905</v>
      </c>
      <c r="X224" s="70">
        <v>97905</v>
      </c>
      <c r="Y224" s="46">
        <f t="shared" si="42"/>
        <v>0</v>
      </c>
    </row>
    <row r="225" spans="1:25" hidden="1" x14ac:dyDescent="0.25">
      <c r="B225" s="43" t="s">
        <v>37</v>
      </c>
      <c r="C225" s="44">
        <f t="shared" si="36"/>
        <v>12</v>
      </c>
      <c r="D225" s="44">
        <v>12</v>
      </c>
      <c r="E225" s="44">
        <f t="shared" si="31"/>
        <v>0</v>
      </c>
      <c r="F225" s="44">
        <v>146</v>
      </c>
      <c r="G225" s="70">
        <f t="shared" si="43"/>
        <v>0</v>
      </c>
      <c r="H225" s="44">
        <f t="shared" si="37"/>
        <v>412</v>
      </c>
      <c r="I225" s="44">
        <v>412</v>
      </c>
      <c r="J225" s="44">
        <f t="shared" si="39"/>
        <v>0</v>
      </c>
      <c r="K225" s="44">
        <f t="shared" si="44"/>
        <v>593</v>
      </c>
      <c r="L225" s="46">
        <f t="shared" si="46"/>
        <v>0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45"/>
        <v>97937</v>
      </c>
      <c r="V225" s="46">
        <f t="shared" si="40"/>
        <v>0</v>
      </c>
      <c r="W225" s="46">
        <f t="shared" si="41"/>
        <v>97937</v>
      </c>
      <c r="X225" s="70">
        <v>97937</v>
      </c>
      <c r="Y225" s="46">
        <f t="shared" si="42"/>
        <v>0</v>
      </c>
    </row>
    <row r="226" spans="1:25" hidden="1" x14ac:dyDescent="0.25">
      <c r="B226" s="43" t="s">
        <v>38</v>
      </c>
      <c r="C226" s="44">
        <f t="shared" si="36"/>
        <v>12</v>
      </c>
      <c r="D226" s="44">
        <v>12</v>
      </c>
      <c r="E226" s="44">
        <f t="shared" si="31"/>
        <v>0</v>
      </c>
      <c r="F226" s="44">
        <v>146</v>
      </c>
      <c r="G226" s="70">
        <f t="shared" si="43"/>
        <v>0</v>
      </c>
      <c r="H226" s="44">
        <f t="shared" si="37"/>
        <v>412</v>
      </c>
      <c r="I226" s="44">
        <v>412</v>
      </c>
      <c r="J226" s="44">
        <f t="shared" si="39"/>
        <v>0</v>
      </c>
      <c r="K226" s="44">
        <f t="shared" si="44"/>
        <v>593</v>
      </c>
      <c r="L226" s="46">
        <f t="shared" si="46"/>
        <v>0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45"/>
        <v>97967</v>
      </c>
      <c r="V226" s="46">
        <f t="shared" si="40"/>
        <v>0</v>
      </c>
      <c r="W226" s="46">
        <f t="shared" si="41"/>
        <v>97967</v>
      </c>
      <c r="X226" s="70">
        <v>97967</v>
      </c>
      <c r="Y226" s="46">
        <f t="shared" si="42"/>
        <v>0</v>
      </c>
    </row>
    <row r="227" spans="1:25" hidden="1" x14ac:dyDescent="0.25">
      <c r="B227" s="43" t="s">
        <v>39</v>
      </c>
      <c r="C227" s="44">
        <f t="shared" si="36"/>
        <v>12</v>
      </c>
      <c r="D227" s="44">
        <v>14</v>
      </c>
      <c r="E227" s="44">
        <f t="shared" si="31"/>
        <v>2</v>
      </c>
      <c r="F227" s="44">
        <v>146</v>
      </c>
      <c r="G227" s="70">
        <f t="shared" si="43"/>
        <v>292</v>
      </c>
      <c r="H227" s="44">
        <f t="shared" si="37"/>
        <v>412</v>
      </c>
      <c r="I227" s="44">
        <v>412</v>
      </c>
      <c r="J227" s="44">
        <f t="shared" si="39"/>
        <v>0</v>
      </c>
      <c r="K227" s="44">
        <f t="shared" si="44"/>
        <v>593</v>
      </c>
      <c r="L227" s="46">
        <f t="shared" si="46"/>
        <v>0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45"/>
        <v>98295</v>
      </c>
      <c r="V227" s="46">
        <f t="shared" si="40"/>
        <v>0</v>
      </c>
      <c r="W227" s="46">
        <f t="shared" si="41"/>
        <v>98295</v>
      </c>
      <c r="X227" s="70">
        <v>98295</v>
      </c>
      <c r="Y227" s="46">
        <f t="shared" si="42"/>
        <v>0</v>
      </c>
    </row>
    <row r="228" spans="1:25" hidden="1" x14ac:dyDescent="0.25">
      <c r="B228" s="43" t="s">
        <v>40</v>
      </c>
      <c r="C228" s="44">
        <f t="shared" si="36"/>
        <v>14</v>
      </c>
      <c r="D228" s="44">
        <v>40</v>
      </c>
      <c r="E228" s="44">
        <f t="shared" si="31"/>
        <v>26</v>
      </c>
      <c r="F228" s="44">
        <v>146</v>
      </c>
      <c r="G228" s="70">
        <f t="shared" si="43"/>
        <v>3796</v>
      </c>
      <c r="H228" s="44">
        <f t="shared" si="37"/>
        <v>412</v>
      </c>
      <c r="I228" s="44">
        <v>417</v>
      </c>
      <c r="J228" s="44">
        <f t="shared" si="39"/>
        <v>5</v>
      </c>
      <c r="K228" s="44">
        <f t="shared" si="44"/>
        <v>593</v>
      </c>
      <c r="L228" s="46">
        <f t="shared" si="46"/>
        <v>2965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45"/>
        <v>104793</v>
      </c>
      <c r="V228" s="46">
        <f t="shared" si="40"/>
        <v>0</v>
      </c>
      <c r="W228" s="46">
        <f t="shared" si="41"/>
        <v>104793</v>
      </c>
      <c r="X228" s="70">
        <v>104793</v>
      </c>
      <c r="Y228" s="46">
        <f t="shared" si="42"/>
        <v>0</v>
      </c>
    </row>
    <row r="229" spans="1:25" hidden="1" x14ac:dyDescent="0.25">
      <c r="B229" s="43" t="s">
        <v>41</v>
      </c>
      <c r="C229" s="44">
        <f t="shared" si="36"/>
        <v>40</v>
      </c>
      <c r="D229" s="44">
        <v>56</v>
      </c>
      <c r="E229" s="44">
        <f t="shared" si="31"/>
        <v>16</v>
      </c>
      <c r="F229" s="44">
        <v>146</v>
      </c>
      <c r="G229" s="70">
        <f t="shared" si="43"/>
        <v>2336</v>
      </c>
      <c r="H229" s="44">
        <f t="shared" si="37"/>
        <v>417</v>
      </c>
      <c r="I229" s="44">
        <v>418</v>
      </c>
      <c r="J229" s="44">
        <f t="shared" si="39"/>
        <v>1</v>
      </c>
      <c r="K229" s="44">
        <f t="shared" si="44"/>
        <v>593</v>
      </c>
      <c r="L229" s="46">
        <f t="shared" si="46"/>
        <v>593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45"/>
        <v>100975</v>
      </c>
      <c r="V229" s="46">
        <f t="shared" si="40"/>
        <v>0</v>
      </c>
      <c r="W229" s="46">
        <f t="shared" si="41"/>
        <v>100975</v>
      </c>
      <c r="X229" s="70">
        <v>100975</v>
      </c>
      <c r="Y229" s="46">
        <f t="shared" si="42"/>
        <v>0</v>
      </c>
    </row>
    <row r="230" spans="1:25" hidden="1" x14ac:dyDescent="0.25">
      <c r="B230" s="43" t="s">
        <v>42</v>
      </c>
      <c r="C230" s="44">
        <f t="shared" si="36"/>
        <v>56</v>
      </c>
      <c r="D230" s="44">
        <v>94</v>
      </c>
      <c r="E230" s="44">
        <f t="shared" si="31"/>
        <v>38</v>
      </c>
      <c r="F230" s="44">
        <v>146</v>
      </c>
      <c r="G230" s="70">
        <f t="shared" si="43"/>
        <v>5548</v>
      </c>
      <c r="H230" s="44">
        <f t="shared" si="37"/>
        <v>418</v>
      </c>
      <c r="I230" s="44">
        <v>418</v>
      </c>
      <c r="J230" s="44">
        <f t="shared" si="39"/>
        <v>0</v>
      </c>
      <c r="K230" s="44">
        <f t="shared" si="44"/>
        <v>593</v>
      </c>
      <c r="L230" s="46">
        <f t="shared" si="46"/>
        <v>0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45"/>
        <v>103648</v>
      </c>
      <c r="V230" s="46">
        <f t="shared" si="40"/>
        <v>0</v>
      </c>
      <c r="W230" s="46">
        <f t="shared" si="41"/>
        <v>103648</v>
      </c>
      <c r="X230" s="70">
        <v>103648</v>
      </c>
      <c r="Y230" s="46">
        <f t="shared" si="42"/>
        <v>0</v>
      </c>
    </row>
    <row r="231" spans="1:25" hidden="1" x14ac:dyDescent="0.25">
      <c r="B231" s="43" t="s">
        <v>43</v>
      </c>
      <c r="C231" s="44">
        <f t="shared" si="36"/>
        <v>94</v>
      </c>
      <c r="D231" s="44">
        <v>118</v>
      </c>
      <c r="E231" s="44">
        <f t="shared" si="31"/>
        <v>24</v>
      </c>
      <c r="F231" s="44">
        <v>146</v>
      </c>
      <c r="G231" s="70">
        <f t="shared" si="43"/>
        <v>3504</v>
      </c>
      <c r="H231" s="44">
        <f t="shared" si="37"/>
        <v>418</v>
      </c>
      <c r="I231" s="44">
        <v>418</v>
      </c>
      <c r="J231" s="44">
        <f t="shared" si="39"/>
        <v>0</v>
      </c>
      <c r="K231" s="44">
        <f t="shared" si="44"/>
        <v>593</v>
      </c>
      <c r="L231" s="46">
        <f t="shared" si="46"/>
        <v>0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45"/>
        <v>101890</v>
      </c>
      <c r="V231" s="46">
        <f t="shared" si="40"/>
        <v>0</v>
      </c>
      <c r="W231" s="46">
        <f t="shared" si="41"/>
        <v>101890</v>
      </c>
      <c r="X231" s="70">
        <v>101890</v>
      </c>
      <c r="Y231" s="46">
        <f t="shared" si="42"/>
        <v>0</v>
      </c>
    </row>
    <row r="232" spans="1:25" hidden="1" x14ac:dyDescent="0.25">
      <c r="B232" s="43" t="s">
        <v>44</v>
      </c>
      <c r="C232" s="44">
        <f t="shared" si="36"/>
        <v>118</v>
      </c>
      <c r="D232" s="44">
        <v>151</v>
      </c>
      <c r="E232" s="44">
        <f t="shared" si="31"/>
        <v>33</v>
      </c>
      <c r="F232" s="44">
        <v>146</v>
      </c>
      <c r="G232" s="70">
        <f t="shared" si="43"/>
        <v>4818</v>
      </c>
      <c r="H232" s="44">
        <f t="shared" si="37"/>
        <v>418</v>
      </c>
      <c r="I232" s="44">
        <v>419</v>
      </c>
      <c r="J232" s="44">
        <f t="shared" si="39"/>
        <v>1</v>
      </c>
      <c r="K232" s="44">
        <f t="shared" si="44"/>
        <v>593</v>
      </c>
      <c r="L232" s="46">
        <f t="shared" si="46"/>
        <v>593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45"/>
        <v>103644</v>
      </c>
      <c r="V232" s="46">
        <f t="shared" si="40"/>
        <v>0</v>
      </c>
      <c r="W232" s="46">
        <f t="shared" si="41"/>
        <v>103644</v>
      </c>
      <c r="X232" s="70">
        <v>103644</v>
      </c>
      <c r="Y232" s="46">
        <f t="shared" si="42"/>
        <v>0</v>
      </c>
    </row>
    <row r="233" spans="1:25" hidden="1" x14ac:dyDescent="0.25">
      <c r="B233" s="43" t="s">
        <v>45</v>
      </c>
      <c r="C233" s="44">
        <f t="shared" si="36"/>
        <v>151</v>
      </c>
      <c r="D233" s="44">
        <v>190</v>
      </c>
      <c r="E233" s="44">
        <f t="shared" si="31"/>
        <v>39</v>
      </c>
      <c r="F233" s="44">
        <v>146</v>
      </c>
      <c r="G233" s="70">
        <f t="shared" si="43"/>
        <v>5694</v>
      </c>
      <c r="H233" s="44">
        <f t="shared" si="37"/>
        <v>419</v>
      </c>
      <c r="I233" s="44">
        <v>420</v>
      </c>
      <c r="J233" s="44">
        <f t="shared" si="39"/>
        <v>1</v>
      </c>
      <c r="K233" s="44">
        <f t="shared" si="44"/>
        <v>593</v>
      </c>
      <c r="L233" s="46">
        <f t="shared" si="46"/>
        <v>593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45"/>
        <v>104635</v>
      </c>
      <c r="V233" s="46">
        <f t="shared" si="40"/>
        <v>0</v>
      </c>
      <c r="W233" s="46">
        <f t="shared" si="41"/>
        <v>104635</v>
      </c>
      <c r="X233" s="70">
        <v>104635</v>
      </c>
      <c r="Y233" s="46">
        <f t="shared" si="42"/>
        <v>0</v>
      </c>
    </row>
    <row r="234" spans="1:25" ht="15.75" hidden="1" thickBot="1" x14ac:dyDescent="0.3">
      <c r="B234" s="83" t="s">
        <v>46</v>
      </c>
      <c r="C234" s="84">
        <f t="shared" si="36"/>
        <v>190</v>
      </c>
      <c r="D234" s="84">
        <v>220</v>
      </c>
      <c r="E234" s="84">
        <f t="shared" si="31"/>
        <v>30</v>
      </c>
      <c r="F234" s="84">
        <v>146</v>
      </c>
      <c r="G234" s="35">
        <f t="shared" si="43"/>
        <v>4380</v>
      </c>
      <c r="H234" s="84">
        <f t="shared" si="37"/>
        <v>420</v>
      </c>
      <c r="I234" s="84">
        <v>421</v>
      </c>
      <c r="J234" s="84">
        <f t="shared" si="39"/>
        <v>1</v>
      </c>
      <c r="K234" s="84">
        <f t="shared" si="44"/>
        <v>593</v>
      </c>
      <c r="L234" s="36">
        <f t="shared" si="46"/>
        <v>593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45"/>
        <v>103390</v>
      </c>
      <c r="V234" s="36">
        <f t="shared" si="40"/>
        <v>0</v>
      </c>
      <c r="W234" s="36">
        <f t="shared" si="41"/>
        <v>103390</v>
      </c>
      <c r="X234" s="35">
        <v>103390</v>
      </c>
      <c r="Y234" s="36">
        <f t="shared" si="42"/>
        <v>0</v>
      </c>
    </row>
    <row r="235" spans="1:25" hidden="1" x14ac:dyDescent="0.25">
      <c r="A235">
        <v>2022</v>
      </c>
      <c r="B235" s="43" t="s">
        <v>35</v>
      </c>
      <c r="C235" s="44">
        <f t="shared" ref="C235:C246" si="47">D234</f>
        <v>220</v>
      </c>
      <c r="D235" s="44">
        <v>229</v>
      </c>
      <c r="E235" s="44">
        <f t="shared" ref="E235:E246" si="48">D235-C235</f>
        <v>9</v>
      </c>
      <c r="F235" s="44">
        <v>146</v>
      </c>
      <c r="G235" s="70">
        <f t="shared" ref="G235:G246" si="49">E235*F235</f>
        <v>1314</v>
      </c>
      <c r="H235" s="44">
        <f t="shared" ref="H235:H246" si="50">I234</f>
        <v>421</v>
      </c>
      <c r="I235" s="44">
        <v>422</v>
      </c>
      <c r="J235" s="44">
        <f>I235-H235</f>
        <v>1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636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45"/>
        <v>106849</v>
      </c>
      <c r="V235" s="46">
        <f t="shared" ref="V235:V246" si="51">Y234</f>
        <v>0</v>
      </c>
      <c r="W235" s="46">
        <f t="shared" ref="W235:W246" si="52">U235+V235</f>
        <v>106849</v>
      </c>
      <c r="X235" s="70">
        <v>106849</v>
      </c>
      <c r="Y235" s="46">
        <f t="shared" ref="Y235:Y246" si="53">W235-X235</f>
        <v>0</v>
      </c>
    </row>
    <row r="236" spans="1:25" hidden="1" x14ac:dyDescent="0.25">
      <c r="B236" s="43" t="s">
        <v>36</v>
      </c>
      <c r="C236" s="44">
        <f t="shared" si="47"/>
        <v>229</v>
      </c>
      <c r="D236" s="44">
        <v>239</v>
      </c>
      <c r="E236" s="44">
        <f t="shared" si="48"/>
        <v>10</v>
      </c>
      <c r="F236" s="44">
        <v>146</v>
      </c>
      <c r="G236" s="70">
        <f t="shared" si="49"/>
        <v>1460</v>
      </c>
      <c r="H236" s="44">
        <f t="shared" si="50"/>
        <v>422</v>
      </c>
      <c r="I236" s="44">
        <v>426</v>
      </c>
      <c r="J236" s="44">
        <f t="shared" ref="J236:J246" si="54">I236-H236</f>
        <v>4</v>
      </c>
      <c r="K236" s="44">
        <f t="shared" ref="K236:K243" si="55">IF(J236&lt;=80,636,IF(AND(J236&gt;=81,J236&lt;=100),840,IF(AND(J236&gt;=101,J236&lt;=200),1455,IF(J236&gt;=201,2681,))))</f>
        <v>636</v>
      </c>
      <c r="L236" s="46">
        <f t="shared" ref="L236:L242" si="56">IF(K236=636,K236*J236,IF(K236=840,80*636+(J236-80)*840,IF(K236=1455,80*636+20*840+(J236-100)*1455,IF(K236=2501,80*636+20*840+100*1455+(J236-200)*2681,))))</f>
        <v>2544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45"/>
        <v>126664</v>
      </c>
      <c r="V236" s="46">
        <f t="shared" si="51"/>
        <v>0</v>
      </c>
      <c r="W236" s="46">
        <f t="shared" si="52"/>
        <v>126664</v>
      </c>
      <c r="X236" s="70">
        <v>126664</v>
      </c>
      <c r="Y236" s="46">
        <f t="shared" si="53"/>
        <v>0</v>
      </c>
    </row>
    <row r="237" spans="1:25" hidden="1" x14ac:dyDescent="0.25">
      <c r="B237" s="43" t="s">
        <v>37</v>
      </c>
      <c r="C237" s="44">
        <f t="shared" si="47"/>
        <v>239</v>
      </c>
      <c r="D237" s="44">
        <v>251</v>
      </c>
      <c r="E237" s="44">
        <f t="shared" si="48"/>
        <v>12</v>
      </c>
      <c r="F237" s="44">
        <v>146</v>
      </c>
      <c r="G237" s="70">
        <f t="shared" si="49"/>
        <v>1752</v>
      </c>
      <c r="H237" s="44">
        <f t="shared" si="50"/>
        <v>426</v>
      </c>
      <c r="I237" s="44">
        <v>428</v>
      </c>
      <c r="J237" s="44">
        <f t="shared" si="54"/>
        <v>2</v>
      </c>
      <c r="K237" s="44">
        <f t="shared" si="55"/>
        <v>636</v>
      </c>
      <c r="L237" s="46">
        <f t="shared" si="56"/>
        <v>1272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45"/>
        <v>108077</v>
      </c>
      <c r="V237" s="46">
        <f t="shared" si="51"/>
        <v>0</v>
      </c>
      <c r="W237" s="46">
        <f t="shared" si="52"/>
        <v>108077</v>
      </c>
      <c r="X237" s="70">
        <v>108077</v>
      </c>
      <c r="Y237" s="46">
        <f t="shared" si="53"/>
        <v>0</v>
      </c>
    </row>
    <row r="238" spans="1:25" hidden="1" x14ac:dyDescent="0.25">
      <c r="B238" s="43" t="s">
        <v>38</v>
      </c>
      <c r="C238" s="44">
        <f t="shared" si="47"/>
        <v>251</v>
      </c>
      <c r="D238" s="44">
        <v>269</v>
      </c>
      <c r="E238" s="44">
        <f t="shared" si="48"/>
        <v>18</v>
      </c>
      <c r="F238" s="44">
        <v>146</v>
      </c>
      <c r="G238" s="70">
        <f t="shared" si="49"/>
        <v>2628</v>
      </c>
      <c r="H238" s="44">
        <f t="shared" si="50"/>
        <v>428</v>
      </c>
      <c r="I238" s="44">
        <v>431</v>
      </c>
      <c r="J238" s="44">
        <f t="shared" si="54"/>
        <v>3</v>
      </c>
      <c r="K238" s="44">
        <f t="shared" si="55"/>
        <v>636</v>
      </c>
      <c r="L238" s="46">
        <f t="shared" si="56"/>
        <v>1908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45"/>
        <v>109724</v>
      </c>
      <c r="V238" s="46">
        <f t="shared" si="51"/>
        <v>0</v>
      </c>
      <c r="W238" s="46">
        <f t="shared" si="52"/>
        <v>109724</v>
      </c>
      <c r="X238" s="70">
        <v>109724</v>
      </c>
      <c r="Y238" s="46">
        <f t="shared" si="53"/>
        <v>0</v>
      </c>
    </row>
    <row r="239" spans="1:25" hidden="1" x14ac:dyDescent="0.25">
      <c r="B239" s="43" t="s">
        <v>39</v>
      </c>
      <c r="C239" s="44">
        <f t="shared" si="47"/>
        <v>269</v>
      </c>
      <c r="D239" s="44">
        <v>327</v>
      </c>
      <c r="E239" s="44">
        <f t="shared" si="48"/>
        <v>58</v>
      </c>
      <c r="F239" s="44">
        <v>146</v>
      </c>
      <c r="G239" s="70">
        <f t="shared" si="49"/>
        <v>8468</v>
      </c>
      <c r="H239" s="44">
        <f t="shared" si="50"/>
        <v>431</v>
      </c>
      <c r="I239" s="44">
        <v>432</v>
      </c>
      <c r="J239" s="44">
        <f t="shared" si="54"/>
        <v>1</v>
      </c>
      <c r="K239" s="44">
        <f t="shared" si="55"/>
        <v>636</v>
      </c>
      <c r="L239" s="46">
        <f t="shared" si="56"/>
        <v>636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45"/>
        <v>114443</v>
      </c>
      <c r="V239" s="46">
        <f t="shared" si="51"/>
        <v>0</v>
      </c>
      <c r="W239" s="46">
        <f t="shared" si="52"/>
        <v>114443</v>
      </c>
      <c r="X239" s="70">
        <v>114443</v>
      </c>
      <c r="Y239" s="46">
        <f t="shared" si="53"/>
        <v>0</v>
      </c>
    </row>
    <row r="240" spans="1:25" hidden="1" x14ac:dyDescent="0.25">
      <c r="B240" s="43" t="s">
        <v>40</v>
      </c>
      <c r="C240" s="44">
        <f t="shared" si="47"/>
        <v>327</v>
      </c>
      <c r="D240" s="44">
        <v>417</v>
      </c>
      <c r="E240" s="44">
        <f t="shared" si="48"/>
        <v>90</v>
      </c>
      <c r="F240" s="44">
        <v>146</v>
      </c>
      <c r="G240" s="70">
        <f t="shared" si="49"/>
        <v>13140</v>
      </c>
      <c r="H240" s="44">
        <f t="shared" si="50"/>
        <v>432</v>
      </c>
      <c r="I240" s="44">
        <v>435</v>
      </c>
      <c r="J240" s="44">
        <f t="shared" si="54"/>
        <v>3</v>
      </c>
      <c r="K240" s="44">
        <f t="shared" si="55"/>
        <v>636</v>
      </c>
      <c r="L240" s="46">
        <f t="shared" si="56"/>
        <v>1908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45"/>
        <v>120509</v>
      </c>
      <c r="V240" s="46">
        <f t="shared" si="51"/>
        <v>0</v>
      </c>
      <c r="W240" s="46">
        <f t="shared" si="52"/>
        <v>120509</v>
      </c>
      <c r="X240" s="70">
        <v>120509</v>
      </c>
      <c r="Y240" s="46">
        <f t="shared" si="53"/>
        <v>0</v>
      </c>
    </row>
    <row r="241" spans="1:25" hidden="1" x14ac:dyDescent="0.25">
      <c r="B241" s="43" t="s">
        <v>41</v>
      </c>
      <c r="C241" s="44">
        <f t="shared" si="47"/>
        <v>417</v>
      </c>
      <c r="D241" s="44">
        <v>526</v>
      </c>
      <c r="E241" s="44">
        <f t="shared" si="48"/>
        <v>109</v>
      </c>
      <c r="F241" s="44">
        <v>146</v>
      </c>
      <c r="G241" s="70">
        <f t="shared" si="49"/>
        <v>15914</v>
      </c>
      <c r="H241" s="44">
        <f t="shared" si="50"/>
        <v>435</v>
      </c>
      <c r="I241" s="44">
        <v>435</v>
      </c>
      <c r="J241" s="44">
        <f t="shared" si="54"/>
        <v>0</v>
      </c>
      <c r="K241" s="44">
        <f t="shared" si="55"/>
        <v>636</v>
      </c>
      <c r="L241" s="46">
        <f t="shared" si="56"/>
        <v>0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45"/>
        <v>121474</v>
      </c>
      <c r="V241" s="46">
        <f t="shared" si="51"/>
        <v>0</v>
      </c>
      <c r="W241" s="46">
        <f t="shared" si="52"/>
        <v>121474</v>
      </c>
      <c r="X241" s="70">
        <v>121474</v>
      </c>
      <c r="Y241" s="46">
        <f t="shared" si="53"/>
        <v>0</v>
      </c>
    </row>
    <row r="242" spans="1:25" hidden="1" x14ac:dyDescent="0.25">
      <c r="B242" s="43" t="s">
        <v>42</v>
      </c>
      <c r="C242" s="44">
        <f t="shared" si="47"/>
        <v>526</v>
      </c>
      <c r="D242" s="44">
        <v>611</v>
      </c>
      <c r="E242" s="44">
        <f t="shared" si="48"/>
        <v>85</v>
      </c>
      <c r="F242" s="44">
        <v>146</v>
      </c>
      <c r="G242" s="70">
        <f t="shared" si="49"/>
        <v>12410</v>
      </c>
      <c r="H242" s="44">
        <f t="shared" si="50"/>
        <v>435</v>
      </c>
      <c r="I242" s="44">
        <v>435</v>
      </c>
      <c r="J242" s="44">
        <f t="shared" si="54"/>
        <v>0</v>
      </c>
      <c r="K242" s="44">
        <f t="shared" si="55"/>
        <v>636</v>
      </c>
      <c r="L242" s="46">
        <f t="shared" si="56"/>
        <v>0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45"/>
        <v>118096</v>
      </c>
      <c r="V242" s="46">
        <f t="shared" si="51"/>
        <v>0</v>
      </c>
      <c r="W242" s="46">
        <f t="shared" si="52"/>
        <v>118096</v>
      </c>
      <c r="X242" s="70">
        <v>118096</v>
      </c>
      <c r="Y242" s="46">
        <f t="shared" si="53"/>
        <v>0</v>
      </c>
    </row>
    <row r="243" spans="1:25" hidden="1" x14ac:dyDescent="0.25">
      <c r="B243" s="43" t="s">
        <v>43</v>
      </c>
      <c r="C243" s="44">
        <f t="shared" si="47"/>
        <v>611</v>
      </c>
      <c r="D243" s="44">
        <v>670</v>
      </c>
      <c r="E243" s="44">
        <f t="shared" si="48"/>
        <v>59</v>
      </c>
      <c r="F243" s="44">
        <v>146</v>
      </c>
      <c r="G243" s="70">
        <f t="shared" si="49"/>
        <v>8614</v>
      </c>
      <c r="H243" s="44">
        <f t="shared" si="50"/>
        <v>435</v>
      </c>
      <c r="I243" s="44">
        <v>438</v>
      </c>
      <c r="J243" s="44">
        <f t="shared" si="54"/>
        <v>3</v>
      </c>
      <c r="K243" s="44">
        <f t="shared" si="55"/>
        <v>636</v>
      </c>
      <c r="L243" s="46">
        <f>IF(K243=636,K243*J243,IF(K243=840,80*636+(J243-80)*840,IF(K243=1455,80*636+20*840+(J243-100)*1455,IF(K243=2681,80*636+20*840+100*1455+(J243-200)*2681,))))</f>
        <v>1908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45"/>
        <v>116334</v>
      </c>
      <c r="V243" s="46">
        <f t="shared" si="51"/>
        <v>0</v>
      </c>
      <c r="W243" s="46">
        <f t="shared" si="52"/>
        <v>116334</v>
      </c>
      <c r="X243" s="70">
        <v>116334</v>
      </c>
      <c r="Y243" s="46">
        <f t="shared" si="53"/>
        <v>0</v>
      </c>
    </row>
    <row r="244" spans="1:25" hidden="1" x14ac:dyDescent="0.25">
      <c r="B244" s="43" t="s">
        <v>44</v>
      </c>
      <c r="C244" s="44">
        <f t="shared" si="47"/>
        <v>670</v>
      </c>
      <c r="D244" s="44">
        <v>731</v>
      </c>
      <c r="E244" s="44">
        <f t="shared" si="48"/>
        <v>61</v>
      </c>
      <c r="F244" s="44">
        <v>146</v>
      </c>
      <c r="G244" s="70">
        <f t="shared" si="49"/>
        <v>8906</v>
      </c>
      <c r="H244" s="44">
        <f t="shared" si="50"/>
        <v>438</v>
      </c>
      <c r="I244" s="44">
        <v>448</v>
      </c>
      <c r="J244" s="44">
        <f t="shared" si="54"/>
        <v>10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6360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45"/>
        <v>121181</v>
      </c>
      <c r="V244" s="46">
        <f t="shared" si="51"/>
        <v>0</v>
      </c>
      <c r="W244" s="46">
        <f t="shared" si="52"/>
        <v>121181</v>
      </c>
      <c r="X244" s="70">
        <v>121181</v>
      </c>
      <c r="Y244" s="46">
        <f t="shared" si="53"/>
        <v>0</v>
      </c>
    </row>
    <row r="245" spans="1:25" hidden="1" x14ac:dyDescent="0.25">
      <c r="B245" s="43" t="s">
        <v>45</v>
      </c>
      <c r="C245" s="44">
        <f t="shared" si="47"/>
        <v>731</v>
      </c>
      <c r="D245" s="44">
        <v>802</v>
      </c>
      <c r="E245" s="44">
        <f t="shared" si="48"/>
        <v>71</v>
      </c>
      <c r="F245" s="44">
        <v>146</v>
      </c>
      <c r="G245" s="70">
        <f t="shared" si="49"/>
        <v>10366</v>
      </c>
      <c r="H245" s="44">
        <f t="shared" si="50"/>
        <v>448</v>
      </c>
      <c r="I245" s="44">
        <v>453</v>
      </c>
      <c r="J245" s="44">
        <f t="shared" si="54"/>
        <v>5</v>
      </c>
      <c r="K245" s="44">
        <f>IF(J245&lt;=40,636,IF(AND(J245&gt;=41,J245&lt;=80),840,IF(AND(J245&gt;=81,J245&lt;=100),1455,IF(J245&gt;=101,2681,))))</f>
        <v>636</v>
      </c>
      <c r="L245" s="46">
        <f>IF(K245=636,K245*J245,IF(K245=840,40*636+(J245-40)*840,IF(K245=1455,40*636+40*840+(J245-80)*1455,IF(K245=2681,40*636+40*840+20*1455+(J245-100)*2681,))))</f>
        <v>3180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45"/>
        <v>119525</v>
      </c>
      <c r="V245" s="46">
        <f t="shared" si="51"/>
        <v>0</v>
      </c>
      <c r="W245" s="46">
        <f t="shared" si="52"/>
        <v>119525</v>
      </c>
      <c r="X245" s="70">
        <v>119525</v>
      </c>
      <c r="Y245" s="46">
        <f t="shared" si="53"/>
        <v>0</v>
      </c>
    </row>
    <row r="246" spans="1:25" ht="15.75" hidden="1" thickBot="1" x14ac:dyDescent="0.3">
      <c r="B246" s="83" t="s">
        <v>46</v>
      </c>
      <c r="C246" s="84">
        <f t="shared" si="47"/>
        <v>802</v>
      </c>
      <c r="D246" s="84">
        <v>877</v>
      </c>
      <c r="E246" s="84">
        <f t="shared" si="48"/>
        <v>75</v>
      </c>
      <c r="F246" s="84">
        <v>146</v>
      </c>
      <c r="G246" s="35">
        <f t="shared" si="49"/>
        <v>10950</v>
      </c>
      <c r="H246" s="84">
        <f t="shared" si="50"/>
        <v>453</v>
      </c>
      <c r="I246" s="84">
        <v>464</v>
      </c>
      <c r="J246" s="84">
        <f t="shared" si="54"/>
        <v>11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6996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45"/>
        <v>124014</v>
      </c>
      <c r="V246" s="36">
        <f t="shared" si="51"/>
        <v>0</v>
      </c>
      <c r="W246" s="36">
        <f t="shared" si="52"/>
        <v>124014</v>
      </c>
      <c r="X246" s="35">
        <v>124014</v>
      </c>
      <c r="Y246" s="36">
        <f t="shared" si="53"/>
        <v>0</v>
      </c>
    </row>
    <row r="247" spans="1:25" x14ac:dyDescent="0.25">
      <c r="A247">
        <v>2023</v>
      </c>
      <c r="B247" s="43" t="s">
        <v>35</v>
      </c>
      <c r="C247" s="44">
        <f t="shared" ref="C247:C270" si="57">D246</f>
        <v>877</v>
      </c>
      <c r="D247" s="44">
        <v>967</v>
      </c>
      <c r="E247" s="44">
        <f t="shared" ref="E247:E270" si="58">D247-C247</f>
        <v>90</v>
      </c>
      <c r="F247" s="44">
        <v>165</v>
      </c>
      <c r="G247" s="70">
        <f t="shared" ref="G247:G270" si="59">E247*F247</f>
        <v>14850</v>
      </c>
      <c r="H247" s="44">
        <f t="shared" ref="H247:H270" si="60">I246</f>
        <v>464</v>
      </c>
      <c r="I247" s="44">
        <v>488</v>
      </c>
      <c r="J247" s="44">
        <f t="shared" ref="J247:J270" si="61">I247-H247</f>
        <v>24</v>
      </c>
      <c r="K247" s="44">
        <f>IF(J247&lt;=40,717,IF(AND(J247&gt;=41,J247&lt;=80),948,IF(AND(J247&gt;=81,J247&lt;=100),1641,IF(J247&gt;=101,3024,))))</f>
        <v>717</v>
      </c>
      <c r="L247" s="46">
        <f>IF(K247=717,K247*J247,IF(K247=948,40*717+(J247-40)*948,IF(K247=1641,40*717+40*948+(J247-80)*1641,IF(K247=3024,40*717+40*948+20*1641+(J247-100)*3024,))))</f>
        <v>17208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45"/>
        <v>170407</v>
      </c>
      <c r="V247" s="46">
        <f t="shared" ref="V247:V270" si="62">Y246</f>
        <v>0</v>
      </c>
      <c r="W247" s="46">
        <f t="shared" ref="W247:W270" si="63">U247+V247</f>
        <v>170407</v>
      </c>
      <c r="X247" s="70">
        <v>170407</v>
      </c>
      <c r="Y247" s="46">
        <f t="shared" ref="Y247:Y270" si="64">W247-X247</f>
        <v>0</v>
      </c>
    </row>
    <row r="248" spans="1:25" x14ac:dyDescent="0.25">
      <c r="B248" s="43" t="s">
        <v>36</v>
      </c>
      <c r="C248" s="44">
        <f t="shared" si="57"/>
        <v>967</v>
      </c>
      <c r="D248" s="44">
        <v>1029</v>
      </c>
      <c r="E248" s="44">
        <f t="shared" si="58"/>
        <v>62</v>
      </c>
      <c r="F248" s="44">
        <v>165</v>
      </c>
      <c r="G248" s="70">
        <f t="shared" si="59"/>
        <v>10230</v>
      </c>
      <c r="H248" s="44">
        <f t="shared" si="60"/>
        <v>488</v>
      </c>
      <c r="I248" s="44">
        <v>500</v>
      </c>
      <c r="J248" s="44">
        <f t="shared" si="61"/>
        <v>12</v>
      </c>
      <c r="K248" s="44">
        <f t="shared" ref="K248:K258" si="65">IF(J248&lt;=40,717,IF(AND(J248&gt;=41,J248&lt;=80),948,IF(AND(J248&gt;=81,J248&lt;=100),1641,IF(J248&gt;=101,3024,))))</f>
        <v>717</v>
      </c>
      <c r="L248" s="46">
        <f t="shared" ref="L248:L258" si="66">IF(K248=717,K248*J248,IF(K248=948,40*717+(J248-40)*948,IF(K248=1641,40*717+40*948+(J248-80)*1641,IF(K248=3024,40*717+40*948+20*1641+(J248-100)*3024,))))</f>
        <v>8604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45"/>
        <v>157250</v>
      </c>
      <c r="V248" s="46">
        <f t="shared" si="62"/>
        <v>0</v>
      </c>
      <c r="W248" s="46">
        <f t="shared" si="63"/>
        <v>157250</v>
      </c>
      <c r="X248" s="70">
        <v>157250</v>
      </c>
      <c r="Y248" s="46">
        <f t="shared" si="64"/>
        <v>0</v>
      </c>
    </row>
    <row r="249" spans="1:25" x14ac:dyDescent="0.25">
      <c r="B249" s="43" t="s">
        <v>37</v>
      </c>
      <c r="C249" s="44">
        <f t="shared" si="57"/>
        <v>1029</v>
      </c>
      <c r="D249" s="44">
        <v>1063</v>
      </c>
      <c r="E249" s="44">
        <f t="shared" si="58"/>
        <v>34</v>
      </c>
      <c r="F249" s="44">
        <v>165</v>
      </c>
      <c r="G249" s="70">
        <f t="shared" si="59"/>
        <v>5610</v>
      </c>
      <c r="H249" s="44">
        <f t="shared" si="60"/>
        <v>500</v>
      </c>
      <c r="I249" s="44">
        <v>508</v>
      </c>
      <c r="J249" s="44">
        <f t="shared" si="61"/>
        <v>8</v>
      </c>
      <c r="K249" s="44">
        <f t="shared" si="65"/>
        <v>717</v>
      </c>
      <c r="L249" s="46">
        <f t="shared" si="66"/>
        <v>5736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45"/>
        <v>149782</v>
      </c>
      <c r="V249" s="46">
        <f t="shared" si="62"/>
        <v>0</v>
      </c>
      <c r="W249" s="46">
        <f t="shared" si="63"/>
        <v>149782</v>
      </c>
      <c r="X249" s="70">
        <v>149782</v>
      </c>
      <c r="Y249" s="46">
        <f t="shared" si="64"/>
        <v>0</v>
      </c>
    </row>
    <row r="250" spans="1:25" x14ac:dyDescent="0.25">
      <c r="B250" s="43" t="s">
        <v>38</v>
      </c>
      <c r="C250" s="44">
        <f t="shared" si="57"/>
        <v>1063</v>
      </c>
      <c r="D250" s="44">
        <v>1118</v>
      </c>
      <c r="E250" s="44">
        <f t="shared" si="58"/>
        <v>55</v>
      </c>
      <c r="F250" s="44">
        <v>165</v>
      </c>
      <c r="G250" s="70">
        <f t="shared" si="59"/>
        <v>9075</v>
      </c>
      <c r="H250" s="44">
        <f t="shared" si="60"/>
        <v>508</v>
      </c>
      <c r="I250" s="44">
        <v>514</v>
      </c>
      <c r="J250" s="44">
        <f t="shared" si="61"/>
        <v>6</v>
      </c>
      <c r="K250" s="44">
        <f t="shared" si="65"/>
        <v>717</v>
      </c>
      <c r="L250" s="46">
        <f t="shared" si="66"/>
        <v>4302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45"/>
        <v>151892</v>
      </c>
      <c r="V250" s="46">
        <f t="shared" si="62"/>
        <v>0</v>
      </c>
      <c r="W250" s="46">
        <f t="shared" si="63"/>
        <v>151892</v>
      </c>
      <c r="X250" s="70">
        <v>151892</v>
      </c>
      <c r="Y250" s="46">
        <f t="shared" si="64"/>
        <v>0</v>
      </c>
    </row>
    <row r="251" spans="1:25" x14ac:dyDescent="0.25">
      <c r="B251" s="43" t="s">
        <v>39</v>
      </c>
      <c r="C251" s="44">
        <f t="shared" si="57"/>
        <v>1118</v>
      </c>
      <c r="D251" s="44">
        <v>1225</v>
      </c>
      <c r="E251" s="44">
        <f t="shared" si="58"/>
        <v>107</v>
      </c>
      <c r="F251" s="44">
        <v>169</v>
      </c>
      <c r="G251" s="70">
        <f t="shared" si="59"/>
        <v>18083</v>
      </c>
      <c r="H251" s="44">
        <f t="shared" si="60"/>
        <v>514</v>
      </c>
      <c r="I251" s="44">
        <v>520</v>
      </c>
      <c r="J251" s="44">
        <f t="shared" si="61"/>
        <v>6</v>
      </c>
      <c r="K251" s="44">
        <f t="shared" si="65"/>
        <v>717</v>
      </c>
      <c r="L251" s="46">
        <f t="shared" si="66"/>
        <v>4302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45"/>
        <v>160958</v>
      </c>
      <c r="V251" s="46">
        <f t="shared" si="62"/>
        <v>0</v>
      </c>
      <c r="W251" s="46">
        <f t="shared" si="63"/>
        <v>160958</v>
      </c>
      <c r="X251" s="70">
        <v>160958</v>
      </c>
      <c r="Y251" s="46">
        <f t="shared" si="64"/>
        <v>0</v>
      </c>
    </row>
    <row r="252" spans="1:25" x14ac:dyDescent="0.25">
      <c r="B252" s="43" t="s">
        <v>40</v>
      </c>
      <c r="C252" s="44">
        <f t="shared" si="57"/>
        <v>1225</v>
      </c>
      <c r="D252" s="44">
        <v>1345</v>
      </c>
      <c r="E252" s="44">
        <f t="shared" si="58"/>
        <v>120</v>
      </c>
      <c r="F252" s="44">
        <v>165</v>
      </c>
      <c r="G252" s="70">
        <f t="shared" si="59"/>
        <v>19800</v>
      </c>
      <c r="H252" s="44">
        <f t="shared" si="60"/>
        <v>520</v>
      </c>
      <c r="I252" s="44">
        <v>526</v>
      </c>
      <c r="J252" s="44">
        <f t="shared" si="61"/>
        <v>6</v>
      </c>
      <c r="K252" s="44">
        <f t="shared" si="65"/>
        <v>717</v>
      </c>
      <c r="L252" s="46">
        <f t="shared" si="66"/>
        <v>4302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45"/>
        <v>162692</v>
      </c>
      <c r="V252" s="46">
        <f t="shared" si="62"/>
        <v>0</v>
      </c>
      <c r="W252" s="46">
        <f t="shared" si="63"/>
        <v>162692</v>
      </c>
      <c r="X252" s="70">
        <v>162692</v>
      </c>
      <c r="Y252" s="46">
        <f t="shared" si="64"/>
        <v>0</v>
      </c>
    </row>
    <row r="253" spans="1:25" x14ac:dyDescent="0.25">
      <c r="B253" s="43" t="s">
        <v>41</v>
      </c>
      <c r="C253" s="44">
        <f t="shared" si="57"/>
        <v>1345</v>
      </c>
      <c r="D253" s="44">
        <v>1433</v>
      </c>
      <c r="E253" s="44">
        <f t="shared" si="58"/>
        <v>88</v>
      </c>
      <c r="F253" s="44">
        <v>165</v>
      </c>
      <c r="G253" s="70">
        <f t="shared" si="59"/>
        <v>14520</v>
      </c>
      <c r="H253" s="44">
        <f t="shared" si="60"/>
        <v>526</v>
      </c>
      <c r="I253" s="44">
        <v>530</v>
      </c>
      <c r="J253" s="44">
        <f t="shared" si="61"/>
        <v>4</v>
      </c>
      <c r="K253" s="44">
        <f t="shared" si="65"/>
        <v>717</v>
      </c>
      <c r="L253" s="46">
        <f t="shared" si="66"/>
        <v>2868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45"/>
        <v>155966</v>
      </c>
      <c r="V253" s="46">
        <f t="shared" si="62"/>
        <v>0</v>
      </c>
      <c r="W253" s="46">
        <f t="shared" si="63"/>
        <v>155966</v>
      </c>
      <c r="X253" s="70">
        <v>155966</v>
      </c>
      <c r="Y253" s="46">
        <f t="shared" si="64"/>
        <v>0</v>
      </c>
    </row>
    <row r="254" spans="1:25" x14ac:dyDescent="0.25">
      <c r="B254" s="43" t="s">
        <v>42</v>
      </c>
      <c r="C254" s="44">
        <f t="shared" si="57"/>
        <v>1433</v>
      </c>
      <c r="D254" s="44">
        <v>1494</v>
      </c>
      <c r="E254" s="44">
        <f t="shared" si="58"/>
        <v>61</v>
      </c>
      <c r="F254" s="44">
        <v>165</v>
      </c>
      <c r="G254" s="70">
        <f t="shared" si="59"/>
        <v>10065</v>
      </c>
      <c r="H254" s="44">
        <f t="shared" si="60"/>
        <v>530</v>
      </c>
      <c r="I254" s="44">
        <v>533</v>
      </c>
      <c r="J254" s="44">
        <f t="shared" si="61"/>
        <v>3</v>
      </c>
      <c r="K254" s="44">
        <f t="shared" si="65"/>
        <v>717</v>
      </c>
      <c r="L254" s="46">
        <f t="shared" si="66"/>
        <v>2151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45"/>
        <v>150818</v>
      </c>
      <c r="V254" s="46">
        <f t="shared" si="62"/>
        <v>0</v>
      </c>
      <c r="W254" s="46">
        <f t="shared" si="63"/>
        <v>150818</v>
      </c>
      <c r="X254" s="70">
        <v>150818</v>
      </c>
      <c r="Y254" s="46">
        <f t="shared" si="64"/>
        <v>0</v>
      </c>
    </row>
    <row r="255" spans="1:25" x14ac:dyDescent="0.25">
      <c r="B255" s="43" t="s">
        <v>43</v>
      </c>
      <c r="C255" s="44">
        <f t="shared" si="57"/>
        <v>1494</v>
      </c>
      <c r="D255" s="44">
        <v>1570</v>
      </c>
      <c r="E255" s="44">
        <f t="shared" si="58"/>
        <v>76</v>
      </c>
      <c r="F255" s="44">
        <v>165</v>
      </c>
      <c r="G255" s="70">
        <f t="shared" si="59"/>
        <v>12540</v>
      </c>
      <c r="H255" s="44">
        <f t="shared" si="60"/>
        <v>533</v>
      </c>
      <c r="I255" s="44">
        <v>539</v>
      </c>
      <c r="J255" s="44">
        <f t="shared" si="61"/>
        <v>6</v>
      </c>
      <c r="K255" s="44">
        <f t="shared" si="65"/>
        <v>717</v>
      </c>
      <c r="L255" s="46">
        <f t="shared" si="66"/>
        <v>4302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45"/>
        <v>155464</v>
      </c>
      <c r="V255" s="46">
        <f t="shared" si="62"/>
        <v>0</v>
      </c>
      <c r="W255" s="46">
        <f t="shared" si="63"/>
        <v>155464</v>
      </c>
      <c r="X255" s="70">
        <v>155464</v>
      </c>
      <c r="Y255" s="46">
        <f t="shared" si="64"/>
        <v>0</v>
      </c>
    </row>
    <row r="256" spans="1:25" x14ac:dyDescent="0.25">
      <c r="B256" s="43" t="s">
        <v>44</v>
      </c>
      <c r="C256" s="44">
        <f t="shared" si="57"/>
        <v>1570</v>
      </c>
      <c r="D256" s="44">
        <v>1640</v>
      </c>
      <c r="E256" s="44">
        <f t="shared" si="58"/>
        <v>70</v>
      </c>
      <c r="F256" s="44">
        <v>165</v>
      </c>
      <c r="G256" s="70">
        <f t="shared" si="59"/>
        <v>11550</v>
      </c>
      <c r="H256" s="44">
        <f t="shared" si="60"/>
        <v>539</v>
      </c>
      <c r="I256" s="44">
        <v>552</v>
      </c>
      <c r="J256" s="44">
        <f t="shared" si="61"/>
        <v>13</v>
      </c>
      <c r="K256" s="44">
        <f t="shared" si="65"/>
        <v>717</v>
      </c>
      <c r="L256" s="46">
        <f t="shared" si="66"/>
        <v>9321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45"/>
        <v>159550</v>
      </c>
      <c r="V256" s="46">
        <f t="shared" si="62"/>
        <v>0</v>
      </c>
      <c r="W256" s="46">
        <f t="shared" si="63"/>
        <v>159550</v>
      </c>
      <c r="X256" s="70">
        <v>159550</v>
      </c>
      <c r="Y256" s="46">
        <f t="shared" si="64"/>
        <v>0</v>
      </c>
    </row>
    <row r="257" spans="1:25" x14ac:dyDescent="0.25">
      <c r="B257" s="43" t="s">
        <v>45</v>
      </c>
      <c r="C257" s="44">
        <f t="shared" si="57"/>
        <v>1640</v>
      </c>
      <c r="D257" s="44">
        <v>1749</v>
      </c>
      <c r="E257" s="44">
        <f t="shared" si="58"/>
        <v>109</v>
      </c>
      <c r="F257" s="44">
        <v>165</v>
      </c>
      <c r="G257" s="70">
        <f t="shared" si="59"/>
        <v>17985</v>
      </c>
      <c r="H257" s="44">
        <f t="shared" si="60"/>
        <v>552</v>
      </c>
      <c r="I257" s="44">
        <v>568</v>
      </c>
      <c r="J257" s="44">
        <f t="shared" si="61"/>
        <v>16</v>
      </c>
      <c r="K257" s="44">
        <f t="shared" si="65"/>
        <v>717</v>
      </c>
      <c r="L257" s="46">
        <f t="shared" si="66"/>
        <v>11472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45"/>
        <v>168189</v>
      </c>
      <c r="V257" s="46">
        <f t="shared" si="62"/>
        <v>0</v>
      </c>
      <c r="W257" s="46">
        <f t="shared" si="63"/>
        <v>168189</v>
      </c>
      <c r="X257" s="70">
        <f>168189+80000</f>
        <v>248189</v>
      </c>
      <c r="Y257" s="46">
        <f t="shared" si="64"/>
        <v>-80000</v>
      </c>
    </row>
    <row r="258" spans="1:25" ht="15.75" thickBot="1" x14ac:dyDescent="0.3">
      <c r="B258" s="43" t="s">
        <v>46</v>
      </c>
      <c r="C258" s="44">
        <f t="shared" si="57"/>
        <v>1749</v>
      </c>
      <c r="D258" s="44">
        <v>1988</v>
      </c>
      <c r="E258" s="44">
        <f t="shared" si="58"/>
        <v>239</v>
      </c>
      <c r="F258" s="44">
        <v>165</v>
      </c>
      <c r="G258" s="70">
        <f t="shared" si="59"/>
        <v>39435</v>
      </c>
      <c r="H258" s="44">
        <f t="shared" si="60"/>
        <v>568</v>
      </c>
      <c r="I258" s="44">
        <v>639</v>
      </c>
      <c r="J258" s="44">
        <f t="shared" si="61"/>
        <v>71</v>
      </c>
      <c r="K258" s="44">
        <f t="shared" si="65"/>
        <v>948</v>
      </c>
      <c r="L258" s="46">
        <f t="shared" si="66"/>
        <v>58068</v>
      </c>
      <c r="M258" s="70">
        <v>4910</v>
      </c>
      <c r="N258" s="70">
        <v>11037</v>
      </c>
      <c r="O258" s="70"/>
      <c r="P258" s="70"/>
      <c r="Q258" s="70"/>
      <c r="R258" s="70"/>
      <c r="S258" s="70">
        <v>122853</v>
      </c>
      <c r="T258" s="70"/>
      <c r="U258" s="70">
        <f t="shared" si="45"/>
        <v>236303</v>
      </c>
      <c r="V258" s="46">
        <f t="shared" si="62"/>
        <v>-80000</v>
      </c>
      <c r="W258" s="46">
        <f t="shared" si="63"/>
        <v>156303</v>
      </c>
      <c r="X258" s="70">
        <v>156303</v>
      </c>
      <c r="Y258" s="241">
        <f t="shared" si="64"/>
        <v>0</v>
      </c>
    </row>
    <row r="259" spans="1:25" ht="15.75" thickBot="1" x14ac:dyDescent="0.3">
      <c r="A259">
        <v>2024</v>
      </c>
      <c r="B259" s="195" t="s">
        <v>35</v>
      </c>
      <c r="C259" s="175">
        <f t="shared" si="57"/>
        <v>1988</v>
      </c>
      <c r="D259" s="175">
        <v>2262</v>
      </c>
      <c r="E259" s="175">
        <f t="shared" si="58"/>
        <v>274</v>
      </c>
      <c r="F259" s="175">
        <v>171</v>
      </c>
      <c r="G259" s="177">
        <f t="shared" si="59"/>
        <v>46854</v>
      </c>
      <c r="H259" s="175">
        <f t="shared" si="60"/>
        <v>639</v>
      </c>
      <c r="I259" s="175">
        <v>667</v>
      </c>
      <c r="J259" s="175">
        <f t="shared" si="61"/>
        <v>28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20860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217459</v>
      </c>
      <c r="V259" s="176">
        <f t="shared" si="62"/>
        <v>0</v>
      </c>
      <c r="W259" s="176">
        <f t="shared" si="63"/>
        <v>217459</v>
      </c>
      <c r="X259" s="240"/>
      <c r="Y259" s="176">
        <f t="shared" si="64"/>
        <v>217459</v>
      </c>
    </row>
    <row r="260" spans="1:25" hidden="1" x14ac:dyDescent="0.25">
      <c r="B260" s="224" t="s">
        <v>36</v>
      </c>
      <c r="C260" s="225">
        <f>D259</f>
        <v>2262</v>
      </c>
      <c r="D260" s="225"/>
      <c r="E260" s="225">
        <f t="shared" si="58"/>
        <v>-2262</v>
      </c>
      <c r="F260" s="225">
        <v>171</v>
      </c>
      <c r="G260" s="223">
        <f t="shared" si="59"/>
        <v>-386802</v>
      </c>
      <c r="H260" s="225">
        <f t="shared" si="60"/>
        <v>667</v>
      </c>
      <c r="I260" s="225"/>
      <c r="J260" s="225">
        <f t="shared" si="61"/>
        <v>-667</v>
      </c>
      <c r="K260" s="225">
        <f t="shared" ref="K260:K270" si="67">IF(J260&lt;=40,745,IF(AND(J260&gt;=41,J260&lt;=80),985,IF(AND(J260&gt;=81,J260&lt;=100),1705,IF(J260&gt;=101,3142,))))</f>
        <v>745</v>
      </c>
      <c r="L260" s="226">
        <f t="shared" ref="L260:L270" si="68">IF(K260=745,K260*J260,IF(K260=985,40*745+(J260-40)*985,IF(K260=1705,40*745+40*985+(J260-80)*1705,IF(K260=3142,40*745+40*985+20*1705+(J260-100)*3142,))))</f>
        <v>-496915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69">G260+L260+M260+N260++O260+P260+Q260+R260+S260+T260</f>
        <v>-733972</v>
      </c>
      <c r="V260" s="226">
        <f t="shared" si="62"/>
        <v>217459</v>
      </c>
      <c r="W260" s="226">
        <f t="shared" si="63"/>
        <v>-516513</v>
      </c>
      <c r="X260" s="227"/>
      <c r="Y260" s="226">
        <f t="shared" si="64"/>
        <v>-516513</v>
      </c>
    </row>
    <row r="261" spans="1:25" hidden="1" x14ac:dyDescent="0.25">
      <c r="B261" s="224" t="s">
        <v>37</v>
      </c>
      <c r="C261" s="225">
        <f t="shared" si="57"/>
        <v>0</v>
      </c>
      <c r="D261" s="225"/>
      <c r="E261" s="225">
        <f t="shared" si="58"/>
        <v>0</v>
      </c>
      <c r="F261" s="225">
        <v>171</v>
      </c>
      <c r="G261" s="223">
        <f t="shared" si="59"/>
        <v>0</v>
      </c>
      <c r="H261" s="225">
        <f t="shared" si="60"/>
        <v>0</v>
      </c>
      <c r="I261" s="225"/>
      <c r="J261" s="225">
        <f t="shared" si="61"/>
        <v>0</v>
      </c>
      <c r="K261" s="225">
        <f t="shared" si="67"/>
        <v>745</v>
      </c>
      <c r="L261" s="226">
        <f t="shared" si="68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69"/>
        <v>149745</v>
      </c>
      <c r="V261" s="226">
        <f t="shared" si="62"/>
        <v>-516513</v>
      </c>
      <c r="W261" s="226">
        <f t="shared" si="63"/>
        <v>-366768</v>
      </c>
      <c r="X261" s="227"/>
      <c r="Y261" s="226">
        <f t="shared" si="64"/>
        <v>-366768</v>
      </c>
    </row>
    <row r="262" spans="1:25" hidden="1" x14ac:dyDescent="0.25">
      <c r="B262" s="224" t="s">
        <v>38</v>
      </c>
      <c r="C262" s="225">
        <f t="shared" si="57"/>
        <v>0</v>
      </c>
      <c r="D262" s="225"/>
      <c r="E262" s="225">
        <f t="shared" si="58"/>
        <v>0</v>
      </c>
      <c r="F262" s="225">
        <v>171</v>
      </c>
      <c r="G262" s="223">
        <f t="shared" si="59"/>
        <v>0</v>
      </c>
      <c r="H262" s="225">
        <f t="shared" si="60"/>
        <v>0</v>
      </c>
      <c r="I262" s="225"/>
      <c r="J262" s="225">
        <f t="shared" si="61"/>
        <v>0</v>
      </c>
      <c r="K262" s="225">
        <f t="shared" si="67"/>
        <v>745</v>
      </c>
      <c r="L262" s="226">
        <f t="shared" si="68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69"/>
        <v>149745</v>
      </c>
      <c r="V262" s="226">
        <f t="shared" si="62"/>
        <v>-366768</v>
      </c>
      <c r="W262" s="226">
        <f t="shared" si="63"/>
        <v>-217023</v>
      </c>
      <c r="X262" s="227"/>
      <c r="Y262" s="226">
        <f t="shared" si="64"/>
        <v>-217023</v>
      </c>
    </row>
    <row r="263" spans="1:25" hidden="1" x14ac:dyDescent="0.25">
      <c r="B263" s="224" t="s">
        <v>39</v>
      </c>
      <c r="C263" s="225">
        <f t="shared" si="57"/>
        <v>0</v>
      </c>
      <c r="D263" s="225"/>
      <c r="E263" s="225">
        <f t="shared" si="58"/>
        <v>0</v>
      </c>
      <c r="F263" s="225">
        <v>171</v>
      </c>
      <c r="G263" s="223">
        <f t="shared" si="59"/>
        <v>0</v>
      </c>
      <c r="H263" s="225">
        <f t="shared" si="60"/>
        <v>0</v>
      </c>
      <c r="I263" s="225"/>
      <c r="J263" s="225">
        <f t="shared" si="61"/>
        <v>0</v>
      </c>
      <c r="K263" s="225">
        <f t="shared" si="67"/>
        <v>745</v>
      </c>
      <c r="L263" s="226">
        <f t="shared" si="68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69"/>
        <v>149745</v>
      </c>
      <c r="V263" s="226">
        <f t="shared" si="62"/>
        <v>-217023</v>
      </c>
      <c r="W263" s="226">
        <f t="shared" si="63"/>
        <v>-67278</v>
      </c>
      <c r="X263" s="227"/>
      <c r="Y263" s="226">
        <f t="shared" si="64"/>
        <v>-67278</v>
      </c>
    </row>
    <row r="264" spans="1:25" hidden="1" x14ac:dyDescent="0.25">
      <c r="B264" s="224" t="s">
        <v>40</v>
      </c>
      <c r="C264" s="225">
        <f t="shared" si="57"/>
        <v>0</v>
      </c>
      <c r="D264" s="225"/>
      <c r="E264" s="225">
        <f t="shared" si="58"/>
        <v>0</v>
      </c>
      <c r="F264" s="225">
        <v>171</v>
      </c>
      <c r="G264" s="223">
        <f t="shared" si="59"/>
        <v>0</v>
      </c>
      <c r="H264" s="225">
        <f t="shared" si="60"/>
        <v>0</v>
      </c>
      <c r="I264" s="225"/>
      <c r="J264" s="225">
        <f t="shared" si="61"/>
        <v>0</v>
      </c>
      <c r="K264" s="225">
        <f t="shared" si="67"/>
        <v>745</v>
      </c>
      <c r="L264" s="226">
        <f t="shared" si="68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69"/>
        <v>149745</v>
      </c>
      <c r="V264" s="226">
        <f t="shared" si="62"/>
        <v>-67278</v>
      </c>
      <c r="W264" s="226">
        <f t="shared" si="63"/>
        <v>82467</v>
      </c>
      <c r="X264" s="227"/>
      <c r="Y264" s="226">
        <f t="shared" si="64"/>
        <v>82467</v>
      </c>
    </row>
    <row r="265" spans="1:25" s="199" customFormat="1" hidden="1" x14ac:dyDescent="0.25">
      <c r="A265"/>
      <c r="B265" s="224" t="s">
        <v>41</v>
      </c>
      <c r="C265" s="225">
        <f t="shared" si="57"/>
        <v>0</v>
      </c>
      <c r="D265" s="225"/>
      <c r="E265" s="225">
        <f t="shared" si="58"/>
        <v>0</v>
      </c>
      <c r="F265" s="225">
        <v>171</v>
      </c>
      <c r="G265" s="223">
        <f t="shared" si="59"/>
        <v>0</v>
      </c>
      <c r="H265" s="225">
        <f t="shared" si="60"/>
        <v>0</v>
      </c>
      <c r="I265" s="225"/>
      <c r="J265" s="225">
        <f t="shared" si="61"/>
        <v>0</v>
      </c>
      <c r="K265" s="225">
        <f t="shared" si="67"/>
        <v>745</v>
      </c>
      <c r="L265" s="226">
        <f t="shared" si="68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69"/>
        <v>149745</v>
      </c>
      <c r="V265" s="226">
        <f t="shared" si="62"/>
        <v>82467</v>
      </c>
      <c r="W265" s="226">
        <f t="shared" si="63"/>
        <v>232212</v>
      </c>
      <c r="X265" s="227"/>
      <c r="Y265" s="226">
        <f t="shared" si="64"/>
        <v>232212</v>
      </c>
    </row>
    <row r="266" spans="1:25" hidden="1" x14ac:dyDescent="0.25">
      <c r="B266" s="224" t="s">
        <v>42</v>
      </c>
      <c r="C266" s="225">
        <f t="shared" si="57"/>
        <v>0</v>
      </c>
      <c r="D266" s="225"/>
      <c r="E266" s="225">
        <f t="shared" si="58"/>
        <v>0</v>
      </c>
      <c r="F266" s="225">
        <v>171</v>
      </c>
      <c r="G266" s="223">
        <f t="shared" si="59"/>
        <v>0</v>
      </c>
      <c r="H266" s="225">
        <f t="shared" si="60"/>
        <v>0</v>
      </c>
      <c r="I266" s="225"/>
      <c r="J266" s="225">
        <f t="shared" si="61"/>
        <v>0</v>
      </c>
      <c r="K266" s="225">
        <f t="shared" si="67"/>
        <v>745</v>
      </c>
      <c r="L266" s="226">
        <f t="shared" si="68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69"/>
        <v>149745</v>
      </c>
      <c r="V266" s="226">
        <f t="shared" si="62"/>
        <v>232212</v>
      </c>
      <c r="W266" s="226">
        <f t="shared" si="63"/>
        <v>381957</v>
      </c>
      <c r="X266" s="227"/>
      <c r="Y266" s="226">
        <f t="shared" si="64"/>
        <v>381957</v>
      </c>
    </row>
    <row r="267" spans="1:25" hidden="1" x14ac:dyDescent="0.25">
      <c r="B267" s="224" t="s">
        <v>43</v>
      </c>
      <c r="C267" s="225">
        <f t="shared" si="57"/>
        <v>0</v>
      </c>
      <c r="D267" s="225"/>
      <c r="E267" s="225">
        <f t="shared" si="58"/>
        <v>0</v>
      </c>
      <c r="F267" s="225">
        <v>171</v>
      </c>
      <c r="G267" s="223">
        <f t="shared" si="59"/>
        <v>0</v>
      </c>
      <c r="H267" s="225">
        <f t="shared" si="60"/>
        <v>0</v>
      </c>
      <c r="I267" s="225"/>
      <c r="J267" s="225">
        <f t="shared" si="61"/>
        <v>0</v>
      </c>
      <c r="K267" s="225">
        <f t="shared" si="67"/>
        <v>745</v>
      </c>
      <c r="L267" s="226">
        <f t="shared" si="68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69"/>
        <v>149745</v>
      </c>
      <c r="V267" s="226">
        <f t="shared" si="62"/>
        <v>381957</v>
      </c>
      <c r="W267" s="226">
        <f t="shared" si="63"/>
        <v>531702</v>
      </c>
      <c r="X267" s="227"/>
      <c r="Y267" s="226">
        <f t="shared" si="64"/>
        <v>531702</v>
      </c>
    </row>
    <row r="268" spans="1:25" hidden="1" x14ac:dyDescent="0.25">
      <c r="B268" s="224" t="s">
        <v>44</v>
      </c>
      <c r="C268" s="225">
        <f t="shared" si="57"/>
        <v>0</v>
      </c>
      <c r="D268" s="225"/>
      <c r="E268" s="225">
        <f t="shared" si="58"/>
        <v>0</v>
      </c>
      <c r="F268" s="225">
        <v>171</v>
      </c>
      <c r="G268" s="223">
        <f t="shared" si="59"/>
        <v>0</v>
      </c>
      <c r="H268" s="225">
        <f t="shared" si="60"/>
        <v>0</v>
      </c>
      <c r="I268" s="225"/>
      <c r="J268" s="225">
        <f t="shared" si="61"/>
        <v>0</v>
      </c>
      <c r="K268" s="225">
        <f t="shared" si="67"/>
        <v>745</v>
      </c>
      <c r="L268" s="226">
        <f t="shared" si="68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69"/>
        <v>149745</v>
      </c>
      <c r="V268" s="226">
        <f t="shared" si="62"/>
        <v>531702</v>
      </c>
      <c r="W268" s="226">
        <f t="shared" si="63"/>
        <v>681447</v>
      </c>
      <c r="X268" s="227"/>
      <c r="Y268" s="226">
        <f t="shared" si="64"/>
        <v>681447</v>
      </c>
    </row>
    <row r="269" spans="1:25" ht="15.75" hidden="1" thickBot="1" x14ac:dyDescent="0.3">
      <c r="B269" s="224" t="s">
        <v>45</v>
      </c>
      <c r="C269" s="225">
        <f t="shared" si="57"/>
        <v>0</v>
      </c>
      <c r="D269" s="225"/>
      <c r="E269" s="225">
        <f t="shared" si="58"/>
        <v>0</v>
      </c>
      <c r="F269" s="225">
        <v>171</v>
      </c>
      <c r="G269" s="223">
        <f t="shared" si="59"/>
        <v>0</v>
      </c>
      <c r="H269" s="225">
        <f t="shared" si="60"/>
        <v>0</v>
      </c>
      <c r="I269" s="225"/>
      <c r="J269" s="225">
        <f t="shared" si="61"/>
        <v>0</v>
      </c>
      <c r="K269" s="225">
        <f t="shared" si="67"/>
        <v>745</v>
      </c>
      <c r="L269" s="226">
        <f t="shared" si="68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69"/>
        <v>149745</v>
      </c>
      <c r="V269" s="226">
        <f t="shared" si="62"/>
        <v>681447</v>
      </c>
      <c r="W269" s="226">
        <f t="shared" si="63"/>
        <v>831192</v>
      </c>
      <c r="X269" s="227"/>
      <c r="Y269" s="226">
        <f t="shared" si="64"/>
        <v>831192</v>
      </c>
    </row>
    <row r="270" spans="1:25" ht="15.75" hidden="1" thickBot="1" x14ac:dyDescent="0.3">
      <c r="B270" s="195" t="s">
        <v>46</v>
      </c>
      <c r="C270" s="175">
        <f t="shared" si="57"/>
        <v>0</v>
      </c>
      <c r="D270" s="175"/>
      <c r="E270" s="175">
        <f t="shared" si="58"/>
        <v>0</v>
      </c>
      <c r="F270" s="175">
        <f>F269</f>
        <v>171</v>
      </c>
      <c r="G270" s="177">
        <f t="shared" si="59"/>
        <v>0</v>
      </c>
      <c r="H270" s="175">
        <f t="shared" si="60"/>
        <v>0</v>
      </c>
      <c r="I270" s="175"/>
      <c r="J270" s="175">
        <f t="shared" si="61"/>
        <v>0</v>
      </c>
      <c r="K270" s="225">
        <f t="shared" si="67"/>
        <v>745</v>
      </c>
      <c r="L270" s="226">
        <f t="shared" si="68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69"/>
        <v>149745</v>
      </c>
      <c r="V270" s="176">
        <f t="shared" si="62"/>
        <v>831192</v>
      </c>
      <c r="W270" s="176">
        <f t="shared" si="63"/>
        <v>980937</v>
      </c>
      <c r="X270" s="177"/>
      <c r="Y270" s="176">
        <f t="shared" si="64"/>
        <v>980937</v>
      </c>
    </row>
    <row r="273" spans="7:9" ht="15.75" thickBot="1" x14ac:dyDescent="0.3"/>
    <row r="274" spans="7:9" ht="15.75" thickBot="1" x14ac:dyDescent="0.3">
      <c r="G274" s="262" t="s">
        <v>166</v>
      </c>
      <c r="H274" s="263"/>
      <c r="I274" s="264"/>
    </row>
    <row r="275" spans="7:9" x14ac:dyDescent="0.25">
      <c r="G275" s="204" t="s">
        <v>109</v>
      </c>
      <c r="H275" s="205"/>
      <c r="I275" s="153">
        <v>717</v>
      </c>
    </row>
    <row r="276" spans="7:9" ht="15.75" thickBot="1" x14ac:dyDescent="0.3">
      <c r="G276" s="206" t="s">
        <v>110</v>
      </c>
      <c r="H276" s="207"/>
      <c r="I276" s="154">
        <v>4910</v>
      </c>
    </row>
    <row r="277" spans="7:9" ht="15.75" thickBot="1" x14ac:dyDescent="0.3">
      <c r="G277" s="260" t="s">
        <v>157</v>
      </c>
      <c r="H277" s="265"/>
      <c r="I277" s="261"/>
    </row>
    <row r="278" spans="7:9" ht="15.75" thickBot="1" x14ac:dyDescent="0.3">
      <c r="G278" s="260" t="s">
        <v>111</v>
      </c>
      <c r="H278" s="261"/>
      <c r="I278" s="155" t="s">
        <v>112</v>
      </c>
    </row>
    <row r="279" spans="7:9" x14ac:dyDescent="0.25">
      <c r="G279" s="208">
        <v>1</v>
      </c>
      <c r="H279" s="157">
        <v>40</v>
      </c>
      <c r="I279" s="158">
        <v>717</v>
      </c>
    </row>
    <row r="280" spans="7:9" x14ac:dyDescent="0.25">
      <c r="G280" s="209">
        <v>41</v>
      </c>
      <c r="H280" s="160">
        <v>80</v>
      </c>
      <c r="I280" s="161">
        <v>948</v>
      </c>
    </row>
    <row r="281" spans="7:9" x14ac:dyDescent="0.25">
      <c r="G281" s="210">
        <v>81</v>
      </c>
      <c r="H281" s="163">
        <v>100</v>
      </c>
      <c r="I281" s="161">
        <v>1641</v>
      </c>
    </row>
    <row r="282" spans="7:9" ht="15.75" thickBot="1" x14ac:dyDescent="0.3">
      <c r="G282" s="211">
        <v>101</v>
      </c>
      <c r="H282" s="165" t="s">
        <v>113</v>
      </c>
      <c r="I282" s="166">
        <v>3024</v>
      </c>
    </row>
    <row r="283" spans="7:9" ht="15.75" thickBot="1" x14ac:dyDescent="0.3">
      <c r="G283" s="167"/>
      <c r="H283" s="168"/>
      <c r="I283" s="169"/>
    </row>
  </sheetData>
  <mergeCells count="11">
    <mergeCell ref="G278:H278"/>
    <mergeCell ref="B1:C1"/>
    <mergeCell ref="D1:F1"/>
    <mergeCell ref="B2:C2"/>
    <mergeCell ref="D2:F2"/>
    <mergeCell ref="B3:C3"/>
    <mergeCell ref="AA5:AA6"/>
    <mergeCell ref="S4:W4"/>
    <mergeCell ref="N4:R4"/>
    <mergeCell ref="G274:I274"/>
    <mergeCell ref="G277:I277"/>
  </mergeCells>
  <phoneticPr fontId="17" type="noConversion"/>
  <conditionalFormatting sqref="Y118:Y222">
    <cfRule type="cellIs" dxfId="2230" priority="21" stopIfTrue="1" operator="lessThan">
      <formula>-0.999999</formula>
    </cfRule>
    <cfRule type="cellIs" dxfId="2229" priority="22" stopIfTrue="1" operator="greaterThan">
      <formula>0.9999999</formula>
    </cfRule>
  </conditionalFormatting>
  <conditionalFormatting sqref="J7:J222">
    <cfRule type="cellIs" dxfId="2228" priority="20" operator="greaterThan">
      <formula>100</formula>
    </cfRule>
  </conditionalFormatting>
  <conditionalFormatting sqref="X7:X192">
    <cfRule type="cellIs" dxfId="2227" priority="19" operator="lessThan">
      <formula>1</formula>
    </cfRule>
  </conditionalFormatting>
  <conditionalFormatting sqref="X201:X202">
    <cfRule type="cellIs" dxfId="2226" priority="18" operator="lessThan">
      <formula>1</formula>
    </cfRule>
  </conditionalFormatting>
  <conditionalFormatting sqref="X212">
    <cfRule type="cellIs" dxfId="2225" priority="17" operator="lessThan">
      <formula>1</formula>
    </cfRule>
  </conditionalFormatting>
  <conditionalFormatting sqref="J223:J258">
    <cfRule type="cellIs" dxfId="2224" priority="16" operator="greaterThan">
      <formula>100</formula>
    </cfRule>
  </conditionalFormatting>
  <conditionalFormatting sqref="J259:J270">
    <cfRule type="cellIs" dxfId="2223" priority="15" operator="greaterThan">
      <formula>100</formula>
    </cfRule>
  </conditionalFormatting>
  <conditionalFormatting sqref="Y259:Y263">
    <cfRule type="cellIs" dxfId="2222" priority="13" stopIfTrue="1" operator="lessThan">
      <formula>-0.999999</formula>
    </cfRule>
    <cfRule type="cellIs" dxfId="2221" priority="14" stopIfTrue="1" operator="greaterThan">
      <formula>0.9999999</formula>
    </cfRule>
  </conditionalFormatting>
  <conditionalFormatting sqref="X259:X269">
    <cfRule type="cellIs" dxfId="2220" priority="12" operator="lessThan">
      <formula>1</formula>
    </cfRule>
  </conditionalFormatting>
  <conditionalFormatting sqref="X259:X269">
    <cfRule type="cellIs" dxfId="2219" priority="11" operator="lessThan">
      <formula>1</formula>
    </cfRule>
  </conditionalFormatting>
  <conditionalFormatting sqref="Y264">
    <cfRule type="cellIs" dxfId="2218" priority="9" stopIfTrue="1" operator="lessThan">
      <formula>-0.999999</formula>
    </cfRule>
    <cfRule type="cellIs" dxfId="2217" priority="10" stopIfTrue="1" operator="greaterThan">
      <formula>0.9999999</formula>
    </cfRule>
  </conditionalFormatting>
  <conditionalFormatting sqref="Y265">
    <cfRule type="cellIs" dxfId="2216" priority="7" stopIfTrue="1" operator="lessThan">
      <formula>-0.999999</formula>
    </cfRule>
    <cfRule type="cellIs" dxfId="2215" priority="8" stopIfTrue="1" operator="greaterThan">
      <formula>0.9999999</formula>
    </cfRule>
  </conditionalFormatting>
  <conditionalFormatting sqref="Y266">
    <cfRule type="cellIs" dxfId="2214" priority="5" stopIfTrue="1" operator="lessThan">
      <formula>-0.999999</formula>
    </cfRule>
    <cfRule type="cellIs" dxfId="2213" priority="6" stopIfTrue="1" operator="greaterThan">
      <formula>0.9999999</formula>
    </cfRule>
  </conditionalFormatting>
  <conditionalFormatting sqref="Y267:Y269">
    <cfRule type="cellIs" dxfId="2212" priority="3" stopIfTrue="1" operator="lessThan">
      <formula>-0.999999</formula>
    </cfRule>
    <cfRule type="cellIs" dxfId="2211" priority="4" stopIfTrue="1" operator="greaterThan">
      <formula>0.9999999</formula>
    </cfRule>
  </conditionalFormatting>
  <conditionalFormatting sqref="Y258">
    <cfRule type="cellIs" dxfId="2210" priority="1" stopIfTrue="1" operator="lessThan">
      <formula>-0.999999</formula>
    </cfRule>
    <cfRule type="cellIs" dxfId="2209" priority="2" stopIfTrue="1" operator="greaterThan">
      <formula>0.9999999</formula>
    </cfRule>
  </conditionalFormatting>
  <pageMargins left="0.31496062992125984" right="0.11811023622047245" top="0.35433070866141736" bottom="0.35433070866141736" header="0" footer="0"/>
  <pageSetup scale="85" orientation="landscape" horizontalDpi="4294967293" verticalDpi="4294967293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37"/>
  <dimension ref="A1:AA283"/>
  <sheetViews>
    <sheetView topLeftCell="A2" workbookViewId="0">
      <selection activeCell="J259" sqref="J259"/>
    </sheetView>
  </sheetViews>
  <sheetFormatPr baseColWidth="10" defaultRowHeight="15" x14ac:dyDescent="0.25"/>
  <cols>
    <col min="2" max="2" width="16" customWidth="1"/>
    <col min="3" max="3" width="8.28515625" bestFit="1" customWidth="1"/>
    <col min="4" max="5" width="9.42578125" customWidth="1"/>
    <col min="6" max="6" width="6.7109375" customWidth="1"/>
    <col min="7" max="7" width="8" customWidth="1"/>
    <col min="8" max="8" width="10.28515625" customWidth="1"/>
    <col min="9" max="9" width="11.42578125" customWidth="1"/>
    <col min="10" max="10" width="8.85546875" customWidth="1"/>
    <col min="11" max="12" width="6.7109375" bestFit="1" customWidth="1"/>
    <col min="13" max="13" width="14.42578125" bestFit="1" customWidth="1"/>
    <col min="14" max="14" width="0.7109375" hidden="1" customWidth="1"/>
    <col min="15" max="15" width="9.28515625" bestFit="1" customWidth="1"/>
    <col min="16" max="16" width="14.28515625" customWidth="1"/>
    <col min="17" max="17" width="11.85546875" bestFit="1" customWidth="1"/>
    <col min="18" max="18" width="7.140625" hidden="1" customWidth="1"/>
    <col min="19" max="20" width="10.28515625" bestFit="1" customWidth="1"/>
    <col min="21" max="21" width="12" bestFit="1" customWidth="1"/>
    <col min="22" max="22" width="10.28515625" bestFit="1" customWidth="1"/>
    <col min="23" max="23" width="12.42578125" customWidth="1"/>
    <col min="24" max="26" width="13.42578125" customWidth="1"/>
    <col min="27" max="27" width="0" hidden="1" customWidth="1"/>
  </cols>
  <sheetData>
    <row r="1" spans="1:27" x14ac:dyDescent="0.25">
      <c r="B1" s="266" t="s">
        <v>0</v>
      </c>
      <c r="C1" s="266"/>
      <c r="D1" s="267" t="s">
        <v>74</v>
      </c>
      <c r="E1" s="267"/>
      <c r="F1" s="267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51</v>
      </c>
      <c r="E2" s="268"/>
      <c r="F2" s="268"/>
      <c r="R2" s="1"/>
      <c r="S2" s="1"/>
      <c r="T2" s="1"/>
      <c r="U2" s="1"/>
      <c r="V2" s="1"/>
      <c r="W2" s="1"/>
    </row>
    <row r="3" spans="1:27" ht="15.75" thickBot="1" x14ac:dyDescent="0.3">
      <c r="A3" s="172" t="s">
        <v>120</v>
      </c>
      <c r="B3" s="269" t="s">
        <v>2</v>
      </c>
      <c r="C3" s="269"/>
      <c r="D3" s="146" t="s">
        <v>161</v>
      </c>
      <c r="E3" s="143"/>
      <c r="F3" s="143"/>
      <c r="R3" s="1"/>
      <c r="S3" s="1"/>
      <c r="T3" s="1"/>
      <c r="U3" s="1"/>
      <c r="V3" s="1"/>
      <c r="W3" s="1"/>
    </row>
    <row r="4" spans="1:27" ht="19.5" customHeight="1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7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5.75" hidden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f t="shared" si="6"/>
        <v>0</v>
      </c>
      <c r="V96" s="21">
        <f t="shared" si="9"/>
        <v>0</v>
      </c>
      <c r="W96" s="21">
        <f t="shared" si="7"/>
        <v>0</v>
      </c>
      <c r="X96" s="20">
        <v>0</v>
      </c>
      <c r="Y96" s="21">
        <f t="shared" si="8"/>
        <v>0</v>
      </c>
      <c r="AA96">
        <f t="shared" si="10"/>
        <v>0</v>
      </c>
    </row>
    <row r="97" spans="1:27" ht="28.5" hidden="1" customHeight="1" thickBot="1" x14ac:dyDescent="0.3">
      <c r="A97" s="18"/>
      <c r="B97" s="19" t="s">
        <v>41</v>
      </c>
      <c r="C97" s="20">
        <v>0</v>
      </c>
      <c r="D97" s="20">
        <v>0</v>
      </c>
      <c r="E97" s="20">
        <v>0</v>
      </c>
      <c r="F97" s="20">
        <v>0</v>
      </c>
      <c r="G97" s="20">
        <v>0</v>
      </c>
      <c r="H97" s="20">
        <v>0</v>
      </c>
      <c r="I97" s="20">
        <v>0</v>
      </c>
      <c r="J97" s="20">
        <v>0</v>
      </c>
      <c r="K97" s="20">
        <v>0</v>
      </c>
      <c r="L97" s="20">
        <v>0</v>
      </c>
      <c r="M97" s="20"/>
      <c r="N97" s="20"/>
      <c r="O97" s="21"/>
      <c r="P97" s="21"/>
      <c r="Q97" s="20">
        <v>0</v>
      </c>
      <c r="R97" s="20"/>
      <c r="S97" s="20"/>
      <c r="T97" s="20"/>
      <c r="U97" s="20">
        <f t="shared" si="6"/>
        <v>0</v>
      </c>
      <c r="V97" s="21"/>
      <c r="W97" s="21">
        <f t="shared" si="7"/>
        <v>0</v>
      </c>
      <c r="X97" s="20"/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>
        <v>0</v>
      </c>
      <c r="D98" s="20">
        <v>0</v>
      </c>
      <c r="E98" s="20">
        <v>0</v>
      </c>
      <c r="F98" s="20">
        <v>0</v>
      </c>
      <c r="G98" s="20">
        <v>0</v>
      </c>
      <c r="H98" s="20">
        <v>0</v>
      </c>
      <c r="I98" s="20">
        <v>0</v>
      </c>
      <c r="J98" s="20">
        <v>0</v>
      </c>
      <c r="K98" s="20">
        <v>0</v>
      </c>
      <c r="L98" s="20">
        <v>0</v>
      </c>
      <c r="M98" s="20"/>
      <c r="N98" s="20"/>
      <c r="O98" s="21"/>
      <c r="P98" s="21"/>
      <c r="Q98" s="20">
        <v>0</v>
      </c>
      <c r="R98" s="20"/>
      <c r="S98" s="20"/>
      <c r="T98" s="20"/>
      <c r="U98" s="20">
        <f t="shared" ref="U98:U129" si="11">G98+L98+M98+R98+S98+N98+Q98+T98</f>
        <v>0</v>
      </c>
      <c r="V98" s="21">
        <f t="shared" si="9"/>
        <v>0</v>
      </c>
      <c r="W98" s="21">
        <f t="shared" si="7"/>
        <v>0</v>
      </c>
      <c r="X98" s="20"/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0</v>
      </c>
      <c r="E99" s="20">
        <v>0</v>
      </c>
      <c r="F99" s="20">
        <v>0</v>
      </c>
      <c r="G99" s="20">
        <v>0</v>
      </c>
      <c r="H99" s="20">
        <v>0</v>
      </c>
      <c r="I99" s="20">
        <v>0</v>
      </c>
      <c r="J99" s="20">
        <v>0</v>
      </c>
      <c r="K99" s="20">
        <v>0</v>
      </c>
      <c r="L99" s="20">
        <v>0</v>
      </c>
      <c r="M99" s="20"/>
      <c r="N99" s="20"/>
      <c r="O99" s="21"/>
      <c r="P99" s="21"/>
      <c r="Q99" s="20">
        <v>0</v>
      </c>
      <c r="R99" s="20"/>
      <c r="S99" s="20"/>
      <c r="T99" s="20"/>
      <c r="U99" s="20">
        <f t="shared" si="11"/>
        <v>0</v>
      </c>
      <c r="V99" s="21">
        <f t="shared" si="9"/>
        <v>0</v>
      </c>
      <c r="W99" s="21">
        <f t="shared" si="7"/>
        <v>0</v>
      </c>
      <c r="X99" s="20"/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0</v>
      </c>
      <c r="D100" s="20">
        <v>0</v>
      </c>
      <c r="E100" s="20">
        <v>0</v>
      </c>
      <c r="F100" s="20">
        <v>0</v>
      </c>
      <c r="G100" s="20">
        <v>0</v>
      </c>
      <c r="H100" s="20">
        <v>0</v>
      </c>
      <c r="I100" s="20">
        <v>0</v>
      </c>
      <c r="J100" s="20">
        <v>0</v>
      </c>
      <c r="K100" s="20">
        <v>0</v>
      </c>
      <c r="L100" s="20">
        <v>0</v>
      </c>
      <c r="M100" s="20"/>
      <c r="N100" s="20"/>
      <c r="O100" s="21"/>
      <c r="P100" s="21"/>
      <c r="Q100" s="20">
        <v>0</v>
      </c>
      <c r="R100" s="20"/>
      <c r="S100" s="20"/>
      <c r="T100" s="20"/>
      <c r="U100" s="20">
        <f t="shared" si="11"/>
        <v>0</v>
      </c>
      <c r="V100" s="21">
        <f t="shared" si="9"/>
        <v>0</v>
      </c>
      <c r="W100" s="21">
        <f t="shared" si="7"/>
        <v>0</v>
      </c>
      <c r="X100" s="20"/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0</v>
      </c>
      <c r="D101" s="20">
        <v>0</v>
      </c>
      <c r="E101" s="20">
        <v>0</v>
      </c>
      <c r="F101" s="20">
        <v>0</v>
      </c>
      <c r="G101" s="20">
        <v>0</v>
      </c>
      <c r="H101" s="20">
        <v>0</v>
      </c>
      <c r="I101" s="20">
        <v>0</v>
      </c>
      <c r="J101" s="20">
        <v>0</v>
      </c>
      <c r="K101" s="20">
        <v>0</v>
      </c>
      <c r="L101" s="20">
        <v>0</v>
      </c>
      <c r="M101" s="20"/>
      <c r="N101" s="20"/>
      <c r="O101" s="21"/>
      <c r="P101" s="21"/>
      <c r="Q101" s="20">
        <v>0</v>
      </c>
      <c r="R101" s="20"/>
      <c r="S101" s="20"/>
      <c r="T101" s="20"/>
      <c r="U101" s="20">
        <f t="shared" si="11"/>
        <v>0</v>
      </c>
      <c r="V101" s="21">
        <f t="shared" si="9"/>
        <v>0</v>
      </c>
      <c r="W101" s="21">
        <f t="shared" si="7"/>
        <v>0</v>
      </c>
      <c r="X101" s="20"/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>
        <v>0</v>
      </c>
      <c r="D102" s="20">
        <v>0</v>
      </c>
      <c r="E102" s="20">
        <v>0</v>
      </c>
      <c r="F102" s="20">
        <v>0</v>
      </c>
      <c r="G102" s="20">
        <v>0</v>
      </c>
      <c r="H102" s="20">
        <v>0</v>
      </c>
      <c r="I102" s="20">
        <v>0</v>
      </c>
      <c r="J102" s="20">
        <v>0</v>
      </c>
      <c r="K102" s="20">
        <v>0</v>
      </c>
      <c r="L102" s="20">
        <v>0</v>
      </c>
      <c r="M102" s="20"/>
      <c r="N102" s="20"/>
      <c r="O102" s="21"/>
      <c r="P102" s="21"/>
      <c r="Q102" s="20">
        <v>0</v>
      </c>
      <c r="R102" s="20"/>
      <c r="S102" s="20"/>
      <c r="T102" s="20"/>
      <c r="U102" s="20">
        <f t="shared" si="11"/>
        <v>0</v>
      </c>
      <c r="V102" s="21">
        <f t="shared" si="9"/>
        <v>0</v>
      </c>
      <c r="W102" s="21">
        <f t="shared" si="7"/>
        <v>0</v>
      </c>
      <c r="X102" s="20"/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0</v>
      </c>
      <c r="D103" s="20">
        <v>0</v>
      </c>
      <c r="E103" s="20">
        <v>0</v>
      </c>
      <c r="F103" s="20">
        <v>0</v>
      </c>
      <c r="G103" s="20">
        <v>0</v>
      </c>
      <c r="H103" s="20">
        <v>0</v>
      </c>
      <c r="I103" s="20">
        <v>0</v>
      </c>
      <c r="J103" s="20">
        <v>0</v>
      </c>
      <c r="K103" s="20">
        <v>0</v>
      </c>
      <c r="L103" s="20">
        <v>0</v>
      </c>
      <c r="M103" s="20"/>
      <c r="N103" s="20"/>
      <c r="O103" s="21"/>
      <c r="P103" s="21"/>
      <c r="Q103" s="20">
        <v>0</v>
      </c>
      <c r="R103" s="20"/>
      <c r="S103" s="20"/>
      <c r="T103" s="20"/>
      <c r="U103" s="20">
        <f t="shared" si="11"/>
        <v>0</v>
      </c>
      <c r="V103" s="21">
        <f t="shared" si="9"/>
        <v>0</v>
      </c>
      <c r="W103" s="21">
        <f t="shared" si="7"/>
        <v>0</v>
      </c>
      <c r="X103" s="20"/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0</v>
      </c>
      <c r="D104" s="20">
        <v>0</v>
      </c>
      <c r="E104" s="20">
        <v>0</v>
      </c>
      <c r="F104" s="20">
        <v>0</v>
      </c>
      <c r="G104" s="20">
        <v>0</v>
      </c>
      <c r="H104" s="20">
        <v>0</v>
      </c>
      <c r="I104" s="20">
        <v>0</v>
      </c>
      <c r="J104" s="20">
        <v>0</v>
      </c>
      <c r="K104" s="20">
        <v>0</v>
      </c>
      <c r="L104" s="20">
        <v>0</v>
      </c>
      <c r="M104" s="20"/>
      <c r="N104" s="20"/>
      <c r="O104" s="21"/>
      <c r="P104" s="21"/>
      <c r="Q104" s="20">
        <v>0</v>
      </c>
      <c r="R104" s="20"/>
      <c r="S104" s="20"/>
      <c r="T104" s="20"/>
      <c r="U104" s="20">
        <f t="shared" si="11"/>
        <v>0</v>
      </c>
      <c r="V104" s="21">
        <f t="shared" si="9"/>
        <v>0</v>
      </c>
      <c r="W104" s="21">
        <f t="shared" si="7"/>
        <v>0</v>
      </c>
      <c r="X104" s="20"/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0</v>
      </c>
      <c r="D105" s="20">
        <v>0</v>
      </c>
      <c r="E105" s="20">
        <v>0</v>
      </c>
      <c r="F105" s="20">
        <v>0</v>
      </c>
      <c r="G105" s="20">
        <v>0</v>
      </c>
      <c r="H105" s="20">
        <v>0</v>
      </c>
      <c r="I105" s="20">
        <v>0</v>
      </c>
      <c r="J105" s="20">
        <v>0</v>
      </c>
      <c r="K105" s="20">
        <v>0</v>
      </c>
      <c r="L105" s="20">
        <v>0</v>
      </c>
      <c r="M105" s="20"/>
      <c r="N105" s="20"/>
      <c r="O105" s="21"/>
      <c r="P105" s="21"/>
      <c r="Q105" s="20">
        <v>0</v>
      </c>
      <c r="R105" s="20"/>
      <c r="S105" s="20"/>
      <c r="T105" s="20"/>
      <c r="U105" s="20">
        <f t="shared" si="11"/>
        <v>0</v>
      </c>
      <c r="V105" s="21">
        <f t="shared" si="9"/>
        <v>0</v>
      </c>
      <c r="W105" s="21">
        <f t="shared" si="7"/>
        <v>0</v>
      </c>
      <c r="X105" s="20"/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0</v>
      </c>
      <c r="D106" s="20">
        <v>0</v>
      </c>
      <c r="E106" s="20">
        <v>0</v>
      </c>
      <c r="F106" s="20">
        <v>0</v>
      </c>
      <c r="G106" s="20">
        <v>0</v>
      </c>
      <c r="H106" s="20">
        <v>0</v>
      </c>
      <c r="I106" s="20">
        <v>0</v>
      </c>
      <c r="J106" s="20">
        <v>0</v>
      </c>
      <c r="K106" s="20">
        <v>0</v>
      </c>
      <c r="L106" s="20">
        <v>0</v>
      </c>
      <c r="M106" s="20"/>
      <c r="N106" s="20"/>
      <c r="O106" s="21"/>
      <c r="P106" s="21"/>
      <c r="Q106" s="20">
        <v>0</v>
      </c>
      <c r="R106" s="20"/>
      <c r="S106" s="20"/>
      <c r="T106" s="20"/>
      <c r="U106" s="20">
        <f t="shared" si="11"/>
        <v>0</v>
      </c>
      <c r="V106" s="21">
        <f t="shared" si="9"/>
        <v>0</v>
      </c>
      <c r="W106" s="21">
        <f t="shared" si="7"/>
        <v>0</v>
      </c>
      <c r="X106" s="20"/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>
        <v>0</v>
      </c>
      <c r="D107" s="20">
        <v>0</v>
      </c>
      <c r="E107" s="20">
        <v>0</v>
      </c>
      <c r="F107" s="20">
        <v>0</v>
      </c>
      <c r="G107" s="20">
        <v>0</v>
      </c>
      <c r="H107" s="20">
        <v>0</v>
      </c>
      <c r="I107" s="20">
        <v>0</v>
      </c>
      <c r="J107" s="20">
        <v>0</v>
      </c>
      <c r="K107" s="20">
        <v>0</v>
      </c>
      <c r="L107" s="20">
        <v>0</v>
      </c>
      <c r="M107" s="20"/>
      <c r="N107" s="20"/>
      <c r="O107" s="21"/>
      <c r="P107" s="21"/>
      <c r="Q107" s="20">
        <v>0</v>
      </c>
      <c r="R107" s="20"/>
      <c r="S107" s="20"/>
      <c r="T107" s="20"/>
      <c r="U107" s="20">
        <f t="shared" si="11"/>
        <v>0</v>
      </c>
      <c r="V107" s="21">
        <f t="shared" si="9"/>
        <v>0</v>
      </c>
      <c r="W107" s="21">
        <f t="shared" si="7"/>
        <v>0</v>
      </c>
      <c r="X107" s="20"/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0</v>
      </c>
      <c r="D108" s="20">
        <v>0</v>
      </c>
      <c r="E108" s="20">
        <v>0</v>
      </c>
      <c r="F108" s="20">
        <v>0</v>
      </c>
      <c r="G108" s="20">
        <v>0</v>
      </c>
      <c r="H108" s="20">
        <v>0</v>
      </c>
      <c r="I108" s="20">
        <v>0</v>
      </c>
      <c r="J108" s="20">
        <v>0</v>
      </c>
      <c r="K108" s="20">
        <v>0</v>
      </c>
      <c r="L108" s="20">
        <v>0</v>
      </c>
      <c r="M108" s="20"/>
      <c r="N108" s="20"/>
      <c r="O108" s="21"/>
      <c r="P108" s="21"/>
      <c r="Q108" s="20">
        <v>0</v>
      </c>
      <c r="R108" s="20"/>
      <c r="S108" s="20"/>
      <c r="T108" s="20"/>
      <c r="U108" s="20">
        <f t="shared" si="11"/>
        <v>0</v>
      </c>
      <c r="V108" s="21">
        <f t="shared" si="9"/>
        <v>0</v>
      </c>
      <c r="W108" s="21">
        <f t="shared" si="7"/>
        <v>0</v>
      </c>
      <c r="X108" s="20"/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0</v>
      </c>
      <c r="D109" s="20">
        <v>0</v>
      </c>
      <c r="E109" s="20">
        <v>0</v>
      </c>
      <c r="F109" s="20">
        <v>0</v>
      </c>
      <c r="G109" s="20">
        <v>0</v>
      </c>
      <c r="H109" s="20">
        <v>0</v>
      </c>
      <c r="I109" s="20">
        <v>0</v>
      </c>
      <c r="J109" s="20">
        <v>0</v>
      </c>
      <c r="K109" s="20">
        <v>0</v>
      </c>
      <c r="L109" s="20">
        <v>0</v>
      </c>
      <c r="M109" s="20"/>
      <c r="N109" s="20"/>
      <c r="O109" s="21"/>
      <c r="P109" s="21"/>
      <c r="Q109" s="20">
        <v>0</v>
      </c>
      <c r="R109" s="20"/>
      <c r="S109" s="20"/>
      <c r="T109" s="20"/>
      <c r="U109" s="20">
        <f t="shared" si="11"/>
        <v>0</v>
      </c>
      <c r="V109" s="21">
        <f t="shared" si="9"/>
        <v>0</v>
      </c>
      <c r="W109" s="21">
        <f t="shared" si="7"/>
        <v>0</v>
      </c>
      <c r="X109" s="20"/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0</v>
      </c>
      <c r="D110" s="20">
        <v>0</v>
      </c>
      <c r="E110" s="20">
        <v>0</v>
      </c>
      <c r="F110" s="20">
        <v>0</v>
      </c>
      <c r="G110" s="20">
        <v>0</v>
      </c>
      <c r="H110" s="20">
        <v>0</v>
      </c>
      <c r="I110" s="20">
        <v>0</v>
      </c>
      <c r="J110" s="20">
        <v>0</v>
      </c>
      <c r="K110" s="20">
        <v>0</v>
      </c>
      <c r="L110" s="20">
        <v>0</v>
      </c>
      <c r="M110" s="20"/>
      <c r="N110" s="20"/>
      <c r="O110" s="21"/>
      <c r="P110" s="21"/>
      <c r="Q110" s="20">
        <v>0</v>
      </c>
      <c r="R110" s="20"/>
      <c r="S110" s="20"/>
      <c r="T110" s="20"/>
      <c r="U110" s="20">
        <f t="shared" si="11"/>
        <v>0</v>
      </c>
      <c r="V110" s="21">
        <f t="shared" si="9"/>
        <v>0</v>
      </c>
      <c r="W110" s="21">
        <f t="shared" si="7"/>
        <v>0</v>
      </c>
      <c r="X110" s="20"/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0</v>
      </c>
      <c r="D111" s="20">
        <v>0</v>
      </c>
      <c r="E111" s="20">
        <v>0</v>
      </c>
      <c r="F111" s="20">
        <v>0</v>
      </c>
      <c r="G111" s="20">
        <v>0</v>
      </c>
      <c r="H111" s="20">
        <v>0</v>
      </c>
      <c r="I111" s="20">
        <v>0</v>
      </c>
      <c r="J111" s="20">
        <v>0</v>
      </c>
      <c r="K111" s="20">
        <v>0</v>
      </c>
      <c r="L111" s="20">
        <v>0</v>
      </c>
      <c r="M111" s="20"/>
      <c r="N111" s="20"/>
      <c r="O111" s="21"/>
      <c r="P111" s="21"/>
      <c r="Q111" s="20">
        <v>0</v>
      </c>
      <c r="R111" s="20"/>
      <c r="S111" s="20"/>
      <c r="T111" s="20"/>
      <c r="U111" s="20">
        <f t="shared" si="11"/>
        <v>0</v>
      </c>
      <c r="V111" s="21">
        <f t="shared" si="9"/>
        <v>0</v>
      </c>
      <c r="W111" s="21">
        <f t="shared" si="7"/>
        <v>0</v>
      </c>
      <c r="X111" s="20"/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0</v>
      </c>
      <c r="D112" s="20">
        <v>0</v>
      </c>
      <c r="E112" s="20">
        <v>0</v>
      </c>
      <c r="F112" s="20">
        <v>0</v>
      </c>
      <c r="G112" s="20">
        <v>0</v>
      </c>
      <c r="H112" s="20">
        <v>0</v>
      </c>
      <c r="I112" s="20">
        <v>0</v>
      </c>
      <c r="J112" s="20">
        <v>0</v>
      </c>
      <c r="K112" s="20">
        <v>0</v>
      </c>
      <c r="L112" s="20">
        <v>0</v>
      </c>
      <c r="M112" s="20"/>
      <c r="N112" s="20"/>
      <c r="O112" s="21"/>
      <c r="P112" s="21"/>
      <c r="Q112" s="20">
        <v>0</v>
      </c>
      <c r="R112" s="20"/>
      <c r="S112" s="20"/>
      <c r="T112" s="20"/>
      <c r="U112" s="20">
        <f t="shared" si="11"/>
        <v>0</v>
      </c>
      <c r="V112" s="21">
        <f t="shared" si="9"/>
        <v>0</v>
      </c>
      <c r="W112" s="21">
        <f t="shared" si="7"/>
        <v>0</v>
      </c>
      <c r="X112" s="20"/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0</v>
      </c>
      <c r="D113" s="20">
        <v>0</v>
      </c>
      <c r="E113" s="20">
        <v>0</v>
      </c>
      <c r="F113" s="20">
        <v>0</v>
      </c>
      <c r="G113" s="20">
        <v>0</v>
      </c>
      <c r="H113" s="20">
        <v>0</v>
      </c>
      <c r="I113" s="20">
        <v>0</v>
      </c>
      <c r="J113" s="20">
        <v>0</v>
      </c>
      <c r="K113" s="20">
        <v>0</v>
      </c>
      <c r="L113" s="20">
        <v>0</v>
      </c>
      <c r="M113" s="20"/>
      <c r="N113" s="20"/>
      <c r="O113" s="21"/>
      <c r="P113" s="21"/>
      <c r="Q113" s="20">
        <v>0</v>
      </c>
      <c r="R113" s="20"/>
      <c r="S113" s="20"/>
      <c r="T113" s="20"/>
      <c r="U113" s="20">
        <f t="shared" si="11"/>
        <v>0</v>
      </c>
      <c r="V113" s="21">
        <f t="shared" si="9"/>
        <v>0</v>
      </c>
      <c r="W113" s="21">
        <f t="shared" si="7"/>
        <v>0</v>
      </c>
      <c r="X113" s="20"/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0</v>
      </c>
      <c r="D114" s="20">
        <v>0</v>
      </c>
      <c r="E114" s="20">
        <v>0</v>
      </c>
      <c r="F114" s="20">
        <v>0</v>
      </c>
      <c r="G114" s="20">
        <v>0</v>
      </c>
      <c r="H114" s="20">
        <v>0</v>
      </c>
      <c r="I114" s="20">
        <v>0</v>
      </c>
      <c r="J114" s="20">
        <v>0</v>
      </c>
      <c r="K114" s="20">
        <v>0</v>
      </c>
      <c r="L114" s="20">
        <v>0</v>
      </c>
      <c r="M114" s="20"/>
      <c r="N114" s="20"/>
      <c r="O114" s="21"/>
      <c r="P114" s="21"/>
      <c r="Q114" s="20">
        <v>0</v>
      </c>
      <c r="R114" s="20"/>
      <c r="S114" s="20"/>
      <c r="T114" s="20"/>
      <c r="U114" s="20">
        <f t="shared" si="11"/>
        <v>0</v>
      </c>
      <c r="V114" s="21">
        <f t="shared" si="9"/>
        <v>0</v>
      </c>
      <c r="W114" s="21">
        <f t="shared" si="7"/>
        <v>0</v>
      </c>
      <c r="X114" s="20"/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0</v>
      </c>
      <c r="D115" s="20">
        <v>0</v>
      </c>
      <c r="E115" s="20">
        <v>0</v>
      </c>
      <c r="F115" s="20">
        <v>0</v>
      </c>
      <c r="G115" s="20">
        <v>0</v>
      </c>
      <c r="H115" s="20">
        <v>0</v>
      </c>
      <c r="I115" s="20">
        <v>0</v>
      </c>
      <c r="J115" s="20">
        <v>0</v>
      </c>
      <c r="K115" s="20">
        <v>0</v>
      </c>
      <c r="L115" s="20">
        <v>0</v>
      </c>
      <c r="M115" s="20"/>
      <c r="N115" s="20">
        <v>58859</v>
      </c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117718</v>
      </c>
      <c r="V115" s="21">
        <f t="shared" si="9"/>
        <v>0</v>
      </c>
      <c r="W115" s="21">
        <f t="shared" si="7"/>
        <v>117718</v>
      </c>
      <c r="X115" s="20">
        <v>117718</v>
      </c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0</v>
      </c>
      <c r="D116" s="20">
        <v>0</v>
      </c>
      <c r="E116" s="20">
        <v>0</v>
      </c>
      <c r="F116" s="20">
        <v>0</v>
      </c>
      <c r="G116" s="20">
        <v>0</v>
      </c>
      <c r="H116" s="20">
        <v>0</v>
      </c>
      <c r="I116" s="20">
        <v>0</v>
      </c>
      <c r="J116" s="20">
        <v>0</v>
      </c>
      <c r="K116" s="20">
        <v>0</v>
      </c>
      <c r="L116" s="20">
        <v>0</v>
      </c>
      <c r="M116" s="20"/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58859</v>
      </c>
      <c r="V116" s="21">
        <f t="shared" si="9"/>
        <v>0</v>
      </c>
      <c r="W116" s="21">
        <f t="shared" si="7"/>
        <v>58859</v>
      </c>
      <c r="X116" s="20">
        <v>58859</v>
      </c>
      <c r="Y116" s="21">
        <f t="shared" si="8"/>
        <v>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0</v>
      </c>
      <c r="D117" s="20">
        <v>0</v>
      </c>
      <c r="E117" s="20">
        <v>0</v>
      </c>
      <c r="F117" s="20">
        <v>0</v>
      </c>
      <c r="G117" s="20">
        <v>0</v>
      </c>
      <c r="H117" s="20">
        <v>0</v>
      </c>
      <c r="I117" s="20">
        <v>0</v>
      </c>
      <c r="J117" s="20">
        <v>0</v>
      </c>
      <c r="K117" s="20">
        <v>0</v>
      </c>
      <c r="L117" s="20">
        <v>0</v>
      </c>
      <c r="M117" s="20"/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58859</v>
      </c>
      <c r="V117" s="21">
        <f t="shared" si="9"/>
        <v>0</v>
      </c>
      <c r="W117" s="21">
        <f t="shared" si="7"/>
        <v>58859</v>
      </c>
      <c r="X117" s="20">
        <v>58859</v>
      </c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0</v>
      </c>
      <c r="D118" s="20">
        <v>0</v>
      </c>
      <c r="E118" s="20">
        <v>0</v>
      </c>
      <c r="F118" s="20">
        <v>0</v>
      </c>
      <c r="G118" s="20">
        <v>0</v>
      </c>
      <c r="H118" s="20">
        <v>0</v>
      </c>
      <c r="I118" s="20">
        <v>0</v>
      </c>
      <c r="J118" s="20">
        <v>0</v>
      </c>
      <c r="K118" s="20">
        <v>0</v>
      </c>
      <c r="L118" s="20">
        <v>0</v>
      </c>
      <c r="M118" s="20"/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58859</v>
      </c>
      <c r="V118" s="21">
        <f t="shared" si="9"/>
        <v>0</v>
      </c>
      <c r="W118" s="21">
        <f t="shared" si="7"/>
        <v>58859</v>
      </c>
      <c r="X118" s="20">
        <v>58859</v>
      </c>
      <c r="Y118" s="21">
        <f t="shared" si="8"/>
        <v>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0</v>
      </c>
      <c r="D119" s="20">
        <v>0</v>
      </c>
      <c r="E119" s="20">
        <v>0</v>
      </c>
      <c r="F119" s="20">
        <v>0</v>
      </c>
      <c r="G119" s="20">
        <v>0</v>
      </c>
      <c r="H119" s="20">
        <v>0</v>
      </c>
      <c r="I119" s="20">
        <v>0</v>
      </c>
      <c r="J119" s="20">
        <v>0</v>
      </c>
      <c r="K119" s="20">
        <v>0</v>
      </c>
      <c r="L119" s="20">
        <v>0</v>
      </c>
      <c r="M119" s="20"/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58859</v>
      </c>
      <c r="V119" s="21">
        <f t="shared" si="9"/>
        <v>0</v>
      </c>
      <c r="W119" s="21">
        <f t="shared" si="7"/>
        <v>58859</v>
      </c>
      <c r="X119" s="20">
        <v>58859</v>
      </c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0</v>
      </c>
      <c r="D120" s="20">
        <v>0</v>
      </c>
      <c r="E120" s="20">
        <v>0</v>
      </c>
      <c r="F120" s="20">
        <v>0</v>
      </c>
      <c r="G120" s="20">
        <v>0</v>
      </c>
      <c r="H120" s="20">
        <v>0</v>
      </c>
      <c r="I120" s="20">
        <v>0</v>
      </c>
      <c r="J120" s="20">
        <v>0</v>
      </c>
      <c r="K120" s="20">
        <v>0</v>
      </c>
      <c r="L120" s="20">
        <v>0</v>
      </c>
      <c r="M120" s="20"/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58859</v>
      </c>
      <c r="V120" s="21">
        <f t="shared" si="9"/>
        <v>0</v>
      </c>
      <c r="W120" s="21">
        <f t="shared" si="7"/>
        <v>58859</v>
      </c>
      <c r="X120" s="20">
        <v>58859</v>
      </c>
      <c r="Y120" s="21">
        <f t="shared" si="8"/>
        <v>0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0</v>
      </c>
      <c r="D121" s="20">
        <v>0</v>
      </c>
      <c r="E121" s="20">
        <v>0</v>
      </c>
      <c r="F121" s="20">
        <v>0</v>
      </c>
      <c r="G121" s="20">
        <v>0</v>
      </c>
      <c r="H121" s="20">
        <v>0</v>
      </c>
      <c r="I121" s="20">
        <v>0</v>
      </c>
      <c r="J121" s="20">
        <v>0</v>
      </c>
      <c r="K121" s="20">
        <v>0</v>
      </c>
      <c r="L121" s="20">
        <v>0</v>
      </c>
      <c r="M121" s="20"/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58859</v>
      </c>
      <c r="V121" s="21">
        <f t="shared" si="9"/>
        <v>0</v>
      </c>
      <c r="W121" s="21">
        <f t="shared" si="7"/>
        <v>58859</v>
      </c>
      <c r="X121" s="20">
        <v>58859</v>
      </c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0</v>
      </c>
      <c r="D122" s="20">
        <v>0</v>
      </c>
      <c r="E122" s="20">
        <v>0</v>
      </c>
      <c r="F122" s="20">
        <v>0</v>
      </c>
      <c r="G122" s="20">
        <v>0</v>
      </c>
      <c r="H122" s="20">
        <v>0</v>
      </c>
      <c r="I122" s="20">
        <v>0</v>
      </c>
      <c r="J122" s="20">
        <v>0</v>
      </c>
      <c r="K122" s="20">
        <v>0</v>
      </c>
      <c r="L122" s="20">
        <v>0</v>
      </c>
      <c r="M122" s="20"/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58859</v>
      </c>
      <c r="V122" s="21">
        <f t="shared" si="9"/>
        <v>0</v>
      </c>
      <c r="W122" s="21">
        <f t="shared" si="7"/>
        <v>58859</v>
      </c>
      <c r="X122" s="20">
        <v>58859</v>
      </c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0</v>
      </c>
      <c r="D123" s="20">
        <v>0</v>
      </c>
      <c r="E123" s="20">
        <v>0</v>
      </c>
      <c r="F123" s="20">
        <v>0</v>
      </c>
      <c r="G123" s="20">
        <v>0</v>
      </c>
      <c r="H123" s="20">
        <v>0</v>
      </c>
      <c r="I123" s="20">
        <v>0</v>
      </c>
      <c r="J123" s="20">
        <v>0</v>
      </c>
      <c r="K123" s="20">
        <v>0</v>
      </c>
      <c r="L123" s="20">
        <v>0</v>
      </c>
      <c r="M123" s="20"/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58859</v>
      </c>
      <c r="V123" s="21">
        <f t="shared" si="9"/>
        <v>0</v>
      </c>
      <c r="W123" s="21">
        <f t="shared" si="7"/>
        <v>58859</v>
      </c>
      <c r="X123" s="20">
        <v>58859</v>
      </c>
      <c r="Y123" s="21">
        <f t="shared" si="8"/>
        <v>0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0</v>
      </c>
      <c r="D124" s="20">
        <v>0</v>
      </c>
      <c r="E124" s="20">
        <v>0</v>
      </c>
      <c r="F124" s="20">
        <v>0</v>
      </c>
      <c r="G124" s="20">
        <v>0</v>
      </c>
      <c r="H124" s="20">
        <v>0</v>
      </c>
      <c r="I124" s="20">
        <v>0</v>
      </c>
      <c r="J124" s="20">
        <v>0</v>
      </c>
      <c r="K124" s="20">
        <v>0</v>
      </c>
      <c r="L124" s="20">
        <v>0</v>
      </c>
      <c r="M124" s="20"/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58859</v>
      </c>
      <c r="V124" s="21">
        <f t="shared" si="9"/>
        <v>0</v>
      </c>
      <c r="W124" s="21">
        <f t="shared" si="7"/>
        <v>58859</v>
      </c>
      <c r="X124" s="20">
        <v>58859</v>
      </c>
      <c r="Y124" s="21">
        <f t="shared" si="8"/>
        <v>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0</v>
      </c>
      <c r="D125" s="20">
        <v>0</v>
      </c>
      <c r="E125" s="20">
        <v>0</v>
      </c>
      <c r="F125" s="20">
        <v>0</v>
      </c>
      <c r="G125" s="20">
        <v>0</v>
      </c>
      <c r="H125" s="20">
        <v>0</v>
      </c>
      <c r="I125" s="20">
        <v>0</v>
      </c>
      <c r="J125" s="20">
        <v>0</v>
      </c>
      <c r="K125" s="20">
        <v>0</v>
      </c>
      <c r="L125" s="20">
        <v>0</v>
      </c>
      <c r="M125" s="20"/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1"/>
        <v>58859</v>
      </c>
      <c r="V125" s="21">
        <f t="shared" si="9"/>
        <v>0</v>
      </c>
      <c r="W125" s="21">
        <f t="shared" si="7"/>
        <v>58859</v>
      </c>
      <c r="X125" s="20">
        <v>58859</v>
      </c>
      <c r="Y125" s="21">
        <f t="shared" si="8"/>
        <v>0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0</v>
      </c>
      <c r="D126" s="20">
        <v>0</v>
      </c>
      <c r="E126" s="20">
        <v>0</v>
      </c>
      <c r="F126" s="20">
        <v>0</v>
      </c>
      <c r="G126" s="20">
        <v>0</v>
      </c>
      <c r="H126" s="20">
        <v>0</v>
      </c>
      <c r="I126" s="20">
        <v>0</v>
      </c>
      <c r="J126" s="20">
        <v>0</v>
      </c>
      <c r="K126" s="20">
        <v>0</v>
      </c>
      <c r="L126" s="20">
        <v>0</v>
      </c>
      <c r="M126" s="20"/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1"/>
        <v>58859</v>
      </c>
      <c r="V126" s="21">
        <f t="shared" si="9"/>
        <v>0</v>
      </c>
      <c r="W126" s="21">
        <f t="shared" si="7"/>
        <v>58859</v>
      </c>
      <c r="X126" s="20">
        <v>58859</v>
      </c>
      <c r="Y126" s="21">
        <f t="shared" si="8"/>
        <v>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0</v>
      </c>
      <c r="D127" s="20">
        <v>0</v>
      </c>
      <c r="E127" s="20">
        <v>0</v>
      </c>
      <c r="F127" s="20">
        <v>0</v>
      </c>
      <c r="G127" s="20">
        <v>0</v>
      </c>
      <c r="H127" s="20">
        <v>0</v>
      </c>
      <c r="I127" s="20">
        <v>0</v>
      </c>
      <c r="J127" s="20">
        <v>0</v>
      </c>
      <c r="K127" s="20">
        <v>0</v>
      </c>
      <c r="L127" s="20">
        <v>0</v>
      </c>
      <c r="M127" s="20"/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1"/>
        <v>59734</v>
      </c>
      <c r="V127" s="21">
        <f t="shared" si="9"/>
        <v>0</v>
      </c>
      <c r="W127" s="21">
        <f t="shared" si="7"/>
        <v>59734</v>
      </c>
      <c r="X127" s="20">
        <v>58859</v>
      </c>
      <c r="Y127" s="21">
        <f t="shared" si="8"/>
        <v>875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0</v>
      </c>
      <c r="D128" s="20">
        <v>0</v>
      </c>
      <c r="E128" s="20">
        <v>0</v>
      </c>
      <c r="F128" s="20">
        <v>0</v>
      </c>
      <c r="G128" s="20">
        <v>0</v>
      </c>
      <c r="H128" s="20">
        <v>0</v>
      </c>
      <c r="I128" s="20">
        <v>0</v>
      </c>
      <c r="J128" s="20">
        <v>0</v>
      </c>
      <c r="K128" s="20">
        <v>0</v>
      </c>
      <c r="L128" s="20">
        <v>0</v>
      </c>
      <c r="M128" s="20"/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si="11"/>
        <v>72022</v>
      </c>
      <c r="V128" s="21">
        <f t="shared" si="9"/>
        <v>875</v>
      </c>
      <c r="W128" s="21">
        <f t="shared" si="7"/>
        <v>72897</v>
      </c>
      <c r="X128" s="20">
        <v>72897</v>
      </c>
      <c r="Y128" s="21">
        <f t="shared" si="8"/>
        <v>0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0</v>
      </c>
      <c r="D129" s="20">
        <v>0</v>
      </c>
      <c r="E129" s="20">
        <v>0</v>
      </c>
      <c r="F129" s="20">
        <v>0</v>
      </c>
      <c r="G129" s="20">
        <v>0</v>
      </c>
      <c r="H129" s="20">
        <v>0</v>
      </c>
      <c r="I129" s="20">
        <v>0</v>
      </c>
      <c r="J129" s="20">
        <v>0</v>
      </c>
      <c r="K129" s="20">
        <v>0</v>
      </c>
      <c r="L129" s="20">
        <v>0</v>
      </c>
      <c r="M129" s="20"/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si="11"/>
        <v>59734</v>
      </c>
      <c r="V129" s="21">
        <f t="shared" si="9"/>
        <v>0</v>
      </c>
      <c r="W129" s="21">
        <f t="shared" si="7"/>
        <v>59734</v>
      </c>
      <c r="X129" s="20">
        <v>59734</v>
      </c>
      <c r="Y129" s="21">
        <f t="shared" si="8"/>
        <v>0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0</v>
      </c>
      <c r="D130" s="20">
        <v>0</v>
      </c>
      <c r="E130" s="20">
        <v>0</v>
      </c>
      <c r="F130" s="20">
        <v>0</v>
      </c>
      <c r="G130" s="20">
        <v>0</v>
      </c>
      <c r="H130" s="20">
        <v>0</v>
      </c>
      <c r="I130" s="20">
        <v>0</v>
      </c>
      <c r="J130" s="20">
        <v>0</v>
      </c>
      <c r="K130" s="20">
        <v>0</v>
      </c>
      <c r="L130" s="20">
        <v>0</v>
      </c>
      <c r="M130" s="20"/>
      <c r="N130" s="20"/>
      <c r="O130" s="21"/>
      <c r="P130" s="21"/>
      <c r="Q130" s="20">
        <v>0</v>
      </c>
      <c r="R130" s="20">
        <v>0</v>
      </c>
      <c r="S130" s="20">
        <v>59734</v>
      </c>
      <c r="T130" s="20"/>
      <c r="U130" s="20">
        <f t="shared" ref="U130:U161" si="12">G130+L130+M130+R130+S130+N130+Q130+T130</f>
        <v>59734</v>
      </c>
      <c r="V130" s="21">
        <f t="shared" si="9"/>
        <v>0</v>
      </c>
      <c r="W130" s="21">
        <f t="shared" si="7"/>
        <v>59734</v>
      </c>
      <c r="X130" s="20">
        <v>59734</v>
      </c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0</v>
      </c>
      <c r="I131" s="20">
        <v>0</v>
      </c>
      <c r="J131" s="20">
        <v>0</v>
      </c>
      <c r="K131" s="20">
        <v>0</v>
      </c>
      <c r="L131" s="20">
        <v>0</v>
      </c>
      <c r="M131" s="20"/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2"/>
        <v>59734</v>
      </c>
      <c r="V131" s="21">
        <f t="shared" si="9"/>
        <v>0</v>
      </c>
      <c r="W131" s="21">
        <f t="shared" si="7"/>
        <v>59734</v>
      </c>
      <c r="X131" s="20">
        <v>59734</v>
      </c>
      <c r="Y131" s="21">
        <f t="shared" si="8"/>
        <v>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0</v>
      </c>
      <c r="I132" s="20">
        <v>0</v>
      </c>
      <c r="J132" s="20">
        <v>0</v>
      </c>
      <c r="K132" s="20">
        <v>0</v>
      </c>
      <c r="L132" s="20">
        <v>0</v>
      </c>
      <c r="M132" s="20"/>
      <c r="N132" s="20"/>
      <c r="O132" s="21"/>
      <c r="P132" s="21"/>
      <c r="Q132" s="20">
        <v>0</v>
      </c>
      <c r="R132" s="20">
        <v>0</v>
      </c>
      <c r="S132" s="20">
        <v>59734</v>
      </c>
      <c r="T132" s="20"/>
      <c r="U132" s="20">
        <f t="shared" si="12"/>
        <v>59734</v>
      </c>
      <c r="V132" s="21">
        <f t="shared" si="9"/>
        <v>0</v>
      </c>
      <c r="W132" s="21">
        <f t="shared" si="7"/>
        <v>59734</v>
      </c>
      <c r="X132" s="20">
        <v>59734</v>
      </c>
      <c r="Y132" s="21">
        <f t="shared" si="8"/>
        <v>0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0">
        <v>0</v>
      </c>
      <c r="K133" s="20">
        <v>0</v>
      </c>
      <c r="L133" s="20">
        <v>0</v>
      </c>
      <c r="M133" s="20"/>
      <c r="N133" s="20"/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12"/>
        <v>59734</v>
      </c>
      <c r="V133" s="21">
        <f t="shared" si="9"/>
        <v>0</v>
      </c>
      <c r="W133" s="21">
        <f t="shared" si="7"/>
        <v>59734</v>
      </c>
      <c r="X133" s="20">
        <v>59734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0</v>
      </c>
      <c r="D134" s="20">
        <v>0</v>
      </c>
      <c r="E134" s="20">
        <v>0</v>
      </c>
      <c r="F134" s="20">
        <v>0</v>
      </c>
      <c r="G134" s="20">
        <v>0</v>
      </c>
      <c r="H134" s="20">
        <v>0</v>
      </c>
      <c r="I134" s="20">
        <v>0</v>
      </c>
      <c r="J134" s="20">
        <v>0</v>
      </c>
      <c r="K134" s="20">
        <v>0</v>
      </c>
      <c r="L134" s="20">
        <v>0</v>
      </c>
      <c r="M134" s="20"/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2"/>
        <v>59734</v>
      </c>
      <c r="V134" s="21">
        <f t="shared" si="9"/>
        <v>0</v>
      </c>
      <c r="W134" s="21">
        <f t="shared" si="7"/>
        <v>59734</v>
      </c>
      <c r="X134" s="20">
        <v>59734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0</v>
      </c>
      <c r="D135" s="20">
        <v>0</v>
      </c>
      <c r="E135" s="20">
        <v>0</v>
      </c>
      <c r="F135" s="20">
        <v>0</v>
      </c>
      <c r="G135" s="20">
        <v>0</v>
      </c>
      <c r="H135" s="20">
        <v>0</v>
      </c>
      <c r="I135" s="20">
        <v>0</v>
      </c>
      <c r="J135" s="20">
        <v>0</v>
      </c>
      <c r="K135" s="20">
        <v>0</v>
      </c>
      <c r="L135" s="20">
        <v>0</v>
      </c>
      <c r="M135" s="20"/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2"/>
        <v>59734</v>
      </c>
      <c r="V135" s="21">
        <f t="shared" si="9"/>
        <v>0</v>
      </c>
      <c r="W135" s="21">
        <f t="shared" si="7"/>
        <v>59734</v>
      </c>
      <c r="X135" s="20">
        <v>59734</v>
      </c>
      <c r="Y135" s="21">
        <f t="shared" si="8"/>
        <v>0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0</v>
      </c>
      <c r="D136" s="20">
        <v>0</v>
      </c>
      <c r="E136" s="20">
        <v>0</v>
      </c>
      <c r="F136" s="20">
        <v>0</v>
      </c>
      <c r="G136" s="20">
        <v>0</v>
      </c>
      <c r="H136" s="20">
        <v>0</v>
      </c>
      <c r="I136" s="20">
        <v>0</v>
      </c>
      <c r="J136" s="20">
        <v>0</v>
      </c>
      <c r="K136" s="20">
        <v>0</v>
      </c>
      <c r="L136" s="20">
        <v>0</v>
      </c>
      <c r="M136" s="20"/>
      <c r="N136" s="20"/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12"/>
        <v>59734</v>
      </c>
      <c r="V136" s="21">
        <f t="shared" si="9"/>
        <v>0</v>
      </c>
      <c r="W136" s="21">
        <f t="shared" ref="W136:W186" si="13">U136+V136</f>
        <v>59734</v>
      </c>
      <c r="X136" s="20">
        <v>59734</v>
      </c>
      <c r="Y136" s="21">
        <f t="shared" ref="Y136:Y186" si="14">W136-X136</f>
        <v>0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0</v>
      </c>
      <c r="D137" s="20">
        <v>0</v>
      </c>
      <c r="E137" s="20">
        <v>0</v>
      </c>
      <c r="F137" s="20">
        <v>0</v>
      </c>
      <c r="G137" s="20">
        <v>0</v>
      </c>
      <c r="H137" s="20">
        <v>0</v>
      </c>
      <c r="I137" s="20">
        <v>0</v>
      </c>
      <c r="J137" s="20">
        <v>0</v>
      </c>
      <c r="K137" s="20">
        <v>0</v>
      </c>
      <c r="L137" s="20">
        <v>0</v>
      </c>
      <c r="M137" s="20"/>
      <c r="N137" s="20"/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12"/>
        <v>59734</v>
      </c>
      <c r="V137" s="21">
        <f t="shared" ref="V137:V186" si="15">Y136</f>
        <v>0</v>
      </c>
      <c r="W137" s="21">
        <f t="shared" si="13"/>
        <v>59734</v>
      </c>
      <c r="X137" s="20">
        <v>59734</v>
      </c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0</v>
      </c>
      <c r="D138" s="20">
        <v>0</v>
      </c>
      <c r="E138" s="20">
        <v>0</v>
      </c>
      <c r="F138" s="20">
        <v>0</v>
      </c>
      <c r="G138" s="20">
        <v>0</v>
      </c>
      <c r="H138" s="20">
        <v>0</v>
      </c>
      <c r="I138" s="20">
        <v>0</v>
      </c>
      <c r="J138" s="20">
        <v>0</v>
      </c>
      <c r="K138" s="20">
        <v>0</v>
      </c>
      <c r="L138" s="20">
        <v>0</v>
      </c>
      <c r="M138" s="20"/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/>
      <c r="U138" s="20">
        <f t="shared" si="12"/>
        <v>79734</v>
      </c>
      <c r="V138" s="21">
        <f t="shared" si="15"/>
        <v>0</v>
      </c>
      <c r="W138" s="21">
        <f t="shared" si="13"/>
        <v>79734</v>
      </c>
      <c r="X138" s="20">
        <v>59734</v>
      </c>
      <c r="Y138" s="21">
        <f t="shared" si="14"/>
        <v>20000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0</v>
      </c>
      <c r="D139" s="20">
        <v>0</v>
      </c>
      <c r="E139" s="20">
        <v>0</v>
      </c>
      <c r="F139" s="20">
        <v>0</v>
      </c>
      <c r="G139" s="20">
        <v>0</v>
      </c>
      <c r="H139" s="20">
        <v>0</v>
      </c>
      <c r="I139" s="20">
        <v>0</v>
      </c>
      <c r="J139" s="20">
        <v>0</v>
      </c>
      <c r="K139" s="20">
        <v>0</v>
      </c>
      <c r="L139" s="20">
        <v>0</v>
      </c>
      <c r="M139" s="20"/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/>
      <c r="U139" s="20">
        <f t="shared" si="12"/>
        <v>66536</v>
      </c>
      <c r="V139" s="21">
        <f t="shared" si="15"/>
        <v>20000</v>
      </c>
      <c r="W139" s="21">
        <f t="shared" si="13"/>
        <v>86536</v>
      </c>
      <c r="X139" s="20">
        <v>86536</v>
      </c>
      <c r="Y139" s="21">
        <f t="shared" si="14"/>
        <v>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0</v>
      </c>
      <c r="D140" s="20">
        <v>0</v>
      </c>
      <c r="E140" s="20">
        <v>0</v>
      </c>
      <c r="F140" s="20">
        <v>0</v>
      </c>
      <c r="G140" s="20">
        <v>0</v>
      </c>
      <c r="H140" s="20">
        <v>0</v>
      </c>
      <c r="I140" s="20">
        <v>0</v>
      </c>
      <c r="J140" s="20">
        <v>0</v>
      </c>
      <c r="K140" s="20">
        <v>0</v>
      </c>
      <c r="L140" s="20">
        <v>0</v>
      </c>
      <c r="M140" s="20"/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/>
      <c r="U140" s="20">
        <f t="shared" si="12"/>
        <v>66536</v>
      </c>
      <c r="V140" s="21">
        <f t="shared" si="15"/>
        <v>0</v>
      </c>
      <c r="W140" s="21">
        <f t="shared" si="13"/>
        <v>66536</v>
      </c>
      <c r="X140" s="20">
        <v>66536</v>
      </c>
      <c r="Y140" s="21">
        <f t="shared" si="14"/>
        <v>0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0</v>
      </c>
      <c r="D141" s="20">
        <v>0</v>
      </c>
      <c r="E141" s="20">
        <v>0</v>
      </c>
      <c r="F141" s="20">
        <v>0</v>
      </c>
      <c r="G141" s="20">
        <v>0</v>
      </c>
      <c r="H141" s="20">
        <v>0</v>
      </c>
      <c r="I141" s="20">
        <v>0</v>
      </c>
      <c r="J141" s="20">
        <v>0</v>
      </c>
      <c r="K141" s="20">
        <v>0</v>
      </c>
      <c r="L141" s="20">
        <v>0</v>
      </c>
      <c r="M141" s="20"/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12"/>
        <v>66536</v>
      </c>
      <c r="V141" s="21">
        <f t="shared" si="15"/>
        <v>0</v>
      </c>
      <c r="W141" s="21">
        <f t="shared" si="13"/>
        <v>66536</v>
      </c>
      <c r="X141" s="20">
        <v>66536</v>
      </c>
      <c r="Y141" s="21">
        <f t="shared" si="14"/>
        <v>0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/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/>
      <c r="U142" s="20">
        <f t="shared" si="12"/>
        <v>66536</v>
      </c>
      <c r="V142" s="21">
        <f t="shared" si="15"/>
        <v>0</v>
      </c>
      <c r="W142" s="21">
        <f t="shared" si="13"/>
        <v>66536</v>
      </c>
      <c r="X142" s="20">
        <v>66536</v>
      </c>
      <c r="Y142" s="21">
        <f t="shared" si="14"/>
        <v>0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0</v>
      </c>
      <c r="D143" s="20">
        <v>0</v>
      </c>
      <c r="E143" s="20">
        <v>0</v>
      </c>
      <c r="F143" s="20">
        <v>0</v>
      </c>
      <c r="G143" s="20">
        <v>0</v>
      </c>
      <c r="H143" s="20">
        <v>0</v>
      </c>
      <c r="I143" s="20">
        <v>0</v>
      </c>
      <c r="J143" s="20">
        <v>0</v>
      </c>
      <c r="K143" s="20">
        <v>0</v>
      </c>
      <c r="L143" s="20">
        <v>0</v>
      </c>
      <c r="M143" s="20"/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/>
      <c r="U143" s="20">
        <f t="shared" si="12"/>
        <v>66536</v>
      </c>
      <c r="V143" s="21">
        <f t="shared" si="15"/>
        <v>0</v>
      </c>
      <c r="W143" s="21">
        <f t="shared" si="13"/>
        <v>66536</v>
      </c>
      <c r="X143" s="20">
        <v>66536</v>
      </c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0</v>
      </c>
      <c r="D144" s="20">
        <v>0</v>
      </c>
      <c r="E144" s="20">
        <v>0</v>
      </c>
      <c r="F144" s="20">
        <v>0</v>
      </c>
      <c r="G144" s="20">
        <v>0</v>
      </c>
      <c r="H144" s="20">
        <v>0</v>
      </c>
      <c r="I144" s="20">
        <v>0</v>
      </c>
      <c r="J144" s="20">
        <v>0</v>
      </c>
      <c r="K144" s="20">
        <v>0</v>
      </c>
      <c r="L144" s="20">
        <v>0</v>
      </c>
      <c r="M144" s="20"/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66536</v>
      </c>
      <c r="V144" s="21">
        <f t="shared" si="15"/>
        <v>0</v>
      </c>
      <c r="W144" s="21">
        <f t="shared" si="13"/>
        <v>66536</v>
      </c>
      <c r="X144" s="20">
        <v>66536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0</v>
      </c>
      <c r="D145" s="20">
        <v>0</v>
      </c>
      <c r="E145" s="20">
        <v>0</v>
      </c>
      <c r="F145" s="20">
        <v>0</v>
      </c>
      <c r="G145" s="20">
        <v>0</v>
      </c>
      <c r="H145" s="20">
        <v>0</v>
      </c>
      <c r="I145" s="20">
        <v>0</v>
      </c>
      <c r="J145" s="20">
        <v>0</v>
      </c>
      <c r="K145" s="20">
        <v>0</v>
      </c>
      <c r="L145" s="20">
        <v>0</v>
      </c>
      <c r="M145" s="20"/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2"/>
        <v>66536</v>
      </c>
      <c r="V145" s="21">
        <f t="shared" si="15"/>
        <v>0</v>
      </c>
      <c r="W145" s="21">
        <f t="shared" si="13"/>
        <v>66536</v>
      </c>
      <c r="X145" s="20">
        <v>66536</v>
      </c>
      <c r="Y145" s="21">
        <f t="shared" si="14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0</v>
      </c>
      <c r="D146" s="20">
        <v>0</v>
      </c>
      <c r="E146" s="20">
        <v>0</v>
      </c>
      <c r="F146" s="20">
        <v>0</v>
      </c>
      <c r="G146" s="20">
        <v>0</v>
      </c>
      <c r="H146" s="20">
        <v>0</v>
      </c>
      <c r="I146" s="20">
        <v>0</v>
      </c>
      <c r="J146" s="20">
        <v>0</v>
      </c>
      <c r="K146" s="20">
        <v>0</v>
      </c>
      <c r="L146" s="20">
        <v>0</v>
      </c>
      <c r="M146" s="20"/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2"/>
        <v>66536</v>
      </c>
      <c r="V146" s="21">
        <f t="shared" si="15"/>
        <v>0</v>
      </c>
      <c r="W146" s="21">
        <f t="shared" si="13"/>
        <v>66536</v>
      </c>
      <c r="X146" s="20">
        <v>66536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0</v>
      </c>
      <c r="D147" s="20">
        <v>0</v>
      </c>
      <c r="E147" s="20">
        <v>0</v>
      </c>
      <c r="F147" s="20">
        <v>0</v>
      </c>
      <c r="G147" s="20">
        <v>0</v>
      </c>
      <c r="H147" s="20">
        <v>0</v>
      </c>
      <c r="I147" s="20">
        <v>0</v>
      </c>
      <c r="J147" s="20">
        <v>0</v>
      </c>
      <c r="K147" s="20">
        <v>0</v>
      </c>
      <c r="L147" s="20">
        <v>0</v>
      </c>
      <c r="M147" s="20"/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2"/>
        <v>66536</v>
      </c>
      <c r="V147" s="21">
        <f t="shared" si="15"/>
        <v>0</v>
      </c>
      <c r="W147" s="21">
        <f t="shared" si="13"/>
        <v>66536</v>
      </c>
      <c r="X147" s="20">
        <v>66536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0</v>
      </c>
      <c r="D148" s="20">
        <v>0</v>
      </c>
      <c r="E148" s="20">
        <v>0</v>
      </c>
      <c r="F148" s="20">
        <v>0</v>
      </c>
      <c r="G148" s="20">
        <v>0</v>
      </c>
      <c r="H148" s="20">
        <v>0</v>
      </c>
      <c r="I148" s="20">
        <v>0</v>
      </c>
      <c r="J148" s="20">
        <v>0</v>
      </c>
      <c r="K148" s="20">
        <v>0</v>
      </c>
      <c r="L148" s="20">
        <v>0</v>
      </c>
      <c r="M148" s="20"/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2"/>
        <v>66536</v>
      </c>
      <c r="V148" s="21">
        <f t="shared" si="15"/>
        <v>0</v>
      </c>
      <c r="W148" s="21">
        <f t="shared" si="13"/>
        <v>66536</v>
      </c>
      <c r="X148" s="20">
        <v>66536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0</v>
      </c>
      <c r="D149" s="20">
        <v>0</v>
      </c>
      <c r="E149" s="20">
        <v>0</v>
      </c>
      <c r="F149" s="20">
        <v>0</v>
      </c>
      <c r="G149" s="20">
        <v>0</v>
      </c>
      <c r="H149" s="20">
        <v>0</v>
      </c>
      <c r="I149" s="20">
        <v>0</v>
      </c>
      <c r="J149" s="20">
        <v>0</v>
      </c>
      <c r="K149" s="20">
        <v>0</v>
      </c>
      <c r="L149" s="20">
        <v>0</v>
      </c>
      <c r="M149" s="20"/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2"/>
        <v>66536</v>
      </c>
      <c r="V149" s="21">
        <f t="shared" si="15"/>
        <v>0</v>
      </c>
      <c r="W149" s="21">
        <f t="shared" si="13"/>
        <v>66536</v>
      </c>
      <c r="X149" s="20">
        <v>66536</v>
      </c>
      <c r="Y149" s="21">
        <f t="shared" si="14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0</v>
      </c>
      <c r="D150" s="20">
        <v>0</v>
      </c>
      <c r="E150" s="20">
        <v>0</v>
      </c>
      <c r="F150" s="20">
        <v>0</v>
      </c>
      <c r="G150" s="20">
        <v>0</v>
      </c>
      <c r="H150" s="20">
        <v>0</v>
      </c>
      <c r="I150" s="20">
        <v>0</v>
      </c>
      <c r="J150" s="20">
        <v>0</v>
      </c>
      <c r="K150" s="20">
        <v>0</v>
      </c>
      <c r="L150" s="20">
        <v>0</v>
      </c>
      <c r="M150" s="20"/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2"/>
        <v>68536</v>
      </c>
      <c r="V150" s="21">
        <f t="shared" si="15"/>
        <v>0</v>
      </c>
      <c r="W150" s="21">
        <f t="shared" si="13"/>
        <v>68536</v>
      </c>
      <c r="X150" s="20">
        <v>68536</v>
      </c>
      <c r="Y150" s="21">
        <f t="shared" si="14"/>
        <v>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0</v>
      </c>
      <c r="D151" s="20">
        <v>0</v>
      </c>
      <c r="E151" s="20">
        <v>0</v>
      </c>
      <c r="F151" s="20">
        <v>0</v>
      </c>
      <c r="G151" s="20">
        <v>0</v>
      </c>
      <c r="H151" s="20">
        <v>0</v>
      </c>
      <c r="I151" s="20">
        <v>0</v>
      </c>
      <c r="J151" s="20">
        <v>0</v>
      </c>
      <c r="K151" s="20">
        <v>0</v>
      </c>
      <c r="L151" s="20">
        <v>0</v>
      </c>
      <c r="M151" s="20"/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12"/>
        <v>71395</v>
      </c>
      <c r="V151" s="21">
        <f t="shared" si="15"/>
        <v>0</v>
      </c>
      <c r="W151" s="21">
        <f t="shared" si="13"/>
        <v>71395</v>
      </c>
      <c r="X151" s="20">
        <v>71395</v>
      </c>
      <c r="Y151" s="21">
        <f t="shared" si="14"/>
        <v>0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0</v>
      </c>
      <c r="D152" s="20">
        <v>0</v>
      </c>
      <c r="E152" s="20">
        <v>0</v>
      </c>
      <c r="F152" s="20">
        <v>0</v>
      </c>
      <c r="G152" s="20">
        <v>0</v>
      </c>
      <c r="H152" s="20">
        <v>0</v>
      </c>
      <c r="I152" s="20">
        <v>0</v>
      </c>
      <c r="J152" s="20">
        <v>0</v>
      </c>
      <c r="K152" s="20">
        <v>0</v>
      </c>
      <c r="L152" s="20">
        <v>0</v>
      </c>
      <c r="M152" s="20"/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2"/>
        <v>71395</v>
      </c>
      <c r="V152" s="21">
        <f t="shared" si="15"/>
        <v>0</v>
      </c>
      <c r="W152" s="21">
        <f t="shared" si="13"/>
        <v>71395</v>
      </c>
      <c r="X152" s="20">
        <v>71395</v>
      </c>
      <c r="Y152" s="21">
        <f t="shared" si="14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0</v>
      </c>
      <c r="D153" s="20">
        <v>0</v>
      </c>
      <c r="E153" s="20">
        <v>0</v>
      </c>
      <c r="F153" s="20">
        <v>0</v>
      </c>
      <c r="G153" s="20">
        <v>0</v>
      </c>
      <c r="H153" s="20">
        <v>0</v>
      </c>
      <c r="I153" s="20">
        <v>0</v>
      </c>
      <c r="J153" s="20">
        <v>0</v>
      </c>
      <c r="K153" s="20">
        <v>0</v>
      </c>
      <c r="L153" s="20">
        <v>0</v>
      </c>
      <c r="M153" s="20"/>
      <c r="N153" s="20">
        <v>7000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2"/>
        <v>71395</v>
      </c>
      <c r="V153" s="21">
        <f t="shared" si="15"/>
        <v>0</v>
      </c>
      <c r="W153" s="21">
        <f t="shared" si="13"/>
        <v>71395</v>
      </c>
      <c r="X153" s="20">
        <v>71395</v>
      </c>
      <c r="Y153" s="21">
        <f t="shared" si="14"/>
        <v>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0</v>
      </c>
      <c r="D154" s="20">
        <v>0</v>
      </c>
      <c r="E154" s="20">
        <v>0</v>
      </c>
      <c r="F154" s="20">
        <v>0</v>
      </c>
      <c r="G154" s="20">
        <v>0</v>
      </c>
      <c r="H154" s="20">
        <v>0</v>
      </c>
      <c r="I154" s="20">
        <v>0</v>
      </c>
      <c r="J154" s="20">
        <v>0</v>
      </c>
      <c r="K154" s="20">
        <v>0</v>
      </c>
      <c r="L154" s="20">
        <v>0</v>
      </c>
      <c r="M154" s="20"/>
      <c r="N154" s="20">
        <v>7000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2"/>
        <v>71395</v>
      </c>
      <c r="V154" s="21">
        <f t="shared" si="15"/>
        <v>0</v>
      </c>
      <c r="W154" s="21">
        <f t="shared" si="13"/>
        <v>71395</v>
      </c>
      <c r="X154" s="20">
        <v>71395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0</v>
      </c>
      <c r="D155" s="20">
        <v>0</v>
      </c>
      <c r="E155" s="20">
        <v>0</v>
      </c>
      <c r="F155" s="20">
        <v>0</v>
      </c>
      <c r="G155" s="20">
        <v>0</v>
      </c>
      <c r="H155" s="20">
        <v>0</v>
      </c>
      <c r="I155" s="20">
        <v>0</v>
      </c>
      <c r="J155" s="20">
        <v>0</v>
      </c>
      <c r="K155" s="20">
        <v>0</v>
      </c>
      <c r="L155" s="20">
        <v>0</v>
      </c>
      <c r="M155" s="20"/>
      <c r="N155" s="20">
        <v>7000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2"/>
        <v>71395</v>
      </c>
      <c r="V155" s="21">
        <f t="shared" si="15"/>
        <v>0</v>
      </c>
      <c r="W155" s="21">
        <f t="shared" si="13"/>
        <v>71395</v>
      </c>
      <c r="X155" s="20">
        <v>71395</v>
      </c>
      <c r="Y155" s="21">
        <f t="shared" si="14"/>
        <v>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0</v>
      </c>
      <c r="D156" s="20">
        <v>0</v>
      </c>
      <c r="E156" s="20">
        <v>0</v>
      </c>
      <c r="F156" s="20">
        <v>0</v>
      </c>
      <c r="G156" s="20">
        <v>0</v>
      </c>
      <c r="H156" s="20">
        <v>0</v>
      </c>
      <c r="I156" s="20">
        <v>0</v>
      </c>
      <c r="J156" s="20">
        <v>0</v>
      </c>
      <c r="K156" s="20">
        <v>0</v>
      </c>
      <c r="L156" s="20">
        <v>0</v>
      </c>
      <c r="M156" s="20"/>
      <c r="N156" s="20">
        <v>7000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2"/>
        <v>71395</v>
      </c>
      <c r="V156" s="21">
        <f t="shared" si="15"/>
        <v>0</v>
      </c>
      <c r="W156" s="21">
        <f t="shared" si="13"/>
        <v>71395</v>
      </c>
      <c r="X156" s="20">
        <v>71395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0</v>
      </c>
      <c r="D157" s="20">
        <v>0</v>
      </c>
      <c r="E157" s="20">
        <v>0</v>
      </c>
      <c r="F157" s="20">
        <v>0</v>
      </c>
      <c r="G157" s="20">
        <v>0</v>
      </c>
      <c r="H157" s="20">
        <v>0</v>
      </c>
      <c r="I157" s="20">
        <v>0</v>
      </c>
      <c r="J157" s="20">
        <v>0</v>
      </c>
      <c r="K157" s="20">
        <v>0</v>
      </c>
      <c r="L157" s="20">
        <v>0</v>
      </c>
      <c r="M157" s="20"/>
      <c r="N157" s="20">
        <v>7000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71395</v>
      </c>
      <c r="V157" s="21">
        <f t="shared" si="15"/>
        <v>0</v>
      </c>
      <c r="W157" s="21">
        <f t="shared" si="13"/>
        <v>71395</v>
      </c>
      <c r="X157" s="20">
        <v>71395</v>
      </c>
      <c r="Y157" s="21">
        <f t="shared" si="14"/>
        <v>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0</v>
      </c>
      <c r="D158" s="20">
        <v>0</v>
      </c>
      <c r="E158" s="20">
        <v>0</v>
      </c>
      <c r="F158" s="20">
        <v>0</v>
      </c>
      <c r="G158" s="20">
        <v>0</v>
      </c>
      <c r="H158" s="20">
        <v>0</v>
      </c>
      <c r="I158" s="20">
        <v>0</v>
      </c>
      <c r="J158" s="20">
        <v>0</v>
      </c>
      <c r="K158" s="20">
        <v>0</v>
      </c>
      <c r="L158" s="20">
        <v>0</v>
      </c>
      <c r="M158" s="20"/>
      <c r="N158" s="20">
        <v>7000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71395</v>
      </c>
      <c r="V158" s="21">
        <f t="shared" si="15"/>
        <v>0</v>
      </c>
      <c r="W158" s="21">
        <f t="shared" si="13"/>
        <v>71395</v>
      </c>
      <c r="X158" s="20">
        <v>71395</v>
      </c>
      <c r="Y158" s="21">
        <f t="shared" si="14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0</v>
      </c>
      <c r="D159" s="20">
        <v>0</v>
      </c>
      <c r="E159" s="20">
        <v>0</v>
      </c>
      <c r="F159" s="20">
        <v>0</v>
      </c>
      <c r="G159" s="20">
        <v>0</v>
      </c>
      <c r="H159" s="20">
        <v>0</v>
      </c>
      <c r="I159" s="20">
        <v>0</v>
      </c>
      <c r="J159" s="20">
        <v>0</v>
      </c>
      <c r="K159" s="20">
        <v>0</v>
      </c>
      <c r="L159" s="20">
        <v>0</v>
      </c>
      <c r="M159" s="20"/>
      <c r="N159" s="20">
        <v>7000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71395</v>
      </c>
      <c r="V159" s="21">
        <f t="shared" si="15"/>
        <v>0</v>
      </c>
      <c r="W159" s="21">
        <f t="shared" si="13"/>
        <v>71395</v>
      </c>
      <c r="X159" s="20">
        <v>71395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0</v>
      </c>
      <c r="D160" s="20">
        <v>0</v>
      </c>
      <c r="E160" s="20">
        <v>0</v>
      </c>
      <c r="F160" s="20">
        <v>0</v>
      </c>
      <c r="G160" s="20">
        <v>0</v>
      </c>
      <c r="H160" s="20">
        <v>0</v>
      </c>
      <c r="I160" s="20">
        <v>0</v>
      </c>
      <c r="J160" s="20">
        <v>0</v>
      </c>
      <c r="K160" s="20">
        <v>0</v>
      </c>
      <c r="L160" s="20">
        <v>0</v>
      </c>
      <c r="M160" s="20"/>
      <c r="N160" s="20">
        <v>7000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si="12"/>
        <v>71395</v>
      </c>
      <c r="V160" s="21">
        <f t="shared" si="15"/>
        <v>0</v>
      </c>
      <c r="W160" s="21">
        <f t="shared" si="13"/>
        <v>71395</v>
      </c>
      <c r="X160" s="20">
        <v>71395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0</v>
      </c>
      <c r="D161" s="20">
        <v>0</v>
      </c>
      <c r="E161" s="20">
        <v>0</v>
      </c>
      <c r="F161" s="20">
        <v>0</v>
      </c>
      <c r="G161" s="20">
        <v>0</v>
      </c>
      <c r="H161" s="20">
        <v>0</v>
      </c>
      <c r="I161" s="20">
        <v>0</v>
      </c>
      <c r="J161" s="20">
        <v>0</v>
      </c>
      <c r="K161" s="20">
        <v>0</v>
      </c>
      <c r="L161" s="20">
        <v>0</v>
      </c>
      <c r="M161" s="20"/>
      <c r="N161" s="20">
        <v>7000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si="12"/>
        <v>71395</v>
      </c>
      <c r="V161" s="21">
        <f t="shared" si="15"/>
        <v>0</v>
      </c>
      <c r="W161" s="21">
        <f t="shared" si="13"/>
        <v>71395</v>
      </c>
      <c r="X161" s="20">
        <v>71395</v>
      </c>
      <c r="Y161" s="21">
        <f t="shared" si="14"/>
        <v>0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0</v>
      </c>
      <c r="D162" s="20">
        <v>0</v>
      </c>
      <c r="E162" s="20">
        <v>0</v>
      </c>
      <c r="F162" s="20">
        <v>0</v>
      </c>
      <c r="G162" s="20">
        <v>0</v>
      </c>
      <c r="H162" s="20">
        <v>0</v>
      </c>
      <c r="I162" s="20">
        <v>0</v>
      </c>
      <c r="J162" s="20">
        <v>0</v>
      </c>
      <c r="K162" s="20">
        <v>0</v>
      </c>
      <c r="L162" s="20">
        <v>0</v>
      </c>
      <c r="M162" s="20"/>
      <c r="N162" s="20">
        <v>7000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ref="U162:U193" si="17">G162+L162+M162+R162+S162+N162+Q162+T162</f>
        <v>71395</v>
      </c>
      <c r="V162" s="21">
        <f t="shared" si="15"/>
        <v>0</v>
      </c>
      <c r="W162" s="21">
        <f t="shared" si="13"/>
        <v>71395</v>
      </c>
      <c r="X162" s="20">
        <v>71395</v>
      </c>
      <c r="Y162" s="21">
        <f t="shared" si="14"/>
        <v>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0</v>
      </c>
      <c r="D163" s="20">
        <v>0</v>
      </c>
      <c r="E163" s="20">
        <v>0</v>
      </c>
      <c r="F163" s="20">
        <v>0</v>
      </c>
      <c r="G163" s="20">
        <v>0</v>
      </c>
      <c r="H163" s="20">
        <v>0</v>
      </c>
      <c r="I163" s="20">
        <v>0</v>
      </c>
      <c r="J163" s="20">
        <v>0</v>
      </c>
      <c r="K163" s="20">
        <v>0</v>
      </c>
      <c r="L163" s="20">
        <v>0</v>
      </c>
      <c r="M163" s="20"/>
      <c r="N163" s="20">
        <v>7000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81395</v>
      </c>
      <c r="V163" s="21">
        <f t="shared" si="15"/>
        <v>0</v>
      </c>
      <c r="W163" s="21">
        <f t="shared" si="13"/>
        <v>81395</v>
      </c>
      <c r="X163" s="20">
        <v>81395</v>
      </c>
      <c r="Y163" s="21">
        <f t="shared" si="14"/>
        <v>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0</v>
      </c>
      <c r="D164" s="20">
        <v>0</v>
      </c>
      <c r="E164" s="20">
        <v>0</v>
      </c>
      <c r="F164" s="20">
        <v>0</v>
      </c>
      <c r="G164" s="20">
        <v>0</v>
      </c>
      <c r="H164" s="20">
        <v>0</v>
      </c>
      <c r="I164" s="20">
        <v>0</v>
      </c>
      <c r="J164" s="20">
        <v>0</v>
      </c>
      <c r="K164" s="20">
        <v>0</v>
      </c>
      <c r="L164" s="20">
        <v>0</v>
      </c>
      <c r="M164" s="20"/>
      <c r="N164" s="20">
        <v>7000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81395</v>
      </c>
      <c r="V164" s="21">
        <f t="shared" si="15"/>
        <v>0</v>
      </c>
      <c r="W164" s="21">
        <f t="shared" si="13"/>
        <v>81395</v>
      </c>
      <c r="X164" s="20">
        <v>81395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0</v>
      </c>
      <c r="D165" s="20">
        <v>0</v>
      </c>
      <c r="E165" s="20">
        <v>0</v>
      </c>
      <c r="F165" s="20">
        <v>0</v>
      </c>
      <c r="G165" s="20">
        <v>0</v>
      </c>
      <c r="H165" s="20">
        <v>0</v>
      </c>
      <c r="I165" s="20">
        <v>0</v>
      </c>
      <c r="J165" s="20">
        <v>0</v>
      </c>
      <c r="K165" s="20">
        <v>0</v>
      </c>
      <c r="L165" s="20">
        <v>0</v>
      </c>
      <c r="M165" s="20"/>
      <c r="N165" s="20">
        <v>7000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7"/>
        <v>81395</v>
      </c>
      <c r="V165" s="21">
        <f t="shared" si="15"/>
        <v>0</v>
      </c>
      <c r="W165" s="21">
        <f t="shared" si="13"/>
        <v>81395</v>
      </c>
      <c r="X165" s="20">
        <v>81395</v>
      </c>
      <c r="Y165" s="21">
        <f t="shared" si="14"/>
        <v>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/>
      <c r="N166" s="20">
        <v>7000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17"/>
        <v>81395</v>
      </c>
      <c r="V166" s="21">
        <f t="shared" si="15"/>
        <v>0</v>
      </c>
      <c r="W166" s="21">
        <f t="shared" si="13"/>
        <v>81395</v>
      </c>
      <c r="X166" s="20">
        <v>81395</v>
      </c>
      <c r="Y166" s="21">
        <f t="shared" si="14"/>
        <v>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0</v>
      </c>
      <c r="D167" s="20">
        <v>0</v>
      </c>
      <c r="E167" s="20">
        <v>0</v>
      </c>
      <c r="F167" s="20">
        <v>0</v>
      </c>
      <c r="G167" s="20">
        <v>0</v>
      </c>
      <c r="H167" s="20">
        <v>0</v>
      </c>
      <c r="I167" s="20">
        <v>0</v>
      </c>
      <c r="J167" s="20">
        <v>0</v>
      </c>
      <c r="K167" s="20">
        <v>0</v>
      </c>
      <c r="L167" s="20">
        <v>0</v>
      </c>
      <c r="M167" s="20"/>
      <c r="N167" s="20">
        <v>7000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81395</v>
      </c>
      <c r="V167" s="21">
        <f t="shared" si="15"/>
        <v>0</v>
      </c>
      <c r="W167" s="21">
        <f t="shared" si="13"/>
        <v>81395</v>
      </c>
      <c r="X167" s="20">
        <v>81395</v>
      </c>
      <c r="Y167" s="21">
        <f t="shared" si="14"/>
        <v>0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0</v>
      </c>
      <c r="D168" s="20">
        <v>0</v>
      </c>
      <c r="E168" s="20">
        <v>0</v>
      </c>
      <c r="F168" s="20">
        <v>0</v>
      </c>
      <c r="G168" s="20">
        <v>0</v>
      </c>
      <c r="H168" s="20">
        <v>0</v>
      </c>
      <c r="I168" s="20">
        <v>0</v>
      </c>
      <c r="J168" s="20">
        <v>0</v>
      </c>
      <c r="K168" s="20">
        <v>0</v>
      </c>
      <c r="L168" s="20">
        <v>0</v>
      </c>
      <c r="M168" s="20"/>
      <c r="N168" s="20">
        <v>7000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81395</v>
      </c>
      <c r="V168" s="21">
        <f t="shared" si="15"/>
        <v>0</v>
      </c>
      <c r="W168" s="21">
        <f t="shared" si="13"/>
        <v>81395</v>
      </c>
      <c r="X168" s="20">
        <v>81395</v>
      </c>
      <c r="Y168" s="21">
        <f t="shared" si="14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0</v>
      </c>
      <c r="D169" s="20">
        <v>0</v>
      </c>
      <c r="E169" s="20">
        <v>0</v>
      </c>
      <c r="F169" s="20">
        <v>0</v>
      </c>
      <c r="G169" s="20">
        <v>0</v>
      </c>
      <c r="H169" s="20">
        <v>0</v>
      </c>
      <c r="I169" s="20">
        <v>0</v>
      </c>
      <c r="J169" s="20">
        <v>0</v>
      </c>
      <c r="K169" s="20">
        <v>0</v>
      </c>
      <c r="L169" s="20">
        <v>0</v>
      </c>
      <c r="M169" s="20"/>
      <c r="N169" s="20">
        <v>7000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81395</v>
      </c>
      <c r="V169" s="21">
        <f t="shared" si="15"/>
        <v>0</v>
      </c>
      <c r="W169" s="21">
        <f t="shared" si="13"/>
        <v>81395</v>
      </c>
      <c r="X169" s="20">
        <v>81395</v>
      </c>
      <c r="Y169" s="21">
        <f t="shared" si="14"/>
        <v>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0</v>
      </c>
      <c r="D170" s="20">
        <v>0</v>
      </c>
      <c r="E170" s="20">
        <v>0</v>
      </c>
      <c r="F170" s="20">
        <v>0</v>
      </c>
      <c r="G170" s="20">
        <v>0</v>
      </c>
      <c r="H170" s="20">
        <v>0</v>
      </c>
      <c r="I170" s="20">
        <v>0</v>
      </c>
      <c r="J170" s="20">
        <v>0</v>
      </c>
      <c r="K170" s="20">
        <v>0</v>
      </c>
      <c r="L170" s="20">
        <v>0</v>
      </c>
      <c r="M170" s="20"/>
      <c r="N170" s="20">
        <v>7000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81395</v>
      </c>
      <c r="V170" s="21">
        <f t="shared" si="15"/>
        <v>0</v>
      </c>
      <c r="W170" s="21">
        <f t="shared" si="13"/>
        <v>81395</v>
      </c>
      <c r="X170" s="20">
        <v>81395</v>
      </c>
      <c r="Y170" s="21">
        <f t="shared" si="14"/>
        <v>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0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0">
        <v>0</v>
      </c>
      <c r="K171" s="20">
        <v>0</v>
      </c>
      <c r="L171" s="20">
        <v>0</v>
      </c>
      <c r="M171" s="20"/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81395</v>
      </c>
      <c r="V171" s="21">
        <f t="shared" si="15"/>
        <v>0</v>
      </c>
      <c r="W171" s="21">
        <f t="shared" si="13"/>
        <v>81395</v>
      </c>
      <c r="X171" s="20">
        <v>81395</v>
      </c>
      <c r="Y171" s="21">
        <f t="shared" si="14"/>
        <v>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0</v>
      </c>
      <c r="D172" s="20">
        <v>0</v>
      </c>
      <c r="E172" s="20">
        <v>0</v>
      </c>
      <c r="F172" s="20">
        <v>0</v>
      </c>
      <c r="G172" s="20">
        <v>0</v>
      </c>
      <c r="H172" s="20">
        <v>0</v>
      </c>
      <c r="I172" s="20">
        <v>0</v>
      </c>
      <c r="J172" s="20">
        <v>0</v>
      </c>
      <c r="K172" s="20">
        <v>0</v>
      </c>
      <c r="L172" s="20">
        <v>0</v>
      </c>
      <c r="M172" s="20"/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81395</v>
      </c>
      <c r="V172" s="21">
        <f t="shared" si="15"/>
        <v>0</v>
      </c>
      <c r="W172" s="21">
        <f t="shared" si="13"/>
        <v>81395</v>
      </c>
      <c r="X172" s="20">
        <v>81395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0">
        <v>0</v>
      </c>
      <c r="K173" s="20">
        <v>0</v>
      </c>
      <c r="L173" s="20">
        <v>0</v>
      </c>
      <c r="M173" s="20"/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81395</v>
      </c>
      <c r="V173" s="21">
        <f t="shared" si="15"/>
        <v>0</v>
      </c>
      <c r="W173" s="21">
        <f t="shared" si="13"/>
        <v>81395</v>
      </c>
      <c r="X173" s="20">
        <v>81395</v>
      </c>
      <c r="Y173" s="21">
        <f t="shared" si="14"/>
        <v>0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0</v>
      </c>
      <c r="D174" s="20">
        <v>0</v>
      </c>
      <c r="E174" s="20">
        <v>0</v>
      </c>
      <c r="F174" s="20">
        <v>0</v>
      </c>
      <c r="G174" s="20">
        <v>0</v>
      </c>
      <c r="H174" s="20">
        <v>0</v>
      </c>
      <c r="I174" s="20">
        <v>0</v>
      </c>
      <c r="J174" s="20">
        <v>0</v>
      </c>
      <c r="K174" s="20">
        <v>0</v>
      </c>
      <c r="L174" s="20">
        <v>0</v>
      </c>
      <c r="M174" s="20"/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81395</v>
      </c>
      <c r="V174" s="21">
        <f t="shared" si="15"/>
        <v>0</v>
      </c>
      <c r="W174" s="21">
        <f t="shared" si="13"/>
        <v>81395</v>
      </c>
      <c r="X174" s="20">
        <v>81395</v>
      </c>
      <c r="Y174" s="21">
        <f t="shared" si="14"/>
        <v>0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39">
        <v>0</v>
      </c>
      <c r="D175" s="39">
        <v>0</v>
      </c>
      <c r="E175" s="39">
        <v>0</v>
      </c>
      <c r="F175" s="39">
        <v>0</v>
      </c>
      <c r="G175" s="39">
        <v>0</v>
      </c>
      <c r="H175" s="39">
        <v>0</v>
      </c>
      <c r="I175" s="39">
        <v>0</v>
      </c>
      <c r="J175" s="39">
        <v>0</v>
      </c>
      <c r="K175" s="44">
        <f>IF(J175&lt;=120,559,IF(AND(J175&gt;=121,J175&lt;=150),739,IF(AND(J175&gt;=151,J175&lt;=200),1279,IF(J175&gt;=201,2359,))))</f>
        <v>559</v>
      </c>
      <c r="L175" s="39">
        <f>IF(K175=559,K175*J175,IF(K175=739,120*559+(J175-120)*739,IF(K175=1279,120*559+30*739+(J175-150)*1279,IF(K175=2359,120*559+30*739+50*1279+(J175-200)*2359,))))</f>
        <v>0</v>
      </c>
      <c r="M175" s="69">
        <v>3731</v>
      </c>
      <c r="N175" s="69">
        <v>7000</v>
      </c>
      <c r="O175" s="41"/>
      <c r="P175" s="41"/>
      <c r="Q175" s="69">
        <v>0</v>
      </c>
      <c r="R175" s="69">
        <v>0</v>
      </c>
      <c r="S175" s="69">
        <v>76410</v>
      </c>
      <c r="T175" s="69"/>
      <c r="U175" s="69">
        <f t="shared" si="17"/>
        <v>87141</v>
      </c>
      <c r="V175" s="41">
        <f t="shared" si="15"/>
        <v>0</v>
      </c>
      <c r="W175" s="41">
        <f t="shared" si="13"/>
        <v>87141</v>
      </c>
      <c r="X175" s="42">
        <v>87141</v>
      </c>
      <c r="Y175" s="41">
        <f t="shared" si="14"/>
        <v>0</v>
      </c>
      <c r="AA175">
        <f t="shared" si="16"/>
        <v>0</v>
      </c>
    </row>
    <row r="176" spans="1:27" hidden="1" x14ac:dyDescent="0.25">
      <c r="A176" s="18"/>
      <c r="B176" s="43" t="s">
        <v>36</v>
      </c>
      <c r="C176" s="44">
        <v>0</v>
      </c>
      <c r="D176" s="44">
        <v>0</v>
      </c>
      <c r="E176" s="44">
        <v>0</v>
      </c>
      <c r="F176" s="44">
        <v>0</v>
      </c>
      <c r="G176" s="44">
        <v>0</v>
      </c>
      <c r="H176" s="44">
        <v>0</v>
      </c>
      <c r="I176" s="44">
        <v>0</v>
      </c>
      <c r="J176" s="44">
        <v>0</v>
      </c>
      <c r="K176" s="44">
        <f>IF(J176&lt;=120,559,IF(AND(J176&gt;=121,J176&lt;=150),739,IF(AND(J176&gt;=151,J176&lt;=200),1279,IF(J176&gt;=201,2359,))))</f>
        <v>559</v>
      </c>
      <c r="L176" s="44">
        <f t="shared" ref="L176:L186" si="18">IF(K176=559,K176*J176,IF(K176=739,120*559+(J176-120)*739,IF(K176=1279,120*559+30*739+(J176-150)*1279,IF(K176=2359,120*559+30*739+50*1279+(J176-200)*2359,))))</f>
        <v>0</v>
      </c>
      <c r="M176" s="70">
        <v>3731</v>
      </c>
      <c r="N176" s="70">
        <v>7000</v>
      </c>
      <c r="O176" s="46"/>
      <c r="P176" s="46"/>
      <c r="Q176" s="70">
        <v>0</v>
      </c>
      <c r="R176" s="70">
        <v>0</v>
      </c>
      <c r="S176" s="70">
        <v>76410</v>
      </c>
      <c r="T176" s="70"/>
      <c r="U176" s="70">
        <f t="shared" si="17"/>
        <v>87141</v>
      </c>
      <c r="V176" s="46">
        <f t="shared" si="15"/>
        <v>0</v>
      </c>
      <c r="W176" s="46">
        <f t="shared" si="13"/>
        <v>87141</v>
      </c>
      <c r="X176" s="47">
        <v>87141</v>
      </c>
      <c r="Y176" s="46">
        <f t="shared" si="14"/>
        <v>0</v>
      </c>
      <c r="AA176">
        <f t="shared" si="16"/>
        <v>0</v>
      </c>
    </row>
    <row r="177" spans="1:27" hidden="1" x14ac:dyDescent="0.25">
      <c r="A177" s="18"/>
      <c r="B177" s="43" t="s">
        <v>37</v>
      </c>
      <c r="C177" s="44">
        <v>0</v>
      </c>
      <c r="D177" s="44">
        <v>0</v>
      </c>
      <c r="E177" s="44">
        <v>0</v>
      </c>
      <c r="F177" s="44">
        <v>0</v>
      </c>
      <c r="G177" s="44">
        <v>0</v>
      </c>
      <c r="H177" s="44">
        <v>0</v>
      </c>
      <c r="I177" s="44">
        <v>0</v>
      </c>
      <c r="J177" s="44">
        <v>0</v>
      </c>
      <c r="K177" s="44">
        <f t="shared" ref="K177:K182" si="19">IF(J177&lt;=120,559,IF(AND(J177&gt;=121,J177&lt;=150),739,IF(AND(J177&gt;=151,J177&lt;=200),1279,IF(J177&gt;=201,2359,))))</f>
        <v>559</v>
      </c>
      <c r="L177" s="44">
        <f t="shared" si="18"/>
        <v>0</v>
      </c>
      <c r="M177" s="70">
        <v>3731</v>
      </c>
      <c r="N177" s="70">
        <v>7000</v>
      </c>
      <c r="O177" s="46"/>
      <c r="P177" s="46"/>
      <c r="Q177" s="70">
        <v>0</v>
      </c>
      <c r="R177" s="70">
        <v>0</v>
      </c>
      <c r="S177" s="70">
        <v>76410</v>
      </c>
      <c r="T177" s="70"/>
      <c r="U177" s="70">
        <f t="shared" si="17"/>
        <v>87141</v>
      </c>
      <c r="V177" s="46">
        <f t="shared" si="15"/>
        <v>0</v>
      </c>
      <c r="W177" s="46">
        <f t="shared" si="13"/>
        <v>87141</v>
      </c>
      <c r="X177" s="47">
        <v>87141</v>
      </c>
      <c r="Y177" s="46">
        <f t="shared" si="14"/>
        <v>0</v>
      </c>
      <c r="AA177">
        <f t="shared" si="16"/>
        <v>0</v>
      </c>
    </row>
    <row r="178" spans="1:27" hidden="1" x14ac:dyDescent="0.25">
      <c r="A178" s="18"/>
      <c r="B178" s="43" t="s">
        <v>38</v>
      </c>
      <c r="C178" s="44">
        <v>0</v>
      </c>
      <c r="D178" s="44">
        <v>0</v>
      </c>
      <c r="E178" s="44">
        <v>0</v>
      </c>
      <c r="F178" s="44">
        <v>0</v>
      </c>
      <c r="G178" s="44">
        <v>0</v>
      </c>
      <c r="H178" s="44">
        <v>0</v>
      </c>
      <c r="I178" s="44">
        <v>0</v>
      </c>
      <c r="J178" s="44">
        <v>0</v>
      </c>
      <c r="K178" s="44">
        <f t="shared" si="19"/>
        <v>559</v>
      </c>
      <c r="L178" s="44">
        <f t="shared" si="18"/>
        <v>0</v>
      </c>
      <c r="M178" s="70">
        <v>3731</v>
      </c>
      <c r="N178" s="70">
        <v>7000</v>
      </c>
      <c r="O178" s="46"/>
      <c r="P178" s="46"/>
      <c r="Q178" s="70">
        <v>0</v>
      </c>
      <c r="R178" s="70">
        <v>0</v>
      </c>
      <c r="S178" s="70">
        <v>76410</v>
      </c>
      <c r="T178" s="70"/>
      <c r="U178" s="70">
        <f t="shared" si="17"/>
        <v>87141</v>
      </c>
      <c r="V178" s="46">
        <f t="shared" si="15"/>
        <v>0</v>
      </c>
      <c r="W178" s="46">
        <f t="shared" si="13"/>
        <v>87141</v>
      </c>
      <c r="X178" s="47">
        <v>87141</v>
      </c>
      <c r="Y178" s="46">
        <f t="shared" si="14"/>
        <v>0</v>
      </c>
      <c r="AA178">
        <f t="shared" si="16"/>
        <v>0</v>
      </c>
    </row>
    <row r="179" spans="1:27" hidden="1" x14ac:dyDescent="0.25">
      <c r="A179" s="18"/>
      <c r="B179" s="43" t="s">
        <v>39</v>
      </c>
      <c r="C179" s="44">
        <v>0</v>
      </c>
      <c r="D179" s="44">
        <v>0</v>
      </c>
      <c r="E179" s="44">
        <v>0</v>
      </c>
      <c r="F179" s="44">
        <v>0</v>
      </c>
      <c r="G179" s="44">
        <v>0</v>
      </c>
      <c r="H179" s="44">
        <v>0</v>
      </c>
      <c r="I179" s="44">
        <v>0</v>
      </c>
      <c r="J179" s="44">
        <v>0</v>
      </c>
      <c r="K179" s="44">
        <f t="shared" si="19"/>
        <v>559</v>
      </c>
      <c r="L179" s="44">
        <f t="shared" si="18"/>
        <v>0</v>
      </c>
      <c r="M179" s="70">
        <v>3731</v>
      </c>
      <c r="N179" s="70">
        <v>7000</v>
      </c>
      <c r="O179" s="46"/>
      <c r="P179" s="46"/>
      <c r="Q179" s="70">
        <v>0</v>
      </c>
      <c r="R179" s="70">
        <v>0</v>
      </c>
      <c r="S179" s="70">
        <v>76410</v>
      </c>
      <c r="T179" s="70"/>
      <c r="U179" s="70">
        <f t="shared" si="17"/>
        <v>87141</v>
      </c>
      <c r="V179" s="46">
        <f t="shared" si="15"/>
        <v>0</v>
      </c>
      <c r="W179" s="46">
        <f t="shared" si="13"/>
        <v>87141</v>
      </c>
      <c r="X179" s="47">
        <v>87141</v>
      </c>
      <c r="Y179" s="46">
        <f t="shared" si="14"/>
        <v>0</v>
      </c>
      <c r="AA179">
        <f t="shared" si="16"/>
        <v>0</v>
      </c>
    </row>
    <row r="180" spans="1:27" hidden="1" x14ac:dyDescent="0.25">
      <c r="A180" s="18"/>
      <c r="B180" s="43" t="s">
        <v>40</v>
      </c>
      <c r="C180" s="44">
        <v>0</v>
      </c>
      <c r="D180" s="44">
        <v>0</v>
      </c>
      <c r="E180" s="44">
        <v>0</v>
      </c>
      <c r="F180" s="44">
        <v>0</v>
      </c>
      <c r="G180" s="44">
        <v>0</v>
      </c>
      <c r="H180" s="44">
        <v>0</v>
      </c>
      <c r="I180" s="44">
        <v>0</v>
      </c>
      <c r="J180" s="44">
        <v>0</v>
      </c>
      <c r="K180" s="44">
        <f t="shared" si="19"/>
        <v>559</v>
      </c>
      <c r="L180" s="44">
        <f t="shared" si="18"/>
        <v>0</v>
      </c>
      <c r="M180" s="70">
        <v>3731</v>
      </c>
      <c r="N180" s="70">
        <v>7000</v>
      </c>
      <c r="O180" s="46"/>
      <c r="P180" s="46"/>
      <c r="Q180" s="70">
        <v>0</v>
      </c>
      <c r="R180" s="70">
        <v>0</v>
      </c>
      <c r="S180" s="70">
        <v>76410</v>
      </c>
      <c r="T180" s="70"/>
      <c r="U180" s="70">
        <f t="shared" si="17"/>
        <v>87141</v>
      </c>
      <c r="V180" s="46">
        <f t="shared" si="15"/>
        <v>0</v>
      </c>
      <c r="W180" s="46">
        <f t="shared" si="13"/>
        <v>87141</v>
      </c>
      <c r="X180" s="47">
        <v>87141</v>
      </c>
      <c r="Y180" s="46">
        <f t="shared" si="14"/>
        <v>0</v>
      </c>
      <c r="AA180">
        <f t="shared" si="16"/>
        <v>0</v>
      </c>
    </row>
    <row r="181" spans="1:27" hidden="1" x14ac:dyDescent="0.25">
      <c r="A181" s="18"/>
      <c r="B181" s="43" t="s">
        <v>41</v>
      </c>
      <c r="C181" s="44">
        <v>0</v>
      </c>
      <c r="D181" s="44">
        <v>0</v>
      </c>
      <c r="E181" s="44">
        <v>0</v>
      </c>
      <c r="F181" s="44">
        <v>0</v>
      </c>
      <c r="G181" s="44">
        <v>0</v>
      </c>
      <c r="H181" s="44">
        <v>0</v>
      </c>
      <c r="I181" s="44">
        <v>0</v>
      </c>
      <c r="J181" s="44">
        <v>0</v>
      </c>
      <c r="K181" s="44">
        <f t="shared" si="19"/>
        <v>559</v>
      </c>
      <c r="L181" s="44">
        <f t="shared" si="18"/>
        <v>0</v>
      </c>
      <c r="M181" s="70">
        <v>3731</v>
      </c>
      <c r="N181" s="70">
        <v>7000</v>
      </c>
      <c r="O181" s="46"/>
      <c r="P181" s="46"/>
      <c r="Q181" s="70">
        <v>0</v>
      </c>
      <c r="R181" s="70">
        <v>0</v>
      </c>
      <c r="S181" s="70">
        <v>76410</v>
      </c>
      <c r="T181" s="70"/>
      <c r="U181" s="70">
        <f t="shared" si="17"/>
        <v>87141</v>
      </c>
      <c r="V181" s="46">
        <f t="shared" si="15"/>
        <v>0</v>
      </c>
      <c r="W181" s="46">
        <f t="shared" si="13"/>
        <v>87141</v>
      </c>
      <c r="X181" s="47">
        <v>87141</v>
      </c>
      <c r="Y181" s="46">
        <f t="shared" si="14"/>
        <v>0</v>
      </c>
      <c r="AA181">
        <f t="shared" si="16"/>
        <v>0</v>
      </c>
    </row>
    <row r="182" spans="1:27" hidden="1" x14ac:dyDescent="0.25">
      <c r="A182" s="18"/>
      <c r="B182" s="43" t="s">
        <v>42</v>
      </c>
      <c r="C182" s="44">
        <v>0</v>
      </c>
      <c r="D182" s="44">
        <v>0</v>
      </c>
      <c r="E182" s="44">
        <v>0</v>
      </c>
      <c r="F182" s="44">
        <v>0</v>
      </c>
      <c r="G182" s="44">
        <v>0</v>
      </c>
      <c r="H182" s="44">
        <v>0</v>
      </c>
      <c r="I182" s="44">
        <v>0</v>
      </c>
      <c r="J182" s="44">
        <v>0</v>
      </c>
      <c r="K182" s="44">
        <f t="shared" si="19"/>
        <v>559</v>
      </c>
      <c r="L182" s="44">
        <f t="shared" si="18"/>
        <v>0</v>
      </c>
      <c r="M182" s="70">
        <v>3731</v>
      </c>
      <c r="N182" s="70">
        <v>7981</v>
      </c>
      <c r="O182" s="46"/>
      <c r="P182" s="46"/>
      <c r="Q182" s="70">
        <v>0</v>
      </c>
      <c r="R182" s="70">
        <v>0</v>
      </c>
      <c r="S182" s="70">
        <v>76410</v>
      </c>
      <c r="T182" s="70"/>
      <c r="U182" s="70">
        <f t="shared" si="17"/>
        <v>88122</v>
      </c>
      <c r="V182" s="46">
        <f t="shared" si="15"/>
        <v>0</v>
      </c>
      <c r="W182" s="46">
        <f t="shared" si="13"/>
        <v>88122</v>
      </c>
      <c r="X182" s="47">
        <v>88122</v>
      </c>
      <c r="Y182" s="46">
        <f t="shared" si="14"/>
        <v>0</v>
      </c>
      <c r="AA182">
        <f t="shared" si="16"/>
        <v>0</v>
      </c>
    </row>
    <row r="183" spans="1:27" hidden="1" x14ac:dyDescent="0.25">
      <c r="A183" s="18"/>
      <c r="B183" s="43" t="s">
        <v>43</v>
      </c>
      <c r="C183" s="44">
        <v>0</v>
      </c>
      <c r="D183" s="44">
        <v>0</v>
      </c>
      <c r="E183" s="44">
        <v>0</v>
      </c>
      <c r="F183" s="44">
        <v>0</v>
      </c>
      <c r="G183" s="44">
        <v>0</v>
      </c>
      <c r="H183" s="44">
        <v>0</v>
      </c>
      <c r="I183" s="44">
        <v>0</v>
      </c>
      <c r="J183" s="44">
        <v>0</v>
      </c>
      <c r="K183" s="44">
        <v>0</v>
      </c>
      <c r="L183" s="44">
        <f t="shared" si="18"/>
        <v>0</v>
      </c>
      <c r="M183" s="70">
        <v>3731</v>
      </c>
      <c r="N183" s="70">
        <v>7997</v>
      </c>
      <c r="O183" s="46"/>
      <c r="P183" s="46"/>
      <c r="Q183" s="70">
        <v>0</v>
      </c>
      <c r="R183" s="70">
        <v>0</v>
      </c>
      <c r="S183" s="70">
        <v>76410</v>
      </c>
      <c r="T183" s="70"/>
      <c r="U183" s="70">
        <f t="shared" si="17"/>
        <v>88138</v>
      </c>
      <c r="V183" s="46">
        <f t="shared" si="15"/>
        <v>0</v>
      </c>
      <c r="W183" s="46">
        <f t="shared" si="13"/>
        <v>88138</v>
      </c>
      <c r="X183" s="70">
        <v>88138</v>
      </c>
      <c r="Y183" s="46">
        <f t="shared" si="14"/>
        <v>0</v>
      </c>
    </row>
    <row r="184" spans="1:27" hidden="1" x14ac:dyDescent="0.25">
      <c r="A184" s="18"/>
      <c r="B184" s="43" t="s">
        <v>44</v>
      </c>
      <c r="C184" s="44">
        <v>0</v>
      </c>
      <c r="D184" s="44">
        <v>0</v>
      </c>
      <c r="E184" s="44">
        <v>0</v>
      </c>
      <c r="F184" s="44">
        <v>0</v>
      </c>
      <c r="G184" s="44">
        <v>0</v>
      </c>
      <c r="H184" s="44">
        <v>0</v>
      </c>
      <c r="I184" s="44">
        <v>0</v>
      </c>
      <c r="J184" s="44">
        <v>0</v>
      </c>
      <c r="K184" s="44">
        <v>0</v>
      </c>
      <c r="L184" s="44">
        <f t="shared" si="18"/>
        <v>0</v>
      </c>
      <c r="M184" s="70">
        <v>3731</v>
      </c>
      <c r="N184" s="70">
        <v>7990</v>
      </c>
      <c r="O184" s="46"/>
      <c r="P184" s="46"/>
      <c r="Q184" s="70">
        <v>0</v>
      </c>
      <c r="R184" s="70">
        <v>0</v>
      </c>
      <c r="S184" s="70">
        <v>76410</v>
      </c>
      <c r="T184" s="70"/>
      <c r="U184" s="70">
        <f t="shared" si="17"/>
        <v>88131</v>
      </c>
      <c r="V184" s="46">
        <f t="shared" si="15"/>
        <v>0</v>
      </c>
      <c r="W184" s="46">
        <f t="shared" si="13"/>
        <v>88131</v>
      </c>
      <c r="X184" s="70">
        <v>88131</v>
      </c>
      <c r="Y184" s="46">
        <f t="shared" si="14"/>
        <v>0</v>
      </c>
    </row>
    <row r="185" spans="1:27" hidden="1" x14ac:dyDescent="0.25">
      <c r="A185" s="18"/>
      <c r="B185" s="43" t="s">
        <v>45</v>
      </c>
      <c r="C185" s="44">
        <v>0</v>
      </c>
      <c r="D185" s="44">
        <v>0</v>
      </c>
      <c r="E185" s="44">
        <v>0</v>
      </c>
      <c r="F185" s="44">
        <v>0</v>
      </c>
      <c r="G185" s="44">
        <v>0</v>
      </c>
      <c r="H185" s="44">
        <v>0</v>
      </c>
      <c r="I185" s="44">
        <v>0</v>
      </c>
      <c r="J185" s="44">
        <v>0</v>
      </c>
      <c r="K185" s="44">
        <v>0</v>
      </c>
      <c r="L185" s="44">
        <f t="shared" si="18"/>
        <v>0</v>
      </c>
      <c r="M185" s="70">
        <v>3731</v>
      </c>
      <c r="N185" s="70">
        <v>8019</v>
      </c>
      <c r="O185" s="46"/>
      <c r="P185" s="46"/>
      <c r="Q185" s="70">
        <v>0</v>
      </c>
      <c r="R185" s="70">
        <v>0</v>
      </c>
      <c r="S185" s="70">
        <v>76410</v>
      </c>
      <c r="T185" s="70"/>
      <c r="U185" s="70">
        <f t="shared" si="17"/>
        <v>88160</v>
      </c>
      <c r="V185" s="46">
        <f t="shared" si="15"/>
        <v>0</v>
      </c>
      <c r="W185" s="46">
        <f t="shared" si="13"/>
        <v>88160</v>
      </c>
      <c r="X185" s="70">
        <v>88160</v>
      </c>
      <c r="Y185" s="46">
        <f t="shared" si="14"/>
        <v>0</v>
      </c>
    </row>
    <row r="186" spans="1:27" ht="15.75" hidden="1" thickBot="1" x14ac:dyDescent="0.3">
      <c r="A186" s="18"/>
      <c r="B186" s="83" t="s">
        <v>46</v>
      </c>
      <c r="C186" s="84">
        <v>0</v>
      </c>
      <c r="D186" s="84">
        <v>0</v>
      </c>
      <c r="E186" s="84">
        <v>0</v>
      </c>
      <c r="F186" s="84">
        <v>0</v>
      </c>
      <c r="G186" s="84">
        <v>0</v>
      </c>
      <c r="H186" s="84">
        <v>0</v>
      </c>
      <c r="I186" s="84">
        <v>0</v>
      </c>
      <c r="J186" s="84">
        <v>0</v>
      </c>
      <c r="K186" s="84">
        <v>0</v>
      </c>
      <c r="L186" s="84">
        <f t="shared" si="18"/>
        <v>0</v>
      </c>
      <c r="M186" s="35">
        <v>3731</v>
      </c>
      <c r="N186" s="35">
        <v>8039</v>
      </c>
      <c r="O186" s="46"/>
      <c r="P186" s="46"/>
      <c r="Q186" s="35">
        <v>0</v>
      </c>
      <c r="R186" s="35">
        <v>0</v>
      </c>
      <c r="S186" s="35">
        <v>76410</v>
      </c>
      <c r="T186" s="35"/>
      <c r="U186" s="35">
        <f t="shared" si="17"/>
        <v>88180</v>
      </c>
      <c r="V186" s="36">
        <f t="shared" si="15"/>
        <v>0</v>
      </c>
      <c r="W186" s="36">
        <f t="shared" si="13"/>
        <v>88180</v>
      </c>
      <c r="X186" s="35">
        <v>88180</v>
      </c>
      <c r="Y186" s="36">
        <f t="shared" si="14"/>
        <v>0</v>
      </c>
    </row>
    <row r="187" spans="1:27" hidden="1" x14ac:dyDescent="0.25">
      <c r="A187">
        <v>2018</v>
      </c>
      <c r="B187" s="38" t="s">
        <v>35</v>
      </c>
      <c r="C187" s="39">
        <v>0</v>
      </c>
      <c r="D187" s="39">
        <v>0</v>
      </c>
      <c r="E187" s="39">
        <v>0</v>
      </c>
      <c r="F187" s="39">
        <v>0</v>
      </c>
      <c r="G187" s="39">
        <v>0</v>
      </c>
      <c r="H187" s="39">
        <v>0</v>
      </c>
      <c r="I187" s="39">
        <v>0</v>
      </c>
      <c r="J187" s="39">
        <v>0</v>
      </c>
      <c r="K187" s="39">
        <v>0</v>
      </c>
      <c r="L187" s="39">
        <f t="shared" ref="L187:L198" si="20">IF(K187=559,K187*J187,IF(K187=739,120*559+(J187-120)*739,IF(K187=1279,120*559+30*739+(J187-150)*1279,IF(K187=2359,120*559+30*739+50*1279+(J187-200)*2359,))))</f>
        <v>0</v>
      </c>
      <c r="M187" s="69">
        <v>3731</v>
      </c>
      <c r="N187" s="69">
        <v>8047</v>
      </c>
      <c r="O187" s="41"/>
      <c r="P187" s="41"/>
      <c r="Q187" s="69">
        <v>0</v>
      </c>
      <c r="R187" s="69">
        <v>0</v>
      </c>
      <c r="S187" s="69">
        <v>78144</v>
      </c>
      <c r="T187" s="69"/>
      <c r="U187" s="69">
        <f t="shared" si="17"/>
        <v>89922</v>
      </c>
      <c r="V187" s="41">
        <f t="shared" ref="V187:V198" si="21">Y186</f>
        <v>0</v>
      </c>
      <c r="W187" s="41">
        <f t="shared" ref="W187:W198" si="22">U187+V187</f>
        <v>89922</v>
      </c>
      <c r="X187" s="69">
        <v>89922</v>
      </c>
      <c r="Y187" s="41">
        <f t="shared" ref="Y187:Y198" si="23">W187-X187</f>
        <v>0</v>
      </c>
    </row>
    <row r="188" spans="1:27" hidden="1" x14ac:dyDescent="0.25">
      <c r="B188" s="43" t="s">
        <v>36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4">
        <v>0</v>
      </c>
      <c r="J188" s="44">
        <v>0</v>
      </c>
      <c r="K188" s="44">
        <v>0</v>
      </c>
      <c r="L188" s="44">
        <f t="shared" si="20"/>
        <v>0</v>
      </c>
      <c r="M188" s="70">
        <v>3731</v>
      </c>
      <c r="N188" s="70">
        <v>8077</v>
      </c>
      <c r="O188" s="46"/>
      <c r="P188" s="46"/>
      <c r="Q188" s="70">
        <v>0</v>
      </c>
      <c r="R188" s="70">
        <v>0</v>
      </c>
      <c r="S188" s="70">
        <v>78144</v>
      </c>
      <c r="T188" s="70"/>
      <c r="U188" s="70">
        <f t="shared" si="17"/>
        <v>89952</v>
      </c>
      <c r="V188" s="46">
        <f t="shared" si="21"/>
        <v>0</v>
      </c>
      <c r="W188" s="46">
        <f t="shared" si="22"/>
        <v>89952</v>
      </c>
      <c r="X188" s="70">
        <v>89952</v>
      </c>
      <c r="Y188" s="46">
        <f t="shared" si="23"/>
        <v>0</v>
      </c>
    </row>
    <row r="189" spans="1:27" hidden="1" x14ac:dyDescent="0.25">
      <c r="B189" s="43" t="s">
        <v>37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4">
        <v>0</v>
      </c>
      <c r="J189" s="44">
        <v>0</v>
      </c>
      <c r="K189" s="44">
        <v>0</v>
      </c>
      <c r="L189" s="44">
        <f t="shared" si="20"/>
        <v>0</v>
      </c>
      <c r="M189" s="70">
        <v>3731</v>
      </c>
      <c r="N189" s="70">
        <v>8090</v>
      </c>
      <c r="O189" s="46"/>
      <c r="P189" s="46"/>
      <c r="Q189" s="70">
        <v>0</v>
      </c>
      <c r="R189" s="70">
        <v>0</v>
      </c>
      <c r="S189" s="70">
        <v>78144</v>
      </c>
      <c r="T189" s="70"/>
      <c r="U189" s="70">
        <f t="shared" si="17"/>
        <v>89965</v>
      </c>
      <c r="V189" s="46">
        <f t="shared" si="21"/>
        <v>0</v>
      </c>
      <c r="W189" s="46">
        <f t="shared" si="22"/>
        <v>89965</v>
      </c>
      <c r="X189" s="70">
        <v>89965</v>
      </c>
      <c r="Y189" s="46">
        <f t="shared" si="23"/>
        <v>0</v>
      </c>
    </row>
    <row r="190" spans="1:27" hidden="1" x14ac:dyDescent="0.25">
      <c r="B190" s="43" t="s">
        <v>38</v>
      </c>
      <c r="C190" s="44">
        <v>0</v>
      </c>
      <c r="D190" s="44">
        <v>0</v>
      </c>
      <c r="E190" s="44">
        <v>0</v>
      </c>
      <c r="F190" s="44">
        <v>0</v>
      </c>
      <c r="G190" s="44">
        <v>0</v>
      </c>
      <c r="H190" s="44">
        <v>0</v>
      </c>
      <c r="I190" s="44">
        <v>0</v>
      </c>
      <c r="J190" s="44">
        <v>0</v>
      </c>
      <c r="K190" s="44">
        <v>0</v>
      </c>
      <c r="L190" s="44">
        <f t="shared" si="20"/>
        <v>0</v>
      </c>
      <c r="M190" s="70">
        <v>3731</v>
      </c>
      <c r="N190" s="70">
        <v>8101</v>
      </c>
      <c r="O190" s="46"/>
      <c r="P190" s="46"/>
      <c r="Q190" s="70">
        <v>0</v>
      </c>
      <c r="R190" s="70">
        <v>0</v>
      </c>
      <c r="S190" s="70">
        <v>78144</v>
      </c>
      <c r="T190" s="70"/>
      <c r="U190" s="70">
        <f t="shared" si="17"/>
        <v>89976</v>
      </c>
      <c r="V190" s="46">
        <f t="shared" si="21"/>
        <v>0</v>
      </c>
      <c r="W190" s="46">
        <f t="shared" si="22"/>
        <v>89976</v>
      </c>
      <c r="X190" s="70">
        <v>89976</v>
      </c>
      <c r="Y190" s="46">
        <f t="shared" si="23"/>
        <v>0</v>
      </c>
    </row>
    <row r="191" spans="1:27" hidden="1" x14ac:dyDescent="0.25">
      <c r="B191" s="43" t="s">
        <v>39</v>
      </c>
      <c r="C191" s="44">
        <v>0</v>
      </c>
      <c r="D191" s="44">
        <v>0</v>
      </c>
      <c r="E191" s="44">
        <v>0</v>
      </c>
      <c r="F191" s="44">
        <v>0</v>
      </c>
      <c r="G191" s="44">
        <v>0</v>
      </c>
      <c r="H191" s="44">
        <v>0</v>
      </c>
      <c r="I191" s="44">
        <v>0</v>
      </c>
      <c r="J191" s="44">
        <v>0</v>
      </c>
      <c r="K191" s="44">
        <v>0</v>
      </c>
      <c r="L191" s="44">
        <f t="shared" si="20"/>
        <v>0</v>
      </c>
      <c r="M191" s="70">
        <v>3731</v>
      </c>
      <c r="N191" s="70">
        <v>8123</v>
      </c>
      <c r="O191" s="46"/>
      <c r="P191" s="46"/>
      <c r="Q191" s="70">
        <v>0</v>
      </c>
      <c r="R191" s="70">
        <v>0</v>
      </c>
      <c r="S191" s="70">
        <v>78144</v>
      </c>
      <c r="T191" s="70"/>
      <c r="U191" s="70">
        <f t="shared" si="17"/>
        <v>89998</v>
      </c>
      <c r="V191" s="46">
        <f t="shared" si="21"/>
        <v>0</v>
      </c>
      <c r="W191" s="46">
        <f t="shared" si="22"/>
        <v>89998</v>
      </c>
      <c r="X191" s="70">
        <v>89998</v>
      </c>
      <c r="Y191" s="46">
        <f t="shared" si="23"/>
        <v>0</v>
      </c>
    </row>
    <row r="192" spans="1:27" hidden="1" x14ac:dyDescent="0.25">
      <c r="B192" s="43" t="s">
        <v>40</v>
      </c>
      <c r="C192" s="44">
        <v>0</v>
      </c>
      <c r="D192" s="44">
        <v>0</v>
      </c>
      <c r="E192" s="44">
        <v>0</v>
      </c>
      <c r="F192" s="44">
        <v>0</v>
      </c>
      <c r="G192" s="44">
        <v>0</v>
      </c>
      <c r="H192" s="44">
        <v>0</v>
      </c>
      <c r="I192" s="44">
        <v>0</v>
      </c>
      <c r="J192" s="44">
        <v>0</v>
      </c>
      <c r="K192" s="44">
        <v>0</v>
      </c>
      <c r="L192" s="44">
        <f t="shared" si="20"/>
        <v>0</v>
      </c>
      <c r="M192" s="70">
        <v>3731</v>
      </c>
      <c r="N192" s="70">
        <v>8148</v>
      </c>
      <c r="O192" s="46"/>
      <c r="P192" s="46"/>
      <c r="Q192" s="70">
        <v>0</v>
      </c>
      <c r="R192" s="70">
        <v>0</v>
      </c>
      <c r="S192" s="70">
        <v>78144</v>
      </c>
      <c r="T192" s="70"/>
      <c r="U192" s="70">
        <f t="shared" si="17"/>
        <v>90023</v>
      </c>
      <c r="V192" s="46">
        <f t="shared" si="21"/>
        <v>0</v>
      </c>
      <c r="W192" s="46">
        <f t="shared" si="22"/>
        <v>90023</v>
      </c>
      <c r="X192" s="70">
        <v>90023</v>
      </c>
      <c r="Y192" s="46">
        <f t="shared" si="23"/>
        <v>0</v>
      </c>
    </row>
    <row r="193" spans="1:25" hidden="1" x14ac:dyDescent="0.25">
      <c r="B193" s="43" t="s">
        <v>41</v>
      </c>
      <c r="C193" s="44">
        <v>0</v>
      </c>
      <c r="D193" s="44">
        <v>0</v>
      </c>
      <c r="E193" s="44">
        <v>0</v>
      </c>
      <c r="F193" s="44">
        <v>0</v>
      </c>
      <c r="G193" s="44">
        <v>0</v>
      </c>
      <c r="H193" s="44">
        <v>0</v>
      </c>
      <c r="I193" s="44">
        <v>0</v>
      </c>
      <c r="J193" s="44">
        <v>0</v>
      </c>
      <c r="K193" s="44">
        <v>0</v>
      </c>
      <c r="L193" s="44">
        <f t="shared" si="20"/>
        <v>0</v>
      </c>
      <c r="M193" s="70">
        <v>3731</v>
      </c>
      <c r="N193" s="70">
        <v>8161</v>
      </c>
      <c r="O193" s="46"/>
      <c r="P193" s="46"/>
      <c r="Q193" s="70">
        <v>0</v>
      </c>
      <c r="R193" s="70">
        <v>0</v>
      </c>
      <c r="S193" s="70">
        <v>78144</v>
      </c>
      <c r="T193" s="70"/>
      <c r="U193" s="70">
        <f t="shared" si="17"/>
        <v>90036</v>
      </c>
      <c r="V193" s="46">
        <f t="shared" si="21"/>
        <v>0</v>
      </c>
      <c r="W193" s="46">
        <f t="shared" si="22"/>
        <v>90036</v>
      </c>
      <c r="X193" s="70">
        <v>90023</v>
      </c>
      <c r="Y193" s="46">
        <f t="shared" si="23"/>
        <v>13</v>
      </c>
    </row>
    <row r="194" spans="1:25" hidden="1" x14ac:dyDescent="0.25">
      <c r="B194" s="43" t="s">
        <v>42</v>
      </c>
      <c r="C194" s="44">
        <v>0</v>
      </c>
      <c r="D194" s="44">
        <v>0</v>
      </c>
      <c r="E194" s="44">
        <v>0</v>
      </c>
      <c r="F194" s="44">
        <v>0</v>
      </c>
      <c r="G194" s="44">
        <v>0</v>
      </c>
      <c r="H194" s="44">
        <v>0</v>
      </c>
      <c r="I194" s="44">
        <v>0</v>
      </c>
      <c r="J194" s="44">
        <v>0</v>
      </c>
      <c r="K194" s="44">
        <v>0</v>
      </c>
      <c r="L194" s="44">
        <f t="shared" si="20"/>
        <v>0</v>
      </c>
      <c r="M194" s="70">
        <v>3731</v>
      </c>
      <c r="N194" s="70">
        <v>8186</v>
      </c>
      <c r="O194" s="46"/>
      <c r="P194" s="46"/>
      <c r="Q194" s="70">
        <v>0</v>
      </c>
      <c r="R194" s="70">
        <v>0</v>
      </c>
      <c r="S194" s="70">
        <v>78144</v>
      </c>
      <c r="T194" s="70"/>
      <c r="U194" s="70">
        <f t="shared" ref="U194:U222" si="24">G194+L194+M194+R194+S194+N194+Q194+T194</f>
        <v>90061</v>
      </c>
      <c r="V194" s="46">
        <f t="shared" si="21"/>
        <v>13</v>
      </c>
      <c r="W194" s="46">
        <f t="shared" si="22"/>
        <v>90074</v>
      </c>
      <c r="X194" s="70">
        <v>90074</v>
      </c>
      <c r="Y194" s="46">
        <f t="shared" si="23"/>
        <v>0</v>
      </c>
    </row>
    <row r="195" spans="1:25" hidden="1" x14ac:dyDescent="0.25">
      <c r="B195" s="43" t="s">
        <v>43</v>
      </c>
      <c r="C195" s="44">
        <v>0</v>
      </c>
      <c r="D195" s="44">
        <v>0</v>
      </c>
      <c r="E195" s="44">
        <v>0</v>
      </c>
      <c r="F195" s="44">
        <v>0</v>
      </c>
      <c r="G195" s="44">
        <v>0</v>
      </c>
      <c r="H195" s="44">
        <v>0</v>
      </c>
      <c r="I195" s="44">
        <v>0</v>
      </c>
      <c r="J195" s="44">
        <v>0</v>
      </c>
      <c r="K195" s="44">
        <v>0</v>
      </c>
      <c r="L195" s="44">
        <f t="shared" si="20"/>
        <v>0</v>
      </c>
      <c r="M195" s="70">
        <v>3731</v>
      </c>
      <c r="N195" s="70">
        <v>8207</v>
      </c>
      <c r="O195" s="46"/>
      <c r="P195" s="46"/>
      <c r="Q195" s="70">
        <v>0</v>
      </c>
      <c r="R195" s="70">
        <v>0</v>
      </c>
      <c r="S195" s="70">
        <v>78144</v>
      </c>
      <c r="T195" s="70"/>
      <c r="U195" s="70">
        <f t="shared" si="24"/>
        <v>90082</v>
      </c>
      <c r="V195" s="46">
        <f t="shared" si="21"/>
        <v>0</v>
      </c>
      <c r="W195" s="46">
        <f t="shared" si="22"/>
        <v>90082</v>
      </c>
      <c r="X195" s="70">
        <v>90082</v>
      </c>
      <c r="Y195" s="46">
        <f t="shared" si="23"/>
        <v>0</v>
      </c>
    </row>
    <row r="196" spans="1:25" hidden="1" x14ac:dyDescent="0.25">
      <c r="B196" s="43" t="s">
        <v>44</v>
      </c>
      <c r="C196" s="44">
        <v>0</v>
      </c>
      <c r="D196" s="44">
        <v>0</v>
      </c>
      <c r="E196" s="44">
        <v>0</v>
      </c>
      <c r="F196" s="44">
        <v>0</v>
      </c>
      <c r="G196" s="44">
        <v>0</v>
      </c>
      <c r="H196" s="44">
        <v>0</v>
      </c>
      <c r="I196" s="44">
        <v>0</v>
      </c>
      <c r="J196" s="44">
        <v>0</v>
      </c>
      <c r="K196" s="44">
        <v>0</v>
      </c>
      <c r="L196" s="44">
        <f t="shared" si="20"/>
        <v>0</v>
      </c>
      <c r="M196" s="70">
        <v>3731</v>
      </c>
      <c r="N196" s="70">
        <v>8230</v>
      </c>
      <c r="O196" s="46"/>
      <c r="P196" s="46"/>
      <c r="Q196" s="70">
        <v>0</v>
      </c>
      <c r="R196" s="70">
        <v>0</v>
      </c>
      <c r="S196" s="70">
        <v>78144</v>
      </c>
      <c r="T196" s="70"/>
      <c r="U196" s="70">
        <f t="shared" si="24"/>
        <v>90105</v>
      </c>
      <c r="V196" s="46">
        <f t="shared" si="21"/>
        <v>0</v>
      </c>
      <c r="W196" s="46">
        <f t="shared" si="22"/>
        <v>90105</v>
      </c>
      <c r="X196" s="70">
        <v>90105</v>
      </c>
      <c r="Y196" s="46">
        <f t="shared" si="23"/>
        <v>0</v>
      </c>
    </row>
    <row r="197" spans="1:25" hidden="1" x14ac:dyDescent="0.25">
      <c r="B197" s="43" t="s">
        <v>45</v>
      </c>
      <c r="C197" s="44">
        <v>0</v>
      </c>
      <c r="D197" s="44">
        <v>0</v>
      </c>
      <c r="E197" s="44">
        <v>0</v>
      </c>
      <c r="F197" s="44">
        <v>0</v>
      </c>
      <c r="G197" s="44">
        <v>0</v>
      </c>
      <c r="H197" s="44">
        <v>0</v>
      </c>
      <c r="I197" s="44">
        <v>0</v>
      </c>
      <c r="J197" s="44">
        <v>0</v>
      </c>
      <c r="K197" s="44">
        <v>0</v>
      </c>
      <c r="L197" s="44">
        <f t="shared" si="20"/>
        <v>0</v>
      </c>
      <c r="M197" s="70">
        <v>3731</v>
      </c>
      <c r="N197" s="70">
        <v>8260</v>
      </c>
      <c r="O197" s="46"/>
      <c r="P197" s="46"/>
      <c r="Q197" s="70">
        <v>0</v>
      </c>
      <c r="R197" s="70">
        <v>0</v>
      </c>
      <c r="S197" s="70">
        <v>78144</v>
      </c>
      <c r="T197" s="70"/>
      <c r="U197" s="70">
        <f t="shared" si="24"/>
        <v>90135</v>
      </c>
      <c r="V197" s="46">
        <f t="shared" si="21"/>
        <v>0</v>
      </c>
      <c r="W197" s="46">
        <f t="shared" si="22"/>
        <v>90135</v>
      </c>
      <c r="X197" s="73">
        <v>90135</v>
      </c>
      <c r="Y197" s="46">
        <f t="shared" si="23"/>
        <v>0</v>
      </c>
    </row>
    <row r="198" spans="1:25" ht="15.75" hidden="1" thickBot="1" x14ac:dyDescent="0.3">
      <c r="B198" s="43" t="s">
        <v>46</v>
      </c>
      <c r="C198" s="44">
        <v>0</v>
      </c>
      <c r="D198" s="44">
        <v>0</v>
      </c>
      <c r="E198" s="44">
        <v>0</v>
      </c>
      <c r="F198" s="44">
        <v>0</v>
      </c>
      <c r="G198" s="44">
        <v>0</v>
      </c>
      <c r="H198" s="44">
        <v>0</v>
      </c>
      <c r="I198" s="44">
        <v>0</v>
      </c>
      <c r="J198" s="44">
        <v>0</v>
      </c>
      <c r="K198" s="44">
        <v>0</v>
      </c>
      <c r="L198" s="44">
        <f t="shared" si="20"/>
        <v>0</v>
      </c>
      <c r="M198" s="70">
        <v>3731</v>
      </c>
      <c r="N198" s="70">
        <v>8270</v>
      </c>
      <c r="O198" s="36"/>
      <c r="P198" s="36"/>
      <c r="Q198" s="70">
        <v>0</v>
      </c>
      <c r="R198" s="70">
        <v>0</v>
      </c>
      <c r="S198" s="70">
        <v>78144</v>
      </c>
      <c r="T198" s="70"/>
      <c r="U198" s="70">
        <f t="shared" si="24"/>
        <v>90145</v>
      </c>
      <c r="V198" s="46">
        <f t="shared" si="21"/>
        <v>0</v>
      </c>
      <c r="W198" s="46">
        <f t="shared" si="22"/>
        <v>90145</v>
      </c>
      <c r="X198" s="73">
        <v>90145</v>
      </c>
      <c r="Y198" s="46">
        <f t="shared" si="23"/>
        <v>0</v>
      </c>
    </row>
    <row r="199" spans="1:25" hidden="1" x14ac:dyDescent="0.25">
      <c r="A199">
        <v>2019</v>
      </c>
      <c r="B199" s="38" t="s">
        <v>35</v>
      </c>
      <c r="C199" s="39">
        <v>0</v>
      </c>
      <c r="D199" s="39">
        <v>0</v>
      </c>
      <c r="E199" s="39">
        <v>0</v>
      </c>
      <c r="F199" s="39">
        <v>0</v>
      </c>
      <c r="G199" s="39">
        <v>0</v>
      </c>
      <c r="H199" s="39">
        <v>0</v>
      </c>
      <c r="I199" s="39">
        <v>0</v>
      </c>
      <c r="J199" s="39">
        <v>0</v>
      </c>
      <c r="K199" s="39">
        <v>0</v>
      </c>
      <c r="L199" s="39">
        <f t="shared" ref="L199:L209" si="25">IF(K199=559,K199*J199,IF(K199=739,120*559+(J199-120)*739,IF(K199=1279,120*559+30*739+(J199-150)*1279,IF(K199=2359,120*559+30*739+50*1279+(J199-200)*2359,))))</f>
        <v>0</v>
      </c>
      <c r="M199" s="69">
        <v>3828</v>
      </c>
      <c r="N199" s="69">
        <v>8264</v>
      </c>
      <c r="O199" s="41"/>
      <c r="P199" s="41"/>
      <c r="Q199" s="69">
        <v>0</v>
      </c>
      <c r="R199" s="69">
        <v>0</v>
      </c>
      <c r="S199" s="69">
        <v>80176</v>
      </c>
      <c r="T199" s="69"/>
      <c r="U199" s="69">
        <f t="shared" si="24"/>
        <v>92268</v>
      </c>
      <c r="V199" s="41">
        <f t="shared" ref="V199:V209" si="26">Y198</f>
        <v>0</v>
      </c>
      <c r="W199" s="41">
        <f t="shared" ref="W199:W209" si="27">U199+V199</f>
        <v>92268</v>
      </c>
      <c r="X199" s="74">
        <v>92268</v>
      </c>
      <c r="Y199" s="41">
        <f t="shared" ref="Y199:Y209" si="28">W199-X199</f>
        <v>0</v>
      </c>
    </row>
    <row r="200" spans="1:25" hidden="1" x14ac:dyDescent="0.25">
      <c r="B200" s="43" t="s">
        <v>36</v>
      </c>
      <c r="C200" s="44">
        <v>0</v>
      </c>
      <c r="D200" s="44">
        <v>0</v>
      </c>
      <c r="E200" s="44">
        <v>0</v>
      </c>
      <c r="F200" s="44">
        <v>0</v>
      </c>
      <c r="G200" s="44">
        <v>0</v>
      </c>
      <c r="H200" s="44">
        <v>0</v>
      </c>
      <c r="I200" s="44">
        <v>0</v>
      </c>
      <c r="J200" s="44">
        <v>0</v>
      </c>
      <c r="K200" s="44">
        <v>0</v>
      </c>
      <c r="L200" s="44">
        <f t="shared" si="25"/>
        <v>0</v>
      </c>
      <c r="M200" s="70">
        <v>3828</v>
      </c>
      <c r="N200" s="70">
        <v>8267</v>
      </c>
      <c r="O200" s="46"/>
      <c r="P200" s="46"/>
      <c r="Q200" s="70">
        <v>0</v>
      </c>
      <c r="R200" s="70">
        <v>0</v>
      </c>
      <c r="S200" s="70">
        <v>80176</v>
      </c>
      <c r="T200" s="70"/>
      <c r="U200" s="70">
        <f t="shared" si="24"/>
        <v>92271</v>
      </c>
      <c r="V200" s="46">
        <f t="shared" si="26"/>
        <v>0</v>
      </c>
      <c r="W200" s="46">
        <f t="shared" si="27"/>
        <v>92271</v>
      </c>
      <c r="X200" s="73">
        <v>92271</v>
      </c>
      <c r="Y200" s="46">
        <f t="shared" si="28"/>
        <v>0</v>
      </c>
    </row>
    <row r="201" spans="1:25" hidden="1" x14ac:dyDescent="0.25">
      <c r="B201" s="43" t="s">
        <v>37</v>
      </c>
      <c r="C201" s="44">
        <v>0</v>
      </c>
      <c r="D201" s="44">
        <v>0</v>
      </c>
      <c r="E201" s="44">
        <v>0</v>
      </c>
      <c r="F201" s="44">
        <v>0</v>
      </c>
      <c r="G201" s="44">
        <v>0</v>
      </c>
      <c r="H201" s="44">
        <v>0</v>
      </c>
      <c r="I201" s="44">
        <v>0</v>
      </c>
      <c r="J201" s="44">
        <v>0</v>
      </c>
      <c r="K201" s="44">
        <v>0</v>
      </c>
      <c r="L201" s="44">
        <f t="shared" si="25"/>
        <v>0</v>
      </c>
      <c r="M201" s="70">
        <v>3828</v>
      </c>
      <c r="N201" s="70">
        <v>8270</v>
      </c>
      <c r="O201" s="46"/>
      <c r="P201" s="46"/>
      <c r="Q201" s="70">
        <v>0</v>
      </c>
      <c r="R201" s="70">
        <v>0</v>
      </c>
      <c r="S201" s="70">
        <v>80176</v>
      </c>
      <c r="T201" s="70"/>
      <c r="U201" s="70">
        <f t="shared" si="24"/>
        <v>92274</v>
      </c>
      <c r="V201" s="46">
        <f t="shared" si="26"/>
        <v>0</v>
      </c>
      <c r="W201" s="46">
        <f t="shared" si="27"/>
        <v>92274</v>
      </c>
      <c r="X201" s="135">
        <v>92274</v>
      </c>
      <c r="Y201" s="46">
        <f t="shared" si="28"/>
        <v>0</v>
      </c>
    </row>
    <row r="202" spans="1:25" hidden="1" x14ac:dyDescent="0.25">
      <c r="B202" s="43" t="s">
        <v>38</v>
      </c>
      <c r="C202" s="44">
        <v>0</v>
      </c>
      <c r="D202" s="44">
        <v>0</v>
      </c>
      <c r="E202" s="44">
        <v>0</v>
      </c>
      <c r="F202" s="44">
        <v>0</v>
      </c>
      <c r="G202" s="44">
        <v>0</v>
      </c>
      <c r="H202" s="44">
        <v>0</v>
      </c>
      <c r="I202" s="44">
        <v>0</v>
      </c>
      <c r="J202" s="44">
        <v>0</v>
      </c>
      <c r="K202" s="44">
        <v>0</v>
      </c>
      <c r="L202" s="44">
        <f t="shared" si="25"/>
        <v>0</v>
      </c>
      <c r="M202" s="70">
        <v>3828</v>
      </c>
      <c r="N202" s="70">
        <v>8299</v>
      </c>
      <c r="O202" s="46"/>
      <c r="P202" s="46"/>
      <c r="Q202" s="70">
        <v>0</v>
      </c>
      <c r="R202" s="70">
        <v>0</v>
      </c>
      <c r="S202" s="70">
        <v>80176</v>
      </c>
      <c r="T202" s="70"/>
      <c r="U202" s="70">
        <f t="shared" si="24"/>
        <v>92303</v>
      </c>
      <c r="V202" s="46">
        <f t="shared" si="26"/>
        <v>0</v>
      </c>
      <c r="W202" s="46">
        <f t="shared" si="27"/>
        <v>92303</v>
      </c>
      <c r="X202" s="135">
        <v>92303</v>
      </c>
      <c r="Y202" s="46">
        <f t="shared" si="28"/>
        <v>0</v>
      </c>
    </row>
    <row r="203" spans="1:25" hidden="1" x14ac:dyDescent="0.25">
      <c r="B203" s="43" t="s">
        <v>39</v>
      </c>
      <c r="C203" s="44">
        <v>0</v>
      </c>
      <c r="D203" s="44">
        <v>0</v>
      </c>
      <c r="E203" s="44">
        <v>0</v>
      </c>
      <c r="F203" s="44">
        <v>0</v>
      </c>
      <c r="G203" s="44">
        <v>0</v>
      </c>
      <c r="H203" s="44">
        <v>0</v>
      </c>
      <c r="I203" s="44">
        <v>0</v>
      </c>
      <c r="J203" s="44">
        <v>0</v>
      </c>
      <c r="K203" s="44">
        <v>0</v>
      </c>
      <c r="L203" s="44">
        <f t="shared" si="25"/>
        <v>0</v>
      </c>
      <c r="M203" s="70">
        <v>3828</v>
      </c>
      <c r="N203" s="70">
        <v>8329</v>
      </c>
      <c r="O203" s="104"/>
      <c r="P203" s="104"/>
      <c r="Q203" s="70">
        <v>0</v>
      </c>
      <c r="R203" s="70">
        <v>0</v>
      </c>
      <c r="S203" s="70">
        <v>80176</v>
      </c>
      <c r="T203" s="70"/>
      <c r="U203" s="70">
        <f t="shared" si="24"/>
        <v>92333</v>
      </c>
      <c r="V203" s="46">
        <f t="shared" si="26"/>
        <v>0</v>
      </c>
      <c r="W203" s="46">
        <f t="shared" si="27"/>
        <v>92333</v>
      </c>
      <c r="X203" s="135">
        <v>92333</v>
      </c>
      <c r="Y203" s="46">
        <f t="shared" si="28"/>
        <v>0</v>
      </c>
    </row>
    <row r="204" spans="1:25" hidden="1" x14ac:dyDescent="0.25">
      <c r="B204" s="43" t="s">
        <v>40</v>
      </c>
      <c r="C204" s="44">
        <v>0</v>
      </c>
      <c r="D204" s="44">
        <v>0</v>
      </c>
      <c r="E204" s="44">
        <v>0</v>
      </c>
      <c r="F204" s="44">
        <v>0</v>
      </c>
      <c r="G204" s="44">
        <v>0</v>
      </c>
      <c r="H204" s="44">
        <v>0</v>
      </c>
      <c r="I204" s="44">
        <v>0</v>
      </c>
      <c r="J204" s="44">
        <v>0</v>
      </c>
      <c r="K204" s="44">
        <v>0</v>
      </c>
      <c r="L204" s="44">
        <f t="shared" si="25"/>
        <v>0</v>
      </c>
      <c r="M204" s="70">
        <v>3828</v>
      </c>
      <c r="N204" s="70">
        <v>8371</v>
      </c>
      <c r="O204" s="46"/>
      <c r="P204" s="46"/>
      <c r="Q204" s="70">
        <v>0</v>
      </c>
      <c r="R204" s="70">
        <v>0</v>
      </c>
      <c r="S204" s="70">
        <v>80176</v>
      </c>
      <c r="T204" s="70"/>
      <c r="U204" s="70">
        <f t="shared" si="24"/>
        <v>92375</v>
      </c>
      <c r="V204" s="46">
        <f t="shared" si="26"/>
        <v>0</v>
      </c>
      <c r="W204" s="46">
        <f t="shared" si="27"/>
        <v>92375</v>
      </c>
      <c r="X204" s="135">
        <v>92375</v>
      </c>
      <c r="Y204" s="46">
        <f t="shared" si="28"/>
        <v>0</v>
      </c>
    </row>
    <row r="205" spans="1:25" hidden="1" x14ac:dyDescent="0.25">
      <c r="B205" s="43" t="s">
        <v>41</v>
      </c>
      <c r="C205" s="44">
        <v>0</v>
      </c>
      <c r="D205" s="44">
        <v>0</v>
      </c>
      <c r="E205" s="44">
        <v>0</v>
      </c>
      <c r="F205" s="44">
        <v>0</v>
      </c>
      <c r="G205" s="44">
        <v>0</v>
      </c>
      <c r="H205" s="44">
        <v>0</v>
      </c>
      <c r="I205" s="44">
        <v>0</v>
      </c>
      <c r="J205" s="44">
        <v>0</v>
      </c>
      <c r="K205" s="44">
        <v>0</v>
      </c>
      <c r="L205" s="44">
        <f t="shared" si="25"/>
        <v>0</v>
      </c>
      <c r="M205" s="70">
        <v>3828</v>
      </c>
      <c r="N205" s="70">
        <v>8386</v>
      </c>
      <c r="O205" s="46"/>
      <c r="P205" s="46"/>
      <c r="Q205" s="70">
        <v>0</v>
      </c>
      <c r="R205" s="70">
        <v>0</v>
      </c>
      <c r="S205" s="70">
        <v>80176</v>
      </c>
      <c r="T205" s="70"/>
      <c r="U205" s="70">
        <f t="shared" si="24"/>
        <v>92390</v>
      </c>
      <c r="V205" s="46">
        <f t="shared" si="26"/>
        <v>0</v>
      </c>
      <c r="W205" s="46">
        <f t="shared" si="27"/>
        <v>92390</v>
      </c>
      <c r="X205" s="135">
        <v>92390</v>
      </c>
      <c r="Y205" s="46">
        <f t="shared" si="28"/>
        <v>0</v>
      </c>
    </row>
    <row r="206" spans="1:25" hidden="1" x14ac:dyDescent="0.25">
      <c r="B206" s="43" t="s">
        <v>42</v>
      </c>
      <c r="C206" s="44">
        <v>0</v>
      </c>
      <c r="D206" s="44">
        <v>0</v>
      </c>
      <c r="E206" s="44">
        <v>0</v>
      </c>
      <c r="F206" s="44">
        <v>0</v>
      </c>
      <c r="G206" s="44">
        <v>0</v>
      </c>
      <c r="H206" s="44">
        <v>0</v>
      </c>
      <c r="I206" s="44">
        <v>0</v>
      </c>
      <c r="J206" s="44">
        <v>0</v>
      </c>
      <c r="K206" s="44">
        <v>0</v>
      </c>
      <c r="L206" s="44">
        <f t="shared" si="25"/>
        <v>0</v>
      </c>
      <c r="M206" s="70">
        <v>3828</v>
      </c>
      <c r="N206" s="70">
        <v>8398</v>
      </c>
      <c r="O206" s="46"/>
      <c r="P206" s="46"/>
      <c r="Q206" s="70">
        <v>0</v>
      </c>
      <c r="R206" s="70">
        <v>0</v>
      </c>
      <c r="S206" s="70">
        <v>80176</v>
      </c>
      <c r="T206" s="70"/>
      <c r="U206" s="70">
        <f t="shared" si="24"/>
        <v>92402</v>
      </c>
      <c r="V206" s="46">
        <f t="shared" si="26"/>
        <v>0</v>
      </c>
      <c r="W206" s="46">
        <f t="shared" si="27"/>
        <v>92402</v>
      </c>
      <c r="X206" s="135">
        <v>92390</v>
      </c>
      <c r="Y206" s="46">
        <f t="shared" si="28"/>
        <v>12</v>
      </c>
    </row>
    <row r="207" spans="1:25" hidden="1" x14ac:dyDescent="0.25">
      <c r="B207" s="43" t="s">
        <v>43</v>
      </c>
      <c r="C207" s="44">
        <v>0</v>
      </c>
      <c r="D207" s="44">
        <v>0</v>
      </c>
      <c r="E207" s="44">
        <v>0</v>
      </c>
      <c r="F207" s="44">
        <v>0</v>
      </c>
      <c r="G207" s="44">
        <v>0</v>
      </c>
      <c r="H207" s="44">
        <v>0</v>
      </c>
      <c r="I207" s="44">
        <v>0</v>
      </c>
      <c r="J207" s="44">
        <v>0</v>
      </c>
      <c r="K207" s="44">
        <v>0</v>
      </c>
      <c r="L207" s="44">
        <f t="shared" si="25"/>
        <v>0</v>
      </c>
      <c r="M207" s="70">
        <v>3828</v>
      </c>
      <c r="N207" s="70">
        <v>8415</v>
      </c>
      <c r="O207" s="46"/>
      <c r="P207" s="46"/>
      <c r="Q207" s="70">
        <v>0</v>
      </c>
      <c r="R207" s="70">
        <v>0</v>
      </c>
      <c r="S207" s="70">
        <v>80176</v>
      </c>
      <c r="T207" s="70"/>
      <c r="U207" s="70">
        <f t="shared" si="24"/>
        <v>92419</v>
      </c>
      <c r="V207" s="46">
        <f t="shared" si="26"/>
        <v>12</v>
      </c>
      <c r="W207" s="46">
        <f t="shared" si="27"/>
        <v>92431</v>
      </c>
      <c r="X207" s="135">
        <v>92431</v>
      </c>
      <c r="Y207" s="46">
        <f t="shared" si="28"/>
        <v>0</v>
      </c>
    </row>
    <row r="208" spans="1:25" hidden="1" x14ac:dyDescent="0.25">
      <c r="B208" s="43" t="s">
        <v>44</v>
      </c>
      <c r="C208" s="44">
        <v>0</v>
      </c>
      <c r="D208" s="44">
        <v>0</v>
      </c>
      <c r="E208" s="44">
        <v>0</v>
      </c>
      <c r="F208" s="44">
        <v>0</v>
      </c>
      <c r="G208" s="44">
        <v>0</v>
      </c>
      <c r="H208" s="44">
        <v>0</v>
      </c>
      <c r="I208" s="44">
        <v>0</v>
      </c>
      <c r="J208" s="44">
        <v>0</v>
      </c>
      <c r="K208" s="44">
        <v>0</v>
      </c>
      <c r="L208" s="44">
        <f t="shared" si="25"/>
        <v>0</v>
      </c>
      <c r="M208" s="70">
        <v>3828</v>
      </c>
      <c r="N208" s="70">
        <v>8420</v>
      </c>
      <c r="O208" s="46"/>
      <c r="P208" s="46"/>
      <c r="Q208" s="70">
        <v>0</v>
      </c>
      <c r="R208" s="70">
        <v>0</v>
      </c>
      <c r="S208" s="70">
        <v>80176</v>
      </c>
      <c r="T208" s="70"/>
      <c r="U208" s="70">
        <f t="shared" si="24"/>
        <v>92424</v>
      </c>
      <c r="V208" s="46">
        <f t="shared" si="26"/>
        <v>0</v>
      </c>
      <c r="W208" s="46">
        <f t="shared" si="27"/>
        <v>92424</v>
      </c>
      <c r="X208" s="135">
        <v>92424</v>
      </c>
      <c r="Y208" s="46">
        <f t="shared" si="28"/>
        <v>0</v>
      </c>
    </row>
    <row r="209" spans="1:25" hidden="1" x14ac:dyDescent="0.25">
      <c r="B209" s="43" t="s">
        <v>45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4">
        <v>0</v>
      </c>
      <c r="J209" s="44">
        <v>0</v>
      </c>
      <c r="K209" s="44">
        <v>0</v>
      </c>
      <c r="L209" s="44">
        <f t="shared" si="25"/>
        <v>0</v>
      </c>
      <c r="M209" s="70">
        <v>3828</v>
      </c>
      <c r="N209" s="70">
        <v>8467</v>
      </c>
      <c r="O209" s="46"/>
      <c r="P209" s="46"/>
      <c r="Q209" s="70">
        <v>0</v>
      </c>
      <c r="R209" s="70">
        <v>0</v>
      </c>
      <c r="S209" s="70">
        <v>80176</v>
      </c>
      <c r="T209" s="70"/>
      <c r="U209" s="70">
        <f t="shared" si="24"/>
        <v>92471</v>
      </c>
      <c r="V209" s="46">
        <f t="shared" si="26"/>
        <v>0</v>
      </c>
      <c r="W209" s="46">
        <f t="shared" si="27"/>
        <v>92471</v>
      </c>
      <c r="X209" s="135">
        <v>92471</v>
      </c>
      <c r="Y209" s="46">
        <f t="shared" si="28"/>
        <v>0</v>
      </c>
    </row>
    <row r="210" spans="1:25" ht="15.75" hidden="1" thickBot="1" x14ac:dyDescent="0.3">
      <c r="B210" s="83" t="s">
        <v>46</v>
      </c>
      <c r="C210" s="84">
        <v>0</v>
      </c>
      <c r="D210" s="84">
        <v>0</v>
      </c>
      <c r="E210" s="84">
        <v>0</v>
      </c>
      <c r="F210" s="84">
        <v>0</v>
      </c>
      <c r="G210" s="84">
        <v>0</v>
      </c>
      <c r="H210" s="84">
        <v>0</v>
      </c>
      <c r="I210" s="84">
        <v>0</v>
      </c>
      <c r="J210" s="84">
        <v>0</v>
      </c>
      <c r="K210" s="84">
        <v>0</v>
      </c>
      <c r="L210" s="84">
        <f t="shared" ref="L210" si="29">IF(K210=559,K210*J210,IF(K210=739,120*559+(J210-120)*739,IF(K210=1279,120*559+30*739+(J210-150)*1279,IF(K210=2359,120*559+30*739+50*1279+(J210-200)*2359,))))</f>
        <v>0</v>
      </c>
      <c r="M210" s="35">
        <v>3828</v>
      </c>
      <c r="N210" s="35">
        <v>8493</v>
      </c>
      <c r="O210" s="36"/>
      <c r="P210" s="36"/>
      <c r="Q210" s="35">
        <v>0</v>
      </c>
      <c r="R210" s="35">
        <v>0</v>
      </c>
      <c r="S210" s="35">
        <v>80176</v>
      </c>
      <c r="T210" s="35"/>
      <c r="U210" s="35">
        <f t="shared" si="24"/>
        <v>92497</v>
      </c>
      <c r="V210" s="36">
        <f t="shared" ref="V210" si="30">Y209</f>
        <v>0</v>
      </c>
      <c r="W210" s="36">
        <f t="shared" ref="W210" si="31">U210+V210</f>
        <v>92497</v>
      </c>
      <c r="X210" s="131">
        <v>92497</v>
      </c>
      <c r="Y210" s="36">
        <f t="shared" ref="Y210" si="32">W210-X210</f>
        <v>0</v>
      </c>
    </row>
    <row r="211" spans="1:25" hidden="1" x14ac:dyDescent="0.25">
      <c r="A211">
        <v>2020</v>
      </c>
      <c r="B211" s="38" t="s">
        <v>35</v>
      </c>
      <c r="C211" s="39">
        <v>0</v>
      </c>
      <c r="D211" s="39">
        <v>0</v>
      </c>
      <c r="E211" s="39">
        <v>0</v>
      </c>
      <c r="F211" s="39">
        <v>0</v>
      </c>
      <c r="G211" s="39">
        <v>0</v>
      </c>
      <c r="H211" s="39">
        <v>0</v>
      </c>
      <c r="I211" s="39">
        <v>0</v>
      </c>
      <c r="J211" s="39">
        <v>0</v>
      </c>
      <c r="K211" s="39">
        <v>0</v>
      </c>
      <c r="L211" s="39">
        <f t="shared" ref="L211:L222" si="33">IF(K211=559,K211*J211,IF(K211=739,120*559+(J211-120)*739,IF(K211=1279,120*559+30*739+(J211-150)*1279,IF(K211=2359,120*559+30*739+50*1279+(J211-200)*2359,))))</f>
        <v>0</v>
      </c>
      <c r="M211" s="69">
        <v>3943</v>
      </c>
      <c r="N211" s="69">
        <v>8501</v>
      </c>
      <c r="O211" s="41"/>
      <c r="P211" s="41"/>
      <c r="Q211" s="69">
        <v>0</v>
      </c>
      <c r="R211" s="69">
        <v>0</v>
      </c>
      <c r="S211" s="69">
        <v>82581</v>
      </c>
      <c r="T211" s="69"/>
      <c r="U211" s="69">
        <f t="shared" si="24"/>
        <v>95025</v>
      </c>
      <c r="V211" s="41">
        <f t="shared" ref="V211:V234" si="34">Y210</f>
        <v>0</v>
      </c>
      <c r="W211" s="41">
        <f t="shared" ref="W211:W234" si="35">U211+V211</f>
        <v>95025</v>
      </c>
      <c r="X211" s="152">
        <v>95025</v>
      </c>
      <c r="Y211" s="41">
        <f t="shared" ref="Y211:Y235" si="36">W211-X211</f>
        <v>0</v>
      </c>
    </row>
    <row r="212" spans="1:25" hidden="1" x14ac:dyDescent="0.25">
      <c r="B212" s="43" t="s">
        <v>36</v>
      </c>
      <c r="C212" s="44">
        <v>0</v>
      </c>
      <c r="D212" s="44">
        <v>0</v>
      </c>
      <c r="E212" s="44">
        <v>0</v>
      </c>
      <c r="F212" s="44">
        <v>0</v>
      </c>
      <c r="G212" s="44">
        <v>0</v>
      </c>
      <c r="H212" s="44">
        <v>0</v>
      </c>
      <c r="I212" s="44">
        <v>0</v>
      </c>
      <c r="J212" s="44">
        <v>0</v>
      </c>
      <c r="K212" s="44">
        <v>0</v>
      </c>
      <c r="L212" s="44">
        <f t="shared" si="33"/>
        <v>0</v>
      </c>
      <c r="M212" s="70">
        <v>3943</v>
      </c>
      <c r="N212" s="70">
        <v>8539</v>
      </c>
      <c r="O212" s="46"/>
      <c r="P212" s="46"/>
      <c r="Q212" s="70">
        <v>0</v>
      </c>
      <c r="R212" s="70">
        <v>0</v>
      </c>
      <c r="S212" s="70">
        <v>82581</v>
      </c>
      <c r="T212" s="70"/>
      <c r="U212" s="70">
        <f t="shared" si="24"/>
        <v>95063</v>
      </c>
      <c r="V212" s="46">
        <f t="shared" si="34"/>
        <v>0</v>
      </c>
      <c r="W212" s="46">
        <f t="shared" si="35"/>
        <v>95063</v>
      </c>
      <c r="X212" s="135">
        <v>95063</v>
      </c>
      <c r="Y212" s="46">
        <f t="shared" si="36"/>
        <v>0</v>
      </c>
    </row>
    <row r="213" spans="1:25" hidden="1" x14ac:dyDescent="0.25">
      <c r="B213" s="43" t="s">
        <v>37</v>
      </c>
      <c r="C213" s="44">
        <v>0</v>
      </c>
      <c r="D213" s="44">
        <v>0</v>
      </c>
      <c r="E213" s="44">
        <v>0</v>
      </c>
      <c r="F213" s="44">
        <v>0</v>
      </c>
      <c r="G213" s="44">
        <v>0</v>
      </c>
      <c r="H213" s="44">
        <v>0</v>
      </c>
      <c r="I213" s="44">
        <v>0</v>
      </c>
      <c r="J213" s="44">
        <v>0</v>
      </c>
      <c r="K213" s="44">
        <v>0</v>
      </c>
      <c r="L213" s="44">
        <f t="shared" si="33"/>
        <v>0</v>
      </c>
      <c r="M213" s="70">
        <v>3943</v>
      </c>
      <c r="N213" s="70">
        <v>8580</v>
      </c>
      <c r="O213" s="46"/>
      <c r="P213" s="46"/>
      <c r="Q213" s="70">
        <v>0</v>
      </c>
      <c r="R213" s="70">
        <v>0</v>
      </c>
      <c r="S213" s="70">
        <v>82581</v>
      </c>
      <c r="T213" s="70"/>
      <c r="U213" s="70">
        <f t="shared" si="24"/>
        <v>95104</v>
      </c>
      <c r="V213" s="46">
        <f t="shared" si="34"/>
        <v>0</v>
      </c>
      <c r="W213" s="46">
        <f t="shared" si="35"/>
        <v>95104</v>
      </c>
      <c r="X213" s="135">
        <v>95104</v>
      </c>
      <c r="Y213" s="46">
        <f t="shared" si="36"/>
        <v>0</v>
      </c>
    </row>
    <row r="214" spans="1:25" hidden="1" x14ac:dyDescent="0.25">
      <c r="B214" s="43" t="s">
        <v>38</v>
      </c>
      <c r="C214" s="44">
        <v>0</v>
      </c>
      <c r="D214" s="44">
        <v>0</v>
      </c>
      <c r="E214" s="44">
        <v>0</v>
      </c>
      <c r="F214" s="44">
        <v>0</v>
      </c>
      <c r="G214" s="44">
        <v>0</v>
      </c>
      <c r="H214" s="44">
        <v>0</v>
      </c>
      <c r="I214" s="44">
        <v>0</v>
      </c>
      <c r="J214" s="44">
        <v>0</v>
      </c>
      <c r="K214" s="44">
        <v>0</v>
      </c>
      <c r="L214" s="44">
        <f t="shared" si="33"/>
        <v>0</v>
      </c>
      <c r="M214" s="70">
        <v>3943</v>
      </c>
      <c r="N214" s="70">
        <v>8607</v>
      </c>
      <c r="O214" s="46"/>
      <c r="P214" s="46"/>
      <c r="Q214" s="70">
        <v>0</v>
      </c>
      <c r="R214" s="70">
        <v>0</v>
      </c>
      <c r="S214" s="70">
        <v>82581</v>
      </c>
      <c r="T214" s="70"/>
      <c r="U214" s="70">
        <f t="shared" si="24"/>
        <v>95131</v>
      </c>
      <c r="V214" s="46">
        <f t="shared" si="34"/>
        <v>0</v>
      </c>
      <c r="W214" s="46">
        <f t="shared" si="35"/>
        <v>95131</v>
      </c>
      <c r="X214" s="135">
        <v>95131</v>
      </c>
      <c r="Y214" s="46">
        <f t="shared" si="36"/>
        <v>0</v>
      </c>
    </row>
    <row r="215" spans="1:25" hidden="1" x14ac:dyDescent="0.25">
      <c r="B215" s="43" t="s">
        <v>39</v>
      </c>
      <c r="C215" s="44">
        <v>0</v>
      </c>
      <c r="D215" s="44">
        <v>0</v>
      </c>
      <c r="E215" s="44">
        <v>0</v>
      </c>
      <c r="F215" s="44">
        <v>0</v>
      </c>
      <c r="G215" s="44">
        <v>0</v>
      </c>
      <c r="H215" s="44">
        <v>0</v>
      </c>
      <c r="I215" s="44">
        <v>0</v>
      </c>
      <c r="J215" s="44">
        <v>0</v>
      </c>
      <c r="K215" s="44">
        <v>0</v>
      </c>
      <c r="L215" s="44">
        <f t="shared" si="33"/>
        <v>0</v>
      </c>
      <c r="M215" s="70">
        <v>3943</v>
      </c>
      <c r="N215" s="70">
        <v>8615</v>
      </c>
      <c r="O215" s="46"/>
      <c r="P215" s="46"/>
      <c r="Q215" s="70">
        <v>0</v>
      </c>
      <c r="R215" s="70">
        <v>0</v>
      </c>
      <c r="S215" s="70">
        <v>82581</v>
      </c>
      <c r="T215" s="70"/>
      <c r="U215" s="70">
        <f t="shared" si="24"/>
        <v>95139</v>
      </c>
      <c r="V215" s="46">
        <f t="shared" si="34"/>
        <v>0</v>
      </c>
      <c r="W215" s="46">
        <f t="shared" si="35"/>
        <v>95139</v>
      </c>
      <c r="X215" s="135">
        <v>95139</v>
      </c>
      <c r="Y215" s="46">
        <f t="shared" si="36"/>
        <v>0</v>
      </c>
    </row>
    <row r="216" spans="1:25" hidden="1" x14ac:dyDescent="0.25">
      <c r="B216" s="43" t="s">
        <v>40</v>
      </c>
      <c r="C216" s="44">
        <v>0</v>
      </c>
      <c r="D216" s="44">
        <v>0</v>
      </c>
      <c r="E216" s="44">
        <v>0</v>
      </c>
      <c r="F216" s="44">
        <v>0</v>
      </c>
      <c r="G216" s="44">
        <v>0</v>
      </c>
      <c r="H216" s="44">
        <v>0</v>
      </c>
      <c r="I216" s="44">
        <v>0</v>
      </c>
      <c r="J216" s="44">
        <v>0</v>
      </c>
      <c r="K216" s="44">
        <v>0</v>
      </c>
      <c r="L216" s="44">
        <f t="shared" si="33"/>
        <v>0</v>
      </c>
      <c r="M216" s="70">
        <v>3943</v>
      </c>
      <c r="N216" s="70">
        <v>8609</v>
      </c>
      <c r="O216" s="46"/>
      <c r="P216" s="46"/>
      <c r="Q216" s="70">
        <v>0</v>
      </c>
      <c r="R216" s="70">
        <v>0</v>
      </c>
      <c r="S216" s="70">
        <v>82581</v>
      </c>
      <c r="T216" s="70"/>
      <c r="U216" s="70">
        <f t="shared" si="24"/>
        <v>95133</v>
      </c>
      <c r="V216" s="46">
        <f t="shared" si="34"/>
        <v>0</v>
      </c>
      <c r="W216" s="46">
        <f t="shared" si="35"/>
        <v>95133</v>
      </c>
      <c r="X216" s="135">
        <v>95133</v>
      </c>
      <c r="Y216" s="46">
        <f t="shared" si="36"/>
        <v>0</v>
      </c>
    </row>
    <row r="217" spans="1:25" hidden="1" x14ac:dyDescent="0.25">
      <c r="B217" s="43" t="s">
        <v>41</v>
      </c>
      <c r="C217" s="44">
        <v>0</v>
      </c>
      <c r="D217" s="44">
        <v>0</v>
      </c>
      <c r="E217" s="44">
        <v>0</v>
      </c>
      <c r="F217" s="44">
        <v>0</v>
      </c>
      <c r="G217" s="44">
        <v>0</v>
      </c>
      <c r="H217" s="44">
        <v>0</v>
      </c>
      <c r="I217" s="44">
        <v>0</v>
      </c>
      <c r="J217" s="44">
        <v>0</v>
      </c>
      <c r="K217" s="44">
        <v>0</v>
      </c>
      <c r="L217" s="44">
        <f t="shared" si="33"/>
        <v>0</v>
      </c>
      <c r="M217" s="70">
        <v>3943</v>
      </c>
      <c r="N217" s="70">
        <v>8600</v>
      </c>
      <c r="O217" s="46"/>
      <c r="P217" s="46"/>
      <c r="Q217" s="70">
        <v>0</v>
      </c>
      <c r="R217" s="70">
        <v>0</v>
      </c>
      <c r="S217" s="70">
        <v>82581</v>
      </c>
      <c r="T217" s="70"/>
      <c r="U217" s="70">
        <f t="shared" si="24"/>
        <v>95124</v>
      </c>
      <c r="V217" s="46">
        <f t="shared" si="34"/>
        <v>0</v>
      </c>
      <c r="W217" s="46">
        <f t="shared" si="35"/>
        <v>95124</v>
      </c>
      <c r="X217" s="135">
        <v>95124</v>
      </c>
      <c r="Y217" s="46">
        <f t="shared" si="36"/>
        <v>0</v>
      </c>
    </row>
    <row r="218" spans="1:25" hidden="1" x14ac:dyDescent="0.25">
      <c r="B218" s="43" t="s">
        <v>42</v>
      </c>
      <c r="C218" s="44">
        <v>0</v>
      </c>
      <c r="D218" s="44">
        <v>0</v>
      </c>
      <c r="E218" s="44">
        <v>0</v>
      </c>
      <c r="F218" s="44">
        <v>0</v>
      </c>
      <c r="G218" s="44">
        <v>0</v>
      </c>
      <c r="H218" s="44">
        <v>0</v>
      </c>
      <c r="I218" s="44">
        <v>0</v>
      </c>
      <c r="J218" s="44">
        <v>0</v>
      </c>
      <c r="K218" s="44">
        <v>0</v>
      </c>
      <c r="L218" s="44">
        <f t="shared" si="33"/>
        <v>0</v>
      </c>
      <c r="M218" s="70">
        <v>3943</v>
      </c>
      <c r="N218" s="70">
        <v>8604</v>
      </c>
      <c r="O218" s="46"/>
      <c r="P218" s="46"/>
      <c r="Q218" s="70">
        <v>0</v>
      </c>
      <c r="R218" s="70">
        <v>0</v>
      </c>
      <c r="S218" s="70">
        <v>82581</v>
      </c>
      <c r="T218" s="70"/>
      <c r="U218" s="70">
        <f t="shared" si="24"/>
        <v>95128</v>
      </c>
      <c r="V218" s="46">
        <f t="shared" si="34"/>
        <v>0</v>
      </c>
      <c r="W218" s="46">
        <f t="shared" si="35"/>
        <v>95128</v>
      </c>
      <c r="X218" s="135">
        <v>95128</v>
      </c>
      <c r="Y218" s="46">
        <f t="shared" si="36"/>
        <v>0</v>
      </c>
    </row>
    <row r="219" spans="1:25" hidden="1" x14ac:dyDescent="0.25">
      <c r="B219" s="43" t="s">
        <v>43</v>
      </c>
      <c r="C219" s="44">
        <v>0</v>
      </c>
      <c r="D219" s="44">
        <v>0</v>
      </c>
      <c r="E219" s="44">
        <v>0</v>
      </c>
      <c r="F219" s="44">
        <v>0</v>
      </c>
      <c r="G219" s="44">
        <v>0</v>
      </c>
      <c r="H219" s="44">
        <v>0</v>
      </c>
      <c r="I219" s="44">
        <v>0</v>
      </c>
      <c r="J219" s="44">
        <v>0</v>
      </c>
      <c r="K219" s="44">
        <v>0</v>
      </c>
      <c r="L219" s="44">
        <f t="shared" si="33"/>
        <v>0</v>
      </c>
      <c r="M219" s="70">
        <v>3943</v>
      </c>
      <c r="N219" s="70">
        <v>8612</v>
      </c>
      <c r="O219" s="46"/>
      <c r="P219" s="46"/>
      <c r="Q219" s="70">
        <v>0</v>
      </c>
      <c r="R219" s="70">
        <v>0</v>
      </c>
      <c r="S219" s="70">
        <v>82581</v>
      </c>
      <c r="T219" s="70"/>
      <c r="U219" s="70">
        <f t="shared" si="24"/>
        <v>95136</v>
      </c>
      <c r="V219" s="46">
        <f t="shared" si="34"/>
        <v>0</v>
      </c>
      <c r="W219" s="46">
        <f t="shared" si="35"/>
        <v>95136</v>
      </c>
      <c r="X219" s="135">
        <v>95136</v>
      </c>
      <c r="Y219" s="46">
        <f t="shared" si="36"/>
        <v>0</v>
      </c>
    </row>
    <row r="220" spans="1:25" hidden="1" x14ac:dyDescent="0.25">
      <c r="B220" s="43" t="s">
        <v>44</v>
      </c>
      <c r="C220" s="44">
        <v>0</v>
      </c>
      <c r="D220" s="44">
        <v>0</v>
      </c>
      <c r="E220" s="44">
        <v>0</v>
      </c>
      <c r="F220" s="44">
        <v>0</v>
      </c>
      <c r="G220" s="44">
        <v>0</v>
      </c>
      <c r="H220" s="44">
        <v>0</v>
      </c>
      <c r="I220" s="44">
        <v>0</v>
      </c>
      <c r="J220" s="44">
        <v>0</v>
      </c>
      <c r="K220" s="44">
        <v>0</v>
      </c>
      <c r="L220" s="44">
        <f t="shared" si="33"/>
        <v>0</v>
      </c>
      <c r="M220" s="70">
        <v>3943</v>
      </c>
      <c r="N220" s="70">
        <v>8652</v>
      </c>
      <c r="O220" s="46"/>
      <c r="P220" s="46"/>
      <c r="Q220" s="70">
        <v>0</v>
      </c>
      <c r="R220" s="70">
        <v>0</v>
      </c>
      <c r="S220" s="70">
        <v>82581</v>
      </c>
      <c r="T220" s="70"/>
      <c r="U220" s="70">
        <f t="shared" si="24"/>
        <v>95176</v>
      </c>
      <c r="V220" s="46">
        <f t="shared" si="34"/>
        <v>0</v>
      </c>
      <c r="W220" s="46">
        <f t="shared" si="35"/>
        <v>95176</v>
      </c>
      <c r="X220" s="135">
        <v>95176</v>
      </c>
      <c r="Y220" s="46">
        <f t="shared" si="36"/>
        <v>0</v>
      </c>
    </row>
    <row r="221" spans="1:25" hidden="1" x14ac:dyDescent="0.25">
      <c r="B221" s="43" t="s">
        <v>45</v>
      </c>
      <c r="C221" s="44">
        <v>0</v>
      </c>
      <c r="D221" s="44">
        <v>0</v>
      </c>
      <c r="E221" s="44">
        <v>0</v>
      </c>
      <c r="F221" s="44">
        <v>0</v>
      </c>
      <c r="G221" s="44">
        <v>0</v>
      </c>
      <c r="H221" s="44">
        <v>0</v>
      </c>
      <c r="I221" s="44">
        <v>0</v>
      </c>
      <c r="J221" s="44">
        <v>0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0</v>
      </c>
      <c r="M221" s="70">
        <v>3943</v>
      </c>
      <c r="N221" s="70">
        <v>8709</v>
      </c>
      <c r="O221" s="46"/>
      <c r="P221" s="46"/>
      <c r="Q221" s="70">
        <v>0</v>
      </c>
      <c r="R221" s="70">
        <v>0</v>
      </c>
      <c r="S221" s="70">
        <v>82581</v>
      </c>
      <c r="T221" s="70"/>
      <c r="U221" s="70">
        <f t="shared" si="24"/>
        <v>95233</v>
      </c>
      <c r="V221" s="46">
        <f t="shared" si="34"/>
        <v>0</v>
      </c>
      <c r="W221" s="46">
        <f t="shared" si="35"/>
        <v>95233</v>
      </c>
      <c r="X221" s="135">
        <v>95233</v>
      </c>
      <c r="Y221" s="46">
        <f t="shared" si="36"/>
        <v>0</v>
      </c>
    </row>
    <row r="222" spans="1:25" ht="15.75" hidden="1" thickBot="1" x14ac:dyDescent="0.3">
      <c r="B222" s="83" t="s">
        <v>46</v>
      </c>
      <c r="C222" s="84">
        <v>0</v>
      </c>
      <c r="D222" s="84">
        <v>0</v>
      </c>
      <c r="E222" s="84">
        <v>0</v>
      </c>
      <c r="F222" s="84">
        <v>0</v>
      </c>
      <c r="G222" s="84">
        <v>0</v>
      </c>
      <c r="H222" s="84">
        <v>0</v>
      </c>
      <c r="I222" s="84">
        <v>0</v>
      </c>
      <c r="J222" s="84">
        <v>0</v>
      </c>
      <c r="K222" s="84">
        <v>0</v>
      </c>
      <c r="L222" s="84">
        <f t="shared" si="33"/>
        <v>0</v>
      </c>
      <c r="M222" s="35">
        <v>3943</v>
      </c>
      <c r="N222" s="35">
        <v>8721</v>
      </c>
      <c r="O222" s="36"/>
      <c r="P222" s="36"/>
      <c r="Q222" s="35">
        <v>0</v>
      </c>
      <c r="R222" s="35">
        <v>0</v>
      </c>
      <c r="S222" s="35">
        <v>82581</v>
      </c>
      <c r="T222" s="35"/>
      <c r="U222" s="35">
        <f t="shared" si="24"/>
        <v>95245</v>
      </c>
      <c r="V222" s="36">
        <f t="shared" si="34"/>
        <v>0</v>
      </c>
      <c r="W222" s="36">
        <f t="shared" si="35"/>
        <v>95245</v>
      </c>
      <c r="X222" s="131">
        <v>95245</v>
      </c>
      <c r="Y222" s="36">
        <f t="shared" si="36"/>
        <v>0</v>
      </c>
    </row>
    <row r="223" spans="1:25" hidden="1" x14ac:dyDescent="0.25">
      <c r="A223">
        <v>2021</v>
      </c>
      <c r="B223" s="43" t="s">
        <v>35</v>
      </c>
      <c r="C223" s="44"/>
      <c r="D223" s="44"/>
      <c r="E223" s="44"/>
      <c r="F223" s="44"/>
      <c r="G223" s="70"/>
      <c r="H223" s="44"/>
      <c r="I223" s="44"/>
      <c r="J223" s="44"/>
      <c r="K223" s="44"/>
      <c r="L223" s="46"/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37">G223+L223+M223+N223+Q223+R223+S223+T223</f>
        <v>97856</v>
      </c>
      <c r="V223" s="46">
        <f t="shared" si="34"/>
        <v>0</v>
      </c>
      <c r="W223" s="41">
        <f t="shared" si="35"/>
        <v>97856</v>
      </c>
      <c r="X223" s="69">
        <v>97856</v>
      </c>
      <c r="Y223" s="41">
        <f t="shared" si="36"/>
        <v>0</v>
      </c>
    </row>
    <row r="224" spans="1:25" hidden="1" x14ac:dyDescent="0.25">
      <c r="B224" s="43" t="s">
        <v>36</v>
      </c>
      <c r="C224" s="44"/>
      <c r="D224" s="44"/>
      <c r="E224" s="44"/>
      <c r="F224" s="44"/>
      <c r="G224" s="70"/>
      <c r="H224" s="44"/>
      <c r="I224" s="44"/>
      <c r="J224" s="44"/>
      <c r="K224" s="44"/>
      <c r="L224" s="46"/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37"/>
        <v>97905</v>
      </c>
      <c r="V224" s="46">
        <f t="shared" si="34"/>
        <v>0</v>
      </c>
      <c r="W224" s="46">
        <f t="shared" si="35"/>
        <v>97905</v>
      </c>
      <c r="X224" s="137">
        <v>97905</v>
      </c>
      <c r="Y224" s="46">
        <f t="shared" si="36"/>
        <v>0</v>
      </c>
    </row>
    <row r="225" spans="1:25" hidden="1" x14ac:dyDescent="0.25">
      <c r="B225" s="43" t="s">
        <v>37</v>
      </c>
      <c r="C225" s="44"/>
      <c r="D225" s="44"/>
      <c r="E225" s="44"/>
      <c r="F225" s="44"/>
      <c r="G225" s="70"/>
      <c r="H225" s="44"/>
      <c r="I225" s="44"/>
      <c r="J225" s="44"/>
      <c r="K225" s="44"/>
      <c r="L225" s="46"/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37"/>
        <v>97937</v>
      </c>
      <c r="V225" s="46">
        <f t="shared" si="34"/>
        <v>0</v>
      </c>
      <c r="W225" s="46">
        <f t="shared" si="35"/>
        <v>97937</v>
      </c>
      <c r="X225" s="70">
        <v>97937</v>
      </c>
      <c r="Y225" s="46">
        <f t="shared" si="36"/>
        <v>0</v>
      </c>
    </row>
    <row r="226" spans="1:25" hidden="1" x14ac:dyDescent="0.25">
      <c r="B226" s="43" t="s">
        <v>38</v>
      </c>
      <c r="C226" s="44"/>
      <c r="D226" s="44"/>
      <c r="E226" s="44"/>
      <c r="F226" s="44"/>
      <c r="G226" s="70"/>
      <c r="H226" s="44"/>
      <c r="I226" s="44"/>
      <c r="J226" s="44"/>
      <c r="K226" s="44"/>
      <c r="L226" s="46"/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37"/>
        <v>97967</v>
      </c>
      <c r="V226" s="46">
        <f t="shared" si="34"/>
        <v>0</v>
      </c>
      <c r="W226" s="46">
        <f t="shared" si="35"/>
        <v>97967</v>
      </c>
      <c r="X226" s="70">
        <v>97967</v>
      </c>
      <c r="Y226" s="46">
        <f t="shared" si="36"/>
        <v>0</v>
      </c>
    </row>
    <row r="227" spans="1:25" hidden="1" x14ac:dyDescent="0.25">
      <c r="B227" s="43" t="s">
        <v>39</v>
      </c>
      <c r="C227" s="44"/>
      <c r="D227" s="44"/>
      <c r="E227" s="44"/>
      <c r="F227" s="44"/>
      <c r="G227" s="70"/>
      <c r="H227" s="44"/>
      <c r="I227" s="44"/>
      <c r="J227" s="44"/>
      <c r="K227" s="44"/>
      <c r="L227" s="46"/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37"/>
        <v>98003</v>
      </c>
      <c r="V227" s="46">
        <f t="shared" si="34"/>
        <v>0</v>
      </c>
      <c r="W227" s="46">
        <f t="shared" si="35"/>
        <v>98003</v>
      </c>
      <c r="X227" s="70">
        <v>98003</v>
      </c>
      <c r="Y227" s="46">
        <f t="shared" si="36"/>
        <v>0</v>
      </c>
    </row>
    <row r="228" spans="1:25" hidden="1" x14ac:dyDescent="0.25">
      <c r="B228" s="43" t="s">
        <v>40</v>
      </c>
      <c r="C228" s="44"/>
      <c r="D228" s="44"/>
      <c r="E228" s="44"/>
      <c r="F228" s="44"/>
      <c r="G228" s="70"/>
      <c r="H228" s="44"/>
      <c r="I228" s="44"/>
      <c r="J228" s="44"/>
      <c r="K228" s="44"/>
      <c r="L228" s="46"/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37"/>
        <v>98032</v>
      </c>
      <c r="V228" s="46">
        <f t="shared" si="34"/>
        <v>0</v>
      </c>
      <c r="W228" s="46">
        <f t="shared" si="35"/>
        <v>98032</v>
      </c>
      <c r="X228" s="70">
        <v>98003</v>
      </c>
      <c r="Y228" s="46">
        <f t="shared" si="36"/>
        <v>29</v>
      </c>
    </row>
    <row r="229" spans="1:25" hidden="1" x14ac:dyDescent="0.25">
      <c r="B229" s="43" t="s">
        <v>41</v>
      </c>
      <c r="C229" s="44"/>
      <c r="D229" s="44"/>
      <c r="E229" s="44"/>
      <c r="F229" s="44"/>
      <c r="G229" s="70"/>
      <c r="H229" s="44"/>
      <c r="I229" s="44"/>
      <c r="J229" s="44"/>
      <c r="K229" s="44"/>
      <c r="L229" s="46"/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37"/>
        <v>98046</v>
      </c>
      <c r="V229" s="46">
        <f t="shared" si="34"/>
        <v>29</v>
      </c>
      <c r="W229" s="46">
        <f t="shared" si="35"/>
        <v>98075</v>
      </c>
      <c r="X229" s="135">
        <v>98075</v>
      </c>
      <c r="Y229" s="46">
        <f t="shared" si="36"/>
        <v>0</v>
      </c>
    </row>
    <row r="230" spans="1:25" hidden="1" x14ac:dyDescent="0.25">
      <c r="B230" s="43" t="s">
        <v>42</v>
      </c>
      <c r="C230" s="44"/>
      <c r="D230" s="44"/>
      <c r="E230" s="44"/>
      <c r="F230" s="44"/>
      <c r="G230" s="70"/>
      <c r="H230" s="44"/>
      <c r="I230" s="44"/>
      <c r="J230" s="44"/>
      <c r="K230" s="44"/>
      <c r="L230" s="46"/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37"/>
        <v>98100</v>
      </c>
      <c r="V230" s="46">
        <f t="shared" si="34"/>
        <v>0</v>
      </c>
      <c r="W230" s="46">
        <f t="shared" si="35"/>
        <v>98100</v>
      </c>
      <c r="X230" s="70">
        <v>98100</v>
      </c>
      <c r="Y230" s="46">
        <f t="shared" si="36"/>
        <v>0</v>
      </c>
    </row>
    <row r="231" spans="1:25" hidden="1" x14ac:dyDescent="0.25">
      <c r="B231" s="43" t="s">
        <v>43</v>
      </c>
      <c r="C231" s="44"/>
      <c r="D231" s="44"/>
      <c r="E231" s="44"/>
      <c r="F231" s="44"/>
      <c r="G231" s="70"/>
      <c r="H231" s="44"/>
      <c r="I231" s="44"/>
      <c r="J231" s="44"/>
      <c r="K231" s="44"/>
      <c r="L231" s="46"/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37"/>
        <v>98386</v>
      </c>
      <c r="V231" s="46">
        <f t="shared" si="34"/>
        <v>0</v>
      </c>
      <c r="W231" s="46">
        <f t="shared" si="35"/>
        <v>98386</v>
      </c>
      <c r="X231" s="70">
        <v>98386</v>
      </c>
      <c r="Y231" s="46">
        <f t="shared" si="36"/>
        <v>0</v>
      </c>
    </row>
    <row r="232" spans="1:25" hidden="1" x14ac:dyDescent="0.25">
      <c r="B232" s="43" t="s">
        <v>44</v>
      </c>
      <c r="C232" s="44"/>
      <c r="D232" s="44"/>
      <c r="E232" s="44"/>
      <c r="F232" s="44"/>
      <c r="G232" s="70"/>
      <c r="H232" s="44"/>
      <c r="I232" s="44"/>
      <c r="J232" s="44"/>
      <c r="K232" s="44"/>
      <c r="L232" s="46"/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37"/>
        <v>98233</v>
      </c>
      <c r="V232" s="46">
        <f t="shared" si="34"/>
        <v>0</v>
      </c>
      <c r="W232" s="46">
        <f t="shared" si="35"/>
        <v>98233</v>
      </c>
      <c r="X232" s="70">
        <v>98233</v>
      </c>
      <c r="Y232" s="46">
        <f t="shared" si="36"/>
        <v>0</v>
      </c>
    </row>
    <row r="233" spans="1:25" hidden="1" x14ac:dyDescent="0.25">
      <c r="B233" s="43" t="s">
        <v>45</v>
      </c>
      <c r="C233" s="44"/>
      <c r="D233" s="44"/>
      <c r="E233" s="44"/>
      <c r="F233" s="44"/>
      <c r="G233" s="70"/>
      <c r="H233" s="44"/>
      <c r="I233" s="44"/>
      <c r="J233" s="44"/>
      <c r="K233" s="44"/>
      <c r="L233" s="46"/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37"/>
        <v>98348</v>
      </c>
      <c r="V233" s="46">
        <f t="shared" si="34"/>
        <v>0</v>
      </c>
      <c r="W233" s="46">
        <f t="shared" si="35"/>
        <v>98348</v>
      </c>
      <c r="X233" s="70">
        <v>98348</v>
      </c>
      <c r="Y233" s="46">
        <f t="shared" si="36"/>
        <v>0</v>
      </c>
    </row>
    <row r="234" spans="1:25" ht="15.75" hidden="1" thickBot="1" x14ac:dyDescent="0.3">
      <c r="B234" s="83" t="s">
        <v>46</v>
      </c>
      <c r="C234" s="84"/>
      <c r="D234" s="84"/>
      <c r="E234" s="84"/>
      <c r="F234" s="84"/>
      <c r="G234" s="35"/>
      <c r="H234" s="84"/>
      <c r="I234" s="84"/>
      <c r="J234" s="84"/>
      <c r="K234" s="84"/>
      <c r="L234" s="36"/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37"/>
        <v>98417</v>
      </c>
      <c r="V234" s="36">
        <f t="shared" si="34"/>
        <v>0</v>
      </c>
      <c r="W234" s="36">
        <f t="shared" si="35"/>
        <v>98417</v>
      </c>
      <c r="X234" s="35">
        <v>98417</v>
      </c>
      <c r="Y234" s="36">
        <f t="shared" si="36"/>
        <v>0</v>
      </c>
    </row>
    <row r="235" spans="1:25" hidden="1" x14ac:dyDescent="0.25">
      <c r="A235">
        <v>2022</v>
      </c>
      <c r="B235" s="43" t="s">
        <v>35</v>
      </c>
      <c r="C235" s="44"/>
      <c r="D235" s="44"/>
      <c r="E235" s="44"/>
      <c r="F235" s="44"/>
      <c r="G235" s="70"/>
      <c r="H235" s="44"/>
      <c r="I235" s="44"/>
      <c r="J235" s="44"/>
      <c r="K235" s="44"/>
      <c r="L235" s="46"/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37"/>
        <v>104899</v>
      </c>
      <c r="V235" s="46">
        <f t="shared" ref="V235:V246" si="38">Y234</f>
        <v>0</v>
      </c>
      <c r="W235" s="46">
        <f t="shared" ref="W235:W246" si="39">U235+V235</f>
        <v>104899</v>
      </c>
      <c r="X235" s="135">
        <v>104899</v>
      </c>
      <c r="Y235" s="46">
        <f t="shared" si="36"/>
        <v>0</v>
      </c>
    </row>
    <row r="236" spans="1:25" hidden="1" x14ac:dyDescent="0.25">
      <c r="B236" s="43" t="s">
        <v>36</v>
      </c>
      <c r="C236" s="44"/>
      <c r="D236" s="44"/>
      <c r="E236" s="44"/>
      <c r="F236" s="44"/>
      <c r="G236" s="70"/>
      <c r="H236" s="44"/>
      <c r="I236" s="44"/>
      <c r="J236" s="44"/>
      <c r="K236" s="44"/>
      <c r="L236" s="46"/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37"/>
        <v>122660</v>
      </c>
      <c r="V236" s="46">
        <f t="shared" si="38"/>
        <v>0</v>
      </c>
      <c r="W236" s="46">
        <f t="shared" si="39"/>
        <v>122660</v>
      </c>
      <c r="X236" s="135">
        <v>122660</v>
      </c>
      <c r="Y236" s="46">
        <f t="shared" ref="Y236:Y246" si="40">W236-X236</f>
        <v>0</v>
      </c>
    </row>
    <row r="237" spans="1:25" hidden="1" x14ac:dyDescent="0.25">
      <c r="B237" s="43" t="s">
        <v>37</v>
      </c>
      <c r="C237" s="44"/>
      <c r="D237" s="44"/>
      <c r="E237" s="44"/>
      <c r="F237" s="44"/>
      <c r="G237" s="70"/>
      <c r="H237" s="44"/>
      <c r="I237" s="44"/>
      <c r="J237" s="44"/>
      <c r="K237" s="44"/>
      <c r="L237" s="46"/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37"/>
        <v>105053</v>
      </c>
      <c r="V237" s="46">
        <f t="shared" si="38"/>
        <v>0</v>
      </c>
      <c r="W237" s="46">
        <f t="shared" si="39"/>
        <v>105053</v>
      </c>
      <c r="X237" s="135">
        <v>105053</v>
      </c>
      <c r="Y237" s="46">
        <f t="shared" si="40"/>
        <v>0</v>
      </c>
    </row>
    <row r="238" spans="1:25" hidden="1" x14ac:dyDescent="0.25">
      <c r="B238" s="43" t="s">
        <v>38</v>
      </c>
      <c r="C238" s="44"/>
      <c r="D238" s="44"/>
      <c r="E238" s="44"/>
      <c r="F238" s="44"/>
      <c r="G238" s="70"/>
      <c r="H238" s="44"/>
      <c r="I238" s="44"/>
      <c r="J238" s="44"/>
      <c r="K238" s="44"/>
      <c r="L238" s="46"/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37"/>
        <v>105188</v>
      </c>
      <c r="V238" s="46">
        <f t="shared" si="38"/>
        <v>0</v>
      </c>
      <c r="W238" s="46">
        <f t="shared" si="39"/>
        <v>105188</v>
      </c>
      <c r="X238" s="135">
        <v>105188</v>
      </c>
      <c r="Y238" s="46">
        <f t="shared" si="40"/>
        <v>0</v>
      </c>
    </row>
    <row r="239" spans="1:25" hidden="1" x14ac:dyDescent="0.25">
      <c r="B239" s="43" t="s">
        <v>39</v>
      </c>
      <c r="C239" s="44"/>
      <c r="D239" s="44"/>
      <c r="E239" s="44"/>
      <c r="F239" s="44"/>
      <c r="G239" s="70"/>
      <c r="H239" s="44"/>
      <c r="I239" s="44"/>
      <c r="J239" s="44"/>
      <c r="K239" s="44"/>
      <c r="L239" s="46"/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37"/>
        <v>105339</v>
      </c>
      <c r="V239" s="46">
        <f t="shared" si="38"/>
        <v>0</v>
      </c>
      <c r="W239" s="46">
        <f t="shared" si="39"/>
        <v>105339</v>
      </c>
      <c r="X239" s="135">
        <v>105339</v>
      </c>
      <c r="Y239" s="46">
        <f t="shared" si="40"/>
        <v>0</v>
      </c>
    </row>
    <row r="240" spans="1:25" hidden="1" x14ac:dyDescent="0.25">
      <c r="B240" s="43" t="s">
        <v>40</v>
      </c>
      <c r="C240" s="44"/>
      <c r="D240" s="44"/>
      <c r="E240" s="44"/>
      <c r="F240" s="44"/>
      <c r="G240" s="70"/>
      <c r="H240" s="44"/>
      <c r="I240" s="44"/>
      <c r="J240" s="44"/>
      <c r="K240" s="44"/>
      <c r="L240" s="46"/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37"/>
        <v>105461</v>
      </c>
      <c r="V240" s="46">
        <f t="shared" si="38"/>
        <v>0</v>
      </c>
      <c r="W240" s="46">
        <f t="shared" si="39"/>
        <v>105461</v>
      </c>
      <c r="X240" s="135">
        <v>105461</v>
      </c>
      <c r="Y240" s="46">
        <f t="shared" si="40"/>
        <v>0</v>
      </c>
    </row>
    <row r="241" spans="1:25" hidden="1" x14ac:dyDescent="0.25">
      <c r="B241" s="43" t="s">
        <v>41</v>
      </c>
      <c r="C241" s="44"/>
      <c r="D241" s="44"/>
      <c r="E241" s="44"/>
      <c r="F241" s="44"/>
      <c r="G241" s="70"/>
      <c r="H241" s="44"/>
      <c r="I241" s="44"/>
      <c r="J241" s="44"/>
      <c r="K241" s="44"/>
      <c r="L241" s="46"/>
      <c r="M241" s="70">
        <v>4353</v>
      </c>
      <c r="N241" s="70"/>
      <c r="O241" s="70"/>
      <c r="P241" s="70"/>
      <c r="Q241" s="70"/>
      <c r="R241" s="70"/>
      <c r="S241" s="70">
        <v>91182</v>
      </c>
      <c r="T241" s="70"/>
      <c r="U241" s="70">
        <f t="shared" si="37"/>
        <v>95535</v>
      </c>
      <c r="V241" s="46">
        <f t="shared" si="38"/>
        <v>0</v>
      </c>
      <c r="W241" s="46">
        <f t="shared" si="39"/>
        <v>95535</v>
      </c>
      <c r="X241" s="135">
        <v>95535</v>
      </c>
      <c r="Y241" s="46">
        <f t="shared" si="40"/>
        <v>0</v>
      </c>
    </row>
    <row r="242" spans="1:25" hidden="1" x14ac:dyDescent="0.25">
      <c r="B242" s="43" t="s">
        <v>42</v>
      </c>
      <c r="C242" s="44">
        <v>4</v>
      </c>
      <c r="D242" s="44">
        <v>4</v>
      </c>
      <c r="E242" s="44">
        <f t="shared" ref="E242" si="41">D242-C242</f>
        <v>0</v>
      </c>
      <c r="F242" s="44">
        <v>146</v>
      </c>
      <c r="G242" s="70">
        <f t="shared" ref="G242" si="42">E242*F242</f>
        <v>0</v>
      </c>
      <c r="H242" s="44">
        <v>1</v>
      </c>
      <c r="I242" s="44">
        <v>1</v>
      </c>
      <c r="J242" s="44">
        <f t="shared" ref="J242" si="43">I242-H242</f>
        <v>0</v>
      </c>
      <c r="K242" s="44">
        <f t="shared" ref="K242:K243" si="44">IF(J242&lt;=80,636,IF(AND(J242&gt;=81,J242&lt;=100),840,IF(AND(J242&gt;=101,J242&lt;=200),1455,IF(J242&gt;=201,2681,))))</f>
        <v>636</v>
      </c>
      <c r="L242" s="46">
        <f t="shared" ref="L242" si="45">IF(K242=636,K242*J242,IF(K242=840,80*636+(J242-80)*840,IF(K242=1455,80*636+20*840+(J242-100)*1455,IF(K242=2501,80*636+20*840+100*1455+(J242-200)*2681,))))</f>
        <v>0</v>
      </c>
      <c r="M242" s="70">
        <v>4353</v>
      </c>
      <c r="N242" s="70"/>
      <c r="O242" s="70"/>
      <c r="P242" s="70"/>
      <c r="Q242" s="70"/>
      <c r="R242" s="70"/>
      <c r="S242" s="70">
        <v>91182</v>
      </c>
      <c r="T242" s="70"/>
      <c r="U242" s="70">
        <f t="shared" si="37"/>
        <v>95535</v>
      </c>
      <c r="V242" s="46">
        <f t="shared" si="38"/>
        <v>0</v>
      </c>
      <c r="W242" s="46">
        <f t="shared" si="39"/>
        <v>95535</v>
      </c>
      <c r="X242" s="135">
        <v>95535</v>
      </c>
      <c r="Y242" s="46">
        <f t="shared" si="40"/>
        <v>0</v>
      </c>
    </row>
    <row r="243" spans="1:25" hidden="1" x14ac:dyDescent="0.25">
      <c r="B243" s="43" t="s">
        <v>43</v>
      </c>
      <c r="C243" s="44">
        <f t="shared" ref="C243:C246" si="46">D242</f>
        <v>4</v>
      </c>
      <c r="D243" s="44">
        <v>4</v>
      </c>
      <c r="E243" s="44">
        <f t="shared" ref="E243:E246" si="47">D243-C243</f>
        <v>0</v>
      </c>
      <c r="F243" s="44">
        <v>146</v>
      </c>
      <c r="G243" s="70">
        <f t="shared" ref="G243:G246" si="48">E243*F243</f>
        <v>0</v>
      </c>
      <c r="H243" s="44">
        <f t="shared" ref="H243:H246" si="49">I242</f>
        <v>1</v>
      </c>
      <c r="I243" s="44">
        <v>1</v>
      </c>
      <c r="J243" s="44">
        <f t="shared" ref="J243:J246" si="50">I243-H243</f>
        <v>0</v>
      </c>
      <c r="K243" s="44">
        <f t="shared" si="44"/>
        <v>636</v>
      </c>
      <c r="L243" s="46">
        <f>IF(K243=636,K243*J243,IF(K243=840,80*636+(J243-80)*840,IF(K243=1455,80*636+20*840+(J243-100)*1455,IF(K243=2681,80*636+20*840+100*1455+(J243-200)*2681,))))</f>
        <v>0</v>
      </c>
      <c r="M243" s="70">
        <v>4353</v>
      </c>
      <c r="N243" s="70"/>
      <c r="O243" s="70"/>
      <c r="P243" s="70"/>
      <c r="Q243" s="70"/>
      <c r="R243" s="70"/>
      <c r="S243" s="70">
        <v>91182</v>
      </c>
      <c r="T243" s="70"/>
      <c r="U243" s="70">
        <f t="shared" si="37"/>
        <v>95535</v>
      </c>
      <c r="V243" s="46">
        <f t="shared" si="38"/>
        <v>0</v>
      </c>
      <c r="W243" s="46">
        <f t="shared" si="39"/>
        <v>95535</v>
      </c>
      <c r="X243" s="135">
        <v>95535</v>
      </c>
      <c r="Y243" s="46">
        <f t="shared" si="40"/>
        <v>0</v>
      </c>
    </row>
    <row r="244" spans="1:25" hidden="1" x14ac:dyDescent="0.25">
      <c r="B244" s="43" t="s">
        <v>44</v>
      </c>
      <c r="C244" s="44">
        <f t="shared" si="46"/>
        <v>4</v>
      </c>
      <c r="D244" s="44">
        <v>4</v>
      </c>
      <c r="E244" s="44">
        <f t="shared" si="47"/>
        <v>0</v>
      </c>
      <c r="F244" s="44">
        <v>146</v>
      </c>
      <c r="G244" s="70">
        <f t="shared" si="48"/>
        <v>0</v>
      </c>
      <c r="H244" s="44">
        <f t="shared" si="49"/>
        <v>1</v>
      </c>
      <c r="I244" s="44">
        <v>1</v>
      </c>
      <c r="J244" s="44">
        <f t="shared" si="50"/>
        <v>0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0</v>
      </c>
      <c r="M244" s="70">
        <v>4353</v>
      </c>
      <c r="N244" s="70"/>
      <c r="O244" s="70"/>
      <c r="P244" s="70"/>
      <c r="Q244" s="70"/>
      <c r="R244" s="70"/>
      <c r="S244" s="70">
        <v>91182</v>
      </c>
      <c r="T244" s="70"/>
      <c r="U244" s="70">
        <f t="shared" si="37"/>
        <v>95535</v>
      </c>
      <c r="V244" s="46">
        <f t="shared" si="38"/>
        <v>0</v>
      </c>
      <c r="W244" s="46">
        <f t="shared" si="39"/>
        <v>95535</v>
      </c>
      <c r="X244" s="135">
        <v>95535</v>
      </c>
      <c r="Y244" s="46">
        <f t="shared" si="40"/>
        <v>0</v>
      </c>
    </row>
    <row r="245" spans="1:25" hidden="1" x14ac:dyDescent="0.25">
      <c r="B245" s="43" t="s">
        <v>45</v>
      </c>
      <c r="C245" s="44">
        <f t="shared" si="46"/>
        <v>4</v>
      </c>
      <c r="D245" s="44">
        <v>4</v>
      </c>
      <c r="E245" s="44">
        <f t="shared" si="47"/>
        <v>0</v>
      </c>
      <c r="F245" s="44">
        <v>146</v>
      </c>
      <c r="G245" s="70">
        <f t="shared" si="48"/>
        <v>0</v>
      </c>
      <c r="H245" s="44">
        <f t="shared" si="49"/>
        <v>1</v>
      </c>
      <c r="I245" s="44">
        <v>1</v>
      </c>
      <c r="J245" s="44">
        <f t="shared" si="50"/>
        <v>0</v>
      </c>
      <c r="K245" s="44">
        <f>IF(J245&lt;=40,636,IF(AND(J245&gt;=41,J245&lt;=80),840,IF(AND(J245&gt;=81,J245&lt;=100),1455,IF(J245&gt;=101,2681,))))</f>
        <v>636</v>
      </c>
      <c r="L245" s="46">
        <f>IF(K245=636,K245*J245,IF(K245=840,40*636+(J245-40)*840,IF(K245=1455,40*636+40*840+(J245-80)*1455,IF(K245=2681,40*636+40*840+20*1455+(J245-100)*2681,))))</f>
        <v>0</v>
      </c>
      <c r="M245" s="70">
        <v>4353</v>
      </c>
      <c r="N245" s="70"/>
      <c r="O245" s="70"/>
      <c r="P245" s="70"/>
      <c r="Q245" s="70"/>
      <c r="R245" s="70"/>
      <c r="S245" s="70">
        <v>91182</v>
      </c>
      <c r="T245" s="70"/>
      <c r="U245" s="70">
        <f t="shared" si="37"/>
        <v>95535</v>
      </c>
      <c r="V245" s="46">
        <f t="shared" si="38"/>
        <v>0</v>
      </c>
      <c r="W245" s="46">
        <f t="shared" si="39"/>
        <v>95535</v>
      </c>
      <c r="X245" s="135">
        <v>95535</v>
      </c>
      <c r="Y245" s="46">
        <f t="shared" si="40"/>
        <v>0</v>
      </c>
    </row>
    <row r="246" spans="1:25" ht="15.75" hidden="1" thickBot="1" x14ac:dyDescent="0.3">
      <c r="B246" s="83" t="s">
        <v>46</v>
      </c>
      <c r="C246" s="84">
        <f t="shared" si="46"/>
        <v>4</v>
      </c>
      <c r="D246" s="84">
        <v>4</v>
      </c>
      <c r="E246" s="84">
        <f t="shared" si="47"/>
        <v>0</v>
      </c>
      <c r="F246" s="84">
        <v>146</v>
      </c>
      <c r="G246" s="35">
        <f t="shared" si="48"/>
        <v>0</v>
      </c>
      <c r="H246" s="84">
        <f t="shared" si="49"/>
        <v>1</v>
      </c>
      <c r="I246" s="84">
        <v>1</v>
      </c>
      <c r="J246" s="84">
        <f t="shared" si="50"/>
        <v>0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0</v>
      </c>
      <c r="M246" s="35">
        <v>4353</v>
      </c>
      <c r="N246" s="35"/>
      <c r="O246" s="35"/>
      <c r="P246" s="35"/>
      <c r="Q246" s="35"/>
      <c r="R246" s="35"/>
      <c r="S246" s="35">
        <v>91182</v>
      </c>
      <c r="T246" s="35"/>
      <c r="U246" s="35">
        <f t="shared" si="37"/>
        <v>95535</v>
      </c>
      <c r="V246" s="36">
        <f t="shared" si="38"/>
        <v>0</v>
      </c>
      <c r="W246" s="36">
        <f t="shared" si="39"/>
        <v>95535</v>
      </c>
      <c r="X246" s="131">
        <v>95535</v>
      </c>
      <c r="Y246" s="36">
        <f t="shared" si="40"/>
        <v>0</v>
      </c>
    </row>
    <row r="247" spans="1:25" x14ac:dyDescent="0.25">
      <c r="A247">
        <v>2023</v>
      </c>
      <c r="B247" s="43" t="s">
        <v>35</v>
      </c>
      <c r="C247" s="44">
        <f t="shared" ref="C247:C270" si="51">D246</f>
        <v>4</v>
      </c>
      <c r="D247" s="44">
        <v>4</v>
      </c>
      <c r="E247" s="44">
        <f t="shared" ref="E247:E270" si="52">D247-C247</f>
        <v>0</v>
      </c>
      <c r="F247" s="44">
        <v>165</v>
      </c>
      <c r="G247" s="70">
        <f t="shared" ref="G247:G270" si="53">E247*F247</f>
        <v>0</v>
      </c>
      <c r="H247" s="44">
        <f t="shared" ref="H247:H270" si="54">I246</f>
        <v>1</v>
      </c>
      <c r="I247" s="44">
        <v>1</v>
      </c>
      <c r="J247" s="44">
        <f t="shared" ref="J247:J270" si="55">I247-H247</f>
        <v>0</v>
      </c>
      <c r="K247" s="44">
        <f>IF(J247&lt;=40,717,IF(AND(J247&gt;=41,J247&lt;=80),948,IF(AND(J247&gt;=81,J247&lt;=100),1641,IF(J247&gt;=101,3024,))))</f>
        <v>717</v>
      </c>
      <c r="L247" s="46">
        <f>IF(K247=717,K247*J247,IF(K247=948,40*717+(J247-40)*948,IF(K247=1641,40*717+40*948+(J247-80)*1641,IF(K247=3024,40*717+40*948+20*1641+(J247-100)*3024,))))</f>
        <v>0</v>
      </c>
      <c r="M247" s="70">
        <v>4910</v>
      </c>
      <c r="N247" s="70"/>
      <c r="O247" s="70"/>
      <c r="P247" s="70"/>
      <c r="Q247" s="70"/>
      <c r="R247" s="70"/>
      <c r="S247" s="70">
        <v>122853</v>
      </c>
      <c r="T247" s="70"/>
      <c r="U247" s="70">
        <f t="shared" si="37"/>
        <v>127763</v>
      </c>
      <c r="V247" s="46">
        <f t="shared" ref="V247:V270" si="56">Y246</f>
        <v>0</v>
      </c>
      <c r="W247" s="46">
        <f t="shared" ref="W247:W270" si="57">U247+V247</f>
        <v>127763</v>
      </c>
      <c r="X247" s="135">
        <v>127763</v>
      </c>
      <c r="Y247" s="46">
        <f t="shared" ref="Y247:Y270" si="58">W247-X247</f>
        <v>0</v>
      </c>
    </row>
    <row r="248" spans="1:25" x14ac:dyDescent="0.25">
      <c r="B248" s="43" t="s">
        <v>36</v>
      </c>
      <c r="C248" s="44">
        <f t="shared" si="51"/>
        <v>4</v>
      </c>
      <c r="D248" s="44">
        <v>4</v>
      </c>
      <c r="E248" s="44">
        <f t="shared" si="52"/>
        <v>0</v>
      </c>
      <c r="F248" s="44">
        <v>165</v>
      </c>
      <c r="G248" s="70">
        <f t="shared" si="53"/>
        <v>0</v>
      </c>
      <c r="H248" s="44">
        <f t="shared" si="54"/>
        <v>1</v>
      </c>
      <c r="I248" s="44">
        <v>1</v>
      </c>
      <c r="J248" s="44">
        <f t="shared" si="55"/>
        <v>0</v>
      </c>
      <c r="K248" s="44">
        <f t="shared" ref="K248:K258" si="59">IF(J248&lt;=40,717,IF(AND(J248&gt;=41,J248&lt;=80),948,IF(AND(J248&gt;=81,J248&lt;=100),1641,IF(J248&gt;=101,3024,))))</f>
        <v>717</v>
      </c>
      <c r="L248" s="46">
        <f t="shared" ref="L248:L258" si="60">IF(K248=717,K248*J248,IF(K248=948,40*717+(J248-40)*948,IF(K248=1641,40*717+40*948+(J248-80)*1641,IF(K248=3024,40*717+40*948+20*1641+(J248-100)*3024,))))</f>
        <v>0</v>
      </c>
      <c r="M248" s="70">
        <v>4910</v>
      </c>
      <c r="N248" s="70"/>
      <c r="O248" s="70"/>
      <c r="P248" s="70"/>
      <c r="Q248" s="70"/>
      <c r="R248" s="70"/>
      <c r="S248" s="70">
        <v>122853</v>
      </c>
      <c r="T248" s="70"/>
      <c r="U248" s="70">
        <f t="shared" si="37"/>
        <v>127763</v>
      </c>
      <c r="V248" s="46">
        <f t="shared" si="56"/>
        <v>0</v>
      </c>
      <c r="W248" s="46">
        <f t="shared" si="57"/>
        <v>127763</v>
      </c>
      <c r="X248" s="135">
        <v>127763</v>
      </c>
      <c r="Y248" s="46">
        <f t="shared" si="58"/>
        <v>0</v>
      </c>
    </row>
    <row r="249" spans="1:25" x14ac:dyDescent="0.25">
      <c r="B249" s="43" t="s">
        <v>37</v>
      </c>
      <c r="C249" s="44">
        <f t="shared" si="51"/>
        <v>4</v>
      </c>
      <c r="D249" s="44">
        <v>4</v>
      </c>
      <c r="E249" s="44">
        <f t="shared" si="52"/>
        <v>0</v>
      </c>
      <c r="F249" s="44">
        <v>165</v>
      </c>
      <c r="G249" s="70">
        <f t="shared" si="53"/>
        <v>0</v>
      </c>
      <c r="H249" s="44">
        <f t="shared" si="54"/>
        <v>1</v>
      </c>
      <c r="I249" s="44">
        <v>1</v>
      </c>
      <c r="J249" s="44">
        <f t="shared" si="55"/>
        <v>0</v>
      </c>
      <c r="K249" s="44">
        <f t="shared" si="59"/>
        <v>717</v>
      </c>
      <c r="L249" s="46">
        <f t="shared" si="60"/>
        <v>0</v>
      </c>
      <c r="M249" s="70">
        <v>4910</v>
      </c>
      <c r="N249" s="70"/>
      <c r="O249" s="70"/>
      <c r="P249" s="70"/>
      <c r="Q249" s="70"/>
      <c r="R249" s="70"/>
      <c r="S249" s="70">
        <v>122853</v>
      </c>
      <c r="T249" s="70"/>
      <c r="U249" s="70">
        <f t="shared" si="37"/>
        <v>127763</v>
      </c>
      <c r="V249" s="46">
        <f t="shared" si="56"/>
        <v>0</v>
      </c>
      <c r="W249" s="46">
        <f t="shared" si="57"/>
        <v>127763</v>
      </c>
      <c r="X249" s="135">
        <v>127763</v>
      </c>
      <c r="Y249" s="46">
        <f t="shared" si="58"/>
        <v>0</v>
      </c>
    </row>
    <row r="250" spans="1:25" x14ac:dyDescent="0.25">
      <c r="B250" s="43" t="s">
        <v>38</v>
      </c>
      <c r="C250" s="44">
        <f t="shared" si="51"/>
        <v>4</v>
      </c>
      <c r="D250" s="44">
        <v>4</v>
      </c>
      <c r="E250" s="44">
        <f t="shared" si="52"/>
        <v>0</v>
      </c>
      <c r="F250" s="44">
        <v>165</v>
      </c>
      <c r="G250" s="70">
        <f t="shared" si="53"/>
        <v>0</v>
      </c>
      <c r="H250" s="44">
        <f t="shared" si="54"/>
        <v>1</v>
      </c>
      <c r="I250" s="44">
        <v>1</v>
      </c>
      <c r="J250" s="44">
        <f t="shared" si="55"/>
        <v>0</v>
      </c>
      <c r="K250" s="44">
        <f t="shared" si="59"/>
        <v>717</v>
      </c>
      <c r="L250" s="46">
        <f t="shared" si="60"/>
        <v>0</v>
      </c>
      <c r="M250" s="70">
        <v>4910</v>
      </c>
      <c r="N250" s="70"/>
      <c r="O250" s="70"/>
      <c r="P250" s="70"/>
      <c r="Q250" s="70"/>
      <c r="R250" s="70"/>
      <c r="S250" s="70">
        <v>122853</v>
      </c>
      <c r="T250" s="70"/>
      <c r="U250" s="70">
        <f t="shared" si="37"/>
        <v>127763</v>
      </c>
      <c r="V250" s="46">
        <f t="shared" si="56"/>
        <v>0</v>
      </c>
      <c r="W250" s="46">
        <f t="shared" si="57"/>
        <v>127763</v>
      </c>
      <c r="X250" s="135">
        <v>127763</v>
      </c>
      <c r="Y250" s="46">
        <f t="shared" si="58"/>
        <v>0</v>
      </c>
    </row>
    <row r="251" spans="1:25" x14ac:dyDescent="0.25">
      <c r="B251" s="43" t="s">
        <v>39</v>
      </c>
      <c r="C251" s="44">
        <f t="shared" si="51"/>
        <v>4</v>
      </c>
      <c r="D251" s="44">
        <v>4</v>
      </c>
      <c r="E251" s="44">
        <f t="shared" si="52"/>
        <v>0</v>
      </c>
      <c r="F251" s="44">
        <v>169</v>
      </c>
      <c r="G251" s="70">
        <f t="shared" si="53"/>
        <v>0</v>
      </c>
      <c r="H251" s="44">
        <f t="shared" si="54"/>
        <v>1</v>
      </c>
      <c r="I251" s="44">
        <v>1</v>
      </c>
      <c r="J251" s="44">
        <f t="shared" si="55"/>
        <v>0</v>
      </c>
      <c r="K251" s="44">
        <f t="shared" si="59"/>
        <v>717</v>
      </c>
      <c r="L251" s="46">
        <f t="shared" si="60"/>
        <v>0</v>
      </c>
      <c r="M251" s="70">
        <v>4910</v>
      </c>
      <c r="N251" s="70"/>
      <c r="O251" s="70"/>
      <c r="P251" s="70"/>
      <c r="Q251" s="70"/>
      <c r="R251" s="70"/>
      <c r="S251" s="70">
        <v>122853</v>
      </c>
      <c r="T251" s="70"/>
      <c r="U251" s="70">
        <f t="shared" si="37"/>
        <v>127763</v>
      </c>
      <c r="V251" s="46">
        <f t="shared" si="56"/>
        <v>0</v>
      </c>
      <c r="W251" s="46">
        <f t="shared" si="57"/>
        <v>127763</v>
      </c>
      <c r="X251" s="135">
        <v>127763</v>
      </c>
      <c r="Y251" s="46">
        <f t="shared" si="58"/>
        <v>0</v>
      </c>
    </row>
    <row r="252" spans="1:25" x14ac:dyDescent="0.25">
      <c r="B252" s="43" t="s">
        <v>40</v>
      </c>
      <c r="C252" s="44">
        <f t="shared" si="51"/>
        <v>4</v>
      </c>
      <c r="D252" s="44">
        <v>4</v>
      </c>
      <c r="E252" s="44">
        <f t="shared" si="52"/>
        <v>0</v>
      </c>
      <c r="F252" s="44">
        <v>165</v>
      </c>
      <c r="G252" s="70">
        <f t="shared" si="53"/>
        <v>0</v>
      </c>
      <c r="H252" s="44">
        <f t="shared" si="54"/>
        <v>1</v>
      </c>
      <c r="I252" s="44">
        <v>1</v>
      </c>
      <c r="J252" s="44">
        <f t="shared" si="55"/>
        <v>0</v>
      </c>
      <c r="K252" s="44">
        <f t="shared" si="59"/>
        <v>717</v>
      </c>
      <c r="L252" s="46">
        <f t="shared" si="60"/>
        <v>0</v>
      </c>
      <c r="M252" s="70">
        <v>4910</v>
      </c>
      <c r="N252" s="70"/>
      <c r="O252" s="70"/>
      <c r="P252" s="70"/>
      <c r="Q252" s="70"/>
      <c r="R252" s="70"/>
      <c r="S252" s="70">
        <v>122853</v>
      </c>
      <c r="T252" s="70"/>
      <c r="U252" s="70">
        <f t="shared" si="37"/>
        <v>127763</v>
      </c>
      <c r="V252" s="46">
        <f t="shared" si="56"/>
        <v>0</v>
      </c>
      <c r="W252" s="46">
        <f t="shared" si="57"/>
        <v>127763</v>
      </c>
      <c r="X252" s="135">
        <v>127763</v>
      </c>
      <c r="Y252" s="46">
        <f t="shared" si="58"/>
        <v>0</v>
      </c>
    </row>
    <row r="253" spans="1:25" x14ac:dyDescent="0.25">
      <c r="B253" s="43" t="s">
        <v>41</v>
      </c>
      <c r="C253" s="44">
        <f t="shared" si="51"/>
        <v>4</v>
      </c>
      <c r="D253" s="44">
        <v>4</v>
      </c>
      <c r="E253" s="44">
        <f t="shared" si="52"/>
        <v>0</v>
      </c>
      <c r="F253" s="44">
        <v>165</v>
      </c>
      <c r="G253" s="70">
        <f t="shared" si="53"/>
        <v>0</v>
      </c>
      <c r="H253" s="44">
        <f t="shared" si="54"/>
        <v>1</v>
      </c>
      <c r="I253" s="44">
        <v>1</v>
      </c>
      <c r="J253" s="44">
        <f t="shared" si="55"/>
        <v>0</v>
      </c>
      <c r="K253" s="44">
        <f t="shared" si="59"/>
        <v>717</v>
      </c>
      <c r="L253" s="46">
        <f t="shared" si="60"/>
        <v>0</v>
      </c>
      <c r="M253" s="70">
        <v>4910</v>
      </c>
      <c r="N253" s="70"/>
      <c r="O253" s="70"/>
      <c r="P253" s="70"/>
      <c r="Q253" s="70"/>
      <c r="R253" s="70"/>
      <c r="S253" s="70">
        <v>122853</v>
      </c>
      <c r="T253" s="70"/>
      <c r="U253" s="70">
        <f t="shared" si="37"/>
        <v>127763</v>
      </c>
      <c r="V253" s="46">
        <f t="shared" si="56"/>
        <v>0</v>
      </c>
      <c r="W253" s="46">
        <f t="shared" si="57"/>
        <v>127763</v>
      </c>
      <c r="X253" s="135">
        <v>127763</v>
      </c>
      <c r="Y253" s="46">
        <f t="shared" si="58"/>
        <v>0</v>
      </c>
    </row>
    <row r="254" spans="1:25" x14ac:dyDescent="0.25">
      <c r="B254" s="43" t="s">
        <v>42</v>
      </c>
      <c r="C254" s="44">
        <f t="shared" si="51"/>
        <v>4</v>
      </c>
      <c r="D254" s="44">
        <v>4</v>
      </c>
      <c r="E254" s="44">
        <f t="shared" si="52"/>
        <v>0</v>
      </c>
      <c r="F254" s="44">
        <v>165</v>
      </c>
      <c r="G254" s="70">
        <f t="shared" si="53"/>
        <v>0</v>
      </c>
      <c r="H254" s="44">
        <f t="shared" si="54"/>
        <v>1</v>
      </c>
      <c r="I254" s="44">
        <v>1</v>
      </c>
      <c r="J254" s="44">
        <f t="shared" si="55"/>
        <v>0</v>
      </c>
      <c r="K254" s="44">
        <f t="shared" si="59"/>
        <v>717</v>
      </c>
      <c r="L254" s="46">
        <f t="shared" si="60"/>
        <v>0</v>
      </c>
      <c r="M254" s="70">
        <v>4910</v>
      </c>
      <c r="N254" s="70"/>
      <c r="O254" s="70"/>
      <c r="P254" s="70"/>
      <c r="Q254" s="70"/>
      <c r="R254" s="70"/>
      <c r="S254" s="70">
        <v>122853</v>
      </c>
      <c r="T254" s="70"/>
      <c r="U254" s="70">
        <f t="shared" si="37"/>
        <v>127763</v>
      </c>
      <c r="V254" s="46">
        <f t="shared" si="56"/>
        <v>0</v>
      </c>
      <c r="W254" s="46">
        <f t="shared" si="57"/>
        <v>127763</v>
      </c>
      <c r="X254" s="135">
        <v>127763</v>
      </c>
      <c r="Y254" s="46">
        <f t="shared" si="58"/>
        <v>0</v>
      </c>
    </row>
    <row r="255" spans="1:25" x14ac:dyDescent="0.25">
      <c r="B255" s="43" t="s">
        <v>43</v>
      </c>
      <c r="C255" s="44">
        <f t="shared" si="51"/>
        <v>4</v>
      </c>
      <c r="D255" s="44">
        <v>4</v>
      </c>
      <c r="E255" s="44">
        <f t="shared" si="52"/>
        <v>0</v>
      </c>
      <c r="F255" s="44">
        <v>165</v>
      </c>
      <c r="G255" s="70">
        <f t="shared" si="53"/>
        <v>0</v>
      </c>
      <c r="H255" s="44">
        <f t="shared" si="54"/>
        <v>1</v>
      </c>
      <c r="I255" s="44">
        <v>1</v>
      </c>
      <c r="J255" s="44">
        <f t="shared" si="55"/>
        <v>0</v>
      </c>
      <c r="K255" s="44">
        <f t="shared" si="59"/>
        <v>717</v>
      </c>
      <c r="L255" s="46">
        <f t="shared" si="60"/>
        <v>0</v>
      </c>
      <c r="M255" s="70">
        <v>4910</v>
      </c>
      <c r="N255" s="70"/>
      <c r="O255" s="70"/>
      <c r="P255" s="70"/>
      <c r="Q255" s="70"/>
      <c r="R255" s="70"/>
      <c r="S255" s="70">
        <v>122853</v>
      </c>
      <c r="T255" s="70"/>
      <c r="U255" s="70">
        <f t="shared" si="37"/>
        <v>127763</v>
      </c>
      <c r="V255" s="46">
        <f t="shared" si="56"/>
        <v>0</v>
      </c>
      <c r="W255" s="46">
        <f t="shared" si="57"/>
        <v>127763</v>
      </c>
      <c r="X255" s="135">
        <v>127763</v>
      </c>
      <c r="Y255" s="46">
        <f t="shared" si="58"/>
        <v>0</v>
      </c>
    </row>
    <row r="256" spans="1:25" x14ac:dyDescent="0.25">
      <c r="B256" s="43" t="s">
        <v>44</v>
      </c>
      <c r="C256" s="44">
        <f t="shared" si="51"/>
        <v>4</v>
      </c>
      <c r="D256" s="44">
        <v>4</v>
      </c>
      <c r="E256" s="44">
        <f t="shared" si="52"/>
        <v>0</v>
      </c>
      <c r="F256" s="44">
        <v>165</v>
      </c>
      <c r="G256" s="70">
        <f t="shared" si="53"/>
        <v>0</v>
      </c>
      <c r="H256" s="44">
        <f t="shared" si="54"/>
        <v>1</v>
      </c>
      <c r="I256" s="44">
        <v>1</v>
      </c>
      <c r="J256" s="44">
        <f t="shared" si="55"/>
        <v>0</v>
      </c>
      <c r="K256" s="44">
        <f t="shared" si="59"/>
        <v>717</v>
      </c>
      <c r="L256" s="46">
        <f t="shared" si="60"/>
        <v>0</v>
      </c>
      <c r="M256" s="70">
        <v>4910</v>
      </c>
      <c r="N256" s="70"/>
      <c r="O256" s="70"/>
      <c r="P256" s="70"/>
      <c r="Q256" s="70"/>
      <c r="R256" s="70"/>
      <c r="S256" s="70">
        <v>122853</v>
      </c>
      <c r="T256" s="70"/>
      <c r="U256" s="70">
        <f t="shared" si="37"/>
        <v>127763</v>
      </c>
      <c r="V256" s="46">
        <f t="shared" si="56"/>
        <v>0</v>
      </c>
      <c r="W256" s="46">
        <f t="shared" si="57"/>
        <v>127763</v>
      </c>
      <c r="X256" s="135">
        <v>127763</v>
      </c>
      <c r="Y256" s="46">
        <f t="shared" si="58"/>
        <v>0</v>
      </c>
    </row>
    <row r="257" spans="1:25" x14ac:dyDescent="0.25">
      <c r="B257" s="43" t="s">
        <v>45</v>
      </c>
      <c r="C257" s="44">
        <f t="shared" si="51"/>
        <v>4</v>
      </c>
      <c r="D257" s="44">
        <v>4</v>
      </c>
      <c r="E257" s="44">
        <f t="shared" si="52"/>
        <v>0</v>
      </c>
      <c r="F257" s="44">
        <v>165</v>
      </c>
      <c r="G257" s="70">
        <f t="shared" si="53"/>
        <v>0</v>
      </c>
      <c r="H257" s="44">
        <f t="shared" si="54"/>
        <v>1</v>
      </c>
      <c r="I257" s="44">
        <v>1</v>
      </c>
      <c r="J257" s="44">
        <f t="shared" si="55"/>
        <v>0</v>
      </c>
      <c r="K257" s="44">
        <f t="shared" si="59"/>
        <v>717</v>
      </c>
      <c r="L257" s="46">
        <f t="shared" si="60"/>
        <v>0</v>
      </c>
      <c r="M257" s="70">
        <v>4910</v>
      </c>
      <c r="N257" s="70"/>
      <c r="O257" s="70"/>
      <c r="P257" s="70"/>
      <c r="Q257" s="70"/>
      <c r="R257" s="70"/>
      <c r="S257" s="70">
        <v>122853</v>
      </c>
      <c r="T257" s="70"/>
      <c r="U257" s="70">
        <f t="shared" si="37"/>
        <v>127763</v>
      </c>
      <c r="V257" s="46">
        <f t="shared" si="56"/>
        <v>0</v>
      </c>
      <c r="W257" s="46">
        <f t="shared" si="57"/>
        <v>127763</v>
      </c>
      <c r="X257" s="135">
        <v>127763</v>
      </c>
      <c r="Y257" s="46">
        <f t="shared" si="58"/>
        <v>0</v>
      </c>
    </row>
    <row r="258" spans="1:25" ht="15.75" thickBot="1" x14ac:dyDescent="0.3">
      <c r="B258" s="43" t="s">
        <v>46</v>
      </c>
      <c r="C258" s="44">
        <f t="shared" si="51"/>
        <v>4</v>
      </c>
      <c r="D258" s="44">
        <v>4</v>
      </c>
      <c r="E258" s="44">
        <f t="shared" si="52"/>
        <v>0</v>
      </c>
      <c r="F258" s="44">
        <v>165</v>
      </c>
      <c r="G258" s="70">
        <f t="shared" si="53"/>
        <v>0</v>
      </c>
      <c r="H258" s="44">
        <f t="shared" si="54"/>
        <v>1</v>
      </c>
      <c r="I258" s="44">
        <v>1</v>
      </c>
      <c r="J258" s="44">
        <f t="shared" si="55"/>
        <v>0</v>
      </c>
      <c r="K258" s="44">
        <f t="shared" si="59"/>
        <v>717</v>
      </c>
      <c r="L258" s="46">
        <f t="shared" si="60"/>
        <v>0</v>
      </c>
      <c r="M258" s="70">
        <v>4910</v>
      </c>
      <c r="N258" s="70"/>
      <c r="O258" s="70"/>
      <c r="P258" s="70"/>
      <c r="Q258" s="70"/>
      <c r="R258" s="70"/>
      <c r="S258" s="70">
        <v>122853</v>
      </c>
      <c r="T258" s="70"/>
      <c r="U258" s="70">
        <f t="shared" si="37"/>
        <v>127763</v>
      </c>
      <c r="V258" s="46">
        <f t="shared" si="56"/>
        <v>0</v>
      </c>
      <c r="W258" s="46">
        <f t="shared" si="57"/>
        <v>127763</v>
      </c>
      <c r="X258" s="135">
        <v>127763</v>
      </c>
      <c r="Y258" s="241">
        <f t="shared" si="58"/>
        <v>0</v>
      </c>
    </row>
    <row r="259" spans="1:25" ht="15.75" thickBot="1" x14ac:dyDescent="0.3">
      <c r="A259">
        <v>2024</v>
      </c>
      <c r="B259" s="195" t="s">
        <v>35</v>
      </c>
      <c r="C259" s="175">
        <f t="shared" si="51"/>
        <v>4</v>
      </c>
      <c r="D259" s="175">
        <v>4</v>
      </c>
      <c r="E259" s="175">
        <f t="shared" si="52"/>
        <v>0</v>
      </c>
      <c r="F259" s="175">
        <v>171</v>
      </c>
      <c r="G259" s="177">
        <f t="shared" si="53"/>
        <v>0</v>
      </c>
      <c r="H259" s="175">
        <f t="shared" si="54"/>
        <v>1</v>
      </c>
      <c r="I259" s="175">
        <v>1</v>
      </c>
      <c r="J259" s="175">
        <f t="shared" si="55"/>
        <v>0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149745</v>
      </c>
      <c r="V259" s="176">
        <f t="shared" si="56"/>
        <v>0</v>
      </c>
      <c r="W259" s="176">
        <f t="shared" si="57"/>
        <v>149745</v>
      </c>
      <c r="X259" s="240"/>
      <c r="Y259" s="176">
        <f t="shared" si="58"/>
        <v>149745</v>
      </c>
    </row>
    <row r="260" spans="1:25" hidden="1" x14ac:dyDescent="0.25">
      <c r="B260" s="224" t="s">
        <v>36</v>
      </c>
      <c r="C260" s="225">
        <f>D259</f>
        <v>4</v>
      </c>
      <c r="D260" s="225"/>
      <c r="E260" s="225">
        <f t="shared" si="52"/>
        <v>-4</v>
      </c>
      <c r="F260" s="225">
        <v>171</v>
      </c>
      <c r="G260" s="223">
        <f t="shared" si="53"/>
        <v>-684</v>
      </c>
      <c r="H260" s="225">
        <f t="shared" si="54"/>
        <v>1</v>
      </c>
      <c r="I260" s="225"/>
      <c r="J260" s="225">
        <f t="shared" si="55"/>
        <v>-1</v>
      </c>
      <c r="K260" s="225">
        <f t="shared" ref="K260:K270" si="61">IF(J260&lt;=40,745,IF(AND(J260&gt;=41,J260&lt;=80),985,IF(AND(J260&gt;=81,J260&lt;=100),1705,IF(J260&gt;=101,3142,))))</f>
        <v>745</v>
      </c>
      <c r="L260" s="226">
        <f t="shared" ref="L260:L270" si="62">IF(K260=745,K260*J260,IF(K260=985,40*745+(J260-40)*985,IF(K260=1705,40*745+40*985+(J260-80)*1705,IF(K260=3142,40*745+40*985+20*1705+(J260-100)*3142,))))</f>
        <v>-745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63">G260+L260+M260+N260++O260+P260+Q260+R260+S260+T260</f>
        <v>148316</v>
      </c>
      <c r="V260" s="226">
        <f t="shared" si="56"/>
        <v>149745</v>
      </c>
      <c r="W260" s="226">
        <f t="shared" si="57"/>
        <v>298061</v>
      </c>
      <c r="X260" s="227"/>
      <c r="Y260" s="226">
        <f t="shared" si="58"/>
        <v>298061</v>
      </c>
    </row>
    <row r="261" spans="1:25" hidden="1" x14ac:dyDescent="0.25">
      <c r="B261" s="224" t="s">
        <v>37</v>
      </c>
      <c r="C261" s="225">
        <f t="shared" si="51"/>
        <v>0</v>
      </c>
      <c r="D261" s="225"/>
      <c r="E261" s="225">
        <f t="shared" si="52"/>
        <v>0</v>
      </c>
      <c r="F261" s="225">
        <v>171</v>
      </c>
      <c r="G261" s="223">
        <f t="shared" si="53"/>
        <v>0</v>
      </c>
      <c r="H261" s="225">
        <f t="shared" si="54"/>
        <v>0</v>
      </c>
      <c r="I261" s="225"/>
      <c r="J261" s="225">
        <f t="shared" si="55"/>
        <v>0</v>
      </c>
      <c r="K261" s="225">
        <f t="shared" si="61"/>
        <v>745</v>
      </c>
      <c r="L261" s="226">
        <f t="shared" si="62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63"/>
        <v>149745</v>
      </c>
      <c r="V261" s="226">
        <f t="shared" si="56"/>
        <v>298061</v>
      </c>
      <c r="W261" s="226">
        <f t="shared" si="57"/>
        <v>447806</v>
      </c>
      <c r="X261" s="227"/>
      <c r="Y261" s="226">
        <f t="shared" si="58"/>
        <v>447806</v>
      </c>
    </row>
    <row r="262" spans="1:25" hidden="1" x14ac:dyDescent="0.25">
      <c r="B262" s="224" t="s">
        <v>38</v>
      </c>
      <c r="C262" s="225">
        <f t="shared" si="51"/>
        <v>0</v>
      </c>
      <c r="D262" s="225"/>
      <c r="E262" s="225">
        <f t="shared" si="52"/>
        <v>0</v>
      </c>
      <c r="F262" s="225">
        <v>171</v>
      </c>
      <c r="G262" s="223">
        <f t="shared" si="53"/>
        <v>0</v>
      </c>
      <c r="H262" s="225">
        <f t="shared" si="54"/>
        <v>0</v>
      </c>
      <c r="I262" s="225"/>
      <c r="J262" s="225">
        <f t="shared" si="55"/>
        <v>0</v>
      </c>
      <c r="K262" s="225">
        <f t="shared" si="61"/>
        <v>745</v>
      </c>
      <c r="L262" s="226">
        <f t="shared" si="62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63"/>
        <v>149745</v>
      </c>
      <c r="V262" s="226">
        <f t="shared" si="56"/>
        <v>447806</v>
      </c>
      <c r="W262" s="226">
        <f t="shared" si="57"/>
        <v>597551</v>
      </c>
      <c r="X262" s="227"/>
      <c r="Y262" s="226">
        <f t="shared" si="58"/>
        <v>597551</v>
      </c>
    </row>
    <row r="263" spans="1:25" hidden="1" x14ac:dyDescent="0.25">
      <c r="B263" s="224" t="s">
        <v>39</v>
      </c>
      <c r="C263" s="225">
        <f t="shared" si="51"/>
        <v>0</v>
      </c>
      <c r="D263" s="225"/>
      <c r="E263" s="225">
        <f t="shared" si="52"/>
        <v>0</v>
      </c>
      <c r="F263" s="225">
        <v>171</v>
      </c>
      <c r="G263" s="223">
        <f t="shared" si="53"/>
        <v>0</v>
      </c>
      <c r="H263" s="225">
        <f t="shared" si="54"/>
        <v>0</v>
      </c>
      <c r="I263" s="225"/>
      <c r="J263" s="225">
        <f t="shared" si="55"/>
        <v>0</v>
      </c>
      <c r="K263" s="225">
        <f t="shared" si="61"/>
        <v>745</v>
      </c>
      <c r="L263" s="226">
        <f t="shared" si="62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63"/>
        <v>149745</v>
      </c>
      <c r="V263" s="226">
        <f t="shared" si="56"/>
        <v>597551</v>
      </c>
      <c r="W263" s="226">
        <f t="shared" si="57"/>
        <v>747296</v>
      </c>
      <c r="X263" s="227"/>
      <c r="Y263" s="226">
        <f t="shared" si="58"/>
        <v>747296</v>
      </c>
    </row>
    <row r="264" spans="1:25" hidden="1" x14ac:dyDescent="0.25">
      <c r="B264" s="224" t="s">
        <v>40</v>
      </c>
      <c r="C264" s="225">
        <f t="shared" si="51"/>
        <v>0</v>
      </c>
      <c r="D264" s="225"/>
      <c r="E264" s="225">
        <f t="shared" si="52"/>
        <v>0</v>
      </c>
      <c r="F264" s="225">
        <v>171</v>
      </c>
      <c r="G264" s="223">
        <f t="shared" si="53"/>
        <v>0</v>
      </c>
      <c r="H264" s="225">
        <f t="shared" si="54"/>
        <v>0</v>
      </c>
      <c r="I264" s="225"/>
      <c r="J264" s="225">
        <f t="shared" si="55"/>
        <v>0</v>
      </c>
      <c r="K264" s="225">
        <f t="shared" si="61"/>
        <v>745</v>
      </c>
      <c r="L264" s="226">
        <f t="shared" si="62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63"/>
        <v>149745</v>
      </c>
      <c r="V264" s="226">
        <f t="shared" si="56"/>
        <v>747296</v>
      </c>
      <c r="W264" s="226">
        <f t="shared" si="57"/>
        <v>897041</v>
      </c>
      <c r="X264" s="227"/>
      <c r="Y264" s="226">
        <f t="shared" si="58"/>
        <v>897041</v>
      </c>
    </row>
    <row r="265" spans="1:25" s="199" customFormat="1" hidden="1" x14ac:dyDescent="0.25">
      <c r="A265"/>
      <c r="B265" s="224" t="s">
        <v>41</v>
      </c>
      <c r="C265" s="225">
        <f t="shared" si="51"/>
        <v>0</v>
      </c>
      <c r="D265" s="225"/>
      <c r="E265" s="225">
        <f t="shared" si="52"/>
        <v>0</v>
      </c>
      <c r="F265" s="225">
        <v>171</v>
      </c>
      <c r="G265" s="223">
        <f t="shared" si="53"/>
        <v>0</v>
      </c>
      <c r="H265" s="225">
        <f t="shared" si="54"/>
        <v>0</v>
      </c>
      <c r="I265" s="225"/>
      <c r="J265" s="225">
        <f t="shared" si="55"/>
        <v>0</v>
      </c>
      <c r="K265" s="225">
        <f t="shared" si="61"/>
        <v>745</v>
      </c>
      <c r="L265" s="226">
        <f t="shared" si="62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63"/>
        <v>149745</v>
      </c>
      <c r="V265" s="226">
        <f t="shared" si="56"/>
        <v>897041</v>
      </c>
      <c r="W265" s="226">
        <f t="shared" si="57"/>
        <v>1046786</v>
      </c>
      <c r="X265" s="227"/>
      <c r="Y265" s="226">
        <f t="shared" si="58"/>
        <v>1046786</v>
      </c>
    </row>
    <row r="266" spans="1:25" hidden="1" x14ac:dyDescent="0.25">
      <c r="B266" s="224" t="s">
        <v>42</v>
      </c>
      <c r="C266" s="225">
        <f t="shared" si="51"/>
        <v>0</v>
      </c>
      <c r="D266" s="225"/>
      <c r="E266" s="225">
        <f t="shared" si="52"/>
        <v>0</v>
      </c>
      <c r="F266" s="225">
        <v>171</v>
      </c>
      <c r="G266" s="223">
        <f t="shared" si="53"/>
        <v>0</v>
      </c>
      <c r="H266" s="225">
        <f t="shared" si="54"/>
        <v>0</v>
      </c>
      <c r="I266" s="225"/>
      <c r="J266" s="225">
        <f t="shared" si="55"/>
        <v>0</v>
      </c>
      <c r="K266" s="225">
        <f t="shared" si="61"/>
        <v>745</v>
      </c>
      <c r="L266" s="226">
        <f t="shared" si="62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63"/>
        <v>149745</v>
      </c>
      <c r="V266" s="226">
        <f t="shared" si="56"/>
        <v>1046786</v>
      </c>
      <c r="W266" s="226">
        <f t="shared" si="57"/>
        <v>1196531</v>
      </c>
      <c r="X266" s="227"/>
      <c r="Y266" s="226">
        <f t="shared" si="58"/>
        <v>1196531</v>
      </c>
    </row>
    <row r="267" spans="1:25" hidden="1" x14ac:dyDescent="0.25">
      <c r="B267" s="224" t="s">
        <v>43</v>
      </c>
      <c r="C267" s="225">
        <f t="shared" si="51"/>
        <v>0</v>
      </c>
      <c r="D267" s="225"/>
      <c r="E267" s="225">
        <f t="shared" si="52"/>
        <v>0</v>
      </c>
      <c r="F267" s="225">
        <v>171</v>
      </c>
      <c r="G267" s="223">
        <f t="shared" si="53"/>
        <v>0</v>
      </c>
      <c r="H267" s="225">
        <f t="shared" si="54"/>
        <v>0</v>
      </c>
      <c r="I267" s="225"/>
      <c r="J267" s="225">
        <f t="shared" si="55"/>
        <v>0</v>
      </c>
      <c r="K267" s="225">
        <f t="shared" si="61"/>
        <v>745</v>
      </c>
      <c r="L267" s="226">
        <f t="shared" si="62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63"/>
        <v>149745</v>
      </c>
      <c r="V267" s="226">
        <f t="shared" si="56"/>
        <v>1196531</v>
      </c>
      <c r="W267" s="226">
        <f t="shared" si="57"/>
        <v>1346276</v>
      </c>
      <c r="X267" s="227"/>
      <c r="Y267" s="226">
        <f t="shared" si="58"/>
        <v>1346276</v>
      </c>
    </row>
    <row r="268" spans="1:25" hidden="1" x14ac:dyDescent="0.25">
      <c r="B268" s="224" t="s">
        <v>44</v>
      </c>
      <c r="C268" s="225">
        <f t="shared" si="51"/>
        <v>0</v>
      </c>
      <c r="D268" s="225"/>
      <c r="E268" s="225">
        <f t="shared" si="52"/>
        <v>0</v>
      </c>
      <c r="F268" s="225">
        <v>171</v>
      </c>
      <c r="G268" s="223">
        <f t="shared" si="53"/>
        <v>0</v>
      </c>
      <c r="H268" s="225">
        <f t="shared" si="54"/>
        <v>0</v>
      </c>
      <c r="I268" s="225"/>
      <c r="J268" s="225">
        <f t="shared" si="55"/>
        <v>0</v>
      </c>
      <c r="K268" s="225">
        <f t="shared" si="61"/>
        <v>745</v>
      </c>
      <c r="L268" s="226">
        <f t="shared" si="62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63"/>
        <v>149745</v>
      </c>
      <c r="V268" s="226">
        <f t="shared" si="56"/>
        <v>1346276</v>
      </c>
      <c r="W268" s="226">
        <f t="shared" si="57"/>
        <v>1496021</v>
      </c>
      <c r="X268" s="227"/>
      <c r="Y268" s="226">
        <f t="shared" si="58"/>
        <v>1496021</v>
      </c>
    </row>
    <row r="269" spans="1:25" ht="15.75" hidden="1" thickBot="1" x14ac:dyDescent="0.3">
      <c r="B269" s="224" t="s">
        <v>45</v>
      </c>
      <c r="C269" s="225">
        <f t="shared" si="51"/>
        <v>0</v>
      </c>
      <c r="D269" s="225"/>
      <c r="E269" s="225">
        <f t="shared" si="52"/>
        <v>0</v>
      </c>
      <c r="F269" s="225">
        <v>171</v>
      </c>
      <c r="G269" s="223">
        <f t="shared" si="53"/>
        <v>0</v>
      </c>
      <c r="H269" s="225">
        <f t="shared" si="54"/>
        <v>0</v>
      </c>
      <c r="I269" s="225"/>
      <c r="J269" s="225">
        <f t="shared" si="55"/>
        <v>0</v>
      </c>
      <c r="K269" s="225">
        <f t="shared" si="61"/>
        <v>745</v>
      </c>
      <c r="L269" s="226">
        <f t="shared" si="62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63"/>
        <v>149745</v>
      </c>
      <c r="V269" s="226">
        <f t="shared" si="56"/>
        <v>1496021</v>
      </c>
      <c r="W269" s="226">
        <f t="shared" si="57"/>
        <v>1645766</v>
      </c>
      <c r="X269" s="227"/>
      <c r="Y269" s="226">
        <f t="shared" si="58"/>
        <v>1645766</v>
      </c>
    </row>
    <row r="270" spans="1:25" ht="15.75" hidden="1" thickBot="1" x14ac:dyDescent="0.3">
      <c r="B270" s="195" t="s">
        <v>46</v>
      </c>
      <c r="C270" s="175">
        <f t="shared" si="51"/>
        <v>0</v>
      </c>
      <c r="D270" s="175"/>
      <c r="E270" s="175">
        <f t="shared" si="52"/>
        <v>0</v>
      </c>
      <c r="F270" s="175">
        <f>F269</f>
        <v>171</v>
      </c>
      <c r="G270" s="177">
        <f t="shared" si="53"/>
        <v>0</v>
      </c>
      <c r="H270" s="175">
        <f t="shared" si="54"/>
        <v>0</v>
      </c>
      <c r="I270" s="175"/>
      <c r="J270" s="175">
        <f t="shared" si="55"/>
        <v>0</v>
      </c>
      <c r="K270" s="225">
        <f t="shared" si="61"/>
        <v>745</v>
      </c>
      <c r="L270" s="226">
        <f t="shared" si="62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63"/>
        <v>149745</v>
      </c>
      <c r="V270" s="176">
        <f t="shared" si="56"/>
        <v>1645766</v>
      </c>
      <c r="W270" s="176">
        <f t="shared" si="57"/>
        <v>1795511</v>
      </c>
      <c r="X270" s="177"/>
      <c r="Y270" s="176">
        <f t="shared" si="58"/>
        <v>1795511</v>
      </c>
    </row>
    <row r="272" spans="1:25" x14ac:dyDescent="0.25">
      <c r="V272" s="200"/>
    </row>
    <row r="273" spans="8:22" ht="15.75" thickBot="1" x14ac:dyDescent="0.3">
      <c r="V273" s="200"/>
    </row>
    <row r="274" spans="8:22" ht="15.75" thickBot="1" x14ac:dyDescent="0.3">
      <c r="H274" s="262" t="s">
        <v>166</v>
      </c>
      <c r="I274" s="263"/>
      <c r="J274" s="264"/>
    </row>
    <row r="275" spans="8:22" x14ac:dyDescent="0.25">
      <c r="H275" s="204" t="s">
        <v>109</v>
      </c>
      <c r="I275" s="205"/>
      <c r="J275" s="153">
        <v>717</v>
      </c>
    </row>
    <row r="276" spans="8:22" ht="15.75" thickBot="1" x14ac:dyDescent="0.3">
      <c r="H276" s="206" t="s">
        <v>110</v>
      </c>
      <c r="I276" s="207"/>
      <c r="J276" s="154">
        <v>4910</v>
      </c>
    </row>
    <row r="277" spans="8:22" ht="15.75" thickBot="1" x14ac:dyDescent="0.3">
      <c r="H277" s="260" t="s">
        <v>157</v>
      </c>
      <c r="I277" s="265"/>
      <c r="J277" s="261"/>
    </row>
    <row r="278" spans="8:22" ht="15.75" thickBot="1" x14ac:dyDescent="0.3">
      <c r="H278" s="260" t="s">
        <v>111</v>
      </c>
      <c r="I278" s="261"/>
      <c r="J278" s="155" t="s">
        <v>112</v>
      </c>
    </row>
    <row r="279" spans="8:22" x14ac:dyDescent="0.25">
      <c r="H279" s="208">
        <v>1</v>
      </c>
      <c r="I279" s="157">
        <v>40</v>
      </c>
      <c r="J279" s="158">
        <v>717</v>
      </c>
    </row>
    <row r="280" spans="8:22" x14ac:dyDescent="0.25">
      <c r="H280" s="209">
        <v>41</v>
      </c>
      <c r="I280" s="160">
        <v>80</v>
      </c>
      <c r="J280" s="161">
        <v>948</v>
      </c>
    </row>
    <row r="281" spans="8:22" x14ac:dyDescent="0.25">
      <c r="H281" s="210">
        <v>81</v>
      </c>
      <c r="I281" s="163">
        <v>100</v>
      </c>
      <c r="J281" s="161">
        <v>1641</v>
      </c>
    </row>
    <row r="282" spans="8:22" ht="15.75" thickBot="1" x14ac:dyDescent="0.3">
      <c r="H282" s="211">
        <v>101</v>
      </c>
      <c r="I282" s="165" t="s">
        <v>113</v>
      </c>
      <c r="J282" s="166">
        <v>3024</v>
      </c>
    </row>
    <row r="283" spans="8:22" ht="15.75" thickBot="1" x14ac:dyDescent="0.3">
      <c r="H283" s="167"/>
      <c r="I283" s="168"/>
      <c r="J283" s="169"/>
    </row>
  </sheetData>
  <mergeCells count="11">
    <mergeCell ref="H278:I278"/>
    <mergeCell ref="B1:C1"/>
    <mergeCell ref="D1:F1"/>
    <mergeCell ref="B2:C2"/>
    <mergeCell ref="D2:F2"/>
    <mergeCell ref="B3:C3"/>
    <mergeCell ref="AA5:AA6"/>
    <mergeCell ref="S4:W4"/>
    <mergeCell ref="N4:R4"/>
    <mergeCell ref="H274:J274"/>
    <mergeCell ref="H277:J277"/>
  </mergeCells>
  <phoneticPr fontId="17" type="noConversion"/>
  <conditionalFormatting sqref="Y7:Y222">
    <cfRule type="cellIs" dxfId="2208" priority="30" stopIfTrue="1" operator="lessThan">
      <formula>-0.999999</formula>
    </cfRule>
    <cfRule type="cellIs" dxfId="2207" priority="31" stopIfTrue="1" operator="greaterThan">
      <formula>0.9999999</formula>
    </cfRule>
  </conditionalFormatting>
  <conditionalFormatting sqref="J7:J222">
    <cfRule type="cellIs" dxfId="2206" priority="29" operator="greaterThan">
      <formula>100</formula>
    </cfRule>
  </conditionalFormatting>
  <conditionalFormatting sqref="X7:X192">
    <cfRule type="cellIs" dxfId="2205" priority="28" operator="lessThan">
      <formula>1</formula>
    </cfRule>
  </conditionalFormatting>
  <conditionalFormatting sqref="X197">
    <cfRule type="cellIs" dxfId="2204" priority="27" operator="lessThan">
      <formula>1</formula>
    </cfRule>
  </conditionalFormatting>
  <conditionalFormatting sqref="X201">
    <cfRule type="cellIs" dxfId="2203" priority="26" operator="lessThan">
      <formula>1</formula>
    </cfRule>
  </conditionalFormatting>
  <conditionalFormatting sqref="J223:J258">
    <cfRule type="cellIs" dxfId="2202" priority="25" operator="greaterThan">
      <formula>100</formula>
    </cfRule>
  </conditionalFormatting>
  <conditionalFormatting sqref="Y224">
    <cfRule type="cellIs" dxfId="2201" priority="23" stopIfTrue="1" operator="lessThan">
      <formula>-0.999999</formula>
    </cfRule>
    <cfRule type="cellIs" dxfId="2200" priority="24" stopIfTrue="1" operator="greaterThan">
      <formula>0.9999999</formula>
    </cfRule>
  </conditionalFormatting>
  <conditionalFormatting sqref="X224">
    <cfRule type="cellIs" dxfId="2199" priority="22" operator="lessThan">
      <formula>1</formula>
    </cfRule>
  </conditionalFormatting>
  <conditionalFormatting sqref="Y229">
    <cfRule type="cellIs" dxfId="2198" priority="20" stopIfTrue="1" operator="lessThan">
      <formula>-0.999999</formula>
    </cfRule>
    <cfRule type="cellIs" dxfId="2197" priority="21" stopIfTrue="1" operator="greaterThan">
      <formula>0.9999999</formula>
    </cfRule>
  </conditionalFormatting>
  <conditionalFormatting sqref="X229">
    <cfRule type="cellIs" dxfId="2196" priority="19" operator="lessThan">
      <formula>1</formula>
    </cfRule>
  </conditionalFormatting>
  <conditionalFormatting sqref="Y235">
    <cfRule type="cellIs" dxfId="2195" priority="17" stopIfTrue="1" operator="lessThan">
      <formula>-0.999999</formula>
    </cfRule>
    <cfRule type="cellIs" dxfId="2194" priority="18" stopIfTrue="1" operator="greaterThan">
      <formula>0.9999999</formula>
    </cfRule>
  </conditionalFormatting>
  <conditionalFormatting sqref="X235">
    <cfRule type="cellIs" dxfId="2193" priority="16" operator="lessThan">
      <formula>1</formula>
    </cfRule>
  </conditionalFormatting>
  <conditionalFormatting sqref="J259:J270">
    <cfRule type="cellIs" dxfId="2192" priority="15" operator="greaterThan">
      <formula>100</formula>
    </cfRule>
  </conditionalFormatting>
  <conditionalFormatting sqref="Y259:Y263">
    <cfRule type="cellIs" dxfId="2191" priority="13" stopIfTrue="1" operator="lessThan">
      <formula>-0.999999</formula>
    </cfRule>
    <cfRule type="cellIs" dxfId="2190" priority="14" stopIfTrue="1" operator="greaterThan">
      <formula>0.9999999</formula>
    </cfRule>
  </conditionalFormatting>
  <conditionalFormatting sqref="X259:X269">
    <cfRule type="cellIs" dxfId="2189" priority="12" operator="lessThan">
      <formula>1</formula>
    </cfRule>
  </conditionalFormatting>
  <conditionalFormatting sqref="X259:X269">
    <cfRule type="cellIs" dxfId="2188" priority="11" operator="lessThan">
      <formula>1</formula>
    </cfRule>
  </conditionalFormatting>
  <conditionalFormatting sqref="Y264">
    <cfRule type="cellIs" dxfId="2187" priority="9" stopIfTrue="1" operator="lessThan">
      <formula>-0.999999</formula>
    </cfRule>
    <cfRule type="cellIs" dxfId="2186" priority="10" stopIfTrue="1" operator="greaterThan">
      <formula>0.9999999</formula>
    </cfRule>
  </conditionalFormatting>
  <conditionalFormatting sqref="Y265">
    <cfRule type="cellIs" dxfId="2185" priority="7" stopIfTrue="1" operator="lessThan">
      <formula>-0.999999</formula>
    </cfRule>
    <cfRule type="cellIs" dxfId="2184" priority="8" stopIfTrue="1" operator="greaterThan">
      <formula>0.9999999</formula>
    </cfRule>
  </conditionalFormatting>
  <conditionalFormatting sqref="Y266">
    <cfRule type="cellIs" dxfId="2183" priority="5" stopIfTrue="1" operator="lessThan">
      <formula>-0.999999</formula>
    </cfRule>
    <cfRule type="cellIs" dxfId="2182" priority="6" stopIfTrue="1" operator="greaterThan">
      <formula>0.9999999</formula>
    </cfRule>
  </conditionalFormatting>
  <conditionalFormatting sqref="Y267:Y269">
    <cfRule type="cellIs" dxfId="2181" priority="3" stopIfTrue="1" operator="lessThan">
      <formula>-0.999999</formula>
    </cfRule>
    <cfRule type="cellIs" dxfId="2180" priority="4" stopIfTrue="1" operator="greaterThan">
      <formula>0.9999999</formula>
    </cfRule>
  </conditionalFormatting>
  <conditionalFormatting sqref="Y258">
    <cfRule type="cellIs" dxfId="2179" priority="1" stopIfTrue="1" operator="lessThan">
      <formula>-0.999999</formula>
    </cfRule>
    <cfRule type="cellIs" dxfId="2178" priority="2" stopIfTrue="1" operator="greaterThan">
      <formula>0.9999999</formula>
    </cfRule>
  </conditionalFormatting>
  <pageMargins left="0.7" right="0.7" top="0.75" bottom="0.75" header="0.3" footer="0.3"/>
  <pageSetup orientation="portrait" horizontalDpi="4294967293" verticalDpi="4294967293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"/>
  <dimension ref="A1:AA283"/>
  <sheetViews>
    <sheetView workbookViewId="0">
      <selection activeCell="J259" sqref="J259"/>
    </sheetView>
  </sheetViews>
  <sheetFormatPr baseColWidth="10" defaultRowHeight="15" x14ac:dyDescent="0.25"/>
  <cols>
    <col min="7" max="7" width="12.85546875" bestFit="1" customWidth="1"/>
    <col min="10" max="10" width="8.85546875" customWidth="1"/>
    <col min="11" max="11" width="7.42578125" customWidth="1"/>
    <col min="12" max="12" width="9.7109375" customWidth="1"/>
    <col min="13" max="13" width="13.85546875" customWidth="1"/>
    <col min="14" max="14" width="11.42578125" hidden="1" customWidth="1"/>
    <col min="15" max="15" width="10.28515625" bestFit="1" customWidth="1"/>
    <col min="16" max="16" width="11" customWidth="1"/>
    <col min="17" max="17" width="11.85546875" bestFit="1" customWidth="1"/>
    <col min="18" max="18" width="6.28515625" hidden="1" customWidth="1"/>
    <col min="19" max="19" width="10.28515625" customWidth="1"/>
    <col min="20" max="20" width="11.42578125" customWidth="1"/>
    <col min="21" max="21" width="13.42578125" customWidth="1"/>
    <col min="22" max="22" width="11.85546875" bestFit="1" customWidth="1"/>
    <col min="23" max="23" width="12.42578125" customWidth="1"/>
    <col min="24" max="26" width="13.42578125" customWidth="1"/>
  </cols>
  <sheetData>
    <row r="1" spans="1:27" x14ac:dyDescent="0.25">
      <c r="B1" s="266" t="s">
        <v>0</v>
      </c>
      <c r="C1" s="266"/>
      <c r="D1" s="267">
        <v>1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51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121</v>
      </c>
      <c r="B3" s="269" t="s">
        <v>2</v>
      </c>
      <c r="C3" s="269"/>
      <c r="D3" s="146" t="s">
        <v>52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97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7.25" hidden="1" customHeight="1" thickBot="1" x14ac:dyDescent="0.3">
      <c r="B96" s="19" t="s">
        <v>40</v>
      </c>
      <c r="C96" s="20"/>
      <c r="D96" s="20"/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20">
        <v>0</v>
      </c>
      <c r="W96" s="20">
        <v>0</v>
      </c>
      <c r="X96" s="20">
        <v>0</v>
      </c>
      <c r="Y96" s="20">
        <v>0</v>
      </c>
      <c r="AA96">
        <f t="shared" si="10"/>
        <v>0</v>
      </c>
    </row>
    <row r="97" spans="1:27" ht="25.5" hidden="1" customHeight="1" thickBot="1" x14ac:dyDescent="0.3">
      <c r="A97" s="18"/>
      <c r="B97" s="19" t="s">
        <v>41</v>
      </c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1"/>
      <c r="P97" s="21"/>
      <c r="Q97" s="20">
        <v>0</v>
      </c>
      <c r="R97" s="20"/>
      <c r="S97" s="20"/>
      <c r="T97" s="20"/>
      <c r="U97" s="20">
        <f t="shared" ref="U97:U128" si="11">G97+L97+M97+R97+S97+N97+Q97+T97</f>
        <v>0</v>
      </c>
      <c r="V97" s="21"/>
      <c r="W97" s="21">
        <f t="shared" si="7"/>
        <v>0</v>
      </c>
      <c r="X97" s="20"/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1"/>
      <c r="P98" s="21"/>
      <c r="Q98" s="20">
        <v>0</v>
      </c>
      <c r="R98" s="20"/>
      <c r="S98" s="20"/>
      <c r="T98" s="20"/>
      <c r="U98" s="20">
        <f t="shared" si="11"/>
        <v>0</v>
      </c>
      <c r="V98" s="21"/>
      <c r="W98" s="21">
        <f t="shared" si="7"/>
        <v>0</v>
      </c>
      <c r="X98" s="20"/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1"/>
      <c r="P99" s="21"/>
      <c r="Q99" s="20">
        <v>0</v>
      </c>
      <c r="R99" s="20"/>
      <c r="S99" s="20"/>
      <c r="T99" s="20"/>
      <c r="U99" s="20">
        <f t="shared" si="11"/>
        <v>0</v>
      </c>
      <c r="V99" s="21"/>
      <c r="W99" s="21">
        <f t="shared" si="7"/>
        <v>0</v>
      </c>
      <c r="X99" s="20"/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1"/>
      <c r="P100" s="21"/>
      <c r="Q100" s="20">
        <v>0</v>
      </c>
      <c r="R100" s="20"/>
      <c r="S100" s="20"/>
      <c r="T100" s="20"/>
      <c r="U100" s="20">
        <f t="shared" si="11"/>
        <v>0</v>
      </c>
      <c r="V100" s="21"/>
      <c r="W100" s="21">
        <f t="shared" si="7"/>
        <v>0</v>
      </c>
      <c r="X100" s="20"/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1"/>
      <c r="P101" s="21"/>
      <c r="Q101" s="20">
        <v>0</v>
      </c>
      <c r="R101" s="20"/>
      <c r="S101" s="20"/>
      <c r="T101" s="20"/>
      <c r="U101" s="20">
        <f t="shared" si="11"/>
        <v>0</v>
      </c>
      <c r="V101" s="21"/>
      <c r="W101" s="21">
        <f t="shared" si="7"/>
        <v>0</v>
      </c>
      <c r="X101" s="20"/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1"/>
      <c r="P102" s="21"/>
      <c r="Q102" s="20">
        <v>0</v>
      </c>
      <c r="R102" s="20"/>
      <c r="S102" s="20"/>
      <c r="T102" s="20"/>
      <c r="U102" s="20">
        <f t="shared" si="11"/>
        <v>0</v>
      </c>
      <c r="V102" s="21">
        <f t="shared" si="9"/>
        <v>0</v>
      </c>
      <c r="W102" s="21">
        <f t="shared" si="7"/>
        <v>0</v>
      </c>
      <c r="X102" s="20"/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1"/>
      <c r="P103" s="21"/>
      <c r="Q103" s="20">
        <v>0</v>
      </c>
      <c r="R103" s="20"/>
      <c r="S103" s="20"/>
      <c r="T103" s="20"/>
      <c r="U103" s="20">
        <f t="shared" si="11"/>
        <v>0</v>
      </c>
      <c r="V103" s="21">
        <f t="shared" si="9"/>
        <v>0</v>
      </c>
      <c r="W103" s="21">
        <f t="shared" si="7"/>
        <v>0</v>
      </c>
      <c r="X103" s="20"/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1"/>
      <c r="P104" s="21"/>
      <c r="Q104" s="20">
        <v>0</v>
      </c>
      <c r="R104" s="20"/>
      <c r="S104" s="20"/>
      <c r="T104" s="20"/>
      <c r="U104" s="20">
        <f t="shared" si="11"/>
        <v>0</v>
      </c>
      <c r="V104" s="21">
        <f t="shared" si="9"/>
        <v>0</v>
      </c>
      <c r="W104" s="21">
        <f t="shared" si="7"/>
        <v>0</v>
      </c>
      <c r="X104" s="20"/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1"/>
      <c r="P105" s="21"/>
      <c r="Q105" s="20">
        <v>0</v>
      </c>
      <c r="R105" s="20"/>
      <c r="S105" s="20"/>
      <c r="T105" s="20"/>
      <c r="U105" s="20">
        <f t="shared" si="11"/>
        <v>0</v>
      </c>
      <c r="V105" s="21">
        <f t="shared" si="9"/>
        <v>0</v>
      </c>
      <c r="W105" s="21">
        <f t="shared" si="7"/>
        <v>0</v>
      </c>
      <c r="X105" s="20"/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1"/>
      <c r="P106" s="21"/>
      <c r="Q106" s="20">
        <v>0</v>
      </c>
      <c r="R106" s="20"/>
      <c r="S106" s="20"/>
      <c r="T106" s="20"/>
      <c r="U106" s="20">
        <f t="shared" si="11"/>
        <v>0</v>
      </c>
      <c r="V106" s="21">
        <f t="shared" si="9"/>
        <v>0</v>
      </c>
      <c r="W106" s="21">
        <f t="shared" si="7"/>
        <v>0</v>
      </c>
      <c r="X106" s="20"/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1"/>
      <c r="P107" s="21"/>
      <c r="Q107" s="20">
        <v>0</v>
      </c>
      <c r="R107" s="20"/>
      <c r="S107" s="20"/>
      <c r="T107" s="20"/>
      <c r="U107" s="20">
        <f t="shared" si="11"/>
        <v>0</v>
      </c>
      <c r="V107" s="21">
        <f t="shared" si="9"/>
        <v>0</v>
      </c>
      <c r="W107" s="21">
        <f t="shared" si="7"/>
        <v>0</v>
      </c>
      <c r="X107" s="20"/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>
        <v>0</v>
      </c>
      <c r="N108" s="20"/>
      <c r="O108" s="21"/>
      <c r="P108" s="21"/>
      <c r="Q108" s="20">
        <v>0</v>
      </c>
      <c r="R108" s="20"/>
      <c r="S108" s="20"/>
      <c r="T108" s="20"/>
      <c r="U108" s="20">
        <f t="shared" si="11"/>
        <v>0</v>
      </c>
      <c r="V108" s="21">
        <f t="shared" si="9"/>
        <v>0</v>
      </c>
      <c r="W108" s="21">
        <f t="shared" si="7"/>
        <v>0</v>
      </c>
      <c r="X108" s="20"/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0</v>
      </c>
      <c r="D109" s="20"/>
      <c r="E109" s="20">
        <v>0</v>
      </c>
      <c r="F109" s="20">
        <v>0</v>
      </c>
      <c r="G109" s="20">
        <v>0</v>
      </c>
      <c r="H109" s="20">
        <v>0</v>
      </c>
      <c r="I109" s="20"/>
      <c r="J109" s="20">
        <v>0</v>
      </c>
      <c r="K109" s="20">
        <v>0</v>
      </c>
      <c r="L109" s="20">
        <v>0</v>
      </c>
      <c r="M109" s="20">
        <v>0</v>
      </c>
      <c r="N109" s="20">
        <v>0</v>
      </c>
      <c r="O109" s="21"/>
      <c r="P109" s="21"/>
      <c r="Q109" s="20">
        <v>0</v>
      </c>
      <c r="R109" s="20">
        <v>0</v>
      </c>
      <c r="S109" s="20">
        <v>0</v>
      </c>
      <c r="T109" s="20"/>
      <c r="U109" s="20">
        <f t="shared" si="11"/>
        <v>0</v>
      </c>
      <c r="V109" s="21">
        <f t="shared" si="9"/>
        <v>0</v>
      </c>
      <c r="W109" s="21">
        <f t="shared" si="7"/>
        <v>0</v>
      </c>
      <c r="X109" s="20">
        <v>0</v>
      </c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0</v>
      </c>
      <c r="D110" s="20"/>
      <c r="E110" s="20">
        <v>0</v>
      </c>
      <c r="F110" s="20">
        <v>0</v>
      </c>
      <c r="G110" s="20">
        <v>0</v>
      </c>
      <c r="H110" s="20">
        <v>0</v>
      </c>
      <c r="I110" s="20"/>
      <c r="J110" s="20">
        <v>0</v>
      </c>
      <c r="K110" s="20">
        <v>0</v>
      </c>
      <c r="L110" s="20">
        <v>0</v>
      </c>
      <c r="M110" s="20">
        <v>0</v>
      </c>
      <c r="N110" s="20"/>
      <c r="O110" s="21"/>
      <c r="P110" s="21"/>
      <c r="Q110" s="20">
        <v>0</v>
      </c>
      <c r="R110" s="20">
        <v>0</v>
      </c>
      <c r="S110" s="20">
        <v>0</v>
      </c>
      <c r="T110" s="20"/>
      <c r="U110" s="20">
        <f t="shared" si="11"/>
        <v>0</v>
      </c>
      <c r="V110" s="21">
        <f t="shared" si="9"/>
        <v>0</v>
      </c>
      <c r="W110" s="21">
        <f t="shared" si="7"/>
        <v>0</v>
      </c>
      <c r="X110" s="20">
        <v>0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0</v>
      </c>
      <c r="D111" s="20"/>
      <c r="E111" s="20">
        <v>0</v>
      </c>
      <c r="F111" s="20">
        <v>0</v>
      </c>
      <c r="G111" s="20">
        <v>0</v>
      </c>
      <c r="H111" s="20">
        <v>0</v>
      </c>
      <c r="I111" s="20"/>
      <c r="J111" s="20">
        <v>0</v>
      </c>
      <c r="K111" s="20">
        <v>0</v>
      </c>
      <c r="L111" s="20">
        <v>0</v>
      </c>
      <c r="M111" s="20">
        <v>0</v>
      </c>
      <c r="N111" s="20"/>
      <c r="O111" s="21"/>
      <c r="P111" s="21"/>
      <c r="Q111" s="20">
        <v>0</v>
      </c>
      <c r="R111" s="20">
        <v>0</v>
      </c>
      <c r="S111" s="20">
        <v>0</v>
      </c>
      <c r="T111" s="20"/>
      <c r="U111" s="20">
        <f t="shared" si="11"/>
        <v>0</v>
      </c>
      <c r="V111" s="21">
        <f t="shared" si="9"/>
        <v>0</v>
      </c>
      <c r="W111" s="21">
        <f t="shared" si="7"/>
        <v>0</v>
      </c>
      <c r="X111" s="20">
        <v>0</v>
      </c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0</v>
      </c>
      <c r="D112" s="20"/>
      <c r="E112" s="20">
        <v>0</v>
      </c>
      <c r="F112" s="20">
        <v>0</v>
      </c>
      <c r="G112" s="20">
        <v>0</v>
      </c>
      <c r="H112" s="20">
        <v>0</v>
      </c>
      <c r="I112" s="20"/>
      <c r="J112" s="20">
        <v>0</v>
      </c>
      <c r="K112" s="20">
        <v>0</v>
      </c>
      <c r="L112" s="20">
        <v>0</v>
      </c>
      <c r="M112" s="20">
        <v>0</v>
      </c>
      <c r="N112" s="20">
        <v>56650</v>
      </c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113300</v>
      </c>
      <c r="V112" s="21">
        <f t="shared" si="9"/>
        <v>0</v>
      </c>
      <c r="W112" s="21">
        <f t="shared" si="7"/>
        <v>113300</v>
      </c>
      <c r="X112" s="20">
        <v>113300</v>
      </c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0</v>
      </c>
      <c r="D113" s="20">
        <v>0</v>
      </c>
      <c r="E113" s="20">
        <v>0</v>
      </c>
      <c r="F113" s="20">
        <v>146</v>
      </c>
      <c r="G113" s="20">
        <v>0</v>
      </c>
      <c r="H113" s="20">
        <v>0</v>
      </c>
      <c r="I113" s="20">
        <v>0</v>
      </c>
      <c r="J113" s="20">
        <v>0</v>
      </c>
      <c r="K113" s="20">
        <v>360</v>
      </c>
      <c r="L113" s="20">
        <v>0</v>
      </c>
      <c r="M113" s="20">
        <v>0</v>
      </c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56650</v>
      </c>
      <c r="V113" s="21">
        <f t="shared" si="9"/>
        <v>0</v>
      </c>
      <c r="W113" s="21">
        <f t="shared" si="7"/>
        <v>56650</v>
      </c>
      <c r="X113" s="20">
        <v>56650</v>
      </c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0</v>
      </c>
      <c r="D114" s="20"/>
      <c r="E114" s="20">
        <v>0</v>
      </c>
      <c r="F114" s="20">
        <v>0</v>
      </c>
      <c r="G114" s="20">
        <v>0</v>
      </c>
      <c r="H114" s="20">
        <v>0</v>
      </c>
      <c r="I114" s="20"/>
      <c r="J114" s="20">
        <v>0</v>
      </c>
      <c r="K114" s="20">
        <v>0</v>
      </c>
      <c r="L114" s="20">
        <v>0</v>
      </c>
      <c r="M114" s="20">
        <v>0</v>
      </c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56650</v>
      </c>
      <c r="V114" s="21">
        <f t="shared" si="9"/>
        <v>0</v>
      </c>
      <c r="W114" s="21">
        <f t="shared" si="7"/>
        <v>56650</v>
      </c>
      <c r="X114" s="20">
        <v>56650</v>
      </c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0</v>
      </c>
      <c r="D115" s="20"/>
      <c r="E115" s="20">
        <v>0</v>
      </c>
      <c r="F115" s="20">
        <v>0</v>
      </c>
      <c r="G115" s="20">
        <v>0</v>
      </c>
      <c r="H115" s="20">
        <v>0</v>
      </c>
      <c r="I115" s="20"/>
      <c r="J115" s="20">
        <v>0</v>
      </c>
      <c r="K115" s="20">
        <v>0</v>
      </c>
      <c r="L115" s="20">
        <v>0</v>
      </c>
      <c r="M115" s="20">
        <v>0</v>
      </c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58859</v>
      </c>
      <c r="V115" s="21">
        <f t="shared" si="9"/>
        <v>0</v>
      </c>
      <c r="W115" s="21">
        <f t="shared" si="7"/>
        <v>58859</v>
      </c>
      <c r="X115" s="20">
        <v>58859</v>
      </c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0</v>
      </c>
      <c r="D116" s="20"/>
      <c r="E116" s="20">
        <v>0</v>
      </c>
      <c r="F116" s="20">
        <v>0</v>
      </c>
      <c r="G116" s="20">
        <v>0</v>
      </c>
      <c r="H116" s="20">
        <v>0</v>
      </c>
      <c r="I116" s="20"/>
      <c r="J116" s="20">
        <v>0</v>
      </c>
      <c r="K116" s="20">
        <v>0</v>
      </c>
      <c r="L116" s="20">
        <v>0</v>
      </c>
      <c r="M116" s="20">
        <v>0</v>
      </c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58859</v>
      </c>
      <c r="V116" s="21">
        <f t="shared" si="9"/>
        <v>0</v>
      </c>
      <c r="W116" s="21">
        <f t="shared" si="7"/>
        <v>58859</v>
      </c>
      <c r="X116" s="20">
        <v>58859</v>
      </c>
      <c r="Y116" s="21">
        <f t="shared" si="8"/>
        <v>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0</v>
      </c>
      <c r="D117" s="20"/>
      <c r="E117" s="20">
        <v>0</v>
      </c>
      <c r="F117" s="20">
        <v>0</v>
      </c>
      <c r="G117" s="20">
        <v>0</v>
      </c>
      <c r="H117" s="20">
        <v>0</v>
      </c>
      <c r="I117" s="20"/>
      <c r="J117" s="20">
        <v>0</v>
      </c>
      <c r="K117" s="20">
        <v>0</v>
      </c>
      <c r="L117" s="20">
        <v>0</v>
      </c>
      <c r="M117" s="20">
        <v>0</v>
      </c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58859</v>
      </c>
      <c r="V117" s="21">
        <f t="shared" si="9"/>
        <v>0</v>
      </c>
      <c r="W117" s="21">
        <f t="shared" si="7"/>
        <v>58859</v>
      </c>
      <c r="X117" s="20">
        <v>58859</v>
      </c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0</v>
      </c>
      <c r="D118" s="20"/>
      <c r="E118" s="20">
        <v>0</v>
      </c>
      <c r="F118" s="20">
        <v>0</v>
      </c>
      <c r="G118" s="20">
        <v>0</v>
      </c>
      <c r="H118" s="20">
        <v>0</v>
      </c>
      <c r="I118" s="20"/>
      <c r="J118" s="20">
        <v>0</v>
      </c>
      <c r="K118" s="20">
        <v>0</v>
      </c>
      <c r="L118" s="20">
        <v>0</v>
      </c>
      <c r="M118" s="20">
        <v>0</v>
      </c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58859</v>
      </c>
      <c r="V118" s="21">
        <f t="shared" si="9"/>
        <v>0</v>
      </c>
      <c r="W118" s="21">
        <f t="shared" si="7"/>
        <v>58859</v>
      </c>
      <c r="X118" s="20">
        <v>58859</v>
      </c>
      <c r="Y118" s="21">
        <f t="shared" si="8"/>
        <v>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0</v>
      </c>
      <c r="D119" s="20"/>
      <c r="E119" s="20">
        <v>0</v>
      </c>
      <c r="F119" s="20">
        <v>0</v>
      </c>
      <c r="G119" s="20">
        <v>0</v>
      </c>
      <c r="H119" s="20">
        <v>0</v>
      </c>
      <c r="I119" s="20"/>
      <c r="J119" s="20">
        <v>0</v>
      </c>
      <c r="K119" s="20">
        <v>0</v>
      </c>
      <c r="L119" s="20">
        <v>0</v>
      </c>
      <c r="M119" s="20">
        <v>0</v>
      </c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58859</v>
      </c>
      <c r="V119" s="21">
        <f t="shared" si="9"/>
        <v>0</v>
      </c>
      <c r="W119" s="21">
        <f t="shared" si="7"/>
        <v>58859</v>
      </c>
      <c r="X119" s="20">
        <v>58859</v>
      </c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0</v>
      </c>
      <c r="D120" s="20"/>
      <c r="E120" s="20">
        <v>0</v>
      </c>
      <c r="F120" s="20">
        <v>0</v>
      </c>
      <c r="G120" s="20">
        <v>0</v>
      </c>
      <c r="H120" s="20">
        <v>0</v>
      </c>
      <c r="I120" s="20"/>
      <c r="J120" s="20">
        <v>0</v>
      </c>
      <c r="K120" s="20">
        <v>0</v>
      </c>
      <c r="L120" s="20">
        <v>0</v>
      </c>
      <c r="M120" s="20">
        <v>0</v>
      </c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58859</v>
      </c>
      <c r="V120" s="21">
        <f t="shared" si="9"/>
        <v>0</v>
      </c>
      <c r="W120" s="21">
        <f t="shared" si="7"/>
        <v>58859</v>
      </c>
      <c r="X120" s="20">
        <v>58859</v>
      </c>
      <c r="Y120" s="21">
        <f t="shared" si="8"/>
        <v>0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0</v>
      </c>
      <c r="D121" s="20"/>
      <c r="E121" s="20">
        <v>0</v>
      </c>
      <c r="F121" s="20">
        <v>0</v>
      </c>
      <c r="G121" s="20">
        <v>0</v>
      </c>
      <c r="H121" s="20">
        <v>0</v>
      </c>
      <c r="I121" s="20"/>
      <c r="J121" s="20">
        <v>0</v>
      </c>
      <c r="K121" s="20">
        <v>0</v>
      </c>
      <c r="L121" s="20">
        <v>0</v>
      </c>
      <c r="M121" s="20">
        <v>0</v>
      </c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58859</v>
      </c>
      <c r="V121" s="21">
        <f t="shared" si="9"/>
        <v>0</v>
      </c>
      <c r="W121" s="21">
        <f t="shared" si="7"/>
        <v>58859</v>
      </c>
      <c r="X121" s="20">
        <v>0</v>
      </c>
      <c r="Y121" s="21">
        <f t="shared" si="8"/>
        <v>58859</v>
      </c>
      <c r="AA121">
        <f t="shared" si="10"/>
        <v>1</v>
      </c>
    </row>
    <row r="122" spans="1:27" ht="15.75" hidden="1" thickBot="1" x14ac:dyDescent="0.3">
      <c r="A122" s="18"/>
      <c r="B122" s="19" t="s">
        <v>42</v>
      </c>
      <c r="C122" s="20">
        <v>0</v>
      </c>
      <c r="D122" s="20"/>
      <c r="E122" s="20">
        <v>0</v>
      </c>
      <c r="F122" s="20">
        <v>0</v>
      </c>
      <c r="G122" s="20">
        <v>0</v>
      </c>
      <c r="H122" s="20">
        <v>0</v>
      </c>
      <c r="I122" s="20"/>
      <c r="J122" s="20">
        <v>0</v>
      </c>
      <c r="K122" s="20">
        <v>0</v>
      </c>
      <c r="L122" s="20">
        <v>0</v>
      </c>
      <c r="M122" s="20">
        <v>0</v>
      </c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58859</v>
      </c>
      <c r="V122" s="21">
        <f t="shared" si="9"/>
        <v>58859</v>
      </c>
      <c r="W122" s="21">
        <f t="shared" si="7"/>
        <v>117718</v>
      </c>
      <c r="X122" s="20">
        <v>117718</v>
      </c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0</v>
      </c>
      <c r="D123" s="20"/>
      <c r="E123" s="20">
        <v>0</v>
      </c>
      <c r="F123" s="20">
        <v>0</v>
      </c>
      <c r="G123" s="20">
        <v>0</v>
      </c>
      <c r="H123" s="20">
        <v>0</v>
      </c>
      <c r="I123" s="20"/>
      <c r="J123" s="20">
        <v>0</v>
      </c>
      <c r="K123" s="20">
        <v>0</v>
      </c>
      <c r="L123" s="20">
        <v>0</v>
      </c>
      <c r="M123" s="20">
        <v>0</v>
      </c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58859</v>
      </c>
      <c r="V123" s="21">
        <f t="shared" si="9"/>
        <v>0</v>
      </c>
      <c r="W123" s="21">
        <f t="shared" si="7"/>
        <v>58859</v>
      </c>
      <c r="X123" s="20">
        <v>58859</v>
      </c>
      <c r="Y123" s="21">
        <f t="shared" si="8"/>
        <v>0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0</v>
      </c>
      <c r="D124" s="20"/>
      <c r="E124" s="20">
        <v>0</v>
      </c>
      <c r="F124" s="20">
        <v>0</v>
      </c>
      <c r="G124" s="20">
        <v>0</v>
      </c>
      <c r="H124" s="20">
        <v>0</v>
      </c>
      <c r="I124" s="20"/>
      <c r="J124" s="20">
        <v>0</v>
      </c>
      <c r="K124" s="20">
        <v>0</v>
      </c>
      <c r="L124" s="20">
        <v>0</v>
      </c>
      <c r="M124" s="20">
        <v>0</v>
      </c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58859</v>
      </c>
      <c r="V124" s="21">
        <f t="shared" si="9"/>
        <v>0</v>
      </c>
      <c r="W124" s="21">
        <f t="shared" si="7"/>
        <v>58859</v>
      </c>
      <c r="X124" s="20">
        <v>58859</v>
      </c>
      <c r="Y124" s="21">
        <f t="shared" si="8"/>
        <v>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0</v>
      </c>
      <c r="D125" s="20"/>
      <c r="E125" s="20">
        <v>0</v>
      </c>
      <c r="F125" s="20">
        <v>0</v>
      </c>
      <c r="G125" s="20">
        <v>0</v>
      </c>
      <c r="H125" s="20">
        <v>0</v>
      </c>
      <c r="I125" s="20"/>
      <c r="J125" s="20">
        <v>0</v>
      </c>
      <c r="K125" s="20">
        <v>0</v>
      </c>
      <c r="L125" s="20">
        <v>0</v>
      </c>
      <c r="M125" s="20">
        <v>0</v>
      </c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1"/>
        <v>58859</v>
      </c>
      <c r="V125" s="21">
        <f t="shared" si="9"/>
        <v>0</v>
      </c>
      <c r="W125" s="21">
        <f t="shared" si="7"/>
        <v>58859</v>
      </c>
      <c r="X125" s="20">
        <v>0</v>
      </c>
      <c r="Y125" s="21">
        <f t="shared" si="8"/>
        <v>58859</v>
      </c>
      <c r="AA125">
        <f t="shared" si="10"/>
        <v>1</v>
      </c>
    </row>
    <row r="126" spans="1:27" ht="15.75" hidden="1" thickBot="1" x14ac:dyDescent="0.3">
      <c r="A126" s="18"/>
      <c r="B126" s="19" t="s">
        <v>46</v>
      </c>
      <c r="C126" s="20">
        <v>0</v>
      </c>
      <c r="D126" s="20"/>
      <c r="E126" s="20">
        <v>0</v>
      </c>
      <c r="F126" s="20">
        <v>0</v>
      </c>
      <c r="G126" s="20">
        <v>0</v>
      </c>
      <c r="H126" s="20">
        <v>0</v>
      </c>
      <c r="I126" s="20"/>
      <c r="J126" s="20">
        <v>0</v>
      </c>
      <c r="K126" s="20">
        <v>0</v>
      </c>
      <c r="L126" s="20">
        <v>0</v>
      </c>
      <c r="M126" s="20">
        <v>0</v>
      </c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1"/>
        <v>58859</v>
      </c>
      <c r="V126" s="21">
        <f t="shared" si="9"/>
        <v>58859</v>
      </c>
      <c r="W126" s="21">
        <f t="shared" si="7"/>
        <v>117718</v>
      </c>
      <c r="X126" s="20">
        <v>117718</v>
      </c>
      <c r="Y126" s="21">
        <f t="shared" si="8"/>
        <v>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0</v>
      </c>
      <c r="D127" s="20"/>
      <c r="E127" s="20">
        <v>0</v>
      </c>
      <c r="F127" s="20"/>
      <c r="G127" s="20">
        <v>0</v>
      </c>
      <c r="H127" s="20">
        <v>0</v>
      </c>
      <c r="I127" s="20"/>
      <c r="J127" s="20">
        <v>0</v>
      </c>
      <c r="K127" s="20"/>
      <c r="L127" s="20">
        <v>0</v>
      </c>
      <c r="M127" s="20">
        <v>0</v>
      </c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1"/>
        <v>59734</v>
      </c>
      <c r="V127" s="21">
        <f t="shared" si="9"/>
        <v>0</v>
      </c>
      <c r="W127" s="21">
        <f t="shared" si="7"/>
        <v>59734</v>
      </c>
      <c r="X127" s="20"/>
      <c r="Y127" s="21">
        <f t="shared" si="8"/>
        <v>59734</v>
      </c>
      <c r="AA127">
        <f t="shared" si="10"/>
        <v>1</v>
      </c>
    </row>
    <row r="128" spans="1:27" ht="15.75" hidden="1" thickBot="1" x14ac:dyDescent="0.3">
      <c r="A128" s="18"/>
      <c r="B128" s="19" t="s">
        <v>36</v>
      </c>
      <c r="C128" s="20">
        <v>4810</v>
      </c>
      <c r="D128" s="20">
        <v>4854</v>
      </c>
      <c r="E128" s="20">
        <v>44</v>
      </c>
      <c r="F128" s="20">
        <v>146</v>
      </c>
      <c r="G128" s="20">
        <v>6424</v>
      </c>
      <c r="H128" s="20">
        <v>1180</v>
      </c>
      <c r="I128" s="20">
        <v>1203</v>
      </c>
      <c r="J128" s="20">
        <v>23</v>
      </c>
      <c r="K128" s="20">
        <v>360</v>
      </c>
      <c r="L128" s="20">
        <v>8280</v>
      </c>
      <c r="M128" s="20">
        <v>0</v>
      </c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si="11"/>
        <v>86726</v>
      </c>
      <c r="V128" s="21">
        <f t="shared" si="9"/>
        <v>59734</v>
      </c>
      <c r="W128" s="21">
        <f t="shared" si="7"/>
        <v>146460</v>
      </c>
      <c r="X128" s="20">
        <v>134172</v>
      </c>
      <c r="Y128" s="21">
        <f t="shared" si="8"/>
        <v>12288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4854</v>
      </c>
      <c r="D129" s="20">
        <v>4979</v>
      </c>
      <c r="E129" s="20">
        <v>125</v>
      </c>
      <c r="F129" s="20">
        <v>146</v>
      </c>
      <c r="G129" s="20">
        <v>18250</v>
      </c>
      <c r="H129" s="20">
        <v>1203</v>
      </c>
      <c r="I129" s="20">
        <v>1232</v>
      </c>
      <c r="J129" s="20">
        <v>29</v>
      </c>
      <c r="K129" s="20">
        <v>360</v>
      </c>
      <c r="L129" s="20">
        <v>10440</v>
      </c>
      <c r="M129" s="20">
        <v>0</v>
      </c>
      <c r="N129" s="20"/>
      <c r="O129" s="21"/>
      <c r="P129" s="21"/>
      <c r="Q129" s="20">
        <v>0</v>
      </c>
      <c r="R129" s="20">
        <v>5000</v>
      </c>
      <c r="S129" s="20">
        <v>59734</v>
      </c>
      <c r="T129" s="20"/>
      <c r="U129" s="20">
        <f t="shared" ref="U129:U160" si="12">G129+L129+M129+R129+S129+N129+Q129+T129</f>
        <v>93424</v>
      </c>
      <c r="V129" s="21">
        <f t="shared" si="9"/>
        <v>12288</v>
      </c>
      <c r="W129" s="21">
        <f t="shared" si="7"/>
        <v>105712</v>
      </c>
      <c r="X129" s="20"/>
      <c r="Y129" s="21">
        <f t="shared" si="8"/>
        <v>105712</v>
      </c>
      <c r="AA129">
        <f t="shared" si="10"/>
        <v>1</v>
      </c>
    </row>
    <row r="130" spans="1:27" ht="15.75" hidden="1" thickBot="1" x14ac:dyDescent="0.3">
      <c r="A130" s="18"/>
      <c r="B130" s="19" t="s">
        <v>38</v>
      </c>
      <c r="C130" s="20">
        <v>4979</v>
      </c>
      <c r="D130" s="20">
        <v>5033</v>
      </c>
      <c r="E130" s="20">
        <v>54</v>
      </c>
      <c r="F130" s="20">
        <v>146</v>
      </c>
      <c r="G130" s="20">
        <v>7884</v>
      </c>
      <c r="H130" s="20">
        <v>1232</v>
      </c>
      <c r="I130" s="20">
        <v>1240</v>
      </c>
      <c r="J130" s="20">
        <v>8</v>
      </c>
      <c r="K130" s="20">
        <v>360</v>
      </c>
      <c r="L130" s="20">
        <v>2880</v>
      </c>
      <c r="M130" s="20">
        <v>0</v>
      </c>
      <c r="N130" s="20"/>
      <c r="O130" s="21"/>
      <c r="P130" s="21"/>
      <c r="Q130" s="20">
        <v>0</v>
      </c>
      <c r="R130" s="20">
        <v>5000</v>
      </c>
      <c r="S130" s="20">
        <v>59734</v>
      </c>
      <c r="T130" s="20">
        <v>18121</v>
      </c>
      <c r="U130" s="20">
        <f t="shared" si="12"/>
        <v>93619</v>
      </c>
      <c r="V130" s="21">
        <f t="shared" si="9"/>
        <v>105712</v>
      </c>
      <c r="W130" s="21">
        <f t="shared" si="7"/>
        <v>199331</v>
      </c>
      <c r="X130" s="20"/>
      <c r="Y130" s="21">
        <f t="shared" si="8"/>
        <v>199331</v>
      </c>
      <c r="AA130">
        <f t="shared" si="10"/>
        <v>2</v>
      </c>
    </row>
    <row r="131" spans="1:27" ht="15.75" hidden="1" thickBot="1" x14ac:dyDescent="0.3">
      <c r="A131" s="18"/>
      <c r="B131" s="19" t="s">
        <v>39</v>
      </c>
      <c r="C131" s="20">
        <v>5033</v>
      </c>
      <c r="D131" s="20">
        <v>5053</v>
      </c>
      <c r="E131" s="20">
        <v>20</v>
      </c>
      <c r="F131" s="20">
        <v>146</v>
      </c>
      <c r="G131" s="20">
        <v>2920</v>
      </c>
      <c r="H131" s="20">
        <v>1240</v>
      </c>
      <c r="I131" s="20">
        <v>1240</v>
      </c>
      <c r="J131" s="20">
        <v>0</v>
      </c>
      <c r="K131" s="20"/>
      <c r="L131" s="20">
        <v>0</v>
      </c>
      <c r="M131" s="20">
        <v>0</v>
      </c>
      <c r="N131" s="20"/>
      <c r="O131" s="21"/>
      <c r="P131" s="21"/>
      <c r="Q131" s="20">
        <v>0</v>
      </c>
      <c r="R131" s="20">
        <v>5000</v>
      </c>
      <c r="S131" s="20">
        <v>59734</v>
      </c>
      <c r="T131" s="20"/>
      <c r="U131" s="20">
        <f t="shared" si="12"/>
        <v>67654</v>
      </c>
      <c r="V131" s="21">
        <f t="shared" si="9"/>
        <v>199331</v>
      </c>
      <c r="W131" s="21">
        <f t="shared" si="7"/>
        <v>266985</v>
      </c>
      <c r="X131" s="20"/>
      <c r="Y131" s="21">
        <f t="shared" si="8"/>
        <v>266985</v>
      </c>
      <c r="AA131">
        <f t="shared" si="10"/>
        <v>3</v>
      </c>
    </row>
    <row r="132" spans="1:27" ht="15.75" hidden="1" thickBot="1" x14ac:dyDescent="0.3">
      <c r="A132" s="18"/>
      <c r="B132" s="19" t="s">
        <v>40</v>
      </c>
      <c r="C132" s="20">
        <v>5053</v>
      </c>
      <c r="D132" s="20">
        <v>5066</v>
      </c>
      <c r="E132" s="20">
        <v>13</v>
      </c>
      <c r="F132" s="20">
        <v>146</v>
      </c>
      <c r="G132" s="20">
        <v>1898</v>
      </c>
      <c r="H132" s="20">
        <v>1240</v>
      </c>
      <c r="I132" s="20">
        <v>1240</v>
      </c>
      <c r="J132" s="20">
        <v>0</v>
      </c>
      <c r="K132" s="20"/>
      <c r="L132" s="20">
        <v>0</v>
      </c>
      <c r="M132" s="20"/>
      <c r="N132" s="20"/>
      <c r="O132" s="21"/>
      <c r="P132" s="21"/>
      <c r="Q132" s="20">
        <v>0</v>
      </c>
      <c r="R132" s="20">
        <v>5000</v>
      </c>
      <c r="S132" s="20">
        <v>59734</v>
      </c>
      <c r="T132" s="20"/>
      <c r="U132" s="20">
        <f t="shared" si="12"/>
        <v>66632</v>
      </c>
      <c r="V132" s="21">
        <f t="shared" si="9"/>
        <v>266985</v>
      </c>
      <c r="W132" s="21">
        <f t="shared" si="7"/>
        <v>333617</v>
      </c>
      <c r="X132" s="20"/>
      <c r="Y132" s="21">
        <f t="shared" si="8"/>
        <v>333617</v>
      </c>
      <c r="AA132">
        <f t="shared" si="10"/>
        <v>4</v>
      </c>
    </row>
    <row r="133" spans="1:27" ht="15.75" hidden="1" thickBot="1" x14ac:dyDescent="0.3">
      <c r="A133" s="18"/>
      <c r="B133" s="19" t="s">
        <v>41</v>
      </c>
      <c r="C133" s="20">
        <v>5066</v>
      </c>
      <c r="D133" s="20">
        <v>5066</v>
      </c>
      <c r="E133" s="20">
        <v>0</v>
      </c>
      <c r="F133" s="20"/>
      <c r="G133" s="20">
        <v>0</v>
      </c>
      <c r="H133" s="20">
        <v>1240</v>
      </c>
      <c r="I133" s="20">
        <v>1240</v>
      </c>
      <c r="J133" s="20">
        <v>0</v>
      </c>
      <c r="K133" s="20"/>
      <c r="L133" s="20">
        <v>0</v>
      </c>
      <c r="M133" s="20"/>
      <c r="N133" s="20"/>
      <c r="O133" s="21"/>
      <c r="P133" s="21"/>
      <c r="Q133" s="20">
        <v>0</v>
      </c>
      <c r="R133" s="20"/>
      <c r="S133" s="20">
        <v>59734</v>
      </c>
      <c r="T133" s="20"/>
      <c r="U133" s="20">
        <f t="shared" si="12"/>
        <v>59734</v>
      </c>
      <c r="V133" s="21">
        <f t="shared" si="9"/>
        <v>333617</v>
      </c>
      <c r="W133" s="21">
        <f t="shared" si="7"/>
        <v>393351</v>
      </c>
      <c r="X133" s="20">
        <v>393351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5066</v>
      </c>
      <c r="D134" s="20">
        <v>5066</v>
      </c>
      <c r="E134" s="20">
        <v>0</v>
      </c>
      <c r="F134" s="20"/>
      <c r="G134" s="20">
        <v>0</v>
      </c>
      <c r="H134" s="20">
        <v>1240</v>
      </c>
      <c r="I134" s="20">
        <v>1240</v>
      </c>
      <c r="J134" s="20">
        <v>0</v>
      </c>
      <c r="K134" s="20"/>
      <c r="L134" s="20">
        <v>0</v>
      </c>
      <c r="M134" s="20"/>
      <c r="N134" s="20"/>
      <c r="O134" s="21"/>
      <c r="P134" s="21"/>
      <c r="Q134" s="20">
        <v>0</v>
      </c>
      <c r="R134" s="20"/>
      <c r="S134" s="20">
        <v>59734</v>
      </c>
      <c r="T134" s="20"/>
      <c r="U134" s="20">
        <f t="shared" si="12"/>
        <v>59734</v>
      </c>
      <c r="V134" s="21">
        <f t="shared" si="9"/>
        <v>0</v>
      </c>
      <c r="W134" s="21">
        <f t="shared" si="7"/>
        <v>59734</v>
      </c>
      <c r="X134" s="20">
        <v>59734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5066</v>
      </c>
      <c r="D135" s="20">
        <v>5066</v>
      </c>
      <c r="E135" s="20">
        <v>0</v>
      </c>
      <c r="F135" s="20"/>
      <c r="G135" s="20">
        <v>0</v>
      </c>
      <c r="H135" s="20">
        <v>1240</v>
      </c>
      <c r="I135" s="20">
        <v>1240</v>
      </c>
      <c r="J135" s="20">
        <v>0</v>
      </c>
      <c r="K135" s="20"/>
      <c r="L135" s="20">
        <v>0</v>
      </c>
      <c r="M135" s="20"/>
      <c r="N135" s="20"/>
      <c r="O135" s="21"/>
      <c r="P135" s="21"/>
      <c r="Q135" s="20">
        <v>0</v>
      </c>
      <c r="R135" s="20"/>
      <c r="S135" s="20">
        <v>59734</v>
      </c>
      <c r="T135" s="20"/>
      <c r="U135" s="20">
        <f t="shared" si="12"/>
        <v>59734</v>
      </c>
      <c r="V135" s="21">
        <f t="shared" si="9"/>
        <v>0</v>
      </c>
      <c r="W135" s="21">
        <f t="shared" si="7"/>
        <v>59734</v>
      </c>
      <c r="X135" s="20"/>
      <c r="Y135" s="21">
        <f t="shared" si="8"/>
        <v>59734</v>
      </c>
      <c r="AA135">
        <f t="shared" si="10"/>
        <v>1</v>
      </c>
    </row>
    <row r="136" spans="1:27" ht="15.75" hidden="1" thickBot="1" x14ac:dyDescent="0.3">
      <c r="A136" s="18"/>
      <c r="B136" s="19" t="s">
        <v>44</v>
      </c>
      <c r="C136" s="20">
        <v>5066</v>
      </c>
      <c r="D136" s="20">
        <v>5066</v>
      </c>
      <c r="E136" s="20">
        <v>0</v>
      </c>
      <c r="F136" s="20"/>
      <c r="G136" s="20">
        <v>0</v>
      </c>
      <c r="H136" s="20">
        <v>1240</v>
      </c>
      <c r="I136" s="20">
        <v>1240</v>
      </c>
      <c r="J136" s="20">
        <v>0</v>
      </c>
      <c r="K136" s="20"/>
      <c r="L136" s="20">
        <v>0</v>
      </c>
      <c r="M136" s="20"/>
      <c r="N136" s="20"/>
      <c r="O136" s="21"/>
      <c r="P136" s="21"/>
      <c r="Q136" s="20">
        <v>0</v>
      </c>
      <c r="R136" s="20"/>
      <c r="S136" s="20">
        <v>59734</v>
      </c>
      <c r="T136" s="20"/>
      <c r="U136" s="20">
        <f t="shared" si="12"/>
        <v>59734</v>
      </c>
      <c r="V136" s="21">
        <f t="shared" si="9"/>
        <v>59734</v>
      </c>
      <c r="W136" s="21">
        <f t="shared" ref="W136:W186" si="13">U136+V136</f>
        <v>119468</v>
      </c>
      <c r="X136" s="20">
        <v>119468</v>
      </c>
      <c r="Y136" s="21">
        <f t="shared" ref="Y136:Y186" si="14">W136-X136</f>
        <v>0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5066</v>
      </c>
      <c r="D137" s="20">
        <v>5206</v>
      </c>
      <c r="E137" s="20">
        <v>140</v>
      </c>
      <c r="F137" s="20">
        <v>146</v>
      </c>
      <c r="G137" s="20">
        <v>20440</v>
      </c>
      <c r="H137" s="20">
        <v>1240</v>
      </c>
      <c r="I137" s="20">
        <v>1256</v>
      </c>
      <c r="J137" s="20">
        <v>16</v>
      </c>
      <c r="K137" s="20">
        <v>360</v>
      </c>
      <c r="L137" s="20">
        <v>5760</v>
      </c>
      <c r="M137" s="20"/>
      <c r="N137" s="20"/>
      <c r="O137" s="21"/>
      <c r="P137" s="21"/>
      <c r="Q137" s="20">
        <v>0</v>
      </c>
      <c r="R137" s="20"/>
      <c r="S137" s="20">
        <v>59734</v>
      </c>
      <c r="T137" s="20"/>
      <c r="U137" s="20">
        <f t="shared" si="12"/>
        <v>85934</v>
      </c>
      <c r="V137" s="21">
        <f t="shared" ref="V137:V186" si="15">Y136</f>
        <v>0</v>
      </c>
      <c r="W137" s="21">
        <f t="shared" si="13"/>
        <v>85934</v>
      </c>
      <c r="X137" s="20"/>
      <c r="Y137" s="21">
        <f t="shared" si="14"/>
        <v>85934</v>
      </c>
      <c r="AA137">
        <f t="shared" ref="AA137:AA182" si="16">IF(X137=0,IF(Y137&gt;1,AA136+1,),)</f>
        <v>1</v>
      </c>
    </row>
    <row r="138" spans="1:27" ht="15.75" hidden="1" thickBot="1" x14ac:dyDescent="0.3">
      <c r="A138" s="18"/>
      <c r="B138" s="19" t="s">
        <v>46</v>
      </c>
      <c r="C138" s="20">
        <v>5206</v>
      </c>
      <c r="D138" s="20">
        <v>5421</v>
      </c>
      <c r="E138" s="20">
        <v>215</v>
      </c>
      <c r="F138" s="20">
        <v>146</v>
      </c>
      <c r="G138" s="20">
        <v>31390</v>
      </c>
      <c r="H138" s="20">
        <v>1256</v>
      </c>
      <c r="I138" s="20">
        <v>1289</v>
      </c>
      <c r="J138" s="20">
        <v>33</v>
      </c>
      <c r="K138" s="20">
        <v>360</v>
      </c>
      <c r="L138" s="20">
        <v>11880</v>
      </c>
      <c r="M138" s="20"/>
      <c r="N138" s="20"/>
      <c r="O138" s="21"/>
      <c r="P138" s="21"/>
      <c r="Q138" s="20">
        <v>0</v>
      </c>
      <c r="R138" s="20"/>
      <c r="S138" s="20">
        <v>59734</v>
      </c>
      <c r="T138" s="20"/>
      <c r="U138" s="20">
        <f t="shared" si="12"/>
        <v>103004</v>
      </c>
      <c r="V138" s="21">
        <f t="shared" si="15"/>
        <v>85934</v>
      </c>
      <c r="W138" s="21">
        <f t="shared" si="13"/>
        <v>188938</v>
      </c>
      <c r="X138" s="20">
        <v>188938</v>
      </c>
      <c r="Y138" s="21">
        <f t="shared" si="14"/>
        <v>0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5421</v>
      </c>
      <c r="D139" s="20">
        <v>5644</v>
      </c>
      <c r="E139" s="20">
        <v>223</v>
      </c>
      <c r="F139" s="20">
        <v>146</v>
      </c>
      <c r="G139" s="20">
        <v>32558</v>
      </c>
      <c r="H139" s="20">
        <v>1289</v>
      </c>
      <c r="I139" s="20">
        <v>1341</v>
      </c>
      <c r="J139" s="20">
        <v>52</v>
      </c>
      <c r="K139" s="20">
        <v>360</v>
      </c>
      <c r="L139" s="20">
        <v>18720</v>
      </c>
      <c r="M139" s="20"/>
      <c r="N139" s="20"/>
      <c r="O139" s="21"/>
      <c r="P139" s="21"/>
      <c r="Q139" s="20">
        <v>0</v>
      </c>
      <c r="R139" s="20"/>
      <c r="S139" s="20">
        <v>61536</v>
      </c>
      <c r="T139" s="20"/>
      <c r="U139" s="20">
        <f t="shared" si="12"/>
        <v>112814</v>
      </c>
      <c r="V139" s="21">
        <f t="shared" si="15"/>
        <v>0</v>
      </c>
      <c r="W139" s="21">
        <f t="shared" si="13"/>
        <v>112814</v>
      </c>
      <c r="X139" s="20"/>
      <c r="Y139" s="21">
        <f t="shared" si="14"/>
        <v>112814</v>
      </c>
      <c r="AA139">
        <f t="shared" si="16"/>
        <v>1</v>
      </c>
    </row>
    <row r="140" spans="1:27" ht="15.75" hidden="1" thickBot="1" x14ac:dyDescent="0.3">
      <c r="A140" s="18"/>
      <c r="B140" s="19" t="s">
        <v>36</v>
      </c>
      <c r="C140" s="20">
        <v>5644</v>
      </c>
      <c r="D140" s="20">
        <v>5844</v>
      </c>
      <c r="E140" s="20">
        <v>200</v>
      </c>
      <c r="F140" s="20">
        <v>146</v>
      </c>
      <c r="G140" s="20">
        <v>29200</v>
      </c>
      <c r="H140" s="20">
        <v>1341</v>
      </c>
      <c r="I140" s="20">
        <v>1376</v>
      </c>
      <c r="J140" s="20">
        <v>35</v>
      </c>
      <c r="K140" s="20">
        <v>360</v>
      </c>
      <c r="L140" s="20">
        <v>12600</v>
      </c>
      <c r="M140" s="20"/>
      <c r="N140" s="20"/>
      <c r="O140" s="21"/>
      <c r="P140" s="21"/>
      <c r="Q140" s="20">
        <v>0</v>
      </c>
      <c r="R140" s="20"/>
      <c r="S140" s="20">
        <v>61536</v>
      </c>
      <c r="T140" s="20"/>
      <c r="U140" s="20">
        <f t="shared" si="12"/>
        <v>103336</v>
      </c>
      <c r="V140" s="21">
        <f t="shared" si="15"/>
        <v>112814</v>
      </c>
      <c r="W140" s="21">
        <f t="shared" si="13"/>
        <v>216150</v>
      </c>
      <c r="X140" s="20">
        <v>216150</v>
      </c>
      <c r="Y140" s="21">
        <f t="shared" si="14"/>
        <v>0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5844</v>
      </c>
      <c r="D141" s="20">
        <v>5938</v>
      </c>
      <c r="E141" s="20">
        <v>94</v>
      </c>
      <c r="F141" s="20">
        <v>146</v>
      </c>
      <c r="G141" s="20">
        <v>13724</v>
      </c>
      <c r="H141" s="20">
        <v>1376</v>
      </c>
      <c r="I141" s="20">
        <v>1566</v>
      </c>
      <c r="J141" s="20">
        <v>190</v>
      </c>
      <c r="K141" s="20"/>
      <c r="L141" s="20">
        <v>102600</v>
      </c>
      <c r="M141" s="20"/>
      <c r="N141" s="20"/>
      <c r="O141" s="21"/>
      <c r="P141" s="21"/>
      <c r="Q141" s="20">
        <v>0</v>
      </c>
      <c r="R141" s="20"/>
      <c r="S141" s="20">
        <v>61536</v>
      </c>
      <c r="T141" s="20">
        <v>47168</v>
      </c>
      <c r="U141" s="20">
        <f t="shared" si="12"/>
        <v>225028</v>
      </c>
      <c r="V141" s="21">
        <f t="shared" si="15"/>
        <v>0</v>
      </c>
      <c r="W141" s="21">
        <f t="shared" si="13"/>
        <v>225028</v>
      </c>
      <c r="X141" s="20"/>
      <c r="Y141" s="21">
        <f t="shared" si="14"/>
        <v>225028</v>
      </c>
      <c r="AA141">
        <f t="shared" si="16"/>
        <v>1</v>
      </c>
    </row>
    <row r="142" spans="1:27" ht="15.75" hidden="1" thickBot="1" x14ac:dyDescent="0.3">
      <c r="A142" s="18"/>
      <c r="B142" s="19" t="s">
        <v>38</v>
      </c>
      <c r="C142" s="20">
        <v>5938</v>
      </c>
      <c r="D142" s="20">
        <v>5949</v>
      </c>
      <c r="E142" s="20">
        <v>11</v>
      </c>
      <c r="F142" s="20">
        <v>146</v>
      </c>
      <c r="G142" s="20">
        <v>1606</v>
      </c>
      <c r="H142" s="20">
        <v>1566</v>
      </c>
      <c r="I142" s="20">
        <v>1959</v>
      </c>
      <c r="J142" s="20">
        <v>393</v>
      </c>
      <c r="K142" s="20"/>
      <c r="L142" s="20">
        <v>530280</v>
      </c>
      <c r="M142" s="20"/>
      <c r="N142" s="20"/>
      <c r="O142" s="21"/>
      <c r="P142" s="21"/>
      <c r="Q142" s="20">
        <v>0</v>
      </c>
      <c r="R142" s="20"/>
      <c r="S142" s="20">
        <v>61536</v>
      </c>
      <c r="T142" s="20"/>
      <c r="U142" s="20">
        <f t="shared" si="12"/>
        <v>593422</v>
      </c>
      <c r="V142" s="21">
        <f t="shared" si="15"/>
        <v>225028</v>
      </c>
      <c r="W142" s="21">
        <f t="shared" si="13"/>
        <v>818450</v>
      </c>
      <c r="X142" s="20"/>
      <c r="Y142" s="21">
        <f t="shared" si="14"/>
        <v>818450</v>
      </c>
      <c r="AA142">
        <f t="shared" si="16"/>
        <v>2</v>
      </c>
    </row>
    <row r="143" spans="1:27" ht="15.75" hidden="1" thickBot="1" x14ac:dyDescent="0.3">
      <c r="A143" s="18"/>
      <c r="B143" s="19" t="s">
        <v>39</v>
      </c>
      <c r="C143" s="20">
        <v>5949</v>
      </c>
      <c r="D143" s="20">
        <v>5972</v>
      </c>
      <c r="E143" s="20">
        <v>23</v>
      </c>
      <c r="F143" s="20">
        <v>146</v>
      </c>
      <c r="G143" s="20">
        <v>3358</v>
      </c>
      <c r="H143" s="20">
        <v>1959</v>
      </c>
      <c r="I143" s="20">
        <v>2087</v>
      </c>
      <c r="J143" s="20">
        <v>128</v>
      </c>
      <c r="K143" s="20"/>
      <c r="L143" s="20">
        <v>47520</v>
      </c>
      <c r="M143" s="20"/>
      <c r="N143" s="20"/>
      <c r="O143" s="21"/>
      <c r="P143" s="21"/>
      <c r="Q143" s="20">
        <v>0</v>
      </c>
      <c r="R143" s="20"/>
      <c r="S143" s="20">
        <v>61536</v>
      </c>
      <c r="T143" s="20"/>
      <c r="U143" s="20">
        <f t="shared" si="12"/>
        <v>112414</v>
      </c>
      <c r="V143" s="21">
        <f t="shared" si="15"/>
        <v>818450</v>
      </c>
      <c r="W143" s="21">
        <f t="shared" si="13"/>
        <v>930864</v>
      </c>
      <c r="X143" s="20">
        <v>930864</v>
      </c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5972</v>
      </c>
      <c r="D144" s="20">
        <v>5979</v>
      </c>
      <c r="E144" s="20">
        <v>7</v>
      </c>
      <c r="F144" s="20">
        <v>146</v>
      </c>
      <c r="G144" s="20">
        <v>1022</v>
      </c>
      <c r="H144" s="20">
        <v>2087</v>
      </c>
      <c r="I144" s="20">
        <v>2150</v>
      </c>
      <c r="J144" s="20">
        <v>63</v>
      </c>
      <c r="K144" s="20">
        <v>360</v>
      </c>
      <c r="L144" s="20">
        <v>22680</v>
      </c>
      <c r="M144" s="20"/>
      <c r="N144" s="20"/>
      <c r="O144" s="21"/>
      <c r="P144" s="21"/>
      <c r="Q144" s="20">
        <v>0</v>
      </c>
      <c r="R144" s="20"/>
      <c r="S144" s="20">
        <v>61536</v>
      </c>
      <c r="T144" s="20"/>
      <c r="U144" s="20">
        <f t="shared" si="12"/>
        <v>85238</v>
      </c>
      <c r="V144" s="21">
        <f t="shared" si="15"/>
        <v>0</v>
      </c>
      <c r="W144" s="21">
        <f t="shared" si="13"/>
        <v>85238</v>
      </c>
      <c r="X144" s="20">
        <v>146774</v>
      </c>
      <c r="Y144" s="21">
        <f t="shared" si="14"/>
        <v>-61536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5979</v>
      </c>
      <c r="D145" s="20">
        <v>5995</v>
      </c>
      <c r="E145" s="20">
        <v>16</v>
      </c>
      <c r="F145" s="20">
        <v>146</v>
      </c>
      <c r="G145" s="20">
        <v>2336</v>
      </c>
      <c r="H145" s="20">
        <v>2150</v>
      </c>
      <c r="I145" s="20">
        <v>2213</v>
      </c>
      <c r="J145" s="20">
        <v>63</v>
      </c>
      <c r="K145" s="20">
        <v>360</v>
      </c>
      <c r="L145" s="20">
        <v>22680</v>
      </c>
      <c r="M145" s="20"/>
      <c r="N145" s="20"/>
      <c r="O145" s="21"/>
      <c r="P145" s="21"/>
      <c r="Q145" s="20">
        <v>0</v>
      </c>
      <c r="R145" s="20"/>
      <c r="S145" s="20">
        <v>61536</v>
      </c>
      <c r="T145" s="20"/>
      <c r="U145" s="20">
        <f t="shared" si="12"/>
        <v>86552</v>
      </c>
      <c r="V145" s="21">
        <f t="shared" si="15"/>
        <v>-61536</v>
      </c>
      <c r="W145" s="21">
        <f t="shared" si="13"/>
        <v>25016</v>
      </c>
      <c r="X145" s="20"/>
      <c r="Y145" s="21">
        <f t="shared" si="14"/>
        <v>25016</v>
      </c>
      <c r="AA145">
        <f t="shared" si="16"/>
        <v>1</v>
      </c>
    </row>
    <row r="146" spans="1:27" ht="15.75" hidden="1" thickBot="1" x14ac:dyDescent="0.3">
      <c r="A146" s="18"/>
      <c r="B146" s="19" t="s">
        <v>42</v>
      </c>
      <c r="C146" s="20">
        <v>5995</v>
      </c>
      <c r="D146" s="20">
        <v>5998</v>
      </c>
      <c r="E146" s="20">
        <v>3</v>
      </c>
      <c r="F146" s="20">
        <v>146</v>
      </c>
      <c r="G146" s="20">
        <v>438</v>
      </c>
      <c r="H146" s="20">
        <v>2213</v>
      </c>
      <c r="I146" s="20">
        <v>2265</v>
      </c>
      <c r="J146" s="20">
        <v>52</v>
      </c>
      <c r="K146" s="20">
        <v>360</v>
      </c>
      <c r="L146" s="20">
        <v>18720</v>
      </c>
      <c r="M146" s="20"/>
      <c r="N146" s="20"/>
      <c r="O146" s="21"/>
      <c r="P146" s="21"/>
      <c r="Q146" s="20">
        <v>0</v>
      </c>
      <c r="R146" s="20"/>
      <c r="S146" s="20">
        <v>61536</v>
      </c>
      <c r="T146" s="20"/>
      <c r="U146" s="20">
        <f t="shared" si="12"/>
        <v>80694</v>
      </c>
      <c r="V146" s="21">
        <f t="shared" si="15"/>
        <v>25016</v>
      </c>
      <c r="W146" s="21">
        <f t="shared" si="13"/>
        <v>105710</v>
      </c>
      <c r="X146" s="20">
        <v>105710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5998</v>
      </c>
      <c r="D147" s="20">
        <v>6053</v>
      </c>
      <c r="E147" s="20">
        <v>55</v>
      </c>
      <c r="F147" s="20">
        <v>146</v>
      </c>
      <c r="G147" s="20">
        <v>8030</v>
      </c>
      <c r="H147" s="20">
        <v>2265</v>
      </c>
      <c r="I147" s="20">
        <v>2305</v>
      </c>
      <c r="J147" s="20">
        <v>40</v>
      </c>
      <c r="K147" s="20">
        <v>360</v>
      </c>
      <c r="L147" s="20">
        <v>14400</v>
      </c>
      <c r="M147" s="20"/>
      <c r="N147" s="20"/>
      <c r="O147" s="21"/>
      <c r="P147" s="21"/>
      <c r="Q147" s="20">
        <v>0</v>
      </c>
      <c r="R147" s="20"/>
      <c r="S147" s="20">
        <v>61536</v>
      </c>
      <c r="T147" s="20"/>
      <c r="U147" s="20">
        <f t="shared" si="12"/>
        <v>83966</v>
      </c>
      <c r="V147" s="21">
        <f t="shared" si="15"/>
        <v>0</v>
      </c>
      <c r="W147" s="21">
        <f t="shared" si="13"/>
        <v>83966</v>
      </c>
      <c r="X147" s="20">
        <v>83966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6053</v>
      </c>
      <c r="D148" s="20">
        <v>6058</v>
      </c>
      <c r="E148" s="20">
        <v>5</v>
      </c>
      <c r="F148" s="20">
        <v>146</v>
      </c>
      <c r="G148" s="20">
        <v>730</v>
      </c>
      <c r="H148" s="20">
        <v>2305</v>
      </c>
      <c r="I148" s="20">
        <v>2365</v>
      </c>
      <c r="J148" s="20">
        <v>60</v>
      </c>
      <c r="K148" s="20">
        <v>360</v>
      </c>
      <c r="L148" s="20">
        <v>21600</v>
      </c>
      <c r="M148" s="20"/>
      <c r="N148" s="20"/>
      <c r="O148" s="21"/>
      <c r="P148" s="21"/>
      <c r="Q148" s="20">
        <v>0</v>
      </c>
      <c r="R148" s="20"/>
      <c r="S148" s="20">
        <v>61536</v>
      </c>
      <c r="T148" s="20"/>
      <c r="U148" s="20">
        <f t="shared" si="12"/>
        <v>83866</v>
      </c>
      <c r="V148" s="21">
        <f t="shared" si="15"/>
        <v>0</v>
      </c>
      <c r="W148" s="21">
        <f t="shared" si="13"/>
        <v>83866</v>
      </c>
      <c r="X148" s="20">
        <v>83866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6058</v>
      </c>
      <c r="D149" s="20">
        <v>6082</v>
      </c>
      <c r="E149" s="20">
        <v>24</v>
      </c>
      <c r="F149" s="20">
        <v>146</v>
      </c>
      <c r="G149" s="20">
        <v>3504</v>
      </c>
      <c r="H149" s="20">
        <v>2365</v>
      </c>
      <c r="I149" s="20">
        <v>2674</v>
      </c>
      <c r="J149" s="20">
        <v>309</v>
      </c>
      <c r="K149" s="20"/>
      <c r="L149" s="20">
        <v>348840</v>
      </c>
      <c r="M149" s="20"/>
      <c r="N149" s="20"/>
      <c r="O149" s="21"/>
      <c r="P149" s="21"/>
      <c r="Q149" s="20">
        <v>0</v>
      </c>
      <c r="R149" s="20"/>
      <c r="S149" s="20">
        <v>61536</v>
      </c>
      <c r="T149" s="20"/>
      <c r="U149" s="20">
        <f t="shared" si="12"/>
        <v>413880</v>
      </c>
      <c r="V149" s="21">
        <f t="shared" si="15"/>
        <v>0</v>
      </c>
      <c r="W149" s="21">
        <f t="shared" si="13"/>
        <v>413880</v>
      </c>
      <c r="X149" s="20">
        <v>413880</v>
      </c>
      <c r="Y149" s="21">
        <f t="shared" si="14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6082</v>
      </c>
      <c r="D150" s="20">
        <v>6087</v>
      </c>
      <c r="E150" s="20">
        <v>5</v>
      </c>
      <c r="F150" s="20">
        <v>146</v>
      </c>
      <c r="G150" s="20">
        <v>730</v>
      </c>
      <c r="H150" s="20">
        <v>2674</v>
      </c>
      <c r="I150" s="20">
        <v>3049</v>
      </c>
      <c r="J150" s="20">
        <v>375</v>
      </c>
      <c r="K150" s="20"/>
      <c r="L150" s="20">
        <v>491400</v>
      </c>
      <c r="M150" s="20"/>
      <c r="N150" s="20"/>
      <c r="O150" s="21"/>
      <c r="P150" s="21"/>
      <c r="Q150" s="20">
        <v>0</v>
      </c>
      <c r="R150" s="20"/>
      <c r="S150" s="20">
        <v>61536</v>
      </c>
      <c r="T150" s="20"/>
      <c r="U150" s="20">
        <f t="shared" si="12"/>
        <v>553666</v>
      </c>
      <c r="V150" s="21">
        <f t="shared" si="15"/>
        <v>0</v>
      </c>
      <c r="W150" s="21">
        <f t="shared" si="13"/>
        <v>553666</v>
      </c>
      <c r="X150" s="20">
        <v>553666</v>
      </c>
      <c r="Y150" s="21">
        <f t="shared" si="14"/>
        <v>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6087</v>
      </c>
      <c r="D151" s="20">
        <v>6104</v>
      </c>
      <c r="E151" s="20">
        <v>17</v>
      </c>
      <c r="F151" s="20">
        <v>146</v>
      </c>
      <c r="G151" s="20">
        <v>2482</v>
      </c>
      <c r="H151" s="20">
        <v>3049</v>
      </c>
      <c r="I151" s="20">
        <v>3284</v>
      </c>
      <c r="J151" s="20">
        <v>235</v>
      </c>
      <c r="K151" s="20"/>
      <c r="L151" s="20">
        <v>189000</v>
      </c>
      <c r="M151" s="20"/>
      <c r="N151" s="20"/>
      <c r="O151" s="21"/>
      <c r="P151" s="21"/>
      <c r="Q151" s="20">
        <v>0</v>
      </c>
      <c r="R151" s="20"/>
      <c r="S151" s="20">
        <v>64395</v>
      </c>
      <c r="T151" s="20"/>
      <c r="U151" s="20">
        <f t="shared" si="12"/>
        <v>255877</v>
      </c>
      <c r="V151" s="21">
        <f t="shared" si="15"/>
        <v>0</v>
      </c>
      <c r="W151" s="21">
        <f t="shared" si="13"/>
        <v>255877</v>
      </c>
      <c r="X151" s="20">
        <v>255877</v>
      </c>
      <c r="Y151" s="21">
        <f t="shared" si="14"/>
        <v>0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6104</v>
      </c>
      <c r="D152" s="20">
        <v>6120</v>
      </c>
      <c r="E152" s="20">
        <v>16</v>
      </c>
      <c r="F152" s="20">
        <v>146</v>
      </c>
      <c r="G152" s="20">
        <v>2336</v>
      </c>
      <c r="H152" s="20">
        <v>3284</v>
      </c>
      <c r="I152" s="20">
        <v>3465</v>
      </c>
      <c r="J152" s="20">
        <v>181</v>
      </c>
      <c r="K152" s="20"/>
      <c r="L152" s="20">
        <v>92880</v>
      </c>
      <c r="M152" s="20"/>
      <c r="N152" s="20"/>
      <c r="O152" s="21"/>
      <c r="P152" s="21"/>
      <c r="Q152" s="20">
        <v>0</v>
      </c>
      <c r="R152" s="20"/>
      <c r="S152" s="20">
        <v>64395</v>
      </c>
      <c r="T152" s="20"/>
      <c r="U152" s="20">
        <f t="shared" si="12"/>
        <v>159611</v>
      </c>
      <c r="V152" s="21">
        <f t="shared" si="15"/>
        <v>0</v>
      </c>
      <c r="W152" s="21">
        <f t="shared" si="13"/>
        <v>159611</v>
      </c>
      <c r="X152" s="20">
        <v>159611</v>
      </c>
      <c r="Y152" s="21">
        <f t="shared" si="14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6120</v>
      </c>
      <c r="D153" s="20">
        <v>6125</v>
      </c>
      <c r="E153" s="20">
        <v>5</v>
      </c>
      <c r="F153" s="20">
        <v>146</v>
      </c>
      <c r="G153" s="20">
        <v>730</v>
      </c>
      <c r="H153" s="20">
        <v>3465</v>
      </c>
      <c r="I153" s="20">
        <v>3818</v>
      </c>
      <c r="J153" s="20">
        <v>353</v>
      </c>
      <c r="K153" s="20"/>
      <c r="L153" s="20">
        <v>443880</v>
      </c>
      <c r="M153" s="20"/>
      <c r="N153" s="20">
        <v>4959</v>
      </c>
      <c r="O153" s="21"/>
      <c r="P153" s="21"/>
      <c r="Q153" s="20">
        <v>0</v>
      </c>
      <c r="R153" s="20"/>
      <c r="S153" s="20">
        <v>64395</v>
      </c>
      <c r="T153" s="20"/>
      <c r="U153" s="20">
        <f t="shared" si="12"/>
        <v>513964</v>
      </c>
      <c r="V153" s="21">
        <f t="shared" si="15"/>
        <v>0</v>
      </c>
      <c r="W153" s="21">
        <f t="shared" si="13"/>
        <v>513964</v>
      </c>
      <c r="X153" s="20">
        <v>513964</v>
      </c>
      <c r="Y153" s="21">
        <f t="shared" si="14"/>
        <v>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6125</v>
      </c>
      <c r="D154" s="20">
        <v>6145</v>
      </c>
      <c r="E154" s="20">
        <v>20</v>
      </c>
      <c r="F154" s="20">
        <v>146</v>
      </c>
      <c r="G154" s="20">
        <v>2920</v>
      </c>
      <c r="H154" s="20">
        <v>3818</v>
      </c>
      <c r="I154" s="20">
        <v>4075</v>
      </c>
      <c r="J154" s="20">
        <v>257</v>
      </c>
      <c r="K154" s="20"/>
      <c r="L154" s="20">
        <v>236520</v>
      </c>
      <c r="M154" s="20"/>
      <c r="N154" s="20">
        <v>4959</v>
      </c>
      <c r="O154" s="21"/>
      <c r="P154" s="21"/>
      <c r="Q154" s="20">
        <v>0</v>
      </c>
      <c r="R154" s="20"/>
      <c r="S154" s="20">
        <v>64395</v>
      </c>
      <c r="T154" s="20"/>
      <c r="U154" s="20">
        <f t="shared" si="12"/>
        <v>308794</v>
      </c>
      <c r="V154" s="21">
        <f t="shared" si="15"/>
        <v>0</v>
      </c>
      <c r="W154" s="21">
        <f t="shared" si="13"/>
        <v>308794</v>
      </c>
      <c r="X154" s="20">
        <v>308794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6145</v>
      </c>
      <c r="D155" s="20">
        <v>6150</v>
      </c>
      <c r="E155" s="20">
        <v>5</v>
      </c>
      <c r="F155" s="20">
        <v>146</v>
      </c>
      <c r="G155" s="20">
        <v>730</v>
      </c>
      <c r="H155" s="20">
        <v>4075</v>
      </c>
      <c r="I155" s="20">
        <v>4150</v>
      </c>
      <c r="J155" s="20">
        <v>75</v>
      </c>
      <c r="K155" s="20">
        <v>360</v>
      </c>
      <c r="L155" s="20">
        <v>27000</v>
      </c>
      <c r="M155" s="20"/>
      <c r="N155" s="20">
        <v>4959</v>
      </c>
      <c r="O155" s="21"/>
      <c r="P155" s="21"/>
      <c r="Q155" s="20">
        <v>0</v>
      </c>
      <c r="R155" s="20"/>
      <c r="S155" s="20">
        <v>64395</v>
      </c>
      <c r="T155" s="20"/>
      <c r="U155" s="20">
        <f t="shared" si="12"/>
        <v>97084</v>
      </c>
      <c r="V155" s="21">
        <f t="shared" si="15"/>
        <v>0</v>
      </c>
      <c r="W155" s="21">
        <f t="shared" si="13"/>
        <v>97084</v>
      </c>
      <c r="X155" s="20">
        <v>97084</v>
      </c>
      <c r="Y155" s="21">
        <f t="shared" si="14"/>
        <v>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6150</v>
      </c>
      <c r="D156" s="20">
        <v>6262</v>
      </c>
      <c r="E156" s="20">
        <v>112</v>
      </c>
      <c r="F156" s="20">
        <v>146</v>
      </c>
      <c r="G156" s="20">
        <v>16352</v>
      </c>
      <c r="H156" s="20">
        <v>4150</v>
      </c>
      <c r="I156" s="20">
        <v>4191</v>
      </c>
      <c r="J156" s="20">
        <v>41</v>
      </c>
      <c r="K156" s="20">
        <v>360</v>
      </c>
      <c r="L156" s="20">
        <v>14760</v>
      </c>
      <c r="M156" s="20"/>
      <c r="N156" s="20">
        <v>4959</v>
      </c>
      <c r="O156" s="21"/>
      <c r="P156" s="21"/>
      <c r="Q156" s="20">
        <v>0</v>
      </c>
      <c r="R156" s="20"/>
      <c r="S156" s="20">
        <v>64395</v>
      </c>
      <c r="T156" s="20"/>
      <c r="U156" s="20">
        <f t="shared" si="12"/>
        <v>100466</v>
      </c>
      <c r="V156" s="21">
        <f t="shared" si="15"/>
        <v>0</v>
      </c>
      <c r="W156" s="21">
        <f t="shared" si="13"/>
        <v>100466</v>
      </c>
      <c r="X156" s="20">
        <v>100466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6262</v>
      </c>
      <c r="D157" s="20">
        <v>6276</v>
      </c>
      <c r="E157" s="20">
        <v>14</v>
      </c>
      <c r="F157" s="20">
        <v>146</v>
      </c>
      <c r="G157" s="20">
        <v>2044</v>
      </c>
      <c r="H157" s="20">
        <v>4191</v>
      </c>
      <c r="I157" s="20">
        <v>4226</v>
      </c>
      <c r="J157" s="20">
        <v>35</v>
      </c>
      <c r="K157" s="20">
        <v>360</v>
      </c>
      <c r="L157" s="20">
        <v>12600</v>
      </c>
      <c r="M157" s="20"/>
      <c r="N157" s="20">
        <v>4959</v>
      </c>
      <c r="O157" s="21"/>
      <c r="P157" s="21"/>
      <c r="Q157" s="20">
        <v>0</v>
      </c>
      <c r="R157" s="20"/>
      <c r="S157" s="20">
        <v>64395</v>
      </c>
      <c r="T157" s="20"/>
      <c r="U157" s="20">
        <f t="shared" si="12"/>
        <v>83998</v>
      </c>
      <c r="V157" s="21">
        <f t="shared" si="15"/>
        <v>0</v>
      </c>
      <c r="W157" s="21">
        <f t="shared" si="13"/>
        <v>83998</v>
      </c>
      <c r="X157" s="20">
        <v>83998</v>
      </c>
      <c r="Y157" s="21">
        <f t="shared" si="14"/>
        <v>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6276</v>
      </c>
      <c r="D158" s="20">
        <v>6281</v>
      </c>
      <c r="E158" s="20">
        <v>5</v>
      </c>
      <c r="F158" s="20">
        <v>146</v>
      </c>
      <c r="G158" s="20">
        <v>730</v>
      </c>
      <c r="H158" s="20">
        <v>4226</v>
      </c>
      <c r="I158" s="20">
        <v>4262</v>
      </c>
      <c r="J158" s="20">
        <v>36</v>
      </c>
      <c r="K158" s="20">
        <v>360</v>
      </c>
      <c r="L158" s="20">
        <v>12960</v>
      </c>
      <c r="M158" s="20"/>
      <c r="N158" s="20">
        <v>4959</v>
      </c>
      <c r="O158" s="21"/>
      <c r="P158" s="21"/>
      <c r="Q158" s="20">
        <v>0</v>
      </c>
      <c r="R158" s="20"/>
      <c r="S158" s="20">
        <v>64395</v>
      </c>
      <c r="T158" s="20"/>
      <c r="U158" s="20">
        <f t="shared" si="12"/>
        <v>83044</v>
      </c>
      <c r="V158" s="21">
        <f t="shared" si="15"/>
        <v>0</v>
      </c>
      <c r="W158" s="21">
        <f t="shared" si="13"/>
        <v>83044</v>
      </c>
      <c r="X158" s="20">
        <v>83044</v>
      </c>
      <c r="Y158" s="21">
        <f t="shared" si="14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6281</v>
      </c>
      <c r="D159" s="20">
        <v>6294</v>
      </c>
      <c r="E159" s="20">
        <v>13</v>
      </c>
      <c r="F159" s="20">
        <v>146</v>
      </c>
      <c r="G159" s="20">
        <v>1898</v>
      </c>
      <c r="H159" s="20">
        <v>4262</v>
      </c>
      <c r="I159" s="20">
        <v>4298</v>
      </c>
      <c r="J159" s="20">
        <v>36</v>
      </c>
      <c r="K159" s="20">
        <v>360</v>
      </c>
      <c r="L159" s="20">
        <v>12960</v>
      </c>
      <c r="M159" s="20"/>
      <c r="N159" s="20">
        <v>4959</v>
      </c>
      <c r="O159" s="21"/>
      <c r="P159" s="21"/>
      <c r="Q159" s="20">
        <v>0</v>
      </c>
      <c r="R159" s="20"/>
      <c r="S159" s="20">
        <v>64395</v>
      </c>
      <c r="T159" s="20"/>
      <c r="U159" s="20">
        <f t="shared" si="12"/>
        <v>84212</v>
      </c>
      <c r="V159" s="21">
        <f t="shared" si="15"/>
        <v>0</v>
      </c>
      <c r="W159" s="21">
        <f t="shared" si="13"/>
        <v>84212</v>
      </c>
      <c r="X159" s="20">
        <v>84212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6294</v>
      </c>
      <c r="D160" s="20">
        <v>6299</v>
      </c>
      <c r="E160" s="20">
        <v>5</v>
      </c>
      <c r="F160" s="20">
        <v>146</v>
      </c>
      <c r="G160" s="20">
        <v>730</v>
      </c>
      <c r="H160" s="20">
        <v>4298</v>
      </c>
      <c r="I160" s="20">
        <v>4333</v>
      </c>
      <c r="J160" s="20">
        <v>35</v>
      </c>
      <c r="K160" s="20">
        <v>360</v>
      </c>
      <c r="L160" s="20">
        <v>12600</v>
      </c>
      <c r="M160" s="20"/>
      <c r="N160" s="20">
        <v>4959</v>
      </c>
      <c r="O160" s="21"/>
      <c r="P160" s="21"/>
      <c r="Q160" s="20">
        <v>0</v>
      </c>
      <c r="R160" s="20"/>
      <c r="S160" s="20">
        <v>64395</v>
      </c>
      <c r="T160" s="20"/>
      <c r="U160" s="20">
        <f t="shared" si="12"/>
        <v>82684</v>
      </c>
      <c r="V160" s="21">
        <f t="shared" si="15"/>
        <v>0</v>
      </c>
      <c r="W160" s="21">
        <f t="shared" si="13"/>
        <v>82684</v>
      </c>
      <c r="X160" s="20">
        <v>82684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6299</v>
      </c>
      <c r="D161" s="20">
        <v>6304</v>
      </c>
      <c r="E161" s="20">
        <v>5</v>
      </c>
      <c r="F161" s="20">
        <v>146</v>
      </c>
      <c r="G161" s="20">
        <v>730</v>
      </c>
      <c r="H161" s="20">
        <v>4333</v>
      </c>
      <c r="I161" s="20">
        <v>4434</v>
      </c>
      <c r="J161" s="20">
        <v>101</v>
      </c>
      <c r="K161" s="20">
        <v>360</v>
      </c>
      <c r="L161" s="20">
        <v>36360</v>
      </c>
      <c r="M161" s="20"/>
      <c r="N161" s="20">
        <v>4959</v>
      </c>
      <c r="O161" s="21"/>
      <c r="P161" s="21"/>
      <c r="Q161" s="20">
        <v>0</v>
      </c>
      <c r="R161" s="20"/>
      <c r="S161" s="20">
        <v>64395</v>
      </c>
      <c r="T161" s="20"/>
      <c r="U161" s="20">
        <f t="shared" ref="U161:U192" si="17">G161+L161+M161+R161+S161+N161+Q161+T161</f>
        <v>106444</v>
      </c>
      <c r="V161" s="21">
        <f t="shared" si="15"/>
        <v>0</v>
      </c>
      <c r="W161" s="21">
        <f t="shared" si="13"/>
        <v>106444</v>
      </c>
      <c r="X161" s="20">
        <v>106444</v>
      </c>
      <c r="Y161" s="21">
        <f t="shared" si="14"/>
        <v>0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6304</v>
      </c>
      <c r="D162" s="20">
        <v>6331</v>
      </c>
      <c r="E162" s="20">
        <v>27</v>
      </c>
      <c r="F162" s="20">
        <v>146</v>
      </c>
      <c r="G162" s="20">
        <v>3942</v>
      </c>
      <c r="H162" s="20">
        <v>4434</v>
      </c>
      <c r="I162" s="20">
        <v>4564</v>
      </c>
      <c r="J162" s="20">
        <v>130</v>
      </c>
      <c r="K162" s="20"/>
      <c r="L162" s="20">
        <v>48600</v>
      </c>
      <c r="M162" s="20"/>
      <c r="N162" s="20">
        <v>4665</v>
      </c>
      <c r="O162" s="21"/>
      <c r="P162" s="21"/>
      <c r="Q162" s="20">
        <v>0</v>
      </c>
      <c r="R162" s="20"/>
      <c r="S162" s="20">
        <v>64395</v>
      </c>
      <c r="T162" s="20"/>
      <c r="U162" s="20">
        <f t="shared" si="17"/>
        <v>121602</v>
      </c>
      <c r="V162" s="21">
        <f t="shared" si="15"/>
        <v>0</v>
      </c>
      <c r="W162" s="21">
        <f t="shared" si="13"/>
        <v>121602</v>
      </c>
      <c r="X162" s="20"/>
      <c r="Y162" s="21">
        <f t="shared" si="14"/>
        <v>121602</v>
      </c>
      <c r="AA162">
        <f t="shared" si="16"/>
        <v>1</v>
      </c>
    </row>
    <row r="163" spans="1:27" ht="15.75" hidden="1" thickBot="1" x14ac:dyDescent="0.3">
      <c r="A163" s="18">
        <v>2016</v>
      </c>
      <c r="B163" s="19" t="s">
        <v>35</v>
      </c>
      <c r="C163" s="20">
        <v>6331</v>
      </c>
      <c r="D163" s="20">
        <v>6335</v>
      </c>
      <c r="E163" s="20">
        <v>4</v>
      </c>
      <c r="F163" s="20">
        <v>146</v>
      </c>
      <c r="G163" s="20">
        <v>584</v>
      </c>
      <c r="H163" s="20">
        <v>4564</v>
      </c>
      <c r="I163" s="20">
        <v>4619</v>
      </c>
      <c r="J163" s="20">
        <v>55</v>
      </c>
      <c r="K163" s="20">
        <v>360</v>
      </c>
      <c r="L163" s="20">
        <v>19800</v>
      </c>
      <c r="M163" s="20"/>
      <c r="N163" s="20">
        <v>4665</v>
      </c>
      <c r="O163" s="21"/>
      <c r="P163" s="21"/>
      <c r="Q163" s="20">
        <v>0</v>
      </c>
      <c r="R163" s="20"/>
      <c r="S163" s="20">
        <v>74395</v>
      </c>
      <c r="T163" s="20"/>
      <c r="U163" s="20">
        <f t="shared" si="17"/>
        <v>99444</v>
      </c>
      <c r="V163" s="21">
        <f t="shared" si="15"/>
        <v>121602</v>
      </c>
      <c r="W163" s="21">
        <f t="shared" si="13"/>
        <v>221046</v>
      </c>
      <c r="X163" s="20">
        <v>221046</v>
      </c>
      <c r="Y163" s="21">
        <f t="shared" si="14"/>
        <v>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6335</v>
      </c>
      <c r="D164" s="20">
        <v>6346</v>
      </c>
      <c r="E164" s="20">
        <v>11</v>
      </c>
      <c r="F164" s="20">
        <v>146</v>
      </c>
      <c r="G164" s="20">
        <v>1606</v>
      </c>
      <c r="H164" s="20">
        <v>4619</v>
      </c>
      <c r="I164" s="20">
        <v>4764</v>
      </c>
      <c r="J164" s="20">
        <v>145</v>
      </c>
      <c r="K164" s="20"/>
      <c r="L164" s="20">
        <v>56700</v>
      </c>
      <c r="M164" s="20"/>
      <c r="N164" s="20">
        <v>4665</v>
      </c>
      <c r="O164" s="21"/>
      <c r="P164" s="21"/>
      <c r="Q164" s="20">
        <v>0</v>
      </c>
      <c r="R164" s="20"/>
      <c r="S164" s="20">
        <v>74395</v>
      </c>
      <c r="T164" s="20"/>
      <c r="U164" s="20">
        <f t="shared" si="17"/>
        <v>137366</v>
      </c>
      <c r="V164" s="21">
        <f t="shared" si="15"/>
        <v>0</v>
      </c>
      <c r="W164" s="21">
        <f t="shared" si="13"/>
        <v>137366</v>
      </c>
      <c r="X164" s="20">
        <v>137366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6346</v>
      </c>
      <c r="D165" s="20">
        <v>6352</v>
      </c>
      <c r="E165" s="20">
        <v>6</v>
      </c>
      <c r="F165" s="20">
        <v>146</v>
      </c>
      <c r="G165" s="20">
        <v>876</v>
      </c>
      <c r="H165" s="20">
        <v>4764</v>
      </c>
      <c r="I165" s="20">
        <v>4805</v>
      </c>
      <c r="J165" s="20">
        <v>41</v>
      </c>
      <c r="K165" s="20">
        <v>360</v>
      </c>
      <c r="L165" s="20">
        <v>14760</v>
      </c>
      <c r="M165" s="20"/>
      <c r="N165" s="20">
        <v>4665</v>
      </c>
      <c r="O165" s="21"/>
      <c r="P165" s="21"/>
      <c r="Q165" s="20">
        <v>0</v>
      </c>
      <c r="R165" s="20"/>
      <c r="S165" s="20">
        <v>74395</v>
      </c>
      <c r="T165" s="20"/>
      <c r="U165" s="20">
        <f t="shared" si="17"/>
        <v>94696</v>
      </c>
      <c r="V165" s="21">
        <f t="shared" si="15"/>
        <v>0</v>
      </c>
      <c r="W165" s="21">
        <f t="shared" si="13"/>
        <v>94696</v>
      </c>
      <c r="X165" s="20">
        <v>94696</v>
      </c>
      <c r="Y165" s="21">
        <f t="shared" si="14"/>
        <v>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6352</v>
      </c>
      <c r="D166" s="20">
        <v>6357</v>
      </c>
      <c r="E166" s="20">
        <v>5</v>
      </c>
      <c r="F166" s="20">
        <v>146</v>
      </c>
      <c r="G166" s="20">
        <v>730</v>
      </c>
      <c r="H166" s="20">
        <v>4805</v>
      </c>
      <c r="I166" s="20">
        <v>4837</v>
      </c>
      <c r="J166" s="20">
        <v>32</v>
      </c>
      <c r="K166" s="20">
        <v>360</v>
      </c>
      <c r="L166" s="20">
        <v>11520</v>
      </c>
      <c r="M166" s="20"/>
      <c r="N166" s="20">
        <v>4709</v>
      </c>
      <c r="O166" s="21"/>
      <c r="P166" s="21"/>
      <c r="Q166" s="20">
        <v>0</v>
      </c>
      <c r="R166" s="20"/>
      <c r="S166" s="20">
        <v>74395</v>
      </c>
      <c r="T166" s="20"/>
      <c r="U166" s="20">
        <f t="shared" si="17"/>
        <v>91354</v>
      </c>
      <c r="V166" s="21">
        <f t="shared" si="15"/>
        <v>0</v>
      </c>
      <c r="W166" s="21">
        <f t="shared" si="13"/>
        <v>91354</v>
      </c>
      <c r="X166" s="20">
        <v>91354</v>
      </c>
      <c r="Y166" s="21">
        <f t="shared" si="14"/>
        <v>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6357</v>
      </c>
      <c r="D167" s="20">
        <v>6361</v>
      </c>
      <c r="E167" s="20">
        <v>4</v>
      </c>
      <c r="F167" s="20">
        <v>146</v>
      </c>
      <c r="G167" s="20">
        <v>584</v>
      </c>
      <c r="H167" s="20">
        <v>4837</v>
      </c>
      <c r="I167" s="20">
        <v>4867</v>
      </c>
      <c r="J167" s="20">
        <v>30</v>
      </c>
      <c r="K167" s="20">
        <v>360</v>
      </c>
      <c r="L167" s="20">
        <v>10800</v>
      </c>
      <c r="M167" s="20"/>
      <c r="N167" s="20">
        <v>4709</v>
      </c>
      <c r="O167" s="21"/>
      <c r="P167" s="21"/>
      <c r="Q167" s="20">
        <v>0</v>
      </c>
      <c r="R167" s="20"/>
      <c r="S167" s="20">
        <v>74395</v>
      </c>
      <c r="T167" s="20"/>
      <c r="U167" s="20">
        <f t="shared" si="17"/>
        <v>90488</v>
      </c>
      <c r="V167" s="21">
        <f t="shared" si="15"/>
        <v>0</v>
      </c>
      <c r="W167" s="21">
        <f t="shared" si="13"/>
        <v>90488</v>
      </c>
      <c r="X167" s="20">
        <v>90488</v>
      </c>
      <c r="Y167" s="21">
        <f t="shared" si="14"/>
        <v>0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6361</v>
      </c>
      <c r="D168" s="20">
        <v>6367</v>
      </c>
      <c r="E168" s="20">
        <v>6</v>
      </c>
      <c r="F168" s="20">
        <v>146</v>
      </c>
      <c r="G168" s="20">
        <v>876</v>
      </c>
      <c r="H168" s="20">
        <v>4867</v>
      </c>
      <c r="I168" s="20">
        <v>4867</v>
      </c>
      <c r="J168" s="20">
        <v>0</v>
      </c>
      <c r="K168" s="20"/>
      <c r="L168" s="20">
        <v>0</v>
      </c>
      <c r="M168" s="20"/>
      <c r="N168" s="20">
        <v>4709</v>
      </c>
      <c r="O168" s="21"/>
      <c r="P168" s="21"/>
      <c r="Q168" s="20">
        <v>0</v>
      </c>
      <c r="R168" s="20"/>
      <c r="S168" s="20">
        <v>74395</v>
      </c>
      <c r="T168" s="20"/>
      <c r="U168" s="20">
        <f t="shared" si="17"/>
        <v>79980</v>
      </c>
      <c r="V168" s="21">
        <f t="shared" si="15"/>
        <v>0</v>
      </c>
      <c r="W168" s="21">
        <f t="shared" si="13"/>
        <v>79980</v>
      </c>
      <c r="X168" s="20">
        <v>79980</v>
      </c>
      <c r="Y168" s="21">
        <f t="shared" si="14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6367</v>
      </c>
      <c r="D169" s="20">
        <v>6372</v>
      </c>
      <c r="E169" s="20">
        <v>5</v>
      </c>
      <c r="F169" s="20">
        <v>146</v>
      </c>
      <c r="G169" s="20">
        <v>730</v>
      </c>
      <c r="H169" s="20">
        <v>4867</v>
      </c>
      <c r="I169" s="20">
        <v>4928</v>
      </c>
      <c r="J169" s="20">
        <v>61</v>
      </c>
      <c r="K169" s="20">
        <v>360</v>
      </c>
      <c r="L169" s="20">
        <v>21960</v>
      </c>
      <c r="M169" s="20"/>
      <c r="N169" s="20">
        <v>4315</v>
      </c>
      <c r="O169" s="21"/>
      <c r="P169" s="21"/>
      <c r="Q169" s="20">
        <v>0</v>
      </c>
      <c r="R169" s="20"/>
      <c r="S169" s="20">
        <v>74395</v>
      </c>
      <c r="T169" s="20"/>
      <c r="U169" s="20">
        <f t="shared" si="17"/>
        <v>101400</v>
      </c>
      <c r="V169" s="21">
        <f t="shared" si="15"/>
        <v>0</v>
      </c>
      <c r="W169" s="21">
        <f t="shared" si="13"/>
        <v>101400</v>
      </c>
      <c r="X169" s="20">
        <v>101400</v>
      </c>
      <c r="Y169" s="21">
        <f t="shared" si="14"/>
        <v>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6372</v>
      </c>
      <c r="D170" s="20">
        <v>6401</v>
      </c>
      <c r="E170" s="20">
        <v>29</v>
      </c>
      <c r="F170" s="20">
        <v>146</v>
      </c>
      <c r="G170" s="20">
        <v>4234</v>
      </c>
      <c r="H170" s="20">
        <v>4928</v>
      </c>
      <c r="I170" s="20">
        <v>4959</v>
      </c>
      <c r="J170" s="20">
        <v>31</v>
      </c>
      <c r="K170" s="20">
        <v>360</v>
      </c>
      <c r="L170" s="20">
        <v>11160</v>
      </c>
      <c r="M170" s="20"/>
      <c r="N170" s="20">
        <v>4315</v>
      </c>
      <c r="O170" s="21"/>
      <c r="P170" s="21"/>
      <c r="Q170" s="20">
        <v>0</v>
      </c>
      <c r="R170" s="20"/>
      <c r="S170" s="20">
        <v>74395</v>
      </c>
      <c r="T170" s="20"/>
      <c r="U170" s="20">
        <f t="shared" si="17"/>
        <v>94104</v>
      </c>
      <c r="V170" s="21">
        <f t="shared" si="15"/>
        <v>0</v>
      </c>
      <c r="W170" s="21">
        <f t="shared" si="13"/>
        <v>94104</v>
      </c>
      <c r="X170" s="20">
        <v>94104</v>
      </c>
      <c r="Y170" s="21">
        <f t="shared" si="14"/>
        <v>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6401</v>
      </c>
      <c r="D171" s="20">
        <v>6405</v>
      </c>
      <c r="E171" s="20">
        <v>4</v>
      </c>
      <c r="F171" s="20">
        <v>146</v>
      </c>
      <c r="G171" s="20">
        <v>584</v>
      </c>
      <c r="H171" s="20">
        <v>4959</v>
      </c>
      <c r="I171" s="20">
        <v>5017</v>
      </c>
      <c r="J171" s="20">
        <v>58</v>
      </c>
      <c r="K171" s="20">
        <v>360</v>
      </c>
      <c r="L171" s="20">
        <v>20880</v>
      </c>
      <c r="M171" s="20"/>
      <c r="N171" s="20"/>
      <c r="O171" s="21"/>
      <c r="P171" s="21"/>
      <c r="Q171" s="20">
        <v>0</v>
      </c>
      <c r="R171" s="20"/>
      <c r="S171" s="20">
        <v>74395</v>
      </c>
      <c r="T171" s="20"/>
      <c r="U171" s="20">
        <f t="shared" si="17"/>
        <v>95859</v>
      </c>
      <c r="V171" s="21">
        <f t="shared" si="15"/>
        <v>0</v>
      </c>
      <c r="W171" s="21">
        <f t="shared" si="13"/>
        <v>95859</v>
      </c>
      <c r="X171" s="20">
        <v>95859</v>
      </c>
      <c r="Y171" s="21">
        <f t="shared" si="14"/>
        <v>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6405</v>
      </c>
      <c r="D172" s="20">
        <v>6410</v>
      </c>
      <c r="E172" s="20">
        <v>5</v>
      </c>
      <c r="F172" s="20">
        <v>146</v>
      </c>
      <c r="G172" s="20">
        <v>730</v>
      </c>
      <c r="H172" s="20">
        <v>5017</v>
      </c>
      <c r="I172" s="20">
        <v>5048</v>
      </c>
      <c r="J172" s="20">
        <v>31</v>
      </c>
      <c r="K172" s="20">
        <v>360</v>
      </c>
      <c r="L172" s="20">
        <v>11160</v>
      </c>
      <c r="M172" s="20"/>
      <c r="N172" s="20"/>
      <c r="O172" s="21"/>
      <c r="P172" s="21"/>
      <c r="Q172" s="20">
        <v>0</v>
      </c>
      <c r="R172" s="20"/>
      <c r="S172" s="20">
        <v>74395</v>
      </c>
      <c r="T172" s="20"/>
      <c r="U172" s="20">
        <f t="shared" si="17"/>
        <v>86285</v>
      </c>
      <c r="V172" s="21">
        <f t="shared" si="15"/>
        <v>0</v>
      </c>
      <c r="W172" s="21">
        <f t="shared" si="13"/>
        <v>86285</v>
      </c>
      <c r="X172" s="20">
        <v>86285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6410</v>
      </c>
      <c r="D173" s="20">
        <v>6422</v>
      </c>
      <c r="E173" s="20">
        <v>12</v>
      </c>
      <c r="F173" s="20">
        <v>146</v>
      </c>
      <c r="G173" s="20">
        <v>1752</v>
      </c>
      <c r="H173" s="20">
        <v>5048</v>
      </c>
      <c r="I173" s="20">
        <v>5078</v>
      </c>
      <c r="J173" s="20">
        <v>30</v>
      </c>
      <c r="K173" s="20">
        <v>360</v>
      </c>
      <c r="L173" s="20">
        <v>10800</v>
      </c>
      <c r="M173" s="20"/>
      <c r="N173" s="20"/>
      <c r="O173" s="21"/>
      <c r="P173" s="21"/>
      <c r="Q173" s="20">
        <v>0</v>
      </c>
      <c r="R173" s="20"/>
      <c r="S173" s="20">
        <v>74395</v>
      </c>
      <c r="T173" s="20"/>
      <c r="U173" s="20">
        <f t="shared" si="17"/>
        <v>86947</v>
      </c>
      <c r="V173" s="21">
        <f t="shared" si="15"/>
        <v>0</v>
      </c>
      <c r="W173" s="21">
        <f t="shared" si="13"/>
        <v>86947</v>
      </c>
      <c r="X173" s="20">
        <v>86947</v>
      </c>
      <c r="Y173" s="21">
        <f t="shared" si="14"/>
        <v>0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6422</v>
      </c>
      <c r="D174" s="20">
        <v>6427</v>
      </c>
      <c r="E174" s="20">
        <v>5</v>
      </c>
      <c r="F174" s="20">
        <v>146</v>
      </c>
      <c r="G174" s="20">
        <v>730</v>
      </c>
      <c r="H174" s="20">
        <v>5078</v>
      </c>
      <c r="I174" s="20">
        <v>5111</v>
      </c>
      <c r="J174" s="20">
        <v>33</v>
      </c>
      <c r="K174" s="20">
        <v>360</v>
      </c>
      <c r="L174" s="20">
        <v>11880</v>
      </c>
      <c r="M174" s="20"/>
      <c r="N174" s="20"/>
      <c r="O174" s="21"/>
      <c r="P174" s="21"/>
      <c r="Q174" s="20">
        <v>0</v>
      </c>
      <c r="R174" s="20"/>
      <c r="S174" s="20">
        <v>74395</v>
      </c>
      <c r="T174" s="20"/>
      <c r="U174" s="20">
        <f t="shared" si="17"/>
        <v>87005</v>
      </c>
      <c r="V174" s="21">
        <f t="shared" si="15"/>
        <v>0</v>
      </c>
      <c r="W174" s="21">
        <f t="shared" si="13"/>
        <v>87005</v>
      </c>
      <c r="X174" s="20">
        <v>87005</v>
      </c>
      <c r="Y174" s="21">
        <f t="shared" si="14"/>
        <v>0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39">
        <v>6427</v>
      </c>
      <c r="D175" s="39">
        <v>6431</v>
      </c>
      <c r="E175" s="39">
        <v>4</v>
      </c>
      <c r="F175" s="39">
        <v>146</v>
      </c>
      <c r="G175" s="69">
        <v>584</v>
      </c>
      <c r="H175" s="39">
        <v>5111</v>
      </c>
      <c r="I175" s="40">
        <v>5138</v>
      </c>
      <c r="J175" s="39">
        <v>27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15093</v>
      </c>
      <c r="M175" s="69">
        <v>3731</v>
      </c>
      <c r="N175" s="69"/>
      <c r="O175" s="41"/>
      <c r="P175" s="41"/>
      <c r="Q175" s="69">
        <v>0</v>
      </c>
      <c r="R175" s="69"/>
      <c r="S175" s="69">
        <v>76410</v>
      </c>
      <c r="T175" s="69"/>
      <c r="U175" s="69">
        <f t="shared" si="17"/>
        <v>95818</v>
      </c>
      <c r="V175" s="41">
        <f t="shared" si="15"/>
        <v>0</v>
      </c>
      <c r="W175" s="41">
        <f t="shared" si="13"/>
        <v>95818</v>
      </c>
      <c r="X175" s="42">
        <v>95818</v>
      </c>
      <c r="Y175" s="41">
        <f t="shared" si="14"/>
        <v>0</v>
      </c>
      <c r="AA175">
        <f t="shared" si="16"/>
        <v>0</v>
      </c>
    </row>
    <row r="176" spans="1:27" hidden="1" x14ac:dyDescent="0.25">
      <c r="A176" s="18"/>
      <c r="B176" s="43" t="s">
        <v>36</v>
      </c>
      <c r="C176" s="44">
        <v>6431</v>
      </c>
      <c r="D176" s="44">
        <v>6435</v>
      </c>
      <c r="E176" s="44">
        <v>4</v>
      </c>
      <c r="F176" s="44">
        <v>146</v>
      </c>
      <c r="G176" s="70">
        <v>584</v>
      </c>
      <c r="H176" s="44">
        <v>5138</v>
      </c>
      <c r="I176" s="45">
        <v>5160</v>
      </c>
      <c r="J176" s="44">
        <v>22</v>
      </c>
      <c r="K176" s="44">
        <f>IF(J176&lt;=120,559,IF(AND(J176&gt;=121,J176&lt;=150),739,IF(AND(J176&gt;=151,J176&lt;=200),1279,IF(J176&gt;=201,2359,))))</f>
        <v>559</v>
      </c>
      <c r="L176" s="70">
        <f t="shared" ref="L176:L186" si="18">IF(K176=559,K176*J176,IF(K176=739,120*559+(J176-120)*739,IF(K176=1279,120*559+30*739+(J176-150)*1279,IF(K176=2359,120*559+30*739+50*1279+(J176-200)*2359,))))</f>
        <v>12298</v>
      </c>
      <c r="M176" s="70">
        <v>3731</v>
      </c>
      <c r="N176" s="70"/>
      <c r="O176" s="46"/>
      <c r="P176" s="46"/>
      <c r="Q176" s="70">
        <v>0</v>
      </c>
      <c r="R176" s="70"/>
      <c r="S176" s="70">
        <v>76410</v>
      </c>
      <c r="T176" s="70"/>
      <c r="U176" s="70">
        <f t="shared" si="17"/>
        <v>93023</v>
      </c>
      <c r="V176" s="46">
        <f t="shared" si="15"/>
        <v>0</v>
      </c>
      <c r="W176" s="46">
        <f t="shared" si="13"/>
        <v>93023</v>
      </c>
      <c r="X176" s="47">
        <v>93023</v>
      </c>
      <c r="Y176" s="46">
        <f t="shared" si="14"/>
        <v>0</v>
      </c>
      <c r="AA176">
        <f t="shared" si="16"/>
        <v>0</v>
      </c>
    </row>
    <row r="177" spans="1:27" hidden="1" x14ac:dyDescent="0.25">
      <c r="A177" s="18"/>
      <c r="B177" s="43" t="s">
        <v>37</v>
      </c>
      <c r="C177" s="44">
        <v>6435</v>
      </c>
      <c r="D177" s="44">
        <v>6440</v>
      </c>
      <c r="E177" s="44">
        <v>5</v>
      </c>
      <c r="F177" s="44">
        <v>146</v>
      </c>
      <c r="G177" s="70">
        <v>730</v>
      </c>
      <c r="H177" s="44">
        <v>5160</v>
      </c>
      <c r="I177" s="45">
        <v>5187</v>
      </c>
      <c r="J177" s="44">
        <v>27</v>
      </c>
      <c r="K177" s="44">
        <f t="shared" ref="K177:K182" si="19">IF(J177&lt;=120,559,IF(AND(J177&gt;=121,J177&lt;=150),739,IF(AND(J177&gt;=151,J177&lt;=200),1279,IF(J177&gt;=201,2359,))))</f>
        <v>559</v>
      </c>
      <c r="L177" s="70">
        <f t="shared" si="18"/>
        <v>15093</v>
      </c>
      <c r="M177" s="70">
        <v>3731</v>
      </c>
      <c r="N177" s="70"/>
      <c r="O177" s="46"/>
      <c r="P177" s="46"/>
      <c r="Q177" s="70">
        <v>0</v>
      </c>
      <c r="R177" s="70"/>
      <c r="S177" s="70">
        <v>76410</v>
      </c>
      <c r="T177" s="70"/>
      <c r="U177" s="70">
        <f t="shared" si="17"/>
        <v>95964</v>
      </c>
      <c r="V177" s="46">
        <f t="shared" si="15"/>
        <v>0</v>
      </c>
      <c r="W177" s="46">
        <f t="shared" si="13"/>
        <v>95964</v>
      </c>
      <c r="X177" s="47">
        <v>95964</v>
      </c>
      <c r="Y177" s="46">
        <f t="shared" si="14"/>
        <v>0</v>
      </c>
      <c r="AA177">
        <f t="shared" si="16"/>
        <v>0</v>
      </c>
    </row>
    <row r="178" spans="1:27" hidden="1" x14ac:dyDescent="0.25">
      <c r="A178" s="18"/>
      <c r="B178" s="43" t="s">
        <v>38</v>
      </c>
      <c r="C178" s="44">
        <v>6440</v>
      </c>
      <c r="D178" s="44">
        <v>6462</v>
      </c>
      <c r="E178" s="44">
        <v>22</v>
      </c>
      <c r="F178" s="44">
        <v>146</v>
      </c>
      <c r="G178" s="70">
        <v>3212</v>
      </c>
      <c r="H178" s="44">
        <v>5187</v>
      </c>
      <c r="I178" s="45">
        <v>5203</v>
      </c>
      <c r="J178" s="44">
        <v>16</v>
      </c>
      <c r="K178" s="44">
        <f t="shared" si="19"/>
        <v>559</v>
      </c>
      <c r="L178" s="70">
        <f t="shared" si="18"/>
        <v>8944</v>
      </c>
      <c r="M178" s="70">
        <v>3731</v>
      </c>
      <c r="N178" s="70"/>
      <c r="O178" s="46"/>
      <c r="P178" s="46"/>
      <c r="Q178" s="70">
        <v>0</v>
      </c>
      <c r="R178" s="70"/>
      <c r="S178" s="70">
        <v>76410</v>
      </c>
      <c r="T178" s="70"/>
      <c r="U178" s="70">
        <f t="shared" si="17"/>
        <v>92297</v>
      </c>
      <c r="V178" s="46">
        <f t="shared" si="15"/>
        <v>0</v>
      </c>
      <c r="W178" s="46">
        <f t="shared" si="13"/>
        <v>92297</v>
      </c>
      <c r="X178" s="47">
        <v>92297</v>
      </c>
      <c r="Y178" s="46">
        <f t="shared" si="14"/>
        <v>0</v>
      </c>
      <c r="AA178">
        <f t="shared" si="16"/>
        <v>0</v>
      </c>
    </row>
    <row r="179" spans="1:27" hidden="1" x14ac:dyDescent="0.25">
      <c r="A179" s="18"/>
      <c r="B179" s="43" t="s">
        <v>39</v>
      </c>
      <c r="C179" s="44">
        <v>6462</v>
      </c>
      <c r="D179" s="44">
        <v>6470</v>
      </c>
      <c r="E179" s="44">
        <v>8</v>
      </c>
      <c r="F179" s="44">
        <v>146</v>
      </c>
      <c r="G179" s="70">
        <v>1168</v>
      </c>
      <c r="H179" s="44">
        <v>5203</v>
      </c>
      <c r="I179" s="45">
        <v>5204</v>
      </c>
      <c r="J179" s="44">
        <v>1</v>
      </c>
      <c r="K179" s="44">
        <f t="shared" si="19"/>
        <v>559</v>
      </c>
      <c r="L179" s="70">
        <f t="shared" si="18"/>
        <v>559</v>
      </c>
      <c r="M179" s="70">
        <v>3731</v>
      </c>
      <c r="N179" s="70"/>
      <c r="O179" s="46"/>
      <c r="P179" s="46"/>
      <c r="Q179" s="70">
        <v>0</v>
      </c>
      <c r="R179" s="70"/>
      <c r="S179" s="70">
        <v>76410</v>
      </c>
      <c r="T179" s="70"/>
      <c r="U179" s="70">
        <f t="shared" si="17"/>
        <v>81868</v>
      </c>
      <c r="V179" s="46">
        <f t="shared" si="15"/>
        <v>0</v>
      </c>
      <c r="W179" s="46">
        <f t="shared" si="13"/>
        <v>81868</v>
      </c>
      <c r="X179" s="47">
        <v>81868</v>
      </c>
      <c r="Y179" s="46">
        <f t="shared" si="14"/>
        <v>0</v>
      </c>
      <c r="AA179">
        <f t="shared" si="16"/>
        <v>0</v>
      </c>
    </row>
    <row r="180" spans="1:27" hidden="1" x14ac:dyDescent="0.25">
      <c r="A180" s="18"/>
      <c r="B180" s="43" t="s">
        <v>40</v>
      </c>
      <c r="C180" s="44">
        <v>6470</v>
      </c>
      <c r="D180" s="44">
        <v>6500</v>
      </c>
      <c r="E180" s="44">
        <v>30</v>
      </c>
      <c r="F180" s="44">
        <v>146</v>
      </c>
      <c r="G180" s="70">
        <v>4380</v>
      </c>
      <c r="H180" s="44">
        <v>5204</v>
      </c>
      <c r="I180" s="45">
        <v>5204</v>
      </c>
      <c r="J180" s="44">
        <v>0</v>
      </c>
      <c r="K180" s="44">
        <f t="shared" si="19"/>
        <v>559</v>
      </c>
      <c r="L180" s="70">
        <f t="shared" si="18"/>
        <v>0</v>
      </c>
      <c r="M180" s="70">
        <v>3731</v>
      </c>
      <c r="N180" s="70"/>
      <c r="O180" s="46"/>
      <c r="P180" s="46"/>
      <c r="Q180" s="70">
        <v>0</v>
      </c>
      <c r="R180" s="70"/>
      <c r="S180" s="70">
        <v>76410</v>
      </c>
      <c r="T180" s="70"/>
      <c r="U180" s="70">
        <f t="shared" si="17"/>
        <v>84521</v>
      </c>
      <c r="V180" s="46">
        <f t="shared" si="15"/>
        <v>0</v>
      </c>
      <c r="W180" s="46">
        <f t="shared" si="13"/>
        <v>84521</v>
      </c>
      <c r="X180" s="47">
        <v>84521</v>
      </c>
      <c r="Y180" s="46">
        <f t="shared" si="14"/>
        <v>0</v>
      </c>
      <c r="AA180">
        <f t="shared" si="16"/>
        <v>0</v>
      </c>
    </row>
    <row r="181" spans="1:27" hidden="1" x14ac:dyDescent="0.25">
      <c r="A181" s="18"/>
      <c r="B181" s="43" t="s">
        <v>41</v>
      </c>
      <c r="C181" s="44">
        <v>6500</v>
      </c>
      <c r="D181" s="44">
        <v>6523</v>
      </c>
      <c r="E181" s="44">
        <v>23</v>
      </c>
      <c r="F181" s="44">
        <v>146</v>
      </c>
      <c r="G181" s="70">
        <v>3358</v>
      </c>
      <c r="H181" s="44">
        <v>5204</v>
      </c>
      <c r="I181" s="45">
        <v>5205</v>
      </c>
      <c r="J181" s="44">
        <v>1</v>
      </c>
      <c r="K181" s="44">
        <f t="shared" si="19"/>
        <v>559</v>
      </c>
      <c r="L181" s="70">
        <f t="shared" si="18"/>
        <v>559</v>
      </c>
      <c r="M181" s="70">
        <v>3731</v>
      </c>
      <c r="N181" s="70"/>
      <c r="O181" s="46"/>
      <c r="P181" s="46"/>
      <c r="Q181" s="70">
        <v>0</v>
      </c>
      <c r="R181" s="70"/>
      <c r="S181" s="70">
        <v>76410</v>
      </c>
      <c r="T181" s="70"/>
      <c r="U181" s="70">
        <f t="shared" si="17"/>
        <v>84058</v>
      </c>
      <c r="V181" s="46">
        <f t="shared" si="15"/>
        <v>0</v>
      </c>
      <c r="W181" s="46">
        <f t="shared" si="13"/>
        <v>84058</v>
      </c>
      <c r="X181" s="47"/>
      <c r="Y181" s="46">
        <f t="shared" si="14"/>
        <v>84058</v>
      </c>
      <c r="AA181">
        <f t="shared" si="16"/>
        <v>1</v>
      </c>
    </row>
    <row r="182" spans="1:27" hidden="1" x14ac:dyDescent="0.25">
      <c r="A182" s="18"/>
      <c r="B182" s="43" t="s">
        <v>42</v>
      </c>
      <c r="C182" s="44">
        <v>6523</v>
      </c>
      <c r="D182" s="44">
        <v>6549</v>
      </c>
      <c r="E182" s="44">
        <f>D182-C182</f>
        <v>26</v>
      </c>
      <c r="F182" s="44">
        <v>146</v>
      </c>
      <c r="G182" s="70">
        <f>F182*E182</f>
        <v>3796</v>
      </c>
      <c r="H182" s="44">
        <v>5205</v>
      </c>
      <c r="I182" s="45">
        <v>5205</v>
      </c>
      <c r="J182" s="44">
        <f>I182-H182</f>
        <v>0</v>
      </c>
      <c r="K182" s="44">
        <f t="shared" si="19"/>
        <v>559</v>
      </c>
      <c r="L182" s="70">
        <f t="shared" si="18"/>
        <v>0</v>
      </c>
      <c r="M182" s="70">
        <v>3731</v>
      </c>
      <c r="N182" s="70"/>
      <c r="O182" s="46"/>
      <c r="P182" s="46"/>
      <c r="Q182" s="70">
        <v>0</v>
      </c>
      <c r="R182" s="70"/>
      <c r="S182" s="70">
        <v>76410</v>
      </c>
      <c r="T182" s="70"/>
      <c r="U182" s="70">
        <f t="shared" si="17"/>
        <v>83937</v>
      </c>
      <c r="V182" s="46">
        <f t="shared" si="15"/>
        <v>84058</v>
      </c>
      <c r="W182" s="46">
        <f t="shared" si="13"/>
        <v>167995</v>
      </c>
      <c r="X182" s="47">
        <v>167995</v>
      </c>
      <c r="Y182" s="46">
        <f t="shared" si="14"/>
        <v>0</v>
      </c>
      <c r="AA182">
        <f t="shared" si="16"/>
        <v>0</v>
      </c>
    </row>
    <row r="183" spans="1:27" hidden="1" x14ac:dyDescent="0.25">
      <c r="A183" s="18"/>
      <c r="B183" s="43" t="s">
        <v>43</v>
      </c>
      <c r="C183" s="44">
        <f>D182</f>
        <v>6549</v>
      </c>
      <c r="D183" s="44">
        <v>6579</v>
      </c>
      <c r="E183" s="44">
        <f t="shared" ref="E183:E186" si="20">D183-C183</f>
        <v>30</v>
      </c>
      <c r="F183" s="44">
        <v>146</v>
      </c>
      <c r="G183" s="70">
        <f t="shared" ref="G183:G186" si="21">F183*E183</f>
        <v>4380</v>
      </c>
      <c r="H183" s="44">
        <f>I182</f>
        <v>5205</v>
      </c>
      <c r="I183" s="44">
        <v>5205</v>
      </c>
      <c r="J183" s="44">
        <f t="shared" ref="J183:J186" si="22">I183-H183</f>
        <v>0</v>
      </c>
      <c r="K183" s="44">
        <v>559</v>
      </c>
      <c r="L183" s="70">
        <f t="shared" si="18"/>
        <v>0</v>
      </c>
      <c r="M183" s="70">
        <v>3731</v>
      </c>
      <c r="N183" s="70"/>
      <c r="O183" s="46"/>
      <c r="P183" s="46"/>
      <c r="Q183" s="70">
        <v>0</v>
      </c>
      <c r="R183" s="70"/>
      <c r="S183" s="70">
        <v>76410</v>
      </c>
      <c r="T183" s="70"/>
      <c r="U183" s="70">
        <f t="shared" si="17"/>
        <v>84521</v>
      </c>
      <c r="V183" s="46">
        <f t="shared" si="15"/>
        <v>0</v>
      </c>
      <c r="W183" s="46">
        <f t="shared" si="13"/>
        <v>84521</v>
      </c>
      <c r="X183" s="70">
        <v>84521</v>
      </c>
      <c r="Y183" s="46">
        <f t="shared" si="14"/>
        <v>0</v>
      </c>
    </row>
    <row r="184" spans="1:27" hidden="1" x14ac:dyDescent="0.25">
      <c r="A184" s="18"/>
      <c r="B184" s="43" t="s">
        <v>44</v>
      </c>
      <c r="C184" s="44">
        <f t="shared" ref="C184:C186" si="23">D183</f>
        <v>6579</v>
      </c>
      <c r="D184" s="44">
        <v>6618</v>
      </c>
      <c r="E184" s="44">
        <f t="shared" si="20"/>
        <v>39</v>
      </c>
      <c r="F184" s="44">
        <v>146</v>
      </c>
      <c r="G184" s="70">
        <f t="shared" si="21"/>
        <v>5694</v>
      </c>
      <c r="H184" s="44">
        <f t="shared" ref="H184:H186" si="24">I183</f>
        <v>5205</v>
      </c>
      <c r="I184" s="44">
        <v>5207</v>
      </c>
      <c r="J184" s="44">
        <f t="shared" si="22"/>
        <v>2</v>
      </c>
      <c r="K184" s="44">
        <v>559</v>
      </c>
      <c r="L184" s="70"/>
      <c r="M184" s="70">
        <v>3731</v>
      </c>
      <c r="N184" s="70"/>
      <c r="O184" s="46"/>
      <c r="P184" s="46"/>
      <c r="Q184" s="70">
        <v>0</v>
      </c>
      <c r="R184" s="70"/>
      <c r="S184" s="70">
        <v>76410</v>
      </c>
      <c r="T184" s="70"/>
      <c r="U184" s="70">
        <f t="shared" si="17"/>
        <v>85835</v>
      </c>
      <c r="V184" s="46">
        <f t="shared" si="15"/>
        <v>0</v>
      </c>
      <c r="W184" s="46">
        <f t="shared" si="13"/>
        <v>85835</v>
      </c>
      <c r="X184" s="73">
        <v>85835</v>
      </c>
      <c r="Y184" s="46">
        <f t="shared" si="14"/>
        <v>0</v>
      </c>
    </row>
    <row r="185" spans="1:27" hidden="1" x14ac:dyDescent="0.25">
      <c r="A185" s="18"/>
      <c r="B185" s="43" t="s">
        <v>45</v>
      </c>
      <c r="C185" s="44">
        <f t="shared" si="23"/>
        <v>6618</v>
      </c>
      <c r="D185" s="44">
        <v>6645</v>
      </c>
      <c r="E185" s="44">
        <f t="shared" si="20"/>
        <v>27</v>
      </c>
      <c r="F185" s="44">
        <v>146</v>
      </c>
      <c r="G185" s="70">
        <f t="shared" si="21"/>
        <v>3942</v>
      </c>
      <c r="H185" s="44">
        <f t="shared" si="24"/>
        <v>5207</v>
      </c>
      <c r="I185" s="44">
        <v>5207</v>
      </c>
      <c r="J185" s="44">
        <f t="shared" si="22"/>
        <v>0</v>
      </c>
      <c r="K185" s="44">
        <v>559</v>
      </c>
      <c r="L185" s="70">
        <f t="shared" si="18"/>
        <v>0</v>
      </c>
      <c r="M185" s="70">
        <v>3731</v>
      </c>
      <c r="N185" s="70"/>
      <c r="O185" s="46"/>
      <c r="P185" s="46"/>
      <c r="Q185" s="70">
        <v>0</v>
      </c>
      <c r="R185" s="70"/>
      <c r="S185" s="70">
        <v>76410</v>
      </c>
      <c r="T185" s="70"/>
      <c r="U185" s="70">
        <f t="shared" si="17"/>
        <v>84083</v>
      </c>
      <c r="V185" s="46">
        <f t="shared" si="15"/>
        <v>0</v>
      </c>
      <c r="W185" s="46">
        <f t="shared" si="13"/>
        <v>84083</v>
      </c>
      <c r="X185" s="73">
        <v>84083</v>
      </c>
      <c r="Y185" s="46">
        <f t="shared" si="14"/>
        <v>0</v>
      </c>
    </row>
    <row r="186" spans="1:27" ht="15.75" hidden="1" thickBot="1" x14ac:dyDescent="0.3">
      <c r="A186" s="18"/>
      <c r="B186" s="83" t="s">
        <v>46</v>
      </c>
      <c r="C186" s="84">
        <f t="shared" si="23"/>
        <v>6645</v>
      </c>
      <c r="D186" s="84">
        <v>6711</v>
      </c>
      <c r="E186" s="84">
        <f t="shared" si="20"/>
        <v>66</v>
      </c>
      <c r="F186" s="84">
        <v>146</v>
      </c>
      <c r="G186" s="35">
        <f t="shared" si="21"/>
        <v>9636</v>
      </c>
      <c r="H186" s="84">
        <f t="shared" si="24"/>
        <v>5207</v>
      </c>
      <c r="I186" s="84">
        <v>5211</v>
      </c>
      <c r="J186" s="84">
        <f t="shared" si="22"/>
        <v>4</v>
      </c>
      <c r="K186" s="84">
        <f t="shared" ref="K186:K198" si="25">IF(J186&lt;=120,559,IF(AND(J186&gt;=121,J186&lt;=150),739,IF(AND(J186&gt;=151,J186&lt;=200),1279,IF(J186&gt;=201,2359,))))</f>
        <v>559</v>
      </c>
      <c r="L186" s="35">
        <f t="shared" si="18"/>
        <v>2236</v>
      </c>
      <c r="M186" s="35">
        <v>3731</v>
      </c>
      <c r="N186" s="35"/>
      <c r="O186" s="46"/>
      <c r="P186" s="46"/>
      <c r="Q186" s="35">
        <v>0</v>
      </c>
      <c r="R186" s="35"/>
      <c r="S186" s="35">
        <v>76410</v>
      </c>
      <c r="T186" s="35"/>
      <c r="U186" s="35">
        <f t="shared" si="17"/>
        <v>92013</v>
      </c>
      <c r="V186" s="36">
        <f t="shared" si="15"/>
        <v>0</v>
      </c>
      <c r="W186" s="36">
        <f t="shared" si="13"/>
        <v>92013</v>
      </c>
      <c r="X186" s="85">
        <v>92013</v>
      </c>
      <c r="Y186" s="36">
        <f t="shared" si="14"/>
        <v>0</v>
      </c>
    </row>
    <row r="187" spans="1:27" hidden="1" x14ac:dyDescent="0.25">
      <c r="A187">
        <v>2018</v>
      </c>
      <c r="B187" s="38" t="s">
        <v>35</v>
      </c>
      <c r="C187" s="39">
        <f t="shared" ref="C187:C198" si="26">D186</f>
        <v>6711</v>
      </c>
      <c r="D187" s="39">
        <v>6773</v>
      </c>
      <c r="E187" s="39">
        <f t="shared" ref="E187:E198" si="27">D187-C187</f>
        <v>62</v>
      </c>
      <c r="F187" s="39">
        <v>146</v>
      </c>
      <c r="G187" s="69">
        <f t="shared" ref="G187:G198" si="28">F187*E187</f>
        <v>9052</v>
      </c>
      <c r="H187" s="39">
        <f t="shared" ref="H187:H198" si="29">I186</f>
        <v>5211</v>
      </c>
      <c r="I187" s="39">
        <v>5211</v>
      </c>
      <c r="J187" s="39">
        <f t="shared" ref="J187:J198" si="30">I187-H187</f>
        <v>0</v>
      </c>
      <c r="K187" s="39">
        <f t="shared" si="25"/>
        <v>559</v>
      </c>
      <c r="L187" s="69">
        <f t="shared" ref="L187:L198" si="31">IF(K187=559,K187*J187,IF(K187=739,120*559+(J187-120)*739,IF(K187=1279,120*559+30*739+(J187-150)*1279,IF(K187=2359,120*559+30*739+50*1279+(J187-200)*2359,))))</f>
        <v>0</v>
      </c>
      <c r="M187" s="69">
        <v>3731</v>
      </c>
      <c r="N187" s="69"/>
      <c r="O187" s="41"/>
      <c r="P187" s="41"/>
      <c r="Q187" s="69">
        <v>0</v>
      </c>
      <c r="R187" s="69"/>
      <c r="S187" s="69">
        <v>78144</v>
      </c>
      <c r="T187" s="69"/>
      <c r="U187" s="69">
        <f t="shared" si="17"/>
        <v>90927</v>
      </c>
      <c r="V187" s="41">
        <f t="shared" ref="V187:V198" si="32">Y186</f>
        <v>0</v>
      </c>
      <c r="W187" s="41">
        <f t="shared" ref="W187:W198" si="33">U187+V187</f>
        <v>90927</v>
      </c>
      <c r="X187" s="74"/>
      <c r="Y187" s="41">
        <f t="shared" ref="Y187:Y198" si="34">W187-X187</f>
        <v>90927</v>
      </c>
    </row>
    <row r="188" spans="1:27" hidden="1" x14ac:dyDescent="0.25">
      <c r="B188" s="43" t="s">
        <v>36</v>
      </c>
      <c r="C188" s="44">
        <f t="shared" si="26"/>
        <v>6773</v>
      </c>
      <c r="D188" s="44">
        <v>6811</v>
      </c>
      <c r="E188" s="44">
        <f t="shared" si="27"/>
        <v>38</v>
      </c>
      <c r="F188" s="44">
        <v>146</v>
      </c>
      <c r="G188" s="70">
        <f t="shared" si="28"/>
        <v>5548</v>
      </c>
      <c r="H188" s="44">
        <f t="shared" si="29"/>
        <v>5211</v>
      </c>
      <c r="I188" s="44">
        <v>5211</v>
      </c>
      <c r="J188" s="44">
        <f t="shared" si="30"/>
        <v>0</v>
      </c>
      <c r="K188" s="44">
        <f t="shared" si="25"/>
        <v>559</v>
      </c>
      <c r="L188" s="70">
        <f t="shared" si="31"/>
        <v>0</v>
      </c>
      <c r="M188" s="70">
        <v>3731</v>
      </c>
      <c r="N188" s="70"/>
      <c r="O188" s="46"/>
      <c r="P188" s="46"/>
      <c r="Q188" s="70">
        <v>0</v>
      </c>
      <c r="R188" s="70"/>
      <c r="S188" s="70">
        <v>78144</v>
      </c>
      <c r="T188" s="70"/>
      <c r="U188" s="70">
        <f t="shared" si="17"/>
        <v>87423</v>
      </c>
      <c r="V188" s="46">
        <f t="shared" si="32"/>
        <v>90927</v>
      </c>
      <c r="W188" s="46">
        <f t="shared" si="33"/>
        <v>178350</v>
      </c>
      <c r="X188" s="73">
        <v>178350</v>
      </c>
      <c r="Y188" s="46">
        <f t="shared" si="34"/>
        <v>0</v>
      </c>
    </row>
    <row r="189" spans="1:27" hidden="1" x14ac:dyDescent="0.25">
      <c r="B189" s="43" t="s">
        <v>37</v>
      </c>
      <c r="C189" s="44">
        <f t="shared" si="26"/>
        <v>6811</v>
      </c>
      <c r="D189" s="44">
        <v>6856</v>
      </c>
      <c r="E189" s="44">
        <f t="shared" si="27"/>
        <v>45</v>
      </c>
      <c r="F189" s="44">
        <v>146</v>
      </c>
      <c r="G189" s="70">
        <f t="shared" si="28"/>
        <v>6570</v>
      </c>
      <c r="H189" s="44">
        <f t="shared" si="29"/>
        <v>5211</v>
      </c>
      <c r="I189" s="44">
        <v>5211</v>
      </c>
      <c r="J189" s="44">
        <f t="shared" si="30"/>
        <v>0</v>
      </c>
      <c r="K189" s="44">
        <f t="shared" si="25"/>
        <v>559</v>
      </c>
      <c r="L189" s="70">
        <f t="shared" si="31"/>
        <v>0</v>
      </c>
      <c r="M189" s="70">
        <v>3731</v>
      </c>
      <c r="N189" s="70"/>
      <c r="O189" s="46"/>
      <c r="P189" s="46"/>
      <c r="Q189" s="70">
        <v>0</v>
      </c>
      <c r="R189" s="70"/>
      <c r="S189" s="70">
        <v>78144</v>
      </c>
      <c r="T189" s="70"/>
      <c r="U189" s="70">
        <f t="shared" si="17"/>
        <v>88445</v>
      </c>
      <c r="V189" s="46">
        <f t="shared" si="32"/>
        <v>0</v>
      </c>
      <c r="W189" s="46">
        <f t="shared" si="33"/>
        <v>88445</v>
      </c>
      <c r="X189" s="73">
        <v>88445</v>
      </c>
      <c r="Y189" s="46">
        <f t="shared" si="34"/>
        <v>0</v>
      </c>
    </row>
    <row r="190" spans="1:27" hidden="1" x14ac:dyDescent="0.25">
      <c r="B190" s="43" t="s">
        <v>38</v>
      </c>
      <c r="C190" s="44">
        <f t="shared" si="26"/>
        <v>6856</v>
      </c>
      <c r="D190" s="44">
        <v>6902</v>
      </c>
      <c r="E190" s="44">
        <f t="shared" si="27"/>
        <v>46</v>
      </c>
      <c r="F190" s="44">
        <v>146</v>
      </c>
      <c r="G190" s="70">
        <f t="shared" si="28"/>
        <v>6716</v>
      </c>
      <c r="H190" s="44">
        <f t="shared" si="29"/>
        <v>5211</v>
      </c>
      <c r="I190" s="44">
        <v>5212</v>
      </c>
      <c r="J190" s="44">
        <f t="shared" si="30"/>
        <v>1</v>
      </c>
      <c r="K190" s="44">
        <f t="shared" si="25"/>
        <v>559</v>
      </c>
      <c r="L190" s="70">
        <f t="shared" si="31"/>
        <v>559</v>
      </c>
      <c r="M190" s="70">
        <v>3731</v>
      </c>
      <c r="N190" s="70"/>
      <c r="O190" s="46"/>
      <c r="P190" s="46"/>
      <c r="Q190" s="70">
        <v>0</v>
      </c>
      <c r="R190" s="70"/>
      <c r="S190" s="70">
        <v>78144</v>
      </c>
      <c r="T190" s="70"/>
      <c r="U190" s="70">
        <f t="shared" si="17"/>
        <v>89150</v>
      </c>
      <c r="V190" s="46">
        <f t="shared" si="32"/>
        <v>0</v>
      </c>
      <c r="W190" s="46">
        <f t="shared" si="33"/>
        <v>89150</v>
      </c>
      <c r="X190" s="73"/>
      <c r="Y190" s="46">
        <f t="shared" si="34"/>
        <v>89150</v>
      </c>
    </row>
    <row r="191" spans="1:27" hidden="1" x14ac:dyDescent="0.25">
      <c r="B191" s="43" t="s">
        <v>39</v>
      </c>
      <c r="C191" s="44">
        <f t="shared" si="26"/>
        <v>6902</v>
      </c>
      <c r="D191" s="44">
        <v>6936</v>
      </c>
      <c r="E191" s="44">
        <f t="shared" si="27"/>
        <v>34</v>
      </c>
      <c r="F191" s="44">
        <v>146</v>
      </c>
      <c r="G191" s="70">
        <f t="shared" si="28"/>
        <v>4964</v>
      </c>
      <c r="H191" s="44">
        <f t="shared" si="29"/>
        <v>5212</v>
      </c>
      <c r="I191" s="44">
        <v>5212</v>
      </c>
      <c r="J191" s="44">
        <f t="shared" si="30"/>
        <v>0</v>
      </c>
      <c r="K191" s="44">
        <f t="shared" si="25"/>
        <v>559</v>
      </c>
      <c r="L191" s="70">
        <f t="shared" si="31"/>
        <v>0</v>
      </c>
      <c r="M191" s="70">
        <v>3731</v>
      </c>
      <c r="N191" s="70"/>
      <c r="O191" s="46"/>
      <c r="P191" s="46"/>
      <c r="Q191" s="70">
        <v>0</v>
      </c>
      <c r="R191" s="70"/>
      <c r="S191" s="70">
        <v>78144</v>
      </c>
      <c r="T191" s="70"/>
      <c r="U191" s="70">
        <f t="shared" si="17"/>
        <v>86839</v>
      </c>
      <c r="V191" s="46">
        <f t="shared" si="32"/>
        <v>89150</v>
      </c>
      <c r="W191" s="46">
        <f t="shared" si="33"/>
        <v>175989</v>
      </c>
      <c r="X191" s="73">
        <v>175989</v>
      </c>
      <c r="Y191" s="46">
        <f t="shared" si="34"/>
        <v>0</v>
      </c>
    </row>
    <row r="192" spans="1:27" hidden="1" x14ac:dyDescent="0.25">
      <c r="B192" s="43" t="s">
        <v>40</v>
      </c>
      <c r="C192" s="44">
        <f t="shared" si="26"/>
        <v>6936</v>
      </c>
      <c r="D192" s="44">
        <v>6960</v>
      </c>
      <c r="E192" s="44">
        <f t="shared" si="27"/>
        <v>24</v>
      </c>
      <c r="F192" s="44">
        <v>146</v>
      </c>
      <c r="G192" s="70">
        <f t="shared" si="28"/>
        <v>3504</v>
      </c>
      <c r="H192" s="44">
        <f t="shared" si="29"/>
        <v>5212</v>
      </c>
      <c r="I192" s="44">
        <v>5212</v>
      </c>
      <c r="J192" s="44">
        <f t="shared" si="30"/>
        <v>0</v>
      </c>
      <c r="K192" s="44">
        <f t="shared" si="25"/>
        <v>559</v>
      </c>
      <c r="L192" s="70">
        <f t="shared" si="31"/>
        <v>0</v>
      </c>
      <c r="M192" s="70">
        <v>3731</v>
      </c>
      <c r="N192" s="70"/>
      <c r="O192" s="46"/>
      <c r="P192" s="46"/>
      <c r="Q192" s="70">
        <v>0</v>
      </c>
      <c r="R192" s="70"/>
      <c r="S192" s="70">
        <v>78144</v>
      </c>
      <c r="T192" s="70"/>
      <c r="U192" s="70">
        <f t="shared" si="17"/>
        <v>85379</v>
      </c>
      <c r="V192" s="46">
        <f t="shared" si="32"/>
        <v>0</v>
      </c>
      <c r="W192" s="46">
        <f t="shared" si="33"/>
        <v>85379</v>
      </c>
      <c r="X192" s="73">
        <v>85379</v>
      </c>
      <c r="Y192" s="46">
        <f t="shared" si="34"/>
        <v>0</v>
      </c>
    </row>
    <row r="193" spans="1:25" hidden="1" x14ac:dyDescent="0.25">
      <c r="B193" s="43" t="s">
        <v>41</v>
      </c>
      <c r="C193" s="44">
        <f t="shared" si="26"/>
        <v>6960</v>
      </c>
      <c r="D193" s="44">
        <v>6986</v>
      </c>
      <c r="E193" s="44">
        <f t="shared" si="27"/>
        <v>26</v>
      </c>
      <c r="F193" s="44">
        <v>146</v>
      </c>
      <c r="G193" s="70">
        <f t="shared" si="28"/>
        <v>3796</v>
      </c>
      <c r="H193" s="44">
        <f t="shared" si="29"/>
        <v>5212</v>
      </c>
      <c r="I193" s="44">
        <v>5212</v>
      </c>
      <c r="J193" s="44">
        <f t="shared" si="30"/>
        <v>0</v>
      </c>
      <c r="K193" s="44">
        <f t="shared" si="25"/>
        <v>559</v>
      </c>
      <c r="L193" s="70">
        <f t="shared" si="31"/>
        <v>0</v>
      </c>
      <c r="M193" s="70">
        <v>3731</v>
      </c>
      <c r="N193" s="70"/>
      <c r="O193" s="46"/>
      <c r="P193" s="46"/>
      <c r="Q193" s="70">
        <v>0</v>
      </c>
      <c r="R193" s="70"/>
      <c r="S193" s="70">
        <v>78144</v>
      </c>
      <c r="T193" s="70"/>
      <c r="U193" s="70">
        <f t="shared" ref="U193:U222" si="35">G193+L193+M193+R193+S193+N193+Q193+T193</f>
        <v>85671</v>
      </c>
      <c r="V193" s="46">
        <f t="shared" si="32"/>
        <v>0</v>
      </c>
      <c r="W193" s="46">
        <f t="shared" si="33"/>
        <v>85671</v>
      </c>
      <c r="X193" s="73"/>
      <c r="Y193" s="46">
        <f t="shared" si="34"/>
        <v>85671</v>
      </c>
    </row>
    <row r="194" spans="1:25" hidden="1" x14ac:dyDescent="0.25">
      <c r="B194" s="43" t="s">
        <v>42</v>
      </c>
      <c r="C194" s="44">
        <f t="shared" si="26"/>
        <v>6986</v>
      </c>
      <c r="D194" s="44">
        <v>7017</v>
      </c>
      <c r="E194" s="44">
        <f t="shared" si="27"/>
        <v>31</v>
      </c>
      <c r="F194" s="44">
        <v>146</v>
      </c>
      <c r="G194" s="70">
        <f t="shared" si="28"/>
        <v>4526</v>
      </c>
      <c r="H194" s="44">
        <f t="shared" si="29"/>
        <v>5212</v>
      </c>
      <c r="I194" s="44">
        <v>5212</v>
      </c>
      <c r="J194" s="44">
        <f t="shared" si="30"/>
        <v>0</v>
      </c>
      <c r="K194" s="44">
        <f t="shared" si="25"/>
        <v>559</v>
      </c>
      <c r="L194" s="70">
        <f t="shared" si="31"/>
        <v>0</v>
      </c>
      <c r="M194" s="70">
        <v>3731</v>
      </c>
      <c r="N194" s="70"/>
      <c r="O194" s="46"/>
      <c r="P194" s="46"/>
      <c r="Q194" s="70">
        <v>0</v>
      </c>
      <c r="R194" s="70"/>
      <c r="S194" s="70">
        <v>78144</v>
      </c>
      <c r="T194" s="70"/>
      <c r="U194" s="70">
        <f t="shared" si="35"/>
        <v>86401</v>
      </c>
      <c r="V194" s="46">
        <f t="shared" si="32"/>
        <v>85671</v>
      </c>
      <c r="W194" s="46">
        <f t="shared" si="33"/>
        <v>172072</v>
      </c>
      <c r="X194" s="73">
        <v>172072</v>
      </c>
      <c r="Y194" s="46">
        <f t="shared" si="34"/>
        <v>0</v>
      </c>
    </row>
    <row r="195" spans="1:25" hidden="1" x14ac:dyDescent="0.25">
      <c r="B195" s="43" t="s">
        <v>43</v>
      </c>
      <c r="C195" s="44">
        <f t="shared" si="26"/>
        <v>7017</v>
      </c>
      <c r="D195" s="44">
        <v>7078</v>
      </c>
      <c r="E195" s="44">
        <f t="shared" si="27"/>
        <v>61</v>
      </c>
      <c r="F195" s="44">
        <v>146</v>
      </c>
      <c r="G195" s="70">
        <f t="shared" si="28"/>
        <v>8906</v>
      </c>
      <c r="H195" s="44">
        <f t="shared" si="29"/>
        <v>5212</v>
      </c>
      <c r="I195" s="44">
        <v>5214</v>
      </c>
      <c r="J195" s="44">
        <f t="shared" si="30"/>
        <v>2</v>
      </c>
      <c r="K195" s="44">
        <f t="shared" si="25"/>
        <v>559</v>
      </c>
      <c r="L195" s="70">
        <f t="shared" si="31"/>
        <v>1118</v>
      </c>
      <c r="M195" s="70">
        <v>3731</v>
      </c>
      <c r="N195" s="70"/>
      <c r="O195" s="46"/>
      <c r="P195" s="46"/>
      <c r="Q195" s="70">
        <v>0</v>
      </c>
      <c r="R195" s="70"/>
      <c r="S195" s="70">
        <v>78144</v>
      </c>
      <c r="T195" s="70"/>
      <c r="U195" s="70">
        <f t="shared" si="35"/>
        <v>91899</v>
      </c>
      <c r="V195" s="46">
        <f t="shared" si="32"/>
        <v>0</v>
      </c>
      <c r="W195" s="46">
        <f t="shared" si="33"/>
        <v>91899</v>
      </c>
      <c r="X195" s="73">
        <v>91899</v>
      </c>
      <c r="Y195" s="46">
        <f t="shared" si="34"/>
        <v>0</v>
      </c>
    </row>
    <row r="196" spans="1:25" hidden="1" x14ac:dyDescent="0.25">
      <c r="B196" s="43" t="s">
        <v>44</v>
      </c>
      <c r="C196" s="44">
        <f t="shared" si="26"/>
        <v>7078</v>
      </c>
      <c r="D196" s="44">
        <v>7112</v>
      </c>
      <c r="E196" s="44">
        <f t="shared" si="27"/>
        <v>34</v>
      </c>
      <c r="F196" s="44">
        <v>146</v>
      </c>
      <c r="G196" s="70">
        <f t="shared" si="28"/>
        <v>4964</v>
      </c>
      <c r="H196" s="44">
        <f t="shared" si="29"/>
        <v>5214</v>
      </c>
      <c r="I196" s="44">
        <v>5214</v>
      </c>
      <c r="J196" s="44">
        <f t="shared" si="30"/>
        <v>0</v>
      </c>
      <c r="K196" s="44">
        <f t="shared" si="25"/>
        <v>559</v>
      </c>
      <c r="L196" s="70">
        <f t="shared" si="31"/>
        <v>0</v>
      </c>
      <c r="M196" s="70">
        <v>3731</v>
      </c>
      <c r="N196" s="70"/>
      <c r="O196" s="46"/>
      <c r="P196" s="46"/>
      <c r="Q196" s="70">
        <v>0</v>
      </c>
      <c r="R196" s="70"/>
      <c r="S196" s="70">
        <v>78144</v>
      </c>
      <c r="T196" s="46">
        <v>55066</v>
      </c>
      <c r="U196" s="70">
        <f t="shared" si="35"/>
        <v>141905</v>
      </c>
      <c r="V196" s="46">
        <f t="shared" si="32"/>
        <v>0</v>
      </c>
      <c r="W196" s="46">
        <f t="shared" si="33"/>
        <v>141905</v>
      </c>
      <c r="X196" s="73"/>
      <c r="Y196" s="46">
        <f t="shared" si="34"/>
        <v>141905</v>
      </c>
    </row>
    <row r="197" spans="1:25" hidden="1" x14ac:dyDescent="0.25">
      <c r="B197" s="43" t="s">
        <v>45</v>
      </c>
      <c r="C197" s="44">
        <f t="shared" si="26"/>
        <v>7112</v>
      </c>
      <c r="D197" s="44">
        <v>7156</v>
      </c>
      <c r="E197" s="44">
        <f t="shared" si="27"/>
        <v>44</v>
      </c>
      <c r="F197" s="44">
        <v>146</v>
      </c>
      <c r="G197" s="70">
        <f t="shared" si="28"/>
        <v>6424</v>
      </c>
      <c r="H197" s="44">
        <f t="shared" si="29"/>
        <v>5214</v>
      </c>
      <c r="I197" s="44">
        <v>5215</v>
      </c>
      <c r="J197" s="44">
        <f t="shared" si="30"/>
        <v>1</v>
      </c>
      <c r="K197" s="44">
        <f t="shared" si="25"/>
        <v>559</v>
      </c>
      <c r="L197" s="70">
        <f t="shared" si="31"/>
        <v>559</v>
      </c>
      <c r="M197" s="70">
        <v>3731</v>
      </c>
      <c r="N197" s="70"/>
      <c r="O197" s="46"/>
      <c r="P197" s="46"/>
      <c r="Q197" s="70">
        <v>0</v>
      </c>
      <c r="R197" s="70"/>
      <c r="S197" s="70">
        <v>78144</v>
      </c>
      <c r="T197" s="46">
        <v>55132</v>
      </c>
      <c r="U197" s="70">
        <f t="shared" si="35"/>
        <v>143990</v>
      </c>
      <c r="V197" s="46">
        <f t="shared" si="32"/>
        <v>141905</v>
      </c>
      <c r="W197" s="46">
        <f t="shared" si="33"/>
        <v>285895</v>
      </c>
      <c r="X197" s="73">
        <v>175697</v>
      </c>
      <c r="Y197" s="46">
        <f t="shared" si="34"/>
        <v>110198</v>
      </c>
    </row>
    <row r="198" spans="1:25" ht="15.75" hidden="1" thickBot="1" x14ac:dyDescent="0.3">
      <c r="B198" s="43" t="s">
        <v>46</v>
      </c>
      <c r="C198" s="44">
        <f t="shared" si="26"/>
        <v>7156</v>
      </c>
      <c r="D198" s="44">
        <v>7216</v>
      </c>
      <c r="E198" s="44">
        <f t="shared" si="27"/>
        <v>60</v>
      </c>
      <c r="F198" s="44">
        <v>146</v>
      </c>
      <c r="G198" s="70">
        <f t="shared" si="28"/>
        <v>8760</v>
      </c>
      <c r="H198" s="44">
        <f t="shared" si="29"/>
        <v>5215</v>
      </c>
      <c r="I198" s="44">
        <v>5220</v>
      </c>
      <c r="J198" s="44">
        <f t="shared" si="30"/>
        <v>5</v>
      </c>
      <c r="K198" s="44">
        <f t="shared" si="25"/>
        <v>559</v>
      </c>
      <c r="L198" s="70">
        <f t="shared" si="31"/>
        <v>2795</v>
      </c>
      <c r="M198" s="70">
        <v>3731</v>
      </c>
      <c r="N198" s="70"/>
      <c r="O198" s="36"/>
      <c r="P198" s="36"/>
      <c r="Q198" s="70">
        <v>0</v>
      </c>
      <c r="R198" s="70"/>
      <c r="S198" s="70">
        <v>78144</v>
      </c>
      <c r="T198" s="70"/>
      <c r="U198" s="70">
        <f t="shared" si="35"/>
        <v>93430</v>
      </c>
      <c r="V198" s="46">
        <f t="shared" si="32"/>
        <v>110198</v>
      </c>
      <c r="W198" s="46">
        <f t="shared" si="33"/>
        <v>203628</v>
      </c>
      <c r="X198" s="73">
        <v>93430</v>
      </c>
      <c r="Y198" s="46">
        <f t="shared" si="34"/>
        <v>110198</v>
      </c>
    </row>
    <row r="199" spans="1:25" hidden="1" x14ac:dyDescent="0.25">
      <c r="A199">
        <v>2019</v>
      </c>
      <c r="B199" s="38" t="s">
        <v>35</v>
      </c>
      <c r="C199" s="39">
        <f t="shared" ref="C199:C210" si="36">D198</f>
        <v>7216</v>
      </c>
      <c r="D199" s="39">
        <v>7226</v>
      </c>
      <c r="E199" s="39">
        <f t="shared" ref="E199:E210" si="37">D199-C199</f>
        <v>10</v>
      </c>
      <c r="F199" s="39">
        <v>146</v>
      </c>
      <c r="G199" s="69">
        <f t="shared" ref="G199:G210" si="38">F199*E199</f>
        <v>1460</v>
      </c>
      <c r="H199" s="39">
        <f t="shared" ref="H199:H210" si="39">I198</f>
        <v>5220</v>
      </c>
      <c r="I199" s="39">
        <v>5220</v>
      </c>
      <c r="J199" s="39">
        <f t="shared" ref="J199:J210" si="40">I199-H199</f>
        <v>0</v>
      </c>
      <c r="K199" s="39">
        <f t="shared" ref="K199:K210" si="41">IF(J199&lt;=120,559,IF(AND(J199&gt;=121,J199&lt;=150),739,IF(AND(J199&gt;=151,J199&lt;=200),1279,IF(J199&gt;=201,2359,))))</f>
        <v>559</v>
      </c>
      <c r="L199" s="69">
        <f t="shared" ref="L199:L210" si="42">IF(K199=559,K199*J199,IF(K199=739,120*559+(J199-120)*739,IF(K199=1279,120*559+30*739+(J199-150)*1279,IF(K199=2359,120*559+30*739+50*1279+(J199-200)*2359,))))</f>
        <v>0</v>
      </c>
      <c r="M199" s="69">
        <v>3828</v>
      </c>
      <c r="N199" s="69"/>
      <c r="O199" s="41"/>
      <c r="P199" s="41"/>
      <c r="Q199" s="69"/>
      <c r="R199" s="69"/>
      <c r="S199" s="69">
        <v>80176</v>
      </c>
      <c r="T199" s="69"/>
      <c r="U199" s="69">
        <f t="shared" si="35"/>
        <v>85464</v>
      </c>
      <c r="V199" s="41">
        <f t="shared" ref="V199:V210" si="43">Y198</f>
        <v>110198</v>
      </c>
      <c r="W199" s="41">
        <f t="shared" ref="W199:W210" si="44">U199+V199</f>
        <v>195662</v>
      </c>
      <c r="X199" s="74"/>
      <c r="Y199" s="41">
        <f t="shared" ref="Y199:Y210" si="45">W199-X199</f>
        <v>195662</v>
      </c>
    </row>
    <row r="200" spans="1:25" hidden="1" x14ac:dyDescent="0.25">
      <c r="B200" s="43" t="s">
        <v>36</v>
      </c>
      <c r="C200" s="44">
        <f t="shared" si="36"/>
        <v>7226</v>
      </c>
      <c r="D200" s="44">
        <v>7226</v>
      </c>
      <c r="E200" s="44">
        <f t="shared" si="37"/>
        <v>0</v>
      </c>
      <c r="F200" s="44">
        <v>146</v>
      </c>
      <c r="G200" s="70">
        <f t="shared" si="38"/>
        <v>0</v>
      </c>
      <c r="H200" s="44">
        <f t="shared" si="39"/>
        <v>5220</v>
      </c>
      <c r="I200" s="44">
        <v>5220</v>
      </c>
      <c r="J200" s="44">
        <f t="shared" si="40"/>
        <v>0</v>
      </c>
      <c r="K200" s="44">
        <f t="shared" si="41"/>
        <v>559</v>
      </c>
      <c r="L200" s="70">
        <f t="shared" si="42"/>
        <v>0</v>
      </c>
      <c r="M200" s="70">
        <v>3828</v>
      </c>
      <c r="N200" s="70"/>
      <c r="O200" s="46"/>
      <c r="P200" s="46"/>
      <c r="Q200" s="70"/>
      <c r="R200" s="70"/>
      <c r="S200" s="70">
        <v>80176</v>
      </c>
      <c r="T200" s="70"/>
      <c r="U200" s="70">
        <f t="shared" si="35"/>
        <v>84004</v>
      </c>
      <c r="V200" s="46">
        <f t="shared" si="43"/>
        <v>195662</v>
      </c>
      <c r="W200" s="46">
        <f t="shared" si="44"/>
        <v>279666</v>
      </c>
      <c r="X200" s="73">
        <v>169468</v>
      </c>
      <c r="Y200" s="46">
        <f t="shared" si="45"/>
        <v>110198</v>
      </c>
    </row>
    <row r="201" spans="1:25" hidden="1" x14ac:dyDescent="0.25">
      <c r="B201" s="43" t="s">
        <v>37</v>
      </c>
      <c r="C201" s="44">
        <f t="shared" si="36"/>
        <v>7226</v>
      </c>
      <c r="D201" s="44">
        <v>7226</v>
      </c>
      <c r="E201" s="44">
        <f t="shared" si="37"/>
        <v>0</v>
      </c>
      <c r="F201" s="44">
        <v>146</v>
      </c>
      <c r="G201" s="70">
        <f t="shared" si="38"/>
        <v>0</v>
      </c>
      <c r="H201" s="44">
        <f t="shared" si="39"/>
        <v>5220</v>
      </c>
      <c r="I201" s="44">
        <v>5220</v>
      </c>
      <c r="J201" s="44">
        <f t="shared" si="40"/>
        <v>0</v>
      </c>
      <c r="K201" s="44">
        <f t="shared" si="41"/>
        <v>559</v>
      </c>
      <c r="L201" s="70">
        <f t="shared" si="42"/>
        <v>0</v>
      </c>
      <c r="M201" s="70">
        <v>3828</v>
      </c>
      <c r="N201" s="70"/>
      <c r="O201" s="46"/>
      <c r="P201" s="46"/>
      <c r="Q201" s="70"/>
      <c r="R201" s="70"/>
      <c r="S201" s="70">
        <v>80176</v>
      </c>
      <c r="T201" s="70"/>
      <c r="U201" s="70">
        <f t="shared" si="35"/>
        <v>84004</v>
      </c>
      <c r="V201" s="46">
        <f t="shared" si="43"/>
        <v>110198</v>
      </c>
      <c r="W201" s="46">
        <f t="shared" si="44"/>
        <v>194202</v>
      </c>
      <c r="X201" s="73"/>
      <c r="Y201" s="46">
        <f t="shared" si="45"/>
        <v>194202</v>
      </c>
    </row>
    <row r="202" spans="1:25" hidden="1" x14ac:dyDescent="0.25">
      <c r="B202" s="43" t="s">
        <v>38</v>
      </c>
      <c r="C202" s="44">
        <f t="shared" si="36"/>
        <v>7226</v>
      </c>
      <c r="D202" s="44">
        <v>7226</v>
      </c>
      <c r="E202" s="44">
        <f t="shared" si="37"/>
        <v>0</v>
      </c>
      <c r="F202" s="44">
        <v>146</v>
      </c>
      <c r="G202" s="70">
        <f t="shared" si="38"/>
        <v>0</v>
      </c>
      <c r="H202" s="44">
        <f t="shared" si="39"/>
        <v>5220</v>
      </c>
      <c r="I202" s="44">
        <v>5220</v>
      </c>
      <c r="J202" s="44">
        <f t="shared" si="40"/>
        <v>0</v>
      </c>
      <c r="K202" s="44">
        <f t="shared" si="41"/>
        <v>559</v>
      </c>
      <c r="L202" s="70">
        <f t="shared" si="42"/>
        <v>0</v>
      </c>
      <c r="M202" s="70">
        <v>3828</v>
      </c>
      <c r="N202" s="70"/>
      <c r="O202" s="46"/>
      <c r="P202" s="46"/>
      <c r="Q202" s="70"/>
      <c r="R202" s="70"/>
      <c r="S202" s="70">
        <v>80176</v>
      </c>
      <c r="T202" s="70"/>
      <c r="U202" s="70">
        <f t="shared" si="35"/>
        <v>84004</v>
      </c>
      <c r="V202" s="46">
        <f t="shared" si="43"/>
        <v>194202</v>
      </c>
      <c r="W202" s="46">
        <f t="shared" si="44"/>
        <v>278206</v>
      </c>
      <c r="X202" s="135">
        <v>168008</v>
      </c>
      <c r="Y202" s="46">
        <f t="shared" si="45"/>
        <v>110198</v>
      </c>
    </row>
    <row r="203" spans="1:25" hidden="1" x14ac:dyDescent="0.25">
      <c r="B203" s="43" t="s">
        <v>39</v>
      </c>
      <c r="C203" s="44">
        <f t="shared" si="36"/>
        <v>7226</v>
      </c>
      <c r="D203" s="44">
        <v>7226</v>
      </c>
      <c r="E203" s="44">
        <f t="shared" si="37"/>
        <v>0</v>
      </c>
      <c r="F203" s="44">
        <v>146</v>
      </c>
      <c r="G203" s="70">
        <f t="shared" si="38"/>
        <v>0</v>
      </c>
      <c r="H203" s="44">
        <f t="shared" si="39"/>
        <v>5220</v>
      </c>
      <c r="I203" s="44">
        <v>5220</v>
      </c>
      <c r="J203" s="44">
        <f t="shared" si="40"/>
        <v>0</v>
      </c>
      <c r="K203" s="44">
        <f t="shared" si="41"/>
        <v>559</v>
      </c>
      <c r="L203" s="70">
        <f t="shared" si="42"/>
        <v>0</v>
      </c>
      <c r="M203" s="70">
        <v>3828</v>
      </c>
      <c r="N203" s="70"/>
      <c r="O203" s="104"/>
      <c r="P203" s="104"/>
      <c r="Q203" s="70"/>
      <c r="R203" s="70"/>
      <c r="S203" s="70">
        <v>80176</v>
      </c>
      <c r="T203" s="70"/>
      <c r="U203" s="70">
        <f t="shared" si="35"/>
        <v>84004</v>
      </c>
      <c r="V203" s="46">
        <f t="shared" si="43"/>
        <v>110198</v>
      </c>
      <c r="W203" s="46">
        <f t="shared" si="44"/>
        <v>194202</v>
      </c>
      <c r="X203" s="73"/>
      <c r="Y203" s="46">
        <f t="shared" si="45"/>
        <v>194202</v>
      </c>
    </row>
    <row r="204" spans="1:25" hidden="1" x14ac:dyDescent="0.25">
      <c r="B204" s="43" t="s">
        <v>40</v>
      </c>
      <c r="C204" s="44">
        <f t="shared" si="36"/>
        <v>7226</v>
      </c>
      <c r="D204" s="44">
        <v>7226</v>
      </c>
      <c r="E204" s="44">
        <f t="shared" si="37"/>
        <v>0</v>
      </c>
      <c r="F204" s="44">
        <v>146</v>
      </c>
      <c r="G204" s="70">
        <f t="shared" si="38"/>
        <v>0</v>
      </c>
      <c r="H204" s="44">
        <f t="shared" si="39"/>
        <v>5220</v>
      </c>
      <c r="I204" s="44">
        <v>5220</v>
      </c>
      <c r="J204" s="44">
        <f t="shared" si="40"/>
        <v>0</v>
      </c>
      <c r="K204" s="44">
        <f t="shared" si="41"/>
        <v>559</v>
      </c>
      <c r="L204" s="70">
        <f t="shared" si="42"/>
        <v>0</v>
      </c>
      <c r="M204" s="70">
        <v>3828</v>
      </c>
      <c r="N204" s="70"/>
      <c r="O204" s="46"/>
      <c r="P204" s="46"/>
      <c r="Q204" s="70"/>
      <c r="R204" s="70"/>
      <c r="S204" s="70">
        <v>80176</v>
      </c>
      <c r="T204" s="70"/>
      <c r="U204" s="70">
        <f t="shared" si="35"/>
        <v>84004</v>
      </c>
      <c r="V204" s="46">
        <f t="shared" si="43"/>
        <v>194202</v>
      </c>
      <c r="W204" s="46">
        <f t="shared" si="44"/>
        <v>278206</v>
      </c>
      <c r="X204" s="73">
        <v>278206</v>
      </c>
      <c r="Y204" s="46">
        <f t="shared" si="45"/>
        <v>0</v>
      </c>
    </row>
    <row r="205" spans="1:25" hidden="1" x14ac:dyDescent="0.25">
      <c r="B205" s="43" t="s">
        <v>41</v>
      </c>
      <c r="C205" s="44">
        <f t="shared" si="36"/>
        <v>7226</v>
      </c>
      <c r="D205" s="44">
        <v>7232</v>
      </c>
      <c r="E205" s="44">
        <f t="shared" si="37"/>
        <v>6</v>
      </c>
      <c r="F205" s="44">
        <v>146</v>
      </c>
      <c r="G205" s="70">
        <f t="shared" si="38"/>
        <v>876</v>
      </c>
      <c r="H205" s="44">
        <f t="shared" si="39"/>
        <v>5220</v>
      </c>
      <c r="I205" s="44">
        <v>5220</v>
      </c>
      <c r="J205" s="44">
        <f t="shared" si="40"/>
        <v>0</v>
      </c>
      <c r="K205" s="44">
        <f t="shared" si="41"/>
        <v>559</v>
      </c>
      <c r="L205" s="70">
        <f t="shared" si="42"/>
        <v>0</v>
      </c>
      <c r="M205" s="70">
        <v>3828</v>
      </c>
      <c r="N205" s="70"/>
      <c r="O205" s="46"/>
      <c r="P205" s="46"/>
      <c r="Q205" s="70"/>
      <c r="R205" s="70"/>
      <c r="S205" s="70">
        <v>80176</v>
      </c>
      <c r="T205" s="70"/>
      <c r="U205" s="70">
        <f t="shared" si="35"/>
        <v>84880</v>
      </c>
      <c r="V205" s="46">
        <f t="shared" si="43"/>
        <v>0</v>
      </c>
      <c r="W205" s="46">
        <f t="shared" si="44"/>
        <v>84880</v>
      </c>
      <c r="X205" s="73"/>
      <c r="Y205" s="46">
        <f t="shared" si="45"/>
        <v>84880</v>
      </c>
    </row>
    <row r="206" spans="1:25" hidden="1" x14ac:dyDescent="0.25">
      <c r="B206" s="43" t="s">
        <v>42</v>
      </c>
      <c r="C206" s="44">
        <f t="shared" si="36"/>
        <v>7232</v>
      </c>
      <c r="D206" s="44">
        <v>7305</v>
      </c>
      <c r="E206" s="44">
        <f t="shared" si="37"/>
        <v>73</v>
      </c>
      <c r="F206" s="44">
        <v>146</v>
      </c>
      <c r="G206" s="70">
        <f t="shared" si="38"/>
        <v>10658</v>
      </c>
      <c r="H206" s="44">
        <f t="shared" si="39"/>
        <v>5220</v>
      </c>
      <c r="I206" s="44">
        <v>5220</v>
      </c>
      <c r="J206" s="44">
        <f t="shared" si="40"/>
        <v>0</v>
      </c>
      <c r="K206" s="44">
        <f t="shared" si="41"/>
        <v>559</v>
      </c>
      <c r="L206" s="70">
        <f t="shared" si="42"/>
        <v>0</v>
      </c>
      <c r="M206" s="70">
        <v>3828</v>
      </c>
      <c r="N206" s="70"/>
      <c r="O206" s="46"/>
      <c r="P206" s="46"/>
      <c r="Q206" s="70"/>
      <c r="R206" s="70"/>
      <c r="S206" s="70">
        <v>80176</v>
      </c>
      <c r="T206" s="70"/>
      <c r="U206" s="70">
        <f t="shared" si="35"/>
        <v>94662</v>
      </c>
      <c r="V206" s="46">
        <f t="shared" si="43"/>
        <v>84880</v>
      </c>
      <c r="W206" s="46">
        <f t="shared" si="44"/>
        <v>179542</v>
      </c>
      <c r="X206" s="73">
        <v>179542</v>
      </c>
      <c r="Y206" s="46">
        <f t="shared" si="45"/>
        <v>0</v>
      </c>
    </row>
    <row r="207" spans="1:25" hidden="1" x14ac:dyDescent="0.25">
      <c r="B207" s="43" t="s">
        <v>43</v>
      </c>
      <c r="C207" s="44">
        <f t="shared" si="36"/>
        <v>7305</v>
      </c>
      <c r="D207" s="44">
        <v>7368</v>
      </c>
      <c r="E207" s="44">
        <f t="shared" si="37"/>
        <v>63</v>
      </c>
      <c r="F207" s="44">
        <v>146</v>
      </c>
      <c r="G207" s="70">
        <f t="shared" si="38"/>
        <v>9198</v>
      </c>
      <c r="H207" s="44">
        <f t="shared" si="39"/>
        <v>5220</v>
      </c>
      <c r="I207" s="44">
        <v>5222</v>
      </c>
      <c r="J207" s="44">
        <f t="shared" si="40"/>
        <v>2</v>
      </c>
      <c r="K207" s="44">
        <f t="shared" si="41"/>
        <v>559</v>
      </c>
      <c r="L207" s="70">
        <f t="shared" si="42"/>
        <v>1118</v>
      </c>
      <c r="M207" s="70">
        <v>3828</v>
      </c>
      <c r="N207" s="70"/>
      <c r="O207" s="46"/>
      <c r="P207" s="46"/>
      <c r="Q207" s="70"/>
      <c r="R207" s="70"/>
      <c r="S207" s="70">
        <v>80176</v>
      </c>
      <c r="T207" s="70"/>
      <c r="U207" s="70">
        <f t="shared" si="35"/>
        <v>94320</v>
      </c>
      <c r="V207" s="46">
        <f t="shared" si="43"/>
        <v>0</v>
      </c>
      <c r="W207" s="46">
        <f t="shared" si="44"/>
        <v>94320</v>
      </c>
      <c r="X207" s="73"/>
      <c r="Y207" s="46">
        <f t="shared" si="45"/>
        <v>94320</v>
      </c>
    </row>
    <row r="208" spans="1:25" hidden="1" x14ac:dyDescent="0.25">
      <c r="B208" s="43" t="s">
        <v>44</v>
      </c>
      <c r="C208" s="44">
        <f t="shared" si="36"/>
        <v>7368</v>
      </c>
      <c r="D208" s="44">
        <v>7428</v>
      </c>
      <c r="E208" s="44">
        <f t="shared" si="37"/>
        <v>60</v>
      </c>
      <c r="F208" s="44">
        <v>146</v>
      </c>
      <c r="G208" s="70">
        <f t="shared" si="38"/>
        <v>8760</v>
      </c>
      <c r="H208" s="44">
        <f t="shared" si="39"/>
        <v>5222</v>
      </c>
      <c r="I208" s="44">
        <v>5222</v>
      </c>
      <c r="J208" s="44">
        <f t="shared" si="40"/>
        <v>0</v>
      </c>
      <c r="K208" s="44">
        <f t="shared" si="41"/>
        <v>559</v>
      </c>
      <c r="L208" s="70">
        <f t="shared" si="42"/>
        <v>0</v>
      </c>
      <c r="M208" s="70">
        <v>3828</v>
      </c>
      <c r="N208" s="70"/>
      <c r="O208" s="46"/>
      <c r="P208" s="46"/>
      <c r="Q208" s="70"/>
      <c r="R208" s="70"/>
      <c r="S208" s="70">
        <v>80176</v>
      </c>
      <c r="T208" s="70"/>
      <c r="U208" s="70">
        <f t="shared" si="35"/>
        <v>92764</v>
      </c>
      <c r="V208" s="46">
        <f t="shared" si="43"/>
        <v>94320</v>
      </c>
      <c r="W208" s="46">
        <f t="shared" si="44"/>
        <v>187084</v>
      </c>
      <c r="X208" s="135">
        <v>187084</v>
      </c>
      <c r="Y208" s="46">
        <f t="shared" si="45"/>
        <v>0</v>
      </c>
    </row>
    <row r="209" spans="1:25" hidden="1" x14ac:dyDescent="0.25">
      <c r="B209" s="43" t="s">
        <v>45</v>
      </c>
      <c r="C209" s="44">
        <f t="shared" si="36"/>
        <v>7428</v>
      </c>
      <c r="D209" s="44">
        <v>7513</v>
      </c>
      <c r="E209" s="44">
        <f t="shared" si="37"/>
        <v>85</v>
      </c>
      <c r="F209" s="44">
        <v>146</v>
      </c>
      <c r="G209" s="70">
        <f t="shared" si="38"/>
        <v>12410</v>
      </c>
      <c r="H209" s="44">
        <f t="shared" si="39"/>
        <v>5222</v>
      </c>
      <c r="I209" s="44">
        <v>5228</v>
      </c>
      <c r="J209" s="44">
        <f t="shared" si="40"/>
        <v>6</v>
      </c>
      <c r="K209" s="44">
        <f t="shared" si="41"/>
        <v>559</v>
      </c>
      <c r="L209" s="70">
        <f t="shared" si="42"/>
        <v>3354</v>
      </c>
      <c r="M209" s="70">
        <v>3828</v>
      </c>
      <c r="N209" s="70"/>
      <c r="O209" s="46"/>
      <c r="P209" s="46"/>
      <c r="Q209" s="70"/>
      <c r="R209" s="70"/>
      <c r="S209" s="70">
        <v>80176</v>
      </c>
      <c r="T209" s="70"/>
      <c r="U209" s="70">
        <f t="shared" si="35"/>
        <v>99768</v>
      </c>
      <c r="V209" s="46">
        <f t="shared" si="43"/>
        <v>0</v>
      </c>
      <c r="W209" s="46">
        <f t="shared" si="44"/>
        <v>99768</v>
      </c>
      <c r="X209" s="73"/>
      <c r="Y209" s="46">
        <f t="shared" si="45"/>
        <v>99768</v>
      </c>
    </row>
    <row r="210" spans="1:25" ht="15.75" hidden="1" thickBot="1" x14ac:dyDescent="0.3">
      <c r="B210" s="83" t="s">
        <v>46</v>
      </c>
      <c r="C210" s="84">
        <f t="shared" si="36"/>
        <v>7513</v>
      </c>
      <c r="D210" s="84">
        <v>7638</v>
      </c>
      <c r="E210" s="84">
        <f t="shared" si="37"/>
        <v>125</v>
      </c>
      <c r="F210" s="84">
        <v>146</v>
      </c>
      <c r="G210" s="35">
        <f t="shared" si="38"/>
        <v>18250</v>
      </c>
      <c r="H210" s="84">
        <f t="shared" si="39"/>
        <v>5228</v>
      </c>
      <c r="I210" s="84">
        <v>5242</v>
      </c>
      <c r="J210" s="84">
        <f t="shared" si="40"/>
        <v>14</v>
      </c>
      <c r="K210" s="84">
        <f t="shared" si="41"/>
        <v>559</v>
      </c>
      <c r="L210" s="35">
        <f t="shared" si="42"/>
        <v>7826</v>
      </c>
      <c r="M210" s="35">
        <v>3828</v>
      </c>
      <c r="N210" s="35"/>
      <c r="O210" s="36"/>
      <c r="P210" s="36"/>
      <c r="Q210" s="35"/>
      <c r="R210" s="35"/>
      <c r="S210" s="35">
        <v>80176</v>
      </c>
      <c r="T210" s="35"/>
      <c r="U210" s="35">
        <f t="shared" si="35"/>
        <v>110080</v>
      </c>
      <c r="V210" s="36">
        <f t="shared" si="43"/>
        <v>99768</v>
      </c>
      <c r="W210" s="36">
        <f t="shared" si="44"/>
        <v>209848</v>
      </c>
      <c r="X210" s="131">
        <v>209848</v>
      </c>
      <c r="Y210" s="36">
        <f t="shared" si="45"/>
        <v>0</v>
      </c>
    </row>
    <row r="211" spans="1:25" hidden="1" x14ac:dyDescent="0.25">
      <c r="A211">
        <v>2020</v>
      </c>
      <c r="B211" s="38" t="s">
        <v>35</v>
      </c>
      <c r="C211" s="39">
        <f t="shared" ref="C211:C234" si="46">D210</f>
        <v>7638</v>
      </c>
      <c r="D211" s="39">
        <v>7816</v>
      </c>
      <c r="E211" s="39">
        <f t="shared" ref="E211:E234" si="47">D211-C211</f>
        <v>178</v>
      </c>
      <c r="F211" s="39">
        <v>146</v>
      </c>
      <c r="G211" s="69">
        <f t="shared" ref="G211:G222" si="48">F211*E211</f>
        <v>25988</v>
      </c>
      <c r="H211" s="39">
        <f t="shared" ref="H211:H234" si="49">I210</f>
        <v>5242</v>
      </c>
      <c r="I211" s="39">
        <v>5261</v>
      </c>
      <c r="J211" s="39">
        <f t="shared" ref="J211:J221" si="50">I211-H211</f>
        <v>19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10944</v>
      </c>
      <c r="M211" s="69">
        <v>3943</v>
      </c>
      <c r="N211" s="69"/>
      <c r="O211" s="41"/>
      <c r="P211" s="41"/>
      <c r="Q211" s="69"/>
      <c r="R211" s="69"/>
      <c r="S211" s="69">
        <v>82581</v>
      </c>
      <c r="T211" s="69"/>
      <c r="U211" s="69">
        <f t="shared" si="35"/>
        <v>123456</v>
      </c>
      <c r="V211" s="41">
        <f t="shared" ref="V211:V234" si="51">Y210</f>
        <v>0</v>
      </c>
      <c r="W211" s="41">
        <f t="shared" ref="W211:W234" si="52">U211+V211</f>
        <v>123456</v>
      </c>
      <c r="X211" s="152">
        <v>123456</v>
      </c>
      <c r="Y211" s="41">
        <f t="shared" ref="Y211:Y234" si="53">W211-X211</f>
        <v>0</v>
      </c>
    </row>
    <row r="212" spans="1:25" hidden="1" x14ac:dyDescent="0.25">
      <c r="B212" s="43" t="s">
        <v>36</v>
      </c>
      <c r="C212" s="44">
        <f t="shared" si="46"/>
        <v>7816</v>
      </c>
      <c r="D212" s="44">
        <v>8024</v>
      </c>
      <c r="E212" s="44">
        <f t="shared" si="47"/>
        <v>208</v>
      </c>
      <c r="F212" s="44">
        <v>146</v>
      </c>
      <c r="G212" s="70">
        <f t="shared" si="48"/>
        <v>30368</v>
      </c>
      <c r="H212" s="44">
        <f t="shared" si="49"/>
        <v>5261</v>
      </c>
      <c r="I212" s="44">
        <v>5272</v>
      </c>
      <c r="J212" s="44">
        <f t="shared" si="50"/>
        <v>11</v>
      </c>
      <c r="K212" s="44">
        <f t="shared" ref="K212:K220" si="54">IF(J212&lt;=120,576,IF(AND(J212&gt;=121,J212&lt;=150),761,IF(AND(J212&gt;=151,J212&lt;=200),1317,IF(J212&gt;=201,2430,))))</f>
        <v>576</v>
      </c>
      <c r="L212" s="70">
        <f t="shared" ref="L212:L220" si="55">IF(K212=576,K212*J212,IF(K212=761,120*576+(J212-120)*761,IF(K212=1317,120*576+30*761+(J212-150)*1317,IF(K212=2430,120*576+30*761+50*1317+(J212-200)*2430,))))</f>
        <v>6336</v>
      </c>
      <c r="M212" s="70">
        <v>3943</v>
      </c>
      <c r="N212" s="70"/>
      <c r="O212" s="46"/>
      <c r="P212" s="46"/>
      <c r="Q212" s="70"/>
      <c r="R212" s="70"/>
      <c r="S212" s="70">
        <v>82581</v>
      </c>
      <c r="T212" s="70"/>
      <c r="U212" s="70">
        <f t="shared" si="35"/>
        <v>123228</v>
      </c>
      <c r="V212" s="46">
        <f t="shared" si="51"/>
        <v>0</v>
      </c>
      <c r="W212" s="46">
        <f t="shared" si="52"/>
        <v>123228</v>
      </c>
      <c r="X212" s="135">
        <v>123228</v>
      </c>
      <c r="Y212" s="46">
        <f t="shared" si="53"/>
        <v>0</v>
      </c>
    </row>
    <row r="213" spans="1:25" hidden="1" x14ac:dyDescent="0.25">
      <c r="B213" s="43" t="s">
        <v>37</v>
      </c>
      <c r="C213" s="44">
        <f t="shared" si="46"/>
        <v>8024</v>
      </c>
      <c r="D213" s="44">
        <v>8142</v>
      </c>
      <c r="E213" s="44">
        <f t="shared" si="47"/>
        <v>118</v>
      </c>
      <c r="F213" s="44">
        <v>146</v>
      </c>
      <c r="G213" s="70">
        <f t="shared" si="48"/>
        <v>17228</v>
      </c>
      <c r="H213" s="44">
        <f t="shared" si="49"/>
        <v>5272</v>
      </c>
      <c r="I213" s="44">
        <v>5274</v>
      </c>
      <c r="J213" s="44">
        <f t="shared" si="50"/>
        <v>2</v>
      </c>
      <c r="K213" s="44">
        <f t="shared" si="54"/>
        <v>576</v>
      </c>
      <c r="L213" s="70">
        <f t="shared" si="55"/>
        <v>1152</v>
      </c>
      <c r="M213" s="70">
        <v>3943</v>
      </c>
      <c r="N213" s="70"/>
      <c r="O213" s="46"/>
      <c r="P213" s="46"/>
      <c r="Q213" s="70"/>
      <c r="R213" s="70"/>
      <c r="S213" s="70">
        <v>82581</v>
      </c>
      <c r="T213" s="70"/>
      <c r="U213" s="70">
        <f t="shared" si="35"/>
        <v>104904</v>
      </c>
      <c r="V213" s="46">
        <f t="shared" si="51"/>
        <v>0</v>
      </c>
      <c r="W213" s="46">
        <f t="shared" si="52"/>
        <v>104904</v>
      </c>
      <c r="X213" s="73"/>
      <c r="Y213" s="46">
        <f t="shared" si="53"/>
        <v>104904</v>
      </c>
    </row>
    <row r="214" spans="1:25" hidden="1" x14ac:dyDescent="0.25">
      <c r="B214" s="43" t="s">
        <v>38</v>
      </c>
      <c r="C214" s="44">
        <f t="shared" si="46"/>
        <v>8142</v>
      </c>
      <c r="D214" s="44">
        <v>8395</v>
      </c>
      <c r="E214" s="44">
        <f t="shared" si="47"/>
        <v>253</v>
      </c>
      <c r="F214" s="44">
        <v>146</v>
      </c>
      <c r="G214" s="70">
        <f t="shared" si="48"/>
        <v>36938</v>
      </c>
      <c r="H214" s="44">
        <f t="shared" si="49"/>
        <v>5274</v>
      </c>
      <c r="I214" s="44">
        <v>5275</v>
      </c>
      <c r="J214" s="44">
        <f t="shared" si="50"/>
        <v>1</v>
      </c>
      <c r="K214" s="44">
        <f t="shared" si="54"/>
        <v>576</v>
      </c>
      <c r="L214" s="70">
        <f t="shared" si="55"/>
        <v>576</v>
      </c>
      <c r="M214" s="70">
        <v>3943</v>
      </c>
      <c r="N214" s="70"/>
      <c r="O214" s="46"/>
      <c r="P214" s="46"/>
      <c r="Q214" s="70"/>
      <c r="R214" s="70"/>
      <c r="S214" s="70">
        <v>82581</v>
      </c>
      <c r="T214" s="70"/>
      <c r="U214" s="70">
        <f t="shared" si="35"/>
        <v>124038</v>
      </c>
      <c r="V214" s="46">
        <f t="shared" si="51"/>
        <v>104904</v>
      </c>
      <c r="W214" s="46">
        <f t="shared" si="52"/>
        <v>228942</v>
      </c>
      <c r="X214" s="135">
        <v>228942</v>
      </c>
      <c r="Y214" s="46">
        <f t="shared" si="53"/>
        <v>0</v>
      </c>
    </row>
    <row r="215" spans="1:25" hidden="1" x14ac:dyDescent="0.25">
      <c r="B215" s="43" t="s">
        <v>39</v>
      </c>
      <c r="C215" s="44">
        <f t="shared" si="46"/>
        <v>8395</v>
      </c>
      <c r="D215" s="44">
        <v>8587</v>
      </c>
      <c r="E215" s="44">
        <f t="shared" si="47"/>
        <v>192</v>
      </c>
      <c r="F215" s="44">
        <v>146</v>
      </c>
      <c r="G215" s="70">
        <f t="shared" si="48"/>
        <v>28032</v>
      </c>
      <c r="H215" s="44">
        <f t="shared" si="49"/>
        <v>5275</v>
      </c>
      <c r="I215" s="44">
        <v>5275</v>
      </c>
      <c r="J215" s="44">
        <f t="shared" si="50"/>
        <v>0</v>
      </c>
      <c r="K215" s="44">
        <f t="shared" si="54"/>
        <v>576</v>
      </c>
      <c r="L215" s="70">
        <f t="shared" si="55"/>
        <v>0</v>
      </c>
      <c r="M215" s="70">
        <v>3943</v>
      </c>
      <c r="N215" s="70"/>
      <c r="O215" s="46"/>
      <c r="P215" s="46"/>
      <c r="Q215" s="70"/>
      <c r="R215" s="70"/>
      <c r="S215" s="70">
        <v>82581</v>
      </c>
      <c r="T215" s="70"/>
      <c r="U215" s="70">
        <f t="shared" si="35"/>
        <v>114556</v>
      </c>
      <c r="V215" s="46">
        <f t="shared" si="51"/>
        <v>0</v>
      </c>
      <c r="W215" s="46">
        <f t="shared" si="52"/>
        <v>114556</v>
      </c>
      <c r="X215" s="135">
        <v>114556</v>
      </c>
      <c r="Y215" s="46">
        <f t="shared" si="53"/>
        <v>0</v>
      </c>
    </row>
    <row r="216" spans="1:25" hidden="1" x14ac:dyDescent="0.25">
      <c r="B216" s="43" t="s">
        <v>40</v>
      </c>
      <c r="C216" s="44">
        <f t="shared" si="46"/>
        <v>8587</v>
      </c>
      <c r="D216" s="44">
        <v>8726</v>
      </c>
      <c r="E216" s="44">
        <f t="shared" si="47"/>
        <v>139</v>
      </c>
      <c r="F216" s="44">
        <v>146</v>
      </c>
      <c r="G216" s="70">
        <f t="shared" si="48"/>
        <v>20294</v>
      </c>
      <c r="H216" s="44">
        <f t="shared" si="49"/>
        <v>5275</v>
      </c>
      <c r="I216" s="44">
        <v>5275</v>
      </c>
      <c r="J216" s="44">
        <f t="shared" si="50"/>
        <v>0</v>
      </c>
      <c r="K216" s="44">
        <f t="shared" si="54"/>
        <v>576</v>
      </c>
      <c r="L216" s="70">
        <f t="shared" si="55"/>
        <v>0</v>
      </c>
      <c r="M216" s="70">
        <v>3943</v>
      </c>
      <c r="N216" s="70"/>
      <c r="O216" s="46"/>
      <c r="P216" s="46"/>
      <c r="Q216" s="70"/>
      <c r="R216" s="70"/>
      <c r="S216" s="70">
        <v>82581</v>
      </c>
      <c r="T216" s="70"/>
      <c r="U216" s="70">
        <f t="shared" si="35"/>
        <v>106818</v>
      </c>
      <c r="V216" s="46">
        <f t="shared" si="51"/>
        <v>0</v>
      </c>
      <c r="W216" s="46">
        <f t="shared" si="52"/>
        <v>106818</v>
      </c>
      <c r="X216" s="135">
        <v>106818</v>
      </c>
      <c r="Y216" s="46">
        <f t="shared" si="53"/>
        <v>0</v>
      </c>
    </row>
    <row r="217" spans="1:25" hidden="1" x14ac:dyDescent="0.25">
      <c r="B217" s="43" t="s">
        <v>41</v>
      </c>
      <c r="C217" s="44">
        <f t="shared" si="46"/>
        <v>8726</v>
      </c>
      <c r="D217" s="44">
        <v>8855</v>
      </c>
      <c r="E217" s="44">
        <f t="shared" si="47"/>
        <v>129</v>
      </c>
      <c r="F217" s="44">
        <v>146</v>
      </c>
      <c r="G217" s="70">
        <f t="shared" si="48"/>
        <v>18834</v>
      </c>
      <c r="H217" s="44">
        <f t="shared" si="49"/>
        <v>5275</v>
      </c>
      <c r="I217" s="44">
        <v>5275</v>
      </c>
      <c r="J217" s="44">
        <f t="shared" si="50"/>
        <v>0</v>
      </c>
      <c r="K217" s="44">
        <f t="shared" si="54"/>
        <v>576</v>
      </c>
      <c r="L217" s="70">
        <f t="shared" si="55"/>
        <v>0</v>
      </c>
      <c r="M217" s="70">
        <v>3943</v>
      </c>
      <c r="N217" s="70"/>
      <c r="O217" s="46"/>
      <c r="P217" s="46"/>
      <c r="Q217" s="70"/>
      <c r="R217" s="70"/>
      <c r="S217" s="70">
        <v>82581</v>
      </c>
      <c r="T217" s="70"/>
      <c r="U217" s="70">
        <f t="shared" si="35"/>
        <v>105358</v>
      </c>
      <c r="V217" s="46">
        <f t="shared" si="51"/>
        <v>0</v>
      </c>
      <c r="W217" s="46">
        <f t="shared" si="52"/>
        <v>105358</v>
      </c>
      <c r="X217" s="135">
        <v>105358</v>
      </c>
      <c r="Y217" s="46">
        <f t="shared" si="53"/>
        <v>0</v>
      </c>
    </row>
    <row r="218" spans="1:25" hidden="1" x14ac:dyDescent="0.25">
      <c r="B218" s="43" t="s">
        <v>42</v>
      </c>
      <c r="C218" s="44">
        <f t="shared" si="46"/>
        <v>8855</v>
      </c>
      <c r="D218" s="44">
        <v>9023</v>
      </c>
      <c r="E218" s="44">
        <f t="shared" si="47"/>
        <v>168</v>
      </c>
      <c r="F218" s="44">
        <v>146</v>
      </c>
      <c r="G218" s="70">
        <f t="shared" si="48"/>
        <v>24528</v>
      </c>
      <c r="H218" s="44">
        <f t="shared" si="49"/>
        <v>5275</v>
      </c>
      <c r="I218" s="44">
        <v>5276</v>
      </c>
      <c r="J218" s="44">
        <f t="shared" si="50"/>
        <v>1</v>
      </c>
      <c r="K218" s="44">
        <f t="shared" si="54"/>
        <v>576</v>
      </c>
      <c r="L218" s="70">
        <f t="shared" si="55"/>
        <v>576</v>
      </c>
      <c r="M218" s="70">
        <v>3943</v>
      </c>
      <c r="N218" s="70"/>
      <c r="O218" s="46"/>
      <c r="P218" s="46"/>
      <c r="Q218" s="70"/>
      <c r="R218" s="70"/>
      <c r="S218" s="70">
        <v>82581</v>
      </c>
      <c r="T218" s="70"/>
      <c r="U218" s="70">
        <f t="shared" si="35"/>
        <v>111628</v>
      </c>
      <c r="V218" s="46">
        <f t="shared" si="51"/>
        <v>0</v>
      </c>
      <c r="W218" s="46">
        <f t="shared" si="52"/>
        <v>111628</v>
      </c>
      <c r="X218" s="135">
        <v>111628</v>
      </c>
      <c r="Y218" s="46">
        <f t="shared" si="53"/>
        <v>0</v>
      </c>
    </row>
    <row r="219" spans="1:25" hidden="1" x14ac:dyDescent="0.25">
      <c r="B219" s="43" t="s">
        <v>43</v>
      </c>
      <c r="C219" s="44">
        <f t="shared" si="46"/>
        <v>9023</v>
      </c>
      <c r="D219" s="44">
        <v>9154</v>
      </c>
      <c r="E219" s="44">
        <f t="shared" si="47"/>
        <v>131</v>
      </c>
      <c r="F219" s="44">
        <v>146</v>
      </c>
      <c r="G219" s="70">
        <f t="shared" si="48"/>
        <v>19126</v>
      </c>
      <c r="H219" s="44">
        <f t="shared" si="49"/>
        <v>5276</v>
      </c>
      <c r="I219" s="44">
        <v>5276</v>
      </c>
      <c r="J219" s="44">
        <f t="shared" si="50"/>
        <v>0</v>
      </c>
      <c r="K219" s="44">
        <f t="shared" si="54"/>
        <v>576</v>
      </c>
      <c r="L219" s="70">
        <f t="shared" si="55"/>
        <v>0</v>
      </c>
      <c r="M219" s="70">
        <v>3943</v>
      </c>
      <c r="N219" s="70"/>
      <c r="O219" s="46"/>
      <c r="P219" s="46"/>
      <c r="Q219" s="70"/>
      <c r="R219" s="70"/>
      <c r="S219" s="70">
        <v>82581</v>
      </c>
      <c r="T219" s="70"/>
      <c r="U219" s="70">
        <f t="shared" si="35"/>
        <v>105650</v>
      </c>
      <c r="V219" s="46">
        <f t="shared" si="51"/>
        <v>0</v>
      </c>
      <c r="W219" s="46">
        <f t="shared" si="52"/>
        <v>105650</v>
      </c>
      <c r="X219" s="135">
        <v>105650</v>
      </c>
      <c r="Y219" s="46">
        <f t="shared" si="53"/>
        <v>0</v>
      </c>
    </row>
    <row r="220" spans="1:25" hidden="1" x14ac:dyDescent="0.25">
      <c r="B220" s="43" t="s">
        <v>44</v>
      </c>
      <c r="C220" s="44">
        <f t="shared" si="46"/>
        <v>9154</v>
      </c>
      <c r="D220" s="44">
        <v>9312</v>
      </c>
      <c r="E220" s="44">
        <f t="shared" si="47"/>
        <v>158</v>
      </c>
      <c r="F220" s="44">
        <v>146</v>
      </c>
      <c r="G220" s="70">
        <f t="shared" si="48"/>
        <v>23068</v>
      </c>
      <c r="H220" s="44">
        <f t="shared" si="49"/>
        <v>5276</v>
      </c>
      <c r="I220" s="44">
        <v>5276</v>
      </c>
      <c r="J220" s="44">
        <f t="shared" si="50"/>
        <v>0</v>
      </c>
      <c r="K220" s="44">
        <f t="shared" si="54"/>
        <v>576</v>
      </c>
      <c r="L220" s="70">
        <f t="shared" si="55"/>
        <v>0</v>
      </c>
      <c r="M220" s="70">
        <v>3943</v>
      </c>
      <c r="N220" s="70"/>
      <c r="O220" s="46"/>
      <c r="P220" s="46"/>
      <c r="Q220" s="70"/>
      <c r="R220" s="70"/>
      <c r="S220" s="70">
        <v>82581</v>
      </c>
      <c r="T220" s="70"/>
      <c r="U220" s="70">
        <f t="shared" si="35"/>
        <v>109592</v>
      </c>
      <c r="V220" s="46">
        <f t="shared" si="51"/>
        <v>0</v>
      </c>
      <c r="W220" s="46">
        <f t="shared" si="52"/>
        <v>109592</v>
      </c>
      <c r="X220" s="135">
        <v>109592</v>
      </c>
      <c r="Y220" s="46">
        <f t="shared" si="53"/>
        <v>0</v>
      </c>
    </row>
    <row r="221" spans="1:25" hidden="1" x14ac:dyDescent="0.25">
      <c r="B221" s="43" t="s">
        <v>45</v>
      </c>
      <c r="C221" s="44">
        <f t="shared" si="46"/>
        <v>9312</v>
      </c>
      <c r="D221" s="44">
        <v>9510</v>
      </c>
      <c r="E221" s="44">
        <f t="shared" si="47"/>
        <v>198</v>
      </c>
      <c r="F221" s="44">
        <v>146</v>
      </c>
      <c r="G221" s="70">
        <f t="shared" si="48"/>
        <v>28908</v>
      </c>
      <c r="H221" s="44">
        <f t="shared" si="49"/>
        <v>5276</v>
      </c>
      <c r="I221" s="44">
        <v>5277</v>
      </c>
      <c r="J221" s="44">
        <f t="shared" si="50"/>
        <v>1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576</v>
      </c>
      <c r="M221" s="70">
        <v>3943</v>
      </c>
      <c r="N221" s="70"/>
      <c r="O221" s="46"/>
      <c r="P221" s="46"/>
      <c r="Q221" s="70"/>
      <c r="R221" s="70"/>
      <c r="S221" s="70">
        <v>82581</v>
      </c>
      <c r="T221" s="70"/>
      <c r="U221" s="70">
        <f t="shared" si="35"/>
        <v>116008</v>
      </c>
      <c r="V221" s="46">
        <f t="shared" si="51"/>
        <v>0</v>
      </c>
      <c r="W221" s="46">
        <f t="shared" si="52"/>
        <v>116008</v>
      </c>
      <c r="X221" s="135">
        <v>116008</v>
      </c>
      <c r="Y221" s="46">
        <f t="shared" si="53"/>
        <v>0</v>
      </c>
    </row>
    <row r="222" spans="1:25" ht="15.75" hidden="1" thickBot="1" x14ac:dyDescent="0.3">
      <c r="B222" s="83" t="s">
        <v>46</v>
      </c>
      <c r="C222" s="84">
        <f t="shared" si="46"/>
        <v>9510</v>
      </c>
      <c r="D222" s="84">
        <v>9820</v>
      </c>
      <c r="E222" s="84">
        <f t="shared" si="47"/>
        <v>310</v>
      </c>
      <c r="F222" s="84">
        <v>146</v>
      </c>
      <c r="G222" s="35">
        <f t="shared" si="48"/>
        <v>45260</v>
      </c>
      <c r="H222" s="84">
        <f t="shared" si="49"/>
        <v>5277</v>
      </c>
      <c r="I222" s="84">
        <v>5278</v>
      </c>
      <c r="J222" s="84">
        <f t="shared" ref="J222:J234" si="56">I222-H222</f>
        <v>1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576</v>
      </c>
      <c r="M222" s="35">
        <v>3943</v>
      </c>
      <c r="N222" s="35"/>
      <c r="O222" s="36"/>
      <c r="P222" s="36"/>
      <c r="Q222" s="35">
        <v>120900</v>
      </c>
      <c r="R222" s="35"/>
      <c r="S222" s="35">
        <v>82581</v>
      </c>
      <c r="T222" s="35"/>
      <c r="U222" s="35">
        <f t="shared" si="35"/>
        <v>253260</v>
      </c>
      <c r="V222" s="36">
        <f t="shared" si="51"/>
        <v>0</v>
      </c>
      <c r="W222" s="36">
        <f t="shared" si="52"/>
        <v>253260</v>
      </c>
      <c r="X222" s="131">
        <v>253260</v>
      </c>
      <c r="Y222" s="36">
        <f t="shared" si="53"/>
        <v>0</v>
      </c>
    </row>
    <row r="223" spans="1:25" hidden="1" x14ac:dyDescent="0.25">
      <c r="A223">
        <v>2021</v>
      </c>
      <c r="B223" s="43" t="s">
        <v>35</v>
      </c>
      <c r="C223" s="44">
        <f t="shared" si="46"/>
        <v>9820</v>
      </c>
      <c r="D223" s="44">
        <v>10341</v>
      </c>
      <c r="E223" s="44">
        <f t="shared" si="47"/>
        <v>521</v>
      </c>
      <c r="F223" s="44">
        <v>146</v>
      </c>
      <c r="G223" s="70">
        <f t="shared" ref="G223:G234" si="57">E223*F223</f>
        <v>76066</v>
      </c>
      <c r="H223" s="44">
        <v>0</v>
      </c>
      <c r="I223" s="44">
        <v>20</v>
      </c>
      <c r="J223" s="44">
        <f t="shared" si="56"/>
        <v>20</v>
      </c>
      <c r="K223" s="44">
        <f t="shared" ref="K223:K234" si="58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11860</v>
      </c>
      <c r="M223" s="70">
        <v>4061</v>
      </c>
      <c r="N223" s="70"/>
      <c r="O223" s="70"/>
      <c r="P223" s="70"/>
      <c r="Q223" s="70"/>
      <c r="R223" s="70"/>
      <c r="S223" s="70">
        <v>85058</v>
      </c>
      <c r="T223" s="70"/>
      <c r="U223" s="70">
        <f t="shared" ref="U223:U258" si="59">G223+L223+M223+N223+Q223+R223+S223+T223</f>
        <v>177045</v>
      </c>
      <c r="V223" s="46">
        <f t="shared" si="51"/>
        <v>0</v>
      </c>
      <c r="W223" s="41">
        <f t="shared" si="52"/>
        <v>177045</v>
      </c>
      <c r="X223" s="69">
        <v>177045</v>
      </c>
      <c r="Y223" s="41">
        <f t="shared" si="53"/>
        <v>0</v>
      </c>
    </row>
    <row r="224" spans="1:25" hidden="1" x14ac:dyDescent="0.25">
      <c r="B224" s="43" t="s">
        <v>36</v>
      </c>
      <c r="C224" s="44">
        <f t="shared" si="46"/>
        <v>10341</v>
      </c>
      <c r="D224" s="44">
        <v>11091</v>
      </c>
      <c r="E224" s="44">
        <f t="shared" si="47"/>
        <v>750</v>
      </c>
      <c r="F224" s="44">
        <v>146</v>
      </c>
      <c r="G224" s="70">
        <f t="shared" si="57"/>
        <v>109500</v>
      </c>
      <c r="H224" s="44">
        <f t="shared" si="49"/>
        <v>20</v>
      </c>
      <c r="I224" s="44">
        <v>42</v>
      </c>
      <c r="J224" s="44">
        <f t="shared" si="56"/>
        <v>22</v>
      </c>
      <c r="K224" s="44">
        <f t="shared" si="58"/>
        <v>593</v>
      </c>
      <c r="L224" s="46">
        <f t="shared" ref="L224:L234" si="60">IF(K224=593,K224*J224,IF(K224=784,80*593+(J224-80)*784,IF(K224=1357,80*593+20*784+(J224-100)*1357,IF(K224=2501,80*593+20*784+100*1357+(J224-200)*2501,))))</f>
        <v>13046</v>
      </c>
      <c r="M224" s="70">
        <v>4061</v>
      </c>
      <c r="N224" s="70"/>
      <c r="O224" s="70"/>
      <c r="P224" s="70"/>
      <c r="Q224" s="70"/>
      <c r="R224" s="70"/>
      <c r="S224" s="70">
        <v>85058</v>
      </c>
      <c r="T224" s="70"/>
      <c r="U224" s="70">
        <f t="shared" si="59"/>
        <v>211665</v>
      </c>
      <c r="V224" s="46">
        <f t="shared" si="51"/>
        <v>0</v>
      </c>
      <c r="W224" s="46">
        <f t="shared" si="52"/>
        <v>211665</v>
      </c>
      <c r="X224" s="70">
        <v>211665</v>
      </c>
      <c r="Y224" s="46">
        <f t="shared" si="53"/>
        <v>0</v>
      </c>
    </row>
    <row r="225" spans="1:25" hidden="1" x14ac:dyDescent="0.25">
      <c r="B225" s="43" t="s">
        <v>37</v>
      </c>
      <c r="C225" s="44">
        <f t="shared" si="46"/>
        <v>11091</v>
      </c>
      <c r="D225" s="44">
        <v>11602</v>
      </c>
      <c r="E225" s="44">
        <f t="shared" si="47"/>
        <v>511</v>
      </c>
      <c r="F225" s="44">
        <v>146</v>
      </c>
      <c r="G225" s="70">
        <f t="shared" si="57"/>
        <v>74606</v>
      </c>
      <c r="H225" s="44">
        <f t="shared" si="49"/>
        <v>42</v>
      </c>
      <c r="I225" s="44">
        <v>57</v>
      </c>
      <c r="J225" s="44">
        <f t="shared" si="56"/>
        <v>15</v>
      </c>
      <c r="K225" s="44">
        <f t="shared" si="58"/>
        <v>593</v>
      </c>
      <c r="L225" s="46">
        <f t="shared" si="60"/>
        <v>8895</v>
      </c>
      <c r="M225" s="70">
        <v>4061</v>
      </c>
      <c r="N225" s="70"/>
      <c r="O225" s="70"/>
      <c r="P225" s="70"/>
      <c r="Q225" s="70"/>
      <c r="R225" s="70"/>
      <c r="S225" s="70">
        <v>85058</v>
      </c>
      <c r="T225" s="70"/>
      <c r="U225" s="70">
        <f t="shared" si="59"/>
        <v>172620</v>
      </c>
      <c r="V225" s="46">
        <f t="shared" si="51"/>
        <v>0</v>
      </c>
      <c r="W225" s="46">
        <f t="shared" si="52"/>
        <v>172620</v>
      </c>
      <c r="X225" s="70">
        <v>172620</v>
      </c>
      <c r="Y225" s="46">
        <f t="shared" si="53"/>
        <v>0</v>
      </c>
    </row>
    <row r="226" spans="1:25" hidden="1" x14ac:dyDescent="0.25">
      <c r="B226" s="43" t="s">
        <v>38</v>
      </c>
      <c r="C226" s="44">
        <f t="shared" si="46"/>
        <v>11602</v>
      </c>
      <c r="D226" s="44">
        <v>11811</v>
      </c>
      <c r="E226" s="44">
        <f t="shared" si="47"/>
        <v>209</v>
      </c>
      <c r="F226" s="44">
        <v>146</v>
      </c>
      <c r="G226" s="70">
        <f t="shared" si="57"/>
        <v>30514</v>
      </c>
      <c r="H226" s="44">
        <f t="shared" si="49"/>
        <v>57</v>
      </c>
      <c r="I226" s="44">
        <v>61</v>
      </c>
      <c r="J226" s="44">
        <f t="shared" si="56"/>
        <v>4</v>
      </c>
      <c r="K226" s="44">
        <f t="shared" si="58"/>
        <v>593</v>
      </c>
      <c r="L226" s="46">
        <f t="shared" si="60"/>
        <v>2372</v>
      </c>
      <c r="M226" s="70">
        <v>4061</v>
      </c>
      <c r="N226" s="70"/>
      <c r="O226" s="70"/>
      <c r="P226" s="70"/>
      <c r="Q226" s="70"/>
      <c r="R226" s="70"/>
      <c r="S226" s="70">
        <v>85058</v>
      </c>
      <c r="T226" s="70"/>
      <c r="U226" s="70">
        <f t="shared" si="59"/>
        <v>122005</v>
      </c>
      <c r="V226" s="46">
        <f t="shared" si="51"/>
        <v>0</v>
      </c>
      <c r="W226" s="46">
        <f t="shared" si="52"/>
        <v>122005</v>
      </c>
      <c r="X226" s="135"/>
      <c r="Y226" s="46">
        <f t="shared" ref="Y226" si="61">W226-X226</f>
        <v>122005</v>
      </c>
    </row>
    <row r="227" spans="1:25" hidden="1" x14ac:dyDescent="0.25">
      <c r="B227" s="43" t="s">
        <v>39</v>
      </c>
      <c r="C227" s="44">
        <f t="shared" si="46"/>
        <v>11811</v>
      </c>
      <c r="D227" s="44">
        <v>12216</v>
      </c>
      <c r="E227" s="44">
        <f t="shared" si="47"/>
        <v>405</v>
      </c>
      <c r="F227" s="44">
        <v>146</v>
      </c>
      <c r="G227" s="70">
        <f t="shared" si="57"/>
        <v>59130</v>
      </c>
      <c r="H227" s="44">
        <f t="shared" si="49"/>
        <v>61</v>
      </c>
      <c r="I227" s="44">
        <v>69</v>
      </c>
      <c r="J227" s="44">
        <f t="shared" si="56"/>
        <v>8</v>
      </c>
      <c r="K227" s="44">
        <f t="shared" si="58"/>
        <v>593</v>
      </c>
      <c r="L227" s="46">
        <f t="shared" si="60"/>
        <v>4744</v>
      </c>
      <c r="M227" s="70">
        <v>4061</v>
      </c>
      <c r="N227" s="70"/>
      <c r="O227" s="70"/>
      <c r="P227" s="70"/>
      <c r="Q227" s="70"/>
      <c r="R227" s="70"/>
      <c r="S227" s="70">
        <v>85058</v>
      </c>
      <c r="T227" s="70"/>
      <c r="U227" s="70">
        <f t="shared" si="59"/>
        <v>152993</v>
      </c>
      <c r="V227" s="46">
        <f t="shared" si="51"/>
        <v>122005</v>
      </c>
      <c r="W227" s="46">
        <f t="shared" si="52"/>
        <v>274998</v>
      </c>
      <c r="X227" s="70">
        <v>274998</v>
      </c>
      <c r="Y227" s="46">
        <f t="shared" si="53"/>
        <v>0</v>
      </c>
    </row>
    <row r="228" spans="1:25" hidden="1" x14ac:dyDescent="0.25">
      <c r="B228" s="43" t="s">
        <v>40</v>
      </c>
      <c r="C228" s="44">
        <f t="shared" si="46"/>
        <v>12216</v>
      </c>
      <c r="D228" s="44">
        <v>12361</v>
      </c>
      <c r="E228" s="44">
        <f t="shared" si="47"/>
        <v>145</v>
      </c>
      <c r="F228" s="44">
        <v>146</v>
      </c>
      <c r="G228" s="70">
        <f t="shared" si="57"/>
        <v>21170</v>
      </c>
      <c r="H228" s="44">
        <f t="shared" si="49"/>
        <v>69</v>
      </c>
      <c r="I228" s="44">
        <v>75</v>
      </c>
      <c r="J228" s="44">
        <f t="shared" si="56"/>
        <v>6</v>
      </c>
      <c r="K228" s="44">
        <f t="shared" si="58"/>
        <v>593</v>
      </c>
      <c r="L228" s="46">
        <f t="shared" si="60"/>
        <v>3558</v>
      </c>
      <c r="M228" s="70">
        <v>4061</v>
      </c>
      <c r="N228" s="70"/>
      <c r="O228" s="70"/>
      <c r="P228" s="70"/>
      <c r="Q228" s="70"/>
      <c r="R228" s="70"/>
      <c r="S228" s="70">
        <v>85058</v>
      </c>
      <c r="T228" s="70"/>
      <c r="U228" s="70">
        <f t="shared" si="59"/>
        <v>113847</v>
      </c>
      <c r="V228" s="46">
        <f t="shared" si="51"/>
        <v>0</v>
      </c>
      <c r="W228" s="46">
        <f t="shared" si="52"/>
        <v>113847</v>
      </c>
      <c r="X228" s="70">
        <v>113847</v>
      </c>
      <c r="Y228" s="46">
        <f t="shared" si="53"/>
        <v>0</v>
      </c>
    </row>
    <row r="229" spans="1:25" hidden="1" x14ac:dyDescent="0.25">
      <c r="B229" s="43" t="s">
        <v>41</v>
      </c>
      <c r="C229" s="44">
        <f t="shared" si="46"/>
        <v>12361</v>
      </c>
      <c r="D229" s="44">
        <v>12728</v>
      </c>
      <c r="E229" s="44">
        <f t="shared" si="47"/>
        <v>367</v>
      </c>
      <c r="F229" s="44">
        <v>146</v>
      </c>
      <c r="G229" s="70">
        <f t="shared" si="57"/>
        <v>53582</v>
      </c>
      <c r="H229" s="44">
        <f t="shared" si="49"/>
        <v>75</v>
      </c>
      <c r="I229" s="44">
        <v>79</v>
      </c>
      <c r="J229" s="44">
        <f t="shared" si="56"/>
        <v>4</v>
      </c>
      <c r="K229" s="44">
        <f t="shared" si="58"/>
        <v>593</v>
      </c>
      <c r="L229" s="46">
        <f t="shared" si="60"/>
        <v>2372</v>
      </c>
      <c r="M229" s="70">
        <v>4061</v>
      </c>
      <c r="N229" s="70"/>
      <c r="O229" s="70"/>
      <c r="P229" s="70"/>
      <c r="Q229" s="70"/>
      <c r="R229" s="70"/>
      <c r="S229" s="70">
        <v>85058</v>
      </c>
      <c r="T229" s="70"/>
      <c r="U229" s="70">
        <f t="shared" si="59"/>
        <v>145073</v>
      </c>
      <c r="V229" s="46">
        <f t="shared" si="51"/>
        <v>0</v>
      </c>
      <c r="W229" s="46">
        <f t="shared" si="52"/>
        <v>145073</v>
      </c>
      <c r="X229" s="70">
        <v>145073</v>
      </c>
      <c r="Y229" s="46">
        <f t="shared" si="53"/>
        <v>0</v>
      </c>
    </row>
    <row r="230" spans="1:25" hidden="1" x14ac:dyDescent="0.25">
      <c r="B230" s="43" t="s">
        <v>42</v>
      </c>
      <c r="C230" s="44">
        <f t="shared" si="46"/>
        <v>12728</v>
      </c>
      <c r="D230" s="44">
        <v>12870</v>
      </c>
      <c r="E230" s="44">
        <f t="shared" si="47"/>
        <v>142</v>
      </c>
      <c r="F230" s="44">
        <v>146</v>
      </c>
      <c r="G230" s="70">
        <f t="shared" si="57"/>
        <v>20732</v>
      </c>
      <c r="H230" s="44">
        <f t="shared" si="49"/>
        <v>79</v>
      </c>
      <c r="I230" s="44">
        <v>82</v>
      </c>
      <c r="J230" s="44">
        <f t="shared" si="56"/>
        <v>3</v>
      </c>
      <c r="K230" s="44">
        <f t="shared" si="58"/>
        <v>593</v>
      </c>
      <c r="L230" s="46">
        <f t="shared" si="60"/>
        <v>1779</v>
      </c>
      <c r="M230" s="70">
        <v>4061</v>
      </c>
      <c r="N230" s="70"/>
      <c r="O230" s="70"/>
      <c r="P230" s="70"/>
      <c r="Q230" s="70"/>
      <c r="R230" s="70"/>
      <c r="S230" s="70">
        <v>85058</v>
      </c>
      <c r="T230" s="70"/>
      <c r="U230" s="70">
        <f t="shared" si="59"/>
        <v>111630</v>
      </c>
      <c r="V230" s="46">
        <f t="shared" si="51"/>
        <v>0</v>
      </c>
      <c r="W230" s="46">
        <f t="shared" si="52"/>
        <v>111630</v>
      </c>
      <c r="X230" s="70">
        <v>111630</v>
      </c>
      <c r="Y230" s="46">
        <f t="shared" si="53"/>
        <v>0</v>
      </c>
    </row>
    <row r="231" spans="1:25" hidden="1" x14ac:dyDescent="0.25">
      <c r="B231" s="43" t="s">
        <v>43</v>
      </c>
      <c r="C231" s="44">
        <f t="shared" si="46"/>
        <v>12870</v>
      </c>
      <c r="D231" s="44">
        <v>13031</v>
      </c>
      <c r="E231" s="44">
        <f t="shared" si="47"/>
        <v>161</v>
      </c>
      <c r="F231" s="44">
        <v>146</v>
      </c>
      <c r="G231" s="70">
        <f t="shared" si="57"/>
        <v>23506</v>
      </c>
      <c r="H231" s="44">
        <f t="shared" si="49"/>
        <v>82</v>
      </c>
      <c r="I231" s="44">
        <v>83</v>
      </c>
      <c r="J231" s="44">
        <f t="shared" si="56"/>
        <v>1</v>
      </c>
      <c r="K231" s="44">
        <f t="shared" si="58"/>
        <v>593</v>
      </c>
      <c r="L231" s="46">
        <f t="shared" si="60"/>
        <v>593</v>
      </c>
      <c r="M231" s="70">
        <v>4061</v>
      </c>
      <c r="N231" s="70"/>
      <c r="O231" s="70"/>
      <c r="P231" s="70"/>
      <c r="Q231" s="70"/>
      <c r="R231" s="70"/>
      <c r="S231" s="70">
        <v>85058</v>
      </c>
      <c r="T231" s="70"/>
      <c r="U231" s="70">
        <f t="shared" si="59"/>
        <v>113218</v>
      </c>
      <c r="V231" s="46">
        <f t="shared" si="51"/>
        <v>0</v>
      </c>
      <c r="W231" s="46">
        <f t="shared" si="52"/>
        <v>113218</v>
      </c>
      <c r="X231" s="135"/>
      <c r="Y231" s="46">
        <f t="shared" si="53"/>
        <v>113218</v>
      </c>
    </row>
    <row r="232" spans="1:25" hidden="1" x14ac:dyDescent="0.25">
      <c r="B232" s="43" t="s">
        <v>44</v>
      </c>
      <c r="C232" s="44">
        <f t="shared" si="46"/>
        <v>13031</v>
      </c>
      <c r="D232" s="44">
        <v>13544</v>
      </c>
      <c r="E232" s="44">
        <f t="shared" si="47"/>
        <v>513</v>
      </c>
      <c r="F232" s="44">
        <v>146</v>
      </c>
      <c r="G232" s="70">
        <f t="shared" si="57"/>
        <v>74898</v>
      </c>
      <c r="H232" s="44">
        <f t="shared" si="49"/>
        <v>83</v>
      </c>
      <c r="I232" s="44">
        <v>100</v>
      </c>
      <c r="J232" s="44">
        <f t="shared" si="56"/>
        <v>17</v>
      </c>
      <c r="K232" s="44">
        <f t="shared" si="58"/>
        <v>593</v>
      </c>
      <c r="L232" s="46">
        <f t="shared" si="60"/>
        <v>10081</v>
      </c>
      <c r="M232" s="70">
        <v>4061</v>
      </c>
      <c r="N232" s="70"/>
      <c r="O232" s="70"/>
      <c r="P232" s="70"/>
      <c r="Q232" s="70"/>
      <c r="R232" s="70"/>
      <c r="S232" s="70">
        <v>85058</v>
      </c>
      <c r="T232" s="70"/>
      <c r="U232" s="70">
        <f t="shared" si="59"/>
        <v>174098</v>
      </c>
      <c r="V232" s="46">
        <f t="shared" si="51"/>
        <v>113218</v>
      </c>
      <c r="W232" s="46">
        <f t="shared" si="52"/>
        <v>287316</v>
      </c>
      <c r="X232" s="70">
        <v>287316</v>
      </c>
      <c r="Y232" s="46">
        <f t="shared" si="53"/>
        <v>0</v>
      </c>
    </row>
    <row r="233" spans="1:25" hidden="1" x14ac:dyDescent="0.25">
      <c r="B233" s="43" t="s">
        <v>45</v>
      </c>
      <c r="C233" s="44">
        <f t="shared" si="46"/>
        <v>13544</v>
      </c>
      <c r="D233" s="44">
        <v>13856</v>
      </c>
      <c r="E233" s="44">
        <f t="shared" si="47"/>
        <v>312</v>
      </c>
      <c r="F233" s="44">
        <v>146</v>
      </c>
      <c r="G233" s="70">
        <f t="shared" si="57"/>
        <v>45552</v>
      </c>
      <c r="H233" s="44">
        <f t="shared" si="49"/>
        <v>100</v>
      </c>
      <c r="I233" s="44">
        <v>118</v>
      </c>
      <c r="J233" s="44">
        <f t="shared" si="56"/>
        <v>18</v>
      </c>
      <c r="K233" s="44">
        <f t="shared" si="58"/>
        <v>593</v>
      </c>
      <c r="L233" s="46">
        <f t="shared" si="60"/>
        <v>10674</v>
      </c>
      <c r="M233" s="70">
        <v>4061</v>
      </c>
      <c r="N233" s="70"/>
      <c r="O233" s="70"/>
      <c r="P233" s="70"/>
      <c r="Q233" s="70"/>
      <c r="R233" s="70"/>
      <c r="S233" s="70">
        <v>85058</v>
      </c>
      <c r="T233" s="70"/>
      <c r="U233" s="70">
        <f t="shared" si="59"/>
        <v>145345</v>
      </c>
      <c r="V233" s="46">
        <f t="shared" si="51"/>
        <v>0</v>
      </c>
      <c r="W233" s="46">
        <f t="shared" si="52"/>
        <v>145345</v>
      </c>
      <c r="X233" s="70">
        <v>145345</v>
      </c>
      <c r="Y233" s="46">
        <f t="shared" si="53"/>
        <v>0</v>
      </c>
    </row>
    <row r="234" spans="1:25" ht="15.75" hidden="1" thickBot="1" x14ac:dyDescent="0.3">
      <c r="B234" s="83" t="s">
        <v>46</v>
      </c>
      <c r="C234" s="84">
        <f t="shared" si="46"/>
        <v>13856</v>
      </c>
      <c r="D234" s="84">
        <v>14155</v>
      </c>
      <c r="E234" s="84">
        <f t="shared" si="47"/>
        <v>299</v>
      </c>
      <c r="F234" s="84">
        <v>146</v>
      </c>
      <c r="G234" s="35">
        <f t="shared" si="57"/>
        <v>43654</v>
      </c>
      <c r="H234" s="84">
        <f t="shared" si="49"/>
        <v>118</v>
      </c>
      <c r="I234" s="84">
        <v>136</v>
      </c>
      <c r="J234" s="84">
        <f t="shared" si="56"/>
        <v>18</v>
      </c>
      <c r="K234" s="84">
        <f t="shared" si="58"/>
        <v>593</v>
      </c>
      <c r="L234" s="36">
        <f t="shared" si="60"/>
        <v>10674</v>
      </c>
      <c r="M234" s="35">
        <v>4061</v>
      </c>
      <c r="N234" s="35"/>
      <c r="O234" s="35"/>
      <c r="P234" s="35"/>
      <c r="Q234" s="35"/>
      <c r="R234" s="35"/>
      <c r="S234" s="35">
        <v>85058</v>
      </c>
      <c r="T234" s="35"/>
      <c r="U234" s="35">
        <f t="shared" si="59"/>
        <v>143447</v>
      </c>
      <c r="V234" s="36">
        <f t="shared" si="51"/>
        <v>0</v>
      </c>
      <c r="W234" s="36">
        <f t="shared" si="52"/>
        <v>143447</v>
      </c>
      <c r="X234" s="35">
        <v>143447</v>
      </c>
      <c r="Y234" s="36">
        <f t="shared" si="53"/>
        <v>0</v>
      </c>
    </row>
    <row r="235" spans="1:25" hidden="1" x14ac:dyDescent="0.25">
      <c r="A235">
        <v>2022</v>
      </c>
      <c r="B235" s="43" t="s">
        <v>35</v>
      </c>
      <c r="C235" s="44">
        <f t="shared" ref="C235:C246" si="62">D234</f>
        <v>14155</v>
      </c>
      <c r="D235" s="44">
        <v>14619</v>
      </c>
      <c r="E235" s="44">
        <f t="shared" ref="E235:E246" si="63">D235-C235</f>
        <v>464</v>
      </c>
      <c r="F235" s="44">
        <v>146</v>
      </c>
      <c r="G235" s="70">
        <f t="shared" ref="G235:G246" si="64">E235*F235</f>
        <v>67744</v>
      </c>
      <c r="H235" s="44">
        <f t="shared" ref="H235:H246" si="65">I234</f>
        <v>136</v>
      </c>
      <c r="I235" s="44">
        <v>150</v>
      </c>
      <c r="J235" s="44">
        <f>I235-H235</f>
        <v>14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8904</v>
      </c>
      <c r="M235" s="70">
        <v>4353</v>
      </c>
      <c r="N235" s="70"/>
      <c r="O235" s="70"/>
      <c r="P235" s="70"/>
      <c r="Q235" s="70"/>
      <c r="R235" s="70"/>
      <c r="S235" s="70">
        <v>91182</v>
      </c>
      <c r="T235" s="70"/>
      <c r="U235" s="70">
        <f t="shared" si="59"/>
        <v>172183</v>
      </c>
      <c r="V235" s="46">
        <f t="shared" ref="V235:V246" si="66">Y234</f>
        <v>0</v>
      </c>
      <c r="W235" s="46">
        <f t="shared" ref="W235:W246" si="67">U235+V235</f>
        <v>172183</v>
      </c>
      <c r="X235" s="70">
        <v>172183</v>
      </c>
      <c r="Y235" s="46">
        <f t="shared" ref="Y235:Y246" si="68">W235-X235</f>
        <v>0</v>
      </c>
    </row>
    <row r="236" spans="1:25" hidden="1" x14ac:dyDescent="0.25">
      <c r="B236" s="43" t="s">
        <v>36</v>
      </c>
      <c r="C236" s="44">
        <f t="shared" si="62"/>
        <v>14619</v>
      </c>
      <c r="D236" s="44">
        <v>14858</v>
      </c>
      <c r="E236" s="44">
        <f t="shared" si="63"/>
        <v>239</v>
      </c>
      <c r="F236" s="44">
        <v>146</v>
      </c>
      <c r="G236" s="70">
        <f t="shared" si="64"/>
        <v>34894</v>
      </c>
      <c r="H236" s="44">
        <f t="shared" si="65"/>
        <v>150</v>
      </c>
      <c r="I236" s="44">
        <v>171</v>
      </c>
      <c r="J236" s="44">
        <f t="shared" ref="J236:J246" si="69">I236-H236</f>
        <v>21</v>
      </c>
      <c r="K236" s="44">
        <f t="shared" ref="K236:K243" si="70">IF(J236&lt;=80,636,IF(AND(J236&gt;=81,J236&lt;=100),840,IF(AND(J236&gt;=101,J236&lt;=200),1455,IF(J236&gt;=201,2681,))))</f>
        <v>636</v>
      </c>
      <c r="L236" s="46">
        <f t="shared" ref="L236:L242" si="71">IF(K236=636,K236*J236,IF(K236=840,80*636+(J236-80)*840,IF(K236=1455,80*636+20*840+(J236-100)*1455,IF(K236=2501,80*636+20*840+100*1455+(J236-200)*2681,))))</f>
        <v>13356</v>
      </c>
      <c r="M236" s="70">
        <v>4353</v>
      </c>
      <c r="N236" s="70"/>
      <c r="O236" s="70"/>
      <c r="P236" s="70"/>
      <c r="Q236" s="70">
        <v>17663</v>
      </c>
      <c r="R236" s="70"/>
      <c r="S236" s="70">
        <v>91182</v>
      </c>
      <c r="T236" s="70"/>
      <c r="U236" s="70">
        <f t="shared" si="59"/>
        <v>161448</v>
      </c>
      <c r="V236" s="46">
        <f t="shared" si="66"/>
        <v>0</v>
      </c>
      <c r="W236" s="46">
        <f t="shared" si="67"/>
        <v>161448</v>
      </c>
      <c r="X236" s="70">
        <v>161448</v>
      </c>
      <c r="Y236" s="46">
        <f t="shared" si="68"/>
        <v>0</v>
      </c>
    </row>
    <row r="237" spans="1:25" hidden="1" x14ac:dyDescent="0.25">
      <c r="B237" s="43" t="s">
        <v>37</v>
      </c>
      <c r="C237" s="44">
        <f t="shared" si="62"/>
        <v>14858</v>
      </c>
      <c r="D237" s="44">
        <v>15060</v>
      </c>
      <c r="E237" s="44">
        <f t="shared" si="63"/>
        <v>202</v>
      </c>
      <c r="F237" s="44">
        <v>146</v>
      </c>
      <c r="G237" s="70">
        <f t="shared" si="64"/>
        <v>29492</v>
      </c>
      <c r="H237" s="44">
        <f t="shared" si="65"/>
        <v>171</v>
      </c>
      <c r="I237" s="44">
        <v>185</v>
      </c>
      <c r="J237" s="44">
        <f t="shared" si="69"/>
        <v>14</v>
      </c>
      <c r="K237" s="44">
        <f t="shared" si="70"/>
        <v>636</v>
      </c>
      <c r="L237" s="46">
        <f t="shared" si="71"/>
        <v>8904</v>
      </c>
      <c r="M237" s="70">
        <v>4353</v>
      </c>
      <c r="N237" s="70"/>
      <c r="O237" s="70"/>
      <c r="P237" s="70"/>
      <c r="Q237" s="70"/>
      <c r="R237" s="70"/>
      <c r="S237" s="70">
        <v>91182</v>
      </c>
      <c r="T237" s="70"/>
      <c r="U237" s="70">
        <f t="shared" si="59"/>
        <v>133931</v>
      </c>
      <c r="V237" s="46">
        <f t="shared" si="66"/>
        <v>0</v>
      </c>
      <c r="W237" s="46">
        <f t="shared" si="67"/>
        <v>133931</v>
      </c>
      <c r="X237" s="70">
        <v>133931</v>
      </c>
      <c r="Y237" s="46">
        <f t="shared" si="68"/>
        <v>0</v>
      </c>
    </row>
    <row r="238" spans="1:25" hidden="1" x14ac:dyDescent="0.25">
      <c r="B238" s="43" t="s">
        <v>38</v>
      </c>
      <c r="C238" s="44">
        <f t="shared" si="62"/>
        <v>15060</v>
      </c>
      <c r="D238" s="44">
        <v>15295</v>
      </c>
      <c r="E238" s="44">
        <f t="shared" si="63"/>
        <v>235</v>
      </c>
      <c r="F238" s="44">
        <v>146</v>
      </c>
      <c r="G238" s="70">
        <f t="shared" si="64"/>
        <v>34310</v>
      </c>
      <c r="H238" s="44">
        <f t="shared" si="65"/>
        <v>185</v>
      </c>
      <c r="I238" s="44">
        <v>198</v>
      </c>
      <c r="J238" s="44">
        <f>I238-H238</f>
        <v>13</v>
      </c>
      <c r="K238" s="44">
        <f t="shared" si="70"/>
        <v>636</v>
      </c>
      <c r="L238" s="46">
        <f t="shared" si="71"/>
        <v>8268</v>
      </c>
      <c r="M238" s="70">
        <v>4353</v>
      </c>
      <c r="N238" s="70"/>
      <c r="O238" s="70"/>
      <c r="P238" s="70"/>
      <c r="Q238" s="70"/>
      <c r="R238" s="70"/>
      <c r="S238" s="70">
        <v>91182</v>
      </c>
      <c r="T238" s="70"/>
      <c r="U238" s="70">
        <f t="shared" si="59"/>
        <v>138113</v>
      </c>
      <c r="V238" s="46">
        <f t="shared" si="66"/>
        <v>0</v>
      </c>
      <c r="W238" s="46">
        <f t="shared" si="67"/>
        <v>138113</v>
      </c>
      <c r="X238" s="70">
        <v>138113</v>
      </c>
      <c r="Y238" s="46">
        <f t="shared" si="68"/>
        <v>0</v>
      </c>
    </row>
    <row r="239" spans="1:25" hidden="1" x14ac:dyDescent="0.25">
      <c r="B239" s="43" t="s">
        <v>39</v>
      </c>
      <c r="C239" s="44">
        <f t="shared" si="62"/>
        <v>15295</v>
      </c>
      <c r="D239" s="44">
        <v>15573</v>
      </c>
      <c r="E239" s="44">
        <f t="shared" si="63"/>
        <v>278</v>
      </c>
      <c r="F239" s="44">
        <v>146</v>
      </c>
      <c r="G239" s="70">
        <f t="shared" si="64"/>
        <v>40588</v>
      </c>
      <c r="H239" s="44">
        <f t="shared" si="65"/>
        <v>198</v>
      </c>
      <c r="I239" s="44">
        <v>210</v>
      </c>
      <c r="J239" s="44">
        <f t="shared" si="69"/>
        <v>12</v>
      </c>
      <c r="K239" s="44">
        <f t="shared" si="70"/>
        <v>636</v>
      </c>
      <c r="L239" s="46">
        <f t="shared" si="71"/>
        <v>7632</v>
      </c>
      <c r="M239" s="70">
        <v>4353</v>
      </c>
      <c r="N239" s="70"/>
      <c r="O239" s="70"/>
      <c r="P239" s="70"/>
      <c r="Q239" s="70"/>
      <c r="R239" s="70"/>
      <c r="S239" s="70">
        <v>91182</v>
      </c>
      <c r="T239" s="70"/>
      <c r="U239" s="70">
        <f t="shared" si="59"/>
        <v>143755</v>
      </c>
      <c r="V239" s="46">
        <f t="shared" si="66"/>
        <v>0</v>
      </c>
      <c r="W239" s="46">
        <f t="shared" si="67"/>
        <v>143755</v>
      </c>
      <c r="X239" s="70">
        <v>143755</v>
      </c>
      <c r="Y239" s="46">
        <f t="shared" si="68"/>
        <v>0</v>
      </c>
    </row>
    <row r="240" spans="1:25" hidden="1" x14ac:dyDescent="0.25">
      <c r="B240" s="43" t="s">
        <v>40</v>
      </c>
      <c r="C240" s="44">
        <f t="shared" si="62"/>
        <v>15573</v>
      </c>
      <c r="D240" s="44">
        <v>15660</v>
      </c>
      <c r="E240" s="44">
        <f t="shared" si="63"/>
        <v>87</v>
      </c>
      <c r="F240" s="44">
        <v>146</v>
      </c>
      <c r="G240" s="70">
        <f t="shared" si="64"/>
        <v>12702</v>
      </c>
      <c r="H240" s="44">
        <f t="shared" si="65"/>
        <v>210</v>
      </c>
      <c r="I240" s="44">
        <v>213</v>
      </c>
      <c r="J240" s="44">
        <f t="shared" si="69"/>
        <v>3</v>
      </c>
      <c r="K240" s="44">
        <f t="shared" si="70"/>
        <v>636</v>
      </c>
      <c r="L240" s="46">
        <f t="shared" si="71"/>
        <v>1908</v>
      </c>
      <c r="M240" s="70">
        <v>4353</v>
      </c>
      <c r="N240" s="70"/>
      <c r="O240" s="70"/>
      <c r="P240" s="70"/>
      <c r="Q240" s="70"/>
      <c r="R240" s="70"/>
      <c r="S240" s="70">
        <v>91182</v>
      </c>
      <c r="T240" s="70"/>
      <c r="U240" s="70">
        <f t="shared" si="59"/>
        <v>110145</v>
      </c>
      <c r="V240" s="46">
        <f t="shared" si="66"/>
        <v>0</v>
      </c>
      <c r="W240" s="46">
        <f t="shared" si="67"/>
        <v>110145</v>
      </c>
      <c r="X240" s="70">
        <v>110145</v>
      </c>
      <c r="Y240" s="46">
        <f t="shared" si="68"/>
        <v>0</v>
      </c>
    </row>
    <row r="241" spans="1:25" hidden="1" x14ac:dyDescent="0.25">
      <c r="B241" s="43" t="s">
        <v>41</v>
      </c>
      <c r="C241" s="44">
        <f t="shared" si="62"/>
        <v>15660</v>
      </c>
      <c r="D241" s="44">
        <v>15829</v>
      </c>
      <c r="E241" s="44">
        <f t="shared" si="63"/>
        <v>169</v>
      </c>
      <c r="F241" s="44">
        <v>146</v>
      </c>
      <c r="G241" s="70">
        <f t="shared" si="64"/>
        <v>24674</v>
      </c>
      <c r="H241" s="44">
        <f t="shared" si="65"/>
        <v>213</v>
      </c>
      <c r="I241" s="44">
        <v>213</v>
      </c>
      <c r="J241" s="44">
        <f t="shared" si="69"/>
        <v>0</v>
      </c>
      <c r="K241" s="44">
        <f t="shared" si="70"/>
        <v>636</v>
      </c>
      <c r="L241" s="46">
        <f t="shared" si="71"/>
        <v>0</v>
      </c>
      <c r="M241" s="70">
        <v>4353</v>
      </c>
      <c r="N241" s="70"/>
      <c r="O241" s="70"/>
      <c r="P241" s="70"/>
      <c r="Q241" s="70"/>
      <c r="R241" s="70"/>
      <c r="S241" s="70">
        <v>91182</v>
      </c>
      <c r="T241" s="70"/>
      <c r="U241" s="70">
        <f t="shared" si="59"/>
        <v>120209</v>
      </c>
      <c r="V241" s="46">
        <f t="shared" si="66"/>
        <v>0</v>
      </c>
      <c r="W241" s="46">
        <f t="shared" si="67"/>
        <v>120209</v>
      </c>
      <c r="X241" s="70">
        <v>120209</v>
      </c>
      <c r="Y241" s="46">
        <f t="shared" si="68"/>
        <v>0</v>
      </c>
    </row>
    <row r="242" spans="1:25" hidden="1" x14ac:dyDescent="0.25">
      <c r="B242" s="43" t="s">
        <v>42</v>
      </c>
      <c r="C242" s="44">
        <f t="shared" si="62"/>
        <v>15829</v>
      </c>
      <c r="D242" s="44">
        <v>16107</v>
      </c>
      <c r="E242" s="44">
        <f t="shared" si="63"/>
        <v>278</v>
      </c>
      <c r="F242" s="44">
        <v>146</v>
      </c>
      <c r="G242" s="70">
        <f t="shared" si="64"/>
        <v>40588</v>
      </c>
      <c r="H242" s="44">
        <f t="shared" si="65"/>
        <v>213</v>
      </c>
      <c r="I242" s="44">
        <v>214</v>
      </c>
      <c r="J242" s="44">
        <f t="shared" si="69"/>
        <v>1</v>
      </c>
      <c r="K242" s="44">
        <f t="shared" si="70"/>
        <v>636</v>
      </c>
      <c r="L242" s="46">
        <f t="shared" si="71"/>
        <v>636</v>
      </c>
      <c r="M242" s="70">
        <v>4353</v>
      </c>
      <c r="N242" s="70"/>
      <c r="O242" s="70"/>
      <c r="P242" s="70"/>
      <c r="Q242" s="70"/>
      <c r="R242" s="70"/>
      <c r="S242" s="70">
        <v>91182</v>
      </c>
      <c r="T242" s="70"/>
      <c r="U242" s="70">
        <f t="shared" si="59"/>
        <v>136759</v>
      </c>
      <c r="V242" s="46">
        <f t="shared" si="66"/>
        <v>0</v>
      </c>
      <c r="W242" s="46">
        <f t="shared" si="67"/>
        <v>136759</v>
      </c>
      <c r="X242" s="70">
        <v>136759</v>
      </c>
      <c r="Y242" s="46">
        <f t="shared" si="68"/>
        <v>0</v>
      </c>
    </row>
    <row r="243" spans="1:25" hidden="1" x14ac:dyDescent="0.25">
      <c r="B243" s="43" t="s">
        <v>43</v>
      </c>
      <c r="C243" s="44">
        <f t="shared" si="62"/>
        <v>16107</v>
      </c>
      <c r="D243" s="44">
        <v>16512</v>
      </c>
      <c r="E243" s="44">
        <f t="shared" si="63"/>
        <v>405</v>
      </c>
      <c r="F243" s="44">
        <v>146</v>
      </c>
      <c r="G243" s="70">
        <f t="shared" si="64"/>
        <v>59130</v>
      </c>
      <c r="H243" s="44">
        <f t="shared" si="65"/>
        <v>214</v>
      </c>
      <c r="I243" s="44">
        <v>220</v>
      </c>
      <c r="J243" s="44">
        <f t="shared" si="69"/>
        <v>6</v>
      </c>
      <c r="K243" s="44">
        <f t="shared" si="70"/>
        <v>636</v>
      </c>
      <c r="L243" s="46">
        <f>IF(K243=636,K243*J243,IF(K243=840,80*636+(J243-80)*840,IF(K243=1455,80*636+20*840+(J243-100)*1455,IF(K243=2681,80*636+20*840+100*1455+(J243-200)*2681,))))</f>
        <v>3816</v>
      </c>
      <c r="M243" s="70">
        <v>4353</v>
      </c>
      <c r="N243" s="70"/>
      <c r="O243" s="70"/>
      <c r="P243" s="70"/>
      <c r="Q243" s="70"/>
      <c r="R243" s="70"/>
      <c r="S243" s="70">
        <v>91182</v>
      </c>
      <c r="T243" s="70"/>
      <c r="U243" s="70">
        <f t="shared" si="59"/>
        <v>158481</v>
      </c>
      <c r="V243" s="46">
        <f t="shared" si="66"/>
        <v>0</v>
      </c>
      <c r="W243" s="46">
        <f t="shared" si="67"/>
        <v>158481</v>
      </c>
      <c r="X243" s="70">
        <v>158481</v>
      </c>
      <c r="Y243" s="46">
        <f t="shared" si="68"/>
        <v>0</v>
      </c>
    </row>
    <row r="244" spans="1:25" hidden="1" x14ac:dyDescent="0.25">
      <c r="B244" s="43" t="s">
        <v>44</v>
      </c>
      <c r="C244" s="44">
        <f t="shared" si="62"/>
        <v>16512</v>
      </c>
      <c r="D244" s="44">
        <v>16650</v>
      </c>
      <c r="E244" s="44">
        <f t="shared" si="63"/>
        <v>138</v>
      </c>
      <c r="F244" s="44">
        <v>146</v>
      </c>
      <c r="G244" s="70">
        <f t="shared" si="64"/>
        <v>20148</v>
      </c>
      <c r="H244" s="44">
        <f t="shared" si="65"/>
        <v>220</v>
      </c>
      <c r="I244" s="44">
        <v>222</v>
      </c>
      <c r="J244" s="44">
        <f t="shared" si="69"/>
        <v>2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1272</v>
      </c>
      <c r="M244" s="70">
        <v>4353</v>
      </c>
      <c r="N244" s="70"/>
      <c r="O244" s="70"/>
      <c r="P244" s="70"/>
      <c r="Q244" s="70"/>
      <c r="R244" s="70"/>
      <c r="S244" s="70">
        <v>91182</v>
      </c>
      <c r="T244" s="70"/>
      <c r="U244" s="70">
        <f t="shared" si="59"/>
        <v>116955</v>
      </c>
      <c r="V244" s="46">
        <f t="shared" si="66"/>
        <v>0</v>
      </c>
      <c r="W244" s="46">
        <f t="shared" si="67"/>
        <v>116955</v>
      </c>
      <c r="X244" s="70">
        <v>116955</v>
      </c>
      <c r="Y244" s="46">
        <f t="shared" si="68"/>
        <v>0</v>
      </c>
    </row>
    <row r="245" spans="1:25" hidden="1" x14ac:dyDescent="0.25">
      <c r="B245" s="43" t="s">
        <v>45</v>
      </c>
      <c r="C245" s="44">
        <f t="shared" si="62"/>
        <v>16650</v>
      </c>
      <c r="D245" s="44">
        <v>16826</v>
      </c>
      <c r="E245" s="44">
        <f t="shared" si="63"/>
        <v>176</v>
      </c>
      <c r="F245" s="44">
        <v>146</v>
      </c>
      <c r="G245" s="70">
        <f t="shared" si="64"/>
        <v>25696</v>
      </c>
      <c r="H245" s="44">
        <f t="shared" si="65"/>
        <v>222</v>
      </c>
      <c r="I245" s="44">
        <v>231</v>
      </c>
      <c r="J245" s="44">
        <f t="shared" si="69"/>
        <v>9</v>
      </c>
      <c r="K245" s="44">
        <f>IF(J245&lt;=40,636,IF(AND(J245&gt;=41,J245&lt;=80),840,IF(AND(J245&gt;=81,J245&lt;=100),1455,IF(J245&gt;=101,2681,))))</f>
        <v>636</v>
      </c>
      <c r="L245" s="46">
        <f>IF(K245=636,K245*J245,IF(K245=840,40*636+(J245-40)*840,IF(K245=1455,40*636+40*840+(J245-80)*1455,IF(K245=2681,40*636+40*840+20*1455+(J245-100)*2681,))))</f>
        <v>5724</v>
      </c>
      <c r="M245" s="70">
        <v>4353</v>
      </c>
      <c r="N245" s="70"/>
      <c r="O245" s="70"/>
      <c r="P245" s="70"/>
      <c r="Q245" s="70"/>
      <c r="R245" s="70"/>
      <c r="S245" s="70">
        <v>91182</v>
      </c>
      <c r="T245" s="70"/>
      <c r="U245" s="70">
        <f t="shared" si="59"/>
        <v>126955</v>
      </c>
      <c r="V245" s="46">
        <f t="shared" si="66"/>
        <v>0</v>
      </c>
      <c r="W245" s="46">
        <f t="shared" si="67"/>
        <v>126955</v>
      </c>
      <c r="X245" s="70">
        <v>126955</v>
      </c>
      <c r="Y245" s="46">
        <f t="shared" si="68"/>
        <v>0</v>
      </c>
    </row>
    <row r="246" spans="1:25" ht="15.75" hidden="1" thickBot="1" x14ac:dyDescent="0.3">
      <c r="B246" s="83" t="s">
        <v>46</v>
      </c>
      <c r="C246" s="84">
        <f t="shared" si="62"/>
        <v>16826</v>
      </c>
      <c r="D246" s="84">
        <v>17003</v>
      </c>
      <c r="E246" s="84">
        <f t="shared" si="63"/>
        <v>177</v>
      </c>
      <c r="F246" s="84">
        <v>146</v>
      </c>
      <c r="G246" s="35">
        <f t="shared" si="64"/>
        <v>25842</v>
      </c>
      <c r="H246" s="84">
        <f t="shared" si="65"/>
        <v>231</v>
      </c>
      <c r="I246" s="84">
        <v>246</v>
      </c>
      <c r="J246" s="84">
        <f t="shared" si="69"/>
        <v>15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9540</v>
      </c>
      <c r="M246" s="35">
        <v>4353</v>
      </c>
      <c r="N246" s="35"/>
      <c r="O246" s="35"/>
      <c r="P246" s="35"/>
      <c r="Q246" s="35"/>
      <c r="R246" s="35"/>
      <c r="S246" s="35">
        <v>91182</v>
      </c>
      <c r="T246" s="35"/>
      <c r="U246" s="35">
        <f t="shared" si="59"/>
        <v>130917</v>
      </c>
      <c r="V246" s="36">
        <f t="shared" si="66"/>
        <v>0</v>
      </c>
      <c r="W246" s="36">
        <f t="shared" si="67"/>
        <v>130917</v>
      </c>
      <c r="X246" s="35">
        <v>130917</v>
      </c>
      <c r="Y246" s="36">
        <f t="shared" si="68"/>
        <v>0</v>
      </c>
    </row>
    <row r="247" spans="1:25" x14ac:dyDescent="0.25">
      <c r="A247">
        <v>2023</v>
      </c>
      <c r="B247" s="43" t="s">
        <v>35</v>
      </c>
      <c r="C247" s="44">
        <f t="shared" ref="C247:C270" si="72">D246</f>
        <v>17003</v>
      </c>
      <c r="D247" s="44">
        <v>17259</v>
      </c>
      <c r="E247" s="44">
        <f t="shared" ref="E247:E270" si="73">D247-C247</f>
        <v>256</v>
      </c>
      <c r="F247" s="44">
        <v>165</v>
      </c>
      <c r="G247" s="70">
        <f t="shared" ref="G247:G270" si="74">E247*F247</f>
        <v>42240</v>
      </c>
      <c r="H247" s="44">
        <f t="shared" ref="H247:H270" si="75">I246</f>
        <v>246</v>
      </c>
      <c r="I247" s="44">
        <v>270</v>
      </c>
      <c r="J247" s="44">
        <f t="shared" ref="J247:J270" si="76">I247-H247</f>
        <v>24</v>
      </c>
      <c r="K247" s="44">
        <f>IF(J247&lt;=40,717,IF(AND(J247&gt;=41,J247&lt;=80),948,IF(AND(J247&gt;=81,J247&lt;=100),1641,IF(J247&gt;=101,3024,))))</f>
        <v>717</v>
      </c>
      <c r="L247" s="46">
        <f>IF(K247=717,K247*J247,IF(K247=948,40*717+(J247-40)*948,IF(K247=1641,40*717+40*948+(J247-80)*1641,IF(K247=3024,40*717+40*948+20*1641+(J247-100)*3024,))))</f>
        <v>17208</v>
      </c>
      <c r="M247" s="70">
        <v>4910</v>
      </c>
      <c r="N247" s="70"/>
      <c r="O247" s="70"/>
      <c r="P247" s="70"/>
      <c r="Q247" s="70"/>
      <c r="R247" s="70"/>
      <c r="S247" s="70">
        <v>122853</v>
      </c>
      <c r="T247" s="70"/>
      <c r="U247" s="70">
        <f t="shared" si="59"/>
        <v>187211</v>
      </c>
      <c r="V247" s="46">
        <f t="shared" ref="V247:V270" si="77">Y246</f>
        <v>0</v>
      </c>
      <c r="W247" s="46">
        <f t="shared" ref="W247:W270" si="78">U247+V247</f>
        <v>187211</v>
      </c>
      <c r="X247" s="70">
        <v>187211</v>
      </c>
      <c r="Y247" s="46">
        <f t="shared" ref="Y247:Y270" si="79">W247-X247</f>
        <v>0</v>
      </c>
    </row>
    <row r="248" spans="1:25" x14ac:dyDescent="0.25">
      <c r="B248" s="43" t="s">
        <v>36</v>
      </c>
      <c r="C248" s="44">
        <f t="shared" si="72"/>
        <v>17259</v>
      </c>
      <c r="D248" s="44">
        <v>17660</v>
      </c>
      <c r="E248" s="44">
        <f t="shared" si="73"/>
        <v>401</v>
      </c>
      <c r="F248" s="44">
        <v>165</v>
      </c>
      <c r="G248" s="70">
        <f t="shared" si="74"/>
        <v>66165</v>
      </c>
      <c r="H248" s="44">
        <f t="shared" si="75"/>
        <v>270</v>
      </c>
      <c r="I248" s="44">
        <v>296</v>
      </c>
      <c r="J248" s="44">
        <f t="shared" si="76"/>
        <v>26</v>
      </c>
      <c r="K248" s="44">
        <f t="shared" ref="K248:K258" si="80">IF(J248&lt;=40,717,IF(AND(J248&gt;=41,J248&lt;=80),948,IF(AND(J248&gt;=81,J248&lt;=100),1641,IF(J248&gt;=101,3024,))))</f>
        <v>717</v>
      </c>
      <c r="L248" s="46">
        <f t="shared" ref="L248:L258" si="81">IF(K248=717,K248*J248,IF(K248=948,40*717+(J248-40)*948,IF(K248=1641,40*717+40*948+(J248-80)*1641,IF(K248=3024,40*717+40*948+20*1641+(J248-100)*3024,))))</f>
        <v>18642</v>
      </c>
      <c r="M248" s="70">
        <v>4910</v>
      </c>
      <c r="N248" s="70"/>
      <c r="O248" s="70"/>
      <c r="P248" s="70"/>
      <c r="Q248" s="70"/>
      <c r="R248" s="70"/>
      <c r="S248" s="70">
        <v>122853</v>
      </c>
      <c r="T248" s="70"/>
      <c r="U248" s="70">
        <f t="shared" si="59"/>
        <v>212570</v>
      </c>
      <c r="V248" s="46">
        <f t="shared" si="77"/>
        <v>0</v>
      </c>
      <c r="W248" s="46">
        <f t="shared" si="78"/>
        <v>212570</v>
      </c>
      <c r="X248" s="70">
        <v>212570</v>
      </c>
      <c r="Y248" s="46">
        <f t="shared" si="79"/>
        <v>0</v>
      </c>
    </row>
    <row r="249" spans="1:25" x14ac:dyDescent="0.25">
      <c r="B249" s="43" t="s">
        <v>37</v>
      </c>
      <c r="C249" s="44">
        <f t="shared" si="72"/>
        <v>17660</v>
      </c>
      <c r="D249" s="44">
        <v>17936</v>
      </c>
      <c r="E249" s="44">
        <f t="shared" si="73"/>
        <v>276</v>
      </c>
      <c r="F249" s="44">
        <v>165</v>
      </c>
      <c r="G249" s="70">
        <f t="shared" si="74"/>
        <v>45540</v>
      </c>
      <c r="H249" s="44">
        <f t="shared" si="75"/>
        <v>296</v>
      </c>
      <c r="I249" s="44">
        <v>318</v>
      </c>
      <c r="J249" s="44">
        <f t="shared" si="76"/>
        <v>22</v>
      </c>
      <c r="K249" s="44">
        <f t="shared" si="80"/>
        <v>717</v>
      </c>
      <c r="L249" s="46">
        <f t="shared" si="81"/>
        <v>15774</v>
      </c>
      <c r="M249" s="70">
        <v>4910</v>
      </c>
      <c r="N249" s="70"/>
      <c r="O249" s="70"/>
      <c r="P249" s="70"/>
      <c r="Q249" s="70"/>
      <c r="R249" s="70"/>
      <c r="S249" s="70">
        <v>122853</v>
      </c>
      <c r="T249" s="70"/>
      <c r="U249" s="70">
        <f t="shared" si="59"/>
        <v>189077</v>
      </c>
      <c r="V249" s="46">
        <f t="shared" si="77"/>
        <v>0</v>
      </c>
      <c r="W249" s="46">
        <f t="shared" si="78"/>
        <v>189077</v>
      </c>
      <c r="X249" s="70">
        <v>189077</v>
      </c>
      <c r="Y249" s="46">
        <f t="shared" si="79"/>
        <v>0</v>
      </c>
    </row>
    <row r="250" spans="1:25" x14ac:dyDescent="0.25">
      <c r="B250" s="43" t="s">
        <v>38</v>
      </c>
      <c r="C250" s="44">
        <f t="shared" si="72"/>
        <v>17936</v>
      </c>
      <c r="D250" s="44">
        <v>18253</v>
      </c>
      <c r="E250" s="44">
        <f t="shared" si="73"/>
        <v>317</v>
      </c>
      <c r="F250" s="44">
        <v>165</v>
      </c>
      <c r="G250" s="70">
        <f t="shared" si="74"/>
        <v>52305</v>
      </c>
      <c r="H250" s="44">
        <f t="shared" si="75"/>
        <v>318</v>
      </c>
      <c r="I250" s="44">
        <v>330</v>
      </c>
      <c r="J250" s="44">
        <f t="shared" si="76"/>
        <v>12</v>
      </c>
      <c r="K250" s="44">
        <f t="shared" si="80"/>
        <v>717</v>
      </c>
      <c r="L250" s="46">
        <f t="shared" si="81"/>
        <v>8604</v>
      </c>
      <c r="M250" s="70">
        <v>4910</v>
      </c>
      <c r="N250" s="70"/>
      <c r="O250" s="70"/>
      <c r="P250" s="70"/>
      <c r="Q250" s="70"/>
      <c r="R250" s="70"/>
      <c r="S250" s="70">
        <v>122853</v>
      </c>
      <c r="T250" s="70"/>
      <c r="U250" s="70">
        <f t="shared" si="59"/>
        <v>188672</v>
      </c>
      <c r="V250" s="46">
        <f t="shared" si="77"/>
        <v>0</v>
      </c>
      <c r="W250" s="46">
        <f t="shared" si="78"/>
        <v>188672</v>
      </c>
      <c r="X250" s="70">
        <v>188672</v>
      </c>
      <c r="Y250" s="46">
        <f t="shared" si="79"/>
        <v>0</v>
      </c>
    </row>
    <row r="251" spans="1:25" x14ac:dyDescent="0.25">
      <c r="B251" s="43" t="s">
        <v>39</v>
      </c>
      <c r="C251" s="44">
        <f t="shared" si="72"/>
        <v>18253</v>
      </c>
      <c r="D251" s="44">
        <v>18466</v>
      </c>
      <c r="E251" s="44">
        <f t="shared" si="73"/>
        <v>213</v>
      </c>
      <c r="F251" s="44">
        <v>169</v>
      </c>
      <c r="G251" s="70">
        <f t="shared" si="74"/>
        <v>35997</v>
      </c>
      <c r="H251" s="44">
        <f t="shared" si="75"/>
        <v>330</v>
      </c>
      <c r="I251" s="44">
        <v>340</v>
      </c>
      <c r="J251" s="44">
        <f t="shared" si="76"/>
        <v>10</v>
      </c>
      <c r="K251" s="44">
        <f t="shared" si="80"/>
        <v>717</v>
      </c>
      <c r="L251" s="46">
        <f t="shared" si="81"/>
        <v>7170</v>
      </c>
      <c r="M251" s="70">
        <v>4910</v>
      </c>
      <c r="N251" s="70"/>
      <c r="O251" s="70"/>
      <c r="P251" s="70"/>
      <c r="Q251" s="70"/>
      <c r="R251" s="70"/>
      <c r="S251" s="70">
        <v>122853</v>
      </c>
      <c r="T251" s="70"/>
      <c r="U251" s="70">
        <f t="shared" si="59"/>
        <v>170930</v>
      </c>
      <c r="V251" s="46">
        <f t="shared" si="77"/>
        <v>0</v>
      </c>
      <c r="W251" s="46">
        <f t="shared" si="78"/>
        <v>170930</v>
      </c>
      <c r="X251" s="70">
        <v>170930</v>
      </c>
      <c r="Y251" s="46">
        <f t="shared" si="79"/>
        <v>0</v>
      </c>
    </row>
    <row r="252" spans="1:25" x14ac:dyDescent="0.25">
      <c r="B252" s="43" t="s">
        <v>40</v>
      </c>
      <c r="C252" s="44">
        <f t="shared" si="72"/>
        <v>18466</v>
      </c>
      <c r="D252" s="44">
        <v>18607</v>
      </c>
      <c r="E252" s="44">
        <f t="shared" si="73"/>
        <v>141</v>
      </c>
      <c r="F252" s="44">
        <v>165</v>
      </c>
      <c r="G252" s="70">
        <f t="shared" si="74"/>
        <v>23265</v>
      </c>
      <c r="H252" s="44">
        <f t="shared" si="75"/>
        <v>340</v>
      </c>
      <c r="I252" s="44">
        <v>348</v>
      </c>
      <c r="J252" s="44">
        <f t="shared" si="76"/>
        <v>8</v>
      </c>
      <c r="K252" s="44">
        <f t="shared" si="80"/>
        <v>717</v>
      </c>
      <c r="L252" s="46">
        <f t="shared" si="81"/>
        <v>5736</v>
      </c>
      <c r="M252" s="70">
        <v>4910</v>
      </c>
      <c r="N252" s="70"/>
      <c r="O252" s="70"/>
      <c r="P252" s="70"/>
      <c r="Q252" s="70"/>
      <c r="R252" s="70"/>
      <c r="S252" s="70">
        <v>122853</v>
      </c>
      <c r="T252" s="70"/>
      <c r="U252" s="70">
        <f t="shared" si="59"/>
        <v>156764</v>
      </c>
      <c r="V252" s="46">
        <f t="shared" si="77"/>
        <v>0</v>
      </c>
      <c r="W252" s="46">
        <f t="shared" si="78"/>
        <v>156764</v>
      </c>
      <c r="X252" s="135">
        <v>156764</v>
      </c>
      <c r="Y252" s="46">
        <f t="shared" si="79"/>
        <v>0</v>
      </c>
    </row>
    <row r="253" spans="1:25" x14ac:dyDescent="0.25">
      <c r="B253" s="43" t="s">
        <v>41</v>
      </c>
      <c r="C253" s="44">
        <f t="shared" si="72"/>
        <v>18607</v>
      </c>
      <c r="D253" s="44">
        <v>19830</v>
      </c>
      <c r="E253" s="44">
        <f t="shared" si="73"/>
        <v>1223</v>
      </c>
      <c r="F253" s="44">
        <v>165</v>
      </c>
      <c r="G253" s="70">
        <f t="shared" si="74"/>
        <v>201795</v>
      </c>
      <c r="H253" s="44">
        <f t="shared" si="75"/>
        <v>348</v>
      </c>
      <c r="I253" s="44">
        <v>350</v>
      </c>
      <c r="J253" s="44">
        <f t="shared" si="76"/>
        <v>2</v>
      </c>
      <c r="K253" s="44">
        <f t="shared" si="80"/>
        <v>717</v>
      </c>
      <c r="L253" s="46">
        <f t="shared" si="81"/>
        <v>1434</v>
      </c>
      <c r="M253" s="70">
        <v>4910</v>
      </c>
      <c r="N253" s="70"/>
      <c r="O253" s="70"/>
      <c r="P253" s="70"/>
      <c r="Q253" s="70"/>
      <c r="R253" s="70"/>
      <c r="S253" s="70">
        <v>122853</v>
      </c>
      <c r="T253" s="70"/>
      <c r="U253" s="70">
        <f t="shared" si="59"/>
        <v>330992</v>
      </c>
      <c r="V253" s="46">
        <f t="shared" si="77"/>
        <v>0</v>
      </c>
      <c r="W253" s="46">
        <f t="shared" si="78"/>
        <v>330992</v>
      </c>
      <c r="X253" s="70">
        <v>122853</v>
      </c>
      <c r="Y253" s="70">
        <f t="shared" si="79"/>
        <v>208139</v>
      </c>
    </row>
    <row r="254" spans="1:25" x14ac:dyDescent="0.25">
      <c r="B254" s="43" t="s">
        <v>42</v>
      </c>
      <c r="C254" s="44">
        <f t="shared" si="72"/>
        <v>19830</v>
      </c>
      <c r="D254" s="44">
        <v>19956</v>
      </c>
      <c r="E254" s="44">
        <f t="shared" si="73"/>
        <v>126</v>
      </c>
      <c r="F254" s="44">
        <v>165</v>
      </c>
      <c r="G254" s="70">
        <f t="shared" si="74"/>
        <v>20790</v>
      </c>
      <c r="H254" s="44">
        <f t="shared" si="75"/>
        <v>350</v>
      </c>
      <c r="I254" s="44">
        <v>351</v>
      </c>
      <c r="J254" s="44">
        <f t="shared" si="76"/>
        <v>1</v>
      </c>
      <c r="K254" s="44">
        <f t="shared" si="80"/>
        <v>717</v>
      </c>
      <c r="L254" s="46">
        <f t="shared" si="81"/>
        <v>717</v>
      </c>
      <c r="M254" s="70">
        <v>4910</v>
      </c>
      <c r="N254" s="70"/>
      <c r="O254" s="70"/>
      <c r="P254" s="70"/>
      <c r="Q254" s="70"/>
      <c r="R254" s="70"/>
      <c r="S254" s="70">
        <v>122853</v>
      </c>
      <c r="T254" s="70"/>
      <c r="U254" s="70">
        <f t="shared" si="59"/>
        <v>149270</v>
      </c>
      <c r="V254" s="46">
        <f t="shared" si="77"/>
        <v>208139</v>
      </c>
      <c r="W254" s="46">
        <f t="shared" si="78"/>
        <v>357409</v>
      </c>
      <c r="X254" s="70">
        <v>149270</v>
      </c>
      <c r="Y254" s="70">
        <f t="shared" si="79"/>
        <v>208139</v>
      </c>
    </row>
    <row r="255" spans="1:25" x14ac:dyDescent="0.25">
      <c r="B255" s="43" t="s">
        <v>43</v>
      </c>
      <c r="C255" s="44">
        <f t="shared" si="72"/>
        <v>19956</v>
      </c>
      <c r="D255" s="44">
        <v>20093</v>
      </c>
      <c r="E255" s="44">
        <f t="shared" si="73"/>
        <v>137</v>
      </c>
      <c r="F255" s="44">
        <v>165</v>
      </c>
      <c r="G255" s="70">
        <f t="shared" si="74"/>
        <v>22605</v>
      </c>
      <c r="H255" s="44">
        <f t="shared" si="75"/>
        <v>351</v>
      </c>
      <c r="I255" s="44">
        <v>351</v>
      </c>
      <c r="J255" s="44">
        <f t="shared" si="76"/>
        <v>0</v>
      </c>
      <c r="K255" s="44">
        <f t="shared" si="80"/>
        <v>717</v>
      </c>
      <c r="L255" s="46">
        <f t="shared" si="81"/>
        <v>0</v>
      </c>
      <c r="M255" s="70">
        <v>4910</v>
      </c>
      <c r="N255" s="70"/>
      <c r="O255" s="70"/>
      <c r="P255" s="70"/>
      <c r="Q255" s="70"/>
      <c r="R255" s="70"/>
      <c r="S255" s="70">
        <v>122853</v>
      </c>
      <c r="T255" s="70"/>
      <c r="U255" s="70">
        <f t="shared" si="59"/>
        <v>150368</v>
      </c>
      <c r="V255" s="46">
        <f t="shared" si="77"/>
        <v>208139</v>
      </c>
      <c r="W255" s="46">
        <f t="shared" si="78"/>
        <v>358507</v>
      </c>
      <c r="X255" s="70">
        <v>358507</v>
      </c>
      <c r="Y255" s="46">
        <f t="shared" si="79"/>
        <v>0</v>
      </c>
    </row>
    <row r="256" spans="1:25" x14ac:dyDescent="0.25">
      <c r="B256" s="43" t="s">
        <v>44</v>
      </c>
      <c r="C256" s="44">
        <f t="shared" si="72"/>
        <v>20093</v>
      </c>
      <c r="D256" s="44">
        <v>20279</v>
      </c>
      <c r="E256" s="44">
        <f t="shared" si="73"/>
        <v>186</v>
      </c>
      <c r="F256" s="44">
        <v>165</v>
      </c>
      <c r="G256" s="70">
        <f t="shared" si="74"/>
        <v>30690</v>
      </c>
      <c r="H256" s="44">
        <f t="shared" si="75"/>
        <v>351</v>
      </c>
      <c r="I256" s="44">
        <v>356</v>
      </c>
      <c r="J256" s="44">
        <f t="shared" si="76"/>
        <v>5</v>
      </c>
      <c r="K256" s="44">
        <f t="shared" si="80"/>
        <v>717</v>
      </c>
      <c r="L256" s="46">
        <f t="shared" si="81"/>
        <v>3585</v>
      </c>
      <c r="M256" s="70">
        <v>4910</v>
      </c>
      <c r="N256" s="70"/>
      <c r="O256" s="70"/>
      <c r="P256" s="70"/>
      <c r="Q256" s="70"/>
      <c r="R256" s="70"/>
      <c r="S256" s="70">
        <v>122853</v>
      </c>
      <c r="T256" s="70"/>
      <c r="U256" s="70">
        <f t="shared" si="59"/>
        <v>162038</v>
      </c>
      <c r="V256" s="46">
        <f t="shared" si="77"/>
        <v>0</v>
      </c>
      <c r="W256" s="46">
        <f t="shared" si="78"/>
        <v>162038</v>
      </c>
      <c r="X256" s="135"/>
      <c r="Y256" s="46">
        <f t="shared" si="79"/>
        <v>162038</v>
      </c>
    </row>
    <row r="257" spans="1:25" x14ac:dyDescent="0.25">
      <c r="B257" s="43" t="s">
        <v>45</v>
      </c>
      <c r="C257" s="44">
        <f t="shared" si="72"/>
        <v>20279</v>
      </c>
      <c r="D257" s="44">
        <v>20532</v>
      </c>
      <c r="E257" s="44">
        <f t="shared" si="73"/>
        <v>253</v>
      </c>
      <c r="F257" s="44">
        <v>165</v>
      </c>
      <c r="G257" s="70">
        <f t="shared" si="74"/>
        <v>41745</v>
      </c>
      <c r="H257" s="44">
        <f t="shared" si="75"/>
        <v>356</v>
      </c>
      <c r="I257" s="44">
        <v>363</v>
      </c>
      <c r="J257" s="44">
        <f t="shared" si="76"/>
        <v>7</v>
      </c>
      <c r="K257" s="44">
        <f t="shared" si="80"/>
        <v>717</v>
      </c>
      <c r="L257" s="46">
        <f t="shared" si="81"/>
        <v>5019</v>
      </c>
      <c r="M257" s="70">
        <v>4910</v>
      </c>
      <c r="N257" s="70"/>
      <c r="O257" s="70"/>
      <c r="P257" s="70"/>
      <c r="Q257" s="70"/>
      <c r="R257" s="70"/>
      <c r="S257" s="70">
        <v>122853</v>
      </c>
      <c r="T257" s="70"/>
      <c r="U257" s="70">
        <f t="shared" si="59"/>
        <v>174527</v>
      </c>
      <c r="V257" s="46">
        <f t="shared" si="77"/>
        <v>162038</v>
      </c>
      <c r="W257" s="46">
        <f t="shared" si="78"/>
        <v>336565</v>
      </c>
      <c r="X257" s="70">
        <v>336565</v>
      </c>
      <c r="Y257" s="46">
        <f t="shared" si="79"/>
        <v>0</v>
      </c>
    </row>
    <row r="258" spans="1:25" ht="15.75" thickBot="1" x14ac:dyDescent="0.3">
      <c r="B258" s="43" t="s">
        <v>46</v>
      </c>
      <c r="C258" s="44">
        <f t="shared" si="72"/>
        <v>20532</v>
      </c>
      <c r="D258" s="44">
        <v>20841</v>
      </c>
      <c r="E258" s="44">
        <f t="shared" si="73"/>
        <v>309</v>
      </c>
      <c r="F258" s="44">
        <v>165</v>
      </c>
      <c r="G258" s="70">
        <f t="shared" si="74"/>
        <v>50985</v>
      </c>
      <c r="H258" s="44">
        <f t="shared" si="75"/>
        <v>363</v>
      </c>
      <c r="I258" s="44">
        <v>373</v>
      </c>
      <c r="J258" s="44">
        <f t="shared" si="76"/>
        <v>10</v>
      </c>
      <c r="K258" s="44">
        <f t="shared" si="80"/>
        <v>717</v>
      </c>
      <c r="L258" s="46">
        <f t="shared" si="81"/>
        <v>7170</v>
      </c>
      <c r="M258" s="70">
        <v>4910</v>
      </c>
      <c r="N258" s="70"/>
      <c r="O258" s="70"/>
      <c r="P258" s="70"/>
      <c r="Q258" s="70"/>
      <c r="R258" s="70"/>
      <c r="S258" s="70">
        <v>122853</v>
      </c>
      <c r="T258" s="70"/>
      <c r="U258" s="70">
        <f t="shared" si="59"/>
        <v>185918</v>
      </c>
      <c r="V258" s="46">
        <f t="shared" si="77"/>
        <v>0</v>
      </c>
      <c r="W258" s="46">
        <f t="shared" si="78"/>
        <v>185918</v>
      </c>
      <c r="X258" s="70"/>
      <c r="Y258" s="241">
        <f t="shared" si="79"/>
        <v>185918</v>
      </c>
    </row>
    <row r="259" spans="1:25" ht="15.75" thickBot="1" x14ac:dyDescent="0.3">
      <c r="A259">
        <v>2024</v>
      </c>
      <c r="B259" s="195" t="s">
        <v>35</v>
      </c>
      <c r="C259" s="175">
        <f t="shared" si="72"/>
        <v>20841</v>
      </c>
      <c r="D259" s="175">
        <v>21154</v>
      </c>
      <c r="E259" s="175">
        <f t="shared" si="73"/>
        <v>313</v>
      </c>
      <c r="F259" s="175">
        <v>171</v>
      </c>
      <c r="G259" s="177">
        <f t="shared" si="74"/>
        <v>53523</v>
      </c>
      <c r="H259" s="175">
        <f t="shared" si="75"/>
        <v>373</v>
      </c>
      <c r="I259" s="175">
        <v>389</v>
      </c>
      <c r="J259" s="175">
        <f t="shared" si="76"/>
        <v>16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11920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215188</v>
      </c>
      <c r="V259" s="176">
        <f t="shared" si="77"/>
        <v>185918</v>
      </c>
      <c r="W259" s="176">
        <f t="shared" si="78"/>
        <v>401106</v>
      </c>
      <c r="X259" s="240"/>
      <c r="Y259" s="176">
        <f t="shared" si="79"/>
        <v>401106</v>
      </c>
    </row>
    <row r="260" spans="1:25" hidden="1" x14ac:dyDescent="0.25">
      <c r="B260" s="224" t="s">
        <v>36</v>
      </c>
      <c r="C260" s="225">
        <f>D259</f>
        <v>21154</v>
      </c>
      <c r="D260" s="225"/>
      <c r="E260" s="225">
        <f t="shared" si="73"/>
        <v>-21154</v>
      </c>
      <c r="F260" s="225">
        <v>171</v>
      </c>
      <c r="G260" s="223">
        <f t="shared" si="74"/>
        <v>-3617334</v>
      </c>
      <c r="H260" s="225">
        <f t="shared" si="75"/>
        <v>389</v>
      </c>
      <c r="I260" s="225"/>
      <c r="J260" s="225">
        <f t="shared" si="76"/>
        <v>-389</v>
      </c>
      <c r="K260" s="225">
        <f t="shared" ref="K260:K270" si="82">IF(J260&lt;=40,745,IF(AND(J260&gt;=41,J260&lt;=80),985,IF(AND(J260&gt;=81,J260&lt;=100),1705,IF(J260&gt;=101,3142,))))</f>
        <v>745</v>
      </c>
      <c r="L260" s="226">
        <f t="shared" ref="L260:L270" si="83">IF(K260=745,K260*J260,IF(K260=985,40*745+(J260-40)*985,IF(K260=1705,40*745+40*985+(J260-80)*1705,IF(K260=3142,40*745+40*985+20*1705+(J260-100)*3142,))))</f>
        <v>-289805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84">G260+L260+M260+N260++O260+P260+Q260+R260+S260+T260</f>
        <v>-3757394</v>
      </c>
      <c r="V260" s="226">
        <f t="shared" si="77"/>
        <v>401106</v>
      </c>
      <c r="W260" s="226">
        <f t="shared" si="78"/>
        <v>-3356288</v>
      </c>
      <c r="X260" s="227"/>
      <c r="Y260" s="226">
        <f t="shared" si="79"/>
        <v>-3356288</v>
      </c>
    </row>
    <row r="261" spans="1:25" hidden="1" x14ac:dyDescent="0.25">
      <c r="B261" s="224" t="s">
        <v>37</v>
      </c>
      <c r="C261" s="225">
        <f t="shared" si="72"/>
        <v>0</v>
      </c>
      <c r="D261" s="225"/>
      <c r="E261" s="225">
        <f t="shared" si="73"/>
        <v>0</v>
      </c>
      <c r="F261" s="225">
        <v>171</v>
      </c>
      <c r="G261" s="223">
        <f t="shared" si="74"/>
        <v>0</v>
      </c>
      <c r="H261" s="225">
        <f t="shared" si="75"/>
        <v>0</v>
      </c>
      <c r="I261" s="225"/>
      <c r="J261" s="225">
        <f t="shared" si="76"/>
        <v>0</v>
      </c>
      <c r="K261" s="225">
        <f t="shared" si="82"/>
        <v>745</v>
      </c>
      <c r="L261" s="226">
        <f t="shared" si="83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84"/>
        <v>149745</v>
      </c>
      <c r="V261" s="226">
        <f t="shared" si="77"/>
        <v>-3356288</v>
      </c>
      <c r="W261" s="226">
        <f t="shared" si="78"/>
        <v>-3206543</v>
      </c>
      <c r="X261" s="227"/>
      <c r="Y261" s="226">
        <f t="shared" si="79"/>
        <v>-3206543</v>
      </c>
    </row>
    <row r="262" spans="1:25" hidden="1" x14ac:dyDescent="0.25">
      <c r="B262" s="224" t="s">
        <v>38</v>
      </c>
      <c r="C262" s="225">
        <f t="shared" si="72"/>
        <v>0</v>
      </c>
      <c r="D262" s="225"/>
      <c r="E262" s="225">
        <f t="shared" si="73"/>
        <v>0</v>
      </c>
      <c r="F262" s="225">
        <v>171</v>
      </c>
      <c r="G262" s="223">
        <f t="shared" si="74"/>
        <v>0</v>
      </c>
      <c r="H262" s="225">
        <f t="shared" si="75"/>
        <v>0</v>
      </c>
      <c r="I262" s="225"/>
      <c r="J262" s="225">
        <f t="shared" si="76"/>
        <v>0</v>
      </c>
      <c r="K262" s="225">
        <f t="shared" si="82"/>
        <v>745</v>
      </c>
      <c r="L262" s="226">
        <f t="shared" si="83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84"/>
        <v>149745</v>
      </c>
      <c r="V262" s="226">
        <f t="shared" si="77"/>
        <v>-3206543</v>
      </c>
      <c r="W262" s="226">
        <f t="shared" si="78"/>
        <v>-3056798</v>
      </c>
      <c r="X262" s="227"/>
      <c r="Y262" s="226">
        <f t="shared" si="79"/>
        <v>-3056798</v>
      </c>
    </row>
    <row r="263" spans="1:25" hidden="1" x14ac:dyDescent="0.25">
      <c r="B263" s="224" t="s">
        <v>39</v>
      </c>
      <c r="C263" s="225">
        <f t="shared" si="72"/>
        <v>0</v>
      </c>
      <c r="D263" s="225"/>
      <c r="E263" s="225">
        <f t="shared" si="73"/>
        <v>0</v>
      </c>
      <c r="F263" s="225">
        <v>171</v>
      </c>
      <c r="G263" s="223">
        <f t="shared" si="74"/>
        <v>0</v>
      </c>
      <c r="H263" s="225">
        <f t="shared" si="75"/>
        <v>0</v>
      </c>
      <c r="I263" s="225"/>
      <c r="J263" s="225">
        <f t="shared" si="76"/>
        <v>0</v>
      </c>
      <c r="K263" s="225">
        <f t="shared" si="82"/>
        <v>745</v>
      </c>
      <c r="L263" s="226">
        <f t="shared" si="83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84"/>
        <v>149745</v>
      </c>
      <c r="V263" s="226">
        <f t="shared" si="77"/>
        <v>-3056798</v>
      </c>
      <c r="W263" s="226">
        <f t="shared" si="78"/>
        <v>-2907053</v>
      </c>
      <c r="X263" s="227"/>
      <c r="Y263" s="226">
        <f t="shared" si="79"/>
        <v>-2907053</v>
      </c>
    </row>
    <row r="264" spans="1:25" hidden="1" x14ac:dyDescent="0.25">
      <c r="B264" s="224" t="s">
        <v>40</v>
      </c>
      <c r="C264" s="225">
        <f t="shared" si="72"/>
        <v>0</v>
      </c>
      <c r="D264" s="225"/>
      <c r="E264" s="225">
        <f t="shared" si="73"/>
        <v>0</v>
      </c>
      <c r="F264" s="225">
        <v>171</v>
      </c>
      <c r="G264" s="223">
        <f t="shared" si="74"/>
        <v>0</v>
      </c>
      <c r="H264" s="225">
        <f t="shared" si="75"/>
        <v>0</v>
      </c>
      <c r="I264" s="225"/>
      <c r="J264" s="225">
        <f t="shared" si="76"/>
        <v>0</v>
      </c>
      <c r="K264" s="225">
        <f t="shared" si="82"/>
        <v>745</v>
      </c>
      <c r="L264" s="226">
        <f t="shared" si="83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84"/>
        <v>149745</v>
      </c>
      <c r="V264" s="226">
        <f t="shared" si="77"/>
        <v>-2907053</v>
      </c>
      <c r="W264" s="226">
        <f t="shared" si="78"/>
        <v>-2757308</v>
      </c>
      <c r="X264" s="227"/>
      <c r="Y264" s="226">
        <f t="shared" si="79"/>
        <v>-2757308</v>
      </c>
    </row>
    <row r="265" spans="1:25" s="199" customFormat="1" hidden="1" x14ac:dyDescent="0.25">
      <c r="A265"/>
      <c r="B265" s="224" t="s">
        <v>41</v>
      </c>
      <c r="C265" s="225">
        <f t="shared" si="72"/>
        <v>0</v>
      </c>
      <c r="D265" s="225"/>
      <c r="E265" s="225">
        <f t="shared" si="73"/>
        <v>0</v>
      </c>
      <c r="F265" s="225">
        <v>171</v>
      </c>
      <c r="G265" s="223">
        <f t="shared" si="74"/>
        <v>0</v>
      </c>
      <c r="H265" s="225">
        <f t="shared" si="75"/>
        <v>0</v>
      </c>
      <c r="I265" s="225"/>
      <c r="J265" s="225">
        <f t="shared" si="76"/>
        <v>0</v>
      </c>
      <c r="K265" s="225">
        <f t="shared" si="82"/>
        <v>745</v>
      </c>
      <c r="L265" s="226">
        <f t="shared" si="83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84"/>
        <v>149745</v>
      </c>
      <c r="V265" s="226">
        <f t="shared" si="77"/>
        <v>-2757308</v>
      </c>
      <c r="W265" s="226">
        <f t="shared" si="78"/>
        <v>-2607563</v>
      </c>
      <c r="X265" s="227"/>
      <c r="Y265" s="226">
        <f t="shared" si="79"/>
        <v>-2607563</v>
      </c>
    </row>
    <row r="266" spans="1:25" hidden="1" x14ac:dyDescent="0.25">
      <c r="B266" s="224" t="s">
        <v>42</v>
      </c>
      <c r="C266" s="225">
        <f t="shared" si="72"/>
        <v>0</v>
      </c>
      <c r="D266" s="225"/>
      <c r="E266" s="225">
        <f t="shared" si="73"/>
        <v>0</v>
      </c>
      <c r="F266" s="225">
        <v>171</v>
      </c>
      <c r="G266" s="223">
        <f t="shared" si="74"/>
        <v>0</v>
      </c>
      <c r="H266" s="225">
        <f t="shared" si="75"/>
        <v>0</v>
      </c>
      <c r="I266" s="225"/>
      <c r="J266" s="225">
        <f t="shared" si="76"/>
        <v>0</v>
      </c>
      <c r="K266" s="225">
        <f t="shared" si="82"/>
        <v>745</v>
      </c>
      <c r="L266" s="226">
        <f t="shared" si="83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84"/>
        <v>149745</v>
      </c>
      <c r="V266" s="226">
        <f t="shared" si="77"/>
        <v>-2607563</v>
      </c>
      <c r="W266" s="226">
        <f t="shared" si="78"/>
        <v>-2457818</v>
      </c>
      <c r="X266" s="227"/>
      <c r="Y266" s="226">
        <f t="shared" si="79"/>
        <v>-2457818</v>
      </c>
    </row>
    <row r="267" spans="1:25" hidden="1" x14ac:dyDescent="0.25">
      <c r="B267" s="224" t="s">
        <v>43</v>
      </c>
      <c r="C267" s="225">
        <f t="shared" si="72"/>
        <v>0</v>
      </c>
      <c r="D267" s="225"/>
      <c r="E267" s="225">
        <f t="shared" si="73"/>
        <v>0</v>
      </c>
      <c r="F267" s="225">
        <v>171</v>
      </c>
      <c r="G267" s="223">
        <f t="shared" si="74"/>
        <v>0</v>
      </c>
      <c r="H267" s="225">
        <f t="shared" si="75"/>
        <v>0</v>
      </c>
      <c r="I267" s="225"/>
      <c r="J267" s="225">
        <f t="shared" si="76"/>
        <v>0</v>
      </c>
      <c r="K267" s="225">
        <f t="shared" si="82"/>
        <v>745</v>
      </c>
      <c r="L267" s="226">
        <f t="shared" si="83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84"/>
        <v>149745</v>
      </c>
      <c r="V267" s="226">
        <f t="shared" si="77"/>
        <v>-2457818</v>
      </c>
      <c r="W267" s="226">
        <f t="shared" si="78"/>
        <v>-2308073</v>
      </c>
      <c r="X267" s="227"/>
      <c r="Y267" s="226">
        <f t="shared" si="79"/>
        <v>-2308073</v>
      </c>
    </row>
    <row r="268" spans="1:25" hidden="1" x14ac:dyDescent="0.25">
      <c r="B268" s="224" t="s">
        <v>44</v>
      </c>
      <c r="C268" s="225">
        <f t="shared" si="72"/>
        <v>0</v>
      </c>
      <c r="D268" s="225"/>
      <c r="E268" s="225">
        <f t="shared" si="73"/>
        <v>0</v>
      </c>
      <c r="F268" s="225">
        <v>171</v>
      </c>
      <c r="G268" s="223">
        <f t="shared" si="74"/>
        <v>0</v>
      </c>
      <c r="H268" s="225">
        <f t="shared" si="75"/>
        <v>0</v>
      </c>
      <c r="I268" s="225"/>
      <c r="J268" s="225">
        <f t="shared" si="76"/>
        <v>0</v>
      </c>
      <c r="K268" s="225">
        <f t="shared" si="82"/>
        <v>745</v>
      </c>
      <c r="L268" s="226">
        <f t="shared" si="83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84"/>
        <v>149745</v>
      </c>
      <c r="V268" s="226">
        <f t="shared" si="77"/>
        <v>-2308073</v>
      </c>
      <c r="W268" s="226">
        <f t="shared" si="78"/>
        <v>-2158328</v>
      </c>
      <c r="X268" s="227"/>
      <c r="Y268" s="226">
        <f t="shared" si="79"/>
        <v>-2158328</v>
      </c>
    </row>
    <row r="269" spans="1:25" ht="15.75" hidden="1" thickBot="1" x14ac:dyDescent="0.3">
      <c r="B269" s="224" t="s">
        <v>45</v>
      </c>
      <c r="C269" s="225">
        <f t="shared" si="72"/>
        <v>0</v>
      </c>
      <c r="D269" s="225"/>
      <c r="E269" s="225">
        <f t="shared" si="73"/>
        <v>0</v>
      </c>
      <c r="F269" s="225">
        <v>171</v>
      </c>
      <c r="G269" s="223">
        <f t="shared" si="74"/>
        <v>0</v>
      </c>
      <c r="H269" s="225">
        <f t="shared" si="75"/>
        <v>0</v>
      </c>
      <c r="I269" s="225"/>
      <c r="J269" s="225">
        <f t="shared" si="76"/>
        <v>0</v>
      </c>
      <c r="K269" s="225">
        <f t="shared" si="82"/>
        <v>745</v>
      </c>
      <c r="L269" s="226">
        <f t="shared" si="83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84"/>
        <v>149745</v>
      </c>
      <c r="V269" s="226">
        <f t="shared" si="77"/>
        <v>-2158328</v>
      </c>
      <c r="W269" s="226">
        <f t="shared" si="78"/>
        <v>-2008583</v>
      </c>
      <c r="X269" s="227"/>
      <c r="Y269" s="226">
        <f t="shared" si="79"/>
        <v>-2008583</v>
      </c>
    </row>
    <row r="270" spans="1:25" ht="15.75" hidden="1" thickBot="1" x14ac:dyDescent="0.3">
      <c r="B270" s="195" t="s">
        <v>46</v>
      </c>
      <c r="C270" s="175">
        <f t="shared" si="72"/>
        <v>0</v>
      </c>
      <c r="D270" s="175"/>
      <c r="E270" s="175">
        <f t="shared" si="73"/>
        <v>0</v>
      </c>
      <c r="F270" s="175">
        <f>F269</f>
        <v>171</v>
      </c>
      <c r="G270" s="177">
        <f t="shared" si="74"/>
        <v>0</v>
      </c>
      <c r="H270" s="175">
        <f t="shared" si="75"/>
        <v>0</v>
      </c>
      <c r="I270" s="175"/>
      <c r="J270" s="175">
        <f t="shared" si="76"/>
        <v>0</v>
      </c>
      <c r="K270" s="225">
        <f t="shared" si="82"/>
        <v>745</v>
      </c>
      <c r="L270" s="226">
        <f t="shared" si="83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84"/>
        <v>149745</v>
      </c>
      <c r="V270" s="176">
        <f t="shared" si="77"/>
        <v>-2008583</v>
      </c>
      <c r="W270" s="176">
        <f t="shared" si="78"/>
        <v>-1858838</v>
      </c>
      <c r="X270" s="177"/>
      <c r="Y270" s="176">
        <f t="shared" si="79"/>
        <v>-1858838</v>
      </c>
    </row>
    <row r="273" spans="7:9" ht="15.75" thickBot="1" x14ac:dyDescent="0.3"/>
    <row r="274" spans="7:9" ht="15.75" thickBot="1" x14ac:dyDescent="0.3">
      <c r="G274" s="262" t="s">
        <v>166</v>
      </c>
      <c r="H274" s="263"/>
      <c r="I274" s="264"/>
    </row>
    <row r="275" spans="7:9" x14ac:dyDescent="0.25">
      <c r="G275" s="204" t="s">
        <v>109</v>
      </c>
      <c r="H275" s="205"/>
      <c r="I275" s="153">
        <v>717</v>
      </c>
    </row>
    <row r="276" spans="7:9" ht="15.75" thickBot="1" x14ac:dyDescent="0.3">
      <c r="G276" s="206" t="s">
        <v>110</v>
      </c>
      <c r="H276" s="207"/>
      <c r="I276" s="154">
        <v>4910</v>
      </c>
    </row>
    <row r="277" spans="7:9" ht="15.75" thickBot="1" x14ac:dyDescent="0.3">
      <c r="G277" s="260" t="s">
        <v>157</v>
      </c>
      <c r="H277" s="265"/>
      <c r="I277" s="261"/>
    </row>
    <row r="278" spans="7:9" ht="15.75" thickBot="1" x14ac:dyDescent="0.3">
      <c r="G278" s="260" t="s">
        <v>111</v>
      </c>
      <c r="H278" s="261"/>
      <c r="I278" s="155" t="s">
        <v>112</v>
      </c>
    </row>
    <row r="279" spans="7:9" x14ac:dyDescent="0.25">
      <c r="G279" s="208">
        <v>1</v>
      </c>
      <c r="H279" s="157">
        <v>40</v>
      </c>
      <c r="I279" s="158">
        <v>717</v>
      </c>
    </row>
    <row r="280" spans="7:9" x14ac:dyDescent="0.25">
      <c r="G280" s="209">
        <v>41</v>
      </c>
      <c r="H280" s="160">
        <v>80</v>
      </c>
      <c r="I280" s="161">
        <v>948</v>
      </c>
    </row>
    <row r="281" spans="7:9" x14ac:dyDescent="0.25">
      <c r="G281" s="210">
        <v>81</v>
      </c>
      <c r="H281" s="163">
        <v>100</v>
      </c>
      <c r="I281" s="161">
        <v>1641</v>
      </c>
    </row>
    <row r="282" spans="7:9" ht="15.75" thickBot="1" x14ac:dyDescent="0.3">
      <c r="G282" s="211">
        <v>101</v>
      </c>
      <c r="H282" s="165" t="s">
        <v>113</v>
      </c>
      <c r="I282" s="166">
        <v>3024</v>
      </c>
    </row>
    <row r="283" spans="7:9" ht="15.75" thickBot="1" x14ac:dyDescent="0.3">
      <c r="G283" s="167"/>
      <c r="H283" s="168"/>
      <c r="I283" s="169"/>
    </row>
  </sheetData>
  <mergeCells count="11">
    <mergeCell ref="G278:H278"/>
    <mergeCell ref="B1:C1"/>
    <mergeCell ref="D1:F1"/>
    <mergeCell ref="B2:C2"/>
    <mergeCell ref="D2:F2"/>
    <mergeCell ref="B3:C3"/>
    <mergeCell ref="AA5:AA6"/>
    <mergeCell ref="S4:W4"/>
    <mergeCell ref="N4:R4"/>
    <mergeCell ref="G274:I274"/>
    <mergeCell ref="G277:I277"/>
  </mergeCells>
  <phoneticPr fontId="17" type="noConversion"/>
  <conditionalFormatting sqref="Y7:Y95 Y97:Y222">
    <cfRule type="cellIs" dxfId="2177" priority="42" stopIfTrue="1" operator="lessThan">
      <formula>-0.999999</formula>
    </cfRule>
    <cfRule type="cellIs" dxfId="2176" priority="43" stopIfTrue="1" operator="greaterThan">
      <formula>0.9999999</formula>
    </cfRule>
  </conditionalFormatting>
  <conditionalFormatting sqref="J7:J222">
    <cfRule type="cellIs" dxfId="2175" priority="41" operator="greaterThan">
      <formula>100</formula>
    </cfRule>
  </conditionalFormatting>
  <conditionalFormatting sqref="X7:X192">
    <cfRule type="cellIs" dxfId="2174" priority="40" operator="lessThan">
      <formula>1</formula>
    </cfRule>
  </conditionalFormatting>
  <conditionalFormatting sqref="X193">
    <cfRule type="cellIs" dxfId="2173" priority="39" operator="lessThan">
      <formula>1</formula>
    </cfRule>
  </conditionalFormatting>
  <conditionalFormatting sqref="X196:X197">
    <cfRule type="cellIs" dxfId="2172" priority="38" operator="lessThan">
      <formula>1</formula>
    </cfRule>
  </conditionalFormatting>
  <conditionalFormatting sqref="X199">
    <cfRule type="cellIs" dxfId="2171" priority="37" operator="lessThan">
      <formula>1</formula>
    </cfRule>
  </conditionalFormatting>
  <conditionalFormatting sqref="X201">
    <cfRule type="cellIs" dxfId="2170" priority="36" operator="lessThan">
      <formula>1</formula>
    </cfRule>
  </conditionalFormatting>
  <conditionalFormatting sqref="X203:X204">
    <cfRule type="cellIs" dxfId="2169" priority="35" operator="lessThan">
      <formula>1</formula>
    </cfRule>
  </conditionalFormatting>
  <conditionalFormatting sqref="X205:X206">
    <cfRule type="cellIs" dxfId="2168" priority="34" operator="lessThan">
      <formula>1</formula>
    </cfRule>
  </conditionalFormatting>
  <conditionalFormatting sqref="X207">
    <cfRule type="cellIs" dxfId="2167" priority="33" operator="lessThan">
      <formula>1</formula>
    </cfRule>
  </conditionalFormatting>
  <conditionalFormatting sqref="X209">
    <cfRule type="cellIs" dxfId="2166" priority="32" operator="lessThan">
      <formula>1</formula>
    </cfRule>
  </conditionalFormatting>
  <conditionalFormatting sqref="X213">
    <cfRule type="cellIs" dxfId="2165" priority="31" operator="lessThan">
      <formula>1</formula>
    </cfRule>
  </conditionalFormatting>
  <conditionalFormatting sqref="J223:J258">
    <cfRule type="cellIs" dxfId="2164" priority="30" operator="greaterThan">
      <formula>100</formula>
    </cfRule>
  </conditionalFormatting>
  <conditionalFormatting sqref="Y226">
    <cfRule type="cellIs" dxfId="2163" priority="28" stopIfTrue="1" operator="lessThan">
      <formula>-0.999999</formula>
    </cfRule>
    <cfRule type="cellIs" dxfId="2162" priority="29" stopIfTrue="1" operator="greaterThan">
      <formula>0.9999999</formula>
    </cfRule>
  </conditionalFormatting>
  <conditionalFormatting sqref="X226">
    <cfRule type="cellIs" dxfId="2161" priority="27" operator="lessThan">
      <formula>1</formula>
    </cfRule>
  </conditionalFormatting>
  <conditionalFormatting sqref="Y231">
    <cfRule type="cellIs" dxfId="2160" priority="25" stopIfTrue="1" operator="lessThan">
      <formula>-0.999999</formula>
    </cfRule>
    <cfRule type="cellIs" dxfId="2159" priority="26" stopIfTrue="1" operator="greaterThan">
      <formula>0.9999999</formula>
    </cfRule>
  </conditionalFormatting>
  <conditionalFormatting sqref="X231">
    <cfRule type="cellIs" dxfId="2158" priority="24" operator="lessThan">
      <formula>1</formula>
    </cfRule>
  </conditionalFormatting>
  <conditionalFormatting sqref="Y252">
    <cfRule type="cellIs" dxfId="2157" priority="22" stopIfTrue="1" operator="lessThan">
      <formula>-0.999999</formula>
    </cfRule>
    <cfRule type="cellIs" dxfId="2156" priority="23" stopIfTrue="1" operator="greaterThan">
      <formula>0.9999999</formula>
    </cfRule>
  </conditionalFormatting>
  <conditionalFormatting sqref="X252">
    <cfRule type="cellIs" dxfId="2155" priority="21" operator="lessThan">
      <formula>1</formula>
    </cfRule>
  </conditionalFormatting>
  <conditionalFormatting sqref="Y253:Y254">
    <cfRule type="cellIs" dxfId="2154" priority="19" stopIfTrue="1" operator="lessThan">
      <formula>-0.999999</formula>
    </cfRule>
    <cfRule type="cellIs" dxfId="2153" priority="20" stopIfTrue="1" operator="greaterThan">
      <formula>0.9999999</formula>
    </cfRule>
  </conditionalFormatting>
  <conditionalFormatting sqref="Y256">
    <cfRule type="cellIs" dxfId="2152" priority="17" stopIfTrue="1" operator="lessThan">
      <formula>-0.999999</formula>
    </cfRule>
    <cfRule type="cellIs" dxfId="2151" priority="18" stopIfTrue="1" operator="greaterThan">
      <formula>0.9999999</formula>
    </cfRule>
  </conditionalFormatting>
  <conditionalFormatting sqref="X256">
    <cfRule type="cellIs" dxfId="2150" priority="16" operator="lessThan">
      <formula>1</formula>
    </cfRule>
  </conditionalFormatting>
  <conditionalFormatting sqref="J259:J270">
    <cfRule type="cellIs" dxfId="2149" priority="15" operator="greaterThan">
      <formula>100</formula>
    </cfRule>
  </conditionalFormatting>
  <conditionalFormatting sqref="Y259:Y263">
    <cfRule type="cellIs" dxfId="2148" priority="13" stopIfTrue="1" operator="lessThan">
      <formula>-0.999999</formula>
    </cfRule>
    <cfRule type="cellIs" dxfId="2147" priority="14" stopIfTrue="1" operator="greaterThan">
      <formula>0.9999999</formula>
    </cfRule>
  </conditionalFormatting>
  <conditionalFormatting sqref="X259:X269">
    <cfRule type="cellIs" dxfId="2146" priority="12" operator="lessThan">
      <formula>1</formula>
    </cfRule>
  </conditionalFormatting>
  <conditionalFormatting sqref="X259:X269">
    <cfRule type="cellIs" dxfId="2145" priority="11" operator="lessThan">
      <formula>1</formula>
    </cfRule>
  </conditionalFormatting>
  <conditionalFormatting sqref="Y264">
    <cfRule type="cellIs" dxfId="2144" priority="9" stopIfTrue="1" operator="lessThan">
      <formula>-0.999999</formula>
    </cfRule>
    <cfRule type="cellIs" dxfId="2143" priority="10" stopIfTrue="1" operator="greaterThan">
      <formula>0.9999999</formula>
    </cfRule>
  </conditionalFormatting>
  <conditionalFormatting sqref="Y265">
    <cfRule type="cellIs" dxfId="2142" priority="7" stopIfTrue="1" operator="lessThan">
      <formula>-0.999999</formula>
    </cfRule>
    <cfRule type="cellIs" dxfId="2141" priority="8" stopIfTrue="1" operator="greaterThan">
      <formula>0.9999999</formula>
    </cfRule>
  </conditionalFormatting>
  <conditionalFormatting sqref="Y266">
    <cfRule type="cellIs" dxfId="2140" priority="5" stopIfTrue="1" operator="lessThan">
      <formula>-0.999999</formula>
    </cfRule>
    <cfRule type="cellIs" dxfId="2139" priority="6" stopIfTrue="1" operator="greaterThan">
      <formula>0.9999999</formula>
    </cfRule>
  </conditionalFormatting>
  <conditionalFormatting sqref="Y267:Y269">
    <cfRule type="cellIs" dxfId="2138" priority="3" stopIfTrue="1" operator="lessThan">
      <formula>-0.999999</formula>
    </cfRule>
    <cfRule type="cellIs" dxfId="2137" priority="4" stopIfTrue="1" operator="greaterThan">
      <formula>0.9999999</formula>
    </cfRule>
  </conditionalFormatting>
  <conditionalFormatting sqref="Y258">
    <cfRule type="cellIs" dxfId="2136" priority="1" stopIfTrue="1" operator="lessThan">
      <formula>-0.999999</formula>
    </cfRule>
    <cfRule type="cellIs" dxfId="2135" priority="2" stopIfTrue="1" operator="greaterThan">
      <formula>0.9999999</formula>
    </cfRule>
  </conditionalFormatting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6"/>
  <dimension ref="A1:AA283"/>
  <sheetViews>
    <sheetView workbookViewId="0">
      <selection activeCell="J259" sqref="J259"/>
    </sheetView>
  </sheetViews>
  <sheetFormatPr baseColWidth="10" defaultRowHeight="15" x14ac:dyDescent="0.25"/>
  <cols>
    <col min="3" max="5" width="8.5703125" customWidth="1"/>
    <col min="6" max="6" width="9.28515625" bestFit="1" customWidth="1"/>
    <col min="7" max="7" width="12.85546875" bestFit="1" customWidth="1"/>
    <col min="8" max="9" width="11.7109375" customWidth="1"/>
    <col min="10" max="10" width="8.85546875" customWidth="1"/>
    <col min="11" max="11" width="8.140625" customWidth="1"/>
    <col min="12" max="12" width="12.85546875" bestFit="1" customWidth="1"/>
    <col min="13" max="14" width="11.5703125" bestFit="1" customWidth="1"/>
    <col min="15" max="15" width="9.28515625" bestFit="1" customWidth="1"/>
    <col min="16" max="16" width="14.28515625" customWidth="1"/>
    <col min="17" max="17" width="11.85546875" bestFit="1" customWidth="1"/>
    <col min="18" max="18" width="7.140625" hidden="1" customWidth="1"/>
    <col min="19" max="19" width="12.28515625" customWidth="1"/>
    <col min="20" max="20" width="11.42578125" customWidth="1"/>
    <col min="21" max="21" width="13.42578125" customWidth="1"/>
    <col min="22" max="22" width="12.85546875" bestFit="1" customWidth="1"/>
    <col min="23" max="23" width="12.42578125" customWidth="1"/>
    <col min="24" max="26" width="13.42578125" customWidth="1"/>
  </cols>
  <sheetData>
    <row r="1" spans="1:27" x14ac:dyDescent="0.25">
      <c r="B1" s="266" t="s">
        <v>0</v>
      </c>
      <c r="C1" s="266"/>
      <c r="D1" s="267">
        <v>2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122</v>
      </c>
      <c r="B3" s="269" t="s">
        <v>2</v>
      </c>
      <c r="C3" s="269"/>
      <c r="D3" s="145" t="s">
        <v>53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7.25" hidden="1" customHeight="1" thickBot="1" x14ac:dyDescent="0.3">
      <c r="B96" s="19" t="s">
        <v>40</v>
      </c>
      <c r="C96" s="20"/>
      <c r="D96" s="20"/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20">
        <v>0</v>
      </c>
      <c r="W96" s="20">
        <v>0</v>
      </c>
      <c r="X96" s="20">
        <v>0</v>
      </c>
      <c r="Y96" s="20">
        <v>0</v>
      </c>
      <c r="AA96">
        <f t="shared" si="10"/>
        <v>0</v>
      </c>
    </row>
    <row r="97" spans="1:27" ht="25.5" hidden="1" customHeight="1" thickBot="1" x14ac:dyDescent="0.3">
      <c r="A97" s="18"/>
      <c r="B97" s="19" t="s">
        <v>41</v>
      </c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1"/>
      <c r="P97" s="21"/>
      <c r="Q97" s="20">
        <v>0</v>
      </c>
      <c r="R97" s="20"/>
      <c r="S97" s="20"/>
      <c r="T97" s="20"/>
      <c r="U97" s="20">
        <f t="shared" ref="U97:U128" si="11">G97+L97+M97+R97+S97+N97+Q97+T97</f>
        <v>0</v>
      </c>
      <c r="V97" s="21"/>
      <c r="W97" s="21">
        <f t="shared" si="7"/>
        <v>0</v>
      </c>
      <c r="X97" s="20"/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>
        <v>0</v>
      </c>
      <c r="N98" s="20">
        <v>0</v>
      </c>
      <c r="O98" s="21"/>
      <c r="P98" s="21"/>
      <c r="Q98" s="20">
        <v>0</v>
      </c>
      <c r="R98" s="20"/>
      <c r="S98" s="20"/>
      <c r="T98" s="20"/>
      <c r="U98" s="20">
        <f t="shared" si="11"/>
        <v>0</v>
      </c>
      <c r="V98" s="21">
        <v>0</v>
      </c>
      <c r="W98" s="21">
        <f t="shared" si="7"/>
        <v>0</v>
      </c>
      <c r="X98" s="20"/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0</v>
      </c>
      <c r="E99" s="20">
        <v>0</v>
      </c>
      <c r="F99" s="20">
        <v>0</v>
      </c>
      <c r="G99" s="20">
        <v>0</v>
      </c>
      <c r="H99" s="20">
        <v>0</v>
      </c>
      <c r="I99" s="20">
        <v>0</v>
      </c>
      <c r="J99" s="20">
        <v>0</v>
      </c>
      <c r="K99" s="20">
        <v>0</v>
      </c>
      <c r="L99" s="20">
        <v>0</v>
      </c>
      <c r="M99" s="20">
        <v>0</v>
      </c>
      <c r="N99" s="20"/>
      <c r="O99" s="21"/>
      <c r="P99" s="21"/>
      <c r="Q99" s="20">
        <v>0</v>
      </c>
      <c r="R99" s="20">
        <v>0</v>
      </c>
      <c r="S99" s="20"/>
      <c r="T99" s="20"/>
      <c r="U99" s="20">
        <f t="shared" si="11"/>
        <v>0</v>
      </c>
      <c r="V99" s="21">
        <v>0</v>
      </c>
      <c r="W99" s="21">
        <f t="shared" si="7"/>
        <v>0</v>
      </c>
      <c r="X99" s="20">
        <v>0</v>
      </c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0</v>
      </c>
      <c r="D100" s="20">
        <v>0</v>
      </c>
      <c r="E100" s="20">
        <v>0</v>
      </c>
      <c r="F100" s="20">
        <v>0</v>
      </c>
      <c r="G100" s="20">
        <v>0</v>
      </c>
      <c r="H100" s="20">
        <v>0</v>
      </c>
      <c r="I100" s="20">
        <v>0</v>
      </c>
      <c r="J100" s="20">
        <v>0</v>
      </c>
      <c r="K100" s="20">
        <v>0</v>
      </c>
      <c r="L100" s="20">
        <v>0</v>
      </c>
      <c r="M100" s="20">
        <v>0</v>
      </c>
      <c r="N100" s="20">
        <v>0</v>
      </c>
      <c r="O100" s="21"/>
      <c r="P100" s="21"/>
      <c r="Q100" s="20">
        <v>0</v>
      </c>
      <c r="R100" s="20">
        <v>0</v>
      </c>
      <c r="S100" s="20">
        <v>0</v>
      </c>
      <c r="T100" s="20"/>
      <c r="U100" s="20">
        <f t="shared" si="11"/>
        <v>0</v>
      </c>
      <c r="V100" s="21">
        <v>0</v>
      </c>
      <c r="W100" s="21">
        <f t="shared" si="7"/>
        <v>0</v>
      </c>
      <c r="X100" s="20">
        <v>0</v>
      </c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0</v>
      </c>
      <c r="D101" s="20">
        <v>0</v>
      </c>
      <c r="E101" s="20">
        <v>0</v>
      </c>
      <c r="F101" s="20">
        <v>0</v>
      </c>
      <c r="G101" s="20">
        <v>0</v>
      </c>
      <c r="H101" s="20">
        <v>0</v>
      </c>
      <c r="I101" s="20">
        <v>0</v>
      </c>
      <c r="J101" s="20">
        <v>0</v>
      </c>
      <c r="K101" s="20">
        <v>0</v>
      </c>
      <c r="L101" s="20">
        <v>0</v>
      </c>
      <c r="M101" s="20">
        <v>0</v>
      </c>
      <c r="N101" s="20"/>
      <c r="O101" s="21"/>
      <c r="P101" s="21"/>
      <c r="Q101" s="20">
        <v>0</v>
      </c>
      <c r="R101" s="20">
        <v>0</v>
      </c>
      <c r="S101" s="20">
        <v>0</v>
      </c>
      <c r="T101" s="20"/>
      <c r="U101" s="20">
        <f t="shared" si="11"/>
        <v>0</v>
      </c>
      <c r="V101" s="21">
        <v>0</v>
      </c>
      <c r="W101" s="21">
        <f t="shared" si="7"/>
        <v>0</v>
      </c>
      <c r="X101" s="20">
        <v>0</v>
      </c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>
        <v>0</v>
      </c>
      <c r="D102" s="20"/>
      <c r="E102" s="20">
        <v>0</v>
      </c>
      <c r="F102" s="20"/>
      <c r="G102" s="20">
        <v>0</v>
      </c>
      <c r="H102" s="20">
        <v>0</v>
      </c>
      <c r="I102" s="20"/>
      <c r="J102" s="20">
        <v>0</v>
      </c>
      <c r="K102" s="20"/>
      <c r="L102" s="20">
        <v>0</v>
      </c>
      <c r="M102" s="20">
        <v>0</v>
      </c>
      <c r="N102" s="20">
        <v>55000</v>
      </c>
      <c r="O102" s="21"/>
      <c r="P102" s="21"/>
      <c r="Q102" s="20">
        <v>0</v>
      </c>
      <c r="R102" s="20">
        <v>0</v>
      </c>
      <c r="S102" s="20">
        <v>55000</v>
      </c>
      <c r="T102" s="20"/>
      <c r="U102" s="20">
        <f t="shared" si="11"/>
        <v>110000</v>
      </c>
      <c r="V102" s="21">
        <f t="shared" si="9"/>
        <v>0</v>
      </c>
      <c r="W102" s="21">
        <f t="shared" si="7"/>
        <v>110000</v>
      </c>
      <c r="X102" s="20">
        <v>110000</v>
      </c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0</v>
      </c>
      <c r="D103" s="20"/>
      <c r="E103" s="20">
        <v>0</v>
      </c>
      <c r="F103" s="20">
        <v>0</v>
      </c>
      <c r="G103" s="20">
        <v>0</v>
      </c>
      <c r="H103" s="20">
        <v>0</v>
      </c>
      <c r="I103" s="20"/>
      <c r="J103" s="20">
        <v>0</v>
      </c>
      <c r="K103" s="20">
        <v>0</v>
      </c>
      <c r="L103" s="20">
        <v>0</v>
      </c>
      <c r="M103" s="20">
        <v>0</v>
      </c>
      <c r="N103" s="20"/>
      <c r="O103" s="21"/>
      <c r="P103" s="21"/>
      <c r="Q103" s="20">
        <v>0</v>
      </c>
      <c r="R103" s="20">
        <v>0</v>
      </c>
      <c r="S103" s="20">
        <v>56650</v>
      </c>
      <c r="T103" s="20"/>
      <c r="U103" s="20">
        <f t="shared" si="11"/>
        <v>56650</v>
      </c>
      <c r="V103" s="21">
        <f t="shared" si="9"/>
        <v>0</v>
      </c>
      <c r="W103" s="21">
        <f t="shared" si="7"/>
        <v>56650</v>
      </c>
      <c r="X103" s="20">
        <v>56650</v>
      </c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0</v>
      </c>
      <c r="D104" s="20"/>
      <c r="E104" s="20">
        <v>0</v>
      </c>
      <c r="F104" s="20">
        <v>0</v>
      </c>
      <c r="G104" s="20">
        <v>0</v>
      </c>
      <c r="H104" s="20">
        <v>0</v>
      </c>
      <c r="I104" s="20"/>
      <c r="J104" s="20">
        <v>0</v>
      </c>
      <c r="K104" s="20">
        <v>0</v>
      </c>
      <c r="L104" s="20">
        <v>0</v>
      </c>
      <c r="M104" s="20">
        <v>0</v>
      </c>
      <c r="N104" s="20"/>
      <c r="O104" s="21"/>
      <c r="P104" s="21"/>
      <c r="Q104" s="20">
        <v>0</v>
      </c>
      <c r="R104" s="20">
        <v>0</v>
      </c>
      <c r="S104" s="20">
        <v>56650</v>
      </c>
      <c r="T104" s="20"/>
      <c r="U104" s="20">
        <f t="shared" si="11"/>
        <v>56650</v>
      </c>
      <c r="V104" s="21">
        <f t="shared" si="9"/>
        <v>0</v>
      </c>
      <c r="W104" s="21">
        <f t="shared" si="7"/>
        <v>56650</v>
      </c>
      <c r="X104" s="20">
        <v>56650</v>
      </c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0</v>
      </c>
      <c r="D105" s="20"/>
      <c r="E105" s="20">
        <v>0</v>
      </c>
      <c r="F105" s="20">
        <v>0</v>
      </c>
      <c r="G105" s="20">
        <v>0</v>
      </c>
      <c r="H105" s="20">
        <v>0</v>
      </c>
      <c r="I105" s="20"/>
      <c r="J105" s="20">
        <v>0</v>
      </c>
      <c r="K105" s="20">
        <v>0</v>
      </c>
      <c r="L105" s="20">
        <v>0</v>
      </c>
      <c r="M105" s="20">
        <v>0</v>
      </c>
      <c r="N105" s="20"/>
      <c r="O105" s="21"/>
      <c r="P105" s="21"/>
      <c r="Q105" s="20">
        <v>0</v>
      </c>
      <c r="R105" s="20">
        <v>0</v>
      </c>
      <c r="S105" s="20">
        <v>56650</v>
      </c>
      <c r="T105" s="20"/>
      <c r="U105" s="20">
        <f t="shared" si="11"/>
        <v>56650</v>
      </c>
      <c r="V105" s="21">
        <f t="shared" si="9"/>
        <v>0</v>
      </c>
      <c r="W105" s="21">
        <f t="shared" si="7"/>
        <v>56650</v>
      </c>
      <c r="X105" s="20">
        <v>56650</v>
      </c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0</v>
      </c>
      <c r="D106" s="20"/>
      <c r="E106" s="20">
        <v>0</v>
      </c>
      <c r="F106" s="20">
        <v>0</v>
      </c>
      <c r="G106" s="20">
        <v>0</v>
      </c>
      <c r="H106" s="20">
        <v>0</v>
      </c>
      <c r="I106" s="20"/>
      <c r="J106" s="20">
        <v>0</v>
      </c>
      <c r="K106" s="20">
        <v>0</v>
      </c>
      <c r="L106" s="20">
        <v>0</v>
      </c>
      <c r="M106" s="20">
        <v>0</v>
      </c>
      <c r="N106" s="20"/>
      <c r="O106" s="21"/>
      <c r="P106" s="21"/>
      <c r="Q106" s="20">
        <v>0</v>
      </c>
      <c r="R106" s="20">
        <v>0</v>
      </c>
      <c r="S106" s="20">
        <v>56650</v>
      </c>
      <c r="T106" s="20"/>
      <c r="U106" s="20">
        <f t="shared" si="11"/>
        <v>56650</v>
      </c>
      <c r="V106" s="21">
        <f t="shared" si="9"/>
        <v>0</v>
      </c>
      <c r="W106" s="21">
        <f t="shared" si="7"/>
        <v>56650</v>
      </c>
      <c r="X106" s="20">
        <v>56650</v>
      </c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>
        <v>0</v>
      </c>
      <c r="D107" s="20"/>
      <c r="E107" s="20">
        <v>0</v>
      </c>
      <c r="F107" s="20">
        <v>0</v>
      </c>
      <c r="G107" s="20">
        <v>0</v>
      </c>
      <c r="H107" s="20">
        <v>0</v>
      </c>
      <c r="I107" s="20"/>
      <c r="J107" s="20">
        <v>0</v>
      </c>
      <c r="K107" s="20">
        <v>0</v>
      </c>
      <c r="L107" s="20">
        <v>0</v>
      </c>
      <c r="M107" s="20">
        <v>0</v>
      </c>
      <c r="N107" s="20"/>
      <c r="O107" s="21"/>
      <c r="P107" s="21"/>
      <c r="Q107" s="20">
        <v>0</v>
      </c>
      <c r="R107" s="20">
        <v>0</v>
      </c>
      <c r="S107" s="20">
        <v>56650</v>
      </c>
      <c r="T107" s="20"/>
      <c r="U107" s="20">
        <f t="shared" si="11"/>
        <v>56650</v>
      </c>
      <c r="V107" s="21">
        <f t="shared" si="9"/>
        <v>0</v>
      </c>
      <c r="W107" s="21">
        <f t="shared" si="7"/>
        <v>56650</v>
      </c>
      <c r="X107" s="20">
        <v>56650</v>
      </c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0</v>
      </c>
      <c r="D108" s="20"/>
      <c r="E108" s="20">
        <v>0</v>
      </c>
      <c r="F108" s="20">
        <v>0</v>
      </c>
      <c r="G108" s="20">
        <v>0</v>
      </c>
      <c r="H108" s="20">
        <v>0</v>
      </c>
      <c r="I108" s="20">
        <v>6</v>
      </c>
      <c r="J108" s="20">
        <v>6</v>
      </c>
      <c r="K108" s="20">
        <v>360</v>
      </c>
      <c r="L108" s="20">
        <v>2160</v>
      </c>
      <c r="M108" s="20">
        <v>0</v>
      </c>
      <c r="N108" s="20"/>
      <c r="O108" s="21"/>
      <c r="P108" s="21"/>
      <c r="Q108" s="20">
        <v>0</v>
      </c>
      <c r="R108" s="20">
        <v>0</v>
      </c>
      <c r="S108" s="20">
        <v>56650</v>
      </c>
      <c r="T108" s="20"/>
      <c r="U108" s="20">
        <f t="shared" si="11"/>
        <v>58810</v>
      </c>
      <c r="V108" s="21">
        <f t="shared" si="9"/>
        <v>0</v>
      </c>
      <c r="W108" s="21">
        <f t="shared" si="7"/>
        <v>58810</v>
      </c>
      <c r="X108" s="20">
        <v>58810</v>
      </c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0</v>
      </c>
      <c r="D109" s="20"/>
      <c r="E109" s="20">
        <v>0</v>
      </c>
      <c r="F109" s="20">
        <v>0</v>
      </c>
      <c r="G109" s="20">
        <v>0</v>
      </c>
      <c r="H109" s="20">
        <v>6</v>
      </c>
      <c r="I109" s="20">
        <v>6</v>
      </c>
      <c r="J109" s="20">
        <v>0</v>
      </c>
      <c r="K109" s="20">
        <v>0</v>
      </c>
      <c r="L109" s="20">
        <v>0</v>
      </c>
      <c r="M109" s="20">
        <v>0</v>
      </c>
      <c r="N109" s="20"/>
      <c r="O109" s="21"/>
      <c r="P109" s="21"/>
      <c r="Q109" s="20">
        <v>0</v>
      </c>
      <c r="R109" s="20">
        <v>0</v>
      </c>
      <c r="S109" s="20">
        <v>56650</v>
      </c>
      <c r="T109" s="20"/>
      <c r="U109" s="20">
        <f t="shared" si="11"/>
        <v>56650</v>
      </c>
      <c r="V109" s="21">
        <f t="shared" si="9"/>
        <v>0</v>
      </c>
      <c r="W109" s="21">
        <f t="shared" si="7"/>
        <v>56650</v>
      </c>
      <c r="X109" s="20">
        <v>56650</v>
      </c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0</v>
      </c>
      <c r="D110" s="20"/>
      <c r="E110" s="20">
        <v>0</v>
      </c>
      <c r="F110" s="20">
        <v>0</v>
      </c>
      <c r="G110" s="20">
        <v>0</v>
      </c>
      <c r="H110" s="20">
        <v>6</v>
      </c>
      <c r="I110" s="20">
        <v>6</v>
      </c>
      <c r="J110" s="20">
        <v>0</v>
      </c>
      <c r="K110" s="20">
        <v>0</v>
      </c>
      <c r="L110" s="20">
        <v>0</v>
      </c>
      <c r="M110" s="20">
        <v>0</v>
      </c>
      <c r="N110" s="20"/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1"/>
        <v>56650</v>
      </c>
      <c r="V110" s="21">
        <f t="shared" si="9"/>
        <v>0</v>
      </c>
      <c r="W110" s="21">
        <f t="shared" si="7"/>
        <v>56650</v>
      </c>
      <c r="X110" s="20">
        <v>56650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0</v>
      </c>
      <c r="D111" s="20"/>
      <c r="E111" s="20">
        <v>0</v>
      </c>
      <c r="F111" s="20">
        <v>0</v>
      </c>
      <c r="G111" s="20">
        <v>0</v>
      </c>
      <c r="H111" s="20">
        <v>6</v>
      </c>
      <c r="I111" s="20">
        <v>6</v>
      </c>
      <c r="J111" s="20">
        <v>0</v>
      </c>
      <c r="K111" s="20">
        <v>0</v>
      </c>
      <c r="L111" s="20">
        <v>0</v>
      </c>
      <c r="M111" s="20">
        <v>0</v>
      </c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1"/>
        <v>56650</v>
      </c>
      <c r="V111" s="21">
        <f t="shared" si="9"/>
        <v>0</v>
      </c>
      <c r="W111" s="21">
        <f t="shared" si="7"/>
        <v>56650</v>
      </c>
      <c r="X111" s="20">
        <v>56650</v>
      </c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0</v>
      </c>
      <c r="D112" s="20"/>
      <c r="E112" s="20">
        <v>0</v>
      </c>
      <c r="F112" s="20">
        <v>0</v>
      </c>
      <c r="G112" s="20">
        <v>0</v>
      </c>
      <c r="H112" s="20">
        <v>6</v>
      </c>
      <c r="I112" s="20">
        <v>6</v>
      </c>
      <c r="J112" s="20">
        <v>0</v>
      </c>
      <c r="K112" s="20">
        <v>0</v>
      </c>
      <c r="L112" s="20">
        <v>0</v>
      </c>
      <c r="M112" s="20">
        <v>0</v>
      </c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56650</v>
      </c>
      <c r="V112" s="21">
        <f t="shared" si="9"/>
        <v>0</v>
      </c>
      <c r="W112" s="21">
        <f t="shared" si="7"/>
        <v>56650</v>
      </c>
      <c r="X112" s="20">
        <v>56650</v>
      </c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0</v>
      </c>
      <c r="D113" s="20"/>
      <c r="E113" s="20">
        <v>0</v>
      </c>
      <c r="F113" s="20">
        <v>0</v>
      </c>
      <c r="G113" s="20">
        <v>0</v>
      </c>
      <c r="H113" s="20">
        <v>6</v>
      </c>
      <c r="I113" s="20">
        <v>6</v>
      </c>
      <c r="J113" s="20">
        <v>0</v>
      </c>
      <c r="K113" s="20">
        <v>0</v>
      </c>
      <c r="L113" s="20">
        <v>0</v>
      </c>
      <c r="M113" s="20">
        <v>0</v>
      </c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56650</v>
      </c>
      <c r="V113" s="21">
        <f t="shared" si="9"/>
        <v>0</v>
      </c>
      <c r="W113" s="21">
        <f t="shared" si="7"/>
        <v>56650</v>
      </c>
      <c r="X113" s="20">
        <v>56650</v>
      </c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0</v>
      </c>
      <c r="D114" s="20"/>
      <c r="E114" s="20">
        <v>0</v>
      </c>
      <c r="F114" s="20">
        <v>0</v>
      </c>
      <c r="G114" s="20">
        <v>0</v>
      </c>
      <c r="H114" s="20">
        <v>6</v>
      </c>
      <c r="I114" s="20">
        <v>6</v>
      </c>
      <c r="J114" s="20">
        <v>0</v>
      </c>
      <c r="K114" s="20">
        <v>0</v>
      </c>
      <c r="L114" s="20">
        <v>0</v>
      </c>
      <c r="M114" s="20">
        <v>0</v>
      </c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56650</v>
      </c>
      <c r="V114" s="21">
        <f t="shared" si="9"/>
        <v>0</v>
      </c>
      <c r="W114" s="21">
        <f t="shared" si="7"/>
        <v>56650</v>
      </c>
      <c r="X114" s="20">
        <v>56650</v>
      </c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0</v>
      </c>
      <c r="D115" s="20"/>
      <c r="E115" s="20">
        <v>0</v>
      </c>
      <c r="F115" s="20">
        <v>0</v>
      </c>
      <c r="G115" s="20">
        <v>0</v>
      </c>
      <c r="H115" s="20">
        <v>6</v>
      </c>
      <c r="I115" s="20">
        <v>6</v>
      </c>
      <c r="J115" s="20">
        <v>0</v>
      </c>
      <c r="K115" s="20">
        <v>0</v>
      </c>
      <c r="L115" s="20">
        <v>0</v>
      </c>
      <c r="M115" s="20">
        <v>0</v>
      </c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58859</v>
      </c>
      <c r="V115" s="21">
        <f t="shared" si="9"/>
        <v>0</v>
      </c>
      <c r="W115" s="21">
        <f t="shared" si="7"/>
        <v>58859</v>
      </c>
      <c r="X115" s="20">
        <v>58859</v>
      </c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0</v>
      </c>
      <c r="D116" s="20"/>
      <c r="E116" s="20">
        <v>0</v>
      </c>
      <c r="F116" s="20">
        <v>0</v>
      </c>
      <c r="G116" s="20">
        <v>0</v>
      </c>
      <c r="H116" s="20">
        <v>6</v>
      </c>
      <c r="I116" s="20">
        <v>22</v>
      </c>
      <c r="J116" s="20">
        <v>16</v>
      </c>
      <c r="K116" s="20">
        <v>360</v>
      </c>
      <c r="L116" s="20">
        <v>5760</v>
      </c>
      <c r="M116" s="20">
        <v>0</v>
      </c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64619</v>
      </c>
      <c r="V116" s="21">
        <f t="shared" si="9"/>
        <v>0</v>
      </c>
      <c r="W116" s="21">
        <f t="shared" si="7"/>
        <v>64619</v>
      </c>
      <c r="X116" s="20">
        <v>64619</v>
      </c>
      <c r="Y116" s="21">
        <f t="shared" si="8"/>
        <v>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0</v>
      </c>
      <c r="D117" s="20"/>
      <c r="E117" s="20">
        <v>0</v>
      </c>
      <c r="F117" s="20">
        <v>0</v>
      </c>
      <c r="G117" s="20">
        <v>0</v>
      </c>
      <c r="H117" s="20">
        <v>22</v>
      </c>
      <c r="I117" s="20"/>
      <c r="J117" s="20">
        <v>-22</v>
      </c>
      <c r="K117" s="20">
        <v>0</v>
      </c>
      <c r="L117" s="20">
        <v>0</v>
      </c>
      <c r="M117" s="20">
        <v>0</v>
      </c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58859</v>
      </c>
      <c r="V117" s="21">
        <f t="shared" si="9"/>
        <v>0</v>
      </c>
      <c r="W117" s="21">
        <f t="shared" si="7"/>
        <v>58859</v>
      </c>
      <c r="X117" s="20">
        <v>58859</v>
      </c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0</v>
      </c>
      <c r="D118" s="20"/>
      <c r="E118" s="20">
        <v>0</v>
      </c>
      <c r="F118" s="20">
        <v>0</v>
      </c>
      <c r="G118" s="20">
        <v>0</v>
      </c>
      <c r="H118" s="20">
        <v>0</v>
      </c>
      <c r="I118" s="20"/>
      <c r="J118" s="20">
        <v>0</v>
      </c>
      <c r="K118" s="20">
        <v>0</v>
      </c>
      <c r="L118" s="20">
        <v>0</v>
      </c>
      <c r="M118" s="20">
        <v>0</v>
      </c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58859</v>
      </c>
      <c r="V118" s="21">
        <f t="shared" si="9"/>
        <v>0</v>
      </c>
      <c r="W118" s="21">
        <f t="shared" si="7"/>
        <v>58859</v>
      </c>
      <c r="X118" s="20">
        <v>58859</v>
      </c>
      <c r="Y118" s="21">
        <f t="shared" si="8"/>
        <v>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0</v>
      </c>
      <c r="D119" s="20"/>
      <c r="E119" s="20">
        <v>0</v>
      </c>
      <c r="F119" s="20">
        <v>0</v>
      </c>
      <c r="G119" s="20">
        <v>0</v>
      </c>
      <c r="H119" s="20">
        <v>0</v>
      </c>
      <c r="I119" s="20"/>
      <c r="J119" s="20">
        <v>0</v>
      </c>
      <c r="K119" s="20">
        <v>0</v>
      </c>
      <c r="L119" s="20">
        <v>0</v>
      </c>
      <c r="M119" s="20">
        <v>0</v>
      </c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58859</v>
      </c>
      <c r="V119" s="21">
        <f t="shared" si="9"/>
        <v>0</v>
      </c>
      <c r="W119" s="21">
        <f t="shared" si="7"/>
        <v>58859</v>
      </c>
      <c r="X119" s="20">
        <v>58859</v>
      </c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0</v>
      </c>
      <c r="D120" s="20"/>
      <c r="E120" s="20">
        <v>0</v>
      </c>
      <c r="F120" s="20">
        <v>0</v>
      </c>
      <c r="G120" s="20">
        <v>0</v>
      </c>
      <c r="H120" s="20">
        <v>0</v>
      </c>
      <c r="I120" s="20"/>
      <c r="J120" s="20">
        <v>0</v>
      </c>
      <c r="K120" s="20">
        <v>0</v>
      </c>
      <c r="L120" s="20">
        <v>0</v>
      </c>
      <c r="M120" s="20">
        <v>0</v>
      </c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58859</v>
      </c>
      <c r="V120" s="21">
        <f t="shared" si="9"/>
        <v>0</v>
      </c>
      <c r="W120" s="21">
        <f t="shared" si="7"/>
        <v>58859</v>
      </c>
      <c r="X120" s="20">
        <v>58859</v>
      </c>
      <c r="Y120" s="21">
        <f t="shared" si="8"/>
        <v>0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0</v>
      </c>
      <c r="D121" s="20"/>
      <c r="E121" s="20">
        <v>0</v>
      </c>
      <c r="F121" s="20">
        <v>0</v>
      </c>
      <c r="G121" s="20">
        <v>0</v>
      </c>
      <c r="H121" s="20">
        <v>0</v>
      </c>
      <c r="I121" s="20"/>
      <c r="J121" s="20">
        <v>0</v>
      </c>
      <c r="K121" s="20">
        <v>0</v>
      </c>
      <c r="L121" s="20">
        <v>0</v>
      </c>
      <c r="M121" s="20">
        <v>0</v>
      </c>
      <c r="N121" s="20"/>
      <c r="O121" s="21"/>
      <c r="P121" s="21"/>
      <c r="Q121" s="20">
        <v>0</v>
      </c>
      <c r="R121" s="20">
        <v>0</v>
      </c>
      <c r="S121" s="20">
        <v>58859</v>
      </c>
      <c r="T121" s="20">
        <v>11778</v>
      </c>
      <c r="U121" s="20">
        <f t="shared" si="11"/>
        <v>70637</v>
      </c>
      <c r="V121" s="21">
        <f t="shared" si="9"/>
        <v>0</v>
      </c>
      <c r="W121" s="21">
        <f t="shared" si="7"/>
        <v>70637</v>
      </c>
      <c r="X121" s="20">
        <v>70637</v>
      </c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0</v>
      </c>
      <c r="D122" s="20"/>
      <c r="E122" s="20">
        <v>0</v>
      </c>
      <c r="F122" s="20">
        <v>0</v>
      </c>
      <c r="G122" s="20">
        <v>0</v>
      </c>
      <c r="H122" s="20">
        <v>0</v>
      </c>
      <c r="I122" s="20"/>
      <c r="J122" s="20">
        <v>0</v>
      </c>
      <c r="K122" s="20">
        <v>0</v>
      </c>
      <c r="L122" s="20">
        <v>0</v>
      </c>
      <c r="M122" s="20">
        <v>0</v>
      </c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58859</v>
      </c>
      <c r="V122" s="21">
        <f t="shared" si="9"/>
        <v>0</v>
      </c>
      <c r="W122" s="21">
        <f t="shared" si="7"/>
        <v>58859</v>
      </c>
      <c r="X122" s="20">
        <v>58900</v>
      </c>
      <c r="Y122" s="21">
        <f t="shared" si="8"/>
        <v>-41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0</v>
      </c>
      <c r="D123" s="20"/>
      <c r="E123" s="20">
        <v>0</v>
      </c>
      <c r="F123" s="20">
        <v>0</v>
      </c>
      <c r="G123" s="20">
        <v>0</v>
      </c>
      <c r="H123" s="20">
        <v>0</v>
      </c>
      <c r="I123" s="20"/>
      <c r="J123" s="20">
        <v>0</v>
      </c>
      <c r="K123" s="20">
        <v>0</v>
      </c>
      <c r="L123" s="20">
        <v>0</v>
      </c>
      <c r="M123" s="20">
        <v>0</v>
      </c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58859</v>
      </c>
      <c r="V123" s="21">
        <f t="shared" si="9"/>
        <v>-41</v>
      </c>
      <c r="W123" s="21">
        <f t="shared" si="7"/>
        <v>58818</v>
      </c>
      <c r="X123" s="20">
        <v>59818</v>
      </c>
      <c r="Y123" s="21">
        <f t="shared" si="8"/>
        <v>-1000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0</v>
      </c>
      <c r="D124" s="20">
        <v>17</v>
      </c>
      <c r="E124" s="20">
        <v>17</v>
      </c>
      <c r="F124" s="20">
        <v>146</v>
      </c>
      <c r="G124" s="20">
        <v>2482</v>
      </c>
      <c r="H124" s="20">
        <v>22</v>
      </c>
      <c r="I124" s="20">
        <v>28</v>
      </c>
      <c r="J124" s="20">
        <v>6</v>
      </c>
      <c r="K124" s="20">
        <v>360</v>
      </c>
      <c r="L124" s="20">
        <v>2160</v>
      </c>
      <c r="M124" s="20">
        <v>0</v>
      </c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63501</v>
      </c>
      <c r="V124" s="21">
        <f t="shared" si="9"/>
        <v>-1000</v>
      </c>
      <c r="W124" s="21">
        <f t="shared" si="7"/>
        <v>62501</v>
      </c>
      <c r="X124" s="20">
        <v>57859</v>
      </c>
      <c r="Y124" s="21">
        <f t="shared" si="8"/>
        <v>4642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17</v>
      </c>
      <c r="D125" s="20">
        <v>41</v>
      </c>
      <c r="E125" s="20">
        <v>24</v>
      </c>
      <c r="F125" s="20">
        <v>146</v>
      </c>
      <c r="G125" s="20">
        <v>3504</v>
      </c>
      <c r="H125" s="20">
        <v>28</v>
      </c>
      <c r="I125" s="20">
        <v>40</v>
      </c>
      <c r="J125" s="20">
        <v>12</v>
      </c>
      <c r="K125" s="20">
        <v>360</v>
      </c>
      <c r="L125" s="20">
        <v>4320</v>
      </c>
      <c r="M125" s="20">
        <v>0</v>
      </c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1"/>
        <v>66683</v>
      </c>
      <c r="V125" s="21">
        <f t="shared" si="9"/>
        <v>4642</v>
      </c>
      <c r="W125" s="21">
        <f t="shared" si="7"/>
        <v>71325</v>
      </c>
      <c r="X125" s="20">
        <v>71325</v>
      </c>
      <c r="Y125" s="21">
        <f t="shared" si="8"/>
        <v>0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41</v>
      </c>
      <c r="D126" s="20">
        <v>73</v>
      </c>
      <c r="E126" s="20">
        <v>32</v>
      </c>
      <c r="F126" s="20">
        <v>146</v>
      </c>
      <c r="G126" s="20">
        <v>4672</v>
      </c>
      <c r="H126" s="20">
        <v>40</v>
      </c>
      <c r="I126" s="20">
        <v>53</v>
      </c>
      <c r="J126" s="20">
        <v>13</v>
      </c>
      <c r="K126" s="20">
        <v>360</v>
      </c>
      <c r="L126" s="20">
        <v>4680</v>
      </c>
      <c r="M126" s="20">
        <v>0</v>
      </c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1"/>
        <v>68211</v>
      </c>
      <c r="V126" s="21">
        <f t="shared" si="9"/>
        <v>0</v>
      </c>
      <c r="W126" s="21">
        <f t="shared" si="7"/>
        <v>68211</v>
      </c>
      <c r="X126" s="20">
        <v>68211</v>
      </c>
      <c r="Y126" s="21">
        <f t="shared" si="8"/>
        <v>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73</v>
      </c>
      <c r="D127" s="20">
        <v>103</v>
      </c>
      <c r="E127" s="20">
        <v>30</v>
      </c>
      <c r="F127" s="20">
        <v>146</v>
      </c>
      <c r="G127" s="20">
        <v>4380</v>
      </c>
      <c r="H127" s="20">
        <v>53</v>
      </c>
      <c r="I127" s="20">
        <v>66</v>
      </c>
      <c r="J127" s="20">
        <v>13</v>
      </c>
      <c r="K127" s="20">
        <v>360</v>
      </c>
      <c r="L127" s="20">
        <v>4680</v>
      </c>
      <c r="M127" s="20">
        <v>0</v>
      </c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1"/>
        <v>68794</v>
      </c>
      <c r="V127" s="21">
        <f t="shared" si="9"/>
        <v>0</v>
      </c>
      <c r="W127" s="21">
        <f t="shared" si="7"/>
        <v>68794</v>
      </c>
      <c r="X127" s="20">
        <v>68794</v>
      </c>
      <c r="Y127" s="21">
        <f t="shared" si="8"/>
        <v>0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103</v>
      </c>
      <c r="D128" s="20">
        <v>125</v>
      </c>
      <c r="E128" s="20">
        <v>22</v>
      </c>
      <c r="F128" s="20">
        <v>146</v>
      </c>
      <c r="G128" s="20">
        <v>3212</v>
      </c>
      <c r="H128" s="20">
        <v>66</v>
      </c>
      <c r="I128" s="20">
        <v>78</v>
      </c>
      <c r="J128" s="20">
        <v>12</v>
      </c>
      <c r="K128" s="20">
        <v>360</v>
      </c>
      <c r="L128" s="20">
        <v>4320</v>
      </c>
      <c r="M128" s="20">
        <v>0</v>
      </c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si="11"/>
        <v>79554</v>
      </c>
      <c r="V128" s="21">
        <f t="shared" si="9"/>
        <v>0</v>
      </c>
      <c r="W128" s="21">
        <f t="shared" si="7"/>
        <v>79554</v>
      </c>
      <c r="X128" s="20">
        <v>79554</v>
      </c>
      <c r="Y128" s="21">
        <f t="shared" si="8"/>
        <v>0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125</v>
      </c>
      <c r="D129" s="20">
        <v>143</v>
      </c>
      <c r="E129" s="20">
        <v>18</v>
      </c>
      <c r="F129" s="20">
        <v>146</v>
      </c>
      <c r="G129" s="20">
        <v>2628</v>
      </c>
      <c r="H129" s="20">
        <v>78</v>
      </c>
      <c r="I129" s="20">
        <v>83</v>
      </c>
      <c r="J129" s="20">
        <v>5</v>
      </c>
      <c r="K129" s="20">
        <v>360</v>
      </c>
      <c r="L129" s="20">
        <v>1800</v>
      </c>
      <c r="M129" s="20">
        <v>0</v>
      </c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ref="U129:U160" si="12">G129+L129+M129+R129+S129+N129+Q129+T129</f>
        <v>64162</v>
      </c>
      <c r="V129" s="21">
        <f t="shared" si="9"/>
        <v>0</v>
      </c>
      <c r="W129" s="21">
        <f t="shared" si="7"/>
        <v>64162</v>
      </c>
      <c r="X129" s="20">
        <v>64162</v>
      </c>
      <c r="Y129" s="21">
        <f t="shared" si="8"/>
        <v>0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143</v>
      </c>
      <c r="D130" s="20">
        <v>177</v>
      </c>
      <c r="E130" s="20">
        <v>34</v>
      </c>
      <c r="F130" s="20">
        <v>146</v>
      </c>
      <c r="G130" s="20">
        <v>4964</v>
      </c>
      <c r="H130" s="20">
        <v>83</v>
      </c>
      <c r="I130" s="20">
        <v>93</v>
      </c>
      <c r="J130" s="20">
        <v>10</v>
      </c>
      <c r="K130" s="20">
        <v>360</v>
      </c>
      <c r="L130" s="20">
        <v>3600</v>
      </c>
      <c r="M130" s="20">
        <v>0</v>
      </c>
      <c r="N130" s="20"/>
      <c r="O130" s="21"/>
      <c r="P130" s="21"/>
      <c r="Q130" s="20">
        <v>0</v>
      </c>
      <c r="R130" s="20">
        <v>0</v>
      </c>
      <c r="S130" s="20">
        <v>59734</v>
      </c>
      <c r="T130" s="20"/>
      <c r="U130" s="20">
        <f t="shared" si="12"/>
        <v>68298</v>
      </c>
      <c r="V130" s="21">
        <f t="shared" si="9"/>
        <v>0</v>
      </c>
      <c r="W130" s="21">
        <f t="shared" si="7"/>
        <v>68298</v>
      </c>
      <c r="X130" s="20">
        <v>68298</v>
      </c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177</v>
      </c>
      <c r="D131" s="20">
        <v>208</v>
      </c>
      <c r="E131" s="20">
        <v>31</v>
      </c>
      <c r="F131" s="20">
        <v>146</v>
      </c>
      <c r="G131" s="20">
        <v>4526</v>
      </c>
      <c r="H131" s="20">
        <v>93</v>
      </c>
      <c r="I131" s="20">
        <v>97</v>
      </c>
      <c r="J131" s="20">
        <v>4</v>
      </c>
      <c r="K131" s="20">
        <v>360</v>
      </c>
      <c r="L131" s="20">
        <v>1440</v>
      </c>
      <c r="M131" s="20">
        <v>0</v>
      </c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2"/>
        <v>65700</v>
      </c>
      <c r="V131" s="21">
        <f t="shared" si="9"/>
        <v>0</v>
      </c>
      <c r="W131" s="21">
        <f t="shared" si="7"/>
        <v>65700</v>
      </c>
      <c r="X131" s="20">
        <v>65700</v>
      </c>
      <c r="Y131" s="21">
        <f t="shared" si="8"/>
        <v>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208</v>
      </c>
      <c r="D132" s="20">
        <v>214</v>
      </c>
      <c r="E132" s="20">
        <v>6</v>
      </c>
      <c r="F132" s="20">
        <v>146</v>
      </c>
      <c r="G132" s="20">
        <v>876</v>
      </c>
      <c r="H132" s="20">
        <v>97</v>
      </c>
      <c r="I132" s="20">
        <v>97</v>
      </c>
      <c r="J132" s="20">
        <v>0</v>
      </c>
      <c r="K132" s="20"/>
      <c r="L132" s="20">
        <v>0</v>
      </c>
      <c r="M132" s="20">
        <v>0</v>
      </c>
      <c r="N132" s="20"/>
      <c r="O132" s="21"/>
      <c r="P132" s="21"/>
      <c r="Q132" s="20">
        <v>0</v>
      </c>
      <c r="R132" s="20">
        <v>0</v>
      </c>
      <c r="S132" s="20">
        <v>59734</v>
      </c>
      <c r="T132" s="20"/>
      <c r="U132" s="20">
        <f t="shared" si="12"/>
        <v>60610</v>
      </c>
      <c r="V132" s="21">
        <f t="shared" si="9"/>
        <v>0</v>
      </c>
      <c r="W132" s="21">
        <f t="shared" si="7"/>
        <v>60610</v>
      </c>
      <c r="X132" s="20">
        <v>60610</v>
      </c>
      <c r="Y132" s="21">
        <f t="shared" si="8"/>
        <v>0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214</v>
      </c>
      <c r="D133" s="20">
        <v>244</v>
      </c>
      <c r="E133" s="20">
        <v>30</v>
      </c>
      <c r="F133" s="20">
        <v>146</v>
      </c>
      <c r="G133" s="20">
        <v>4380</v>
      </c>
      <c r="H133" s="20">
        <v>97</v>
      </c>
      <c r="I133" s="20">
        <v>100</v>
      </c>
      <c r="J133" s="20">
        <v>3</v>
      </c>
      <c r="K133" s="20">
        <v>360</v>
      </c>
      <c r="L133" s="20">
        <v>1080</v>
      </c>
      <c r="M133" s="20">
        <v>0</v>
      </c>
      <c r="N133" s="20"/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12"/>
        <v>65194</v>
      </c>
      <c r="V133" s="21">
        <f t="shared" si="9"/>
        <v>0</v>
      </c>
      <c r="W133" s="21">
        <f t="shared" si="7"/>
        <v>65194</v>
      </c>
      <c r="X133" s="20">
        <v>65194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244</v>
      </c>
      <c r="D134" s="20">
        <v>262</v>
      </c>
      <c r="E134" s="20">
        <v>18</v>
      </c>
      <c r="F134" s="20">
        <v>146</v>
      </c>
      <c r="G134" s="20">
        <v>2628</v>
      </c>
      <c r="H134" s="20">
        <v>100</v>
      </c>
      <c r="I134" s="20">
        <v>101</v>
      </c>
      <c r="J134" s="20">
        <v>1</v>
      </c>
      <c r="K134" s="20">
        <v>360</v>
      </c>
      <c r="L134" s="20">
        <v>360</v>
      </c>
      <c r="M134" s="20">
        <v>0</v>
      </c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2"/>
        <v>62722</v>
      </c>
      <c r="V134" s="21">
        <f t="shared" si="9"/>
        <v>0</v>
      </c>
      <c r="W134" s="21">
        <f t="shared" si="7"/>
        <v>62722</v>
      </c>
      <c r="X134" s="20">
        <v>67722</v>
      </c>
      <c r="Y134" s="21">
        <f t="shared" si="8"/>
        <v>-5000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262</v>
      </c>
      <c r="D135" s="20">
        <v>294</v>
      </c>
      <c r="E135" s="20">
        <v>32</v>
      </c>
      <c r="F135" s="20">
        <v>146</v>
      </c>
      <c r="G135" s="20">
        <v>4672</v>
      </c>
      <c r="H135" s="20">
        <v>101</v>
      </c>
      <c r="I135" s="20">
        <v>103</v>
      </c>
      <c r="J135" s="20">
        <v>2</v>
      </c>
      <c r="K135" s="20">
        <v>360</v>
      </c>
      <c r="L135" s="20">
        <v>720</v>
      </c>
      <c r="M135" s="20">
        <v>0</v>
      </c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2"/>
        <v>65126</v>
      </c>
      <c r="V135" s="21">
        <f t="shared" si="9"/>
        <v>-5000</v>
      </c>
      <c r="W135" s="21">
        <f t="shared" si="7"/>
        <v>60126</v>
      </c>
      <c r="X135" s="20">
        <v>60126</v>
      </c>
      <c r="Y135" s="21">
        <f t="shared" si="8"/>
        <v>0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294</v>
      </c>
      <c r="D136" s="20">
        <v>310</v>
      </c>
      <c r="E136" s="20">
        <v>16</v>
      </c>
      <c r="F136" s="20">
        <v>146</v>
      </c>
      <c r="G136" s="20">
        <v>2336</v>
      </c>
      <c r="H136" s="20">
        <v>103</v>
      </c>
      <c r="I136" s="20">
        <v>109</v>
      </c>
      <c r="J136" s="20">
        <v>6</v>
      </c>
      <c r="K136" s="20">
        <v>360</v>
      </c>
      <c r="L136" s="20">
        <v>2160</v>
      </c>
      <c r="M136" s="20">
        <v>0</v>
      </c>
      <c r="N136" s="20">
        <v>8380</v>
      </c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12"/>
        <v>72610</v>
      </c>
      <c r="V136" s="21">
        <f t="shared" si="9"/>
        <v>0</v>
      </c>
      <c r="W136" s="21">
        <f t="shared" ref="W136:W186" si="13">U136+V136</f>
        <v>72610</v>
      </c>
      <c r="X136" s="20">
        <v>72610</v>
      </c>
      <c r="Y136" s="21">
        <f t="shared" ref="Y136:Y186" si="14">W136-X136</f>
        <v>0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310</v>
      </c>
      <c r="D137" s="20">
        <v>323</v>
      </c>
      <c r="E137" s="20">
        <v>13</v>
      </c>
      <c r="F137" s="20">
        <v>146</v>
      </c>
      <c r="G137" s="20">
        <v>1898</v>
      </c>
      <c r="H137" s="20">
        <v>109</v>
      </c>
      <c r="I137" s="20">
        <v>116</v>
      </c>
      <c r="J137" s="20">
        <v>7</v>
      </c>
      <c r="K137" s="20">
        <v>360</v>
      </c>
      <c r="L137" s="20">
        <v>2520</v>
      </c>
      <c r="M137" s="20">
        <v>0</v>
      </c>
      <c r="N137" s="20"/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12"/>
        <v>64152</v>
      </c>
      <c r="V137" s="21">
        <f t="shared" ref="V137:V186" si="15">Y136</f>
        <v>0</v>
      </c>
      <c r="W137" s="21">
        <f t="shared" si="13"/>
        <v>64152</v>
      </c>
      <c r="X137" s="20">
        <v>64152</v>
      </c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323</v>
      </c>
      <c r="D138" s="20">
        <v>335</v>
      </c>
      <c r="E138" s="20">
        <v>12</v>
      </c>
      <c r="F138" s="20">
        <v>146</v>
      </c>
      <c r="G138" s="20">
        <v>1752</v>
      </c>
      <c r="H138" s="20">
        <v>116</v>
      </c>
      <c r="I138" s="20">
        <v>125</v>
      </c>
      <c r="J138" s="20">
        <v>9</v>
      </c>
      <c r="K138" s="20">
        <v>360</v>
      </c>
      <c r="L138" s="20">
        <v>3240</v>
      </c>
      <c r="M138" s="20">
        <v>0</v>
      </c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/>
      <c r="U138" s="20">
        <f t="shared" si="12"/>
        <v>84726</v>
      </c>
      <c r="V138" s="21">
        <f t="shared" si="15"/>
        <v>0</v>
      </c>
      <c r="W138" s="21">
        <f t="shared" si="13"/>
        <v>84726</v>
      </c>
      <c r="X138" s="20">
        <v>84726</v>
      </c>
      <c r="Y138" s="21">
        <f t="shared" si="14"/>
        <v>0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335</v>
      </c>
      <c r="D139" s="20">
        <v>365</v>
      </c>
      <c r="E139" s="20">
        <v>30</v>
      </c>
      <c r="F139" s="20">
        <v>146</v>
      </c>
      <c r="G139" s="20">
        <v>4380</v>
      </c>
      <c r="H139" s="20">
        <v>125</v>
      </c>
      <c r="I139" s="20">
        <v>137</v>
      </c>
      <c r="J139" s="20">
        <v>12</v>
      </c>
      <c r="K139" s="20">
        <v>360</v>
      </c>
      <c r="L139" s="20">
        <v>4320</v>
      </c>
      <c r="M139" s="20">
        <v>0</v>
      </c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/>
      <c r="U139" s="20">
        <f t="shared" si="12"/>
        <v>75236</v>
      </c>
      <c r="V139" s="21">
        <f t="shared" si="15"/>
        <v>0</v>
      </c>
      <c r="W139" s="21">
        <f t="shared" si="13"/>
        <v>75236</v>
      </c>
      <c r="X139" s="20">
        <v>75236</v>
      </c>
      <c r="Y139" s="21">
        <f t="shared" si="14"/>
        <v>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365</v>
      </c>
      <c r="D140" s="20">
        <v>374</v>
      </c>
      <c r="E140" s="20">
        <v>9</v>
      </c>
      <c r="F140" s="20">
        <v>146</v>
      </c>
      <c r="G140" s="20">
        <v>1314</v>
      </c>
      <c r="H140" s="20">
        <v>137</v>
      </c>
      <c r="I140" s="20">
        <v>142</v>
      </c>
      <c r="J140" s="20">
        <v>5</v>
      </c>
      <c r="K140" s="20">
        <v>360</v>
      </c>
      <c r="L140" s="20">
        <v>1800</v>
      </c>
      <c r="M140" s="20">
        <v>0</v>
      </c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/>
      <c r="U140" s="20">
        <f t="shared" si="12"/>
        <v>69650</v>
      </c>
      <c r="V140" s="21">
        <f t="shared" si="15"/>
        <v>0</v>
      </c>
      <c r="W140" s="21">
        <f t="shared" si="13"/>
        <v>69650</v>
      </c>
      <c r="X140" s="20"/>
      <c r="Y140" s="21">
        <f t="shared" si="14"/>
        <v>69650</v>
      </c>
      <c r="AA140">
        <f t="shared" si="16"/>
        <v>1</v>
      </c>
    </row>
    <row r="141" spans="1:27" ht="15.75" hidden="1" thickBot="1" x14ac:dyDescent="0.3">
      <c r="A141" s="18"/>
      <c r="B141" s="19" t="s">
        <v>37</v>
      </c>
      <c r="C141" s="20">
        <v>374</v>
      </c>
      <c r="D141" s="20">
        <v>394</v>
      </c>
      <c r="E141" s="20">
        <v>20</v>
      </c>
      <c r="F141" s="20">
        <v>146</v>
      </c>
      <c r="G141" s="20">
        <v>2920</v>
      </c>
      <c r="H141" s="20">
        <v>142</v>
      </c>
      <c r="I141" s="20">
        <v>154</v>
      </c>
      <c r="J141" s="20">
        <v>12</v>
      </c>
      <c r="K141" s="20">
        <v>360</v>
      </c>
      <c r="L141" s="20">
        <v>4320</v>
      </c>
      <c r="M141" s="20">
        <v>0</v>
      </c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12"/>
        <v>73776</v>
      </c>
      <c r="V141" s="21">
        <f t="shared" si="15"/>
        <v>69650</v>
      </c>
      <c r="W141" s="21">
        <f t="shared" si="13"/>
        <v>143426</v>
      </c>
      <c r="X141" s="20">
        <v>143426</v>
      </c>
      <c r="Y141" s="21">
        <f t="shared" si="14"/>
        <v>0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394</v>
      </c>
      <c r="D142" s="20">
        <v>432</v>
      </c>
      <c r="E142" s="20">
        <v>38</v>
      </c>
      <c r="F142" s="20">
        <v>146</v>
      </c>
      <c r="G142" s="20">
        <v>5548</v>
      </c>
      <c r="H142" s="20">
        <v>154</v>
      </c>
      <c r="I142" s="20">
        <v>162</v>
      </c>
      <c r="J142" s="20">
        <v>8</v>
      </c>
      <c r="K142" s="20">
        <v>360</v>
      </c>
      <c r="L142" s="20">
        <v>2880</v>
      </c>
      <c r="M142" s="20">
        <v>0</v>
      </c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/>
      <c r="U142" s="20">
        <f t="shared" si="12"/>
        <v>74964</v>
      </c>
      <c r="V142" s="21">
        <f t="shared" si="15"/>
        <v>0</v>
      </c>
      <c r="W142" s="21">
        <f t="shared" si="13"/>
        <v>74964</v>
      </c>
      <c r="X142" s="20">
        <v>74964</v>
      </c>
      <c r="Y142" s="21">
        <f t="shared" si="14"/>
        <v>0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432</v>
      </c>
      <c r="D143" s="20">
        <v>444</v>
      </c>
      <c r="E143" s="20">
        <v>12</v>
      </c>
      <c r="F143" s="20">
        <v>146</v>
      </c>
      <c r="G143" s="20">
        <v>1752</v>
      </c>
      <c r="H143" s="20">
        <v>162</v>
      </c>
      <c r="I143" s="20">
        <v>165</v>
      </c>
      <c r="J143" s="20">
        <v>3</v>
      </c>
      <c r="K143" s="20">
        <v>360</v>
      </c>
      <c r="L143" s="20">
        <v>1080</v>
      </c>
      <c r="M143" s="20">
        <v>0</v>
      </c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/>
      <c r="U143" s="20">
        <f t="shared" si="12"/>
        <v>69368</v>
      </c>
      <c r="V143" s="21">
        <f t="shared" si="15"/>
        <v>0</v>
      </c>
      <c r="W143" s="21">
        <f t="shared" si="13"/>
        <v>69368</v>
      </c>
      <c r="X143" s="20">
        <v>69368</v>
      </c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444</v>
      </c>
      <c r="D144" s="20">
        <v>450</v>
      </c>
      <c r="E144" s="20">
        <v>6</v>
      </c>
      <c r="F144" s="20">
        <v>146</v>
      </c>
      <c r="G144" s="20">
        <v>876</v>
      </c>
      <c r="H144" s="20">
        <v>165</v>
      </c>
      <c r="I144" s="20">
        <v>166</v>
      </c>
      <c r="J144" s="20">
        <v>1</v>
      </c>
      <c r="K144" s="20">
        <v>360</v>
      </c>
      <c r="L144" s="20">
        <v>360</v>
      </c>
      <c r="M144" s="20">
        <v>0</v>
      </c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67772</v>
      </c>
      <c r="V144" s="21">
        <f t="shared" si="15"/>
        <v>0</v>
      </c>
      <c r="W144" s="21">
        <f t="shared" si="13"/>
        <v>67772</v>
      </c>
      <c r="X144" s="20">
        <v>67772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450</v>
      </c>
      <c r="D145" s="20">
        <v>487</v>
      </c>
      <c r="E145" s="20">
        <v>37</v>
      </c>
      <c r="F145" s="20">
        <v>146</v>
      </c>
      <c r="G145" s="20">
        <v>5402</v>
      </c>
      <c r="H145" s="20">
        <v>166</v>
      </c>
      <c r="I145" s="20">
        <v>168</v>
      </c>
      <c r="J145" s="20">
        <v>2</v>
      </c>
      <c r="K145" s="20">
        <v>360</v>
      </c>
      <c r="L145" s="20">
        <v>720</v>
      </c>
      <c r="M145" s="20">
        <v>0</v>
      </c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2"/>
        <v>72658</v>
      </c>
      <c r="V145" s="21">
        <f t="shared" si="15"/>
        <v>0</v>
      </c>
      <c r="W145" s="21">
        <f t="shared" si="13"/>
        <v>72658</v>
      </c>
      <c r="X145" s="20">
        <v>72658</v>
      </c>
      <c r="Y145" s="21">
        <f t="shared" si="14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487</v>
      </c>
      <c r="D146" s="20">
        <v>493</v>
      </c>
      <c r="E146" s="20">
        <v>6</v>
      </c>
      <c r="F146" s="20">
        <v>146</v>
      </c>
      <c r="G146" s="20">
        <v>876</v>
      </c>
      <c r="H146" s="20">
        <v>168</v>
      </c>
      <c r="I146" s="20">
        <v>171</v>
      </c>
      <c r="J146" s="20">
        <v>3</v>
      </c>
      <c r="K146" s="20">
        <v>360</v>
      </c>
      <c r="L146" s="20">
        <v>1080</v>
      </c>
      <c r="M146" s="20">
        <v>0</v>
      </c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2"/>
        <v>68492</v>
      </c>
      <c r="V146" s="21">
        <f t="shared" si="15"/>
        <v>0</v>
      </c>
      <c r="W146" s="21">
        <f t="shared" si="13"/>
        <v>68492</v>
      </c>
      <c r="X146" s="20">
        <v>68492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493</v>
      </c>
      <c r="D147" s="20">
        <v>516</v>
      </c>
      <c r="E147" s="20">
        <v>23</v>
      </c>
      <c r="F147" s="20">
        <v>146</v>
      </c>
      <c r="G147" s="20">
        <v>3358</v>
      </c>
      <c r="H147" s="20">
        <v>171</v>
      </c>
      <c r="I147" s="20">
        <v>174</v>
      </c>
      <c r="J147" s="20">
        <v>3</v>
      </c>
      <c r="K147" s="20">
        <v>360</v>
      </c>
      <c r="L147" s="20">
        <v>1080</v>
      </c>
      <c r="M147" s="20">
        <v>0</v>
      </c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2"/>
        <v>70974</v>
      </c>
      <c r="V147" s="21">
        <f t="shared" si="15"/>
        <v>0</v>
      </c>
      <c r="W147" s="21">
        <f t="shared" si="13"/>
        <v>70974</v>
      </c>
      <c r="X147" s="20">
        <v>70974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516</v>
      </c>
      <c r="D148" s="20">
        <v>523</v>
      </c>
      <c r="E148" s="20">
        <v>7</v>
      </c>
      <c r="F148" s="20">
        <v>146</v>
      </c>
      <c r="G148" s="20">
        <v>1022</v>
      </c>
      <c r="H148" s="20">
        <v>174</v>
      </c>
      <c r="I148" s="20">
        <v>179</v>
      </c>
      <c r="J148" s="20">
        <v>5</v>
      </c>
      <c r="K148" s="20">
        <v>360</v>
      </c>
      <c r="L148" s="20">
        <v>1800</v>
      </c>
      <c r="M148" s="20">
        <v>0</v>
      </c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2"/>
        <v>69358</v>
      </c>
      <c r="V148" s="21">
        <f t="shared" si="15"/>
        <v>0</v>
      </c>
      <c r="W148" s="21">
        <f t="shared" si="13"/>
        <v>69358</v>
      </c>
      <c r="X148" s="20">
        <v>69358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523</v>
      </c>
      <c r="D149" s="20">
        <v>528</v>
      </c>
      <c r="E149" s="20">
        <v>5</v>
      </c>
      <c r="F149" s="20">
        <v>146</v>
      </c>
      <c r="G149" s="20">
        <v>730</v>
      </c>
      <c r="H149" s="20">
        <v>179</v>
      </c>
      <c r="I149" s="20">
        <v>187</v>
      </c>
      <c r="J149" s="20">
        <v>8</v>
      </c>
      <c r="K149" s="20">
        <v>360</v>
      </c>
      <c r="L149" s="20">
        <v>2880</v>
      </c>
      <c r="M149" s="20">
        <v>0</v>
      </c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2"/>
        <v>70146</v>
      </c>
      <c r="V149" s="21">
        <f t="shared" si="15"/>
        <v>0</v>
      </c>
      <c r="W149" s="21">
        <f t="shared" si="13"/>
        <v>70146</v>
      </c>
      <c r="X149" s="20">
        <v>70146</v>
      </c>
      <c r="Y149" s="21">
        <f t="shared" si="14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528</v>
      </c>
      <c r="D150" s="20">
        <v>545</v>
      </c>
      <c r="E150" s="20">
        <v>17</v>
      </c>
      <c r="F150" s="20">
        <v>146</v>
      </c>
      <c r="G150" s="20">
        <v>2482</v>
      </c>
      <c r="H150" s="20">
        <v>187</v>
      </c>
      <c r="I150" s="20">
        <v>199</v>
      </c>
      <c r="J150" s="20">
        <v>12</v>
      </c>
      <c r="K150" s="20">
        <v>360</v>
      </c>
      <c r="L150" s="20">
        <v>4320</v>
      </c>
      <c r="M150" s="20">
        <v>0</v>
      </c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2"/>
        <v>75338</v>
      </c>
      <c r="V150" s="21">
        <f t="shared" si="15"/>
        <v>0</v>
      </c>
      <c r="W150" s="21">
        <f t="shared" si="13"/>
        <v>75338</v>
      </c>
      <c r="X150" s="20">
        <v>75338</v>
      </c>
      <c r="Y150" s="21">
        <f t="shared" si="14"/>
        <v>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545</v>
      </c>
      <c r="D151" s="20">
        <v>583</v>
      </c>
      <c r="E151" s="20">
        <v>38</v>
      </c>
      <c r="F151" s="20">
        <v>146</v>
      </c>
      <c r="G151" s="20">
        <v>5548</v>
      </c>
      <c r="H151" s="20">
        <v>199</v>
      </c>
      <c r="I151" s="20">
        <v>218</v>
      </c>
      <c r="J151" s="20">
        <v>19</v>
      </c>
      <c r="K151" s="20">
        <v>360</v>
      </c>
      <c r="L151" s="20">
        <v>6840</v>
      </c>
      <c r="M151" s="20">
        <v>0</v>
      </c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12"/>
        <v>83783</v>
      </c>
      <c r="V151" s="21">
        <f t="shared" si="15"/>
        <v>0</v>
      </c>
      <c r="W151" s="21">
        <f t="shared" si="13"/>
        <v>83783</v>
      </c>
      <c r="X151" s="20">
        <v>83783</v>
      </c>
      <c r="Y151" s="21">
        <f t="shared" si="14"/>
        <v>0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583</v>
      </c>
      <c r="D152" s="20">
        <v>591</v>
      </c>
      <c r="E152" s="20">
        <v>8</v>
      </c>
      <c r="F152" s="20">
        <v>146</v>
      </c>
      <c r="G152" s="20">
        <v>1168</v>
      </c>
      <c r="H152" s="20">
        <v>218</v>
      </c>
      <c r="I152" s="20">
        <v>232</v>
      </c>
      <c r="J152" s="20">
        <v>14</v>
      </c>
      <c r="K152" s="20">
        <v>360</v>
      </c>
      <c r="L152" s="20">
        <v>5040</v>
      </c>
      <c r="M152" s="20">
        <v>0</v>
      </c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2"/>
        <v>77603</v>
      </c>
      <c r="V152" s="21">
        <f t="shared" si="15"/>
        <v>0</v>
      </c>
      <c r="W152" s="21">
        <f t="shared" si="13"/>
        <v>77603</v>
      </c>
      <c r="X152" s="20">
        <v>77603</v>
      </c>
      <c r="Y152" s="21">
        <f t="shared" si="14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591</v>
      </c>
      <c r="D153" s="20">
        <v>597</v>
      </c>
      <c r="E153" s="20">
        <v>6</v>
      </c>
      <c r="F153" s="20">
        <v>146</v>
      </c>
      <c r="G153" s="20">
        <v>876</v>
      </c>
      <c r="H153" s="20">
        <v>232</v>
      </c>
      <c r="I153" s="20">
        <v>245</v>
      </c>
      <c r="J153" s="20">
        <v>13</v>
      </c>
      <c r="K153" s="20">
        <v>360</v>
      </c>
      <c r="L153" s="20">
        <v>4680</v>
      </c>
      <c r="M153" s="20">
        <v>0</v>
      </c>
      <c r="N153" s="20">
        <v>11959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2"/>
        <v>81910</v>
      </c>
      <c r="V153" s="21">
        <f t="shared" si="15"/>
        <v>0</v>
      </c>
      <c r="W153" s="21">
        <f t="shared" si="13"/>
        <v>81910</v>
      </c>
      <c r="X153" s="20">
        <v>81910</v>
      </c>
      <c r="Y153" s="21">
        <f t="shared" si="14"/>
        <v>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597</v>
      </c>
      <c r="D154" s="20">
        <v>624</v>
      </c>
      <c r="E154" s="20">
        <v>27</v>
      </c>
      <c r="F154" s="20">
        <v>146</v>
      </c>
      <c r="G154" s="20">
        <v>3942</v>
      </c>
      <c r="H154" s="20">
        <v>245</v>
      </c>
      <c r="I154" s="20">
        <v>261</v>
      </c>
      <c r="J154" s="20">
        <v>16</v>
      </c>
      <c r="K154" s="20">
        <v>360</v>
      </c>
      <c r="L154" s="20">
        <v>5760</v>
      </c>
      <c r="M154" s="20">
        <v>0</v>
      </c>
      <c r="N154" s="20">
        <v>11959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2"/>
        <v>86056</v>
      </c>
      <c r="V154" s="21">
        <f t="shared" si="15"/>
        <v>0</v>
      </c>
      <c r="W154" s="21">
        <f t="shared" si="13"/>
        <v>86056</v>
      </c>
      <c r="X154" s="20">
        <v>86056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624</v>
      </c>
      <c r="D155" s="20">
        <v>637</v>
      </c>
      <c r="E155" s="20">
        <v>13</v>
      </c>
      <c r="F155" s="20">
        <v>146</v>
      </c>
      <c r="G155" s="20">
        <v>1898</v>
      </c>
      <c r="H155" s="20">
        <v>261</v>
      </c>
      <c r="I155" s="20">
        <v>272</v>
      </c>
      <c r="J155" s="20">
        <v>11</v>
      </c>
      <c r="K155" s="20">
        <v>360</v>
      </c>
      <c r="L155" s="20">
        <v>3960</v>
      </c>
      <c r="M155" s="20">
        <v>0</v>
      </c>
      <c r="N155" s="20">
        <v>11959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2"/>
        <v>82212</v>
      </c>
      <c r="V155" s="21">
        <f t="shared" si="15"/>
        <v>0</v>
      </c>
      <c r="W155" s="21">
        <f t="shared" si="13"/>
        <v>82212</v>
      </c>
      <c r="X155" s="20">
        <v>82212</v>
      </c>
      <c r="Y155" s="21">
        <f t="shared" si="14"/>
        <v>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637</v>
      </c>
      <c r="D156" s="20">
        <v>639</v>
      </c>
      <c r="E156" s="20">
        <v>2</v>
      </c>
      <c r="F156" s="20">
        <v>146</v>
      </c>
      <c r="G156" s="20">
        <v>292</v>
      </c>
      <c r="H156" s="20">
        <v>272</v>
      </c>
      <c r="I156" s="20">
        <v>282</v>
      </c>
      <c r="J156" s="20">
        <v>10</v>
      </c>
      <c r="K156" s="20">
        <v>360</v>
      </c>
      <c r="L156" s="20">
        <v>3600</v>
      </c>
      <c r="M156" s="20">
        <v>0</v>
      </c>
      <c r="N156" s="20">
        <v>11959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2"/>
        <v>80246</v>
      </c>
      <c r="V156" s="21">
        <f t="shared" si="15"/>
        <v>0</v>
      </c>
      <c r="W156" s="21">
        <f t="shared" si="13"/>
        <v>80246</v>
      </c>
      <c r="X156" s="20">
        <v>80246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639</v>
      </c>
      <c r="D157" s="20">
        <v>671</v>
      </c>
      <c r="E157" s="20">
        <v>32</v>
      </c>
      <c r="F157" s="20">
        <v>146</v>
      </c>
      <c r="G157" s="20">
        <v>4672</v>
      </c>
      <c r="H157" s="20">
        <v>282</v>
      </c>
      <c r="I157" s="20">
        <v>289</v>
      </c>
      <c r="J157" s="20">
        <v>7</v>
      </c>
      <c r="K157" s="20">
        <v>360</v>
      </c>
      <c r="L157" s="20">
        <v>2520</v>
      </c>
      <c r="M157" s="20">
        <v>0</v>
      </c>
      <c r="N157" s="20">
        <v>11959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83546</v>
      </c>
      <c r="V157" s="21">
        <f t="shared" si="15"/>
        <v>0</v>
      </c>
      <c r="W157" s="21">
        <f t="shared" si="13"/>
        <v>83546</v>
      </c>
      <c r="X157" s="20">
        <v>83546</v>
      </c>
      <c r="Y157" s="21">
        <f t="shared" si="14"/>
        <v>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671</v>
      </c>
      <c r="D158" s="20">
        <v>672</v>
      </c>
      <c r="E158" s="20">
        <v>1</v>
      </c>
      <c r="F158" s="20">
        <v>146</v>
      </c>
      <c r="G158" s="20">
        <v>146</v>
      </c>
      <c r="H158" s="20">
        <v>289</v>
      </c>
      <c r="I158" s="20">
        <v>291</v>
      </c>
      <c r="J158" s="20">
        <v>2</v>
      </c>
      <c r="K158" s="20">
        <v>360</v>
      </c>
      <c r="L158" s="20">
        <v>720</v>
      </c>
      <c r="M158" s="20">
        <v>0</v>
      </c>
      <c r="N158" s="20">
        <v>11959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77220</v>
      </c>
      <c r="V158" s="21">
        <f t="shared" si="15"/>
        <v>0</v>
      </c>
      <c r="W158" s="21">
        <f t="shared" si="13"/>
        <v>77220</v>
      </c>
      <c r="X158" s="20">
        <v>77220</v>
      </c>
      <c r="Y158" s="21">
        <f t="shared" si="14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672</v>
      </c>
      <c r="D159" s="20">
        <v>694</v>
      </c>
      <c r="E159" s="20">
        <v>22</v>
      </c>
      <c r="F159" s="20">
        <v>146</v>
      </c>
      <c r="G159" s="20">
        <v>3212</v>
      </c>
      <c r="H159" s="20">
        <v>291</v>
      </c>
      <c r="I159" s="20">
        <v>299</v>
      </c>
      <c r="J159" s="20">
        <v>8</v>
      </c>
      <c r="K159" s="20">
        <v>360</v>
      </c>
      <c r="L159" s="20">
        <v>2880</v>
      </c>
      <c r="M159" s="20">
        <v>0</v>
      </c>
      <c r="N159" s="20">
        <v>11959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82446</v>
      </c>
      <c r="V159" s="21">
        <f t="shared" si="15"/>
        <v>0</v>
      </c>
      <c r="W159" s="21">
        <f t="shared" si="13"/>
        <v>82446</v>
      </c>
      <c r="X159" s="20">
        <v>82446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694</v>
      </c>
      <c r="D160" s="20">
        <v>715</v>
      </c>
      <c r="E160" s="20">
        <v>21</v>
      </c>
      <c r="F160" s="20">
        <v>146</v>
      </c>
      <c r="G160" s="20">
        <v>3066</v>
      </c>
      <c r="H160" s="20">
        <v>299</v>
      </c>
      <c r="I160" s="20">
        <v>322</v>
      </c>
      <c r="J160" s="20">
        <v>23</v>
      </c>
      <c r="K160" s="20">
        <v>360</v>
      </c>
      <c r="L160" s="20">
        <v>8280</v>
      </c>
      <c r="M160" s="20">
        <v>0</v>
      </c>
      <c r="N160" s="20">
        <v>11959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si="12"/>
        <v>87700</v>
      </c>
      <c r="V160" s="21">
        <f t="shared" si="15"/>
        <v>0</v>
      </c>
      <c r="W160" s="21">
        <f t="shared" si="13"/>
        <v>87700</v>
      </c>
      <c r="X160" s="20">
        <v>87700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715</v>
      </c>
      <c r="D161" s="20">
        <v>831</v>
      </c>
      <c r="E161" s="20">
        <v>116</v>
      </c>
      <c r="F161" s="20">
        <v>146</v>
      </c>
      <c r="G161" s="20">
        <v>16936</v>
      </c>
      <c r="H161" s="20">
        <v>322</v>
      </c>
      <c r="I161" s="20">
        <v>397</v>
      </c>
      <c r="J161" s="20">
        <v>75</v>
      </c>
      <c r="K161" s="20">
        <v>360</v>
      </c>
      <c r="L161" s="20">
        <v>27000</v>
      </c>
      <c r="M161" s="20">
        <v>0</v>
      </c>
      <c r="N161" s="20">
        <v>11959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ref="U161:U192" si="17">G161+L161+M161+R161+S161+N161+Q161+T161</f>
        <v>120290</v>
      </c>
      <c r="V161" s="21">
        <f t="shared" si="15"/>
        <v>0</v>
      </c>
      <c r="W161" s="21">
        <f t="shared" si="13"/>
        <v>120290</v>
      </c>
      <c r="X161" s="20">
        <v>120290</v>
      </c>
      <c r="Y161" s="21">
        <f t="shared" si="14"/>
        <v>0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831</v>
      </c>
      <c r="D162" s="20">
        <v>991</v>
      </c>
      <c r="E162" s="20">
        <v>160</v>
      </c>
      <c r="F162" s="20">
        <v>146</v>
      </c>
      <c r="G162" s="20">
        <v>23360</v>
      </c>
      <c r="H162" s="20">
        <v>397</v>
      </c>
      <c r="I162" s="20">
        <v>447</v>
      </c>
      <c r="J162" s="20">
        <v>50</v>
      </c>
      <c r="K162" s="20">
        <v>360</v>
      </c>
      <c r="L162" s="20">
        <v>18000</v>
      </c>
      <c r="M162" s="20">
        <v>0</v>
      </c>
      <c r="N162" s="20">
        <v>11665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si="17"/>
        <v>117420</v>
      </c>
      <c r="V162" s="21">
        <f t="shared" si="15"/>
        <v>0</v>
      </c>
      <c r="W162" s="21">
        <f t="shared" si="13"/>
        <v>117420</v>
      </c>
      <c r="X162" s="20">
        <v>117420</v>
      </c>
      <c r="Y162" s="21">
        <f t="shared" si="14"/>
        <v>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991</v>
      </c>
      <c r="D163" s="20">
        <v>1175</v>
      </c>
      <c r="E163" s="20">
        <v>184</v>
      </c>
      <c r="F163" s="20">
        <v>146</v>
      </c>
      <c r="G163" s="20">
        <v>26864</v>
      </c>
      <c r="H163" s="20">
        <v>447</v>
      </c>
      <c r="I163" s="20">
        <v>491</v>
      </c>
      <c r="J163" s="20">
        <v>44</v>
      </c>
      <c r="K163" s="20">
        <v>360</v>
      </c>
      <c r="L163" s="20">
        <v>15840</v>
      </c>
      <c r="M163" s="20">
        <v>0</v>
      </c>
      <c r="N163" s="20">
        <v>11665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128764</v>
      </c>
      <c r="V163" s="21">
        <f t="shared" si="15"/>
        <v>0</v>
      </c>
      <c r="W163" s="21">
        <f t="shared" si="13"/>
        <v>128764</v>
      </c>
      <c r="X163" s="20">
        <v>128764</v>
      </c>
      <c r="Y163" s="21">
        <f t="shared" si="14"/>
        <v>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1175</v>
      </c>
      <c r="D164" s="20">
        <v>1395</v>
      </c>
      <c r="E164" s="20">
        <v>220</v>
      </c>
      <c r="F164" s="20">
        <v>146</v>
      </c>
      <c r="G164" s="20">
        <v>32120</v>
      </c>
      <c r="H164" s="20">
        <v>491</v>
      </c>
      <c r="I164" s="20">
        <v>540</v>
      </c>
      <c r="J164" s="20">
        <v>49</v>
      </c>
      <c r="K164" s="20">
        <v>360</v>
      </c>
      <c r="L164" s="20">
        <v>17640</v>
      </c>
      <c r="M164" s="20">
        <v>0</v>
      </c>
      <c r="N164" s="20">
        <v>11665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135820</v>
      </c>
      <c r="V164" s="21">
        <f t="shared" si="15"/>
        <v>0</v>
      </c>
      <c r="W164" s="21">
        <f t="shared" si="13"/>
        <v>135820</v>
      </c>
      <c r="X164" s="20">
        <v>135820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1395</v>
      </c>
      <c r="D165" s="20">
        <v>1565</v>
      </c>
      <c r="E165" s="20">
        <v>170</v>
      </c>
      <c r="F165" s="20">
        <v>146</v>
      </c>
      <c r="G165" s="20">
        <v>24820</v>
      </c>
      <c r="H165" s="20">
        <v>540</v>
      </c>
      <c r="I165" s="20">
        <v>583</v>
      </c>
      <c r="J165" s="20">
        <v>43</v>
      </c>
      <c r="K165" s="20">
        <v>360</v>
      </c>
      <c r="L165" s="20">
        <v>15480</v>
      </c>
      <c r="M165" s="20">
        <v>0</v>
      </c>
      <c r="N165" s="20">
        <v>11665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7"/>
        <v>126360</v>
      </c>
      <c r="V165" s="21">
        <f t="shared" si="15"/>
        <v>0</v>
      </c>
      <c r="W165" s="21">
        <f t="shared" si="13"/>
        <v>126360</v>
      </c>
      <c r="X165" s="20">
        <v>126360</v>
      </c>
      <c r="Y165" s="21">
        <f t="shared" si="14"/>
        <v>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1565</v>
      </c>
      <c r="D166" s="20">
        <v>1661</v>
      </c>
      <c r="E166" s="20">
        <v>96</v>
      </c>
      <c r="F166" s="20">
        <v>146</v>
      </c>
      <c r="G166" s="20">
        <v>14016</v>
      </c>
      <c r="H166" s="20">
        <v>583</v>
      </c>
      <c r="I166" s="20">
        <v>606</v>
      </c>
      <c r="J166" s="20">
        <v>23</v>
      </c>
      <c r="K166" s="20">
        <v>360</v>
      </c>
      <c r="L166" s="20">
        <v>8280</v>
      </c>
      <c r="M166" s="20">
        <v>0</v>
      </c>
      <c r="N166" s="20">
        <v>11709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17"/>
        <v>108400</v>
      </c>
      <c r="V166" s="21">
        <f t="shared" si="15"/>
        <v>0</v>
      </c>
      <c r="W166" s="21">
        <f t="shared" si="13"/>
        <v>108400</v>
      </c>
      <c r="X166" s="20">
        <v>108400</v>
      </c>
      <c r="Y166" s="21">
        <f t="shared" si="14"/>
        <v>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1661</v>
      </c>
      <c r="D167" s="20">
        <v>1715</v>
      </c>
      <c r="E167" s="20">
        <v>54</v>
      </c>
      <c r="F167" s="20">
        <v>146</v>
      </c>
      <c r="G167" s="20">
        <v>7884</v>
      </c>
      <c r="H167" s="20">
        <v>606</v>
      </c>
      <c r="I167" s="20">
        <v>614</v>
      </c>
      <c r="J167" s="20">
        <v>8</v>
      </c>
      <c r="K167" s="20">
        <v>360</v>
      </c>
      <c r="L167" s="20">
        <v>2880</v>
      </c>
      <c r="M167" s="20">
        <v>0</v>
      </c>
      <c r="N167" s="20">
        <v>11709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96868</v>
      </c>
      <c r="V167" s="21">
        <f t="shared" si="15"/>
        <v>0</v>
      </c>
      <c r="W167" s="21">
        <f t="shared" si="13"/>
        <v>96868</v>
      </c>
      <c r="X167" s="20">
        <v>96868</v>
      </c>
      <c r="Y167" s="21">
        <f t="shared" si="14"/>
        <v>0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1715</v>
      </c>
      <c r="D168" s="20">
        <v>1763</v>
      </c>
      <c r="E168" s="20">
        <v>48</v>
      </c>
      <c r="F168" s="20">
        <v>146</v>
      </c>
      <c r="G168" s="20">
        <v>7008</v>
      </c>
      <c r="H168" s="20">
        <v>614</v>
      </c>
      <c r="I168" s="20">
        <v>621</v>
      </c>
      <c r="J168" s="20">
        <v>7</v>
      </c>
      <c r="K168" s="20">
        <v>360</v>
      </c>
      <c r="L168" s="20">
        <v>2520</v>
      </c>
      <c r="M168" s="20">
        <v>0</v>
      </c>
      <c r="N168" s="20">
        <v>11709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95632</v>
      </c>
      <c r="V168" s="21">
        <f t="shared" si="15"/>
        <v>0</v>
      </c>
      <c r="W168" s="21">
        <f t="shared" si="13"/>
        <v>95632</v>
      </c>
      <c r="X168" s="20"/>
      <c r="Y168" s="21">
        <f t="shared" si="14"/>
        <v>95632</v>
      </c>
      <c r="AA168">
        <f t="shared" si="16"/>
        <v>1</v>
      </c>
    </row>
    <row r="169" spans="1:27" ht="15.75" hidden="1" thickBot="1" x14ac:dyDescent="0.3">
      <c r="A169" s="18"/>
      <c r="B169" s="19" t="s">
        <v>41</v>
      </c>
      <c r="C169" s="20">
        <v>1763</v>
      </c>
      <c r="D169" s="20">
        <v>1841</v>
      </c>
      <c r="E169" s="20">
        <v>78</v>
      </c>
      <c r="F169" s="20">
        <v>146</v>
      </c>
      <c r="G169" s="20">
        <v>11388</v>
      </c>
      <c r="H169" s="20">
        <v>621</v>
      </c>
      <c r="I169" s="20">
        <v>630</v>
      </c>
      <c r="J169" s="20">
        <v>9</v>
      </c>
      <c r="K169" s="20">
        <v>360</v>
      </c>
      <c r="L169" s="20">
        <v>3240</v>
      </c>
      <c r="M169" s="20">
        <v>0</v>
      </c>
      <c r="N169" s="20">
        <v>11315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100338</v>
      </c>
      <c r="V169" s="21">
        <f t="shared" si="15"/>
        <v>95632</v>
      </c>
      <c r="W169" s="21">
        <f t="shared" si="13"/>
        <v>195970</v>
      </c>
      <c r="X169" s="20">
        <v>195970</v>
      </c>
      <c r="Y169" s="21">
        <f t="shared" si="14"/>
        <v>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1841</v>
      </c>
      <c r="D170" s="20">
        <v>1897</v>
      </c>
      <c r="E170" s="20">
        <v>56</v>
      </c>
      <c r="F170" s="20">
        <v>146</v>
      </c>
      <c r="G170" s="20">
        <v>8176</v>
      </c>
      <c r="H170" s="20">
        <v>630</v>
      </c>
      <c r="I170" s="20">
        <v>641</v>
      </c>
      <c r="J170" s="20">
        <v>11</v>
      </c>
      <c r="K170" s="20">
        <v>360</v>
      </c>
      <c r="L170" s="20">
        <v>3960</v>
      </c>
      <c r="M170" s="20">
        <v>0</v>
      </c>
      <c r="N170" s="20">
        <v>11315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97846</v>
      </c>
      <c r="V170" s="21">
        <f t="shared" si="15"/>
        <v>0</v>
      </c>
      <c r="W170" s="21">
        <f t="shared" si="13"/>
        <v>97846</v>
      </c>
      <c r="X170" s="20">
        <v>97846</v>
      </c>
      <c r="Y170" s="21">
        <f t="shared" si="14"/>
        <v>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1897</v>
      </c>
      <c r="D171" s="20">
        <v>1962</v>
      </c>
      <c r="E171" s="20">
        <v>65</v>
      </c>
      <c r="F171" s="20">
        <v>146</v>
      </c>
      <c r="G171" s="20">
        <v>9490</v>
      </c>
      <c r="H171" s="20">
        <v>641</v>
      </c>
      <c r="I171" s="20">
        <v>662</v>
      </c>
      <c r="J171" s="20">
        <v>21</v>
      </c>
      <c r="K171" s="20">
        <v>360</v>
      </c>
      <c r="L171" s="20">
        <v>7560</v>
      </c>
      <c r="M171" s="20">
        <v>0</v>
      </c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98445</v>
      </c>
      <c r="V171" s="21">
        <f t="shared" si="15"/>
        <v>0</v>
      </c>
      <c r="W171" s="21">
        <f t="shared" si="13"/>
        <v>98445</v>
      </c>
      <c r="X171" s="20">
        <v>98445</v>
      </c>
      <c r="Y171" s="21">
        <f t="shared" si="14"/>
        <v>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1962</v>
      </c>
      <c r="D172" s="20">
        <v>2027</v>
      </c>
      <c r="E172" s="20">
        <v>65</v>
      </c>
      <c r="F172" s="20">
        <v>146</v>
      </c>
      <c r="G172" s="20">
        <v>9490</v>
      </c>
      <c r="H172" s="20">
        <v>662</v>
      </c>
      <c r="I172" s="20">
        <v>688</v>
      </c>
      <c r="J172" s="20">
        <v>26</v>
      </c>
      <c r="K172" s="20">
        <v>360</v>
      </c>
      <c r="L172" s="20">
        <v>9360</v>
      </c>
      <c r="M172" s="20">
        <v>0</v>
      </c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100245</v>
      </c>
      <c r="V172" s="21">
        <f t="shared" si="15"/>
        <v>0</v>
      </c>
      <c r="W172" s="21">
        <f t="shared" si="13"/>
        <v>100245</v>
      </c>
      <c r="X172" s="20"/>
      <c r="Y172" s="21">
        <f t="shared" si="14"/>
        <v>100245</v>
      </c>
      <c r="AA172">
        <f t="shared" si="16"/>
        <v>1</v>
      </c>
    </row>
    <row r="173" spans="1:27" ht="15.75" hidden="1" thickBot="1" x14ac:dyDescent="0.3">
      <c r="A173" s="18"/>
      <c r="B173" s="19" t="s">
        <v>45</v>
      </c>
      <c r="C173" s="20">
        <v>2027</v>
      </c>
      <c r="D173" s="20">
        <v>2113</v>
      </c>
      <c r="E173" s="20">
        <v>86</v>
      </c>
      <c r="F173" s="20">
        <v>146</v>
      </c>
      <c r="G173" s="20">
        <v>12556</v>
      </c>
      <c r="H173" s="20">
        <v>688</v>
      </c>
      <c r="I173" s="20">
        <v>724</v>
      </c>
      <c r="J173" s="20">
        <v>36</v>
      </c>
      <c r="K173" s="20">
        <v>360</v>
      </c>
      <c r="L173" s="20">
        <v>12960</v>
      </c>
      <c r="M173" s="20">
        <v>0</v>
      </c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106911</v>
      </c>
      <c r="V173" s="21">
        <f t="shared" si="15"/>
        <v>100245</v>
      </c>
      <c r="W173" s="21">
        <f t="shared" si="13"/>
        <v>207156</v>
      </c>
      <c r="X173" s="20">
        <v>207156</v>
      </c>
      <c r="Y173" s="21">
        <f t="shared" si="14"/>
        <v>0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2113</v>
      </c>
      <c r="D174" s="20">
        <v>2273</v>
      </c>
      <c r="E174" s="20">
        <v>160</v>
      </c>
      <c r="F174" s="20">
        <v>146</v>
      </c>
      <c r="G174" s="20">
        <v>23360</v>
      </c>
      <c r="H174" s="20">
        <v>724</v>
      </c>
      <c r="I174" s="20">
        <v>779</v>
      </c>
      <c r="J174" s="20">
        <v>55</v>
      </c>
      <c r="K174" s="20">
        <v>360</v>
      </c>
      <c r="L174" s="20">
        <v>19800</v>
      </c>
      <c r="M174" s="20">
        <v>0</v>
      </c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124555</v>
      </c>
      <c r="V174" s="21">
        <f t="shared" si="15"/>
        <v>0</v>
      </c>
      <c r="W174" s="21">
        <f t="shared" si="13"/>
        <v>124555</v>
      </c>
      <c r="X174" s="20">
        <v>124555</v>
      </c>
      <c r="Y174" s="21">
        <f t="shared" si="14"/>
        <v>0</v>
      </c>
      <c r="AA174">
        <f t="shared" si="16"/>
        <v>0</v>
      </c>
    </row>
    <row r="175" spans="1:27" ht="15.75" hidden="1" thickBot="1" x14ac:dyDescent="0.3">
      <c r="A175" s="18">
        <v>2017</v>
      </c>
      <c r="B175" s="38" t="s">
        <v>35</v>
      </c>
      <c r="C175" s="39">
        <v>2273</v>
      </c>
      <c r="D175" s="39">
        <v>2482</v>
      </c>
      <c r="E175" s="39">
        <v>209</v>
      </c>
      <c r="F175" s="39">
        <v>146</v>
      </c>
      <c r="G175" s="69">
        <v>30514</v>
      </c>
      <c r="H175" s="39">
        <v>779</v>
      </c>
      <c r="I175" s="48">
        <v>833</v>
      </c>
      <c r="J175" s="39">
        <v>54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30186</v>
      </c>
      <c r="M175" s="69">
        <v>3731</v>
      </c>
      <c r="N175" s="69">
        <v>7000</v>
      </c>
      <c r="O175" s="41"/>
      <c r="P175" s="41"/>
      <c r="Q175" s="69">
        <v>0</v>
      </c>
      <c r="R175" s="69">
        <v>0</v>
      </c>
      <c r="S175" s="69">
        <v>76410</v>
      </c>
      <c r="T175" s="69"/>
      <c r="U175" s="69">
        <f t="shared" si="17"/>
        <v>147841</v>
      </c>
      <c r="V175" s="41">
        <f t="shared" si="15"/>
        <v>0</v>
      </c>
      <c r="W175" s="41">
        <f t="shared" si="13"/>
        <v>147841</v>
      </c>
      <c r="X175" s="49">
        <v>147841</v>
      </c>
      <c r="Y175" s="41">
        <f t="shared" si="14"/>
        <v>0</v>
      </c>
      <c r="AA175">
        <f t="shared" si="16"/>
        <v>0</v>
      </c>
    </row>
    <row r="176" spans="1:27" ht="15.75" hidden="1" thickBot="1" x14ac:dyDescent="0.3">
      <c r="A176" s="18"/>
      <c r="B176" s="43" t="s">
        <v>36</v>
      </c>
      <c r="C176" s="44">
        <v>2482</v>
      </c>
      <c r="D176" s="44">
        <v>2652</v>
      </c>
      <c r="E176" s="44">
        <v>170</v>
      </c>
      <c r="F176" s="44">
        <v>146</v>
      </c>
      <c r="G176" s="70">
        <v>24820</v>
      </c>
      <c r="H176" s="44">
        <v>833</v>
      </c>
      <c r="I176" s="50">
        <v>901</v>
      </c>
      <c r="J176" s="44">
        <v>68</v>
      </c>
      <c r="K176" s="44">
        <f>IF(J176&lt;=120,559,IF(AND(J176&gt;=121,J176&lt;=150),739,IF(AND(J176&gt;=151,J176&lt;=200),1279,IF(J176&gt;=201,2359,))))</f>
        <v>559</v>
      </c>
      <c r="L176" s="70">
        <f t="shared" ref="L176:L186" si="18">IF(K176=559,K176*J176,IF(K176=739,120*559+(J176-120)*739,IF(K176=1279,120*559+30*739+(J176-150)*1279,IF(K176=2359,120*559+30*739+50*1279+(J176-200)*2359,))))</f>
        <v>38012</v>
      </c>
      <c r="M176" s="70">
        <v>3731</v>
      </c>
      <c r="N176" s="70">
        <v>7000</v>
      </c>
      <c r="O176" s="46"/>
      <c r="P176" s="46"/>
      <c r="Q176" s="70">
        <v>0</v>
      </c>
      <c r="R176" s="70">
        <v>0</v>
      </c>
      <c r="S176" s="70">
        <v>76410</v>
      </c>
      <c r="T176" s="70"/>
      <c r="U176" s="70">
        <f t="shared" si="17"/>
        <v>149973</v>
      </c>
      <c r="V176" s="46">
        <f t="shared" si="15"/>
        <v>0</v>
      </c>
      <c r="W176" s="46">
        <f t="shared" si="13"/>
        <v>149973</v>
      </c>
      <c r="X176" s="51">
        <v>147841</v>
      </c>
      <c r="Y176" s="46">
        <f t="shared" si="14"/>
        <v>2132</v>
      </c>
      <c r="AA176">
        <f t="shared" si="16"/>
        <v>0</v>
      </c>
    </row>
    <row r="177" spans="1:27" ht="15.75" hidden="1" thickBot="1" x14ac:dyDescent="0.3">
      <c r="A177" s="18"/>
      <c r="B177" s="43" t="s">
        <v>37</v>
      </c>
      <c r="C177" s="44">
        <v>2652</v>
      </c>
      <c r="D177" s="44">
        <v>2859</v>
      </c>
      <c r="E177" s="44">
        <v>207</v>
      </c>
      <c r="F177" s="44">
        <v>146</v>
      </c>
      <c r="G177" s="70">
        <v>30222</v>
      </c>
      <c r="H177" s="44">
        <v>901</v>
      </c>
      <c r="I177" s="50">
        <v>966</v>
      </c>
      <c r="J177" s="44">
        <v>65</v>
      </c>
      <c r="K177" s="44">
        <f t="shared" ref="K177:K182" si="19">IF(J177&lt;=120,559,IF(AND(J177&gt;=121,J177&lt;=150),739,IF(AND(J177&gt;=151,J177&lt;=200),1279,IF(J177&gt;=201,2359,))))</f>
        <v>559</v>
      </c>
      <c r="L177" s="70">
        <f t="shared" si="18"/>
        <v>36335</v>
      </c>
      <c r="M177" s="70">
        <v>3731</v>
      </c>
      <c r="N177" s="70">
        <v>7000</v>
      </c>
      <c r="O177" s="46"/>
      <c r="P177" s="46"/>
      <c r="Q177" s="70">
        <v>0</v>
      </c>
      <c r="R177" s="70">
        <v>0</v>
      </c>
      <c r="S177" s="70">
        <v>76410</v>
      </c>
      <c r="T177" s="70"/>
      <c r="U177" s="70">
        <f t="shared" si="17"/>
        <v>153698</v>
      </c>
      <c r="V177" s="46">
        <f t="shared" si="15"/>
        <v>2132</v>
      </c>
      <c r="W177" s="46">
        <f t="shared" si="13"/>
        <v>155830</v>
      </c>
      <c r="X177" s="51">
        <v>155830</v>
      </c>
      <c r="Y177" s="46">
        <f t="shared" si="14"/>
        <v>0</v>
      </c>
      <c r="AA177">
        <f t="shared" si="16"/>
        <v>0</v>
      </c>
    </row>
    <row r="178" spans="1:27" ht="15.75" hidden="1" thickBot="1" x14ac:dyDescent="0.3">
      <c r="A178" s="18"/>
      <c r="B178" s="43" t="s">
        <v>38</v>
      </c>
      <c r="C178" s="44">
        <v>2859</v>
      </c>
      <c r="D178" s="44">
        <v>3011</v>
      </c>
      <c r="E178" s="44">
        <v>152</v>
      </c>
      <c r="F178" s="44">
        <v>146</v>
      </c>
      <c r="G178" s="70">
        <v>22192</v>
      </c>
      <c r="H178" s="44">
        <v>966</v>
      </c>
      <c r="I178" s="50">
        <v>1006</v>
      </c>
      <c r="J178" s="44">
        <v>40</v>
      </c>
      <c r="K178" s="44">
        <f t="shared" si="19"/>
        <v>559</v>
      </c>
      <c r="L178" s="70">
        <f t="shared" si="18"/>
        <v>22360</v>
      </c>
      <c r="M178" s="70">
        <v>3731</v>
      </c>
      <c r="N178" s="70">
        <v>7000</v>
      </c>
      <c r="O178" s="46"/>
      <c r="P178" s="46"/>
      <c r="Q178" s="70">
        <v>0</v>
      </c>
      <c r="R178" s="70">
        <v>0</v>
      </c>
      <c r="S178" s="70">
        <v>76410</v>
      </c>
      <c r="T178" s="70"/>
      <c r="U178" s="70">
        <f t="shared" si="17"/>
        <v>131693</v>
      </c>
      <c r="V178" s="46">
        <f t="shared" si="15"/>
        <v>0</v>
      </c>
      <c r="W178" s="46">
        <f t="shared" si="13"/>
        <v>131693</v>
      </c>
      <c r="X178" s="51">
        <v>131693</v>
      </c>
      <c r="Y178" s="46">
        <f t="shared" si="14"/>
        <v>0</v>
      </c>
      <c r="AA178">
        <f t="shared" si="16"/>
        <v>0</v>
      </c>
    </row>
    <row r="179" spans="1:27" ht="15.75" hidden="1" thickBot="1" x14ac:dyDescent="0.3">
      <c r="A179" s="18"/>
      <c r="B179" s="43" t="s">
        <v>39</v>
      </c>
      <c r="C179" s="44">
        <v>3011</v>
      </c>
      <c r="D179" s="44">
        <v>3165</v>
      </c>
      <c r="E179" s="44">
        <v>154</v>
      </c>
      <c r="F179" s="44">
        <v>146</v>
      </c>
      <c r="G179" s="70">
        <v>22484</v>
      </c>
      <c r="H179" s="44">
        <v>1006</v>
      </c>
      <c r="I179" s="50">
        <v>1031</v>
      </c>
      <c r="J179" s="44">
        <v>25</v>
      </c>
      <c r="K179" s="44">
        <f t="shared" si="19"/>
        <v>559</v>
      </c>
      <c r="L179" s="70">
        <f t="shared" si="18"/>
        <v>13975</v>
      </c>
      <c r="M179" s="70">
        <v>3731</v>
      </c>
      <c r="N179" s="70">
        <v>7000</v>
      </c>
      <c r="O179" s="46"/>
      <c r="P179" s="46"/>
      <c r="Q179" s="70">
        <v>0</v>
      </c>
      <c r="R179" s="70">
        <v>0</v>
      </c>
      <c r="S179" s="70">
        <v>76410</v>
      </c>
      <c r="T179" s="70"/>
      <c r="U179" s="70">
        <f t="shared" si="17"/>
        <v>123600</v>
      </c>
      <c r="V179" s="46">
        <f t="shared" si="15"/>
        <v>0</v>
      </c>
      <c r="W179" s="46">
        <f t="shared" si="13"/>
        <v>123600</v>
      </c>
      <c r="X179" s="51">
        <v>123600</v>
      </c>
      <c r="Y179" s="46">
        <f t="shared" si="14"/>
        <v>0</v>
      </c>
      <c r="AA179">
        <f t="shared" si="16"/>
        <v>0</v>
      </c>
    </row>
    <row r="180" spans="1:27" ht="15.75" hidden="1" thickBot="1" x14ac:dyDescent="0.3">
      <c r="A180" s="18"/>
      <c r="B180" s="43" t="s">
        <v>40</v>
      </c>
      <c r="C180" s="44">
        <v>3165</v>
      </c>
      <c r="D180" s="44">
        <v>3267</v>
      </c>
      <c r="E180" s="44">
        <v>102</v>
      </c>
      <c r="F180" s="44">
        <v>146</v>
      </c>
      <c r="G180" s="70">
        <v>14892</v>
      </c>
      <c r="H180" s="44">
        <v>1031</v>
      </c>
      <c r="I180" s="50">
        <v>1038</v>
      </c>
      <c r="J180" s="44">
        <v>7</v>
      </c>
      <c r="K180" s="44">
        <f t="shared" si="19"/>
        <v>559</v>
      </c>
      <c r="L180" s="70">
        <f t="shared" si="18"/>
        <v>3913</v>
      </c>
      <c r="M180" s="70">
        <v>3731</v>
      </c>
      <c r="N180" s="70">
        <v>7000</v>
      </c>
      <c r="O180" s="46"/>
      <c r="P180" s="46"/>
      <c r="Q180" s="70">
        <v>0</v>
      </c>
      <c r="R180" s="70">
        <v>0</v>
      </c>
      <c r="S180" s="70">
        <v>76410</v>
      </c>
      <c r="T180" s="70"/>
      <c r="U180" s="70">
        <f t="shared" si="17"/>
        <v>105946</v>
      </c>
      <c r="V180" s="46">
        <f t="shared" si="15"/>
        <v>0</v>
      </c>
      <c r="W180" s="46">
        <f t="shared" si="13"/>
        <v>105946</v>
      </c>
      <c r="X180" s="51">
        <v>105944</v>
      </c>
      <c r="Y180" s="46">
        <f t="shared" si="14"/>
        <v>2</v>
      </c>
      <c r="AA180">
        <f t="shared" si="16"/>
        <v>0</v>
      </c>
    </row>
    <row r="181" spans="1:27" ht="15.75" hidden="1" thickBot="1" x14ac:dyDescent="0.3">
      <c r="A181" s="18"/>
      <c r="B181" s="43" t="s">
        <v>41</v>
      </c>
      <c r="C181" s="44">
        <v>3267</v>
      </c>
      <c r="D181" s="44">
        <v>3354</v>
      </c>
      <c r="E181" s="44">
        <v>87</v>
      </c>
      <c r="F181" s="44">
        <v>146</v>
      </c>
      <c r="G181" s="70">
        <v>12702</v>
      </c>
      <c r="H181" s="44">
        <v>1038</v>
      </c>
      <c r="I181" s="50">
        <v>1038</v>
      </c>
      <c r="J181" s="44">
        <v>0</v>
      </c>
      <c r="K181" s="44">
        <f t="shared" si="19"/>
        <v>559</v>
      </c>
      <c r="L181" s="70">
        <f t="shared" si="18"/>
        <v>0</v>
      </c>
      <c r="M181" s="70">
        <v>3731</v>
      </c>
      <c r="N181" s="70">
        <v>7000</v>
      </c>
      <c r="O181" s="46"/>
      <c r="P181" s="46"/>
      <c r="Q181" s="70">
        <v>0</v>
      </c>
      <c r="R181" s="70">
        <v>0</v>
      </c>
      <c r="S181" s="70">
        <v>76410</v>
      </c>
      <c r="T181" s="70"/>
      <c r="U181" s="70">
        <f t="shared" si="17"/>
        <v>99843</v>
      </c>
      <c r="V181" s="46">
        <f t="shared" si="15"/>
        <v>2</v>
      </c>
      <c r="W181" s="46">
        <f t="shared" si="13"/>
        <v>99845</v>
      </c>
      <c r="X181" s="51">
        <v>99845</v>
      </c>
      <c r="Y181" s="46">
        <f t="shared" si="14"/>
        <v>0</v>
      </c>
      <c r="AA181">
        <f t="shared" si="16"/>
        <v>0</v>
      </c>
    </row>
    <row r="182" spans="1:27" ht="15.75" hidden="1" thickBot="1" x14ac:dyDescent="0.3">
      <c r="A182" s="18"/>
      <c r="B182" s="43" t="s">
        <v>42</v>
      </c>
      <c r="C182" s="44">
        <v>3354</v>
      </c>
      <c r="D182" s="44">
        <v>3475</v>
      </c>
      <c r="E182" s="44">
        <f>D182-C182</f>
        <v>121</v>
      </c>
      <c r="F182" s="44">
        <v>146</v>
      </c>
      <c r="G182" s="70">
        <f>F182*E182</f>
        <v>17666</v>
      </c>
      <c r="H182" s="44">
        <v>1038</v>
      </c>
      <c r="I182" s="50">
        <v>1045</v>
      </c>
      <c r="J182" s="44">
        <f>I182-H182</f>
        <v>7</v>
      </c>
      <c r="K182" s="44">
        <f t="shared" si="19"/>
        <v>559</v>
      </c>
      <c r="L182" s="70">
        <f t="shared" si="18"/>
        <v>3913</v>
      </c>
      <c r="M182" s="70">
        <v>3731</v>
      </c>
      <c r="N182" s="70">
        <v>7981</v>
      </c>
      <c r="O182" s="46"/>
      <c r="P182" s="46"/>
      <c r="Q182" s="70">
        <v>0</v>
      </c>
      <c r="R182" s="70">
        <v>0</v>
      </c>
      <c r="S182" s="70">
        <v>76410</v>
      </c>
      <c r="T182" s="70"/>
      <c r="U182" s="70">
        <f t="shared" si="17"/>
        <v>109701</v>
      </c>
      <c r="V182" s="46">
        <f t="shared" si="15"/>
        <v>0</v>
      </c>
      <c r="W182" s="46">
        <f t="shared" si="13"/>
        <v>109701</v>
      </c>
      <c r="X182" s="70">
        <v>109701</v>
      </c>
      <c r="Y182" s="46">
        <f t="shared" si="14"/>
        <v>0</v>
      </c>
      <c r="AA182">
        <f t="shared" si="16"/>
        <v>0</v>
      </c>
    </row>
    <row r="183" spans="1:27" ht="15.75" hidden="1" thickBot="1" x14ac:dyDescent="0.3">
      <c r="A183" s="18"/>
      <c r="B183" s="43" t="s">
        <v>43</v>
      </c>
      <c r="C183" s="44">
        <f>D182</f>
        <v>3475</v>
      </c>
      <c r="D183" s="44">
        <v>3610</v>
      </c>
      <c r="E183" s="44">
        <f t="shared" ref="E183:E186" si="20">D183-C183</f>
        <v>135</v>
      </c>
      <c r="F183" s="44">
        <v>146</v>
      </c>
      <c r="G183" s="70">
        <f t="shared" ref="G183:G186" si="21">F183*E183</f>
        <v>19710</v>
      </c>
      <c r="H183" s="44">
        <f>I182</f>
        <v>1045</v>
      </c>
      <c r="I183" s="44">
        <v>1074</v>
      </c>
      <c r="J183" s="44">
        <f t="shared" ref="J183:J186" si="22">I183-H183</f>
        <v>29</v>
      </c>
      <c r="K183" s="44">
        <v>559</v>
      </c>
      <c r="L183" s="70">
        <f t="shared" si="18"/>
        <v>16211</v>
      </c>
      <c r="M183" s="70">
        <v>3731</v>
      </c>
      <c r="N183" s="70">
        <v>7997</v>
      </c>
      <c r="O183" s="46"/>
      <c r="P183" s="46"/>
      <c r="Q183" s="70">
        <v>0</v>
      </c>
      <c r="R183" s="70">
        <v>0</v>
      </c>
      <c r="S183" s="70">
        <v>76410</v>
      </c>
      <c r="T183" s="70"/>
      <c r="U183" s="70">
        <f t="shared" si="17"/>
        <v>124059</v>
      </c>
      <c r="V183" s="46">
        <f t="shared" si="15"/>
        <v>0</v>
      </c>
      <c r="W183" s="46">
        <f t="shared" si="13"/>
        <v>124059</v>
      </c>
      <c r="X183" s="70">
        <v>124059</v>
      </c>
      <c r="Y183" s="46">
        <f t="shared" si="14"/>
        <v>0</v>
      </c>
    </row>
    <row r="184" spans="1:27" ht="15.75" hidden="1" thickBot="1" x14ac:dyDescent="0.3">
      <c r="A184" s="18"/>
      <c r="B184" s="43" t="s">
        <v>44</v>
      </c>
      <c r="C184" s="44">
        <f t="shared" ref="C184:C186" si="23">D183</f>
        <v>3610</v>
      </c>
      <c r="D184" s="44">
        <v>3715</v>
      </c>
      <c r="E184" s="44">
        <f t="shared" si="20"/>
        <v>105</v>
      </c>
      <c r="F184" s="44">
        <v>146</v>
      </c>
      <c r="G184" s="70">
        <f t="shared" si="21"/>
        <v>15330</v>
      </c>
      <c r="H184" s="44">
        <f t="shared" ref="H184:H186" si="24">I183</f>
        <v>1074</v>
      </c>
      <c r="I184" s="44">
        <v>1092</v>
      </c>
      <c r="J184" s="44">
        <f t="shared" si="22"/>
        <v>18</v>
      </c>
      <c r="K184" s="44">
        <v>559</v>
      </c>
      <c r="L184" s="70">
        <f t="shared" si="18"/>
        <v>10062</v>
      </c>
      <c r="M184" s="70">
        <v>3731</v>
      </c>
      <c r="N184" s="70">
        <v>7990</v>
      </c>
      <c r="O184" s="46"/>
      <c r="P184" s="46"/>
      <c r="Q184" s="70">
        <v>0</v>
      </c>
      <c r="R184" s="70">
        <v>0</v>
      </c>
      <c r="S184" s="70">
        <v>76410</v>
      </c>
      <c r="T184" s="70"/>
      <c r="U184" s="70">
        <f t="shared" si="17"/>
        <v>113523</v>
      </c>
      <c r="V184" s="46">
        <f t="shared" si="15"/>
        <v>0</v>
      </c>
      <c r="W184" s="46">
        <f t="shared" si="13"/>
        <v>113523</v>
      </c>
      <c r="X184" s="70">
        <v>113523</v>
      </c>
      <c r="Y184" s="46">
        <f t="shared" si="14"/>
        <v>0</v>
      </c>
    </row>
    <row r="185" spans="1:27" ht="15.75" hidden="1" thickBot="1" x14ac:dyDescent="0.3">
      <c r="A185" s="18"/>
      <c r="B185" s="43" t="s">
        <v>45</v>
      </c>
      <c r="C185" s="44">
        <f t="shared" si="23"/>
        <v>3715</v>
      </c>
      <c r="D185" s="44">
        <v>3889</v>
      </c>
      <c r="E185" s="44">
        <f t="shared" si="20"/>
        <v>174</v>
      </c>
      <c r="F185" s="44">
        <v>146</v>
      </c>
      <c r="G185" s="70">
        <f t="shared" si="21"/>
        <v>25404</v>
      </c>
      <c r="H185" s="44">
        <f t="shared" si="24"/>
        <v>1092</v>
      </c>
      <c r="I185" s="44">
        <v>1131</v>
      </c>
      <c r="J185" s="44">
        <f t="shared" si="22"/>
        <v>39</v>
      </c>
      <c r="K185" s="44">
        <v>559</v>
      </c>
      <c r="L185" s="70">
        <f t="shared" si="18"/>
        <v>21801</v>
      </c>
      <c r="M185" s="70">
        <v>3731</v>
      </c>
      <c r="N185" s="70">
        <v>8019</v>
      </c>
      <c r="O185" s="46"/>
      <c r="P185" s="46"/>
      <c r="Q185" s="70">
        <v>0</v>
      </c>
      <c r="R185" s="70">
        <v>0</v>
      </c>
      <c r="S185" s="70">
        <v>76410</v>
      </c>
      <c r="T185" s="70"/>
      <c r="U185" s="70">
        <f t="shared" si="17"/>
        <v>135365</v>
      </c>
      <c r="V185" s="46">
        <f t="shared" si="15"/>
        <v>0</v>
      </c>
      <c r="W185" s="46">
        <f t="shared" si="13"/>
        <v>135365</v>
      </c>
      <c r="X185" s="70">
        <v>135365</v>
      </c>
      <c r="Y185" s="46">
        <f t="shared" si="14"/>
        <v>0</v>
      </c>
    </row>
    <row r="186" spans="1:27" ht="15.75" hidden="1" thickBot="1" x14ac:dyDescent="0.3">
      <c r="A186" s="18"/>
      <c r="B186" s="83" t="s">
        <v>46</v>
      </c>
      <c r="C186" s="84">
        <f t="shared" si="23"/>
        <v>3889</v>
      </c>
      <c r="D186" s="84">
        <v>4096</v>
      </c>
      <c r="E186" s="84">
        <f t="shared" si="20"/>
        <v>207</v>
      </c>
      <c r="F186" s="84">
        <v>146</v>
      </c>
      <c r="G186" s="35">
        <f t="shared" si="21"/>
        <v>30222</v>
      </c>
      <c r="H186" s="84">
        <f t="shared" si="24"/>
        <v>1131</v>
      </c>
      <c r="I186" s="84">
        <v>1163</v>
      </c>
      <c r="J186" s="84">
        <f t="shared" si="22"/>
        <v>32</v>
      </c>
      <c r="K186" s="84">
        <f t="shared" ref="K186:K198" si="25">IF(J186&lt;=120,559,IF(AND(J186&gt;=121,J186&lt;=150),739,IF(AND(J186&gt;=151,J186&lt;=200),1279,IF(J186&gt;=201,2359,))))</f>
        <v>559</v>
      </c>
      <c r="L186" s="35">
        <f t="shared" si="18"/>
        <v>17888</v>
      </c>
      <c r="M186" s="35">
        <v>3731</v>
      </c>
      <c r="N186" s="35">
        <v>8039</v>
      </c>
      <c r="O186" s="46"/>
      <c r="P186" s="46"/>
      <c r="Q186" s="35">
        <v>0</v>
      </c>
      <c r="R186" s="35">
        <v>0</v>
      </c>
      <c r="S186" s="35">
        <v>76410</v>
      </c>
      <c r="T186" s="35"/>
      <c r="U186" s="35">
        <f t="shared" si="17"/>
        <v>136290</v>
      </c>
      <c r="V186" s="36">
        <f t="shared" si="15"/>
        <v>0</v>
      </c>
      <c r="W186" s="36">
        <f t="shared" si="13"/>
        <v>136290</v>
      </c>
      <c r="X186" s="35">
        <v>136290</v>
      </c>
      <c r="Y186" s="36">
        <f t="shared" si="14"/>
        <v>0</v>
      </c>
    </row>
    <row r="187" spans="1:27" ht="15.75" hidden="1" thickBot="1" x14ac:dyDescent="0.3">
      <c r="A187">
        <v>2018</v>
      </c>
      <c r="B187" s="38" t="s">
        <v>35</v>
      </c>
      <c r="C187" s="39">
        <f t="shared" ref="C187:C198" si="26">D186</f>
        <v>4096</v>
      </c>
      <c r="D187" s="39">
        <v>4322</v>
      </c>
      <c r="E187" s="39">
        <f t="shared" ref="E187:E198" si="27">D187-C187</f>
        <v>226</v>
      </c>
      <c r="F187" s="39">
        <v>146</v>
      </c>
      <c r="G187" s="69">
        <f t="shared" ref="G187:G198" si="28">F187*E187</f>
        <v>32996</v>
      </c>
      <c r="H187" s="39">
        <f t="shared" ref="H187:H198" si="29">I186</f>
        <v>1163</v>
      </c>
      <c r="I187" s="39">
        <v>1202</v>
      </c>
      <c r="J187" s="39">
        <f t="shared" ref="J187:J198" si="30">I187-H187</f>
        <v>39</v>
      </c>
      <c r="K187" s="39">
        <f t="shared" si="25"/>
        <v>559</v>
      </c>
      <c r="L187" s="69">
        <f t="shared" ref="L187:L198" si="31">IF(K187=559,K187*J187,IF(K187=739,120*559+(J187-120)*739,IF(K187=1279,120*559+30*739+(J187-150)*1279,IF(K187=2359,120*559+30*739+50*1279+(J187-200)*2359,))))</f>
        <v>21801</v>
      </c>
      <c r="M187" s="69">
        <v>3731</v>
      </c>
      <c r="N187" s="69">
        <v>8047</v>
      </c>
      <c r="O187" s="41"/>
      <c r="P187" s="41"/>
      <c r="Q187" s="69">
        <v>0</v>
      </c>
      <c r="R187" s="69">
        <v>0</v>
      </c>
      <c r="S187" s="69">
        <v>78144</v>
      </c>
      <c r="T187" s="69"/>
      <c r="U187" s="69">
        <f t="shared" si="17"/>
        <v>144719</v>
      </c>
      <c r="V187" s="41">
        <f t="shared" ref="V187:V198" si="32">Y186</f>
        <v>0</v>
      </c>
      <c r="W187" s="41">
        <f t="shared" ref="W187:W198" si="33">U187+V187</f>
        <v>144719</v>
      </c>
      <c r="X187" s="69">
        <v>144719</v>
      </c>
      <c r="Y187" s="41">
        <f t="shared" ref="Y187:Y198" si="34">W187-X187</f>
        <v>0</v>
      </c>
    </row>
    <row r="188" spans="1:27" ht="15.75" hidden="1" thickBot="1" x14ac:dyDescent="0.3">
      <c r="B188" s="43" t="s">
        <v>36</v>
      </c>
      <c r="C188" s="44">
        <f t="shared" si="26"/>
        <v>4322</v>
      </c>
      <c r="D188" s="44">
        <v>4516</v>
      </c>
      <c r="E188" s="44">
        <f t="shared" si="27"/>
        <v>194</v>
      </c>
      <c r="F188" s="44">
        <v>146</v>
      </c>
      <c r="G188" s="70">
        <f t="shared" si="28"/>
        <v>28324</v>
      </c>
      <c r="H188" s="44">
        <f t="shared" si="29"/>
        <v>1202</v>
      </c>
      <c r="I188" s="44">
        <v>1234</v>
      </c>
      <c r="J188" s="44">
        <f t="shared" si="30"/>
        <v>32</v>
      </c>
      <c r="K188" s="44">
        <f t="shared" si="25"/>
        <v>559</v>
      </c>
      <c r="L188" s="70">
        <f t="shared" si="31"/>
        <v>17888</v>
      </c>
      <c r="M188" s="70">
        <v>3731</v>
      </c>
      <c r="N188" s="70">
        <v>8077</v>
      </c>
      <c r="O188" s="46"/>
      <c r="P188" s="46"/>
      <c r="Q188" s="70">
        <v>0</v>
      </c>
      <c r="R188" s="70">
        <v>0</v>
      </c>
      <c r="S188" s="70">
        <v>78144</v>
      </c>
      <c r="T188" s="70"/>
      <c r="U188" s="70">
        <f t="shared" si="17"/>
        <v>136164</v>
      </c>
      <c r="V188" s="46">
        <f t="shared" si="32"/>
        <v>0</v>
      </c>
      <c r="W188" s="46">
        <f t="shared" si="33"/>
        <v>136164</v>
      </c>
      <c r="X188" s="70">
        <v>136164</v>
      </c>
      <c r="Y188" s="46">
        <f t="shared" si="34"/>
        <v>0</v>
      </c>
    </row>
    <row r="189" spans="1:27" ht="15.75" hidden="1" thickBot="1" x14ac:dyDescent="0.3">
      <c r="B189" s="43" t="s">
        <v>37</v>
      </c>
      <c r="C189" s="44">
        <f t="shared" si="26"/>
        <v>4516</v>
      </c>
      <c r="D189" s="44">
        <v>4731</v>
      </c>
      <c r="E189" s="44">
        <f t="shared" si="27"/>
        <v>215</v>
      </c>
      <c r="F189" s="44">
        <v>146</v>
      </c>
      <c r="G189" s="70">
        <f t="shared" si="28"/>
        <v>31390</v>
      </c>
      <c r="H189" s="44">
        <f t="shared" si="29"/>
        <v>1234</v>
      </c>
      <c r="I189" s="44">
        <v>1269</v>
      </c>
      <c r="J189" s="44">
        <f t="shared" si="30"/>
        <v>35</v>
      </c>
      <c r="K189" s="44">
        <f t="shared" si="25"/>
        <v>559</v>
      </c>
      <c r="L189" s="70">
        <f t="shared" si="31"/>
        <v>19565</v>
      </c>
      <c r="M189" s="70">
        <v>3731</v>
      </c>
      <c r="N189" s="70">
        <v>8090</v>
      </c>
      <c r="O189" s="46"/>
      <c r="P189" s="46"/>
      <c r="Q189" s="70">
        <v>0</v>
      </c>
      <c r="R189" s="70">
        <v>0</v>
      </c>
      <c r="S189" s="70">
        <v>78144</v>
      </c>
      <c r="T189" s="70"/>
      <c r="U189" s="70">
        <f t="shared" si="17"/>
        <v>140920</v>
      </c>
      <c r="V189" s="46">
        <f t="shared" si="32"/>
        <v>0</v>
      </c>
      <c r="W189" s="46">
        <f t="shared" si="33"/>
        <v>140920</v>
      </c>
      <c r="X189" s="70">
        <v>140920</v>
      </c>
      <c r="Y189" s="46">
        <f t="shared" si="34"/>
        <v>0</v>
      </c>
    </row>
    <row r="190" spans="1:27" ht="15.75" hidden="1" thickBot="1" x14ac:dyDescent="0.3">
      <c r="B190" s="43" t="s">
        <v>38</v>
      </c>
      <c r="C190" s="44">
        <f t="shared" si="26"/>
        <v>4731</v>
      </c>
      <c r="D190" s="44">
        <v>4922</v>
      </c>
      <c r="E190" s="44">
        <f t="shared" si="27"/>
        <v>191</v>
      </c>
      <c r="F190" s="44">
        <v>146</v>
      </c>
      <c r="G190" s="70">
        <f t="shared" si="28"/>
        <v>27886</v>
      </c>
      <c r="H190" s="44">
        <f t="shared" si="29"/>
        <v>1269</v>
      </c>
      <c r="I190" s="44">
        <v>1302</v>
      </c>
      <c r="J190" s="44">
        <f t="shared" si="30"/>
        <v>33</v>
      </c>
      <c r="K190" s="44">
        <f t="shared" si="25"/>
        <v>559</v>
      </c>
      <c r="L190" s="70">
        <f t="shared" si="31"/>
        <v>18447</v>
      </c>
      <c r="M190" s="70">
        <v>3731</v>
      </c>
      <c r="N190" s="70">
        <v>8101</v>
      </c>
      <c r="O190" s="46"/>
      <c r="P190" s="46"/>
      <c r="Q190" s="70">
        <v>0</v>
      </c>
      <c r="R190" s="70">
        <v>0</v>
      </c>
      <c r="S190" s="70">
        <v>78144</v>
      </c>
      <c r="T190" s="70"/>
      <c r="U190" s="70">
        <f t="shared" si="17"/>
        <v>136309</v>
      </c>
      <c r="V190" s="46">
        <f t="shared" si="32"/>
        <v>0</v>
      </c>
      <c r="W190" s="46">
        <f t="shared" si="33"/>
        <v>136309</v>
      </c>
      <c r="X190" s="70">
        <v>136309</v>
      </c>
      <c r="Y190" s="46">
        <f t="shared" si="34"/>
        <v>0</v>
      </c>
    </row>
    <row r="191" spans="1:27" ht="15.75" hidden="1" thickBot="1" x14ac:dyDescent="0.3">
      <c r="B191" s="43" t="s">
        <v>39</v>
      </c>
      <c r="C191" s="44">
        <f t="shared" si="26"/>
        <v>4922</v>
      </c>
      <c r="D191" s="44">
        <v>5077</v>
      </c>
      <c r="E191" s="44">
        <f t="shared" si="27"/>
        <v>155</v>
      </c>
      <c r="F191" s="44">
        <v>146</v>
      </c>
      <c r="G191" s="70">
        <f t="shared" si="28"/>
        <v>22630</v>
      </c>
      <c r="H191" s="44">
        <f t="shared" si="29"/>
        <v>1302</v>
      </c>
      <c r="I191" s="44">
        <v>1333</v>
      </c>
      <c r="J191" s="44">
        <f t="shared" si="30"/>
        <v>31</v>
      </c>
      <c r="K191" s="44">
        <f t="shared" si="25"/>
        <v>559</v>
      </c>
      <c r="L191" s="70">
        <f t="shared" si="31"/>
        <v>17329</v>
      </c>
      <c r="M191" s="70">
        <v>3731</v>
      </c>
      <c r="N191" s="70">
        <v>8123</v>
      </c>
      <c r="O191" s="46"/>
      <c r="P191" s="46"/>
      <c r="Q191" s="70">
        <v>0</v>
      </c>
      <c r="R191" s="70">
        <v>0</v>
      </c>
      <c r="S191" s="70">
        <v>78144</v>
      </c>
      <c r="T191" s="70"/>
      <c r="U191" s="70">
        <f t="shared" si="17"/>
        <v>129957</v>
      </c>
      <c r="V191" s="46">
        <f t="shared" si="32"/>
        <v>0</v>
      </c>
      <c r="W191" s="46">
        <f t="shared" si="33"/>
        <v>129957</v>
      </c>
      <c r="X191" s="70">
        <v>129957</v>
      </c>
      <c r="Y191" s="46">
        <f t="shared" si="34"/>
        <v>0</v>
      </c>
    </row>
    <row r="192" spans="1:27" ht="15.75" hidden="1" thickBot="1" x14ac:dyDescent="0.3">
      <c r="B192" s="43" t="s">
        <v>40</v>
      </c>
      <c r="C192" s="44">
        <f t="shared" si="26"/>
        <v>5077</v>
      </c>
      <c r="D192" s="44">
        <v>5191</v>
      </c>
      <c r="E192" s="44">
        <f t="shared" si="27"/>
        <v>114</v>
      </c>
      <c r="F192" s="44">
        <v>146</v>
      </c>
      <c r="G192" s="70">
        <f t="shared" si="28"/>
        <v>16644</v>
      </c>
      <c r="H192" s="44">
        <f t="shared" si="29"/>
        <v>1333</v>
      </c>
      <c r="I192" s="44">
        <v>1346</v>
      </c>
      <c r="J192" s="44">
        <f t="shared" si="30"/>
        <v>13</v>
      </c>
      <c r="K192" s="44">
        <f t="shared" si="25"/>
        <v>559</v>
      </c>
      <c r="L192" s="70">
        <f t="shared" si="31"/>
        <v>7267</v>
      </c>
      <c r="M192" s="70">
        <v>3731</v>
      </c>
      <c r="N192" s="70">
        <v>8148</v>
      </c>
      <c r="O192" s="46"/>
      <c r="P192" s="46"/>
      <c r="Q192" s="70">
        <v>0</v>
      </c>
      <c r="R192" s="70">
        <v>0</v>
      </c>
      <c r="S192" s="70">
        <v>78144</v>
      </c>
      <c r="T192" s="70"/>
      <c r="U192" s="70">
        <f t="shared" si="17"/>
        <v>113934</v>
      </c>
      <c r="V192" s="46">
        <f t="shared" si="32"/>
        <v>0</v>
      </c>
      <c r="W192" s="46">
        <f t="shared" si="33"/>
        <v>113934</v>
      </c>
      <c r="X192" s="70">
        <v>113934</v>
      </c>
      <c r="Y192" s="46">
        <f t="shared" si="34"/>
        <v>0</v>
      </c>
    </row>
    <row r="193" spans="1:25" ht="15.75" hidden="1" thickBot="1" x14ac:dyDescent="0.3">
      <c r="B193" s="43" t="s">
        <v>41</v>
      </c>
      <c r="C193" s="44">
        <f t="shared" si="26"/>
        <v>5191</v>
      </c>
      <c r="D193" s="44">
        <v>5348</v>
      </c>
      <c r="E193" s="44">
        <f t="shared" si="27"/>
        <v>157</v>
      </c>
      <c r="F193" s="44">
        <v>146</v>
      </c>
      <c r="G193" s="70">
        <f t="shared" si="28"/>
        <v>22922</v>
      </c>
      <c r="H193" s="44">
        <f t="shared" si="29"/>
        <v>1346</v>
      </c>
      <c r="I193" s="44">
        <v>1362</v>
      </c>
      <c r="J193" s="44">
        <f t="shared" si="30"/>
        <v>16</v>
      </c>
      <c r="K193" s="44">
        <f t="shared" si="25"/>
        <v>559</v>
      </c>
      <c r="L193" s="70">
        <f t="shared" si="31"/>
        <v>8944</v>
      </c>
      <c r="M193" s="70">
        <v>3731</v>
      </c>
      <c r="N193" s="70">
        <v>8161</v>
      </c>
      <c r="O193" s="46"/>
      <c r="P193" s="46"/>
      <c r="Q193" s="70">
        <v>0</v>
      </c>
      <c r="R193" s="70">
        <v>0</v>
      </c>
      <c r="S193" s="70">
        <v>78144</v>
      </c>
      <c r="T193" s="70"/>
      <c r="U193" s="70">
        <f t="shared" ref="U193:U222" si="35">G193+L193+M193+R193+S193+N193+Q193+T193</f>
        <v>121902</v>
      </c>
      <c r="V193" s="46">
        <f t="shared" si="32"/>
        <v>0</v>
      </c>
      <c r="W193" s="46">
        <f t="shared" si="33"/>
        <v>121902</v>
      </c>
      <c r="X193" s="70">
        <v>121902</v>
      </c>
      <c r="Y193" s="46">
        <f t="shared" si="34"/>
        <v>0</v>
      </c>
    </row>
    <row r="194" spans="1:25" ht="15.75" hidden="1" thickBot="1" x14ac:dyDescent="0.3">
      <c r="B194" s="43" t="s">
        <v>42</v>
      </c>
      <c r="C194" s="44">
        <f t="shared" si="26"/>
        <v>5348</v>
      </c>
      <c r="D194" s="44">
        <v>5488</v>
      </c>
      <c r="E194" s="44">
        <f t="shared" si="27"/>
        <v>140</v>
      </c>
      <c r="F194" s="44">
        <v>146</v>
      </c>
      <c r="G194" s="70">
        <f t="shared" si="28"/>
        <v>20440</v>
      </c>
      <c r="H194" s="44">
        <f t="shared" si="29"/>
        <v>1362</v>
      </c>
      <c r="I194" s="44">
        <v>1379</v>
      </c>
      <c r="J194" s="44">
        <f t="shared" si="30"/>
        <v>17</v>
      </c>
      <c r="K194" s="44">
        <f t="shared" si="25"/>
        <v>559</v>
      </c>
      <c r="L194" s="70">
        <f t="shared" si="31"/>
        <v>9503</v>
      </c>
      <c r="M194" s="70">
        <v>3731</v>
      </c>
      <c r="N194" s="70">
        <v>8186</v>
      </c>
      <c r="O194" s="46"/>
      <c r="P194" s="46"/>
      <c r="Q194" s="70">
        <v>0</v>
      </c>
      <c r="R194" s="70">
        <v>0</v>
      </c>
      <c r="S194" s="70">
        <v>78144</v>
      </c>
      <c r="T194" s="70"/>
      <c r="U194" s="70">
        <f t="shared" si="35"/>
        <v>120004</v>
      </c>
      <c r="V194" s="46">
        <f t="shared" si="32"/>
        <v>0</v>
      </c>
      <c r="W194" s="46">
        <f t="shared" si="33"/>
        <v>120004</v>
      </c>
      <c r="X194" s="73">
        <v>120004</v>
      </c>
      <c r="Y194" s="46">
        <f t="shared" si="34"/>
        <v>0</v>
      </c>
    </row>
    <row r="195" spans="1:25" ht="15.75" hidden="1" thickBot="1" x14ac:dyDescent="0.3">
      <c r="B195" s="43" t="s">
        <v>43</v>
      </c>
      <c r="C195" s="44">
        <f t="shared" si="26"/>
        <v>5488</v>
      </c>
      <c r="D195" s="44">
        <v>5628</v>
      </c>
      <c r="E195" s="44">
        <f t="shared" si="27"/>
        <v>140</v>
      </c>
      <c r="F195" s="44">
        <v>146</v>
      </c>
      <c r="G195" s="70">
        <f t="shared" si="28"/>
        <v>20440</v>
      </c>
      <c r="H195" s="44">
        <f t="shared" si="29"/>
        <v>1379</v>
      </c>
      <c r="I195" s="44">
        <v>1398</v>
      </c>
      <c r="J195" s="44">
        <f t="shared" si="30"/>
        <v>19</v>
      </c>
      <c r="K195" s="44">
        <f t="shared" si="25"/>
        <v>559</v>
      </c>
      <c r="L195" s="70">
        <f t="shared" si="31"/>
        <v>10621</v>
      </c>
      <c r="M195" s="70">
        <v>3731</v>
      </c>
      <c r="N195" s="70">
        <v>8207</v>
      </c>
      <c r="O195" s="46"/>
      <c r="P195" s="46"/>
      <c r="Q195" s="70">
        <v>0</v>
      </c>
      <c r="R195" s="70">
        <v>0</v>
      </c>
      <c r="S195" s="70">
        <v>78144</v>
      </c>
      <c r="T195" s="70"/>
      <c r="U195" s="70">
        <f t="shared" si="35"/>
        <v>121143</v>
      </c>
      <c r="V195" s="46">
        <f t="shared" si="32"/>
        <v>0</v>
      </c>
      <c r="W195" s="46">
        <f t="shared" si="33"/>
        <v>121143</v>
      </c>
      <c r="X195" s="73">
        <v>121143</v>
      </c>
      <c r="Y195" s="46">
        <f t="shared" si="34"/>
        <v>0</v>
      </c>
    </row>
    <row r="196" spans="1:25" ht="15.75" hidden="1" thickBot="1" x14ac:dyDescent="0.3">
      <c r="B196" s="43" t="s">
        <v>44</v>
      </c>
      <c r="C196" s="44">
        <f t="shared" si="26"/>
        <v>5628</v>
      </c>
      <c r="D196" s="44">
        <v>5721</v>
      </c>
      <c r="E196" s="44">
        <f t="shared" si="27"/>
        <v>93</v>
      </c>
      <c r="F196" s="44">
        <v>146</v>
      </c>
      <c r="G196" s="70">
        <f t="shared" si="28"/>
        <v>13578</v>
      </c>
      <c r="H196" s="44">
        <f t="shared" si="29"/>
        <v>1398</v>
      </c>
      <c r="I196" s="44">
        <v>1415</v>
      </c>
      <c r="J196" s="44">
        <f t="shared" si="30"/>
        <v>17</v>
      </c>
      <c r="K196" s="44">
        <f t="shared" si="25"/>
        <v>559</v>
      </c>
      <c r="L196" s="70">
        <f t="shared" si="31"/>
        <v>9503</v>
      </c>
      <c r="M196" s="70">
        <v>3731</v>
      </c>
      <c r="N196" s="70">
        <v>8230</v>
      </c>
      <c r="O196" s="46"/>
      <c r="P196" s="46"/>
      <c r="Q196" s="70">
        <v>0</v>
      </c>
      <c r="R196" s="70">
        <v>0</v>
      </c>
      <c r="S196" s="70">
        <v>78144</v>
      </c>
      <c r="T196" s="70"/>
      <c r="U196" s="70">
        <f t="shared" si="35"/>
        <v>113186</v>
      </c>
      <c r="V196" s="46">
        <f t="shared" si="32"/>
        <v>0</v>
      </c>
      <c r="W196" s="46">
        <f t="shared" si="33"/>
        <v>113186</v>
      </c>
      <c r="X196" s="73">
        <v>113186</v>
      </c>
      <c r="Y196" s="46">
        <f t="shared" si="34"/>
        <v>0</v>
      </c>
    </row>
    <row r="197" spans="1:25" ht="15.75" hidden="1" thickBot="1" x14ac:dyDescent="0.3">
      <c r="B197" s="43" t="s">
        <v>45</v>
      </c>
      <c r="C197" s="44">
        <f t="shared" si="26"/>
        <v>5721</v>
      </c>
      <c r="D197" s="44">
        <v>5845</v>
      </c>
      <c r="E197" s="44">
        <f t="shared" si="27"/>
        <v>124</v>
      </c>
      <c r="F197" s="44">
        <v>146</v>
      </c>
      <c r="G197" s="70">
        <f t="shared" si="28"/>
        <v>18104</v>
      </c>
      <c r="H197" s="44">
        <f t="shared" si="29"/>
        <v>1415</v>
      </c>
      <c r="I197" s="44">
        <v>1469</v>
      </c>
      <c r="J197" s="44">
        <f t="shared" si="30"/>
        <v>54</v>
      </c>
      <c r="K197" s="44">
        <f t="shared" si="25"/>
        <v>559</v>
      </c>
      <c r="L197" s="70">
        <f t="shared" si="31"/>
        <v>30186</v>
      </c>
      <c r="M197" s="70">
        <v>3731</v>
      </c>
      <c r="N197" s="70">
        <v>8260</v>
      </c>
      <c r="O197" s="46"/>
      <c r="P197" s="46"/>
      <c r="Q197" s="70">
        <v>0</v>
      </c>
      <c r="R197" s="70">
        <v>0</v>
      </c>
      <c r="S197" s="70">
        <v>78144</v>
      </c>
      <c r="T197" s="70"/>
      <c r="U197" s="70">
        <f t="shared" si="35"/>
        <v>138425</v>
      </c>
      <c r="V197" s="46">
        <f t="shared" si="32"/>
        <v>0</v>
      </c>
      <c r="W197" s="46">
        <f t="shared" si="33"/>
        <v>138425</v>
      </c>
      <c r="X197" s="73">
        <v>138425</v>
      </c>
      <c r="Y197" s="46">
        <f t="shared" si="34"/>
        <v>0</v>
      </c>
    </row>
    <row r="198" spans="1:25" ht="15.75" hidden="1" thickBot="1" x14ac:dyDescent="0.3">
      <c r="B198" s="43" t="s">
        <v>46</v>
      </c>
      <c r="C198" s="44">
        <f t="shared" si="26"/>
        <v>5845</v>
      </c>
      <c r="D198" s="44">
        <v>6036</v>
      </c>
      <c r="E198" s="44">
        <f t="shared" si="27"/>
        <v>191</v>
      </c>
      <c r="F198" s="44">
        <v>146</v>
      </c>
      <c r="G198" s="70">
        <f t="shared" si="28"/>
        <v>27886</v>
      </c>
      <c r="H198" s="44">
        <f t="shared" si="29"/>
        <v>1469</v>
      </c>
      <c r="I198" s="44">
        <v>1521</v>
      </c>
      <c r="J198" s="44">
        <f t="shared" si="30"/>
        <v>52</v>
      </c>
      <c r="K198" s="44">
        <f t="shared" si="25"/>
        <v>559</v>
      </c>
      <c r="L198" s="70">
        <f t="shared" si="31"/>
        <v>29068</v>
      </c>
      <c r="M198" s="70">
        <v>3731</v>
      </c>
      <c r="N198" s="70">
        <v>8270</v>
      </c>
      <c r="O198" s="36"/>
      <c r="P198" s="36"/>
      <c r="Q198" s="70">
        <v>0</v>
      </c>
      <c r="R198" s="70">
        <v>0</v>
      </c>
      <c r="S198" s="70">
        <v>78144</v>
      </c>
      <c r="T198" s="70"/>
      <c r="U198" s="70">
        <f t="shared" si="35"/>
        <v>147099</v>
      </c>
      <c r="V198" s="46">
        <f t="shared" si="32"/>
        <v>0</v>
      </c>
      <c r="W198" s="46">
        <f t="shared" si="33"/>
        <v>147099</v>
      </c>
      <c r="X198" s="73">
        <v>147099</v>
      </c>
      <c r="Y198" s="46">
        <f t="shared" si="34"/>
        <v>0</v>
      </c>
    </row>
    <row r="199" spans="1:25" ht="15.75" hidden="1" thickBot="1" x14ac:dyDescent="0.3">
      <c r="A199">
        <v>2019</v>
      </c>
      <c r="B199" s="38" t="s">
        <v>35</v>
      </c>
      <c r="C199" s="39">
        <f t="shared" ref="C199:C210" si="36">D198</f>
        <v>6036</v>
      </c>
      <c r="D199" s="39">
        <v>6288</v>
      </c>
      <c r="E199" s="39">
        <f t="shared" ref="E199:E210" si="37">D199-C199</f>
        <v>252</v>
      </c>
      <c r="F199" s="39">
        <v>146</v>
      </c>
      <c r="G199" s="69">
        <f t="shared" ref="G199:G210" si="38">F199*E199</f>
        <v>36792</v>
      </c>
      <c r="H199" s="39">
        <f t="shared" ref="H199:H210" si="39">I198</f>
        <v>1521</v>
      </c>
      <c r="I199" s="39">
        <v>1577</v>
      </c>
      <c r="J199" s="39">
        <f t="shared" ref="J199:J210" si="40">I199-H199</f>
        <v>56</v>
      </c>
      <c r="K199" s="39">
        <f t="shared" ref="K199:K210" si="41">IF(J199&lt;=120,559,IF(AND(J199&gt;=121,J199&lt;=150),739,IF(AND(J199&gt;=151,J199&lt;=200),1279,IF(J199&gt;=201,2359,))))</f>
        <v>559</v>
      </c>
      <c r="L199" s="69">
        <f t="shared" ref="L199:L210" si="42">IF(K199=559,K199*J199,IF(K199=739,120*559+(J199-120)*739,IF(K199=1279,120*559+30*739+(J199-150)*1279,IF(K199=2359,120*559+30*739+50*1279+(J199-200)*2359,))))</f>
        <v>31304</v>
      </c>
      <c r="M199" s="69">
        <v>3828</v>
      </c>
      <c r="N199" s="69">
        <v>8264</v>
      </c>
      <c r="O199" s="41"/>
      <c r="P199" s="41"/>
      <c r="Q199" s="69">
        <v>0</v>
      </c>
      <c r="R199" s="69">
        <v>0</v>
      </c>
      <c r="S199" s="69">
        <v>80176</v>
      </c>
      <c r="T199" s="69"/>
      <c r="U199" s="69">
        <f t="shared" si="35"/>
        <v>160364</v>
      </c>
      <c r="V199" s="41">
        <f t="shared" ref="V199:V210" si="43">Y198</f>
        <v>0</v>
      </c>
      <c r="W199" s="41">
        <f t="shared" ref="W199:W210" si="44">U199+V199</f>
        <v>160364</v>
      </c>
      <c r="X199" s="74">
        <v>160364</v>
      </c>
      <c r="Y199" s="41">
        <f t="shared" ref="Y199:Y210" si="45">W199-X199</f>
        <v>0</v>
      </c>
    </row>
    <row r="200" spans="1:25" ht="15.75" hidden="1" thickBot="1" x14ac:dyDescent="0.3">
      <c r="B200" s="43" t="s">
        <v>36</v>
      </c>
      <c r="C200" s="44">
        <f t="shared" si="36"/>
        <v>6288</v>
      </c>
      <c r="D200" s="44">
        <v>6540</v>
      </c>
      <c r="E200" s="44">
        <f t="shared" si="37"/>
        <v>252</v>
      </c>
      <c r="F200" s="44">
        <v>146</v>
      </c>
      <c r="G200" s="70">
        <f t="shared" si="38"/>
        <v>36792</v>
      </c>
      <c r="H200" s="44">
        <f t="shared" si="39"/>
        <v>1577</v>
      </c>
      <c r="I200" s="44">
        <v>1643</v>
      </c>
      <c r="J200" s="44">
        <f t="shared" si="40"/>
        <v>66</v>
      </c>
      <c r="K200" s="44">
        <f t="shared" si="41"/>
        <v>559</v>
      </c>
      <c r="L200" s="70">
        <f t="shared" si="42"/>
        <v>36894</v>
      </c>
      <c r="M200" s="70">
        <v>3828</v>
      </c>
      <c r="N200" s="70">
        <v>8267</v>
      </c>
      <c r="O200" s="46"/>
      <c r="P200" s="46"/>
      <c r="Q200" s="70">
        <v>0</v>
      </c>
      <c r="R200" s="70">
        <v>0</v>
      </c>
      <c r="S200" s="70">
        <v>80176</v>
      </c>
      <c r="T200" s="70"/>
      <c r="U200" s="70">
        <f t="shared" si="35"/>
        <v>165957</v>
      </c>
      <c r="V200" s="46">
        <f t="shared" si="43"/>
        <v>0</v>
      </c>
      <c r="W200" s="46">
        <f t="shared" si="44"/>
        <v>165957</v>
      </c>
      <c r="X200" s="73">
        <v>165957</v>
      </c>
      <c r="Y200" s="46">
        <f t="shared" si="45"/>
        <v>0</v>
      </c>
    </row>
    <row r="201" spans="1:25" ht="15.75" hidden="1" thickBot="1" x14ac:dyDescent="0.3">
      <c r="B201" s="43" t="s">
        <v>37</v>
      </c>
      <c r="C201" s="44">
        <f t="shared" si="36"/>
        <v>6540</v>
      </c>
      <c r="D201" s="44">
        <v>6749</v>
      </c>
      <c r="E201" s="44">
        <f t="shared" si="37"/>
        <v>209</v>
      </c>
      <c r="F201" s="44">
        <v>146</v>
      </c>
      <c r="G201" s="70">
        <f t="shared" si="38"/>
        <v>30514</v>
      </c>
      <c r="H201" s="44">
        <f t="shared" si="39"/>
        <v>1643</v>
      </c>
      <c r="I201" s="44">
        <v>1699</v>
      </c>
      <c r="J201" s="44">
        <f t="shared" si="40"/>
        <v>56</v>
      </c>
      <c r="K201" s="44">
        <f t="shared" si="41"/>
        <v>559</v>
      </c>
      <c r="L201" s="70">
        <f t="shared" si="42"/>
        <v>31304</v>
      </c>
      <c r="M201" s="70">
        <v>3828</v>
      </c>
      <c r="N201" s="70">
        <v>8270</v>
      </c>
      <c r="O201" s="46"/>
      <c r="P201" s="46"/>
      <c r="Q201" s="70">
        <v>0</v>
      </c>
      <c r="R201" s="70">
        <v>0</v>
      </c>
      <c r="S201" s="70">
        <v>80176</v>
      </c>
      <c r="T201" s="70"/>
      <c r="U201" s="70">
        <f t="shared" si="35"/>
        <v>154092</v>
      </c>
      <c r="V201" s="46">
        <f t="shared" si="43"/>
        <v>0</v>
      </c>
      <c r="W201" s="46">
        <f t="shared" si="44"/>
        <v>154092</v>
      </c>
      <c r="X201" s="135">
        <v>154092</v>
      </c>
      <c r="Y201" s="46">
        <f t="shared" si="45"/>
        <v>0</v>
      </c>
    </row>
    <row r="202" spans="1:25" ht="15.75" hidden="1" thickBot="1" x14ac:dyDescent="0.3">
      <c r="B202" s="43" t="s">
        <v>38</v>
      </c>
      <c r="C202" s="44">
        <f t="shared" si="36"/>
        <v>6749</v>
      </c>
      <c r="D202" s="44">
        <v>6942</v>
      </c>
      <c r="E202" s="44">
        <f t="shared" si="37"/>
        <v>193</v>
      </c>
      <c r="F202" s="44">
        <v>146</v>
      </c>
      <c r="G202" s="70">
        <f t="shared" si="38"/>
        <v>28178</v>
      </c>
      <c r="H202" s="44">
        <f t="shared" si="39"/>
        <v>1699</v>
      </c>
      <c r="I202" s="44">
        <v>1749</v>
      </c>
      <c r="J202" s="44">
        <f t="shared" si="40"/>
        <v>50</v>
      </c>
      <c r="K202" s="44">
        <f t="shared" si="41"/>
        <v>559</v>
      </c>
      <c r="L202" s="70">
        <f t="shared" si="42"/>
        <v>27950</v>
      </c>
      <c r="M202" s="70">
        <v>3828</v>
      </c>
      <c r="N202" s="70">
        <v>8299</v>
      </c>
      <c r="O202" s="46"/>
      <c r="P202" s="46"/>
      <c r="Q202" s="70">
        <v>0</v>
      </c>
      <c r="R202" s="70">
        <v>0</v>
      </c>
      <c r="S202" s="70">
        <v>80176</v>
      </c>
      <c r="T202" s="70"/>
      <c r="U202" s="70">
        <f t="shared" si="35"/>
        <v>148431</v>
      </c>
      <c r="V202" s="46">
        <f t="shared" si="43"/>
        <v>0</v>
      </c>
      <c r="W202" s="46">
        <f t="shared" si="44"/>
        <v>148431</v>
      </c>
      <c r="X202" s="73">
        <v>148431</v>
      </c>
      <c r="Y202" s="46">
        <f t="shared" si="45"/>
        <v>0</v>
      </c>
    </row>
    <row r="203" spans="1:25" ht="15.75" hidden="1" thickBot="1" x14ac:dyDescent="0.3">
      <c r="B203" s="43" t="s">
        <v>39</v>
      </c>
      <c r="C203" s="44">
        <f t="shared" si="36"/>
        <v>6942</v>
      </c>
      <c r="D203" s="44">
        <v>7131</v>
      </c>
      <c r="E203" s="44">
        <f t="shared" si="37"/>
        <v>189</v>
      </c>
      <c r="F203" s="44">
        <v>146</v>
      </c>
      <c r="G203" s="70">
        <f t="shared" si="38"/>
        <v>27594</v>
      </c>
      <c r="H203" s="44">
        <f t="shared" si="39"/>
        <v>1749</v>
      </c>
      <c r="I203" s="44">
        <v>1778</v>
      </c>
      <c r="J203" s="44">
        <f t="shared" si="40"/>
        <v>29</v>
      </c>
      <c r="K203" s="44">
        <f t="shared" si="41"/>
        <v>559</v>
      </c>
      <c r="L203" s="70">
        <f t="shared" si="42"/>
        <v>16211</v>
      </c>
      <c r="M203" s="70">
        <v>3828</v>
      </c>
      <c r="N203" s="70">
        <v>8329</v>
      </c>
      <c r="O203" s="104"/>
      <c r="P203" s="104"/>
      <c r="Q203" s="70">
        <v>0</v>
      </c>
      <c r="R203" s="70">
        <v>0</v>
      </c>
      <c r="S203" s="70">
        <v>80176</v>
      </c>
      <c r="T203" s="70"/>
      <c r="U203" s="70">
        <f t="shared" si="35"/>
        <v>136138</v>
      </c>
      <c r="V203" s="46">
        <f t="shared" si="43"/>
        <v>0</v>
      </c>
      <c r="W203" s="46">
        <f t="shared" si="44"/>
        <v>136138</v>
      </c>
      <c r="X203" s="73">
        <v>136138</v>
      </c>
      <c r="Y203" s="46">
        <f t="shared" si="45"/>
        <v>0</v>
      </c>
    </row>
    <row r="204" spans="1:25" ht="15.75" hidden="1" thickBot="1" x14ac:dyDescent="0.3">
      <c r="B204" s="43" t="s">
        <v>40</v>
      </c>
      <c r="C204" s="44">
        <f t="shared" si="36"/>
        <v>7131</v>
      </c>
      <c r="D204" s="44">
        <v>7399</v>
      </c>
      <c r="E204" s="44">
        <f t="shared" si="37"/>
        <v>268</v>
      </c>
      <c r="F204" s="44">
        <v>146</v>
      </c>
      <c r="G204" s="70">
        <f t="shared" si="38"/>
        <v>39128</v>
      </c>
      <c r="H204" s="44">
        <f t="shared" si="39"/>
        <v>1778</v>
      </c>
      <c r="I204" s="44">
        <v>1796</v>
      </c>
      <c r="J204" s="44">
        <f t="shared" si="40"/>
        <v>18</v>
      </c>
      <c r="K204" s="44">
        <f t="shared" si="41"/>
        <v>559</v>
      </c>
      <c r="L204" s="70">
        <f t="shared" si="42"/>
        <v>10062</v>
      </c>
      <c r="M204" s="70">
        <v>3828</v>
      </c>
      <c r="N204" s="70">
        <v>8371</v>
      </c>
      <c r="O204" s="46"/>
      <c r="P204" s="46"/>
      <c r="Q204" s="70">
        <v>0</v>
      </c>
      <c r="R204" s="70">
        <v>0</v>
      </c>
      <c r="S204" s="70">
        <v>80176</v>
      </c>
      <c r="T204" s="70"/>
      <c r="U204" s="70">
        <f t="shared" si="35"/>
        <v>141565</v>
      </c>
      <c r="V204" s="46">
        <f t="shared" si="43"/>
        <v>0</v>
      </c>
      <c r="W204" s="46">
        <f t="shared" si="44"/>
        <v>141565</v>
      </c>
      <c r="X204" s="73">
        <v>141565</v>
      </c>
      <c r="Y204" s="46">
        <f t="shared" si="45"/>
        <v>0</v>
      </c>
    </row>
    <row r="205" spans="1:25" ht="15.75" hidden="1" thickBot="1" x14ac:dyDescent="0.3">
      <c r="B205" s="43" t="s">
        <v>41</v>
      </c>
      <c r="C205" s="44">
        <f t="shared" si="36"/>
        <v>7399</v>
      </c>
      <c r="D205" s="44">
        <v>7568</v>
      </c>
      <c r="E205" s="44">
        <f t="shared" si="37"/>
        <v>169</v>
      </c>
      <c r="F205" s="44">
        <v>146</v>
      </c>
      <c r="G205" s="70">
        <f t="shared" si="38"/>
        <v>24674</v>
      </c>
      <c r="H205" s="44">
        <f t="shared" si="39"/>
        <v>1796</v>
      </c>
      <c r="I205" s="44">
        <v>1800</v>
      </c>
      <c r="J205" s="44">
        <f t="shared" si="40"/>
        <v>4</v>
      </c>
      <c r="K205" s="44">
        <f t="shared" si="41"/>
        <v>559</v>
      </c>
      <c r="L205" s="70">
        <f t="shared" si="42"/>
        <v>2236</v>
      </c>
      <c r="M205" s="70">
        <v>3828</v>
      </c>
      <c r="N205" s="70">
        <v>8386</v>
      </c>
      <c r="O205" s="46"/>
      <c r="P205" s="46"/>
      <c r="Q205" s="70">
        <v>0</v>
      </c>
      <c r="R205" s="70">
        <v>0</v>
      </c>
      <c r="S205" s="70">
        <v>80176</v>
      </c>
      <c r="T205" s="70"/>
      <c r="U205" s="70">
        <f t="shared" si="35"/>
        <v>119300</v>
      </c>
      <c r="V205" s="46">
        <f t="shared" si="43"/>
        <v>0</v>
      </c>
      <c r="W205" s="46">
        <f t="shared" si="44"/>
        <v>119300</v>
      </c>
      <c r="X205" s="73">
        <v>119300</v>
      </c>
      <c r="Y205" s="46">
        <f t="shared" si="45"/>
        <v>0</v>
      </c>
    </row>
    <row r="206" spans="1:25" ht="15.75" hidden="1" thickBot="1" x14ac:dyDescent="0.3">
      <c r="B206" s="43" t="s">
        <v>42</v>
      </c>
      <c r="C206" s="44">
        <f t="shared" si="36"/>
        <v>7568</v>
      </c>
      <c r="D206" s="44">
        <v>7716</v>
      </c>
      <c r="E206" s="44">
        <f t="shared" si="37"/>
        <v>148</v>
      </c>
      <c r="F206" s="44">
        <v>146</v>
      </c>
      <c r="G206" s="70">
        <f t="shared" si="38"/>
        <v>21608</v>
      </c>
      <c r="H206" s="44">
        <f t="shared" si="39"/>
        <v>1800</v>
      </c>
      <c r="I206" s="44">
        <v>1815</v>
      </c>
      <c r="J206" s="44">
        <f t="shared" si="40"/>
        <v>15</v>
      </c>
      <c r="K206" s="44">
        <f t="shared" si="41"/>
        <v>559</v>
      </c>
      <c r="L206" s="70">
        <f t="shared" si="42"/>
        <v>8385</v>
      </c>
      <c r="M206" s="70">
        <v>3828</v>
      </c>
      <c r="N206" s="70">
        <v>8398</v>
      </c>
      <c r="O206" s="46"/>
      <c r="P206" s="46"/>
      <c r="Q206" s="70">
        <v>0</v>
      </c>
      <c r="R206" s="70">
        <v>0</v>
      </c>
      <c r="S206" s="70">
        <v>80176</v>
      </c>
      <c r="T206" s="70"/>
      <c r="U206" s="70">
        <f t="shared" si="35"/>
        <v>122395</v>
      </c>
      <c r="V206" s="46">
        <f t="shared" si="43"/>
        <v>0</v>
      </c>
      <c r="W206" s="46">
        <f t="shared" si="44"/>
        <v>122395</v>
      </c>
      <c r="X206" s="73">
        <v>122395</v>
      </c>
      <c r="Y206" s="46">
        <f t="shared" si="45"/>
        <v>0</v>
      </c>
    </row>
    <row r="207" spans="1:25" ht="15.75" hidden="1" thickBot="1" x14ac:dyDescent="0.3">
      <c r="B207" s="43" t="s">
        <v>43</v>
      </c>
      <c r="C207" s="44">
        <f t="shared" si="36"/>
        <v>7716</v>
      </c>
      <c r="D207" s="44">
        <v>7858</v>
      </c>
      <c r="E207" s="44">
        <f t="shared" si="37"/>
        <v>142</v>
      </c>
      <c r="F207" s="44">
        <v>146</v>
      </c>
      <c r="G207" s="70">
        <f t="shared" si="38"/>
        <v>20732</v>
      </c>
      <c r="H207" s="44">
        <f t="shared" si="39"/>
        <v>1815</v>
      </c>
      <c r="I207" s="44">
        <v>1839</v>
      </c>
      <c r="J207" s="44">
        <f t="shared" si="40"/>
        <v>24</v>
      </c>
      <c r="K207" s="44">
        <f t="shared" si="41"/>
        <v>559</v>
      </c>
      <c r="L207" s="70">
        <f t="shared" si="42"/>
        <v>13416</v>
      </c>
      <c r="M207" s="70">
        <v>3828</v>
      </c>
      <c r="N207" s="70">
        <v>8415</v>
      </c>
      <c r="O207" s="46"/>
      <c r="P207" s="46"/>
      <c r="Q207" s="70">
        <v>0</v>
      </c>
      <c r="R207" s="70">
        <v>0</v>
      </c>
      <c r="S207" s="70">
        <v>80176</v>
      </c>
      <c r="T207" s="70"/>
      <c r="U207" s="70">
        <f t="shared" si="35"/>
        <v>126567</v>
      </c>
      <c r="V207" s="46">
        <f t="shared" si="43"/>
        <v>0</v>
      </c>
      <c r="W207" s="46">
        <f t="shared" si="44"/>
        <v>126567</v>
      </c>
      <c r="X207" s="73">
        <v>126567</v>
      </c>
      <c r="Y207" s="46">
        <f t="shared" si="45"/>
        <v>0</v>
      </c>
    </row>
    <row r="208" spans="1:25" ht="15.75" hidden="1" thickBot="1" x14ac:dyDescent="0.3">
      <c r="B208" s="43" t="s">
        <v>44</v>
      </c>
      <c r="C208" s="44">
        <f t="shared" si="36"/>
        <v>7858</v>
      </c>
      <c r="D208" s="44">
        <v>7977</v>
      </c>
      <c r="E208" s="44">
        <f t="shared" si="37"/>
        <v>119</v>
      </c>
      <c r="F208" s="44">
        <v>146</v>
      </c>
      <c r="G208" s="70">
        <f t="shared" si="38"/>
        <v>17374</v>
      </c>
      <c r="H208" s="44">
        <f t="shared" si="39"/>
        <v>1839</v>
      </c>
      <c r="I208" s="44">
        <v>1866</v>
      </c>
      <c r="J208" s="44">
        <f t="shared" si="40"/>
        <v>27</v>
      </c>
      <c r="K208" s="44">
        <f t="shared" si="41"/>
        <v>559</v>
      </c>
      <c r="L208" s="70">
        <f t="shared" si="42"/>
        <v>15093</v>
      </c>
      <c r="M208" s="70">
        <v>3828</v>
      </c>
      <c r="N208" s="70">
        <v>8420</v>
      </c>
      <c r="O208" s="46"/>
      <c r="P208" s="46"/>
      <c r="Q208" s="70">
        <v>0</v>
      </c>
      <c r="R208" s="70">
        <v>0</v>
      </c>
      <c r="S208" s="70">
        <v>80176</v>
      </c>
      <c r="T208" s="70"/>
      <c r="U208" s="70">
        <f t="shared" si="35"/>
        <v>124891</v>
      </c>
      <c r="V208" s="46">
        <f t="shared" si="43"/>
        <v>0</v>
      </c>
      <c r="W208" s="46">
        <f t="shared" si="44"/>
        <v>124891</v>
      </c>
      <c r="X208" s="135">
        <v>124891</v>
      </c>
      <c r="Y208" s="46">
        <f t="shared" si="45"/>
        <v>0</v>
      </c>
    </row>
    <row r="209" spans="1:25" ht="15.75" hidden="1" thickBot="1" x14ac:dyDescent="0.3">
      <c r="B209" s="43" t="s">
        <v>45</v>
      </c>
      <c r="C209" s="44">
        <f t="shared" si="36"/>
        <v>7977</v>
      </c>
      <c r="D209" s="44">
        <v>8143</v>
      </c>
      <c r="E209" s="44">
        <f t="shared" si="37"/>
        <v>166</v>
      </c>
      <c r="F209" s="44">
        <v>146</v>
      </c>
      <c r="G209" s="70">
        <f t="shared" si="38"/>
        <v>24236</v>
      </c>
      <c r="H209" s="44">
        <f t="shared" si="39"/>
        <v>1866</v>
      </c>
      <c r="I209" s="44">
        <v>1908</v>
      </c>
      <c r="J209" s="44">
        <f t="shared" si="40"/>
        <v>42</v>
      </c>
      <c r="K209" s="44">
        <f t="shared" si="41"/>
        <v>559</v>
      </c>
      <c r="L209" s="70">
        <f t="shared" si="42"/>
        <v>23478</v>
      </c>
      <c r="M209" s="70">
        <v>3828</v>
      </c>
      <c r="N209" s="70">
        <v>8467</v>
      </c>
      <c r="O209" s="46"/>
      <c r="P209" s="46"/>
      <c r="Q209" s="70">
        <v>0</v>
      </c>
      <c r="R209" s="70">
        <v>0</v>
      </c>
      <c r="S209" s="70">
        <v>80176</v>
      </c>
      <c r="T209" s="70"/>
      <c r="U209" s="70">
        <f t="shared" si="35"/>
        <v>140185</v>
      </c>
      <c r="V209" s="46">
        <f t="shared" si="43"/>
        <v>0</v>
      </c>
      <c r="W209" s="46">
        <f t="shared" si="44"/>
        <v>140185</v>
      </c>
      <c r="X209" s="73">
        <v>140185</v>
      </c>
      <c r="Y209" s="46">
        <f t="shared" si="45"/>
        <v>0</v>
      </c>
    </row>
    <row r="210" spans="1:25" ht="15.75" hidden="1" thickBot="1" x14ac:dyDescent="0.3">
      <c r="B210" s="43" t="s">
        <v>46</v>
      </c>
      <c r="C210" s="44">
        <f t="shared" si="36"/>
        <v>8143</v>
      </c>
      <c r="D210" s="44">
        <v>8337</v>
      </c>
      <c r="E210" s="44">
        <f t="shared" si="37"/>
        <v>194</v>
      </c>
      <c r="F210" s="44">
        <v>146</v>
      </c>
      <c r="G210" s="70">
        <f t="shared" si="38"/>
        <v>28324</v>
      </c>
      <c r="H210" s="44">
        <f t="shared" si="39"/>
        <v>1908</v>
      </c>
      <c r="I210" s="44">
        <v>1951</v>
      </c>
      <c r="J210" s="44">
        <f t="shared" si="40"/>
        <v>43</v>
      </c>
      <c r="K210" s="44">
        <f t="shared" si="41"/>
        <v>559</v>
      </c>
      <c r="L210" s="70">
        <f t="shared" si="42"/>
        <v>24037</v>
      </c>
      <c r="M210" s="70">
        <v>3828</v>
      </c>
      <c r="N210" s="70">
        <v>8493</v>
      </c>
      <c r="O210" s="36"/>
      <c r="P210" s="36"/>
      <c r="Q210" s="70">
        <v>0</v>
      </c>
      <c r="R210" s="70">
        <v>0</v>
      </c>
      <c r="S210" s="70">
        <v>80176</v>
      </c>
      <c r="T210" s="70"/>
      <c r="U210" s="70">
        <f t="shared" si="35"/>
        <v>144858</v>
      </c>
      <c r="V210" s="46">
        <f t="shared" si="43"/>
        <v>0</v>
      </c>
      <c r="W210" s="46">
        <f t="shared" si="44"/>
        <v>144858</v>
      </c>
      <c r="X210" s="73">
        <v>144858</v>
      </c>
      <c r="Y210" s="46">
        <f t="shared" si="45"/>
        <v>0</v>
      </c>
    </row>
    <row r="211" spans="1:25" ht="15.75" hidden="1" thickBot="1" x14ac:dyDescent="0.3">
      <c r="A211">
        <v>2020</v>
      </c>
      <c r="B211" s="38" t="s">
        <v>35</v>
      </c>
      <c r="C211" s="39">
        <f t="shared" ref="C211:C234" si="46">D210</f>
        <v>8337</v>
      </c>
      <c r="D211" s="39">
        <v>8683</v>
      </c>
      <c r="E211" s="39">
        <f t="shared" ref="E211:E234" si="47">D211-C211</f>
        <v>346</v>
      </c>
      <c r="F211" s="39">
        <v>146</v>
      </c>
      <c r="G211" s="69">
        <f t="shared" ref="G211:G222" si="48">F211*E211</f>
        <v>50516</v>
      </c>
      <c r="H211" s="39">
        <f t="shared" ref="H211:H234" si="49">I210</f>
        <v>1951</v>
      </c>
      <c r="I211" s="39">
        <v>2012</v>
      </c>
      <c r="J211" s="39">
        <f t="shared" ref="J211:J221" si="50">I211-H211</f>
        <v>61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35136</v>
      </c>
      <c r="M211" s="69">
        <v>3943</v>
      </c>
      <c r="N211" s="69">
        <v>8501</v>
      </c>
      <c r="O211" s="41"/>
      <c r="P211" s="41"/>
      <c r="Q211" s="69">
        <v>0</v>
      </c>
      <c r="R211" s="69">
        <v>0</v>
      </c>
      <c r="S211" s="69">
        <v>82581</v>
      </c>
      <c r="T211" s="69"/>
      <c r="U211" s="69">
        <f t="shared" si="35"/>
        <v>180677</v>
      </c>
      <c r="V211" s="41">
        <f t="shared" ref="V211:V234" si="51">Y210</f>
        <v>0</v>
      </c>
      <c r="W211" s="41">
        <f t="shared" ref="W211:W234" si="52">U211+V211</f>
        <v>180677</v>
      </c>
      <c r="X211" s="152">
        <v>180677</v>
      </c>
      <c r="Y211" s="41">
        <f t="shared" ref="Y211:Y248" si="53">W211-X211</f>
        <v>0</v>
      </c>
    </row>
    <row r="212" spans="1:25" ht="15.75" hidden="1" thickBot="1" x14ac:dyDescent="0.3">
      <c r="B212" s="43" t="s">
        <v>36</v>
      </c>
      <c r="C212" s="44">
        <f t="shared" si="46"/>
        <v>8683</v>
      </c>
      <c r="D212" s="44">
        <v>8939</v>
      </c>
      <c r="E212" s="44">
        <f t="shared" si="47"/>
        <v>256</v>
      </c>
      <c r="F212" s="44">
        <v>146</v>
      </c>
      <c r="G212" s="70">
        <f t="shared" si="48"/>
        <v>37376</v>
      </c>
      <c r="H212" s="44">
        <f t="shared" si="49"/>
        <v>2012</v>
      </c>
      <c r="I212" s="44">
        <v>2069</v>
      </c>
      <c r="J212" s="44">
        <f t="shared" si="50"/>
        <v>57</v>
      </c>
      <c r="K212" s="44">
        <f t="shared" ref="K212:K220" si="54">IF(J212&lt;=120,576,IF(AND(J212&gt;=121,J212&lt;=150),761,IF(AND(J212&gt;=151,J212&lt;=200),1317,IF(J212&gt;=201,2430,))))</f>
        <v>576</v>
      </c>
      <c r="L212" s="70">
        <f t="shared" ref="L212:L220" si="55">IF(K212=576,K212*J212,IF(K212=761,120*576+(J212-120)*761,IF(K212=1317,120*576+30*761+(J212-150)*1317,IF(K212=2430,120*576+30*761+50*1317+(J212-200)*2430,))))</f>
        <v>32832</v>
      </c>
      <c r="M212" s="70">
        <v>3943</v>
      </c>
      <c r="N212" s="70">
        <v>8539</v>
      </c>
      <c r="O212" s="46"/>
      <c r="P212" s="46"/>
      <c r="Q212" s="70">
        <v>0</v>
      </c>
      <c r="R212" s="70">
        <v>0</v>
      </c>
      <c r="S212" s="70">
        <v>82581</v>
      </c>
      <c r="T212" s="70"/>
      <c r="U212" s="70">
        <f t="shared" si="35"/>
        <v>165271</v>
      </c>
      <c r="V212" s="46">
        <f t="shared" si="51"/>
        <v>0</v>
      </c>
      <c r="W212" s="46">
        <f t="shared" si="52"/>
        <v>165271</v>
      </c>
      <c r="X212" s="135">
        <v>165271</v>
      </c>
      <c r="Y212" s="46">
        <f t="shared" si="53"/>
        <v>0</v>
      </c>
    </row>
    <row r="213" spans="1:25" ht="15.75" hidden="1" thickBot="1" x14ac:dyDescent="0.3">
      <c r="B213" s="43" t="s">
        <v>37</v>
      </c>
      <c r="C213" s="44">
        <f t="shared" si="46"/>
        <v>8939</v>
      </c>
      <c r="D213" s="44">
        <v>9102</v>
      </c>
      <c r="E213" s="44">
        <f t="shared" si="47"/>
        <v>163</v>
      </c>
      <c r="F213" s="44">
        <v>146</v>
      </c>
      <c r="G213" s="70">
        <f t="shared" si="48"/>
        <v>23798</v>
      </c>
      <c r="H213" s="44">
        <f t="shared" si="49"/>
        <v>2069</v>
      </c>
      <c r="I213" s="44">
        <v>2115</v>
      </c>
      <c r="J213" s="44">
        <f t="shared" si="50"/>
        <v>46</v>
      </c>
      <c r="K213" s="44">
        <f t="shared" si="54"/>
        <v>576</v>
      </c>
      <c r="L213" s="70">
        <f t="shared" si="55"/>
        <v>26496</v>
      </c>
      <c r="M213" s="70">
        <v>3943</v>
      </c>
      <c r="N213" s="70">
        <v>8580</v>
      </c>
      <c r="O213" s="46"/>
      <c r="P213" s="46"/>
      <c r="Q213" s="70">
        <v>0</v>
      </c>
      <c r="R213" s="70">
        <v>0</v>
      </c>
      <c r="S213" s="70">
        <v>82581</v>
      </c>
      <c r="T213" s="70"/>
      <c r="U213" s="70">
        <f t="shared" si="35"/>
        <v>145398</v>
      </c>
      <c r="V213" s="46">
        <f t="shared" si="51"/>
        <v>0</v>
      </c>
      <c r="W213" s="46">
        <f t="shared" si="52"/>
        <v>145398</v>
      </c>
      <c r="X213" s="135">
        <v>145398</v>
      </c>
      <c r="Y213" s="46">
        <f t="shared" si="53"/>
        <v>0</v>
      </c>
    </row>
    <row r="214" spans="1:25" ht="15.75" hidden="1" thickBot="1" x14ac:dyDescent="0.3">
      <c r="B214" s="43" t="s">
        <v>38</v>
      </c>
      <c r="C214" s="44">
        <f t="shared" si="46"/>
        <v>9102</v>
      </c>
      <c r="D214" s="44">
        <v>9267</v>
      </c>
      <c r="E214" s="44">
        <f t="shared" si="47"/>
        <v>165</v>
      </c>
      <c r="F214" s="44">
        <v>146</v>
      </c>
      <c r="G214" s="70">
        <f t="shared" si="48"/>
        <v>24090</v>
      </c>
      <c r="H214" s="44">
        <f t="shared" si="49"/>
        <v>2115</v>
      </c>
      <c r="I214" s="44">
        <v>2167</v>
      </c>
      <c r="J214" s="44">
        <f t="shared" si="50"/>
        <v>52</v>
      </c>
      <c r="K214" s="44">
        <f t="shared" si="54"/>
        <v>576</v>
      </c>
      <c r="L214" s="70">
        <f t="shared" si="55"/>
        <v>29952</v>
      </c>
      <c r="M214" s="70">
        <v>3943</v>
      </c>
      <c r="N214" s="70">
        <v>8607</v>
      </c>
      <c r="O214" s="46"/>
      <c r="P214" s="46"/>
      <c r="Q214" s="70">
        <v>0</v>
      </c>
      <c r="R214" s="70">
        <v>0</v>
      </c>
      <c r="S214" s="70">
        <v>82581</v>
      </c>
      <c r="T214" s="70"/>
      <c r="U214" s="70">
        <f t="shared" si="35"/>
        <v>149173</v>
      </c>
      <c r="V214" s="46">
        <f t="shared" si="51"/>
        <v>0</v>
      </c>
      <c r="W214" s="46">
        <f t="shared" si="52"/>
        <v>149173</v>
      </c>
      <c r="X214" s="135">
        <v>149173</v>
      </c>
      <c r="Y214" s="46">
        <f t="shared" si="53"/>
        <v>0</v>
      </c>
    </row>
    <row r="215" spans="1:25" ht="15.75" hidden="1" thickBot="1" x14ac:dyDescent="0.3">
      <c r="B215" s="43" t="s">
        <v>39</v>
      </c>
      <c r="C215" s="44">
        <f t="shared" si="46"/>
        <v>9267</v>
      </c>
      <c r="D215" s="44">
        <v>9416</v>
      </c>
      <c r="E215" s="44">
        <f t="shared" si="47"/>
        <v>149</v>
      </c>
      <c r="F215" s="44">
        <v>146</v>
      </c>
      <c r="G215" s="70">
        <f t="shared" si="48"/>
        <v>21754</v>
      </c>
      <c r="H215" s="44">
        <f t="shared" si="49"/>
        <v>2167</v>
      </c>
      <c r="I215" s="44">
        <v>2212</v>
      </c>
      <c r="J215" s="44">
        <f t="shared" si="50"/>
        <v>45</v>
      </c>
      <c r="K215" s="44">
        <f t="shared" si="54"/>
        <v>576</v>
      </c>
      <c r="L215" s="70">
        <f t="shared" si="55"/>
        <v>25920</v>
      </c>
      <c r="M215" s="70">
        <v>3943</v>
      </c>
      <c r="N215" s="70">
        <v>8615</v>
      </c>
      <c r="O215" s="46"/>
      <c r="P215" s="46"/>
      <c r="Q215" s="70">
        <v>0</v>
      </c>
      <c r="R215" s="70">
        <v>0</v>
      </c>
      <c r="S215" s="70">
        <v>82581</v>
      </c>
      <c r="T215" s="70"/>
      <c r="U215" s="70">
        <f t="shared" si="35"/>
        <v>142813</v>
      </c>
      <c r="V215" s="46">
        <f t="shared" si="51"/>
        <v>0</v>
      </c>
      <c r="W215" s="46">
        <f t="shared" si="52"/>
        <v>142813</v>
      </c>
      <c r="X215" s="73">
        <v>142813</v>
      </c>
      <c r="Y215" s="46">
        <f t="shared" si="53"/>
        <v>0</v>
      </c>
    </row>
    <row r="216" spans="1:25" ht="15.75" hidden="1" thickBot="1" x14ac:dyDescent="0.3">
      <c r="B216" s="43" t="s">
        <v>40</v>
      </c>
      <c r="C216" s="44">
        <f t="shared" si="46"/>
        <v>9416</v>
      </c>
      <c r="D216" s="44">
        <v>9429</v>
      </c>
      <c r="E216" s="44">
        <f t="shared" si="47"/>
        <v>13</v>
      </c>
      <c r="F216" s="44">
        <v>146</v>
      </c>
      <c r="G216" s="70">
        <f t="shared" si="48"/>
        <v>1898</v>
      </c>
      <c r="H216" s="44">
        <f t="shared" si="49"/>
        <v>2212</v>
      </c>
      <c r="I216" s="44">
        <v>2244</v>
      </c>
      <c r="J216" s="44">
        <f t="shared" si="50"/>
        <v>32</v>
      </c>
      <c r="K216" s="44">
        <f t="shared" si="54"/>
        <v>576</v>
      </c>
      <c r="L216" s="70">
        <f t="shared" si="55"/>
        <v>18432</v>
      </c>
      <c r="M216" s="70">
        <v>3943</v>
      </c>
      <c r="N216" s="70">
        <v>8609</v>
      </c>
      <c r="O216" s="46"/>
      <c r="P216" s="46"/>
      <c r="Q216" s="70">
        <v>0</v>
      </c>
      <c r="R216" s="70">
        <v>0</v>
      </c>
      <c r="S216" s="70">
        <v>82581</v>
      </c>
      <c r="T216" s="70"/>
      <c r="U216" s="70">
        <f t="shared" si="35"/>
        <v>115463</v>
      </c>
      <c r="V216" s="46">
        <f t="shared" si="51"/>
        <v>0</v>
      </c>
      <c r="W216" s="46">
        <f t="shared" si="52"/>
        <v>115463</v>
      </c>
      <c r="X216" s="135">
        <v>115463</v>
      </c>
      <c r="Y216" s="46">
        <f t="shared" si="53"/>
        <v>0</v>
      </c>
    </row>
    <row r="217" spans="1:25" ht="15.75" hidden="1" thickBot="1" x14ac:dyDescent="0.3">
      <c r="B217" s="43" t="s">
        <v>41</v>
      </c>
      <c r="C217" s="44">
        <f t="shared" si="46"/>
        <v>9429</v>
      </c>
      <c r="D217" s="44">
        <v>9484</v>
      </c>
      <c r="E217" s="44">
        <f t="shared" si="47"/>
        <v>55</v>
      </c>
      <c r="F217" s="44">
        <v>146</v>
      </c>
      <c r="G217" s="70">
        <f t="shared" si="48"/>
        <v>8030</v>
      </c>
      <c r="H217" s="44">
        <f t="shared" si="49"/>
        <v>2244</v>
      </c>
      <c r="I217" s="44">
        <v>2244</v>
      </c>
      <c r="J217" s="44">
        <f t="shared" si="50"/>
        <v>0</v>
      </c>
      <c r="K217" s="44">
        <f t="shared" si="54"/>
        <v>576</v>
      </c>
      <c r="L217" s="70">
        <f t="shared" si="55"/>
        <v>0</v>
      </c>
      <c r="M217" s="70">
        <v>3943</v>
      </c>
      <c r="N217" s="70">
        <v>8600</v>
      </c>
      <c r="O217" s="46"/>
      <c r="P217" s="46"/>
      <c r="Q217" s="70">
        <v>0</v>
      </c>
      <c r="R217" s="70">
        <v>0</v>
      </c>
      <c r="S217" s="70">
        <v>82581</v>
      </c>
      <c r="T217" s="70"/>
      <c r="U217" s="70">
        <f t="shared" si="35"/>
        <v>103154</v>
      </c>
      <c r="V217" s="46">
        <f t="shared" si="51"/>
        <v>0</v>
      </c>
      <c r="W217" s="46">
        <f t="shared" si="52"/>
        <v>103154</v>
      </c>
      <c r="X217" s="73">
        <v>103154</v>
      </c>
      <c r="Y217" s="46">
        <f t="shared" si="53"/>
        <v>0</v>
      </c>
    </row>
    <row r="218" spans="1:25" ht="15.75" hidden="1" thickBot="1" x14ac:dyDescent="0.3">
      <c r="B218" s="43" t="s">
        <v>42</v>
      </c>
      <c r="C218" s="44">
        <f t="shared" si="46"/>
        <v>9484</v>
      </c>
      <c r="D218" s="44">
        <v>9666</v>
      </c>
      <c r="E218" s="44">
        <f t="shared" si="47"/>
        <v>182</v>
      </c>
      <c r="F218" s="44">
        <v>146</v>
      </c>
      <c r="G218" s="70">
        <f t="shared" si="48"/>
        <v>26572</v>
      </c>
      <c r="H218" s="44">
        <f t="shared" si="49"/>
        <v>2244</v>
      </c>
      <c r="I218" s="44">
        <v>2256</v>
      </c>
      <c r="J218" s="44">
        <f t="shared" si="50"/>
        <v>12</v>
      </c>
      <c r="K218" s="44">
        <f t="shared" si="54"/>
        <v>576</v>
      </c>
      <c r="L218" s="70">
        <f t="shared" si="55"/>
        <v>6912</v>
      </c>
      <c r="M218" s="70">
        <v>3943</v>
      </c>
      <c r="N218" s="70">
        <v>8604</v>
      </c>
      <c r="O218" s="46"/>
      <c r="P218" s="46"/>
      <c r="Q218" s="70">
        <v>0</v>
      </c>
      <c r="R218" s="70">
        <v>0</v>
      </c>
      <c r="S218" s="70">
        <v>82581</v>
      </c>
      <c r="T218" s="70"/>
      <c r="U218" s="70">
        <f t="shared" si="35"/>
        <v>128612</v>
      </c>
      <c r="V218" s="46">
        <f t="shared" si="51"/>
        <v>0</v>
      </c>
      <c r="W218" s="46">
        <f t="shared" si="52"/>
        <v>128612</v>
      </c>
      <c r="X218" s="73">
        <v>128612</v>
      </c>
      <c r="Y218" s="46">
        <f t="shared" si="53"/>
        <v>0</v>
      </c>
    </row>
    <row r="219" spans="1:25" ht="15.75" hidden="1" thickBot="1" x14ac:dyDescent="0.3">
      <c r="B219" s="43" t="s">
        <v>43</v>
      </c>
      <c r="C219" s="44">
        <f t="shared" si="46"/>
        <v>9666</v>
      </c>
      <c r="D219" s="44">
        <v>9721</v>
      </c>
      <c r="E219" s="44">
        <f t="shared" si="47"/>
        <v>55</v>
      </c>
      <c r="F219" s="44">
        <v>146</v>
      </c>
      <c r="G219" s="70">
        <f t="shared" si="48"/>
        <v>8030</v>
      </c>
      <c r="H219" s="44">
        <f t="shared" si="49"/>
        <v>2256</v>
      </c>
      <c r="I219" s="44">
        <v>2276</v>
      </c>
      <c r="J219" s="44">
        <f t="shared" si="50"/>
        <v>20</v>
      </c>
      <c r="K219" s="44">
        <f t="shared" si="54"/>
        <v>576</v>
      </c>
      <c r="L219" s="70">
        <f t="shared" si="55"/>
        <v>11520</v>
      </c>
      <c r="M219" s="70">
        <v>3943</v>
      </c>
      <c r="N219" s="70">
        <v>8612</v>
      </c>
      <c r="O219" s="46"/>
      <c r="P219" s="46"/>
      <c r="Q219" s="70">
        <v>0</v>
      </c>
      <c r="R219" s="70">
        <v>0</v>
      </c>
      <c r="S219" s="70">
        <v>82581</v>
      </c>
      <c r="T219" s="70"/>
      <c r="U219" s="70">
        <f t="shared" si="35"/>
        <v>114686</v>
      </c>
      <c r="V219" s="46">
        <f t="shared" si="51"/>
        <v>0</v>
      </c>
      <c r="W219" s="46">
        <f t="shared" si="52"/>
        <v>114686</v>
      </c>
      <c r="X219" s="135">
        <v>114686</v>
      </c>
      <c r="Y219" s="46">
        <f t="shared" si="53"/>
        <v>0</v>
      </c>
    </row>
    <row r="220" spans="1:25" ht="15.75" hidden="1" thickBot="1" x14ac:dyDescent="0.3">
      <c r="B220" s="43" t="s">
        <v>44</v>
      </c>
      <c r="C220" s="44">
        <f t="shared" si="46"/>
        <v>9721</v>
      </c>
      <c r="D220" s="44">
        <v>9805</v>
      </c>
      <c r="E220" s="44">
        <f t="shared" si="47"/>
        <v>84</v>
      </c>
      <c r="F220" s="44">
        <v>146</v>
      </c>
      <c r="G220" s="70">
        <f t="shared" si="48"/>
        <v>12264</v>
      </c>
      <c r="H220" s="44">
        <f t="shared" si="49"/>
        <v>2276</v>
      </c>
      <c r="I220" s="44">
        <v>2304</v>
      </c>
      <c r="J220" s="44">
        <f t="shared" si="50"/>
        <v>28</v>
      </c>
      <c r="K220" s="44">
        <f t="shared" si="54"/>
        <v>576</v>
      </c>
      <c r="L220" s="70">
        <f t="shared" si="55"/>
        <v>16128</v>
      </c>
      <c r="M220" s="70">
        <v>3943</v>
      </c>
      <c r="N220" s="70">
        <v>8652</v>
      </c>
      <c r="O220" s="46"/>
      <c r="P220" s="46"/>
      <c r="Q220" s="70">
        <v>0</v>
      </c>
      <c r="R220" s="70">
        <v>0</v>
      </c>
      <c r="S220" s="70">
        <v>82581</v>
      </c>
      <c r="T220" s="70"/>
      <c r="U220" s="70">
        <f t="shared" si="35"/>
        <v>123568</v>
      </c>
      <c r="V220" s="46">
        <f t="shared" si="51"/>
        <v>0</v>
      </c>
      <c r="W220" s="46">
        <f t="shared" si="52"/>
        <v>123568</v>
      </c>
      <c r="X220" s="135">
        <v>123568</v>
      </c>
      <c r="Y220" s="46">
        <f t="shared" si="53"/>
        <v>0</v>
      </c>
    </row>
    <row r="221" spans="1:25" ht="15.75" hidden="1" thickBot="1" x14ac:dyDescent="0.3">
      <c r="B221" s="43" t="s">
        <v>45</v>
      </c>
      <c r="C221" s="44">
        <f t="shared" si="46"/>
        <v>9805</v>
      </c>
      <c r="D221" s="44">
        <v>9902</v>
      </c>
      <c r="E221" s="44">
        <f t="shared" si="47"/>
        <v>97</v>
      </c>
      <c r="F221" s="44">
        <v>146</v>
      </c>
      <c r="G221" s="70">
        <f t="shared" si="48"/>
        <v>14162</v>
      </c>
      <c r="H221" s="44">
        <f t="shared" si="49"/>
        <v>2304</v>
      </c>
      <c r="I221" s="44">
        <v>2376</v>
      </c>
      <c r="J221" s="44">
        <f t="shared" si="50"/>
        <v>72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41472</v>
      </c>
      <c r="M221" s="70">
        <v>3943</v>
      </c>
      <c r="N221" s="70">
        <v>8709</v>
      </c>
      <c r="O221" s="46"/>
      <c r="P221" s="46"/>
      <c r="Q221" s="70">
        <v>0</v>
      </c>
      <c r="R221" s="70">
        <v>0</v>
      </c>
      <c r="S221" s="70">
        <v>82581</v>
      </c>
      <c r="T221" s="70"/>
      <c r="U221" s="70">
        <f t="shared" si="35"/>
        <v>150867</v>
      </c>
      <c r="V221" s="46">
        <f t="shared" si="51"/>
        <v>0</v>
      </c>
      <c r="W221" s="46">
        <f t="shared" si="52"/>
        <v>150867</v>
      </c>
      <c r="X221" s="135">
        <v>150867</v>
      </c>
      <c r="Y221" s="46">
        <f t="shared" si="53"/>
        <v>0</v>
      </c>
    </row>
    <row r="222" spans="1:25" ht="15.75" hidden="1" thickBot="1" x14ac:dyDescent="0.3">
      <c r="B222" s="83" t="s">
        <v>46</v>
      </c>
      <c r="C222" s="84">
        <f t="shared" si="46"/>
        <v>9902</v>
      </c>
      <c r="D222" s="84">
        <v>10100</v>
      </c>
      <c r="E222" s="84">
        <f t="shared" si="47"/>
        <v>198</v>
      </c>
      <c r="F222" s="84">
        <v>146</v>
      </c>
      <c r="G222" s="35">
        <f t="shared" si="48"/>
        <v>28908</v>
      </c>
      <c r="H222" s="84">
        <f t="shared" si="49"/>
        <v>2376</v>
      </c>
      <c r="I222" s="84">
        <v>2425</v>
      </c>
      <c r="J222" s="84">
        <f t="shared" ref="J222:J234" si="56">I222-H222</f>
        <v>49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28224</v>
      </c>
      <c r="M222" s="35">
        <v>3943</v>
      </c>
      <c r="N222" s="35">
        <v>8721</v>
      </c>
      <c r="O222" s="36"/>
      <c r="P222" s="36"/>
      <c r="Q222" s="35">
        <v>0</v>
      </c>
      <c r="R222" s="35">
        <v>0</v>
      </c>
      <c r="S222" s="35">
        <v>82581</v>
      </c>
      <c r="T222" s="35"/>
      <c r="U222" s="35">
        <f t="shared" si="35"/>
        <v>152377</v>
      </c>
      <c r="V222" s="36">
        <f t="shared" si="51"/>
        <v>0</v>
      </c>
      <c r="W222" s="36">
        <f t="shared" si="52"/>
        <v>152377</v>
      </c>
      <c r="X222" s="73">
        <v>152377</v>
      </c>
      <c r="Y222" s="36">
        <f t="shared" si="53"/>
        <v>0</v>
      </c>
    </row>
    <row r="223" spans="1:25" ht="15.75" hidden="1" thickBot="1" x14ac:dyDescent="0.3">
      <c r="A223">
        <v>2021</v>
      </c>
      <c r="B223" s="43" t="s">
        <v>35</v>
      </c>
      <c r="C223" s="44">
        <f t="shared" si="46"/>
        <v>10100</v>
      </c>
      <c r="D223" s="44">
        <v>10312</v>
      </c>
      <c r="E223" s="44">
        <f t="shared" si="47"/>
        <v>212</v>
      </c>
      <c r="F223" s="44">
        <v>146</v>
      </c>
      <c r="G223" s="70">
        <f t="shared" ref="G223:G234" si="57">E223*F223</f>
        <v>30952</v>
      </c>
      <c r="H223" s="44">
        <f t="shared" si="49"/>
        <v>2425</v>
      </c>
      <c r="I223" s="44">
        <v>2473</v>
      </c>
      <c r="J223" s="44">
        <f t="shared" si="56"/>
        <v>48</v>
      </c>
      <c r="K223" s="44">
        <f t="shared" ref="K223:K234" si="58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28464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59">G223+L223+M223+N223+Q223+R223+S223+T223</f>
        <v>157272</v>
      </c>
      <c r="V223" s="46">
        <f t="shared" si="51"/>
        <v>0</v>
      </c>
      <c r="W223" s="41">
        <f t="shared" si="52"/>
        <v>157272</v>
      </c>
      <c r="X223" s="152">
        <v>157272</v>
      </c>
      <c r="Y223" s="41">
        <f t="shared" si="53"/>
        <v>0</v>
      </c>
    </row>
    <row r="224" spans="1:25" ht="15.75" hidden="1" thickBot="1" x14ac:dyDescent="0.3">
      <c r="B224" s="43" t="s">
        <v>36</v>
      </c>
      <c r="C224" s="44">
        <f t="shared" si="46"/>
        <v>10312</v>
      </c>
      <c r="D224" s="44">
        <v>10527</v>
      </c>
      <c r="E224" s="44">
        <f t="shared" si="47"/>
        <v>215</v>
      </c>
      <c r="F224" s="44">
        <v>146</v>
      </c>
      <c r="G224" s="70">
        <f t="shared" si="57"/>
        <v>31390</v>
      </c>
      <c r="H224" s="44">
        <f t="shared" si="49"/>
        <v>2473</v>
      </c>
      <c r="I224" s="44">
        <v>2517</v>
      </c>
      <c r="J224" s="44">
        <f t="shared" si="56"/>
        <v>44</v>
      </c>
      <c r="K224" s="44">
        <f t="shared" si="58"/>
        <v>593</v>
      </c>
      <c r="L224" s="46">
        <f t="shared" ref="L224:L234" si="60">IF(K224=593,K224*J224,IF(K224=784,80*593+(J224-80)*784,IF(K224=1357,80*593+20*784+(J224-100)*1357,IF(K224=2501,80*593+20*784+100*1357+(J224-200)*2501,))))</f>
        <v>26092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59"/>
        <v>155387</v>
      </c>
      <c r="V224" s="46">
        <f t="shared" si="51"/>
        <v>0</v>
      </c>
      <c r="W224" s="46">
        <f t="shared" si="52"/>
        <v>155387</v>
      </c>
      <c r="X224" s="135">
        <v>155837</v>
      </c>
      <c r="Y224" s="46">
        <f t="shared" si="53"/>
        <v>-450</v>
      </c>
    </row>
    <row r="225" spans="1:25" ht="15.75" hidden="1" thickBot="1" x14ac:dyDescent="0.3">
      <c r="B225" s="43" t="s">
        <v>37</v>
      </c>
      <c r="C225" s="44">
        <f t="shared" si="46"/>
        <v>10527</v>
      </c>
      <c r="D225" s="44">
        <v>10738</v>
      </c>
      <c r="E225" s="44">
        <f t="shared" si="47"/>
        <v>211</v>
      </c>
      <c r="F225" s="44">
        <v>146</v>
      </c>
      <c r="G225" s="70">
        <f t="shared" si="57"/>
        <v>30806</v>
      </c>
      <c r="H225" s="44">
        <f t="shared" si="49"/>
        <v>2517</v>
      </c>
      <c r="I225" s="44">
        <v>2564</v>
      </c>
      <c r="J225" s="44">
        <f t="shared" si="56"/>
        <v>47</v>
      </c>
      <c r="K225" s="44">
        <f t="shared" si="58"/>
        <v>593</v>
      </c>
      <c r="L225" s="46">
        <f t="shared" si="60"/>
        <v>27871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59"/>
        <v>156614</v>
      </c>
      <c r="V225" s="46">
        <f t="shared" si="51"/>
        <v>-450</v>
      </c>
      <c r="W225" s="46">
        <f t="shared" si="52"/>
        <v>156164</v>
      </c>
      <c r="X225" s="135">
        <v>156164</v>
      </c>
      <c r="Y225" s="46">
        <f t="shared" si="53"/>
        <v>0</v>
      </c>
    </row>
    <row r="226" spans="1:25" ht="15.75" hidden="1" thickBot="1" x14ac:dyDescent="0.3">
      <c r="B226" s="43" t="s">
        <v>38</v>
      </c>
      <c r="C226" s="44">
        <f t="shared" si="46"/>
        <v>10738</v>
      </c>
      <c r="D226" s="44">
        <v>10897</v>
      </c>
      <c r="E226" s="44">
        <f t="shared" si="47"/>
        <v>159</v>
      </c>
      <c r="F226" s="44">
        <v>146</v>
      </c>
      <c r="G226" s="70">
        <f t="shared" si="57"/>
        <v>23214</v>
      </c>
      <c r="H226" s="44">
        <f t="shared" si="49"/>
        <v>2564</v>
      </c>
      <c r="I226" s="44">
        <v>2605</v>
      </c>
      <c r="J226" s="44">
        <f t="shared" si="56"/>
        <v>41</v>
      </c>
      <c r="K226" s="44">
        <f t="shared" si="58"/>
        <v>593</v>
      </c>
      <c r="L226" s="46">
        <f t="shared" si="60"/>
        <v>24313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59"/>
        <v>145494</v>
      </c>
      <c r="V226" s="46">
        <f t="shared" si="51"/>
        <v>0</v>
      </c>
      <c r="W226" s="46">
        <f t="shared" si="52"/>
        <v>145494</v>
      </c>
      <c r="X226" s="135">
        <v>145494</v>
      </c>
      <c r="Y226" s="46">
        <f t="shared" si="53"/>
        <v>0</v>
      </c>
    </row>
    <row r="227" spans="1:25" ht="15.75" hidden="1" thickBot="1" x14ac:dyDescent="0.3">
      <c r="B227" s="43" t="s">
        <v>39</v>
      </c>
      <c r="C227" s="44">
        <f t="shared" si="46"/>
        <v>10897</v>
      </c>
      <c r="D227" s="44">
        <v>11102</v>
      </c>
      <c r="E227" s="44">
        <f t="shared" si="47"/>
        <v>205</v>
      </c>
      <c r="F227" s="44">
        <v>146</v>
      </c>
      <c r="G227" s="70">
        <f t="shared" si="57"/>
        <v>29930</v>
      </c>
      <c r="H227" s="44">
        <f t="shared" si="49"/>
        <v>2605</v>
      </c>
      <c r="I227" s="44">
        <v>2647</v>
      </c>
      <c r="J227" s="44">
        <f t="shared" si="56"/>
        <v>42</v>
      </c>
      <c r="K227" s="44">
        <f t="shared" si="58"/>
        <v>593</v>
      </c>
      <c r="L227" s="46">
        <f t="shared" si="60"/>
        <v>24906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59"/>
        <v>152839</v>
      </c>
      <c r="V227" s="46">
        <f t="shared" si="51"/>
        <v>0</v>
      </c>
      <c r="W227" s="46">
        <f t="shared" si="52"/>
        <v>152839</v>
      </c>
      <c r="X227" s="135">
        <v>152839</v>
      </c>
      <c r="Y227" s="46">
        <f t="shared" si="53"/>
        <v>0</v>
      </c>
    </row>
    <row r="228" spans="1:25" ht="15.75" hidden="1" thickBot="1" x14ac:dyDescent="0.3">
      <c r="B228" s="43" t="s">
        <v>40</v>
      </c>
      <c r="C228" s="44">
        <f t="shared" si="46"/>
        <v>11102</v>
      </c>
      <c r="D228" s="44">
        <v>11284</v>
      </c>
      <c r="E228" s="44">
        <f t="shared" si="47"/>
        <v>182</v>
      </c>
      <c r="F228" s="44">
        <v>146</v>
      </c>
      <c r="G228" s="70">
        <f t="shared" si="57"/>
        <v>26572</v>
      </c>
      <c r="H228" s="44">
        <f t="shared" si="49"/>
        <v>2647</v>
      </c>
      <c r="I228" s="44">
        <v>2684</v>
      </c>
      <c r="J228" s="44">
        <f t="shared" si="56"/>
        <v>37</v>
      </c>
      <c r="K228" s="44">
        <f t="shared" si="58"/>
        <v>593</v>
      </c>
      <c r="L228" s="46">
        <f t="shared" si="60"/>
        <v>21941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59"/>
        <v>146545</v>
      </c>
      <c r="V228" s="46">
        <f t="shared" si="51"/>
        <v>0</v>
      </c>
      <c r="W228" s="46">
        <f t="shared" si="52"/>
        <v>146545</v>
      </c>
      <c r="X228" s="135">
        <v>146545</v>
      </c>
      <c r="Y228" s="46">
        <f t="shared" si="53"/>
        <v>0</v>
      </c>
    </row>
    <row r="229" spans="1:25" ht="15.75" hidden="1" thickBot="1" x14ac:dyDescent="0.3">
      <c r="B229" s="43" t="s">
        <v>41</v>
      </c>
      <c r="C229" s="44">
        <f t="shared" si="46"/>
        <v>11284</v>
      </c>
      <c r="D229" s="44">
        <v>11471</v>
      </c>
      <c r="E229" s="44">
        <f t="shared" si="47"/>
        <v>187</v>
      </c>
      <c r="F229" s="44">
        <v>146</v>
      </c>
      <c r="G229" s="70">
        <f t="shared" si="57"/>
        <v>27302</v>
      </c>
      <c r="H229" s="44">
        <f t="shared" si="49"/>
        <v>2684</v>
      </c>
      <c r="I229" s="44">
        <v>2710</v>
      </c>
      <c r="J229" s="44">
        <f t="shared" si="56"/>
        <v>26</v>
      </c>
      <c r="K229" s="44">
        <f t="shared" si="58"/>
        <v>593</v>
      </c>
      <c r="L229" s="46">
        <f t="shared" si="60"/>
        <v>15418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59"/>
        <v>140766</v>
      </c>
      <c r="V229" s="46">
        <f t="shared" si="51"/>
        <v>0</v>
      </c>
      <c r="W229" s="46">
        <f t="shared" si="52"/>
        <v>140766</v>
      </c>
      <c r="X229" s="135">
        <v>140766</v>
      </c>
      <c r="Y229" s="46">
        <f t="shared" si="53"/>
        <v>0</v>
      </c>
    </row>
    <row r="230" spans="1:25" ht="15.75" hidden="1" thickBot="1" x14ac:dyDescent="0.3">
      <c r="B230" s="43" t="s">
        <v>42</v>
      </c>
      <c r="C230" s="44">
        <f t="shared" si="46"/>
        <v>11471</v>
      </c>
      <c r="D230" s="44">
        <v>11607</v>
      </c>
      <c r="E230" s="44">
        <f t="shared" si="47"/>
        <v>136</v>
      </c>
      <c r="F230" s="44">
        <v>146</v>
      </c>
      <c r="G230" s="70">
        <f t="shared" si="57"/>
        <v>19856</v>
      </c>
      <c r="H230" s="44">
        <f t="shared" si="49"/>
        <v>2710</v>
      </c>
      <c r="I230" s="44">
        <v>2730</v>
      </c>
      <c r="J230" s="44">
        <f t="shared" si="56"/>
        <v>20</v>
      </c>
      <c r="K230" s="44">
        <f t="shared" si="58"/>
        <v>593</v>
      </c>
      <c r="L230" s="46">
        <f t="shared" si="60"/>
        <v>11860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59"/>
        <v>129816</v>
      </c>
      <c r="V230" s="46">
        <f t="shared" si="51"/>
        <v>0</v>
      </c>
      <c r="W230" s="46">
        <f t="shared" si="52"/>
        <v>129816</v>
      </c>
      <c r="X230" s="135">
        <v>129816</v>
      </c>
      <c r="Y230" s="46">
        <f t="shared" si="53"/>
        <v>0</v>
      </c>
    </row>
    <row r="231" spans="1:25" ht="15.75" hidden="1" thickBot="1" x14ac:dyDescent="0.3">
      <c r="B231" s="43" t="s">
        <v>43</v>
      </c>
      <c r="C231" s="44">
        <f t="shared" si="46"/>
        <v>11607</v>
      </c>
      <c r="D231" s="44">
        <v>11767</v>
      </c>
      <c r="E231" s="44">
        <f t="shared" si="47"/>
        <v>160</v>
      </c>
      <c r="F231" s="44">
        <v>146</v>
      </c>
      <c r="G231" s="70">
        <f t="shared" si="57"/>
        <v>23360</v>
      </c>
      <c r="H231" s="44">
        <f t="shared" si="49"/>
        <v>2730</v>
      </c>
      <c r="I231" s="44">
        <v>2805</v>
      </c>
      <c r="J231" s="44">
        <f t="shared" si="56"/>
        <v>75</v>
      </c>
      <c r="K231" s="44">
        <f t="shared" si="58"/>
        <v>593</v>
      </c>
      <c r="L231" s="46">
        <f t="shared" si="60"/>
        <v>44475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59"/>
        <v>166221</v>
      </c>
      <c r="V231" s="46">
        <f t="shared" si="51"/>
        <v>0</v>
      </c>
      <c r="W231" s="46">
        <f t="shared" si="52"/>
        <v>166221</v>
      </c>
      <c r="X231" s="135">
        <v>166221</v>
      </c>
      <c r="Y231" s="46">
        <f t="shared" si="53"/>
        <v>0</v>
      </c>
    </row>
    <row r="232" spans="1:25" ht="15.75" hidden="1" thickBot="1" x14ac:dyDescent="0.3">
      <c r="B232" s="43" t="s">
        <v>44</v>
      </c>
      <c r="C232" s="44">
        <f t="shared" si="46"/>
        <v>11767</v>
      </c>
      <c r="D232" s="44">
        <v>11904</v>
      </c>
      <c r="E232" s="44">
        <f t="shared" si="47"/>
        <v>137</v>
      </c>
      <c r="F232" s="44">
        <v>146</v>
      </c>
      <c r="G232" s="70">
        <f t="shared" si="57"/>
        <v>20002</v>
      </c>
      <c r="H232" s="44">
        <f t="shared" si="49"/>
        <v>2805</v>
      </c>
      <c r="I232" s="44">
        <v>2833</v>
      </c>
      <c r="J232" s="44">
        <f t="shared" si="56"/>
        <v>28</v>
      </c>
      <c r="K232" s="44">
        <f t="shared" si="58"/>
        <v>593</v>
      </c>
      <c r="L232" s="46">
        <f t="shared" si="60"/>
        <v>16604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59"/>
        <v>134839</v>
      </c>
      <c r="V232" s="46">
        <f t="shared" si="51"/>
        <v>0</v>
      </c>
      <c r="W232" s="46">
        <f t="shared" si="52"/>
        <v>134839</v>
      </c>
      <c r="X232" s="135">
        <v>134839</v>
      </c>
      <c r="Y232" s="46">
        <f t="shared" si="53"/>
        <v>0</v>
      </c>
    </row>
    <row r="233" spans="1:25" ht="15.75" hidden="1" thickBot="1" x14ac:dyDescent="0.3">
      <c r="B233" s="43" t="s">
        <v>45</v>
      </c>
      <c r="C233" s="44">
        <f t="shared" si="46"/>
        <v>11904</v>
      </c>
      <c r="D233" s="44">
        <v>12080</v>
      </c>
      <c r="E233" s="44">
        <f t="shared" si="47"/>
        <v>176</v>
      </c>
      <c r="F233" s="44">
        <v>146</v>
      </c>
      <c r="G233" s="70">
        <f t="shared" si="57"/>
        <v>25696</v>
      </c>
      <c r="H233" s="44">
        <f t="shared" si="49"/>
        <v>2833</v>
      </c>
      <c r="I233" s="44">
        <v>2878</v>
      </c>
      <c r="J233" s="44">
        <f t="shared" si="56"/>
        <v>45</v>
      </c>
      <c r="K233" s="44">
        <f t="shared" si="58"/>
        <v>593</v>
      </c>
      <c r="L233" s="46">
        <f t="shared" si="60"/>
        <v>26685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59"/>
        <v>150729</v>
      </c>
      <c r="V233" s="46">
        <f t="shared" si="51"/>
        <v>0</v>
      </c>
      <c r="W233" s="46">
        <f t="shared" si="52"/>
        <v>150729</v>
      </c>
      <c r="X233" s="135">
        <v>150729</v>
      </c>
      <c r="Y233" s="46">
        <f t="shared" si="53"/>
        <v>0</v>
      </c>
    </row>
    <row r="234" spans="1:25" ht="15.75" hidden="1" thickBot="1" x14ac:dyDescent="0.3">
      <c r="B234" s="83" t="s">
        <v>46</v>
      </c>
      <c r="C234" s="84">
        <f t="shared" si="46"/>
        <v>12080</v>
      </c>
      <c r="D234" s="84">
        <v>12216</v>
      </c>
      <c r="E234" s="84">
        <f t="shared" si="47"/>
        <v>136</v>
      </c>
      <c r="F234" s="84">
        <v>146</v>
      </c>
      <c r="G234" s="35">
        <f t="shared" si="57"/>
        <v>19856</v>
      </c>
      <c r="H234" s="84">
        <f t="shared" si="49"/>
        <v>2878</v>
      </c>
      <c r="I234" s="84">
        <v>2912</v>
      </c>
      <c r="J234" s="84">
        <f t="shared" si="56"/>
        <v>34</v>
      </c>
      <c r="K234" s="84">
        <f t="shared" si="58"/>
        <v>593</v>
      </c>
      <c r="L234" s="36">
        <f t="shared" si="60"/>
        <v>20162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59"/>
        <v>138435</v>
      </c>
      <c r="V234" s="36">
        <f t="shared" si="51"/>
        <v>0</v>
      </c>
      <c r="W234" s="36">
        <f t="shared" si="52"/>
        <v>138435</v>
      </c>
      <c r="X234" s="131">
        <v>138435</v>
      </c>
      <c r="Y234" s="36">
        <f t="shared" si="53"/>
        <v>0</v>
      </c>
    </row>
    <row r="235" spans="1:25" ht="15.75" hidden="1" thickBot="1" x14ac:dyDescent="0.3">
      <c r="A235">
        <v>2022</v>
      </c>
      <c r="B235" s="43" t="s">
        <v>35</v>
      </c>
      <c r="C235" s="44">
        <f t="shared" ref="C235:C246" si="61">D234</f>
        <v>12216</v>
      </c>
      <c r="D235" s="44">
        <v>12372</v>
      </c>
      <c r="E235" s="44">
        <f t="shared" ref="E235:E246" si="62">D235-C235</f>
        <v>156</v>
      </c>
      <c r="F235" s="44">
        <v>146</v>
      </c>
      <c r="G235" s="70">
        <f t="shared" ref="G235:G246" si="63">E235*F235</f>
        <v>22776</v>
      </c>
      <c r="H235" s="44">
        <f t="shared" ref="H235:H246" si="64">I234</f>
        <v>2912</v>
      </c>
      <c r="I235" s="44">
        <v>2950</v>
      </c>
      <c r="J235" s="44">
        <f>I235-H235</f>
        <v>38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24168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59"/>
        <v>151843</v>
      </c>
      <c r="V235" s="46">
        <f t="shared" ref="V235:V246" si="65">Y234</f>
        <v>0</v>
      </c>
      <c r="W235" s="46">
        <f t="shared" ref="W235:X246" si="66">U235+V235</f>
        <v>151843</v>
      </c>
      <c r="X235" s="46">
        <f t="shared" si="66"/>
        <v>151843</v>
      </c>
      <c r="Y235" s="46">
        <f t="shared" si="53"/>
        <v>0</v>
      </c>
    </row>
    <row r="236" spans="1:25" ht="15.75" hidden="1" thickBot="1" x14ac:dyDescent="0.3">
      <c r="B236" s="43" t="s">
        <v>36</v>
      </c>
      <c r="C236" s="44">
        <f t="shared" si="61"/>
        <v>12372</v>
      </c>
      <c r="D236" s="44">
        <v>12626</v>
      </c>
      <c r="E236" s="44">
        <f t="shared" si="62"/>
        <v>254</v>
      </c>
      <c r="F236" s="44">
        <v>146</v>
      </c>
      <c r="G236" s="70">
        <f t="shared" si="63"/>
        <v>37084</v>
      </c>
      <c r="H236" s="44">
        <f t="shared" si="64"/>
        <v>2950</v>
      </c>
      <c r="I236" s="44">
        <v>3005</v>
      </c>
      <c r="J236" s="44">
        <f t="shared" ref="J236:J246" si="67">I236-H236</f>
        <v>55</v>
      </c>
      <c r="K236" s="44">
        <f t="shared" ref="K236:K243" si="68">IF(J236&lt;=80,636,IF(AND(J236&gt;=81,J236&lt;=100),840,IF(AND(J236&gt;=101,J236&lt;=200),1455,IF(J236&gt;=201,2681,))))</f>
        <v>636</v>
      </c>
      <c r="L236" s="46">
        <f t="shared" ref="L236:L242" si="69">IF(K236=636,K236*J236,IF(K236=840,80*636+(J236-80)*840,IF(K236=1455,80*636+20*840+(J236-100)*1455,IF(K236=2501,80*636+20*840+100*1455+(J236-200)*2681,))))</f>
        <v>34980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59"/>
        <v>194724</v>
      </c>
      <c r="V236" s="46">
        <f t="shared" si="65"/>
        <v>0</v>
      </c>
      <c r="W236" s="46">
        <f t="shared" si="66"/>
        <v>194724</v>
      </c>
      <c r="X236" s="135">
        <v>194724</v>
      </c>
      <c r="Y236" s="46">
        <f t="shared" si="53"/>
        <v>0</v>
      </c>
    </row>
    <row r="237" spans="1:25" ht="15.75" hidden="1" thickBot="1" x14ac:dyDescent="0.3">
      <c r="B237" s="43" t="s">
        <v>37</v>
      </c>
      <c r="C237" s="44">
        <f t="shared" si="61"/>
        <v>12626</v>
      </c>
      <c r="D237" s="44">
        <v>12859</v>
      </c>
      <c r="E237" s="44">
        <f t="shared" si="62"/>
        <v>233</v>
      </c>
      <c r="F237" s="44">
        <v>146</v>
      </c>
      <c r="G237" s="70">
        <f t="shared" si="63"/>
        <v>34018</v>
      </c>
      <c r="H237" s="44">
        <f t="shared" si="64"/>
        <v>3005</v>
      </c>
      <c r="I237" s="44">
        <v>3052</v>
      </c>
      <c r="J237" s="44">
        <f t="shared" si="67"/>
        <v>47</v>
      </c>
      <c r="K237" s="44">
        <f t="shared" si="68"/>
        <v>636</v>
      </c>
      <c r="L237" s="46">
        <f t="shared" si="69"/>
        <v>29892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59"/>
        <v>168963</v>
      </c>
      <c r="V237" s="46">
        <f t="shared" si="65"/>
        <v>0</v>
      </c>
      <c r="W237" s="46">
        <f t="shared" si="66"/>
        <v>168963</v>
      </c>
      <c r="X237" s="135">
        <v>168963</v>
      </c>
      <c r="Y237" s="46">
        <f t="shared" si="53"/>
        <v>0</v>
      </c>
    </row>
    <row r="238" spans="1:25" ht="15.75" hidden="1" thickBot="1" x14ac:dyDescent="0.3">
      <c r="B238" s="43" t="s">
        <v>38</v>
      </c>
      <c r="C238" s="44">
        <f t="shared" si="61"/>
        <v>12859</v>
      </c>
      <c r="D238" s="44">
        <v>13074</v>
      </c>
      <c r="E238" s="44">
        <f t="shared" si="62"/>
        <v>215</v>
      </c>
      <c r="F238" s="44">
        <v>146</v>
      </c>
      <c r="G238" s="70">
        <f t="shared" si="63"/>
        <v>31390</v>
      </c>
      <c r="H238" s="44">
        <f t="shared" si="64"/>
        <v>3052</v>
      </c>
      <c r="I238" s="44">
        <v>3104</v>
      </c>
      <c r="J238" s="44">
        <f t="shared" si="67"/>
        <v>52</v>
      </c>
      <c r="K238" s="44">
        <f t="shared" si="68"/>
        <v>636</v>
      </c>
      <c r="L238" s="46">
        <f t="shared" si="69"/>
        <v>33072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59"/>
        <v>169650</v>
      </c>
      <c r="V238" s="46">
        <f t="shared" si="65"/>
        <v>0</v>
      </c>
      <c r="W238" s="46">
        <f t="shared" si="66"/>
        <v>169650</v>
      </c>
      <c r="X238" s="135">
        <v>169650</v>
      </c>
      <c r="Y238" s="46">
        <f t="shared" si="53"/>
        <v>0</v>
      </c>
    </row>
    <row r="239" spans="1:25" ht="15.75" hidden="1" thickBot="1" x14ac:dyDescent="0.3">
      <c r="B239" s="43" t="s">
        <v>39</v>
      </c>
      <c r="C239" s="44">
        <f t="shared" si="61"/>
        <v>13074</v>
      </c>
      <c r="D239" s="44">
        <v>13208</v>
      </c>
      <c r="E239" s="44">
        <f t="shared" si="62"/>
        <v>134</v>
      </c>
      <c r="F239" s="44">
        <v>146</v>
      </c>
      <c r="G239" s="70">
        <f t="shared" si="63"/>
        <v>19564</v>
      </c>
      <c r="H239" s="44">
        <f t="shared" si="64"/>
        <v>3104</v>
      </c>
      <c r="I239" s="44">
        <v>3139</v>
      </c>
      <c r="J239" s="44">
        <f t="shared" si="67"/>
        <v>35</v>
      </c>
      <c r="K239" s="44">
        <f t="shared" si="68"/>
        <v>636</v>
      </c>
      <c r="L239" s="46">
        <f t="shared" si="69"/>
        <v>22260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59"/>
        <v>147163</v>
      </c>
      <c r="V239" s="46">
        <f t="shared" si="65"/>
        <v>0</v>
      </c>
      <c r="W239" s="46">
        <f t="shared" si="66"/>
        <v>147163</v>
      </c>
      <c r="X239" s="135">
        <v>147163</v>
      </c>
      <c r="Y239" s="46">
        <f t="shared" si="53"/>
        <v>0</v>
      </c>
    </row>
    <row r="240" spans="1:25" ht="15.75" hidden="1" thickBot="1" x14ac:dyDescent="0.3">
      <c r="B240" s="43" t="s">
        <v>40</v>
      </c>
      <c r="C240" s="44">
        <f t="shared" si="61"/>
        <v>13208</v>
      </c>
      <c r="D240" s="44">
        <v>13332</v>
      </c>
      <c r="E240" s="44">
        <f t="shared" si="62"/>
        <v>124</v>
      </c>
      <c r="F240" s="44">
        <v>146</v>
      </c>
      <c r="G240" s="70">
        <f t="shared" si="63"/>
        <v>18104</v>
      </c>
      <c r="H240" s="44">
        <f t="shared" si="64"/>
        <v>3139</v>
      </c>
      <c r="I240" s="44">
        <v>3172</v>
      </c>
      <c r="J240" s="44">
        <f t="shared" si="67"/>
        <v>33</v>
      </c>
      <c r="K240" s="44">
        <f t="shared" si="68"/>
        <v>636</v>
      </c>
      <c r="L240" s="46">
        <f t="shared" si="69"/>
        <v>20988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59"/>
        <v>144553</v>
      </c>
      <c r="V240" s="46">
        <f t="shared" si="65"/>
        <v>0</v>
      </c>
      <c r="W240" s="46">
        <f t="shared" si="66"/>
        <v>144553</v>
      </c>
      <c r="X240" s="135">
        <v>144553</v>
      </c>
      <c r="Y240" s="70">
        <f t="shared" si="53"/>
        <v>0</v>
      </c>
    </row>
    <row r="241" spans="1:25" ht="15.75" hidden="1" thickBot="1" x14ac:dyDescent="0.3">
      <c r="B241" s="43" t="s">
        <v>41</v>
      </c>
      <c r="C241" s="44">
        <f t="shared" si="61"/>
        <v>13332</v>
      </c>
      <c r="D241" s="44">
        <v>13459</v>
      </c>
      <c r="E241" s="44">
        <f t="shared" si="62"/>
        <v>127</v>
      </c>
      <c r="F241" s="44">
        <v>146</v>
      </c>
      <c r="G241" s="70">
        <f t="shared" si="63"/>
        <v>18542</v>
      </c>
      <c r="H241" s="44">
        <f t="shared" si="64"/>
        <v>3172</v>
      </c>
      <c r="I241" s="44">
        <v>3205</v>
      </c>
      <c r="J241" s="44">
        <f t="shared" si="67"/>
        <v>33</v>
      </c>
      <c r="K241" s="44">
        <f t="shared" si="68"/>
        <v>636</v>
      </c>
      <c r="L241" s="46">
        <f t="shared" si="69"/>
        <v>20988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59"/>
        <v>145090</v>
      </c>
      <c r="V241" s="46">
        <f t="shared" si="65"/>
        <v>0</v>
      </c>
      <c r="W241" s="46">
        <f t="shared" si="66"/>
        <v>145090</v>
      </c>
      <c r="X241" s="135">
        <v>145090</v>
      </c>
      <c r="Y241" s="46">
        <f t="shared" si="53"/>
        <v>0</v>
      </c>
    </row>
    <row r="242" spans="1:25" ht="15.75" hidden="1" thickBot="1" x14ac:dyDescent="0.3">
      <c r="B242" s="43" t="s">
        <v>42</v>
      </c>
      <c r="C242" s="44">
        <f t="shared" si="61"/>
        <v>13459</v>
      </c>
      <c r="D242" s="44">
        <v>13589</v>
      </c>
      <c r="E242" s="44">
        <f t="shared" si="62"/>
        <v>130</v>
      </c>
      <c r="F242" s="44">
        <v>146</v>
      </c>
      <c r="G242" s="70">
        <f t="shared" si="63"/>
        <v>18980</v>
      </c>
      <c r="H242" s="44">
        <f t="shared" si="64"/>
        <v>3205</v>
      </c>
      <c r="I242" s="44">
        <v>3219</v>
      </c>
      <c r="J242" s="44">
        <f t="shared" si="67"/>
        <v>14</v>
      </c>
      <c r="K242" s="44">
        <f t="shared" si="68"/>
        <v>636</v>
      </c>
      <c r="L242" s="46">
        <f t="shared" si="69"/>
        <v>8904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59"/>
        <v>133570</v>
      </c>
      <c r="V242" s="46">
        <f t="shared" si="65"/>
        <v>0</v>
      </c>
      <c r="W242" s="46">
        <f t="shared" si="66"/>
        <v>133570</v>
      </c>
      <c r="X242" s="135">
        <v>133570</v>
      </c>
      <c r="Y242" s="46">
        <f t="shared" si="53"/>
        <v>0</v>
      </c>
    </row>
    <row r="243" spans="1:25" ht="15.75" hidden="1" thickBot="1" x14ac:dyDescent="0.3">
      <c r="B243" s="43" t="s">
        <v>43</v>
      </c>
      <c r="C243" s="44">
        <f t="shared" si="61"/>
        <v>13589</v>
      </c>
      <c r="D243" s="44">
        <v>13713</v>
      </c>
      <c r="E243" s="44">
        <f t="shared" si="62"/>
        <v>124</v>
      </c>
      <c r="F243" s="44">
        <v>146</v>
      </c>
      <c r="G243" s="70">
        <f t="shared" si="63"/>
        <v>18104</v>
      </c>
      <c r="H243" s="44">
        <f t="shared" si="64"/>
        <v>3219</v>
      </c>
      <c r="I243" s="44">
        <v>3236</v>
      </c>
      <c r="J243" s="44">
        <f t="shared" si="67"/>
        <v>17</v>
      </c>
      <c r="K243" s="44">
        <f t="shared" si="68"/>
        <v>636</v>
      </c>
      <c r="L243" s="46">
        <f>IF(K243=636,K243*J243,IF(K243=840,80*636+(J243-80)*840,IF(K243=1455,80*636+20*840+(J243-100)*1455,IF(K243=2681,80*636+20*840+100*1455+(J243-200)*2681,))))</f>
        <v>10812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59"/>
        <v>134728</v>
      </c>
      <c r="V243" s="46">
        <f t="shared" si="65"/>
        <v>0</v>
      </c>
      <c r="W243" s="46">
        <f t="shared" si="66"/>
        <v>134728</v>
      </c>
      <c r="X243" s="138">
        <v>134728</v>
      </c>
      <c r="Y243" s="46">
        <f t="shared" si="53"/>
        <v>0</v>
      </c>
    </row>
    <row r="244" spans="1:25" ht="15.75" hidden="1" thickBot="1" x14ac:dyDescent="0.3">
      <c r="B244" s="43" t="s">
        <v>44</v>
      </c>
      <c r="C244" s="44">
        <f t="shared" si="61"/>
        <v>13713</v>
      </c>
      <c r="D244" s="44">
        <v>13820</v>
      </c>
      <c r="E244" s="44">
        <f t="shared" si="62"/>
        <v>107</v>
      </c>
      <c r="F244" s="44">
        <v>146</v>
      </c>
      <c r="G244" s="70">
        <f t="shared" si="63"/>
        <v>15622</v>
      </c>
      <c r="H244" s="44">
        <f t="shared" si="64"/>
        <v>3236</v>
      </c>
      <c r="I244" s="44">
        <v>3257</v>
      </c>
      <c r="J244" s="44">
        <f t="shared" si="67"/>
        <v>21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13356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59"/>
        <v>134893</v>
      </c>
      <c r="V244" s="46">
        <f t="shared" si="65"/>
        <v>0</v>
      </c>
      <c r="W244" s="46">
        <f t="shared" si="66"/>
        <v>134893</v>
      </c>
      <c r="X244" s="216">
        <v>134728</v>
      </c>
      <c r="Y244" s="46">
        <f t="shared" si="53"/>
        <v>165</v>
      </c>
    </row>
    <row r="245" spans="1:25" ht="15.75" hidden="1" thickBot="1" x14ac:dyDescent="0.3">
      <c r="B245" s="43" t="s">
        <v>45</v>
      </c>
      <c r="C245" s="44">
        <f t="shared" si="61"/>
        <v>13820</v>
      </c>
      <c r="D245" s="44">
        <v>13934</v>
      </c>
      <c r="E245" s="44">
        <f t="shared" si="62"/>
        <v>114</v>
      </c>
      <c r="F245" s="44">
        <v>146</v>
      </c>
      <c r="G245" s="70">
        <f t="shared" si="63"/>
        <v>16644</v>
      </c>
      <c r="H245" s="44">
        <f t="shared" si="64"/>
        <v>3257</v>
      </c>
      <c r="I245" s="44">
        <v>3286</v>
      </c>
      <c r="J245" s="44">
        <f t="shared" si="67"/>
        <v>29</v>
      </c>
      <c r="K245" s="44">
        <f>IF(J245&lt;=40,636,IF(AND(J245&gt;=41,J245&lt;=80),840,IF(AND(J245&gt;=81,J245&lt;=100),1455,IF(J245&gt;=101,2681,))))</f>
        <v>636</v>
      </c>
      <c r="L245" s="46">
        <f>IF(K245=636,K245*J245,IF(K245=840,40*636+(J245-40)*840,IF(K245=1455,40*636+40*840+(J245-80)*1455,IF(K245=2681,40*636+40*840+20*1455+(J245-100)*2681,))))</f>
        <v>18444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59"/>
        <v>141067</v>
      </c>
      <c r="V245" s="46">
        <f t="shared" si="65"/>
        <v>165</v>
      </c>
      <c r="W245" s="46">
        <f t="shared" si="66"/>
        <v>141232</v>
      </c>
      <c r="X245" s="138">
        <v>141232</v>
      </c>
      <c r="Y245" s="46">
        <f t="shared" si="53"/>
        <v>0</v>
      </c>
    </row>
    <row r="246" spans="1:25" ht="15.75" hidden="1" thickBot="1" x14ac:dyDescent="0.3">
      <c r="B246" s="83" t="s">
        <v>46</v>
      </c>
      <c r="C246" s="84">
        <f t="shared" si="61"/>
        <v>13934</v>
      </c>
      <c r="D246" s="84">
        <v>14063</v>
      </c>
      <c r="E246" s="84">
        <f t="shared" si="62"/>
        <v>129</v>
      </c>
      <c r="F246" s="84">
        <v>146</v>
      </c>
      <c r="G246" s="35">
        <f t="shared" si="63"/>
        <v>18834</v>
      </c>
      <c r="H246" s="84">
        <f t="shared" si="64"/>
        <v>3286</v>
      </c>
      <c r="I246" s="84">
        <v>3305</v>
      </c>
      <c r="J246" s="84">
        <f t="shared" si="67"/>
        <v>19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12084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59"/>
        <v>136986</v>
      </c>
      <c r="V246" s="36">
        <f t="shared" si="65"/>
        <v>0</v>
      </c>
      <c r="W246" s="36">
        <f t="shared" si="66"/>
        <v>136986</v>
      </c>
      <c r="X246" s="131">
        <v>136986</v>
      </c>
      <c r="Y246" s="36">
        <f t="shared" si="53"/>
        <v>0</v>
      </c>
    </row>
    <row r="247" spans="1:25" x14ac:dyDescent="0.25">
      <c r="A247">
        <v>2023</v>
      </c>
      <c r="B247" s="43" t="s">
        <v>35</v>
      </c>
      <c r="C247" s="44">
        <f t="shared" ref="C247:C270" si="70">D246</f>
        <v>14063</v>
      </c>
      <c r="D247" s="44">
        <v>14406</v>
      </c>
      <c r="E247" s="44">
        <f t="shared" ref="E247:E270" si="71">D247-C247</f>
        <v>343</v>
      </c>
      <c r="F247" s="44">
        <v>165</v>
      </c>
      <c r="G247" s="70">
        <f t="shared" ref="G247:G270" si="72">E247*F247</f>
        <v>56595</v>
      </c>
      <c r="H247" s="44">
        <f t="shared" ref="H247:H270" si="73">I246</f>
        <v>3305</v>
      </c>
      <c r="I247" s="44">
        <v>3358</v>
      </c>
      <c r="J247" s="44">
        <f t="shared" ref="J247:J270" si="74">I247-H247</f>
        <v>53</v>
      </c>
      <c r="K247" s="44">
        <f>IF(J247&lt;=40,717,IF(AND(J247&gt;=41,J247&lt;=80),948,IF(AND(J247&gt;=81,J247&lt;=100),1641,IF(J247&gt;=101,3024,))))</f>
        <v>948</v>
      </c>
      <c r="L247" s="46">
        <f>IF(K247=717,K247*J247,IF(K247=948,40*717+(J247-40)*948,IF(K247=1641,40*717+40*948+(J247-80)*1641,IF(K247=3024,40*717+40*948+20*1641+(J247-100)*3024,))))</f>
        <v>41004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59"/>
        <v>235948</v>
      </c>
      <c r="V247" s="46">
        <f t="shared" ref="V247:V270" si="75">Y246</f>
        <v>0</v>
      </c>
      <c r="W247" s="46">
        <f t="shared" ref="W247:W270" si="76">U247+V247</f>
        <v>235948</v>
      </c>
      <c r="X247" s="218">
        <v>235948</v>
      </c>
      <c r="Y247" s="41">
        <f t="shared" si="53"/>
        <v>0</v>
      </c>
    </row>
    <row r="248" spans="1:25" x14ac:dyDescent="0.25">
      <c r="B248" s="43" t="s">
        <v>36</v>
      </c>
      <c r="C248" s="44">
        <f t="shared" si="70"/>
        <v>14406</v>
      </c>
      <c r="D248" s="44">
        <v>14656</v>
      </c>
      <c r="E248" s="44">
        <f t="shared" si="71"/>
        <v>250</v>
      </c>
      <c r="F248" s="44">
        <v>165</v>
      </c>
      <c r="G248" s="70">
        <f t="shared" si="72"/>
        <v>41250</v>
      </c>
      <c r="H248" s="44">
        <f t="shared" si="73"/>
        <v>3358</v>
      </c>
      <c r="I248" s="44">
        <v>3414</v>
      </c>
      <c r="J248" s="44">
        <f t="shared" si="74"/>
        <v>56</v>
      </c>
      <c r="K248" s="44">
        <f t="shared" ref="K248:K258" si="77">IF(J248&lt;=40,717,IF(AND(J248&gt;=41,J248&lt;=80),948,IF(AND(J248&gt;=81,J248&lt;=100),1641,IF(J248&gt;=101,3024,))))</f>
        <v>948</v>
      </c>
      <c r="L248" s="46">
        <f t="shared" ref="L248:L258" si="78">IF(K248=717,K248*J248,IF(K248=948,40*717+(J248-40)*948,IF(K248=1641,40*717+40*948+(J248-80)*1641,IF(K248=3024,40*717+40*948+20*1641+(J248-100)*3024,))))</f>
        <v>43848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59"/>
        <v>223514</v>
      </c>
      <c r="V248" s="46">
        <f t="shared" si="75"/>
        <v>0</v>
      </c>
      <c r="W248" s="46">
        <f t="shared" si="76"/>
        <v>223514</v>
      </c>
      <c r="X248" s="138">
        <v>223514</v>
      </c>
      <c r="Y248" s="46">
        <f t="shared" si="53"/>
        <v>0</v>
      </c>
    </row>
    <row r="249" spans="1:25" x14ac:dyDescent="0.25">
      <c r="B249" s="43" t="s">
        <v>37</v>
      </c>
      <c r="C249" s="44">
        <f t="shared" si="70"/>
        <v>14656</v>
      </c>
      <c r="D249" s="44">
        <v>14850</v>
      </c>
      <c r="E249" s="44">
        <f t="shared" si="71"/>
        <v>194</v>
      </c>
      <c r="F249" s="44">
        <v>165</v>
      </c>
      <c r="G249" s="70">
        <f t="shared" si="72"/>
        <v>32010</v>
      </c>
      <c r="H249" s="44">
        <f t="shared" si="73"/>
        <v>3414</v>
      </c>
      <c r="I249" s="44">
        <v>3469</v>
      </c>
      <c r="J249" s="44">
        <f t="shared" si="74"/>
        <v>55</v>
      </c>
      <c r="K249" s="44">
        <f t="shared" si="77"/>
        <v>948</v>
      </c>
      <c r="L249" s="46">
        <f t="shared" si="78"/>
        <v>42900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59"/>
        <v>213346</v>
      </c>
      <c r="V249" s="46">
        <f t="shared" si="75"/>
        <v>0</v>
      </c>
      <c r="W249" s="46">
        <f t="shared" si="76"/>
        <v>213346</v>
      </c>
      <c r="X249" s="135">
        <v>213346</v>
      </c>
      <c r="Y249" s="46">
        <f>W249-X249</f>
        <v>0</v>
      </c>
    </row>
    <row r="250" spans="1:25" x14ac:dyDescent="0.25">
      <c r="B250" s="43" t="s">
        <v>38</v>
      </c>
      <c r="C250" s="44">
        <f t="shared" si="70"/>
        <v>14850</v>
      </c>
      <c r="D250" s="44">
        <v>15050</v>
      </c>
      <c r="E250" s="44">
        <f t="shared" si="71"/>
        <v>200</v>
      </c>
      <c r="F250" s="44">
        <v>165</v>
      </c>
      <c r="G250" s="70">
        <f t="shared" si="72"/>
        <v>33000</v>
      </c>
      <c r="H250" s="44">
        <f t="shared" si="73"/>
        <v>3469</v>
      </c>
      <c r="I250" s="44">
        <v>3515</v>
      </c>
      <c r="J250" s="44">
        <f t="shared" si="74"/>
        <v>46</v>
      </c>
      <c r="K250" s="44">
        <f t="shared" si="77"/>
        <v>948</v>
      </c>
      <c r="L250" s="46">
        <f t="shared" si="78"/>
        <v>34368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59"/>
        <v>205883</v>
      </c>
      <c r="V250" s="46">
        <f t="shared" si="75"/>
        <v>0</v>
      </c>
      <c r="W250" s="46">
        <f t="shared" si="76"/>
        <v>205883</v>
      </c>
      <c r="X250" s="135">
        <v>122852</v>
      </c>
      <c r="Y250" s="46">
        <f t="shared" ref="Y250:Y257" si="79">W250-X250</f>
        <v>83031</v>
      </c>
    </row>
    <row r="251" spans="1:25" x14ac:dyDescent="0.25">
      <c r="B251" s="43" t="s">
        <v>39</v>
      </c>
      <c r="C251" s="44">
        <f t="shared" si="70"/>
        <v>15050</v>
      </c>
      <c r="D251" s="44">
        <v>15173</v>
      </c>
      <c r="E251" s="44">
        <f t="shared" si="71"/>
        <v>123</v>
      </c>
      <c r="F251" s="44">
        <v>169</v>
      </c>
      <c r="G251" s="70">
        <f t="shared" si="72"/>
        <v>20787</v>
      </c>
      <c r="H251" s="44">
        <f t="shared" si="73"/>
        <v>3515</v>
      </c>
      <c r="I251" s="44">
        <v>3551</v>
      </c>
      <c r="J251" s="44">
        <f t="shared" si="74"/>
        <v>36</v>
      </c>
      <c r="K251" s="44">
        <f t="shared" si="77"/>
        <v>717</v>
      </c>
      <c r="L251" s="46">
        <f t="shared" si="78"/>
        <v>25812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59"/>
        <v>185172</v>
      </c>
      <c r="V251" s="46">
        <f t="shared" si="75"/>
        <v>83031</v>
      </c>
      <c r="W251" s="46">
        <f t="shared" si="76"/>
        <v>268203</v>
      </c>
      <c r="X251" s="138">
        <v>268203</v>
      </c>
      <c r="Y251" s="46">
        <f t="shared" si="79"/>
        <v>0</v>
      </c>
    </row>
    <row r="252" spans="1:25" x14ac:dyDescent="0.25">
      <c r="B252" s="43" t="s">
        <v>40</v>
      </c>
      <c r="C252" s="44">
        <f t="shared" si="70"/>
        <v>15173</v>
      </c>
      <c r="D252" s="44">
        <v>15294</v>
      </c>
      <c r="E252" s="44">
        <f t="shared" si="71"/>
        <v>121</v>
      </c>
      <c r="F252" s="44">
        <v>165</v>
      </c>
      <c r="G252" s="70">
        <f t="shared" si="72"/>
        <v>19965</v>
      </c>
      <c r="H252" s="44">
        <f t="shared" si="73"/>
        <v>3551</v>
      </c>
      <c r="I252" s="44">
        <v>3585</v>
      </c>
      <c r="J252" s="44">
        <f t="shared" si="74"/>
        <v>34</v>
      </c>
      <c r="K252" s="44">
        <f t="shared" si="77"/>
        <v>717</v>
      </c>
      <c r="L252" s="46">
        <f t="shared" si="78"/>
        <v>24378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59"/>
        <v>182933</v>
      </c>
      <c r="V252" s="46">
        <f t="shared" si="75"/>
        <v>0</v>
      </c>
      <c r="W252" s="46">
        <f t="shared" si="76"/>
        <v>182933</v>
      </c>
      <c r="X252" s="135">
        <v>182933</v>
      </c>
      <c r="Y252" s="46">
        <f t="shared" si="79"/>
        <v>0</v>
      </c>
    </row>
    <row r="253" spans="1:25" x14ac:dyDescent="0.25">
      <c r="B253" s="43" t="s">
        <v>41</v>
      </c>
      <c r="C253" s="44">
        <f t="shared" si="70"/>
        <v>15294</v>
      </c>
      <c r="D253" s="44">
        <v>15424</v>
      </c>
      <c r="E253" s="44">
        <f t="shared" si="71"/>
        <v>130</v>
      </c>
      <c r="F253" s="44">
        <v>165</v>
      </c>
      <c r="G253" s="70">
        <f t="shared" si="72"/>
        <v>21450</v>
      </c>
      <c r="H253" s="44">
        <f t="shared" si="73"/>
        <v>3585</v>
      </c>
      <c r="I253" s="44">
        <v>3590</v>
      </c>
      <c r="J253" s="44">
        <f t="shared" si="74"/>
        <v>5</v>
      </c>
      <c r="K253" s="44">
        <f t="shared" si="77"/>
        <v>717</v>
      </c>
      <c r="L253" s="46">
        <f t="shared" si="78"/>
        <v>3585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59"/>
        <v>163613</v>
      </c>
      <c r="V253" s="46">
        <f t="shared" si="75"/>
        <v>0</v>
      </c>
      <c r="W253" s="46">
        <f t="shared" si="76"/>
        <v>163613</v>
      </c>
      <c r="X253" s="135">
        <v>163613</v>
      </c>
      <c r="Y253" s="70">
        <f t="shared" si="79"/>
        <v>0</v>
      </c>
    </row>
    <row r="254" spans="1:25" x14ac:dyDescent="0.25">
      <c r="B254" s="43" t="s">
        <v>42</v>
      </c>
      <c r="C254" s="44">
        <f t="shared" si="70"/>
        <v>15424</v>
      </c>
      <c r="D254" s="44">
        <v>15550</v>
      </c>
      <c r="E254" s="44">
        <f t="shared" si="71"/>
        <v>126</v>
      </c>
      <c r="F254" s="44">
        <v>165</v>
      </c>
      <c r="G254" s="70">
        <f t="shared" si="72"/>
        <v>20790</v>
      </c>
      <c r="H254" s="44">
        <f t="shared" si="73"/>
        <v>3590</v>
      </c>
      <c r="I254" s="44">
        <v>3597</v>
      </c>
      <c r="J254" s="44">
        <f t="shared" si="74"/>
        <v>7</v>
      </c>
      <c r="K254" s="44">
        <f t="shared" si="77"/>
        <v>717</v>
      </c>
      <c r="L254" s="46">
        <f t="shared" si="78"/>
        <v>5019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59"/>
        <v>164411</v>
      </c>
      <c r="V254" s="46">
        <f t="shared" si="75"/>
        <v>0</v>
      </c>
      <c r="W254" s="46">
        <f t="shared" si="76"/>
        <v>164411</v>
      </c>
      <c r="X254" s="138">
        <v>164611</v>
      </c>
      <c r="Y254" s="46">
        <f t="shared" si="79"/>
        <v>-200</v>
      </c>
    </row>
    <row r="255" spans="1:25" x14ac:dyDescent="0.25">
      <c r="B255" s="43" t="s">
        <v>43</v>
      </c>
      <c r="C255" s="44">
        <f t="shared" si="70"/>
        <v>15550</v>
      </c>
      <c r="D255" s="44">
        <v>15690</v>
      </c>
      <c r="E255" s="44">
        <f t="shared" si="71"/>
        <v>140</v>
      </c>
      <c r="F255" s="44">
        <v>165</v>
      </c>
      <c r="G255" s="70">
        <f t="shared" si="72"/>
        <v>23100</v>
      </c>
      <c r="H255" s="44">
        <f t="shared" si="73"/>
        <v>3597</v>
      </c>
      <c r="I255" s="44">
        <v>3604</v>
      </c>
      <c r="J255" s="44">
        <f t="shared" si="74"/>
        <v>7</v>
      </c>
      <c r="K255" s="44">
        <f t="shared" si="77"/>
        <v>717</v>
      </c>
      <c r="L255" s="46">
        <f t="shared" si="78"/>
        <v>5019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59"/>
        <v>166741</v>
      </c>
      <c r="V255" s="46">
        <f t="shared" si="75"/>
        <v>-200</v>
      </c>
      <c r="W255" s="46">
        <f t="shared" si="76"/>
        <v>166541</v>
      </c>
      <c r="X255" s="216">
        <v>166541</v>
      </c>
      <c r="Y255" s="46">
        <f t="shared" si="79"/>
        <v>0</v>
      </c>
    </row>
    <row r="256" spans="1:25" x14ac:dyDescent="0.25">
      <c r="B256" s="43" t="s">
        <v>44</v>
      </c>
      <c r="C256" s="44">
        <f t="shared" si="70"/>
        <v>15690</v>
      </c>
      <c r="D256" s="44">
        <v>15741</v>
      </c>
      <c r="E256" s="44">
        <f t="shared" si="71"/>
        <v>51</v>
      </c>
      <c r="F256" s="44">
        <v>165</v>
      </c>
      <c r="G256" s="70">
        <f t="shared" si="72"/>
        <v>8415</v>
      </c>
      <c r="H256" s="44">
        <f t="shared" si="73"/>
        <v>3604</v>
      </c>
      <c r="I256" s="44">
        <v>3640</v>
      </c>
      <c r="J256" s="44">
        <f t="shared" si="74"/>
        <v>36</v>
      </c>
      <c r="K256" s="44">
        <f t="shared" si="77"/>
        <v>717</v>
      </c>
      <c r="L256" s="46">
        <f t="shared" si="78"/>
        <v>25812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59"/>
        <v>172906</v>
      </c>
      <c r="V256" s="46">
        <f t="shared" si="75"/>
        <v>0</v>
      </c>
      <c r="W256" s="46">
        <f t="shared" si="76"/>
        <v>172906</v>
      </c>
      <c r="X256" s="135">
        <v>166541</v>
      </c>
      <c r="Y256" s="46">
        <f t="shared" si="79"/>
        <v>6365</v>
      </c>
    </row>
    <row r="257" spans="1:25" x14ac:dyDescent="0.25">
      <c r="B257" s="43" t="s">
        <v>45</v>
      </c>
      <c r="C257" s="44">
        <f t="shared" si="70"/>
        <v>15741</v>
      </c>
      <c r="D257" s="44">
        <v>15890</v>
      </c>
      <c r="E257" s="44">
        <f t="shared" si="71"/>
        <v>149</v>
      </c>
      <c r="F257" s="44">
        <v>165</v>
      </c>
      <c r="G257" s="70">
        <f t="shared" si="72"/>
        <v>24585</v>
      </c>
      <c r="H257" s="44">
        <f t="shared" si="73"/>
        <v>3640</v>
      </c>
      <c r="I257" s="44">
        <v>3705</v>
      </c>
      <c r="J257" s="44">
        <f t="shared" si="74"/>
        <v>65</v>
      </c>
      <c r="K257" s="44">
        <f t="shared" si="77"/>
        <v>948</v>
      </c>
      <c r="L257" s="46">
        <f t="shared" si="78"/>
        <v>52380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59"/>
        <v>215697</v>
      </c>
      <c r="V257" s="46">
        <f t="shared" si="75"/>
        <v>6365</v>
      </c>
      <c r="W257" s="46">
        <f t="shared" si="76"/>
        <v>222062</v>
      </c>
      <c r="X257" s="70">
        <v>222062</v>
      </c>
      <c r="Y257" s="46">
        <f t="shared" si="79"/>
        <v>0</v>
      </c>
    </row>
    <row r="258" spans="1:25" ht="15.75" thickBot="1" x14ac:dyDescent="0.3">
      <c r="B258" s="43" t="s">
        <v>46</v>
      </c>
      <c r="C258" s="44">
        <f t="shared" si="70"/>
        <v>15890</v>
      </c>
      <c r="D258" s="44">
        <v>16135</v>
      </c>
      <c r="E258" s="44">
        <f t="shared" si="71"/>
        <v>245</v>
      </c>
      <c r="F258" s="44">
        <v>165</v>
      </c>
      <c r="G258" s="70">
        <f t="shared" si="72"/>
        <v>40425</v>
      </c>
      <c r="H258" s="44">
        <f t="shared" si="73"/>
        <v>3705</v>
      </c>
      <c r="I258" s="44">
        <v>3757</v>
      </c>
      <c r="J258" s="44">
        <f t="shared" si="74"/>
        <v>52</v>
      </c>
      <c r="K258" s="44">
        <f t="shared" si="77"/>
        <v>948</v>
      </c>
      <c r="L258" s="46">
        <f t="shared" si="78"/>
        <v>40056</v>
      </c>
      <c r="M258" s="70">
        <v>4910</v>
      </c>
      <c r="N258" s="70">
        <v>11037</v>
      </c>
      <c r="O258" s="70"/>
      <c r="P258" s="70"/>
      <c r="Q258" s="70"/>
      <c r="R258" s="70"/>
      <c r="S258" s="70">
        <v>122853</v>
      </c>
      <c r="T258" s="70"/>
      <c r="U258" s="70">
        <f t="shared" si="59"/>
        <v>219281</v>
      </c>
      <c r="V258" s="46">
        <f t="shared" si="75"/>
        <v>0</v>
      </c>
      <c r="W258" s="46">
        <f t="shared" si="76"/>
        <v>219281</v>
      </c>
      <c r="X258" s="137"/>
      <c r="Y258" s="241">
        <f t="shared" ref="Y258:Y270" si="80">W258-X258</f>
        <v>219281</v>
      </c>
    </row>
    <row r="259" spans="1:25" ht="15.75" thickBot="1" x14ac:dyDescent="0.3">
      <c r="A259">
        <v>2024</v>
      </c>
      <c r="B259" s="195" t="s">
        <v>35</v>
      </c>
      <c r="C259" s="175">
        <f t="shared" si="70"/>
        <v>16135</v>
      </c>
      <c r="D259" s="175">
        <v>16571</v>
      </c>
      <c r="E259" s="175">
        <f t="shared" si="71"/>
        <v>436</v>
      </c>
      <c r="F259" s="175">
        <v>171</v>
      </c>
      <c r="G259" s="177">
        <f t="shared" si="72"/>
        <v>74556</v>
      </c>
      <c r="H259" s="175">
        <f t="shared" si="73"/>
        <v>3757</v>
      </c>
      <c r="I259" s="175">
        <v>3831</v>
      </c>
      <c r="J259" s="175">
        <f t="shared" si="74"/>
        <v>74</v>
      </c>
      <c r="K259" s="175">
        <f>IF(J259&lt;=40,745,IF(AND(J259&gt;=41,J259&lt;=80),985,IF(AND(J259&gt;=81,J259&lt;=100),1705,IF(J259&gt;=101,3142,))))</f>
        <v>985</v>
      </c>
      <c r="L259" s="176">
        <f>IF(K259=745,K259*J259,IF(K259=985,40*745+(J259-40)*985,IF(K259=1705,40*745+40*985+(J259-80)*1705,IF(K259=3142,40*745+40*985+20*1705+(J259-100)*3142,))))</f>
        <v>63290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287591</v>
      </c>
      <c r="V259" s="176">
        <f t="shared" si="75"/>
        <v>219281</v>
      </c>
      <c r="W259" s="176">
        <f t="shared" si="76"/>
        <v>506872</v>
      </c>
      <c r="X259" s="240"/>
      <c r="Y259" s="176">
        <f t="shared" si="80"/>
        <v>506872</v>
      </c>
    </row>
    <row r="260" spans="1:25" hidden="1" x14ac:dyDescent="0.25">
      <c r="B260" s="224" t="s">
        <v>36</v>
      </c>
      <c r="C260" s="225">
        <f>D259</f>
        <v>16571</v>
      </c>
      <c r="D260" s="225"/>
      <c r="E260" s="225">
        <f t="shared" si="71"/>
        <v>-16571</v>
      </c>
      <c r="F260" s="225">
        <v>171</v>
      </c>
      <c r="G260" s="223">
        <f t="shared" si="72"/>
        <v>-2833641</v>
      </c>
      <c r="H260" s="225">
        <f t="shared" si="73"/>
        <v>3831</v>
      </c>
      <c r="I260" s="225"/>
      <c r="J260" s="225">
        <f t="shared" si="74"/>
        <v>-3831</v>
      </c>
      <c r="K260" s="225">
        <f t="shared" ref="K260:K270" si="81">IF(J260&lt;=40,745,IF(AND(J260&gt;=41,J260&lt;=80),985,IF(AND(J260&gt;=81,J260&lt;=100),1705,IF(J260&gt;=101,3142,))))</f>
        <v>745</v>
      </c>
      <c r="L260" s="226">
        <f t="shared" ref="L260:L270" si="82">IF(K260=745,K260*J260,IF(K260=985,40*745+(J260-40)*985,IF(K260=1705,40*745+40*985+(J260-80)*1705,IF(K260=3142,40*745+40*985+20*1705+(J260-100)*3142,))))</f>
        <v>-2854095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83">G260+L260+M260+N260++O260+P260+Q260+R260+S260+T260</f>
        <v>-5537991</v>
      </c>
      <c r="V260" s="226">
        <f t="shared" si="75"/>
        <v>506872</v>
      </c>
      <c r="W260" s="226">
        <f t="shared" si="76"/>
        <v>-5031119</v>
      </c>
      <c r="X260" s="227"/>
      <c r="Y260" s="226">
        <f t="shared" si="80"/>
        <v>-5031119</v>
      </c>
    </row>
    <row r="261" spans="1:25" hidden="1" x14ac:dyDescent="0.25">
      <c r="B261" s="224" t="s">
        <v>37</v>
      </c>
      <c r="C261" s="225">
        <f t="shared" si="70"/>
        <v>0</v>
      </c>
      <c r="D261" s="225"/>
      <c r="E261" s="225">
        <f t="shared" si="71"/>
        <v>0</v>
      </c>
      <c r="F261" s="225">
        <v>171</v>
      </c>
      <c r="G261" s="223">
        <f t="shared" si="72"/>
        <v>0</v>
      </c>
      <c r="H261" s="225">
        <f t="shared" si="73"/>
        <v>0</v>
      </c>
      <c r="I261" s="225"/>
      <c r="J261" s="225">
        <f t="shared" si="74"/>
        <v>0</v>
      </c>
      <c r="K261" s="225">
        <f t="shared" si="81"/>
        <v>745</v>
      </c>
      <c r="L261" s="226">
        <f t="shared" si="82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83"/>
        <v>149745</v>
      </c>
      <c r="V261" s="226">
        <f t="shared" si="75"/>
        <v>-5031119</v>
      </c>
      <c r="W261" s="226">
        <f t="shared" si="76"/>
        <v>-4881374</v>
      </c>
      <c r="X261" s="227"/>
      <c r="Y261" s="226">
        <f t="shared" si="80"/>
        <v>-4881374</v>
      </c>
    </row>
    <row r="262" spans="1:25" hidden="1" x14ac:dyDescent="0.25">
      <c r="B262" s="224" t="s">
        <v>38</v>
      </c>
      <c r="C262" s="225">
        <f t="shared" si="70"/>
        <v>0</v>
      </c>
      <c r="D262" s="225"/>
      <c r="E262" s="225">
        <f t="shared" si="71"/>
        <v>0</v>
      </c>
      <c r="F262" s="225">
        <v>171</v>
      </c>
      <c r="G262" s="223">
        <f t="shared" si="72"/>
        <v>0</v>
      </c>
      <c r="H262" s="225">
        <f t="shared" si="73"/>
        <v>0</v>
      </c>
      <c r="I262" s="225"/>
      <c r="J262" s="225">
        <f t="shared" si="74"/>
        <v>0</v>
      </c>
      <c r="K262" s="225">
        <f t="shared" si="81"/>
        <v>745</v>
      </c>
      <c r="L262" s="226">
        <f t="shared" si="82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83"/>
        <v>149745</v>
      </c>
      <c r="V262" s="226">
        <f t="shared" si="75"/>
        <v>-4881374</v>
      </c>
      <c r="W262" s="226">
        <f t="shared" si="76"/>
        <v>-4731629</v>
      </c>
      <c r="X262" s="227"/>
      <c r="Y262" s="226">
        <f t="shared" si="80"/>
        <v>-4731629</v>
      </c>
    </row>
    <row r="263" spans="1:25" hidden="1" x14ac:dyDescent="0.25">
      <c r="B263" s="224" t="s">
        <v>39</v>
      </c>
      <c r="C263" s="225">
        <f t="shared" si="70"/>
        <v>0</v>
      </c>
      <c r="D263" s="225"/>
      <c r="E263" s="225">
        <f t="shared" si="71"/>
        <v>0</v>
      </c>
      <c r="F263" s="225">
        <v>171</v>
      </c>
      <c r="G263" s="223">
        <f t="shared" si="72"/>
        <v>0</v>
      </c>
      <c r="H263" s="225">
        <f t="shared" si="73"/>
        <v>0</v>
      </c>
      <c r="I263" s="225"/>
      <c r="J263" s="225">
        <f t="shared" si="74"/>
        <v>0</v>
      </c>
      <c r="K263" s="225">
        <f t="shared" si="81"/>
        <v>745</v>
      </c>
      <c r="L263" s="226">
        <f t="shared" si="82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83"/>
        <v>149745</v>
      </c>
      <c r="V263" s="226">
        <f t="shared" si="75"/>
        <v>-4731629</v>
      </c>
      <c r="W263" s="226">
        <f t="shared" si="76"/>
        <v>-4581884</v>
      </c>
      <c r="X263" s="227"/>
      <c r="Y263" s="226">
        <f t="shared" si="80"/>
        <v>-4581884</v>
      </c>
    </row>
    <row r="264" spans="1:25" hidden="1" x14ac:dyDescent="0.25">
      <c r="B264" s="224" t="s">
        <v>40</v>
      </c>
      <c r="C264" s="225">
        <f t="shared" si="70"/>
        <v>0</v>
      </c>
      <c r="D264" s="225"/>
      <c r="E264" s="225">
        <f t="shared" si="71"/>
        <v>0</v>
      </c>
      <c r="F264" s="225">
        <v>171</v>
      </c>
      <c r="G264" s="223">
        <f t="shared" si="72"/>
        <v>0</v>
      </c>
      <c r="H264" s="225">
        <f t="shared" si="73"/>
        <v>0</v>
      </c>
      <c r="I264" s="225"/>
      <c r="J264" s="225">
        <f t="shared" si="74"/>
        <v>0</v>
      </c>
      <c r="K264" s="225">
        <f t="shared" si="81"/>
        <v>745</v>
      </c>
      <c r="L264" s="226">
        <f t="shared" si="82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83"/>
        <v>149745</v>
      </c>
      <c r="V264" s="226">
        <f t="shared" si="75"/>
        <v>-4581884</v>
      </c>
      <c r="W264" s="226">
        <f t="shared" si="76"/>
        <v>-4432139</v>
      </c>
      <c r="X264" s="227"/>
      <c r="Y264" s="226">
        <f t="shared" si="80"/>
        <v>-4432139</v>
      </c>
    </row>
    <row r="265" spans="1:25" s="199" customFormat="1" hidden="1" x14ac:dyDescent="0.25">
      <c r="A265"/>
      <c r="B265" s="224" t="s">
        <v>41</v>
      </c>
      <c r="C265" s="225">
        <f t="shared" si="70"/>
        <v>0</v>
      </c>
      <c r="D265" s="225"/>
      <c r="E265" s="225">
        <f t="shared" si="71"/>
        <v>0</v>
      </c>
      <c r="F265" s="225">
        <v>171</v>
      </c>
      <c r="G265" s="223">
        <f t="shared" si="72"/>
        <v>0</v>
      </c>
      <c r="H265" s="225">
        <f t="shared" si="73"/>
        <v>0</v>
      </c>
      <c r="I265" s="225"/>
      <c r="J265" s="225">
        <f t="shared" si="74"/>
        <v>0</v>
      </c>
      <c r="K265" s="225">
        <f t="shared" si="81"/>
        <v>745</v>
      </c>
      <c r="L265" s="226">
        <f t="shared" si="82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83"/>
        <v>149745</v>
      </c>
      <c r="V265" s="226">
        <f t="shared" si="75"/>
        <v>-4432139</v>
      </c>
      <c r="W265" s="226">
        <f t="shared" si="76"/>
        <v>-4282394</v>
      </c>
      <c r="X265" s="227"/>
      <c r="Y265" s="226">
        <f t="shared" si="80"/>
        <v>-4282394</v>
      </c>
    </row>
    <row r="266" spans="1:25" hidden="1" x14ac:dyDescent="0.25">
      <c r="B266" s="224" t="s">
        <v>42</v>
      </c>
      <c r="C266" s="225">
        <f t="shared" si="70"/>
        <v>0</v>
      </c>
      <c r="D266" s="225"/>
      <c r="E266" s="225">
        <f t="shared" si="71"/>
        <v>0</v>
      </c>
      <c r="F266" s="225">
        <v>171</v>
      </c>
      <c r="G266" s="223">
        <f t="shared" si="72"/>
        <v>0</v>
      </c>
      <c r="H266" s="225">
        <f t="shared" si="73"/>
        <v>0</v>
      </c>
      <c r="I266" s="225"/>
      <c r="J266" s="225">
        <f t="shared" si="74"/>
        <v>0</v>
      </c>
      <c r="K266" s="225">
        <f t="shared" si="81"/>
        <v>745</v>
      </c>
      <c r="L266" s="226">
        <f t="shared" si="82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83"/>
        <v>149745</v>
      </c>
      <c r="V266" s="226">
        <f t="shared" si="75"/>
        <v>-4282394</v>
      </c>
      <c r="W266" s="226">
        <f t="shared" si="76"/>
        <v>-4132649</v>
      </c>
      <c r="X266" s="227"/>
      <c r="Y266" s="226">
        <f t="shared" si="80"/>
        <v>-4132649</v>
      </c>
    </row>
    <row r="267" spans="1:25" hidden="1" x14ac:dyDescent="0.25">
      <c r="B267" s="224" t="s">
        <v>43</v>
      </c>
      <c r="C267" s="225">
        <f t="shared" si="70"/>
        <v>0</v>
      </c>
      <c r="D267" s="225"/>
      <c r="E267" s="225">
        <f t="shared" si="71"/>
        <v>0</v>
      </c>
      <c r="F267" s="225">
        <v>171</v>
      </c>
      <c r="G267" s="223">
        <f t="shared" si="72"/>
        <v>0</v>
      </c>
      <c r="H267" s="225">
        <f t="shared" si="73"/>
        <v>0</v>
      </c>
      <c r="I267" s="225"/>
      <c r="J267" s="225">
        <f t="shared" si="74"/>
        <v>0</v>
      </c>
      <c r="K267" s="225">
        <f t="shared" si="81"/>
        <v>745</v>
      </c>
      <c r="L267" s="226">
        <f t="shared" si="82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83"/>
        <v>149745</v>
      </c>
      <c r="V267" s="226">
        <f t="shared" si="75"/>
        <v>-4132649</v>
      </c>
      <c r="W267" s="226">
        <f t="shared" si="76"/>
        <v>-3982904</v>
      </c>
      <c r="X267" s="227"/>
      <c r="Y267" s="226">
        <f t="shared" si="80"/>
        <v>-3982904</v>
      </c>
    </row>
    <row r="268" spans="1:25" hidden="1" x14ac:dyDescent="0.25">
      <c r="B268" s="224" t="s">
        <v>44</v>
      </c>
      <c r="C268" s="225">
        <f t="shared" si="70"/>
        <v>0</v>
      </c>
      <c r="D268" s="225"/>
      <c r="E268" s="225">
        <f t="shared" si="71"/>
        <v>0</v>
      </c>
      <c r="F268" s="225">
        <v>171</v>
      </c>
      <c r="G268" s="223">
        <f t="shared" si="72"/>
        <v>0</v>
      </c>
      <c r="H268" s="225">
        <f t="shared" si="73"/>
        <v>0</v>
      </c>
      <c r="I268" s="225"/>
      <c r="J268" s="225">
        <f t="shared" si="74"/>
        <v>0</v>
      </c>
      <c r="K268" s="225">
        <f t="shared" si="81"/>
        <v>745</v>
      </c>
      <c r="L268" s="226">
        <f t="shared" si="82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83"/>
        <v>149745</v>
      </c>
      <c r="V268" s="226">
        <f t="shared" si="75"/>
        <v>-3982904</v>
      </c>
      <c r="W268" s="226">
        <f t="shared" si="76"/>
        <v>-3833159</v>
      </c>
      <c r="X268" s="227"/>
      <c r="Y268" s="226">
        <f t="shared" si="80"/>
        <v>-3833159</v>
      </c>
    </row>
    <row r="269" spans="1:25" ht="15.75" hidden="1" thickBot="1" x14ac:dyDescent="0.3">
      <c r="B269" s="224" t="s">
        <v>45</v>
      </c>
      <c r="C269" s="225">
        <f t="shared" si="70"/>
        <v>0</v>
      </c>
      <c r="D269" s="225"/>
      <c r="E269" s="225">
        <f t="shared" si="71"/>
        <v>0</v>
      </c>
      <c r="F269" s="225">
        <v>171</v>
      </c>
      <c r="G269" s="223">
        <f t="shared" si="72"/>
        <v>0</v>
      </c>
      <c r="H269" s="225">
        <f t="shared" si="73"/>
        <v>0</v>
      </c>
      <c r="I269" s="225"/>
      <c r="J269" s="225">
        <f t="shared" si="74"/>
        <v>0</v>
      </c>
      <c r="K269" s="225">
        <f t="shared" si="81"/>
        <v>745</v>
      </c>
      <c r="L269" s="226">
        <f t="shared" si="82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83"/>
        <v>149745</v>
      </c>
      <c r="V269" s="226">
        <f t="shared" si="75"/>
        <v>-3833159</v>
      </c>
      <c r="W269" s="226">
        <f t="shared" si="76"/>
        <v>-3683414</v>
      </c>
      <c r="X269" s="227"/>
      <c r="Y269" s="226">
        <f t="shared" si="80"/>
        <v>-3683414</v>
      </c>
    </row>
    <row r="270" spans="1:25" ht="15.75" hidden="1" thickBot="1" x14ac:dyDescent="0.3">
      <c r="B270" s="195" t="s">
        <v>46</v>
      </c>
      <c r="C270" s="175">
        <f t="shared" si="70"/>
        <v>0</v>
      </c>
      <c r="D270" s="175"/>
      <c r="E270" s="175">
        <f t="shared" si="71"/>
        <v>0</v>
      </c>
      <c r="F270" s="175">
        <f>F269</f>
        <v>171</v>
      </c>
      <c r="G270" s="177">
        <f t="shared" si="72"/>
        <v>0</v>
      </c>
      <c r="H270" s="175">
        <f t="shared" si="73"/>
        <v>0</v>
      </c>
      <c r="I270" s="175"/>
      <c r="J270" s="175">
        <f t="shared" si="74"/>
        <v>0</v>
      </c>
      <c r="K270" s="225">
        <f t="shared" si="81"/>
        <v>745</v>
      </c>
      <c r="L270" s="226">
        <f t="shared" si="82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83"/>
        <v>149745</v>
      </c>
      <c r="V270" s="176">
        <f t="shared" si="75"/>
        <v>-3683414</v>
      </c>
      <c r="W270" s="176">
        <f t="shared" si="76"/>
        <v>-3533669</v>
      </c>
      <c r="X270" s="177"/>
      <c r="Y270" s="176">
        <f t="shared" si="80"/>
        <v>-3533669</v>
      </c>
    </row>
    <row r="272" spans="1:25" x14ac:dyDescent="0.25">
      <c r="V272" s="215"/>
    </row>
    <row r="273" spans="8:22" ht="15.75" thickBot="1" x14ac:dyDescent="0.3">
      <c r="V273" s="215"/>
    </row>
    <row r="274" spans="8:22" ht="15.75" thickBot="1" x14ac:dyDescent="0.3">
      <c r="H274" s="262" t="s">
        <v>166</v>
      </c>
      <c r="I274" s="263"/>
      <c r="J274" s="264"/>
    </row>
    <row r="275" spans="8:22" x14ac:dyDescent="0.25">
      <c r="H275" s="204" t="s">
        <v>109</v>
      </c>
      <c r="I275" s="205"/>
      <c r="J275" s="153">
        <v>717</v>
      </c>
    </row>
    <row r="276" spans="8:22" ht="15.75" thickBot="1" x14ac:dyDescent="0.3">
      <c r="H276" s="206" t="s">
        <v>110</v>
      </c>
      <c r="I276" s="207"/>
      <c r="J276" s="154">
        <v>4910</v>
      </c>
    </row>
    <row r="277" spans="8:22" ht="15.75" thickBot="1" x14ac:dyDescent="0.3">
      <c r="H277" s="260" t="s">
        <v>157</v>
      </c>
      <c r="I277" s="265"/>
      <c r="J277" s="261"/>
    </row>
    <row r="278" spans="8:22" ht="15.75" thickBot="1" x14ac:dyDescent="0.3">
      <c r="H278" s="260" t="s">
        <v>111</v>
      </c>
      <c r="I278" s="261"/>
      <c r="J278" s="155" t="s">
        <v>112</v>
      </c>
    </row>
    <row r="279" spans="8:22" x14ac:dyDescent="0.25">
      <c r="H279" s="208">
        <v>1</v>
      </c>
      <c r="I279" s="157">
        <v>40</v>
      </c>
      <c r="J279" s="158">
        <v>717</v>
      </c>
    </row>
    <row r="280" spans="8:22" x14ac:dyDescent="0.25">
      <c r="H280" s="209">
        <v>41</v>
      </c>
      <c r="I280" s="160">
        <v>80</v>
      </c>
      <c r="J280" s="161">
        <v>948</v>
      </c>
    </row>
    <row r="281" spans="8:22" x14ac:dyDescent="0.25">
      <c r="H281" s="210">
        <v>81</v>
      </c>
      <c r="I281" s="163">
        <v>100</v>
      </c>
      <c r="J281" s="161">
        <v>1641</v>
      </c>
    </row>
    <row r="282" spans="8:22" ht="15.75" thickBot="1" x14ac:dyDescent="0.3">
      <c r="H282" s="211">
        <v>101</v>
      </c>
      <c r="I282" s="165" t="s">
        <v>113</v>
      </c>
      <c r="J282" s="166">
        <v>3024</v>
      </c>
    </row>
    <row r="283" spans="8:22" ht="15.75" thickBot="1" x14ac:dyDescent="0.3">
      <c r="H283" s="167"/>
      <c r="I283" s="168"/>
      <c r="J283" s="169"/>
    </row>
  </sheetData>
  <mergeCells count="11">
    <mergeCell ref="H274:J274"/>
    <mergeCell ref="H277:J277"/>
    <mergeCell ref="H278:I278"/>
    <mergeCell ref="AA5:AA6"/>
    <mergeCell ref="S4:W4"/>
    <mergeCell ref="N4:R4"/>
    <mergeCell ref="B1:C1"/>
    <mergeCell ref="D1:F1"/>
    <mergeCell ref="B2:C2"/>
    <mergeCell ref="D2:F2"/>
    <mergeCell ref="B3:C3"/>
  </mergeCells>
  <phoneticPr fontId="17" type="noConversion"/>
  <conditionalFormatting sqref="Y7:Y95 Y97:Y222">
    <cfRule type="cellIs" dxfId="2134" priority="157" stopIfTrue="1" operator="lessThan">
      <formula>-0.999999</formula>
    </cfRule>
    <cfRule type="cellIs" dxfId="2133" priority="158" stopIfTrue="1" operator="greaterThan">
      <formula>0.9999999</formula>
    </cfRule>
  </conditionalFormatting>
  <conditionalFormatting sqref="J7:J222">
    <cfRule type="cellIs" dxfId="2132" priority="156" operator="greaterThan">
      <formula>100</formula>
    </cfRule>
  </conditionalFormatting>
  <conditionalFormatting sqref="X7:X192">
    <cfRule type="cellIs" dxfId="2131" priority="155" operator="lessThan">
      <formula>1</formula>
    </cfRule>
  </conditionalFormatting>
  <conditionalFormatting sqref="X194">
    <cfRule type="cellIs" dxfId="2130" priority="154" operator="lessThan">
      <formula>1</formula>
    </cfRule>
  </conditionalFormatting>
  <conditionalFormatting sqref="X195">
    <cfRule type="cellIs" dxfId="2129" priority="153" operator="lessThan">
      <formula>1</formula>
    </cfRule>
  </conditionalFormatting>
  <conditionalFormatting sqref="X196">
    <cfRule type="cellIs" dxfId="2128" priority="152" operator="lessThan">
      <formula>1</formula>
    </cfRule>
  </conditionalFormatting>
  <conditionalFormatting sqref="X197">
    <cfRule type="cellIs" dxfId="2127" priority="151" operator="lessThan">
      <formula>1</formula>
    </cfRule>
  </conditionalFormatting>
  <conditionalFormatting sqref="X198">
    <cfRule type="cellIs" dxfId="2126" priority="150" operator="lessThan">
      <formula>1</formula>
    </cfRule>
  </conditionalFormatting>
  <conditionalFormatting sqref="X199">
    <cfRule type="cellIs" dxfId="2125" priority="149" operator="lessThan">
      <formula>1</formula>
    </cfRule>
  </conditionalFormatting>
  <conditionalFormatting sqref="X200">
    <cfRule type="cellIs" dxfId="2124" priority="148" operator="lessThan">
      <formula>1</formula>
    </cfRule>
  </conditionalFormatting>
  <conditionalFormatting sqref="X201">
    <cfRule type="cellIs" dxfId="2123" priority="147" operator="lessThan">
      <formula>1</formula>
    </cfRule>
  </conditionalFormatting>
  <conditionalFormatting sqref="X202">
    <cfRule type="cellIs" dxfId="2122" priority="146" operator="lessThan">
      <formula>1</formula>
    </cfRule>
  </conditionalFormatting>
  <conditionalFormatting sqref="X203">
    <cfRule type="cellIs" dxfId="2121" priority="145" operator="lessThan">
      <formula>1</formula>
    </cfRule>
  </conditionalFormatting>
  <conditionalFormatting sqref="X204">
    <cfRule type="cellIs" dxfId="2120" priority="144" operator="lessThan">
      <formula>1</formula>
    </cfRule>
  </conditionalFormatting>
  <conditionalFormatting sqref="X205">
    <cfRule type="cellIs" dxfId="2119" priority="143" operator="lessThan">
      <formula>1</formula>
    </cfRule>
  </conditionalFormatting>
  <conditionalFormatting sqref="X206">
    <cfRule type="cellIs" dxfId="2118" priority="142" operator="lessThan">
      <formula>1</formula>
    </cfRule>
  </conditionalFormatting>
  <conditionalFormatting sqref="X207">
    <cfRule type="cellIs" dxfId="2117" priority="141" operator="lessThan">
      <formula>1</formula>
    </cfRule>
  </conditionalFormatting>
  <conditionalFormatting sqref="X208">
    <cfRule type="cellIs" dxfId="2116" priority="140" operator="lessThan">
      <formula>1</formula>
    </cfRule>
  </conditionalFormatting>
  <conditionalFormatting sqref="X209">
    <cfRule type="cellIs" dxfId="2115" priority="139" operator="lessThan">
      <formula>1</formula>
    </cfRule>
  </conditionalFormatting>
  <conditionalFormatting sqref="X210">
    <cfRule type="cellIs" dxfId="2114" priority="138" operator="lessThan">
      <formula>1</formula>
    </cfRule>
  </conditionalFormatting>
  <conditionalFormatting sqref="X211">
    <cfRule type="cellIs" dxfId="2113" priority="137" operator="lessThan">
      <formula>1</formula>
    </cfRule>
  </conditionalFormatting>
  <conditionalFormatting sqref="X212">
    <cfRule type="cellIs" dxfId="2112" priority="136" operator="lessThan">
      <formula>1</formula>
    </cfRule>
  </conditionalFormatting>
  <conditionalFormatting sqref="X213">
    <cfRule type="cellIs" dxfId="2111" priority="135" operator="lessThan">
      <formula>1</formula>
    </cfRule>
  </conditionalFormatting>
  <conditionalFormatting sqref="X214">
    <cfRule type="cellIs" dxfId="2110" priority="134" operator="lessThan">
      <formula>1</formula>
    </cfRule>
  </conditionalFormatting>
  <conditionalFormatting sqref="X215">
    <cfRule type="cellIs" dxfId="2109" priority="133" operator="lessThan">
      <formula>1</formula>
    </cfRule>
  </conditionalFormatting>
  <conditionalFormatting sqref="X216">
    <cfRule type="cellIs" dxfId="2108" priority="132" operator="lessThan">
      <formula>1</formula>
    </cfRule>
  </conditionalFormatting>
  <conditionalFormatting sqref="X217">
    <cfRule type="cellIs" dxfId="2107" priority="131" operator="lessThan">
      <formula>1</formula>
    </cfRule>
  </conditionalFormatting>
  <conditionalFormatting sqref="X218">
    <cfRule type="cellIs" dxfId="2106" priority="130" operator="lessThan">
      <formula>1</formula>
    </cfRule>
  </conditionalFormatting>
  <conditionalFormatting sqref="X219">
    <cfRule type="cellIs" dxfId="2105" priority="129" operator="lessThan">
      <formula>1</formula>
    </cfRule>
  </conditionalFormatting>
  <conditionalFormatting sqref="X220">
    <cfRule type="cellIs" dxfId="2104" priority="128" operator="lessThan">
      <formula>1</formula>
    </cfRule>
  </conditionalFormatting>
  <conditionalFormatting sqref="X221">
    <cfRule type="cellIs" dxfId="2103" priority="127" operator="lessThan">
      <formula>1</formula>
    </cfRule>
  </conditionalFormatting>
  <conditionalFormatting sqref="J223:J258">
    <cfRule type="cellIs" dxfId="2102" priority="126" operator="greaterThan">
      <formula>100</formula>
    </cfRule>
  </conditionalFormatting>
  <conditionalFormatting sqref="X222">
    <cfRule type="cellIs" dxfId="2101" priority="125" operator="lessThan">
      <formula>1</formula>
    </cfRule>
  </conditionalFormatting>
  <conditionalFormatting sqref="Y223">
    <cfRule type="cellIs" dxfId="2100" priority="123" stopIfTrue="1" operator="lessThan">
      <formula>-0.999999</formula>
    </cfRule>
    <cfRule type="cellIs" dxfId="2099" priority="124" stopIfTrue="1" operator="greaterThan">
      <formula>0.9999999</formula>
    </cfRule>
  </conditionalFormatting>
  <conditionalFormatting sqref="X223">
    <cfRule type="cellIs" dxfId="2098" priority="122" operator="lessThan">
      <formula>1</formula>
    </cfRule>
  </conditionalFormatting>
  <conditionalFormatting sqref="Y224">
    <cfRule type="cellIs" dxfId="2097" priority="120" stopIfTrue="1" operator="lessThan">
      <formula>-0.999999</formula>
    </cfRule>
    <cfRule type="cellIs" dxfId="2096" priority="121" stopIfTrue="1" operator="greaterThan">
      <formula>0.9999999</formula>
    </cfRule>
  </conditionalFormatting>
  <conditionalFormatting sqref="X224">
    <cfRule type="cellIs" dxfId="2095" priority="119" operator="lessThan">
      <formula>1</formula>
    </cfRule>
  </conditionalFormatting>
  <conditionalFormatting sqref="Y225">
    <cfRule type="cellIs" dxfId="2094" priority="117" stopIfTrue="1" operator="lessThan">
      <formula>-0.999999</formula>
    </cfRule>
    <cfRule type="cellIs" dxfId="2093" priority="118" stopIfTrue="1" operator="greaterThan">
      <formula>0.9999999</formula>
    </cfRule>
  </conditionalFormatting>
  <conditionalFormatting sqref="X225">
    <cfRule type="cellIs" dxfId="2092" priority="116" operator="lessThan">
      <formula>1</formula>
    </cfRule>
  </conditionalFormatting>
  <conditionalFormatting sqref="Y226">
    <cfRule type="cellIs" dxfId="2091" priority="114" stopIfTrue="1" operator="lessThan">
      <formula>-0.999999</formula>
    </cfRule>
    <cfRule type="cellIs" dxfId="2090" priority="115" stopIfTrue="1" operator="greaterThan">
      <formula>0.9999999</formula>
    </cfRule>
  </conditionalFormatting>
  <conditionalFormatting sqref="X226">
    <cfRule type="cellIs" dxfId="2089" priority="113" operator="lessThan">
      <formula>1</formula>
    </cfRule>
  </conditionalFormatting>
  <conditionalFormatting sqref="Y227">
    <cfRule type="cellIs" dxfId="2088" priority="111" stopIfTrue="1" operator="lessThan">
      <formula>-0.999999</formula>
    </cfRule>
    <cfRule type="cellIs" dxfId="2087" priority="112" stopIfTrue="1" operator="greaterThan">
      <formula>0.9999999</formula>
    </cfRule>
  </conditionalFormatting>
  <conditionalFormatting sqref="X227">
    <cfRule type="cellIs" dxfId="2086" priority="110" operator="lessThan">
      <formula>1</formula>
    </cfRule>
  </conditionalFormatting>
  <conditionalFormatting sqref="Y228">
    <cfRule type="cellIs" dxfId="2085" priority="108" stopIfTrue="1" operator="lessThan">
      <formula>-0.999999</formula>
    </cfRule>
    <cfRule type="cellIs" dxfId="2084" priority="109" stopIfTrue="1" operator="greaterThan">
      <formula>0.9999999</formula>
    </cfRule>
  </conditionalFormatting>
  <conditionalFormatting sqref="X228">
    <cfRule type="cellIs" dxfId="2083" priority="107" operator="lessThan">
      <formula>1</formula>
    </cfRule>
  </conditionalFormatting>
  <conditionalFormatting sqref="Y229">
    <cfRule type="cellIs" dxfId="2082" priority="105" stopIfTrue="1" operator="lessThan">
      <formula>-0.999999</formula>
    </cfRule>
    <cfRule type="cellIs" dxfId="2081" priority="106" stopIfTrue="1" operator="greaterThan">
      <formula>0.9999999</formula>
    </cfRule>
  </conditionalFormatting>
  <conditionalFormatting sqref="X229">
    <cfRule type="cellIs" dxfId="2080" priority="104" operator="lessThan">
      <formula>1</formula>
    </cfRule>
  </conditionalFormatting>
  <conditionalFormatting sqref="Y230">
    <cfRule type="cellIs" dxfId="2079" priority="102" stopIfTrue="1" operator="lessThan">
      <formula>-0.999999</formula>
    </cfRule>
    <cfRule type="cellIs" dxfId="2078" priority="103" stopIfTrue="1" operator="greaterThan">
      <formula>0.9999999</formula>
    </cfRule>
  </conditionalFormatting>
  <conditionalFormatting sqref="X230">
    <cfRule type="cellIs" dxfId="2077" priority="101" operator="lessThan">
      <formula>1</formula>
    </cfRule>
  </conditionalFormatting>
  <conditionalFormatting sqref="Y231">
    <cfRule type="cellIs" dxfId="2076" priority="99" stopIfTrue="1" operator="lessThan">
      <formula>-0.999999</formula>
    </cfRule>
    <cfRule type="cellIs" dxfId="2075" priority="100" stopIfTrue="1" operator="greaterThan">
      <formula>0.9999999</formula>
    </cfRule>
  </conditionalFormatting>
  <conditionalFormatting sqref="X231">
    <cfRule type="cellIs" dxfId="2074" priority="98" operator="lessThan">
      <formula>1</formula>
    </cfRule>
  </conditionalFormatting>
  <conditionalFormatting sqref="Y232">
    <cfRule type="cellIs" dxfId="2073" priority="96" stopIfTrue="1" operator="lessThan">
      <formula>-0.999999</formula>
    </cfRule>
    <cfRule type="cellIs" dxfId="2072" priority="97" stopIfTrue="1" operator="greaterThan">
      <formula>0.9999999</formula>
    </cfRule>
  </conditionalFormatting>
  <conditionalFormatting sqref="X232">
    <cfRule type="cellIs" dxfId="2071" priority="95" operator="lessThan">
      <formula>1</formula>
    </cfRule>
  </conditionalFormatting>
  <conditionalFormatting sqref="Y233">
    <cfRule type="cellIs" dxfId="2070" priority="93" stopIfTrue="1" operator="lessThan">
      <formula>-0.999999</formula>
    </cfRule>
    <cfRule type="cellIs" dxfId="2069" priority="94" stopIfTrue="1" operator="greaterThan">
      <formula>0.9999999</formula>
    </cfRule>
  </conditionalFormatting>
  <conditionalFormatting sqref="X233">
    <cfRule type="cellIs" dxfId="2068" priority="92" operator="lessThan">
      <formula>1</formula>
    </cfRule>
  </conditionalFormatting>
  <conditionalFormatting sqref="Y234">
    <cfRule type="cellIs" dxfId="2067" priority="90" stopIfTrue="1" operator="lessThan">
      <formula>-0.999999</formula>
    </cfRule>
    <cfRule type="cellIs" dxfId="2066" priority="91" stopIfTrue="1" operator="greaterThan">
      <formula>0.9999999</formula>
    </cfRule>
  </conditionalFormatting>
  <conditionalFormatting sqref="X234">
    <cfRule type="cellIs" dxfId="2065" priority="89" operator="lessThan">
      <formula>1</formula>
    </cfRule>
  </conditionalFormatting>
  <conditionalFormatting sqref="Y235">
    <cfRule type="cellIs" dxfId="2064" priority="87" stopIfTrue="1" operator="lessThan">
      <formula>-0.999999</formula>
    </cfRule>
    <cfRule type="cellIs" dxfId="2063" priority="88" stopIfTrue="1" operator="greaterThan">
      <formula>0.9999999</formula>
    </cfRule>
  </conditionalFormatting>
  <conditionalFormatting sqref="Y236">
    <cfRule type="cellIs" dxfId="2062" priority="84" stopIfTrue="1" operator="lessThan">
      <formula>-0.999999</formula>
    </cfRule>
    <cfRule type="cellIs" dxfId="2061" priority="85" stopIfTrue="1" operator="greaterThan">
      <formula>0.9999999</formula>
    </cfRule>
  </conditionalFormatting>
  <conditionalFormatting sqref="X236">
    <cfRule type="cellIs" dxfId="2060" priority="83" operator="lessThan">
      <formula>1</formula>
    </cfRule>
  </conditionalFormatting>
  <conditionalFormatting sqref="Y237">
    <cfRule type="cellIs" dxfId="2059" priority="81" stopIfTrue="1" operator="lessThan">
      <formula>-0.999999</formula>
    </cfRule>
    <cfRule type="cellIs" dxfId="2058" priority="82" stopIfTrue="1" operator="greaterThan">
      <formula>0.9999999</formula>
    </cfRule>
  </conditionalFormatting>
  <conditionalFormatting sqref="X237">
    <cfRule type="cellIs" dxfId="2057" priority="80" operator="lessThan">
      <formula>1</formula>
    </cfRule>
  </conditionalFormatting>
  <conditionalFormatting sqref="Y238">
    <cfRule type="cellIs" dxfId="2056" priority="78" stopIfTrue="1" operator="lessThan">
      <formula>-0.999999</formula>
    </cfRule>
    <cfRule type="cellIs" dxfId="2055" priority="79" stopIfTrue="1" operator="greaterThan">
      <formula>0.9999999</formula>
    </cfRule>
  </conditionalFormatting>
  <conditionalFormatting sqref="X238">
    <cfRule type="cellIs" dxfId="2054" priority="77" operator="lessThan">
      <formula>1</formula>
    </cfRule>
  </conditionalFormatting>
  <conditionalFormatting sqref="Y239">
    <cfRule type="cellIs" dxfId="2053" priority="75" stopIfTrue="1" operator="lessThan">
      <formula>-0.999999</formula>
    </cfRule>
    <cfRule type="cellIs" dxfId="2052" priority="76" stopIfTrue="1" operator="greaterThan">
      <formula>0.9999999</formula>
    </cfRule>
  </conditionalFormatting>
  <conditionalFormatting sqref="X239">
    <cfRule type="cellIs" dxfId="2051" priority="74" operator="lessThan">
      <formula>1</formula>
    </cfRule>
  </conditionalFormatting>
  <conditionalFormatting sqref="Y240">
    <cfRule type="cellIs" dxfId="2050" priority="72" stopIfTrue="1" operator="lessThan">
      <formula>-0.999999</formula>
    </cfRule>
    <cfRule type="cellIs" dxfId="2049" priority="73" stopIfTrue="1" operator="greaterThan">
      <formula>0.9999999</formula>
    </cfRule>
  </conditionalFormatting>
  <conditionalFormatting sqref="X240">
    <cfRule type="cellIs" dxfId="2048" priority="71" operator="lessThan">
      <formula>1</formula>
    </cfRule>
  </conditionalFormatting>
  <conditionalFormatting sqref="X240">
    <cfRule type="cellIs" dxfId="2047" priority="70" operator="lessThan">
      <formula>1</formula>
    </cfRule>
  </conditionalFormatting>
  <conditionalFormatting sqref="Y241">
    <cfRule type="cellIs" dxfId="2046" priority="68" stopIfTrue="1" operator="lessThan">
      <formula>-0.999999</formula>
    </cfRule>
    <cfRule type="cellIs" dxfId="2045" priority="69" stopIfTrue="1" operator="greaterThan">
      <formula>0.9999999</formula>
    </cfRule>
  </conditionalFormatting>
  <conditionalFormatting sqref="X241">
    <cfRule type="cellIs" dxfId="2044" priority="67" operator="lessThan">
      <formula>1</formula>
    </cfRule>
  </conditionalFormatting>
  <conditionalFormatting sqref="Y242">
    <cfRule type="cellIs" dxfId="2043" priority="65" stopIfTrue="1" operator="lessThan">
      <formula>-0.999999</formula>
    </cfRule>
    <cfRule type="cellIs" dxfId="2042" priority="66" stopIfTrue="1" operator="greaterThan">
      <formula>0.9999999</formula>
    </cfRule>
  </conditionalFormatting>
  <conditionalFormatting sqref="X242">
    <cfRule type="cellIs" dxfId="2041" priority="64" operator="lessThan">
      <formula>1</formula>
    </cfRule>
  </conditionalFormatting>
  <conditionalFormatting sqref="Y243">
    <cfRule type="cellIs" dxfId="2040" priority="62" stopIfTrue="1" operator="lessThan">
      <formula>-0.999999</formula>
    </cfRule>
    <cfRule type="cellIs" dxfId="2039" priority="63" stopIfTrue="1" operator="greaterThan">
      <formula>0.9999999</formula>
    </cfRule>
  </conditionalFormatting>
  <conditionalFormatting sqref="X243">
    <cfRule type="cellIs" dxfId="2038" priority="61" operator="lessThan">
      <formula>1</formula>
    </cfRule>
  </conditionalFormatting>
  <conditionalFormatting sqref="X244">
    <cfRule type="cellIs" dxfId="2037" priority="60" operator="lessThan">
      <formula>1</formula>
    </cfRule>
  </conditionalFormatting>
  <conditionalFormatting sqref="X244">
    <cfRule type="cellIs" dxfId="2036" priority="59" operator="lessThan">
      <formula>1</formula>
    </cfRule>
  </conditionalFormatting>
  <conditionalFormatting sqref="Y244">
    <cfRule type="cellIs" dxfId="2035" priority="57" stopIfTrue="1" operator="lessThan">
      <formula>-0.999999</formula>
    </cfRule>
    <cfRule type="cellIs" dxfId="2034" priority="58" stopIfTrue="1" operator="greaterThan">
      <formula>0.9999999</formula>
    </cfRule>
  </conditionalFormatting>
  <conditionalFormatting sqref="Y245">
    <cfRule type="cellIs" dxfId="2033" priority="55" stopIfTrue="1" operator="lessThan">
      <formula>-0.999999</formula>
    </cfRule>
    <cfRule type="cellIs" dxfId="2032" priority="56" stopIfTrue="1" operator="greaterThan">
      <formula>0.9999999</formula>
    </cfRule>
  </conditionalFormatting>
  <conditionalFormatting sqref="X245">
    <cfRule type="cellIs" dxfId="2031" priority="54" operator="lessThan">
      <formula>1</formula>
    </cfRule>
  </conditionalFormatting>
  <conditionalFormatting sqref="Y246">
    <cfRule type="cellIs" dxfId="2030" priority="52" stopIfTrue="1" operator="lessThan">
      <formula>-0.999999</formula>
    </cfRule>
    <cfRule type="cellIs" dxfId="2029" priority="53" stopIfTrue="1" operator="greaterThan">
      <formula>0.9999999</formula>
    </cfRule>
  </conditionalFormatting>
  <conditionalFormatting sqref="X246">
    <cfRule type="cellIs" dxfId="2028" priority="51" operator="lessThan">
      <formula>1</formula>
    </cfRule>
  </conditionalFormatting>
  <conditionalFormatting sqref="X247">
    <cfRule type="cellIs" dxfId="2027" priority="50" operator="lessThan">
      <formula>1</formula>
    </cfRule>
  </conditionalFormatting>
  <conditionalFormatting sqref="X247">
    <cfRule type="cellIs" dxfId="2026" priority="49" operator="lessThan">
      <formula>1</formula>
    </cfRule>
  </conditionalFormatting>
  <conditionalFormatting sqref="Y247">
    <cfRule type="cellIs" dxfId="2025" priority="47" stopIfTrue="1" operator="lessThan">
      <formula>-0.999999</formula>
    </cfRule>
    <cfRule type="cellIs" dxfId="2024" priority="48" stopIfTrue="1" operator="greaterThan">
      <formula>0.9999999</formula>
    </cfRule>
  </conditionalFormatting>
  <conditionalFormatting sqref="Y248">
    <cfRule type="cellIs" dxfId="2023" priority="45" stopIfTrue="1" operator="lessThan">
      <formula>-0.999999</formula>
    </cfRule>
    <cfRule type="cellIs" dxfId="2022" priority="46" stopIfTrue="1" operator="greaterThan">
      <formula>0.9999999</formula>
    </cfRule>
  </conditionalFormatting>
  <conditionalFormatting sqref="X248">
    <cfRule type="cellIs" dxfId="2021" priority="44" operator="lessThan">
      <formula>1</formula>
    </cfRule>
  </conditionalFormatting>
  <conditionalFormatting sqref="Y249">
    <cfRule type="cellIs" dxfId="2020" priority="42" stopIfTrue="1" operator="lessThan">
      <formula>-0.999999</formula>
    </cfRule>
    <cfRule type="cellIs" dxfId="2019" priority="43" stopIfTrue="1" operator="greaterThan">
      <formula>0.9999999</formula>
    </cfRule>
  </conditionalFormatting>
  <conditionalFormatting sqref="X249">
    <cfRule type="cellIs" dxfId="2018" priority="41" operator="lessThan">
      <formula>1</formula>
    </cfRule>
  </conditionalFormatting>
  <conditionalFormatting sqref="X249">
    <cfRule type="cellIs" dxfId="2017" priority="40" operator="lessThan">
      <formula>1</formula>
    </cfRule>
  </conditionalFormatting>
  <conditionalFormatting sqref="Y250">
    <cfRule type="cellIs" dxfId="2016" priority="38" stopIfTrue="1" operator="lessThan">
      <formula>-0.999999</formula>
    </cfRule>
    <cfRule type="cellIs" dxfId="2015" priority="39" stopIfTrue="1" operator="greaterThan">
      <formula>0.9999999</formula>
    </cfRule>
  </conditionalFormatting>
  <conditionalFormatting sqref="X250">
    <cfRule type="cellIs" dxfId="2014" priority="37" operator="lessThan">
      <formula>1</formula>
    </cfRule>
  </conditionalFormatting>
  <conditionalFormatting sqref="Y251">
    <cfRule type="cellIs" dxfId="2013" priority="35" stopIfTrue="1" operator="lessThan">
      <formula>-0.999999</formula>
    </cfRule>
    <cfRule type="cellIs" dxfId="2012" priority="36" stopIfTrue="1" operator="greaterThan">
      <formula>0.9999999</formula>
    </cfRule>
  </conditionalFormatting>
  <conditionalFormatting sqref="X251">
    <cfRule type="cellIs" dxfId="2011" priority="34" operator="lessThan">
      <formula>1</formula>
    </cfRule>
  </conditionalFormatting>
  <conditionalFormatting sqref="Y252">
    <cfRule type="cellIs" dxfId="2010" priority="32" stopIfTrue="1" operator="lessThan">
      <formula>-0.999999</formula>
    </cfRule>
    <cfRule type="cellIs" dxfId="2009" priority="33" stopIfTrue="1" operator="greaterThan">
      <formula>0.9999999</formula>
    </cfRule>
  </conditionalFormatting>
  <conditionalFormatting sqref="X252">
    <cfRule type="cellIs" dxfId="2008" priority="31" operator="lessThan">
      <formula>1</formula>
    </cfRule>
  </conditionalFormatting>
  <conditionalFormatting sqref="Y253">
    <cfRule type="cellIs" dxfId="2007" priority="29" stopIfTrue="1" operator="lessThan">
      <formula>-0.999999</formula>
    </cfRule>
    <cfRule type="cellIs" dxfId="2006" priority="30" stopIfTrue="1" operator="greaterThan">
      <formula>0.9999999</formula>
    </cfRule>
  </conditionalFormatting>
  <conditionalFormatting sqref="X253">
    <cfRule type="cellIs" dxfId="2005" priority="28" operator="lessThan">
      <formula>1</formula>
    </cfRule>
  </conditionalFormatting>
  <conditionalFormatting sqref="X253">
    <cfRule type="cellIs" dxfId="2004" priority="27" operator="lessThan">
      <formula>1</formula>
    </cfRule>
  </conditionalFormatting>
  <conditionalFormatting sqref="Y254">
    <cfRule type="cellIs" dxfId="2003" priority="25" stopIfTrue="1" operator="lessThan">
      <formula>-0.999999</formula>
    </cfRule>
    <cfRule type="cellIs" dxfId="2002" priority="26" stopIfTrue="1" operator="greaterThan">
      <formula>0.9999999</formula>
    </cfRule>
  </conditionalFormatting>
  <conditionalFormatting sqref="X254">
    <cfRule type="cellIs" dxfId="2001" priority="24" operator="lessThan">
      <formula>1</formula>
    </cfRule>
  </conditionalFormatting>
  <conditionalFormatting sqref="X254">
    <cfRule type="cellIs" dxfId="2000" priority="23" operator="lessThan">
      <formula>1</formula>
    </cfRule>
  </conditionalFormatting>
  <conditionalFormatting sqref="X255">
    <cfRule type="cellIs" dxfId="1999" priority="22" operator="lessThan">
      <formula>1</formula>
    </cfRule>
  </conditionalFormatting>
  <conditionalFormatting sqref="X255">
    <cfRule type="cellIs" dxfId="1998" priority="21" operator="lessThan">
      <formula>1</formula>
    </cfRule>
  </conditionalFormatting>
  <conditionalFormatting sqref="Y255">
    <cfRule type="cellIs" dxfId="1997" priority="19" stopIfTrue="1" operator="lessThan">
      <formula>-0.999999</formula>
    </cfRule>
    <cfRule type="cellIs" dxfId="1996" priority="20" stopIfTrue="1" operator="greaterThan">
      <formula>0.9999999</formula>
    </cfRule>
  </conditionalFormatting>
  <conditionalFormatting sqref="Y256:Y257">
    <cfRule type="cellIs" dxfId="1995" priority="17" stopIfTrue="1" operator="lessThan">
      <formula>-0.999999</formula>
    </cfRule>
    <cfRule type="cellIs" dxfId="1994" priority="18" stopIfTrue="1" operator="greaterThan">
      <formula>0.9999999</formula>
    </cfRule>
  </conditionalFormatting>
  <conditionalFormatting sqref="X256">
    <cfRule type="cellIs" dxfId="1993" priority="16" operator="lessThan">
      <formula>1</formula>
    </cfRule>
  </conditionalFormatting>
  <conditionalFormatting sqref="J259:J270">
    <cfRule type="cellIs" dxfId="1992" priority="15" operator="greaterThan">
      <formula>100</formula>
    </cfRule>
  </conditionalFormatting>
  <conditionalFormatting sqref="Y259:Y263">
    <cfRule type="cellIs" dxfId="1991" priority="13" stopIfTrue="1" operator="lessThan">
      <formula>-0.999999</formula>
    </cfRule>
    <cfRule type="cellIs" dxfId="1990" priority="14" stopIfTrue="1" operator="greaterThan">
      <formula>0.9999999</formula>
    </cfRule>
  </conditionalFormatting>
  <conditionalFormatting sqref="X259:X269">
    <cfRule type="cellIs" dxfId="1989" priority="12" operator="lessThan">
      <formula>1</formula>
    </cfRule>
  </conditionalFormatting>
  <conditionalFormatting sqref="X259:X269">
    <cfRule type="cellIs" dxfId="1988" priority="11" operator="lessThan">
      <formula>1</formula>
    </cfRule>
  </conditionalFormatting>
  <conditionalFormatting sqref="Y264">
    <cfRule type="cellIs" dxfId="1987" priority="9" stopIfTrue="1" operator="lessThan">
      <formula>-0.999999</formula>
    </cfRule>
    <cfRule type="cellIs" dxfId="1986" priority="10" stopIfTrue="1" operator="greaterThan">
      <formula>0.9999999</formula>
    </cfRule>
  </conditionalFormatting>
  <conditionalFormatting sqref="Y265">
    <cfRule type="cellIs" dxfId="1985" priority="7" stopIfTrue="1" operator="lessThan">
      <formula>-0.999999</formula>
    </cfRule>
    <cfRule type="cellIs" dxfId="1984" priority="8" stopIfTrue="1" operator="greaterThan">
      <formula>0.9999999</formula>
    </cfRule>
  </conditionalFormatting>
  <conditionalFormatting sqref="Y266">
    <cfRule type="cellIs" dxfId="1983" priority="5" stopIfTrue="1" operator="lessThan">
      <formula>-0.999999</formula>
    </cfRule>
    <cfRule type="cellIs" dxfId="1982" priority="6" stopIfTrue="1" operator="greaterThan">
      <formula>0.9999999</formula>
    </cfRule>
  </conditionalFormatting>
  <conditionalFormatting sqref="Y267:Y269">
    <cfRule type="cellIs" dxfId="1981" priority="3" stopIfTrue="1" operator="lessThan">
      <formula>-0.999999</formula>
    </cfRule>
    <cfRule type="cellIs" dxfId="1980" priority="4" stopIfTrue="1" operator="greaterThan">
      <formula>0.9999999</formula>
    </cfRule>
  </conditionalFormatting>
  <conditionalFormatting sqref="Y258">
    <cfRule type="cellIs" dxfId="1979" priority="1" stopIfTrue="1" operator="lessThan">
      <formula>-0.999999</formula>
    </cfRule>
    <cfRule type="cellIs" dxfId="1978" priority="2" stopIfTrue="1" operator="greaterThan">
      <formula>0.9999999</formula>
    </cfRule>
  </conditionalFormatting>
  <pageMargins left="0.7" right="0.7" top="0.75" bottom="0.75" header="0.3" footer="0.3"/>
  <pageSetup orientation="portrait" verticalDpi="30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7"/>
  <dimension ref="A1:AA283"/>
  <sheetViews>
    <sheetView workbookViewId="0">
      <selection activeCell="J259" sqref="J259"/>
    </sheetView>
  </sheetViews>
  <sheetFormatPr baseColWidth="10" defaultRowHeight="15" x14ac:dyDescent="0.25"/>
  <cols>
    <col min="3" max="5" width="9.7109375" customWidth="1"/>
    <col min="6" max="6" width="9.28515625" bestFit="1" customWidth="1"/>
    <col min="7" max="7" width="12.85546875" bestFit="1" customWidth="1"/>
    <col min="12" max="12" width="11.85546875" bestFit="1" customWidth="1"/>
    <col min="13" max="14" width="11.5703125" bestFit="1" customWidth="1"/>
    <col min="15" max="15" width="11.5703125" customWidth="1"/>
    <col min="16" max="16" width="14.28515625" customWidth="1"/>
    <col min="17" max="17" width="11.85546875" bestFit="1" customWidth="1"/>
    <col min="18" max="18" width="9" hidden="1" customWidth="1"/>
    <col min="19" max="19" width="12.28515625" customWidth="1"/>
    <col min="20" max="20" width="11.42578125" customWidth="1"/>
    <col min="21" max="21" width="13.42578125" customWidth="1"/>
    <col min="22" max="22" width="12.85546875" bestFit="1" customWidth="1"/>
    <col min="23" max="23" width="12.42578125" customWidth="1"/>
    <col min="24" max="26" width="13.42578125" customWidth="1"/>
  </cols>
  <sheetData>
    <row r="1" spans="1:27" x14ac:dyDescent="0.25">
      <c r="B1" s="266" t="s">
        <v>0</v>
      </c>
      <c r="C1" s="266"/>
      <c r="D1" s="267">
        <v>3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123</v>
      </c>
      <c r="B3" s="269" t="s">
        <v>2</v>
      </c>
      <c r="C3" s="269"/>
      <c r="D3" s="145" t="s">
        <v>54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7.25" hidden="1" customHeight="1" thickBot="1" x14ac:dyDescent="0.3">
      <c r="B96" s="19" t="s">
        <v>40</v>
      </c>
      <c r="C96" s="20"/>
      <c r="D96" s="20"/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20">
        <v>0</v>
      </c>
      <c r="W96" s="20">
        <v>0</v>
      </c>
      <c r="X96" s="20">
        <v>0</v>
      </c>
      <c r="Y96" s="20">
        <v>0</v>
      </c>
      <c r="AA96">
        <f t="shared" si="10"/>
        <v>0</v>
      </c>
    </row>
    <row r="97" spans="1:27" ht="25.5" hidden="1" customHeight="1" thickBot="1" x14ac:dyDescent="0.3">
      <c r="A97" s="18"/>
      <c r="B97" s="19" t="s">
        <v>41</v>
      </c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1"/>
      <c r="P97" s="21"/>
      <c r="Q97" s="20">
        <v>0</v>
      </c>
      <c r="R97" s="20"/>
      <c r="S97" s="20"/>
      <c r="T97" s="20"/>
      <c r="U97" s="20">
        <f t="shared" ref="U97:U128" si="11">G97+L97+M97+R97+S97+N97+Q97+T97</f>
        <v>0</v>
      </c>
      <c r="V97" s="21"/>
      <c r="W97" s="21">
        <f t="shared" si="7"/>
        <v>0</v>
      </c>
      <c r="X97" s="20"/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>
        <v>0</v>
      </c>
      <c r="N98" s="20">
        <v>0</v>
      </c>
      <c r="O98" s="21"/>
      <c r="P98" s="21"/>
      <c r="Q98" s="20">
        <v>0</v>
      </c>
      <c r="R98" s="20"/>
      <c r="S98" s="20"/>
      <c r="T98" s="20"/>
      <c r="U98" s="20">
        <f t="shared" si="11"/>
        <v>0</v>
      </c>
      <c r="V98" s="21">
        <v>0</v>
      </c>
      <c r="W98" s="21">
        <f t="shared" si="7"/>
        <v>0</v>
      </c>
      <c r="X98" s="20"/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0</v>
      </c>
      <c r="E99" s="20">
        <v>0</v>
      </c>
      <c r="F99" s="20">
        <v>0</v>
      </c>
      <c r="G99" s="20">
        <v>0</v>
      </c>
      <c r="H99" s="20">
        <v>0</v>
      </c>
      <c r="I99" s="20">
        <v>0</v>
      </c>
      <c r="J99" s="20">
        <v>0</v>
      </c>
      <c r="K99" s="20">
        <v>0</v>
      </c>
      <c r="L99" s="20">
        <v>0</v>
      </c>
      <c r="M99" s="20">
        <v>0</v>
      </c>
      <c r="N99" s="20"/>
      <c r="O99" s="21"/>
      <c r="P99" s="21"/>
      <c r="Q99" s="20">
        <v>0</v>
      </c>
      <c r="R99" s="20">
        <v>0</v>
      </c>
      <c r="S99" s="20"/>
      <c r="T99" s="20"/>
      <c r="U99" s="20">
        <f t="shared" si="11"/>
        <v>0</v>
      </c>
      <c r="V99" s="21">
        <v>0</v>
      </c>
      <c r="W99" s="21">
        <f t="shared" si="7"/>
        <v>0</v>
      </c>
      <c r="X99" s="20">
        <v>0</v>
      </c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0</v>
      </c>
      <c r="D100" s="20">
        <v>0</v>
      </c>
      <c r="E100" s="20">
        <v>0</v>
      </c>
      <c r="F100" s="20">
        <v>0</v>
      </c>
      <c r="G100" s="20">
        <v>0</v>
      </c>
      <c r="H100" s="20">
        <v>0</v>
      </c>
      <c r="I100" s="20">
        <v>0</v>
      </c>
      <c r="J100" s="20">
        <v>0</v>
      </c>
      <c r="K100" s="20">
        <v>0</v>
      </c>
      <c r="L100" s="20">
        <v>0</v>
      </c>
      <c r="M100" s="20">
        <v>0</v>
      </c>
      <c r="N100" s="20">
        <v>0</v>
      </c>
      <c r="O100" s="21"/>
      <c r="P100" s="21"/>
      <c r="Q100" s="20">
        <v>0</v>
      </c>
      <c r="R100" s="20">
        <v>0</v>
      </c>
      <c r="S100" s="20">
        <v>0</v>
      </c>
      <c r="T100" s="20"/>
      <c r="U100" s="20">
        <f t="shared" si="11"/>
        <v>0</v>
      </c>
      <c r="V100" s="21">
        <v>0</v>
      </c>
      <c r="W100" s="21">
        <f t="shared" si="7"/>
        <v>0</v>
      </c>
      <c r="X100" s="20">
        <v>0</v>
      </c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0</v>
      </c>
      <c r="D101" s="20">
        <v>0</v>
      </c>
      <c r="E101" s="20">
        <v>0</v>
      </c>
      <c r="F101" s="20">
        <v>0</v>
      </c>
      <c r="G101" s="20">
        <v>0</v>
      </c>
      <c r="H101" s="20">
        <v>0</v>
      </c>
      <c r="I101" s="20">
        <v>0</v>
      </c>
      <c r="J101" s="20">
        <v>0</v>
      </c>
      <c r="K101" s="20">
        <v>0</v>
      </c>
      <c r="L101" s="20">
        <v>0</v>
      </c>
      <c r="M101" s="20">
        <v>0</v>
      </c>
      <c r="N101" s="20"/>
      <c r="O101" s="21"/>
      <c r="P101" s="21"/>
      <c r="Q101" s="20">
        <v>0</v>
      </c>
      <c r="R101" s="20">
        <v>0</v>
      </c>
      <c r="S101" s="20">
        <v>0</v>
      </c>
      <c r="T101" s="20"/>
      <c r="U101" s="20">
        <f t="shared" si="11"/>
        <v>0</v>
      </c>
      <c r="V101" s="21">
        <v>0</v>
      </c>
      <c r="W101" s="21">
        <f t="shared" si="7"/>
        <v>0</v>
      </c>
      <c r="X101" s="20">
        <v>0</v>
      </c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>
        <v>0</v>
      </c>
      <c r="D102" s="20"/>
      <c r="E102" s="20">
        <v>0</v>
      </c>
      <c r="F102" s="20"/>
      <c r="G102" s="20">
        <v>0</v>
      </c>
      <c r="H102" s="20">
        <v>0</v>
      </c>
      <c r="I102" s="20"/>
      <c r="J102" s="20">
        <v>0</v>
      </c>
      <c r="K102" s="20"/>
      <c r="L102" s="20">
        <v>0</v>
      </c>
      <c r="M102" s="20">
        <v>0</v>
      </c>
      <c r="N102" s="20"/>
      <c r="O102" s="21"/>
      <c r="P102" s="21"/>
      <c r="Q102" s="20">
        <v>0</v>
      </c>
      <c r="R102" s="20">
        <v>0</v>
      </c>
      <c r="S102" s="20"/>
      <c r="T102" s="20"/>
      <c r="U102" s="20">
        <f t="shared" si="11"/>
        <v>0</v>
      </c>
      <c r="V102" s="21">
        <f t="shared" si="9"/>
        <v>0</v>
      </c>
      <c r="W102" s="21">
        <f t="shared" si="7"/>
        <v>0</v>
      </c>
      <c r="X102" s="20"/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0</v>
      </c>
      <c r="D103" s="20"/>
      <c r="E103" s="20">
        <v>0</v>
      </c>
      <c r="F103" s="20">
        <v>0</v>
      </c>
      <c r="G103" s="20">
        <v>0</v>
      </c>
      <c r="H103" s="20">
        <v>0</v>
      </c>
      <c r="I103" s="20"/>
      <c r="J103" s="20">
        <v>0</v>
      </c>
      <c r="K103" s="20">
        <v>0</v>
      </c>
      <c r="L103" s="20">
        <v>0</v>
      </c>
      <c r="M103" s="20">
        <v>0</v>
      </c>
      <c r="N103" s="20"/>
      <c r="O103" s="21"/>
      <c r="P103" s="21"/>
      <c r="Q103" s="20">
        <v>0</v>
      </c>
      <c r="R103" s="20">
        <v>0</v>
      </c>
      <c r="S103" s="20"/>
      <c r="T103" s="20"/>
      <c r="U103" s="20">
        <f t="shared" si="11"/>
        <v>0</v>
      </c>
      <c r="V103" s="21">
        <f t="shared" si="9"/>
        <v>0</v>
      </c>
      <c r="W103" s="21">
        <f t="shared" si="7"/>
        <v>0</v>
      </c>
      <c r="X103" s="20"/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0</v>
      </c>
      <c r="D104" s="20"/>
      <c r="E104" s="20">
        <v>0</v>
      </c>
      <c r="F104" s="20">
        <v>0</v>
      </c>
      <c r="G104" s="20">
        <v>0</v>
      </c>
      <c r="H104" s="20">
        <v>0</v>
      </c>
      <c r="I104" s="20"/>
      <c r="J104" s="20">
        <v>0</v>
      </c>
      <c r="K104" s="20">
        <v>0</v>
      </c>
      <c r="L104" s="20">
        <v>0</v>
      </c>
      <c r="M104" s="20">
        <v>0</v>
      </c>
      <c r="N104" s="20"/>
      <c r="O104" s="21"/>
      <c r="P104" s="21"/>
      <c r="Q104" s="20">
        <v>0</v>
      </c>
      <c r="R104" s="20">
        <v>0</v>
      </c>
      <c r="S104" s="20"/>
      <c r="T104" s="20"/>
      <c r="U104" s="20">
        <f t="shared" si="11"/>
        <v>0</v>
      </c>
      <c r="V104" s="21">
        <f t="shared" si="9"/>
        <v>0</v>
      </c>
      <c r="W104" s="21">
        <f t="shared" si="7"/>
        <v>0</v>
      </c>
      <c r="X104" s="20"/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0</v>
      </c>
      <c r="D105" s="20"/>
      <c r="E105" s="20">
        <v>0</v>
      </c>
      <c r="F105" s="20">
        <v>0</v>
      </c>
      <c r="G105" s="20">
        <v>0</v>
      </c>
      <c r="H105" s="20">
        <v>0</v>
      </c>
      <c r="I105" s="20"/>
      <c r="J105" s="20">
        <v>0</v>
      </c>
      <c r="K105" s="20">
        <v>0</v>
      </c>
      <c r="L105" s="20">
        <v>0</v>
      </c>
      <c r="M105" s="20">
        <v>0</v>
      </c>
      <c r="N105" s="20">
        <v>0</v>
      </c>
      <c r="O105" s="21"/>
      <c r="P105" s="21"/>
      <c r="Q105" s="20">
        <v>0</v>
      </c>
      <c r="R105" s="20">
        <v>0</v>
      </c>
      <c r="S105" s="20"/>
      <c r="T105" s="20"/>
      <c r="U105" s="20">
        <f t="shared" si="11"/>
        <v>0</v>
      </c>
      <c r="V105" s="21">
        <f t="shared" si="9"/>
        <v>0</v>
      </c>
      <c r="W105" s="21">
        <f t="shared" si="7"/>
        <v>0</v>
      </c>
      <c r="X105" s="20"/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0</v>
      </c>
      <c r="D106" s="20"/>
      <c r="E106" s="20">
        <v>0</v>
      </c>
      <c r="F106" s="20">
        <v>0</v>
      </c>
      <c r="G106" s="20">
        <v>0</v>
      </c>
      <c r="H106" s="20">
        <v>0</v>
      </c>
      <c r="I106" s="20"/>
      <c r="J106" s="20">
        <v>0</v>
      </c>
      <c r="K106" s="20">
        <v>0</v>
      </c>
      <c r="L106" s="20">
        <v>0</v>
      </c>
      <c r="M106" s="20">
        <v>0</v>
      </c>
      <c r="N106" s="20">
        <v>56650</v>
      </c>
      <c r="O106" s="21"/>
      <c r="P106" s="21"/>
      <c r="Q106" s="20">
        <v>0</v>
      </c>
      <c r="R106" s="20">
        <v>0</v>
      </c>
      <c r="S106" s="20">
        <v>56650</v>
      </c>
      <c r="T106" s="20"/>
      <c r="U106" s="20">
        <f t="shared" si="11"/>
        <v>113300</v>
      </c>
      <c r="V106" s="21">
        <f t="shared" si="9"/>
        <v>0</v>
      </c>
      <c r="W106" s="21">
        <f t="shared" si="7"/>
        <v>113300</v>
      </c>
      <c r="X106" s="20">
        <v>113300</v>
      </c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>
        <v>0</v>
      </c>
      <c r="D107" s="20"/>
      <c r="E107" s="20">
        <v>0</v>
      </c>
      <c r="F107" s="20">
        <v>0</v>
      </c>
      <c r="G107" s="20">
        <v>0</v>
      </c>
      <c r="H107" s="20">
        <v>0</v>
      </c>
      <c r="I107" s="20"/>
      <c r="J107" s="20">
        <v>0</v>
      </c>
      <c r="K107" s="20">
        <v>0</v>
      </c>
      <c r="L107" s="20">
        <v>0</v>
      </c>
      <c r="M107" s="20">
        <v>0</v>
      </c>
      <c r="N107" s="20">
        <v>0</v>
      </c>
      <c r="O107" s="21"/>
      <c r="P107" s="21"/>
      <c r="Q107" s="20">
        <v>0</v>
      </c>
      <c r="R107" s="20">
        <v>0</v>
      </c>
      <c r="S107" s="20">
        <v>56650</v>
      </c>
      <c r="T107" s="20"/>
      <c r="U107" s="20">
        <f t="shared" si="11"/>
        <v>56650</v>
      </c>
      <c r="V107" s="21">
        <f t="shared" si="9"/>
        <v>0</v>
      </c>
      <c r="W107" s="21">
        <f t="shared" si="7"/>
        <v>56650</v>
      </c>
      <c r="X107" s="20">
        <v>56650</v>
      </c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0</v>
      </c>
      <c r="D108" s="20"/>
      <c r="E108" s="20">
        <v>0</v>
      </c>
      <c r="F108" s="20">
        <v>0</v>
      </c>
      <c r="G108" s="20">
        <v>0</v>
      </c>
      <c r="H108" s="20">
        <v>0</v>
      </c>
      <c r="I108" s="20"/>
      <c r="J108" s="20">
        <v>0</v>
      </c>
      <c r="K108" s="20">
        <v>0</v>
      </c>
      <c r="L108" s="20">
        <v>0</v>
      </c>
      <c r="M108" s="20">
        <v>0</v>
      </c>
      <c r="N108" s="20">
        <v>0</v>
      </c>
      <c r="O108" s="21"/>
      <c r="P108" s="21"/>
      <c r="Q108" s="20">
        <v>0</v>
      </c>
      <c r="R108" s="20">
        <v>0</v>
      </c>
      <c r="S108" s="20">
        <v>56650</v>
      </c>
      <c r="T108" s="20"/>
      <c r="U108" s="20">
        <f t="shared" si="11"/>
        <v>56650</v>
      </c>
      <c r="V108" s="21">
        <f t="shared" si="9"/>
        <v>0</v>
      </c>
      <c r="W108" s="21">
        <f t="shared" si="7"/>
        <v>56650</v>
      </c>
      <c r="X108" s="20">
        <v>56650</v>
      </c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0</v>
      </c>
      <c r="D109" s="20"/>
      <c r="E109" s="20">
        <v>0</v>
      </c>
      <c r="F109" s="20">
        <v>0</v>
      </c>
      <c r="G109" s="20">
        <v>0</v>
      </c>
      <c r="H109" s="20">
        <v>0</v>
      </c>
      <c r="I109" s="20"/>
      <c r="J109" s="20">
        <v>0</v>
      </c>
      <c r="K109" s="20">
        <v>0</v>
      </c>
      <c r="L109" s="20">
        <v>0</v>
      </c>
      <c r="M109" s="20">
        <v>0</v>
      </c>
      <c r="N109" s="20"/>
      <c r="O109" s="21"/>
      <c r="P109" s="21"/>
      <c r="Q109" s="20">
        <v>0</v>
      </c>
      <c r="R109" s="20">
        <v>0</v>
      </c>
      <c r="S109" s="20">
        <v>56650</v>
      </c>
      <c r="T109" s="20"/>
      <c r="U109" s="20">
        <f t="shared" si="11"/>
        <v>56650</v>
      </c>
      <c r="V109" s="21">
        <f t="shared" si="9"/>
        <v>0</v>
      </c>
      <c r="W109" s="21">
        <f t="shared" si="7"/>
        <v>56650</v>
      </c>
      <c r="X109" s="20">
        <v>56650</v>
      </c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0</v>
      </c>
      <c r="D110" s="20"/>
      <c r="E110" s="20">
        <v>0</v>
      </c>
      <c r="F110" s="20">
        <v>0</v>
      </c>
      <c r="G110" s="20">
        <v>0</v>
      </c>
      <c r="H110" s="20">
        <v>0</v>
      </c>
      <c r="I110" s="20"/>
      <c r="J110" s="20">
        <v>0</v>
      </c>
      <c r="K110" s="20">
        <v>0</v>
      </c>
      <c r="L110" s="20">
        <v>0</v>
      </c>
      <c r="M110" s="20">
        <v>0</v>
      </c>
      <c r="N110" s="20"/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1"/>
        <v>56650</v>
      </c>
      <c r="V110" s="21">
        <f t="shared" si="9"/>
        <v>0</v>
      </c>
      <c r="W110" s="21">
        <f t="shared" si="7"/>
        <v>56650</v>
      </c>
      <c r="X110" s="20">
        <v>56650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0</v>
      </c>
      <c r="D111" s="20"/>
      <c r="E111" s="20">
        <v>0</v>
      </c>
      <c r="F111" s="20">
        <v>0</v>
      </c>
      <c r="G111" s="20">
        <v>0</v>
      </c>
      <c r="H111" s="20">
        <v>0</v>
      </c>
      <c r="I111" s="20"/>
      <c r="J111" s="20">
        <v>0</v>
      </c>
      <c r="K111" s="20">
        <v>0</v>
      </c>
      <c r="L111" s="20">
        <v>0</v>
      </c>
      <c r="M111" s="20">
        <v>0</v>
      </c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1"/>
        <v>56650</v>
      </c>
      <c r="V111" s="21">
        <f t="shared" si="9"/>
        <v>0</v>
      </c>
      <c r="W111" s="21">
        <f t="shared" si="7"/>
        <v>56650</v>
      </c>
      <c r="X111" s="20">
        <v>56650</v>
      </c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0</v>
      </c>
      <c r="D112" s="20"/>
      <c r="E112" s="20">
        <v>0</v>
      </c>
      <c r="F112" s="20">
        <v>0</v>
      </c>
      <c r="G112" s="20">
        <v>0</v>
      </c>
      <c r="H112" s="20">
        <v>0</v>
      </c>
      <c r="I112" s="20"/>
      <c r="J112" s="20">
        <v>0</v>
      </c>
      <c r="K112" s="20">
        <v>0</v>
      </c>
      <c r="L112" s="20">
        <v>0</v>
      </c>
      <c r="M112" s="20">
        <v>0</v>
      </c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56650</v>
      </c>
      <c r="V112" s="21">
        <f t="shared" si="9"/>
        <v>0</v>
      </c>
      <c r="W112" s="21">
        <f t="shared" si="7"/>
        <v>56650</v>
      </c>
      <c r="X112" s="20">
        <v>56650</v>
      </c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0</v>
      </c>
      <c r="D113" s="20"/>
      <c r="E113" s="20">
        <v>0</v>
      </c>
      <c r="F113" s="20">
        <v>0</v>
      </c>
      <c r="G113" s="20">
        <v>0</v>
      </c>
      <c r="H113" s="20">
        <v>0</v>
      </c>
      <c r="I113" s="20"/>
      <c r="J113" s="20">
        <v>0</v>
      </c>
      <c r="K113" s="20">
        <v>0</v>
      </c>
      <c r="L113" s="20">
        <v>0</v>
      </c>
      <c r="M113" s="20">
        <v>0</v>
      </c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56650</v>
      </c>
      <c r="V113" s="21">
        <f t="shared" si="9"/>
        <v>0</v>
      </c>
      <c r="W113" s="21">
        <f t="shared" si="7"/>
        <v>56650</v>
      </c>
      <c r="X113" s="20">
        <v>56650</v>
      </c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0</v>
      </c>
      <c r="D114" s="20"/>
      <c r="E114" s="20">
        <v>0</v>
      </c>
      <c r="F114" s="20">
        <v>0</v>
      </c>
      <c r="G114" s="20">
        <v>0</v>
      </c>
      <c r="H114" s="20">
        <v>0</v>
      </c>
      <c r="I114" s="20"/>
      <c r="J114" s="20">
        <v>0</v>
      </c>
      <c r="K114" s="20">
        <v>0</v>
      </c>
      <c r="L114" s="20">
        <v>0</v>
      </c>
      <c r="M114" s="20">
        <v>0</v>
      </c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56650</v>
      </c>
      <c r="V114" s="21">
        <f t="shared" si="9"/>
        <v>0</v>
      </c>
      <c r="W114" s="21">
        <f t="shared" si="7"/>
        <v>56650</v>
      </c>
      <c r="X114" s="20">
        <v>56650</v>
      </c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0</v>
      </c>
      <c r="D115" s="20"/>
      <c r="E115" s="20">
        <v>0</v>
      </c>
      <c r="F115" s="20">
        <v>0</v>
      </c>
      <c r="G115" s="20">
        <v>0</v>
      </c>
      <c r="H115" s="20">
        <v>0</v>
      </c>
      <c r="I115" s="20"/>
      <c r="J115" s="20">
        <v>0</v>
      </c>
      <c r="K115" s="20">
        <v>0</v>
      </c>
      <c r="L115" s="20">
        <v>0</v>
      </c>
      <c r="M115" s="20">
        <v>0</v>
      </c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58859</v>
      </c>
      <c r="V115" s="21">
        <f t="shared" si="9"/>
        <v>0</v>
      </c>
      <c r="W115" s="21">
        <f t="shared" si="7"/>
        <v>58859</v>
      </c>
      <c r="X115" s="20">
        <v>58859</v>
      </c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0</v>
      </c>
      <c r="D116" s="20"/>
      <c r="E116" s="20">
        <v>0</v>
      </c>
      <c r="F116" s="20">
        <v>0</v>
      </c>
      <c r="G116" s="20">
        <v>0</v>
      </c>
      <c r="H116" s="20">
        <v>0</v>
      </c>
      <c r="I116" s="20"/>
      <c r="J116" s="20">
        <v>0</v>
      </c>
      <c r="K116" s="20">
        <v>0</v>
      </c>
      <c r="L116" s="20">
        <v>0</v>
      </c>
      <c r="M116" s="20">
        <v>0</v>
      </c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58859</v>
      </c>
      <c r="V116" s="21">
        <f t="shared" si="9"/>
        <v>0</v>
      </c>
      <c r="W116" s="21">
        <f t="shared" si="7"/>
        <v>58859</v>
      </c>
      <c r="X116" s="20">
        <v>58859</v>
      </c>
      <c r="Y116" s="21">
        <f t="shared" si="8"/>
        <v>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0</v>
      </c>
      <c r="D117" s="20"/>
      <c r="E117" s="20">
        <v>0</v>
      </c>
      <c r="F117" s="20">
        <v>0</v>
      </c>
      <c r="G117" s="20">
        <v>0</v>
      </c>
      <c r="H117" s="20">
        <v>0</v>
      </c>
      <c r="I117" s="20"/>
      <c r="J117" s="20">
        <v>0</v>
      </c>
      <c r="K117" s="20">
        <v>0</v>
      </c>
      <c r="L117" s="20">
        <v>0</v>
      </c>
      <c r="M117" s="20">
        <v>0</v>
      </c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58859</v>
      </c>
      <c r="V117" s="21">
        <f t="shared" si="9"/>
        <v>0</v>
      </c>
      <c r="W117" s="21">
        <f t="shared" si="7"/>
        <v>58859</v>
      </c>
      <c r="X117" s="20">
        <v>58859</v>
      </c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0</v>
      </c>
      <c r="D118" s="20"/>
      <c r="E118" s="20">
        <v>0</v>
      </c>
      <c r="F118" s="20">
        <v>0</v>
      </c>
      <c r="G118" s="20">
        <v>0</v>
      </c>
      <c r="H118" s="20">
        <v>0</v>
      </c>
      <c r="I118" s="20"/>
      <c r="J118" s="20">
        <v>0</v>
      </c>
      <c r="K118" s="20">
        <v>0</v>
      </c>
      <c r="L118" s="20">
        <v>0</v>
      </c>
      <c r="M118" s="20">
        <v>0</v>
      </c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58859</v>
      </c>
      <c r="V118" s="21">
        <f t="shared" si="9"/>
        <v>0</v>
      </c>
      <c r="W118" s="21">
        <f t="shared" si="7"/>
        <v>58859</v>
      </c>
      <c r="X118" s="20">
        <v>58859</v>
      </c>
      <c r="Y118" s="21">
        <f t="shared" si="8"/>
        <v>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0</v>
      </c>
      <c r="D119" s="20"/>
      <c r="E119" s="20">
        <v>0</v>
      </c>
      <c r="F119" s="20">
        <v>0</v>
      </c>
      <c r="G119" s="20">
        <v>0</v>
      </c>
      <c r="H119" s="20">
        <v>0</v>
      </c>
      <c r="I119" s="20"/>
      <c r="J119" s="20">
        <v>0</v>
      </c>
      <c r="K119" s="20">
        <v>0</v>
      </c>
      <c r="L119" s="20">
        <v>0</v>
      </c>
      <c r="M119" s="20">
        <v>0</v>
      </c>
      <c r="N119" s="20">
        <v>80000</v>
      </c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138859</v>
      </c>
      <c r="V119" s="21">
        <f t="shared" si="9"/>
        <v>0</v>
      </c>
      <c r="W119" s="21">
        <f t="shared" si="7"/>
        <v>138859</v>
      </c>
      <c r="X119" s="20">
        <v>138859</v>
      </c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0</v>
      </c>
      <c r="D120" s="20"/>
      <c r="E120" s="20">
        <v>0</v>
      </c>
      <c r="F120" s="20">
        <v>0</v>
      </c>
      <c r="G120" s="20">
        <v>0</v>
      </c>
      <c r="H120" s="20">
        <v>0</v>
      </c>
      <c r="I120" s="20"/>
      <c r="J120" s="20">
        <v>0</v>
      </c>
      <c r="K120" s="20">
        <v>0</v>
      </c>
      <c r="L120" s="20">
        <v>0</v>
      </c>
      <c r="M120" s="20">
        <v>0</v>
      </c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58859</v>
      </c>
      <c r="V120" s="21">
        <f t="shared" si="9"/>
        <v>0</v>
      </c>
      <c r="W120" s="21">
        <f t="shared" si="7"/>
        <v>58859</v>
      </c>
      <c r="X120" s="20">
        <v>58859</v>
      </c>
      <c r="Y120" s="21">
        <f t="shared" si="8"/>
        <v>0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0</v>
      </c>
      <c r="D121" s="20"/>
      <c r="E121" s="20">
        <v>0</v>
      </c>
      <c r="F121" s="20">
        <v>0</v>
      </c>
      <c r="G121" s="20">
        <v>0</v>
      </c>
      <c r="H121" s="20">
        <v>0</v>
      </c>
      <c r="I121" s="20"/>
      <c r="J121" s="20">
        <v>0</v>
      </c>
      <c r="K121" s="20">
        <v>0</v>
      </c>
      <c r="L121" s="20">
        <v>0</v>
      </c>
      <c r="M121" s="20">
        <v>0</v>
      </c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58859</v>
      </c>
      <c r="V121" s="21">
        <f t="shared" si="9"/>
        <v>0</v>
      </c>
      <c r="W121" s="21">
        <f t="shared" si="7"/>
        <v>58859</v>
      </c>
      <c r="X121" s="20">
        <v>58859</v>
      </c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0</v>
      </c>
      <c r="D122" s="20"/>
      <c r="E122" s="20">
        <v>0</v>
      </c>
      <c r="F122" s="20">
        <v>0</v>
      </c>
      <c r="G122" s="20">
        <v>0</v>
      </c>
      <c r="H122" s="20">
        <v>0</v>
      </c>
      <c r="I122" s="20"/>
      <c r="J122" s="20">
        <v>0</v>
      </c>
      <c r="K122" s="20">
        <v>0</v>
      </c>
      <c r="L122" s="20">
        <v>0</v>
      </c>
      <c r="M122" s="20">
        <v>0</v>
      </c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58859</v>
      </c>
      <c r="V122" s="21">
        <f t="shared" si="9"/>
        <v>0</v>
      </c>
      <c r="W122" s="21">
        <f t="shared" si="7"/>
        <v>58859</v>
      </c>
      <c r="X122" s="20">
        <v>58859</v>
      </c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0</v>
      </c>
      <c r="D123" s="20"/>
      <c r="E123" s="20">
        <v>0</v>
      </c>
      <c r="F123" s="20">
        <v>0</v>
      </c>
      <c r="G123" s="20">
        <v>0</v>
      </c>
      <c r="H123" s="20">
        <v>0</v>
      </c>
      <c r="I123" s="20"/>
      <c r="J123" s="20">
        <v>0</v>
      </c>
      <c r="K123" s="20">
        <v>0</v>
      </c>
      <c r="L123" s="20">
        <v>0</v>
      </c>
      <c r="M123" s="20">
        <v>0</v>
      </c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58859</v>
      </c>
      <c r="V123" s="21">
        <f t="shared" si="9"/>
        <v>0</v>
      </c>
      <c r="W123" s="21">
        <f t="shared" si="7"/>
        <v>58859</v>
      </c>
      <c r="X123" s="20">
        <v>58859</v>
      </c>
      <c r="Y123" s="21">
        <f t="shared" si="8"/>
        <v>0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0</v>
      </c>
      <c r="D124" s="20"/>
      <c r="E124" s="20">
        <v>0</v>
      </c>
      <c r="F124" s="20">
        <v>0</v>
      </c>
      <c r="G124" s="20">
        <v>0</v>
      </c>
      <c r="H124" s="20">
        <v>0</v>
      </c>
      <c r="I124" s="20"/>
      <c r="J124" s="20">
        <v>0</v>
      </c>
      <c r="K124" s="20">
        <v>0</v>
      </c>
      <c r="L124" s="20">
        <v>0</v>
      </c>
      <c r="M124" s="20">
        <v>0</v>
      </c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58859</v>
      </c>
      <c r="V124" s="21">
        <f t="shared" si="9"/>
        <v>0</v>
      </c>
      <c r="W124" s="21">
        <f t="shared" si="7"/>
        <v>58859</v>
      </c>
      <c r="X124" s="20">
        <v>58859</v>
      </c>
      <c r="Y124" s="21">
        <f t="shared" si="8"/>
        <v>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0</v>
      </c>
      <c r="D125" s="20"/>
      <c r="E125" s="20">
        <v>0</v>
      </c>
      <c r="F125" s="20">
        <v>0</v>
      </c>
      <c r="G125" s="20">
        <v>0</v>
      </c>
      <c r="H125" s="20">
        <v>0</v>
      </c>
      <c r="I125" s="20"/>
      <c r="J125" s="20">
        <v>0</v>
      </c>
      <c r="K125" s="20">
        <v>0</v>
      </c>
      <c r="L125" s="20">
        <v>0</v>
      </c>
      <c r="M125" s="20">
        <v>0</v>
      </c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1"/>
        <v>58859</v>
      </c>
      <c r="V125" s="21">
        <f t="shared" si="9"/>
        <v>0</v>
      </c>
      <c r="W125" s="21">
        <f t="shared" si="7"/>
        <v>58859</v>
      </c>
      <c r="X125" s="20">
        <v>58859</v>
      </c>
      <c r="Y125" s="21">
        <f t="shared" si="8"/>
        <v>0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0</v>
      </c>
      <c r="D126" s="20"/>
      <c r="E126" s="20">
        <v>0</v>
      </c>
      <c r="F126" s="20">
        <v>0</v>
      </c>
      <c r="G126" s="20">
        <v>0</v>
      </c>
      <c r="H126" s="20">
        <v>0</v>
      </c>
      <c r="I126" s="20"/>
      <c r="J126" s="20">
        <v>0</v>
      </c>
      <c r="K126" s="20">
        <v>0</v>
      </c>
      <c r="L126" s="20">
        <v>0</v>
      </c>
      <c r="M126" s="20">
        <v>0</v>
      </c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1"/>
        <v>58859</v>
      </c>
      <c r="V126" s="21">
        <f t="shared" si="9"/>
        <v>0</v>
      </c>
      <c r="W126" s="21">
        <f t="shared" si="7"/>
        <v>58859</v>
      </c>
      <c r="X126" s="20">
        <v>58859</v>
      </c>
      <c r="Y126" s="21">
        <f t="shared" si="8"/>
        <v>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0</v>
      </c>
      <c r="D127" s="20"/>
      <c r="E127" s="20">
        <v>0</v>
      </c>
      <c r="F127" s="20"/>
      <c r="G127" s="20">
        <v>0</v>
      </c>
      <c r="H127" s="20">
        <v>0</v>
      </c>
      <c r="I127" s="20"/>
      <c r="J127" s="20">
        <v>0</v>
      </c>
      <c r="K127" s="20"/>
      <c r="L127" s="20">
        <v>0</v>
      </c>
      <c r="M127" s="20">
        <v>0</v>
      </c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1"/>
        <v>59734</v>
      </c>
      <c r="V127" s="21">
        <f t="shared" si="9"/>
        <v>0</v>
      </c>
      <c r="W127" s="21">
        <f t="shared" si="7"/>
        <v>59734</v>
      </c>
      <c r="X127" s="20">
        <v>59734</v>
      </c>
      <c r="Y127" s="21">
        <f t="shared" si="8"/>
        <v>0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0</v>
      </c>
      <c r="D128" s="20"/>
      <c r="E128" s="20">
        <v>0</v>
      </c>
      <c r="F128" s="20"/>
      <c r="G128" s="20">
        <v>0</v>
      </c>
      <c r="H128" s="20">
        <v>0</v>
      </c>
      <c r="I128" s="20"/>
      <c r="J128" s="20">
        <v>0</v>
      </c>
      <c r="K128" s="20"/>
      <c r="L128" s="20">
        <v>0</v>
      </c>
      <c r="M128" s="20">
        <v>0</v>
      </c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si="11"/>
        <v>72022</v>
      </c>
      <c r="V128" s="21">
        <f t="shared" si="9"/>
        <v>0</v>
      </c>
      <c r="W128" s="21">
        <f t="shared" si="7"/>
        <v>72022</v>
      </c>
      <c r="X128" s="20">
        <v>59734</v>
      </c>
      <c r="Y128" s="21">
        <f t="shared" si="8"/>
        <v>12288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0</v>
      </c>
      <c r="D129" s="20"/>
      <c r="E129" s="20">
        <v>0</v>
      </c>
      <c r="F129" s="20"/>
      <c r="G129" s="20">
        <v>0</v>
      </c>
      <c r="H129" s="20">
        <v>0</v>
      </c>
      <c r="I129" s="20"/>
      <c r="J129" s="20">
        <v>0</v>
      </c>
      <c r="K129" s="20"/>
      <c r="L129" s="20">
        <v>0</v>
      </c>
      <c r="M129" s="20">
        <v>0</v>
      </c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ref="U129:U160" si="12">G129+L129+M129+R129+S129+N129+Q129+T129</f>
        <v>59734</v>
      </c>
      <c r="V129" s="21">
        <f t="shared" si="9"/>
        <v>12288</v>
      </c>
      <c r="W129" s="21">
        <f t="shared" si="7"/>
        <v>72022</v>
      </c>
      <c r="X129" s="20">
        <v>59734</v>
      </c>
      <c r="Y129" s="21">
        <f t="shared" si="8"/>
        <v>12288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0</v>
      </c>
      <c r="D130" s="20"/>
      <c r="E130" s="20">
        <v>0</v>
      </c>
      <c r="F130" s="20"/>
      <c r="G130" s="20">
        <v>0</v>
      </c>
      <c r="H130" s="20">
        <v>0</v>
      </c>
      <c r="I130" s="20"/>
      <c r="J130" s="20">
        <v>0</v>
      </c>
      <c r="K130" s="20"/>
      <c r="L130" s="20">
        <v>0</v>
      </c>
      <c r="M130" s="20">
        <v>0</v>
      </c>
      <c r="N130" s="20"/>
      <c r="O130" s="21"/>
      <c r="P130" s="21"/>
      <c r="Q130" s="20">
        <v>0</v>
      </c>
      <c r="R130" s="20">
        <v>0</v>
      </c>
      <c r="S130" s="20">
        <v>59734</v>
      </c>
      <c r="T130" s="20"/>
      <c r="U130" s="20">
        <f t="shared" si="12"/>
        <v>59734</v>
      </c>
      <c r="V130" s="21">
        <f t="shared" si="9"/>
        <v>12288</v>
      </c>
      <c r="W130" s="21">
        <f t="shared" si="7"/>
        <v>72022</v>
      </c>
      <c r="X130" s="20">
        <v>59734</v>
      </c>
      <c r="Y130" s="21">
        <f t="shared" si="8"/>
        <v>12288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0</v>
      </c>
      <c r="D131" s="20"/>
      <c r="E131" s="20">
        <v>0</v>
      </c>
      <c r="F131" s="20"/>
      <c r="G131" s="20">
        <v>0</v>
      </c>
      <c r="H131" s="20">
        <v>0</v>
      </c>
      <c r="I131" s="20"/>
      <c r="J131" s="20">
        <v>0</v>
      </c>
      <c r="K131" s="20"/>
      <c r="L131" s="20">
        <v>0</v>
      </c>
      <c r="M131" s="20">
        <v>0</v>
      </c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2"/>
        <v>59734</v>
      </c>
      <c r="V131" s="21">
        <f t="shared" si="9"/>
        <v>12288</v>
      </c>
      <c r="W131" s="21">
        <f t="shared" si="7"/>
        <v>72022</v>
      </c>
      <c r="X131" s="20">
        <v>72022</v>
      </c>
      <c r="Y131" s="21">
        <f t="shared" si="8"/>
        <v>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0</v>
      </c>
      <c r="D132" s="20"/>
      <c r="E132" s="20">
        <v>0</v>
      </c>
      <c r="F132" s="20"/>
      <c r="G132" s="20">
        <v>0</v>
      </c>
      <c r="H132" s="20">
        <v>0</v>
      </c>
      <c r="I132" s="20"/>
      <c r="J132" s="20">
        <v>0</v>
      </c>
      <c r="K132" s="20"/>
      <c r="L132" s="20">
        <v>0</v>
      </c>
      <c r="M132" s="20">
        <v>0</v>
      </c>
      <c r="N132" s="20"/>
      <c r="O132" s="21"/>
      <c r="P132" s="21"/>
      <c r="Q132" s="20">
        <v>0</v>
      </c>
      <c r="R132" s="20">
        <v>0</v>
      </c>
      <c r="S132" s="20">
        <v>59734</v>
      </c>
      <c r="T132" s="20"/>
      <c r="U132" s="20">
        <f t="shared" si="12"/>
        <v>59734</v>
      </c>
      <c r="V132" s="21">
        <f t="shared" si="9"/>
        <v>0</v>
      </c>
      <c r="W132" s="21">
        <f t="shared" si="7"/>
        <v>59734</v>
      </c>
      <c r="X132" s="20">
        <v>59734</v>
      </c>
      <c r="Y132" s="21">
        <f t="shared" si="8"/>
        <v>0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0</v>
      </c>
      <c r="D133" s="20"/>
      <c r="E133" s="20">
        <v>0</v>
      </c>
      <c r="F133" s="20"/>
      <c r="G133" s="20">
        <v>0</v>
      </c>
      <c r="H133" s="20">
        <v>0</v>
      </c>
      <c r="I133" s="20"/>
      <c r="J133" s="20">
        <v>0</v>
      </c>
      <c r="K133" s="20"/>
      <c r="L133" s="20">
        <v>0</v>
      </c>
      <c r="M133" s="20">
        <v>0</v>
      </c>
      <c r="N133" s="20"/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12"/>
        <v>59734</v>
      </c>
      <c r="V133" s="21">
        <f t="shared" si="9"/>
        <v>0</v>
      </c>
      <c r="W133" s="21">
        <f t="shared" si="7"/>
        <v>59734</v>
      </c>
      <c r="X133" s="20">
        <v>59734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0</v>
      </c>
      <c r="D134" s="20"/>
      <c r="E134" s="20">
        <v>0</v>
      </c>
      <c r="F134" s="20"/>
      <c r="G134" s="20">
        <v>0</v>
      </c>
      <c r="H134" s="20">
        <v>0</v>
      </c>
      <c r="I134" s="20"/>
      <c r="J134" s="20">
        <v>0</v>
      </c>
      <c r="K134" s="20"/>
      <c r="L134" s="20">
        <v>0</v>
      </c>
      <c r="M134" s="20">
        <v>0</v>
      </c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2"/>
        <v>59734</v>
      </c>
      <c r="V134" s="21">
        <f t="shared" si="9"/>
        <v>0</v>
      </c>
      <c r="W134" s="21">
        <f t="shared" si="7"/>
        <v>59734</v>
      </c>
      <c r="X134" s="20">
        <v>59734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0</v>
      </c>
      <c r="D135" s="20"/>
      <c r="E135" s="20">
        <v>0</v>
      </c>
      <c r="F135" s="20"/>
      <c r="G135" s="20">
        <v>0</v>
      </c>
      <c r="H135" s="20">
        <v>0</v>
      </c>
      <c r="I135" s="20"/>
      <c r="J135" s="20">
        <v>0</v>
      </c>
      <c r="K135" s="20"/>
      <c r="L135" s="20">
        <v>0</v>
      </c>
      <c r="M135" s="20">
        <v>0</v>
      </c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2"/>
        <v>59734</v>
      </c>
      <c r="V135" s="21">
        <f t="shared" si="9"/>
        <v>0</v>
      </c>
      <c r="W135" s="21">
        <f t="shared" si="7"/>
        <v>59734</v>
      </c>
      <c r="X135" s="20">
        <v>59734</v>
      </c>
      <c r="Y135" s="21">
        <f t="shared" si="8"/>
        <v>0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0</v>
      </c>
      <c r="D136" s="20"/>
      <c r="E136" s="20">
        <v>0</v>
      </c>
      <c r="F136" s="20"/>
      <c r="G136" s="20">
        <v>0</v>
      </c>
      <c r="H136" s="20">
        <v>0</v>
      </c>
      <c r="I136" s="20"/>
      <c r="J136" s="20">
        <v>0</v>
      </c>
      <c r="K136" s="20"/>
      <c r="L136" s="20">
        <v>0</v>
      </c>
      <c r="M136" s="20">
        <v>0</v>
      </c>
      <c r="N136" s="20"/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12"/>
        <v>59734</v>
      </c>
      <c r="V136" s="21">
        <f t="shared" si="9"/>
        <v>0</v>
      </c>
      <c r="W136" s="21">
        <f t="shared" ref="W136:W186" si="13">U136+V136</f>
        <v>59734</v>
      </c>
      <c r="X136" s="20">
        <v>59734</v>
      </c>
      <c r="Y136" s="21">
        <f t="shared" ref="Y136:Y186" si="14">W136-X136</f>
        <v>0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0</v>
      </c>
      <c r="D137" s="20"/>
      <c r="E137" s="20">
        <v>0</v>
      </c>
      <c r="F137" s="20"/>
      <c r="G137" s="20">
        <v>0</v>
      </c>
      <c r="H137" s="20">
        <v>0</v>
      </c>
      <c r="I137" s="20"/>
      <c r="J137" s="20">
        <v>0</v>
      </c>
      <c r="K137" s="20"/>
      <c r="L137" s="20">
        <v>0</v>
      </c>
      <c r="M137" s="20">
        <v>0</v>
      </c>
      <c r="N137" s="20"/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12"/>
        <v>59734</v>
      </c>
      <c r="V137" s="21">
        <f t="shared" ref="V137:V186" si="15">Y136</f>
        <v>0</v>
      </c>
      <c r="W137" s="21">
        <f t="shared" si="13"/>
        <v>59734</v>
      </c>
      <c r="X137" s="20">
        <v>59734</v>
      </c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0</v>
      </c>
      <c r="D138" s="20"/>
      <c r="E138" s="20">
        <v>0</v>
      </c>
      <c r="F138" s="20"/>
      <c r="G138" s="20">
        <v>0</v>
      </c>
      <c r="H138" s="20">
        <v>0</v>
      </c>
      <c r="I138" s="20"/>
      <c r="J138" s="20">
        <v>0</v>
      </c>
      <c r="K138" s="20"/>
      <c r="L138" s="20">
        <v>0</v>
      </c>
      <c r="M138" s="20">
        <v>0</v>
      </c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/>
      <c r="U138" s="20">
        <f t="shared" si="12"/>
        <v>79734</v>
      </c>
      <c r="V138" s="21">
        <f t="shared" si="15"/>
        <v>0</v>
      </c>
      <c r="W138" s="21">
        <f t="shared" si="13"/>
        <v>79734</v>
      </c>
      <c r="X138" s="20">
        <v>81536</v>
      </c>
      <c r="Y138" s="21">
        <f t="shared" si="14"/>
        <v>-1802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0</v>
      </c>
      <c r="D139" s="20"/>
      <c r="E139" s="20">
        <v>0</v>
      </c>
      <c r="F139" s="20"/>
      <c r="G139" s="20">
        <v>0</v>
      </c>
      <c r="H139" s="20">
        <v>0</v>
      </c>
      <c r="I139" s="20"/>
      <c r="J139" s="20">
        <v>0</v>
      </c>
      <c r="K139" s="20"/>
      <c r="L139" s="20">
        <v>0</v>
      </c>
      <c r="M139" s="20">
        <v>0</v>
      </c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/>
      <c r="U139" s="20">
        <f t="shared" si="12"/>
        <v>66536</v>
      </c>
      <c r="V139" s="21">
        <f t="shared" si="15"/>
        <v>-1802</v>
      </c>
      <c r="W139" s="21">
        <f t="shared" si="13"/>
        <v>64734</v>
      </c>
      <c r="X139" s="20">
        <v>66536</v>
      </c>
      <c r="Y139" s="21">
        <f t="shared" si="14"/>
        <v>-1802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0</v>
      </c>
      <c r="D140" s="20"/>
      <c r="E140" s="20">
        <v>0</v>
      </c>
      <c r="F140" s="20"/>
      <c r="G140" s="20">
        <v>0</v>
      </c>
      <c r="H140" s="20">
        <v>0</v>
      </c>
      <c r="I140" s="20"/>
      <c r="J140" s="20">
        <v>0</v>
      </c>
      <c r="K140" s="20"/>
      <c r="L140" s="20">
        <v>0</v>
      </c>
      <c r="M140" s="20">
        <v>0</v>
      </c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/>
      <c r="U140" s="20">
        <f t="shared" si="12"/>
        <v>66536</v>
      </c>
      <c r="V140" s="21">
        <f t="shared" si="15"/>
        <v>-1802</v>
      </c>
      <c r="W140" s="21">
        <f t="shared" si="13"/>
        <v>64734</v>
      </c>
      <c r="X140" s="20">
        <v>66536</v>
      </c>
      <c r="Y140" s="21">
        <f t="shared" si="14"/>
        <v>-1802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0</v>
      </c>
      <c r="D141" s="20"/>
      <c r="E141" s="20">
        <v>0</v>
      </c>
      <c r="F141" s="20"/>
      <c r="G141" s="20">
        <v>0</v>
      </c>
      <c r="H141" s="20">
        <v>0</v>
      </c>
      <c r="I141" s="20"/>
      <c r="J141" s="20">
        <v>0</v>
      </c>
      <c r="K141" s="20"/>
      <c r="L141" s="20">
        <v>0</v>
      </c>
      <c r="M141" s="20">
        <v>0</v>
      </c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12"/>
        <v>66536</v>
      </c>
      <c r="V141" s="21">
        <f t="shared" si="15"/>
        <v>-1802</v>
      </c>
      <c r="W141" s="21">
        <f t="shared" si="13"/>
        <v>64734</v>
      </c>
      <c r="X141" s="20">
        <v>66536</v>
      </c>
      <c r="Y141" s="21">
        <f t="shared" si="14"/>
        <v>-1802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0</v>
      </c>
      <c r="D142" s="20"/>
      <c r="E142" s="20">
        <v>0</v>
      </c>
      <c r="F142" s="20"/>
      <c r="G142" s="20">
        <v>0</v>
      </c>
      <c r="H142" s="20">
        <v>0</v>
      </c>
      <c r="I142" s="20"/>
      <c r="J142" s="20">
        <v>0</v>
      </c>
      <c r="K142" s="20"/>
      <c r="L142" s="20">
        <v>0</v>
      </c>
      <c r="M142" s="20">
        <v>0</v>
      </c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/>
      <c r="U142" s="20">
        <f t="shared" si="12"/>
        <v>66536</v>
      </c>
      <c r="V142" s="21">
        <f t="shared" si="15"/>
        <v>-1802</v>
      </c>
      <c r="W142" s="21">
        <f t="shared" si="13"/>
        <v>64734</v>
      </c>
      <c r="X142" s="20">
        <v>64734</v>
      </c>
      <c r="Y142" s="21">
        <f t="shared" si="14"/>
        <v>0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0</v>
      </c>
      <c r="D143" s="20"/>
      <c r="E143" s="20">
        <v>0</v>
      </c>
      <c r="F143" s="20"/>
      <c r="G143" s="20">
        <v>0</v>
      </c>
      <c r="H143" s="20">
        <v>0</v>
      </c>
      <c r="I143" s="20"/>
      <c r="J143" s="20">
        <v>0</v>
      </c>
      <c r="K143" s="20"/>
      <c r="L143" s="20">
        <v>0</v>
      </c>
      <c r="M143" s="20">
        <v>0</v>
      </c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/>
      <c r="U143" s="20">
        <f t="shared" si="12"/>
        <v>66536</v>
      </c>
      <c r="V143" s="21">
        <f t="shared" si="15"/>
        <v>0</v>
      </c>
      <c r="W143" s="21">
        <f t="shared" si="13"/>
        <v>66536</v>
      </c>
      <c r="X143" s="20">
        <v>66536</v>
      </c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0</v>
      </c>
      <c r="D144" s="20"/>
      <c r="E144" s="20">
        <v>0</v>
      </c>
      <c r="F144" s="20"/>
      <c r="G144" s="20">
        <v>0</v>
      </c>
      <c r="H144" s="20">
        <v>0</v>
      </c>
      <c r="I144" s="20"/>
      <c r="J144" s="20">
        <v>0</v>
      </c>
      <c r="K144" s="20"/>
      <c r="L144" s="20">
        <v>0</v>
      </c>
      <c r="M144" s="20">
        <v>0</v>
      </c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66536</v>
      </c>
      <c r="V144" s="21">
        <f t="shared" si="15"/>
        <v>0</v>
      </c>
      <c r="W144" s="21">
        <f t="shared" si="13"/>
        <v>66536</v>
      </c>
      <c r="X144" s="20">
        <v>66536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0</v>
      </c>
      <c r="D145" s="20"/>
      <c r="E145" s="20">
        <v>0</v>
      </c>
      <c r="F145" s="20"/>
      <c r="G145" s="20">
        <v>0</v>
      </c>
      <c r="H145" s="20">
        <v>0</v>
      </c>
      <c r="I145" s="20"/>
      <c r="J145" s="20">
        <v>0</v>
      </c>
      <c r="K145" s="20"/>
      <c r="L145" s="20">
        <v>0</v>
      </c>
      <c r="M145" s="20">
        <v>0</v>
      </c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2"/>
        <v>66536</v>
      </c>
      <c r="V145" s="21">
        <f t="shared" si="15"/>
        <v>0</v>
      </c>
      <c r="W145" s="21">
        <f t="shared" si="13"/>
        <v>66536</v>
      </c>
      <c r="X145" s="20">
        <v>66536</v>
      </c>
      <c r="Y145" s="21">
        <f t="shared" si="14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0</v>
      </c>
      <c r="D146" s="20"/>
      <c r="E146" s="20">
        <v>0</v>
      </c>
      <c r="F146" s="20"/>
      <c r="G146" s="20">
        <v>0</v>
      </c>
      <c r="H146" s="20">
        <v>0</v>
      </c>
      <c r="I146" s="20"/>
      <c r="J146" s="20">
        <v>0</v>
      </c>
      <c r="K146" s="20"/>
      <c r="L146" s="20">
        <v>0</v>
      </c>
      <c r="M146" s="20">
        <v>0</v>
      </c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2"/>
        <v>66536</v>
      </c>
      <c r="V146" s="21">
        <f t="shared" si="15"/>
        <v>0</v>
      </c>
      <c r="W146" s="21">
        <f t="shared" si="13"/>
        <v>66536</v>
      </c>
      <c r="X146" s="20">
        <v>66536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0</v>
      </c>
      <c r="D147" s="20"/>
      <c r="E147" s="20">
        <v>0</v>
      </c>
      <c r="F147" s="20"/>
      <c r="G147" s="20">
        <v>0</v>
      </c>
      <c r="H147" s="20">
        <v>0</v>
      </c>
      <c r="I147" s="20"/>
      <c r="J147" s="20">
        <v>0</v>
      </c>
      <c r="K147" s="20"/>
      <c r="L147" s="20">
        <v>0</v>
      </c>
      <c r="M147" s="20">
        <v>0</v>
      </c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2"/>
        <v>66536</v>
      </c>
      <c r="V147" s="21">
        <f t="shared" si="15"/>
        <v>0</v>
      </c>
      <c r="W147" s="21">
        <f t="shared" si="13"/>
        <v>66536</v>
      </c>
      <c r="X147" s="20">
        <v>66536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0</v>
      </c>
      <c r="D148" s="20"/>
      <c r="E148" s="20">
        <v>0</v>
      </c>
      <c r="F148" s="20"/>
      <c r="G148" s="20">
        <v>0</v>
      </c>
      <c r="H148" s="20">
        <v>0</v>
      </c>
      <c r="I148" s="20"/>
      <c r="J148" s="20">
        <v>0</v>
      </c>
      <c r="K148" s="20"/>
      <c r="L148" s="20">
        <v>0</v>
      </c>
      <c r="M148" s="20">
        <v>0</v>
      </c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2"/>
        <v>66536</v>
      </c>
      <c r="V148" s="21">
        <f t="shared" si="15"/>
        <v>0</v>
      </c>
      <c r="W148" s="21">
        <f t="shared" si="13"/>
        <v>66536</v>
      </c>
      <c r="X148" s="20">
        <v>66536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0</v>
      </c>
      <c r="D149" s="20"/>
      <c r="E149" s="20">
        <v>0</v>
      </c>
      <c r="F149" s="20"/>
      <c r="G149" s="20">
        <v>0</v>
      </c>
      <c r="H149" s="20">
        <v>0</v>
      </c>
      <c r="I149" s="20"/>
      <c r="J149" s="20">
        <v>0</v>
      </c>
      <c r="K149" s="20"/>
      <c r="L149" s="20">
        <v>0</v>
      </c>
      <c r="M149" s="20">
        <v>0</v>
      </c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2"/>
        <v>66536</v>
      </c>
      <c r="V149" s="21">
        <f t="shared" si="15"/>
        <v>0</v>
      </c>
      <c r="W149" s="21">
        <f t="shared" si="13"/>
        <v>66536</v>
      </c>
      <c r="X149" s="20">
        <v>66536</v>
      </c>
      <c r="Y149" s="21">
        <f t="shared" si="14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0</v>
      </c>
      <c r="D150" s="20"/>
      <c r="E150" s="20">
        <v>0</v>
      </c>
      <c r="F150" s="20"/>
      <c r="G150" s="20">
        <v>0</v>
      </c>
      <c r="H150" s="20">
        <v>0</v>
      </c>
      <c r="I150" s="20"/>
      <c r="J150" s="20">
        <v>0</v>
      </c>
      <c r="K150" s="20"/>
      <c r="L150" s="20">
        <v>0</v>
      </c>
      <c r="M150" s="20">
        <v>0</v>
      </c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2"/>
        <v>68536</v>
      </c>
      <c r="V150" s="21">
        <f t="shared" si="15"/>
        <v>0</v>
      </c>
      <c r="W150" s="21">
        <f t="shared" si="13"/>
        <v>68536</v>
      </c>
      <c r="X150" s="20">
        <v>71395</v>
      </c>
      <c r="Y150" s="21">
        <f t="shared" si="14"/>
        <v>-2859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0</v>
      </c>
      <c r="D151" s="20"/>
      <c r="E151" s="20">
        <v>0</v>
      </c>
      <c r="F151" s="20"/>
      <c r="G151" s="20">
        <v>0</v>
      </c>
      <c r="H151" s="20">
        <v>0</v>
      </c>
      <c r="I151" s="20"/>
      <c r="J151" s="20">
        <v>0</v>
      </c>
      <c r="K151" s="20"/>
      <c r="L151" s="20">
        <v>0</v>
      </c>
      <c r="M151" s="20">
        <v>0</v>
      </c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12"/>
        <v>71395</v>
      </c>
      <c r="V151" s="21">
        <f t="shared" si="15"/>
        <v>-2859</v>
      </c>
      <c r="W151" s="21">
        <f t="shared" si="13"/>
        <v>68536</v>
      </c>
      <c r="X151" s="20">
        <v>68536</v>
      </c>
      <c r="Y151" s="21">
        <f t="shared" si="14"/>
        <v>0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0</v>
      </c>
      <c r="D152" s="20"/>
      <c r="E152" s="20">
        <v>0</v>
      </c>
      <c r="F152" s="20"/>
      <c r="G152" s="20">
        <v>0</v>
      </c>
      <c r="H152" s="20">
        <v>0</v>
      </c>
      <c r="I152" s="20"/>
      <c r="J152" s="20">
        <v>0</v>
      </c>
      <c r="K152" s="20"/>
      <c r="L152" s="20">
        <v>0</v>
      </c>
      <c r="M152" s="20">
        <v>0</v>
      </c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2"/>
        <v>71395</v>
      </c>
      <c r="V152" s="21">
        <f t="shared" si="15"/>
        <v>0</v>
      </c>
      <c r="W152" s="21">
        <f t="shared" si="13"/>
        <v>71395</v>
      </c>
      <c r="X152" s="20">
        <v>71395</v>
      </c>
      <c r="Y152" s="21">
        <f t="shared" si="14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0</v>
      </c>
      <c r="D153" s="20"/>
      <c r="E153" s="20">
        <v>0</v>
      </c>
      <c r="F153" s="20"/>
      <c r="G153" s="20">
        <v>0</v>
      </c>
      <c r="H153" s="20">
        <v>0</v>
      </c>
      <c r="I153" s="20"/>
      <c r="J153" s="20">
        <v>0</v>
      </c>
      <c r="K153" s="20"/>
      <c r="L153" s="20">
        <v>0</v>
      </c>
      <c r="M153" s="20">
        <v>0</v>
      </c>
      <c r="N153" s="20">
        <v>7000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2"/>
        <v>71395</v>
      </c>
      <c r="V153" s="21">
        <f t="shared" si="15"/>
        <v>0</v>
      </c>
      <c r="W153" s="21">
        <f t="shared" si="13"/>
        <v>71395</v>
      </c>
      <c r="X153" s="20">
        <v>71395</v>
      </c>
      <c r="Y153" s="21">
        <f t="shared" si="14"/>
        <v>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0</v>
      </c>
      <c r="D154" s="20"/>
      <c r="E154" s="20">
        <v>0</v>
      </c>
      <c r="F154" s="20"/>
      <c r="G154" s="20">
        <v>0</v>
      </c>
      <c r="H154" s="20">
        <v>0</v>
      </c>
      <c r="I154" s="20"/>
      <c r="J154" s="20">
        <v>0</v>
      </c>
      <c r="K154" s="20"/>
      <c r="L154" s="20">
        <v>0</v>
      </c>
      <c r="M154" s="20">
        <v>0</v>
      </c>
      <c r="N154" s="20">
        <v>7000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2"/>
        <v>71395</v>
      </c>
      <c r="V154" s="21">
        <f t="shared" si="15"/>
        <v>0</v>
      </c>
      <c r="W154" s="21">
        <f t="shared" si="13"/>
        <v>71395</v>
      </c>
      <c r="X154" s="20">
        <v>71395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0</v>
      </c>
      <c r="D155" s="20"/>
      <c r="E155" s="20">
        <v>0</v>
      </c>
      <c r="F155" s="20"/>
      <c r="G155" s="20">
        <v>0</v>
      </c>
      <c r="H155" s="20">
        <v>0</v>
      </c>
      <c r="I155" s="20"/>
      <c r="J155" s="20">
        <v>0</v>
      </c>
      <c r="K155" s="20"/>
      <c r="L155" s="20">
        <v>0</v>
      </c>
      <c r="M155" s="20">
        <v>0</v>
      </c>
      <c r="N155" s="20">
        <v>7000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2"/>
        <v>71395</v>
      </c>
      <c r="V155" s="21">
        <f t="shared" si="15"/>
        <v>0</v>
      </c>
      <c r="W155" s="21">
        <f t="shared" si="13"/>
        <v>71395</v>
      </c>
      <c r="X155" s="20">
        <v>71395</v>
      </c>
      <c r="Y155" s="21">
        <f t="shared" si="14"/>
        <v>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0</v>
      </c>
      <c r="D156" s="20"/>
      <c r="E156" s="20">
        <v>0</v>
      </c>
      <c r="F156" s="20"/>
      <c r="G156" s="20">
        <v>0</v>
      </c>
      <c r="H156" s="20">
        <v>0</v>
      </c>
      <c r="I156" s="20"/>
      <c r="J156" s="20">
        <v>0</v>
      </c>
      <c r="K156" s="20"/>
      <c r="L156" s="20">
        <v>0</v>
      </c>
      <c r="M156" s="20">
        <v>0</v>
      </c>
      <c r="N156" s="20">
        <v>7000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2"/>
        <v>71395</v>
      </c>
      <c r="V156" s="21">
        <f t="shared" si="15"/>
        <v>0</v>
      </c>
      <c r="W156" s="21">
        <f t="shared" si="13"/>
        <v>71395</v>
      </c>
      <c r="X156" s="20">
        <v>71395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0</v>
      </c>
      <c r="D157" s="20">
        <v>9</v>
      </c>
      <c r="E157" s="20">
        <v>9</v>
      </c>
      <c r="F157" s="20">
        <v>146</v>
      </c>
      <c r="G157" s="20">
        <v>1314</v>
      </c>
      <c r="H157" s="20">
        <v>0</v>
      </c>
      <c r="I157" s="20">
        <v>6</v>
      </c>
      <c r="J157" s="20">
        <v>6</v>
      </c>
      <c r="K157" s="20">
        <v>360</v>
      </c>
      <c r="L157" s="20">
        <v>2160</v>
      </c>
      <c r="M157" s="20">
        <v>0</v>
      </c>
      <c r="N157" s="20">
        <v>7000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74869</v>
      </c>
      <c r="V157" s="21">
        <f t="shared" si="15"/>
        <v>0</v>
      </c>
      <c r="W157" s="21">
        <f t="shared" si="13"/>
        <v>74869</v>
      </c>
      <c r="X157" s="20">
        <v>71395</v>
      </c>
      <c r="Y157" s="21">
        <f t="shared" si="14"/>
        <v>3474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9</v>
      </c>
      <c r="D158" s="20">
        <v>9</v>
      </c>
      <c r="E158" s="20">
        <v>0</v>
      </c>
      <c r="F158" s="20"/>
      <c r="G158" s="20">
        <v>0</v>
      </c>
      <c r="H158" s="20">
        <v>6</v>
      </c>
      <c r="I158" s="20">
        <v>11</v>
      </c>
      <c r="J158" s="20">
        <v>5</v>
      </c>
      <c r="K158" s="20">
        <v>360</v>
      </c>
      <c r="L158" s="20">
        <v>1800</v>
      </c>
      <c r="M158" s="20">
        <v>0</v>
      </c>
      <c r="N158" s="20">
        <v>7000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73195</v>
      </c>
      <c r="V158" s="21">
        <f t="shared" si="15"/>
        <v>3474</v>
      </c>
      <c r="W158" s="21">
        <f t="shared" si="13"/>
        <v>76669</v>
      </c>
      <c r="X158" s="20">
        <v>76669</v>
      </c>
      <c r="Y158" s="21">
        <f t="shared" si="14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9</v>
      </c>
      <c r="D159" s="20">
        <v>28</v>
      </c>
      <c r="E159" s="20">
        <v>19</v>
      </c>
      <c r="F159" s="20">
        <v>146</v>
      </c>
      <c r="G159" s="20">
        <v>2774</v>
      </c>
      <c r="H159" s="20">
        <v>11</v>
      </c>
      <c r="I159" s="20">
        <v>12</v>
      </c>
      <c r="J159" s="20">
        <v>1</v>
      </c>
      <c r="K159" s="20">
        <v>360</v>
      </c>
      <c r="L159" s="20">
        <v>360</v>
      </c>
      <c r="M159" s="20">
        <v>0</v>
      </c>
      <c r="N159" s="20">
        <v>7000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74529</v>
      </c>
      <c r="V159" s="21">
        <f t="shared" si="15"/>
        <v>0</v>
      </c>
      <c r="W159" s="21">
        <f t="shared" si="13"/>
        <v>74529</v>
      </c>
      <c r="X159" s="20">
        <v>74529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28</v>
      </c>
      <c r="D160" s="20">
        <v>28</v>
      </c>
      <c r="E160" s="20">
        <v>0</v>
      </c>
      <c r="F160" s="20"/>
      <c r="G160" s="20">
        <v>0</v>
      </c>
      <c r="H160" s="20">
        <v>12</v>
      </c>
      <c r="I160" s="20">
        <v>12</v>
      </c>
      <c r="J160" s="20">
        <v>0</v>
      </c>
      <c r="K160" s="20"/>
      <c r="L160" s="20">
        <v>0</v>
      </c>
      <c r="M160" s="20">
        <v>0</v>
      </c>
      <c r="N160" s="20">
        <v>7000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si="12"/>
        <v>71395</v>
      </c>
      <c r="V160" s="21">
        <f t="shared" si="15"/>
        <v>0</v>
      </c>
      <c r="W160" s="21">
        <f t="shared" si="13"/>
        <v>71395</v>
      </c>
      <c r="X160" s="20">
        <v>71395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28</v>
      </c>
      <c r="D161" s="20">
        <v>28</v>
      </c>
      <c r="E161" s="20">
        <v>0</v>
      </c>
      <c r="F161" s="20"/>
      <c r="G161" s="20">
        <v>0</v>
      </c>
      <c r="H161" s="20">
        <v>12</v>
      </c>
      <c r="I161" s="20">
        <v>12</v>
      </c>
      <c r="J161" s="20">
        <v>0</v>
      </c>
      <c r="K161" s="20"/>
      <c r="L161" s="20">
        <v>0</v>
      </c>
      <c r="M161" s="20">
        <v>0</v>
      </c>
      <c r="N161" s="20">
        <v>7000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ref="U161:U192" si="17">G161+L161+M161+R161+S161+N161+Q161+T161</f>
        <v>71395</v>
      </c>
      <c r="V161" s="21">
        <f t="shared" si="15"/>
        <v>0</v>
      </c>
      <c r="W161" s="21">
        <f t="shared" si="13"/>
        <v>71395</v>
      </c>
      <c r="X161" s="20">
        <v>71395</v>
      </c>
      <c r="Y161" s="21">
        <f t="shared" si="14"/>
        <v>0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28</v>
      </c>
      <c r="D162" s="20">
        <v>28</v>
      </c>
      <c r="E162" s="20">
        <v>0</v>
      </c>
      <c r="F162" s="20"/>
      <c r="G162" s="20">
        <v>0</v>
      </c>
      <c r="H162" s="20">
        <v>12</v>
      </c>
      <c r="I162" s="20">
        <v>12</v>
      </c>
      <c r="J162" s="20">
        <v>0</v>
      </c>
      <c r="K162" s="20"/>
      <c r="L162" s="20">
        <v>0</v>
      </c>
      <c r="M162" s="20">
        <v>0</v>
      </c>
      <c r="N162" s="20">
        <v>7000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si="17"/>
        <v>71395</v>
      </c>
      <c r="V162" s="21">
        <f t="shared" si="15"/>
        <v>0</v>
      </c>
      <c r="W162" s="21">
        <f t="shared" si="13"/>
        <v>71395</v>
      </c>
      <c r="X162" s="20">
        <v>71395</v>
      </c>
      <c r="Y162" s="21">
        <f t="shared" si="14"/>
        <v>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28</v>
      </c>
      <c r="D163" s="20">
        <v>28</v>
      </c>
      <c r="E163" s="20">
        <v>0</v>
      </c>
      <c r="F163" s="20"/>
      <c r="G163" s="20">
        <v>0</v>
      </c>
      <c r="H163" s="20">
        <v>12</v>
      </c>
      <c r="I163" s="20">
        <v>12</v>
      </c>
      <c r="J163" s="20">
        <v>0</v>
      </c>
      <c r="K163" s="20"/>
      <c r="L163" s="20">
        <v>0</v>
      </c>
      <c r="M163" s="20">
        <v>0</v>
      </c>
      <c r="N163" s="20">
        <v>7000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81395</v>
      </c>
      <c r="V163" s="21">
        <f t="shared" si="15"/>
        <v>0</v>
      </c>
      <c r="W163" s="21">
        <f t="shared" si="13"/>
        <v>81395</v>
      </c>
      <c r="X163" s="20">
        <v>81395</v>
      </c>
      <c r="Y163" s="21">
        <f t="shared" si="14"/>
        <v>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28</v>
      </c>
      <c r="D164" s="20">
        <v>28</v>
      </c>
      <c r="E164" s="20">
        <v>0</v>
      </c>
      <c r="F164" s="20"/>
      <c r="G164" s="20">
        <v>0</v>
      </c>
      <c r="H164" s="20">
        <v>12</v>
      </c>
      <c r="I164" s="20">
        <v>12</v>
      </c>
      <c r="J164" s="20">
        <v>0</v>
      </c>
      <c r="K164" s="20"/>
      <c r="L164" s="20">
        <v>0</v>
      </c>
      <c r="M164" s="20">
        <v>0</v>
      </c>
      <c r="N164" s="20">
        <v>7000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81395</v>
      </c>
      <c r="V164" s="21">
        <f t="shared" si="15"/>
        <v>0</v>
      </c>
      <c r="W164" s="21">
        <f t="shared" si="13"/>
        <v>81395</v>
      </c>
      <c r="X164" s="20">
        <v>81395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28</v>
      </c>
      <c r="D165" s="20">
        <v>28</v>
      </c>
      <c r="E165" s="20">
        <v>0</v>
      </c>
      <c r="F165" s="20"/>
      <c r="G165" s="20">
        <v>0</v>
      </c>
      <c r="H165" s="20">
        <v>12</v>
      </c>
      <c r="I165" s="20">
        <v>12</v>
      </c>
      <c r="J165" s="20">
        <v>0</v>
      </c>
      <c r="K165" s="20"/>
      <c r="L165" s="20">
        <v>0</v>
      </c>
      <c r="M165" s="20">
        <v>0</v>
      </c>
      <c r="N165" s="20">
        <v>7000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7"/>
        <v>81395</v>
      </c>
      <c r="V165" s="21">
        <f t="shared" si="15"/>
        <v>0</v>
      </c>
      <c r="W165" s="21">
        <f t="shared" si="13"/>
        <v>81395</v>
      </c>
      <c r="X165" s="20">
        <v>81395</v>
      </c>
      <c r="Y165" s="21">
        <f t="shared" si="14"/>
        <v>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28</v>
      </c>
      <c r="D166" s="20">
        <v>42</v>
      </c>
      <c r="E166" s="20">
        <v>14</v>
      </c>
      <c r="F166" s="20">
        <v>146</v>
      </c>
      <c r="G166" s="20">
        <v>2044</v>
      </c>
      <c r="H166" s="20">
        <v>12</v>
      </c>
      <c r="I166" s="20">
        <v>14</v>
      </c>
      <c r="J166" s="20">
        <v>2</v>
      </c>
      <c r="K166" s="20">
        <v>360</v>
      </c>
      <c r="L166" s="20">
        <v>720</v>
      </c>
      <c r="M166" s="20">
        <v>0</v>
      </c>
      <c r="N166" s="20">
        <v>7000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17"/>
        <v>84159</v>
      </c>
      <c r="V166" s="21">
        <f t="shared" si="15"/>
        <v>0</v>
      </c>
      <c r="W166" s="21">
        <f t="shared" si="13"/>
        <v>84159</v>
      </c>
      <c r="X166" s="20">
        <v>84159</v>
      </c>
      <c r="Y166" s="21">
        <f t="shared" si="14"/>
        <v>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42</v>
      </c>
      <c r="D167" s="20">
        <v>92</v>
      </c>
      <c r="E167" s="20">
        <v>50</v>
      </c>
      <c r="F167" s="20">
        <v>146</v>
      </c>
      <c r="G167" s="20">
        <v>7300</v>
      </c>
      <c r="H167" s="20">
        <v>14</v>
      </c>
      <c r="I167" s="20">
        <v>18</v>
      </c>
      <c r="J167" s="20">
        <v>4</v>
      </c>
      <c r="K167" s="20">
        <v>360</v>
      </c>
      <c r="L167" s="20">
        <v>1440</v>
      </c>
      <c r="M167" s="20">
        <v>0</v>
      </c>
      <c r="N167" s="20">
        <v>7000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90135</v>
      </c>
      <c r="V167" s="21">
        <f t="shared" si="15"/>
        <v>0</v>
      </c>
      <c r="W167" s="21">
        <f t="shared" si="13"/>
        <v>90135</v>
      </c>
      <c r="X167" s="20">
        <v>90135</v>
      </c>
      <c r="Y167" s="21">
        <f t="shared" si="14"/>
        <v>0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92</v>
      </c>
      <c r="D168" s="20">
        <v>128</v>
      </c>
      <c r="E168" s="20">
        <v>36</v>
      </c>
      <c r="F168" s="20">
        <v>146</v>
      </c>
      <c r="G168" s="20">
        <v>5256</v>
      </c>
      <c r="H168" s="20">
        <v>18</v>
      </c>
      <c r="I168" s="20">
        <v>19</v>
      </c>
      <c r="J168" s="20">
        <v>1</v>
      </c>
      <c r="K168" s="20">
        <v>360</v>
      </c>
      <c r="L168" s="20">
        <v>360</v>
      </c>
      <c r="M168" s="20">
        <v>0</v>
      </c>
      <c r="N168" s="20">
        <v>7000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87011</v>
      </c>
      <c r="V168" s="21">
        <f t="shared" si="15"/>
        <v>0</v>
      </c>
      <c r="W168" s="21">
        <f t="shared" si="13"/>
        <v>87011</v>
      </c>
      <c r="X168" s="20">
        <v>87011</v>
      </c>
      <c r="Y168" s="21">
        <f t="shared" si="14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128</v>
      </c>
      <c r="D169" s="20">
        <v>185</v>
      </c>
      <c r="E169" s="20">
        <v>57</v>
      </c>
      <c r="F169" s="20">
        <v>146</v>
      </c>
      <c r="G169" s="20">
        <v>8322</v>
      </c>
      <c r="H169" s="20">
        <v>19</v>
      </c>
      <c r="I169" s="20">
        <v>23</v>
      </c>
      <c r="J169" s="20">
        <v>4</v>
      </c>
      <c r="K169" s="20">
        <v>360</v>
      </c>
      <c r="L169" s="20">
        <v>1440</v>
      </c>
      <c r="M169" s="20">
        <v>0</v>
      </c>
      <c r="N169" s="20">
        <v>7000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91157</v>
      </c>
      <c r="V169" s="21">
        <f t="shared" si="15"/>
        <v>0</v>
      </c>
      <c r="W169" s="21">
        <f t="shared" si="13"/>
        <v>91157</v>
      </c>
      <c r="X169" s="20">
        <v>91157</v>
      </c>
      <c r="Y169" s="21">
        <f t="shared" si="14"/>
        <v>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185</v>
      </c>
      <c r="D170" s="20">
        <v>221</v>
      </c>
      <c r="E170" s="20">
        <v>36</v>
      </c>
      <c r="F170" s="20">
        <v>146</v>
      </c>
      <c r="G170" s="20">
        <v>5256</v>
      </c>
      <c r="H170" s="20">
        <v>23</v>
      </c>
      <c r="I170" s="20">
        <v>31</v>
      </c>
      <c r="J170" s="20">
        <v>8</v>
      </c>
      <c r="K170" s="20">
        <v>360</v>
      </c>
      <c r="L170" s="20">
        <v>2880</v>
      </c>
      <c r="M170" s="20">
        <v>0</v>
      </c>
      <c r="N170" s="20">
        <v>7000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89531</v>
      </c>
      <c r="V170" s="21">
        <f t="shared" si="15"/>
        <v>0</v>
      </c>
      <c r="W170" s="21">
        <f t="shared" si="13"/>
        <v>89531</v>
      </c>
      <c r="X170" s="20">
        <v>89531</v>
      </c>
      <c r="Y170" s="21">
        <f t="shared" si="14"/>
        <v>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221</v>
      </c>
      <c r="D171" s="20">
        <v>267</v>
      </c>
      <c r="E171" s="20">
        <v>46</v>
      </c>
      <c r="F171" s="20">
        <v>146</v>
      </c>
      <c r="G171" s="20">
        <v>6716</v>
      </c>
      <c r="H171" s="20">
        <v>31</v>
      </c>
      <c r="I171" s="20">
        <v>33</v>
      </c>
      <c r="J171" s="20">
        <v>2</v>
      </c>
      <c r="K171" s="20">
        <v>360</v>
      </c>
      <c r="L171" s="20">
        <v>720</v>
      </c>
      <c r="M171" s="20">
        <v>0</v>
      </c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88831</v>
      </c>
      <c r="V171" s="21">
        <f t="shared" si="15"/>
        <v>0</v>
      </c>
      <c r="W171" s="21">
        <f t="shared" si="13"/>
        <v>88831</v>
      </c>
      <c r="X171" s="20">
        <v>88831</v>
      </c>
      <c r="Y171" s="21">
        <f t="shared" si="14"/>
        <v>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267</v>
      </c>
      <c r="D172" s="20">
        <v>316</v>
      </c>
      <c r="E172" s="20">
        <v>49</v>
      </c>
      <c r="F172" s="20">
        <v>146</v>
      </c>
      <c r="G172" s="20">
        <v>7154</v>
      </c>
      <c r="H172" s="20">
        <v>33</v>
      </c>
      <c r="I172" s="20">
        <v>38</v>
      </c>
      <c r="J172" s="20">
        <v>5</v>
      </c>
      <c r="K172" s="20">
        <v>360</v>
      </c>
      <c r="L172" s="20">
        <v>1800</v>
      </c>
      <c r="M172" s="20">
        <v>0</v>
      </c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90349</v>
      </c>
      <c r="V172" s="21">
        <f t="shared" si="15"/>
        <v>0</v>
      </c>
      <c r="W172" s="21">
        <f t="shared" si="13"/>
        <v>90349</v>
      </c>
      <c r="X172" s="20">
        <v>90349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316</v>
      </c>
      <c r="D173" s="20">
        <v>370</v>
      </c>
      <c r="E173" s="20">
        <v>54</v>
      </c>
      <c r="F173" s="20">
        <v>146</v>
      </c>
      <c r="G173" s="20">
        <v>7884</v>
      </c>
      <c r="H173" s="20">
        <v>38</v>
      </c>
      <c r="I173" s="20">
        <v>43</v>
      </c>
      <c r="J173" s="20">
        <v>5</v>
      </c>
      <c r="K173" s="20">
        <v>360</v>
      </c>
      <c r="L173" s="20">
        <v>1800</v>
      </c>
      <c r="M173" s="20">
        <v>0</v>
      </c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91079</v>
      </c>
      <c r="V173" s="21">
        <f t="shared" si="15"/>
        <v>0</v>
      </c>
      <c r="W173" s="21">
        <f t="shared" si="13"/>
        <v>91079</v>
      </c>
      <c r="X173" s="20">
        <v>91079</v>
      </c>
      <c r="Y173" s="21">
        <f t="shared" si="14"/>
        <v>0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370</v>
      </c>
      <c r="D174" s="20">
        <v>437</v>
      </c>
      <c r="E174" s="20">
        <v>67</v>
      </c>
      <c r="F174" s="20">
        <v>146</v>
      </c>
      <c r="G174" s="20">
        <v>9782</v>
      </c>
      <c r="H174" s="20">
        <v>43</v>
      </c>
      <c r="I174" s="20">
        <v>48</v>
      </c>
      <c r="J174" s="20">
        <v>5</v>
      </c>
      <c r="K174" s="20">
        <v>360</v>
      </c>
      <c r="L174" s="20">
        <v>1800</v>
      </c>
      <c r="M174" s="20">
        <v>0</v>
      </c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92977</v>
      </c>
      <c r="V174" s="21">
        <f t="shared" si="15"/>
        <v>0</v>
      </c>
      <c r="W174" s="21">
        <f t="shared" si="13"/>
        <v>92977</v>
      </c>
      <c r="X174" s="20">
        <v>92977</v>
      </c>
      <c r="Y174" s="21">
        <f t="shared" si="14"/>
        <v>0</v>
      </c>
      <c r="AA174">
        <f t="shared" si="16"/>
        <v>0</v>
      </c>
    </row>
    <row r="175" spans="1:27" ht="15.75" hidden="1" thickBot="1" x14ac:dyDescent="0.3">
      <c r="A175" s="18">
        <v>2017</v>
      </c>
      <c r="B175" s="38" t="s">
        <v>35</v>
      </c>
      <c r="C175" s="39">
        <v>437</v>
      </c>
      <c r="D175" s="39">
        <v>512</v>
      </c>
      <c r="E175" s="39">
        <v>75</v>
      </c>
      <c r="F175" s="39">
        <v>146</v>
      </c>
      <c r="G175" s="69">
        <v>10950</v>
      </c>
      <c r="H175" s="39">
        <v>48</v>
      </c>
      <c r="I175" s="48">
        <v>53</v>
      </c>
      <c r="J175" s="39">
        <v>5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2795</v>
      </c>
      <c r="M175" s="69">
        <v>3731</v>
      </c>
      <c r="N175" s="69">
        <v>7000</v>
      </c>
      <c r="O175" s="41"/>
      <c r="P175" s="41"/>
      <c r="Q175" s="69">
        <v>0</v>
      </c>
      <c r="R175" s="69">
        <v>0</v>
      </c>
      <c r="S175" s="69">
        <v>76410</v>
      </c>
      <c r="T175" s="69"/>
      <c r="U175" s="69">
        <f t="shared" si="17"/>
        <v>100886</v>
      </c>
      <c r="V175" s="41">
        <f t="shared" si="15"/>
        <v>0</v>
      </c>
      <c r="W175" s="41">
        <f t="shared" si="13"/>
        <v>100886</v>
      </c>
      <c r="X175" s="49">
        <v>97155</v>
      </c>
      <c r="Y175" s="41">
        <f t="shared" si="14"/>
        <v>3731</v>
      </c>
      <c r="AA175">
        <f t="shared" si="16"/>
        <v>0</v>
      </c>
    </row>
    <row r="176" spans="1:27" ht="15.75" hidden="1" thickBot="1" x14ac:dyDescent="0.3">
      <c r="A176" s="18"/>
      <c r="B176" s="43" t="s">
        <v>36</v>
      </c>
      <c r="C176" s="44">
        <v>512</v>
      </c>
      <c r="D176" s="44">
        <v>564</v>
      </c>
      <c r="E176" s="44">
        <v>52</v>
      </c>
      <c r="F176" s="44">
        <v>146</v>
      </c>
      <c r="G176" s="70">
        <v>7592</v>
      </c>
      <c r="H176" s="44">
        <v>53</v>
      </c>
      <c r="I176" s="50">
        <v>56</v>
      </c>
      <c r="J176" s="44">
        <v>3</v>
      </c>
      <c r="K176" s="44">
        <f>IF(J176&lt;=120,559,IF(AND(J176&gt;=121,J176&lt;=150),739,IF(AND(J176&gt;=151,J176&lt;=200),1279,IF(J176&gt;=201,2359,))))</f>
        <v>559</v>
      </c>
      <c r="L176" s="70">
        <f t="shared" ref="L176:L186" si="18">IF(K176=559,K176*J176,IF(K176=739,120*559+(J176-120)*739,IF(K176=1279,120*559+30*739+(J176-150)*1279,IF(K176=2359,120*559+30*739+50*1279+(J176-200)*2359,))))</f>
        <v>1677</v>
      </c>
      <c r="M176" s="70">
        <v>3731</v>
      </c>
      <c r="N176" s="70">
        <v>7000</v>
      </c>
      <c r="O176" s="46"/>
      <c r="P176" s="46"/>
      <c r="Q176" s="70">
        <v>0</v>
      </c>
      <c r="R176" s="70">
        <v>0</v>
      </c>
      <c r="S176" s="70">
        <v>76410</v>
      </c>
      <c r="T176" s="70"/>
      <c r="U176" s="70">
        <f t="shared" si="17"/>
        <v>96410</v>
      </c>
      <c r="V176" s="46">
        <f t="shared" si="15"/>
        <v>3731</v>
      </c>
      <c r="W176" s="46">
        <f t="shared" si="13"/>
        <v>100141</v>
      </c>
      <c r="X176" s="51">
        <v>100141</v>
      </c>
      <c r="Y176" s="46">
        <f t="shared" si="14"/>
        <v>0</v>
      </c>
      <c r="AA176">
        <f t="shared" si="16"/>
        <v>0</v>
      </c>
    </row>
    <row r="177" spans="1:27" ht="15.75" hidden="1" thickBot="1" x14ac:dyDescent="0.3">
      <c r="A177" s="18"/>
      <c r="B177" s="43" t="s">
        <v>37</v>
      </c>
      <c r="C177" s="44">
        <v>564</v>
      </c>
      <c r="D177" s="44">
        <v>639</v>
      </c>
      <c r="E177" s="44">
        <v>75</v>
      </c>
      <c r="F177" s="44">
        <v>146</v>
      </c>
      <c r="G177" s="70">
        <v>10950</v>
      </c>
      <c r="H177" s="44">
        <v>56</v>
      </c>
      <c r="I177" s="50">
        <v>58</v>
      </c>
      <c r="J177" s="44">
        <v>2</v>
      </c>
      <c r="K177" s="44">
        <f t="shared" ref="K177:K182" si="19">IF(J177&lt;=120,559,IF(AND(J177&gt;=121,J177&lt;=150),739,IF(AND(J177&gt;=151,J177&lt;=200),1279,IF(J177&gt;=201,2359,))))</f>
        <v>559</v>
      </c>
      <c r="L177" s="70">
        <f t="shared" si="18"/>
        <v>1118</v>
      </c>
      <c r="M177" s="70">
        <v>3731</v>
      </c>
      <c r="N177" s="70">
        <v>7000</v>
      </c>
      <c r="O177" s="46"/>
      <c r="P177" s="46"/>
      <c r="Q177" s="70">
        <v>0</v>
      </c>
      <c r="R177" s="70">
        <v>0</v>
      </c>
      <c r="S177" s="70">
        <v>76410</v>
      </c>
      <c r="T177" s="70"/>
      <c r="U177" s="70">
        <f t="shared" si="17"/>
        <v>99209</v>
      </c>
      <c r="V177" s="46">
        <f t="shared" si="15"/>
        <v>0</v>
      </c>
      <c r="W177" s="46">
        <f t="shared" si="13"/>
        <v>99209</v>
      </c>
      <c r="X177" s="51">
        <v>99209</v>
      </c>
      <c r="Y177" s="46">
        <f t="shared" si="14"/>
        <v>0</v>
      </c>
      <c r="AA177">
        <f t="shared" si="16"/>
        <v>0</v>
      </c>
    </row>
    <row r="178" spans="1:27" ht="15.75" hidden="1" thickBot="1" x14ac:dyDescent="0.3">
      <c r="A178" s="18"/>
      <c r="B178" s="43" t="s">
        <v>38</v>
      </c>
      <c r="C178" s="44">
        <v>639</v>
      </c>
      <c r="D178" s="44">
        <v>709</v>
      </c>
      <c r="E178" s="44">
        <v>70</v>
      </c>
      <c r="F178" s="44">
        <v>146</v>
      </c>
      <c r="G178" s="70">
        <v>10220</v>
      </c>
      <c r="H178" s="44">
        <v>58</v>
      </c>
      <c r="I178" s="50">
        <v>63</v>
      </c>
      <c r="J178" s="44">
        <v>5</v>
      </c>
      <c r="K178" s="44">
        <f t="shared" si="19"/>
        <v>559</v>
      </c>
      <c r="L178" s="70">
        <f t="shared" si="18"/>
        <v>2795</v>
      </c>
      <c r="M178" s="70">
        <v>3731</v>
      </c>
      <c r="N178" s="70">
        <v>7000</v>
      </c>
      <c r="O178" s="46"/>
      <c r="P178" s="46"/>
      <c r="Q178" s="70">
        <v>0</v>
      </c>
      <c r="R178" s="70">
        <v>0</v>
      </c>
      <c r="S178" s="70">
        <v>76410</v>
      </c>
      <c r="T178" s="70"/>
      <c r="U178" s="70">
        <f t="shared" si="17"/>
        <v>100156</v>
      </c>
      <c r="V178" s="46">
        <f t="shared" si="15"/>
        <v>0</v>
      </c>
      <c r="W178" s="46">
        <f t="shared" si="13"/>
        <v>100156</v>
      </c>
      <c r="X178" s="51">
        <v>100156</v>
      </c>
      <c r="Y178" s="46">
        <f t="shared" si="14"/>
        <v>0</v>
      </c>
      <c r="AA178">
        <f t="shared" si="16"/>
        <v>0</v>
      </c>
    </row>
    <row r="179" spans="1:27" ht="15.75" hidden="1" thickBot="1" x14ac:dyDescent="0.3">
      <c r="A179" s="18"/>
      <c r="B179" s="43" t="s">
        <v>39</v>
      </c>
      <c r="C179" s="44">
        <v>709</v>
      </c>
      <c r="D179" s="44">
        <v>782</v>
      </c>
      <c r="E179" s="44">
        <v>73</v>
      </c>
      <c r="F179" s="44">
        <v>146</v>
      </c>
      <c r="G179" s="70">
        <v>10658</v>
      </c>
      <c r="H179" s="44">
        <v>63</v>
      </c>
      <c r="I179" s="50">
        <v>68</v>
      </c>
      <c r="J179" s="44">
        <v>5</v>
      </c>
      <c r="K179" s="44">
        <f t="shared" si="19"/>
        <v>559</v>
      </c>
      <c r="L179" s="70">
        <f t="shared" si="18"/>
        <v>2795</v>
      </c>
      <c r="M179" s="70">
        <v>3731</v>
      </c>
      <c r="N179" s="70">
        <v>7000</v>
      </c>
      <c r="O179" s="46"/>
      <c r="P179" s="46"/>
      <c r="Q179" s="70">
        <v>0</v>
      </c>
      <c r="R179" s="70">
        <v>0</v>
      </c>
      <c r="S179" s="70">
        <v>76410</v>
      </c>
      <c r="T179" s="70"/>
      <c r="U179" s="70">
        <f t="shared" si="17"/>
        <v>100594</v>
      </c>
      <c r="V179" s="46">
        <f t="shared" si="15"/>
        <v>0</v>
      </c>
      <c r="W179" s="46">
        <f t="shared" si="13"/>
        <v>100594</v>
      </c>
      <c r="X179" s="51">
        <v>100594</v>
      </c>
      <c r="Y179" s="46">
        <f t="shared" si="14"/>
        <v>0</v>
      </c>
      <c r="AA179">
        <f t="shared" si="16"/>
        <v>0</v>
      </c>
    </row>
    <row r="180" spans="1:27" ht="15.75" hidden="1" thickBot="1" x14ac:dyDescent="0.3">
      <c r="A180" s="18"/>
      <c r="B180" s="43" t="s">
        <v>40</v>
      </c>
      <c r="C180" s="44">
        <v>782</v>
      </c>
      <c r="D180" s="44">
        <v>845</v>
      </c>
      <c r="E180" s="44">
        <v>63</v>
      </c>
      <c r="F180" s="44">
        <v>146</v>
      </c>
      <c r="G180" s="70">
        <v>9198</v>
      </c>
      <c r="H180" s="44">
        <v>68</v>
      </c>
      <c r="I180" s="50">
        <v>71</v>
      </c>
      <c r="J180" s="44">
        <v>3</v>
      </c>
      <c r="K180" s="44">
        <f t="shared" si="19"/>
        <v>559</v>
      </c>
      <c r="L180" s="70">
        <f t="shared" si="18"/>
        <v>1677</v>
      </c>
      <c r="M180" s="70">
        <v>3731</v>
      </c>
      <c r="N180" s="70">
        <v>7000</v>
      </c>
      <c r="O180" s="46"/>
      <c r="P180" s="46"/>
      <c r="Q180" s="70">
        <v>0</v>
      </c>
      <c r="R180" s="70">
        <v>0</v>
      </c>
      <c r="S180" s="70">
        <v>76410</v>
      </c>
      <c r="T180" s="70"/>
      <c r="U180" s="70">
        <f t="shared" si="17"/>
        <v>98016</v>
      </c>
      <c r="V180" s="46">
        <f t="shared" si="15"/>
        <v>0</v>
      </c>
      <c r="W180" s="46">
        <f t="shared" si="13"/>
        <v>98016</v>
      </c>
      <c r="X180" s="51">
        <v>98016</v>
      </c>
      <c r="Y180" s="46">
        <f t="shared" si="14"/>
        <v>0</v>
      </c>
      <c r="AA180">
        <f t="shared" si="16"/>
        <v>0</v>
      </c>
    </row>
    <row r="181" spans="1:27" ht="15.75" hidden="1" thickBot="1" x14ac:dyDescent="0.3">
      <c r="A181" s="18"/>
      <c r="B181" s="43" t="s">
        <v>41</v>
      </c>
      <c r="C181" s="44">
        <v>845</v>
      </c>
      <c r="D181" s="44">
        <v>917</v>
      </c>
      <c r="E181" s="44">
        <v>72</v>
      </c>
      <c r="F181" s="44">
        <v>146</v>
      </c>
      <c r="G181" s="70">
        <v>10512</v>
      </c>
      <c r="H181" s="44">
        <v>71</v>
      </c>
      <c r="I181" s="50">
        <v>74</v>
      </c>
      <c r="J181" s="44">
        <v>3</v>
      </c>
      <c r="K181" s="44">
        <f t="shared" si="19"/>
        <v>559</v>
      </c>
      <c r="L181" s="70">
        <f t="shared" si="18"/>
        <v>1677</v>
      </c>
      <c r="M181" s="70">
        <v>3731</v>
      </c>
      <c r="N181" s="70">
        <v>7000</v>
      </c>
      <c r="O181" s="46"/>
      <c r="P181" s="46"/>
      <c r="Q181" s="70">
        <v>0</v>
      </c>
      <c r="R181" s="70">
        <v>0</v>
      </c>
      <c r="S181" s="70">
        <v>76410</v>
      </c>
      <c r="T181" s="70"/>
      <c r="U181" s="70">
        <f t="shared" si="17"/>
        <v>99330</v>
      </c>
      <c r="V181" s="46">
        <f t="shared" si="15"/>
        <v>0</v>
      </c>
      <c r="W181" s="46">
        <f t="shared" si="13"/>
        <v>99330</v>
      </c>
      <c r="X181" s="51">
        <v>99330</v>
      </c>
      <c r="Y181" s="46">
        <f t="shared" si="14"/>
        <v>0</v>
      </c>
      <c r="AA181">
        <f t="shared" si="16"/>
        <v>0</v>
      </c>
    </row>
    <row r="182" spans="1:27" ht="15.75" hidden="1" thickBot="1" x14ac:dyDescent="0.3">
      <c r="A182" s="18"/>
      <c r="B182" s="43" t="s">
        <v>42</v>
      </c>
      <c r="C182" s="44">
        <v>917</v>
      </c>
      <c r="D182" s="44">
        <v>990</v>
      </c>
      <c r="E182" s="44">
        <f>D182-C182</f>
        <v>73</v>
      </c>
      <c r="F182" s="44">
        <v>146</v>
      </c>
      <c r="G182" s="70">
        <f>F182*E182</f>
        <v>10658</v>
      </c>
      <c r="H182" s="44">
        <v>74</v>
      </c>
      <c r="I182" s="50">
        <v>78</v>
      </c>
      <c r="J182" s="44">
        <f>I182-H182</f>
        <v>4</v>
      </c>
      <c r="K182" s="44">
        <f t="shared" si="19"/>
        <v>559</v>
      </c>
      <c r="L182" s="70">
        <f t="shared" si="18"/>
        <v>2236</v>
      </c>
      <c r="M182" s="70">
        <v>3731</v>
      </c>
      <c r="N182" s="70">
        <v>7981</v>
      </c>
      <c r="O182" s="46"/>
      <c r="P182" s="46"/>
      <c r="Q182" s="70">
        <v>0</v>
      </c>
      <c r="R182" s="70">
        <v>0</v>
      </c>
      <c r="S182" s="70">
        <v>76410</v>
      </c>
      <c r="T182" s="70"/>
      <c r="U182" s="70">
        <f t="shared" si="17"/>
        <v>101016</v>
      </c>
      <c r="V182" s="46">
        <f t="shared" si="15"/>
        <v>0</v>
      </c>
      <c r="W182" s="46">
        <f t="shared" si="13"/>
        <v>101016</v>
      </c>
      <c r="X182" s="70">
        <v>101016</v>
      </c>
      <c r="Y182" s="46">
        <f t="shared" si="14"/>
        <v>0</v>
      </c>
      <c r="AA182">
        <f t="shared" si="16"/>
        <v>0</v>
      </c>
    </row>
    <row r="183" spans="1:27" ht="15.75" hidden="1" thickBot="1" x14ac:dyDescent="0.3">
      <c r="A183" s="18"/>
      <c r="B183" s="43" t="s">
        <v>43</v>
      </c>
      <c r="C183" s="44">
        <f>D182</f>
        <v>990</v>
      </c>
      <c r="D183" s="44">
        <v>1059</v>
      </c>
      <c r="E183" s="44">
        <f t="shared" ref="E183:E186" si="20">D183-C183</f>
        <v>69</v>
      </c>
      <c r="F183" s="44">
        <v>146</v>
      </c>
      <c r="G183" s="70">
        <f t="shared" ref="G183:G186" si="21">F183*E183</f>
        <v>10074</v>
      </c>
      <c r="H183" s="44">
        <f>I182</f>
        <v>78</v>
      </c>
      <c r="I183" s="44">
        <v>84</v>
      </c>
      <c r="J183" s="44">
        <f t="shared" ref="J183:J186" si="22">I183-H183</f>
        <v>6</v>
      </c>
      <c r="K183" s="44">
        <v>559</v>
      </c>
      <c r="L183" s="70">
        <f t="shared" si="18"/>
        <v>3354</v>
      </c>
      <c r="M183" s="70">
        <v>3731</v>
      </c>
      <c r="N183" s="70">
        <v>7997</v>
      </c>
      <c r="O183" s="46"/>
      <c r="P183" s="46"/>
      <c r="Q183" s="70">
        <v>0</v>
      </c>
      <c r="R183" s="70">
        <v>0</v>
      </c>
      <c r="S183" s="70">
        <v>76410</v>
      </c>
      <c r="T183" s="70"/>
      <c r="U183" s="70">
        <f t="shared" si="17"/>
        <v>101566</v>
      </c>
      <c r="V183" s="46">
        <f t="shared" si="15"/>
        <v>0</v>
      </c>
      <c r="W183" s="46">
        <f t="shared" si="13"/>
        <v>101566</v>
      </c>
      <c r="X183" s="70">
        <v>101566</v>
      </c>
      <c r="Y183" s="46">
        <f t="shared" si="14"/>
        <v>0</v>
      </c>
    </row>
    <row r="184" spans="1:27" ht="15.75" hidden="1" thickBot="1" x14ac:dyDescent="0.3">
      <c r="A184" s="18"/>
      <c r="B184" s="43" t="s">
        <v>44</v>
      </c>
      <c r="C184" s="44">
        <f t="shared" ref="C184:C186" si="23">D183</f>
        <v>1059</v>
      </c>
      <c r="D184" s="44">
        <v>1132</v>
      </c>
      <c r="E184" s="44">
        <f t="shared" si="20"/>
        <v>73</v>
      </c>
      <c r="F184" s="44">
        <v>146</v>
      </c>
      <c r="G184" s="70">
        <f t="shared" si="21"/>
        <v>10658</v>
      </c>
      <c r="H184" s="44">
        <f t="shared" ref="H184:H186" si="24">I183</f>
        <v>84</v>
      </c>
      <c r="I184" s="44">
        <v>93</v>
      </c>
      <c r="J184" s="44">
        <f t="shared" si="22"/>
        <v>9</v>
      </c>
      <c r="K184" s="44">
        <v>559</v>
      </c>
      <c r="L184" s="70">
        <f t="shared" si="18"/>
        <v>5031</v>
      </c>
      <c r="M184" s="70">
        <v>3731</v>
      </c>
      <c r="N184" s="70">
        <v>7990</v>
      </c>
      <c r="O184" s="46"/>
      <c r="P184" s="46"/>
      <c r="Q184" s="70">
        <v>0</v>
      </c>
      <c r="R184" s="70">
        <v>0</v>
      </c>
      <c r="S184" s="70">
        <v>76410</v>
      </c>
      <c r="T184" s="70"/>
      <c r="U184" s="70">
        <f t="shared" si="17"/>
        <v>103820</v>
      </c>
      <c r="V184" s="46">
        <f t="shared" si="15"/>
        <v>0</v>
      </c>
      <c r="W184" s="46">
        <f t="shared" si="13"/>
        <v>103820</v>
      </c>
      <c r="X184" s="70">
        <v>103820</v>
      </c>
      <c r="Y184" s="46">
        <f t="shared" si="14"/>
        <v>0</v>
      </c>
    </row>
    <row r="185" spans="1:27" ht="15.75" hidden="1" thickBot="1" x14ac:dyDescent="0.3">
      <c r="A185" s="18"/>
      <c r="B185" s="43" t="s">
        <v>45</v>
      </c>
      <c r="C185" s="44">
        <f t="shared" si="23"/>
        <v>1132</v>
      </c>
      <c r="D185" s="44">
        <v>1214</v>
      </c>
      <c r="E185" s="44">
        <f t="shared" si="20"/>
        <v>82</v>
      </c>
      <c r="F185" s="44">
        <v>146</v>
      </c>
      <c r="G185" s="70">
        <f t="shared" si="21"/>
        <v>11972</v>
      </c>
      <c r="H185" s="44">
        <f t="shared" si="24"/>
        <v>93</v>
      </c>
      <c r="I185" s="44">
        <v>98</v>
      </c>
      <c r="J185" s="44">
        <f t="shared" si="22"/>
        <v>5</v>
      </c>
      <c r="K185" s="44">
        <v>559</v>
      </c>
      <c r="L185" s="70">
        <f t="shared" si="18"/>
        <v>2795</v>
      </c>
      <c r="M185" s="70">
        <v>3731</v>
      </c>
      <c r="N185" s="70">
        <v>8019</v>
      </c>
      <c r="O185" s="46"/>
      <c r="P185" s="46"/>
      <c r="Q185" s="70">
        <v>0</v>
      </c>
      <c r="R185" s="70">
        <v>0</v>
      </c>
      <c r="S185" s="70">
        <v>76410</v>
      </c>
      <c r="T185" s="70"/>
      <c r="U185" s="70">
        <f t="shared" si="17"/>
        <v>102927</v>
      </c>
      <c r="V185" s="46">
        <f t="shared" si="15"/>
        <v>0</v>
      </c>
      <c r="W185" s="46">
        <f t="shared" si="13"/>
        <v>102927</v>
      </c>
      <c r="X185" s="70">
        <v>102927</v>
      </c>
      <c r="Y185" s="46">
        <f t="shared" si="14"/>
        <v>0</v>
      </c>
    </row>
    <row r="186" spans="1:27" ht="15.75" hidden="1" thickBot="1" x14ac:dyDescent="0.3">
      <c r="A186" s="18"/>
      <c r="B186" s="83" t="s">
        <v>46</v>
      </c>
      <c r="C186" s="84">
        <f t="shared" si="23"/>
        <v>1214</v>
      </c>
      <c r="D186" s="84">
        <v>1294</v>
      </c>
      <c r="E186" s="84">
        <f t="shared" si="20"/>
        <v>80</v>
      </c>
      <c r="F186" s="84">
        <v>146</v>
      </c>
      <c r="G186" s="35">
        <f t="shared" si="21"/>
        <v>11680</v>
      </c>
      <c r="H186" s="84">
        <f t="shared" si="24"/>
        <v>98</v>
      </c>
      <c r="I186" s="84">
        <v>104</v>
      </c>
      <c r="J186" s="84">
        <f t="shared" si="22"/>
        <v>6</v>
      </c>
      <c r="K186" s="84">
        <f t="shared" ref="K186:K198" si="25">IF(J186&lt;=120,559,IF(AND(J186&gt;=121,J186&lt;=150),739,IF(AND(J186&gt;=151,J186&lt;=200),1279,IF(J186&gt;=201,2359,))))</f>
        <v>559</v>
      </c>
      <c r="L186" s="35">
        <f t="shared" si="18"/>
        <v>3354</v>
      </c>
      <c r="M186" s="35">
        <v>3731</v>
      </c>
      <c r="N186" s="35">
        <v>8039</v>
      </c>
      <c r="O186" s="46"/>
      <c r="P186" s="46"/>
      <c r="Q186" s="35">
        <v>0</v>
      </c>
      <c r="R186" s="35">
        <v>0</v>
      </c>
      <c r="S186" s="35">
        <v>76410</v>
      </c>
      <c r="T186" s="35"/>
      <c r="U186" s="35">
        <f t="shared" si="17"/>
        <v>103214</v>
      </c>
      <c r="V186" s="36">
        <f t="shared" si="15"/>
        <v>0</v>
      </c>
      <c r="W186" s="36">
        <f t="shared" si="13"/>
        <v>103214</v>
      </c>
      <c r="X186" s="35">
        <v>103214</v>
      </c>
      <c r="Y186" s="36">
        <f t="shared" si="14"/>
        <v>0</v>
      </c>
    </row>
    <row r="187" spans="1:27" ht="15.75" hidden="1" thickBot="1" x14ac:dyDescent="0.3">
      <c r="A187">
        <v>2018</v>
      </c>
      <c r="B187" s="38" t="s">
        <v>35</v>
      </c>
      <c r="C187" s="39">
        <f t="shared" ref="C187:C198" si="26">D186</f>
        <v>1294</v>
      </c>
      <c r="D187" s="39">
        <v>1407</v>
      </c>
      <c r="E187" s="39">
        <f t="shared" ref="E187:E198" si="27">D187-C187</f>
        <v>113</v>
      </c>
      <c r="F187" s="39">
        <v>146</v>
      </c>
      <c r="G187" s="69">
        <f t="shared" ref="G187:G198" si="28">F187*E187</f>
        <v>16498</v>
      </c>
      <c r="H187" s="39">
        <f t="shared" ref="H187:H198" si="29">I186</f>
        <v>104</v>
      </c>
      <c r="I187" s="39">
        <v>112</v>
      </c>
      <c r="J187" s="39">
        <f t="shared" ref="J187:J198" si="30">I187-H187</f>
        <v>8</v>
      </c>
      <c r="K187" s="39">
        <f t="shared" si="25"/>
        <v>559</v>
      </c>
      <c r="L187" s="69">
        <f t="shared" ref="L187:L198" si="31">IF(K187=559,K187*J187,IF(K187=739,120*559+(J187-120)*739,IF(K187=1279,120*559+30*739+(J187-150)*1279,IF(K187=2359,120*559+30*739+50*1279+(J187-200)*2359,))))</f>
        <v>4472</v>
      </c>
      <c r="M187" s="69">
        <v>3731</v>
      </c>
      <c r="N187" s="69">
        <v>8047</v>
      </c>
      <c r="O187" s="41"/>
      <c r="P187" s="41"/>
      <c r="Q187" s="69">
        <v>0</v>
      </c>
      <c r="R187" s="69">
        <v>0</v>
      </c>
      <c r="S187" s="69">
        <v>78144</v>
      </c>
      <c r="T187" s="69"/>
      <c r="U187" s="69">
        <f t="shared" si="17"/>
        <v>110892</v>
      </c>
      <c r="V187" s="41">
        <f t="shared" ref="V187:V198" si="32">Y186</f>
        <v>0</v>
      </c>
      <c r="W187" s="41">
        <f t="shared" ref="W187:W198" si="33">U187+V187</f>
        <v>110892</v>
      </c>
      <c r="X187" s="69">
        <v>110892</v>
      </c>
      <c r="Y187" s="41">
        <f t="shared" ref="Y187:Y198" si="34">W187-X187</f>
        <v>0</v>
      </c>
    </row>
    <row r="188" spans="1:27" ht="15.75" hidden="1" thickBot="1" x14ac:dyDescent="0.3">
      <c r="B188" s="43" t="s">
        <v>36</v>
      </c>
      <c r="C188" s="44">
        <f t="shared" si="26"/>
        <v>1407</v>
      </c>
      <c r="D188" s="44">
        <v>1486</v>
      </c>
      <c r="E188" s="44">
        <f t="shared" si="27"/>
        <v>79</v>
      </c>
      <c r="F188" s="44">
        <v>146</v>
      </c>
      <c r="G188" s="70">
        <f t="shared" si="28"/>
        <v>11534</v>
      </c>
      <c r="H188" s="44">
        <f t="shared" si="29"/>
        <v>112</v>
      </c>
      <c r="I188" s="44">
        <v>117</v>
      </c>
      <c r="J188" s="44">
        <f t="shared" si="30"/>
        <v>5</v>
      </c>
      <c r="K188" s="44">
        <f t="shared" si="25"/>
        <v>559</v>
      </c>
      <c r="L188" s="70">
        <f t="shared" si="31"/>
        <v>2795</v>
      </c>
      <c r="M188" s="70">
        <v>3731</v>
      </c>
      <c r="N188" s="70">
        <v>8077</v>
      </c>
      <c r="O188" s="46"/>
      <c r="P188" s="46"/>
      <c r="Q188" s="70">
        <v>0</v>
      </c>
      <c r="R188" s="70">
        <v>0</v>
      </c>
      <c r="S188" s="70">
        <v>78144</v>
      </c>
      <c r="T188" s="70"/>
      <c r="U188" s="70">
        <f t="shared" si="17"/>
        <v>104281</v>
      </c>
      <c r="V188" s="46">
        <f t="shared" si="32"/>
        <v>0</v>
      </c>
      <c r="W188" s="46">
        <f t="shared" si="33"/>
        <v>104281</v>
      </c>
      <c r="X188" s="70">
        <v>104281</v>
      </c>
      <c r="Y188" s="46">
        <f t="shared" si="34"/>
        <v>0</v>
      </c>
    </row>
    <row r="189" spans="1:27" ht="15.75" hidden="1" thickBot="1" x14ac:dyDescent="0.3">
      <c r="B189" s="43" t="s">
        <v>37</v>
      </c>
      <c r="C189" s="44">
        <f t="shared" si="26"/>
        <v>1486</v>
      </c>
      <c r="D189" s="44">
        <v>1581</v>
      </c>
      <c r="E189" s="44">
        <f t="shared" si="27"/>
        <v>95</v>
      </c>
      <c r="F189" s="44">
        <v>146</v>
      </c>
      <c r="G189" s="70">
        <f t="shared" si="28"/>
        <v>13870</v>
      </c>
      <c r="H189" s="44">
        <f t="shared" si="29"/>
        <v>117</v>
      </c>
      <c r="I189" s="44">
        <v>125</v>
      </c>
      <c r="J189" s="44">
        <f t="shared" si="30"/>
        <v>8</v>
      </c>
      <c r="K189" s="44">
        <f t="shared" si="25"/>
        <v>559</v>
      </c>
      <c r="L189" s="70">
        <f t="shared" si="31"/>
        <v>4472</v>
      </c>
      <c r="M189" s="70">
        <v>3731</v>
      </c>
      <c r="N189" s="70">
        <v>8090</v>
      </c>
      <c r="O189" s="46"/>
      <c r="P189" s="46"/>
      <c r="Q189" s="70">
        <v>0</v>
      </c>
      <c r="R189" s="70">
        <v>0</v>
      </c>
      <c r="S189" s="70">
        <v>78144</v>
      </c>
      <c r="T189" s="70"/>
      <c r="U189" s="70">
        <f t="shared" si="17"/>
        <v>108307</v>
      </c>
      <c r="V189" s="46">
        <f t="shared" si="32"/>
        <v>0</v>
      </c>
      <c r="W189" s="46">
        <f t="shared" si="33"/>
        <v>108307</v>
      </c>
      <c r="X189" s="70">
        <v>108307</v>
      </c>
      <c r="Y189" s="46">
        <f t="shared" si="34"/>
        <v>0</v>
      </c>
    </row>
    <row r="190" spans="1:27" ht="15.75" hidden="1" thickBot="1" x14ac:dyDescent="0.3">
      <c r="B190" s="43" t="s">
        <v>38</v>
      </c>
      <c r="C190" s="44">
        <f t="shared" si="26"/>
        <v>1581</v>
      </c>
      <c r="D190" s="44">
        <v>1687</v>
      </c>
      <c r="E190" s="44">
        <f t="shared" si="27"/>
        <v>106</v>
      </c>
      <c r="F190" s="44">
        <v>146</v>
      </c>
      <c r="G190" s="70">
        <f t="shared" si="28"/>
        <v>15476</v>
      </c>
      <c r="H190" s="44">
        <f t="shared" si="29"/>
        <v>125</v>
      </c>
      <c r="I190" s="44">
        <v>134</v>
      </c>
      <c r="J190" s="44">
        <f t="shared" si="30"/>
        <v>9</v>
      </c>
      <c r="K190" s="44">
        <f t="shared" si="25"/>
        <v>559</v>
      </c>
      <c r="L190" s="70">
        <f t="shared" si="31"/>
        <v>5031</v>
      </c>
      <c r="M190" s="70">
        <v>3731</v>
      </c>
      <c r="N190" s="70">
        <v>8101</v>
      </c>
      <c r="O190" s="46"/>
      <c r="P190" s="46"/>
      <c r="Q190" s="70">
        <v>0</v>
      </c>
      <c r="R190" s="70">
        <v>0</v>
      </c>
      <c r="S190" s="70">
        <v>78144</v>
      </c>
      <c r="T190" s="70"/>
      <c r="U190" s="70">
        <f t="shared" si="17"/>
        <v>110483</v>
      </c>
      <c r="V190" s="46">
        <f t="shared" si="32"/>
        <v>0</v>
      </c>
      <c r="W190" s="46">
        <f t="shared" si="33"/>
        <v>110483</v>
      </c>
      <c r="X190" s="70">
        <v>110483</v>
      </c>
      <c r="Y190" s="46">
        <f t="shared" si="34"/>
        <v>0</v>
      </c>
    </row>
    <row r="191" spans="1:27" ht="15.75" hidden="1" thickBot="1" x14ac:dyDescent="0.3">
      <c r="B191" s="43" t="s">
        <v>39</v>
      </c>
      <c r="C191" s="44">
        <f t="shared" si="26"/>
        <v>1687</v>
      </c>
      <c r="D191" s="44">
        <v>1782</v>
      </c>
      <c r="E191" s="44">
        <f t="shared" si="27"/>
        <v>95</v>
      </c>
      <c r="F191" s="44">
        <v>146</v>
      </c>
      <c r="G191" s="70">
        <f t="shared" si="28"/>
        <v>13870</v>
      </c>
      <c r="H191" s="44">
        <f t="shared" si="29"/>
        <v>134</v>
      </c>
      <c r="I191" s="44">
        <v>147</v>
      </c>
      <c r="J191" s="44">
        <f t="shared" si="30"/>
        <v>13</v>
      </c>
      <c r="K191" s="44">
        <f t="shared" si="25"/>
        <v>559</v>
      </c>
      <c r="L191" s="70">
        <f t="shared" si="31"/>
        <v>7267</v>
      </c>
      <c r="M191" s="70">
        <v>3731</v>
      </c>
      <c r="N191" s="70">
        <v>8123</v>
      </c>
      <c r="O191" s="46"/>
      <c r="P191" s="46"/>
      <c r="Q191" s="70">
        <v>0</v>
      </c>
      <c r="R191" s="70">
        <v>0</v>
      </c>
      <c r="S191" s="70">
        <v>78144</v>
      </c>
      <c r="T191" s="70"/>
      <c r="U191" s="70">
        <f t="shared" si="17"/>
        <v>111135</v>
      </c>
      <c r="V191" s="46">
        <f t="shared" si="32"/>
        <v>0</v>
      </c>
      <c r="W191" s="46">
        <f t="shared" si="33"/>
        <v>111135</v>
      </c>
      <c r="X191" s="70">
        <v>111135</v>
      </c>
      <c r="Y191" s="46">
        <f t="shared" si="34"/>
        <v>0</v>
      </c>
    </row>
    <row r="192" spans="1:27" ht="15.75" hidden="1" thickBot="1" x14ac:dyDescent="0.3">
      <c r="B192" s="43" t="s">
        <v>40</v>
      </c>
      <c r="C192" s="44">
        <f t="shared" si="26"/>
        <v>1782</v>
      </c>
      <c r="D192" s="44">
        <v>1865</v>
      </c>
      <c r="E192" s="44">
        <f t="shared" si="27"/>
        <v>83</v>
      </c>
      <c r="F192" s="44">
        <v>146</v>
      </c>
      <c r="G192" s="70">
        <f t="shared" si="28"/>
        <v>12118</v>
      </c>
      <c r="H192" s="44">
        <f t="shared" si="29"/>
        <v>147</v>
      </c>
      <c r="I192" s="44">
        <v>154</v>
      </c>
      <c r="J192" s="44">
        <f t="shared" si="30"/>
        <v>7</v>
      </c>
      <c r="K192" s="44">
        <f t="shared" si="25"/>
        <v>559</v>
      </c>
      <c r="L192" s="70">
        <f t="shared" si="31"/>
        <v>3913</v>
      </c>
      <c r="M192" s="70">
        <v>3731</v>
      </c>
      <c r="N192" s="70">
        <v>8148</v>
      </c>
      <c r="O192" s="46"/>
      <c r="P192" s="46"/>
      <c r="Q192" s="70">
        <v>0</v>
      </c>
      <c r="R192" s="70">
        <v>0</v>
      </c>
      <c r="S192" s="70">
        <v>78144</v>
      </c>
      <c r="T192" s="70"/>
      <c r="U192" s="70">
        <f t="shared" si="17"/>
        <v>106054</v>
      </c>
      <c r="V192" s="46">
        <f t="shared" si="32"/>
        <v>0</v>
      </c>
      <c r="W192" s="46">
        <f t="shared" si="33"/>
        <v>106054</v>
      </c>
      <c r="X192" s="70">
        <v>106054</v>
      </c>
      <c r="Y192" s="46">
        <f t="shared" si="34"/>
        <v>0</v>
      </c>
    </row>
    <row r="193" spans="1:25" ht="15.75" hidden="1" thickBot="1" x14ac:dyDescent="0.3">
      <c r="B193" s="43" t="s">
        <v>41</v>
      </c>
      <c r="C193" s="44">
        <f t="shared" si="26"/>
        <v>1865</v>
      </c>
      <c r="D193" s="44">
        <v>1961</v>
      </c>
      <c r="E193" s="44">
        <f t="shared" si="27"/>
        <v>96</v>
      </c>
      <c r="F193" s="44">
        <v>146</v>
      </c>
      <c r="G193" s="70">
        <f t="shared" si="28"/>
        <v>14016</v>
      </c>
      <c r="H193" s="44">
        <f t="shared" si="29"/>
        <v>154</v>
      </c>
      <c r="I193" s="44">
        <v>161</v>
      </c>
      <c r="J193" s="44">
        <f t="shared" si="30"/>
        <v>7</v>
      </c>
      <c r="K193" s="44">
        <f t="shared" si="25"/>
        <v>559</v>
      </c>
      <c r="L193" s="70">
        <f t="shared" si="31"/>
        <v>3913</v>
      </c>
      <c r="M193" s="70">
        <v>3731</v>
      </c>
      <c r="N193" s="70">
        <v>8161</v>
      </c>
      <c r="O193" s="46"/>
      <c r="P193" s="46"/>
      <c r="Q193" s="70">
        <v>0</v>
      </c>
      <c r="R193" s="70">
        <v>0</v>
      </c>
      <c r="S193" s="70">
        <v>78144</v>
      </c>
      <c r="T193" s="70"/>
      <c r="U193" s="70">
        <f t="shared" ref="U193:U222" si="35">G193+L193+M193+R193+S193+N193+Q193+T193</f>
        <v>107965</v>
      </c>
      <c r="V193" s="46">
        <f t="shared" si="32"/>
        <v>0</v>
      </c>
      <c r="W193" s="46">
        <f t="shared" si="33"/>
        <v>107965</v>
      </c>
      <c r="X193" s="70">
        <v>107965</v>
      </c>
      <c r="Y193" s="46">
        <f t="shared" si="34"/>
        <v>0</v>
      </c>
    </row>
    <row r="194" spans="1:25" ht="15.75" hidden="1" thickBot="1" x14ac:dyDescent="0.3">
      <c r="B194" s="43" t="s">
        <v>42</v>
      </c>
      <c r="C194" s="44">
        <f t="shared" si="26"/>
        <v>1961</v>
      </c>
      <c r="D194" s="44">
        <v>2051</v>
      </c>
      <c r="E194" s="44">
        <f t="shared" si="27"/>
        <v>90</v>
      </c>
      <c r="F194" s="44">
        <v>146</v>
      </c>
      <c r="G194" s="70">
        <f t="shared" si="28"/>
        <v>13140</v>
      </c>
      <c r="H194" s="44">
        <f t="shared" si="29"/>
        <v>161</v>
      </c>
      <c r="I194" s="44">
        <v>169</v>
      </c>
      <c r="J194" s="44">
        <f t="shared" si="30"/>
        <v>8</v>
      </c>
      <c r="K194" s="44">
        <f t="shared" si="25"/>
        <v>559</v>
      </c>
      <c r="L194" s="70">
        <f t="shared" si="31"/>
        <v>4472</v>
      </c>
      <c r="M194" s="70">
        <v>3731</v>
      </c>
      <c r="N194" s="70">
        <v>8186</v>
      </c>
      <c r="O194" s="46"/>
      <c r="P194" s="46"/>
      <c r="Q194" s="70">
        <v>0</v>
      </c>
      <c r="R194" s="70">
        <v>0</v>
      </c>
      <c r="S194" s="70">
        <v>78144</v>
      </c>
      <c r="T194" s="70"/>
      <c r="U194" s="70">
        <f t="shared" si="35"/>
        <v>107673</v>
      </c>
      <c r="V194" s="46">
        <f t="shared" si="32"/>
        <v>0</v>
      </c>
      <c r="W194" s="46">
        <f t="shared" si="33"/>
        <v>107673</v>
      </c>
      <c r="X194" s="73">
        <v>107673</v>
      </c>
      <c r="Y194" s="46">
        <f t="shared" si="34"/>
        <v>0</v>
      </c>
    </row>
    <row r="195" spans="1:25" ht="15.75" hidden="1" thickBot="1" x14ac:dyDescent="0.3">
      <c r="B195" s="43" t="s">
        <v>43</v>
      </c>
      <c r="C195" s="44">
        <f t="shared" si="26"/>
        <v>2051</v>
      </c>
      <c r="D195" s="44">
        <v>2112</v>
      </c>
      <c r="E195" s="44">
        <f t="shared" si="27"/>
        <v>61</v>
      </c>
      <c r="F195" s="44">
        <v>146</v>
      </c>
      <c r="G195" s="70">
        <f t="shared" si="28"/>
        <v>8906</v>
      </c>
      <c r="H195" s="44">
        <f t="shared" si="29"/>
        <v>169</v>
      </c>
      <c r="I195" s="44">
        <v>176</v>
      </c>
      <c r="J195" s="44">
        <f t="shared" si="30"/>
        <v>7</v>
      </c>
      <c r="K195" s="44">
        <f t="shared" si="25"/>
        <v>559</v>
      </c>
      <c r="L195" s="70">
        <f t="shared" si="31"/>
        <v>3913</v>
      </c>
      <c r="M195" s="70">
        <v>3731</v>
      </c>
      <c r="N195" s="70">
        <v>8207</v>
      </c>
      <c r="O195" s="46"/>
      <c r="P195" s="46"/>
      <c r="Q195" s="70">
        <v>0</v>
      </c>
      <c r="R195" s="70">
        <v>0</v>
      </c>
      <c r="S195" s="70">
        <v>78144</v>
      </c>
      <c r="T195" s="70"/>
      <c r="U195" s="70">
        <f t="shared" si="35"/>
        <v>102901</v>
      </c>
      <c r="V195" s="46">
        <f t="shared" si="32"/>
        <v>0</v>
      </c>
      <c r="W195" s="46">
        <f t="shared" si="33"/>
        <v>102901</v>
      </c>
      <c r="X195" s="73">
        <v>102901</v>
      </c>
      <c r="Y195" s="46">
        <f t="shared" si="34"/>
        <v>0</v>
      </c>
    </row>
    <row r="196" spans="1:25" ht="15.75" hidden="1" thickBot="1" x14ac:dyDescent="0.3">
      <c r="B196" s="43" t="s">
        <v>44</v>
      </c>
      <c r="C196" s="44">
        <f t="shared" si="26"/>
        <v>2112</v>
      </c>
      <c r="D196" s="44">
        <v>2204</v>
      </c>
      <c r="E196" s="44">
        <f t="shared" si="27"/>
        <v>92</v>
      </c>
      <c r="F196" s="44">
        <v>146</v>
      </c>
      <c r="G196" s="70">
        <f t="shared" si="28"/>
        <v>13432</v>
      </c>
      <c r="H196" s="44">
        <f t="shared" si="29"/>
        <v>176</v>
      </c>
      <c r="I196" s="44">
        <v>187</v>
      </c>
      <c r="J196" s="44">
        <f t="shared" si="30"/>
        <v>11</v>
      </c>
      <c r="K196" s="44">
        <f t="shared" si="25"/>
        <v>559</v>
      </c>
      <c r="L196" s="70">
        <f t="shared" si="31"/>
        <v>6149</v>
      </c>
      <c r="M196" s="70">
        <v>3731</v>
      </c>
      <c r="N196" s="70">
        <v>8230</v>
      </c>
      <c r="O196" s="46"/>
      <c r="P196" s="46"/>
      <c r="Q196" s="70">
        <v>0</v>
      </c>
      <c r="R196" s="70">
        <v>0</v>
      </c>
      <c r="S196" s="70">
        <v>78144</v>
      </c>
      <c r="T196" s="70"/>
      <c r="U196" s="70">
        <f t="shared" si="35"/>
        <v>109686</v>
      </c>
      <c r="V196" s="46">
        <f t="shared" si="32"/>
        <v>0</v>
      </c>
      <c r="W196" s="46">
        <f t="shared" si="33"/>
        <v>109686</v>
      </c>
      <c r="X196" s="73">
        <v>109686</v>
      </c>
      <c r="Y196" s="46">
        <f t="shared" si="34"/>
        <v>0</v>
      </c>
    </row>
    <row r="197" spans="1:25" ht="15.75" hidden="1" thickBot="1" x14ac:dyDescent="0.3">
      <c r="B197" s="43" t="s">
        <v>45</v>
      </c>
      <c r="C197" s="44">
        <f t="shared" si="26"/>
        <v>2204</v>
      </c>
      <c r="D197" s="44">
        <v>2289</v>
      </c>
      <c r="E197" s="44">
        <f t="shared" si="27"/>
        <v>85</v>
      </c>
      <c r="F197" s="44">
        <v>146</v>
      </c>
      <c r="G197" s="70">
        <f t="shared" si="28"/>
        <v>12410</v>
      </c>
      <c r="H197" s="44">
        <f t="shared" si="29"/>
        <v>187</v>
      </c>
      <c r="I197" s="44">
        <v>203</v>
      </c>
      <c r="J197" s="44">
        <f t="shared" si="30"/>
        <v>16</v>
      </c>
      <c r="K197" s="44">
        <f t="shared" si="25"/>
        <v>559</v>
      </c>
      <c r="L197" s="70">
        <f t="shared" si="31"/>
        <v>8944</v>
      </c>
      <c r="M197" s="70">
        <v>3731</v>
      </c>
      <c r="N197" s="70">
        <v>8260</v>
      </c>
      <c r="O197" s="46"/>
      <c r="P197" s="46"/>
      <c r="Q197" s="70">
        <v>0</v>
      </c>
      <c r="R197" s="70">
        <v>0</v>
      </c>
      <c r="S197" s="70">
        <v>78144</v>
      </c>
      <c r="T197" s="70"/>
      <c r="U197" s="70">
        <f t="shared" si="35"/>
        <v>111489</v>
      </c>
      <c r="V197" s="46">
        <f t="shared" si="32"/>
        <v>0</v>
      </c>
      <c r="W197" s="46">
        <f t="shared" si="33"/>
        <v>111489</v>
      </c>
      <c r="X197" s="73">
        <v>111498</v>
      </c>
      <c r="Y197" s="46">
        <f t="shared" si="34"/>
        <v>-9</v>
      </c>
    </row>
    <row r="198" spans="1:25" ht="15.75" hidden="1" thickBot="1" x14ac:dyDescent="0.3">
      <c r="B198" s="43" t="s">
        <v>46</v>
      </c>
      <c r="C198" s="44">
        <f t="shared" si="26"/>
        <v>2289</v>
      </c>
      <c r="D198" s="44">
        <v>2370</v>
      </c>
      <c r="E198" s="44">
        <f t="shared" si="27"/>
        <v>81</v>
      </c>
      <c r="F198" s="44">
        <v>146</v>
      </c>
      <c r="G198" s="70">
        <f t="shared" si="28"/>
        <v>11826</v>
      </c>
      <c r="H198" s="44">
        <f t="shared" si="29"/>
        <v>203</v>
      </c>
      <c r="I198" s="44">
        <v>224</v>
      </c>
      <c r="J198" s="44">
        <f t="shared" si="30"/>
        <v>21</v>
      </c>
      <c r="K198" s="44">
        <f t="shared" si="25"/>
        <v>559</v>
      </c>
      <c r="L198" s="70">
        <f t="shared" si="31"/>
        <v>11739</v>
      </c>
      <c r="M198" s="70">
        <v>3731</v>
      </c>
      <c r="N198" s="70">
        <v>8270</v>
      </c>
      <c r="O198" s="36"/>
      <c r="P198" s="36"/>
      <c r="Q198" s="70">
        <v>0</v>
      </c>
      <c r="R198" s="70">
        <v>0</v>
      </c>
      <c r="S198" s="70">
        <v>78144</v>
      </c>
      <c r="T198" s="70"/>
      <c r="U198" s="70">
        <f t="shared" si="35"/>
        <v>113710</v>
      </c>
      <c r="V198" s="46">
        <f t="shared" si="32"/>
        <v>-9</v>
      </c>
      <c r="W198" s="46">
        <f t="shared" si="33"/>
        <v>113701</v>
      </c>
      <c r="X198" s="73">
        <v>113701</v>
      </c>
      <c r="Y198" s="46">
        <f t="shared" si="34"/>
        <v>0</v>
      </c>
    </row>
    <row r="199" spans="1:25" ht="15.75" hidden="1" thickBot="1" x14ac:dyDescent="0.3">
      <c r="A199">
        <v>2019</v>
      </c>
      <c r="B199" s="38" t="s">
        <v>35</v>
      </c>
      <c r="C199" s="39">
        <f t="shared" ref="C199:C210" si="36">D198</f>
        <v>2370</v>
      </c>
      <c r="D199" s="39">
        <v>2460</v>
      </c>
      <c r="E199" s="39">
        <f t="shared" ref="E199:E210" si="37">D199-C199</f>
        <v>90</v>
      </c>
      <c r="F199" s="39">
        <v>146</v>
      </c>
      <c r="G199" s="69">
        <f t="shared" ref="G199:G210" si="38">F199*E199</f>
        <v>13140</v>
      </c>
      <c r="H199" s="39">
        <f t="shared" ref="H199:H210" si="39">I198</f>
        <v>224</v>
      </c>
      <c r="I199" s="39">
        <v>244</v>
      </c>
      <c r="J199" s="39">
        <f t="shared" ref="J199:J210" si="40">I199-H199</f>
        <v>20</v>
      </c>
      <c r="K199" s="39">
        <f t="shared" ref="K199:K210" si="41">IF(J199&lt;=120,559,IF(AND(J199&gt;=121,J199&lt;=150),739,IF(AND(J199&gt;=151,J199&lt;=200),1279,IF(J199&gt;=201,2359,))))</f>
        <v>559</v>
      </c>
      <c r="L199" s="69">
        <f t="shared" ref="L199:L210" si="42">IF(K199=559,K199*J199,IF(K199=739,120*559+(J199-120)*739,IF(K199=1279,120*559+30*739+(J199-150)*1279,IF(K199=2359,120*559+30*739+50*1279+(J199-200)*2359,))))</f>
        <v>11180</v>
      </c>
      <c r="M199" s="69">
        <v>3828</v>
      </c>
      <c r="N199" s="69">
        <v>8264</v>
      </c>
      <c r="O199" s="41"/>
      <c r="P199" s="41"/>
      <c r="Q199" s="69"/>
      <c r="R199" s="69"/>
      <c r="S199" s="69">
        <v>80176</v>
      </c>
      <c r="T199" s="69"/>
      <c r="U199" s="69">
        <f t="shared" si="35"/>
        <v>116588</v>
      </c>
      <c r="V199" s="41">
        <f t="shared" ref="V199:V210" si="43">Y198</f>
        <v>0</v>
      </c>
      <c r="W199" s="41">
        <f t="shared" ref="W199:W210" si="44">U199+V199</f>
        <v>116588</v>
      </c>
      <c r="X199" s="74">
        <v>116588</v>
      </c>
      <c r="Y199" s="41">
        <f t="shared" ref="Y199:Y210" si="45">W199-X199</f>
        <v>0</v>
      </c>
    </row>
    <row r="200" spans="1:25" ht="15.75" hidden="1" thickBot="1" x14ac:dyDescent="0.3">
      <c r="B200" s="43" t="s">
        <v>36</v>
      </c>
      <c r="C200" s="44">
        <f t="shared" si="36"/>
        <v>2460</v>
      </c>
      <c r="D200" s="44">
        <v>2558</v>
      </c>
      <c r="E200" s="44">
        <f t="shared" si="37"/>
        <v>98</v>
      </c>
      <c r="F200" s="44">
        <v>146</v>
      </c>
      <c r="G200" s="70">
        <f t="shared" si="38"/>
        <v>14308</v>
      </c>
      <c r="H200" s="44">
        <f t="shared" si="39"/>
        <v>244</v>
      </c>
      <c r="I200" s="44">
        <v>267</v>
      </c>
      <c r="J200" s="44">
        <f t="shared" si="40"/>
        <v>23</v>
      </c>
      <c r="K200" s="44">
        <f t="shared" si="41"/>
        <v>559</v>
      </c>
      <c r="L200" s="70">
        <f t="shared" si="42"/>
        <v>12857</v>
      </c>
      <c r="M200" s="70">
        <v>3828</v>
      </c>
      <c r="N200" s="70">
        <v>8267</v>
      </c>
      <c r="O200" s="46"/>
      <c r="P200" s="46"/>
      <c r="Q200" s="70"/>
      <c r="R200" s="70"/>
      <c r="S200" s="70">
        <v>80176</v>
      </c>
      <c r="T200" s="70"/>
      <c r="U200" s="70">
        <f t="shared" si="35"/>
        <v>119436</v>
      </c>
      <c r="V200" s="46">
        <f t="shared" si="43"/>
        <v>0</v>
      </c>
      <c r="W200" s="46">
        <f t="shared" si="44"/>
        <v>119436</v>
      </c>
      <c r="X200" s="73">
        <v>119436</v>
      </c>
      <c r="Y200" s="46">
        <f t="shared" si="45"/>
        <v>0</v>
      </c>
    </row>
    <row r="201" spans="1:25" ht="15.75" hidden="1" thickBot="1" x14ac:dyDescent="0.3">
      <c r="B201" s="43" t="s">
        <v>37</v>
      </c>
      <c r="C201" s="44">
        <f t="shared" si="36"/>
        <v>2558</v>
      </c>
      <c r="D201" s="44">
        <v>2623</v>
      </c>
      <c r="E201" s="44">
        <f t="shared" si="37"/>
        <v>65</v>
      </c>
      <c r="F201" s="44">
        <v>146</v>
      </c>
      <c r="G201" s="70">
        <f t="shared" si="38"/>
        <v>9490</v>
      </c>
      <c r="H201" s="44">
        <f t="shared" si="39"/>
        <v>267</v>
      </c>
      <c r="I201" s="44">
        <v>286</v>
      </c>
      <c r="J201" s="44">
        <f t="shared" si="40"/>
        <v>19</v>
      </c>
      <c r="K201" s="44">
        <f t="shared" si="41"/>
        <v>559</v>
      </c>
      <c r="L201" s="70">
        <f t="shared" si="42"/>
        <v>10621</v>
      </c>
      <c r="M201" s="70">
        <v>3828</v>
      </c>
      <c r="N201" s="70">
        <v>8270</v>
      </c>
      <c r="O201" s="46"/>
      <c r="P201" s="46"/>
      <c r="Q201" s="70"/>
      <c r="R201" s="70"/>
      <c r="S201" s="70">
        <v>80176</v>
      </c>
      <c r="T201" s="70"/>
      <c r="U201" s="70">
        <f t="shared" si="35"/>
        <v>112385</v>
      </c>
      <c r="V201" s="46">
        <f t="shared" si="43"/>
        <v>0</v>
      </c>
      <c r="W201" s="46">
        <f t="shared" si="44"/>
        <v>112385</v>
      </c>
      <c r="X201" s="135">
        <v>112385</v>
      </c>
      <c r="Y201" s="46">
        <f t="shared" si="45"/>
        <v>0</v>
      </c>
    </row>
    <row r="202" spans="1:25" ht="15.75" hidden="1" thickBot="1" x14ac:dyDescent="0.3">
      <c r="B202" s="43" t="s">
        <v>38</v>
      </c>
      <c r="C202" s="44">
        <f t="shared" si="36"/>
        <v>2623</v>
      </c>
      <c r="D202" s="44">
        <v>2675</v>
      </c>
      <c r="E202" s="44">
        <f t="shared" si="37"/>
        <v>52</v>
      </c>
      <c r="F202" s="44">
        <v>146</v>
      </c>
      <c r="G202" s="70">
        <f t="shared" si="38"/>
        <v>7592</v>
      </c>
      <c r="H202" s="44">
        <f t="shared" si="39"/>
        <v>286</v>
      </c>
      <c r="I202" s="44">
        <v>301</v>
      </c>
      <c r="J202" s="44">
        <f t="shared" si="40"/>
        <v>15</v>
      </c>
      <c r="K202" s="44">
        <f t="shared" si="41"/>
        <v>559</v>
      </c>
      <c r="L202" s="70">
        <f t="shared" si="42"/>
        <v>8385</v>
      </c>
      <c r="M202" s="70">
        <v>3828</v>
      </c>
      <c r="N202" s="70">
        <v>8299</v>
      </c>
      <c r="O202" s="46"/>
      <c r="P202" s="46"/>
      <c r="Q202" s="70"/>
      <c r="R202" s="70"/>
      <c r="S202" s="70">
        <v>80176</v>
      </c>
      <c r="T202" s="70"/>
      <c r="U202" s="70">
        <f t="shared" si="35"/>
        <v>108280</v>
      </c>
      <c r="V202" s="46">
        <f t="shared" si="43"/>
        <v>0</v>
      </c>
      <c r="W202" s="46">
        <f t="shared" si="44"/>
        <v>108280</v>
      </c>
      <c r="X202" s="73">
        <v>108280</v>
      </c>
      <c r="Y202" s="46">
        <f t="shared" si="45"/>
        <v>0</v>
      </c>
    </row>
    <row r="203" spans="1:25" ht="15.75" hidden="1" thickBot="1" x14ac:dyDescent="0.3">
      <c r="B203" s="43" t="s">
        <v>39</v>
      </c>
      <c r="C203" s="44">
        <f t="shared" si="36"/>
        <v>2675</v>
      </c>
      <c r="D203" s="44">
        <v>2741</v>
      </c>
      <c r="E203" s="44">
        <f t="shared" si="37"/>
        <v>66</v>
      </c>
      <c r="F203" s="44">
        <v>146</v>
      </c>
      <c r="G203" s="70">
        <f t="shared" si="38"/>
        <v>9636</v>
      </c>
      <c r="H203" s="44">
        <f t="shared" si="39"/>
        <v>301</v>
      </c>
      <c r="I203" s="44">
        <v>319</v>
      </c>
      <c r="J203" s="44">
        <f t="shared" si="40"/>
        <v>18</v>
      </c>
      <c r="K203" s="44">
        <f t="shared" si="41"/>
        <v>559</v>
      </c>
      <c r="L203" s="70">
        <f t="shared" si="42"/>
        <v>10062</v>
      </c>
      <c r="M203" s="70">
        <v>3828</v>
      </c>
      <c r="N203" s="70">
        <v>8329</v>
      </c>
      <c r="O203" s="104"/>
      <c r="P203" s="104"/>
      <c r="Q203" s="70"/>
      <c r="R203" s="70"/>
      <c r="S203" s="70">
        <v>80176</v>
      </c>
      <c r="T203" s="70"/>
      <c r="U203" s="70">
        <f t="shared" si="35"/>
        <v>112031</v>
      </c>
      <c r="V203" s="46">
        <f t="shared" si="43"/>
        <v>0</v>
      </c>
      <c r="W203" s="46">
        <f t="shared" si="44"/>
        <v>112031</v>
      </c>
      <c r="X203" s="73">
        <v>112031</v>
      </c>
      <c r="Y203" s="46">
        <f t="shared" si="45"/>
        <v>0</v>
      </c>
    </row>
    <row r="204" spans="1:25" ht="15.75" hidden="1" thickBot="1" x14ac:dyDescent="0.3">
      <c r="B204" s="43" t="s">
        <v>40</v>
      </c>
      <c r="C204" s="44">
        <f t="shared" si="36"/>
        <v>2741</v>
      </c>
      <c r="D204" s="44">
        <v>2787</v>
      </c>
      <c r="E204" s="44">
        <f t="shared" si="37"/>
        <v>46</v>
      </c>
      <c r="F204" s="44">
        <v>146</v>
      </c>
      <c r="G204" s="70">
        <f t="shared" si="38"/>
        <v>6716</v>
      </c>
      <c r="H204" s="44">
        <f t="shared" si="39"/>
        <v>319</v>
      </c>
      <c r="I204" s="44">
        <v>328</v>
      </c>
      <c r="J204" s="44">
        <f t="shared" si="40"/>
        <v>9</v>
      </c>
      <c r="K204" s="44">
        <f t="shared" si="41"/>
        <v>559</v>
      </c>
      <c r="L204" s="70">
        <f t="shared" si="42"/>
        <v>5031</v>
      </c>
      <c r="M204" s="70">
        <v>3828</v>
      </c>
      <c r="N204" s="70">
        <v>8371</v>
      </c>
      <c r="O204" s="46"/>
      <c r="P204" s="46"/>
      <c r="Q204" s="70"/>
      <c r="R204" s="70"/>
      <c r="S204" s="70">
        <v>80176</v>
      </c>
      <c r="T204" s="70"/>
      <c r="U204" s="70">
        <f t="shared" si="35"/>
        <v>104122</v>
      </c>
      <c r="V204" s="46">
        <f t="shared" si="43"/>
        <v>0</v>
      </c>
      <c r="W204" s="46">
        <f t="shared" si="44"/>
        <v>104122</v>
      </c>
      <c r="X204" s="73">
        <v>104122</v>
      </c>
      <c r="Y204" s="46">
        <f t="shared" si="45"/>
        <v>0</v>
      </c>
    </row>
    <row r="205" spans="1:25" ht="15.75" hidden="1" thickBot="1" x14ac:dyDescent="0.3">
      <c r="B205" s="43" t="s">
        <v>41</v>
      </c>
      <c r="C205" s="44">
        <f t="shared" si="36"/>
        <v>2787</v>
      </c>
      <c r="D205" s="44">
        <v>2819</v>
      </c>
      <c r="E205" s="44">
        <f t="shared" si="37"/>
        <v>32</v>
      </c>
      <c r="F205" s="44">
        <v>146</v>
      </c>
      <c r="G205" s="70">
        <f t="shared" si="38"/>
        <v>4672</v>
      </c>
      <c r="H205" s="44">
        <f t="shared" si="39"/>
        <v>328</v>
      </c>
      <c r="I205" s="44">
        <v>333</v>
      </c>
      <c r="J205" s="44">
        <f t="shared" si="40"/>
        <v>5</v>
      </c>
      <c r="K205" s="44">
        <f t="shared" si="41"/>
        <v>559</v>
      </c>
      <c r="L205" s="70">
        <f t="shared" si="42"/>
        <v>2795</v>
      </c>
      <c r="M205" s="70">
        <v>3828</v>
      </c>
      <c r="N205" s="70">
        <v>8386</v>
      </c>
      <c r="O205" s="46"/>
      <c r="P205" s="46"/>
      <c r="Q205" s="70"/>
      <c r="R205" s="70"/>
      <c r="S205" s="70">
        <v>80176</v>
      </c>
      <c r="T205" s="70"/>
      <c r="U205" s="70">
        <f t="shared" si="35"/>
        <v>99857</v>
      </c>
      <c r="V205" s="46">
        <f t="shared" si="43"/>
        <v>0</v>
      </c>
      <c r="W205" s="46">
        <f t="shared" si="44"/>
        <v>99857</v>
      </c>
      <c r="X205" s="73">
        <v>99857</v>
      </c>
      <c r="Y205" s="46">
        <f t="shared" si="45"/>
        <v>0</v>
      </c>
    </row>
    <row r="206" spans="1:25" ht="15.75" hidden="1" thickBot="1" x14ac:dyDescent="0.3">
      <c r="B206" s="43" t="s">
        <v>42</v>
      </c>
      <c r="C206" s="44">
        <f t="shared" si="36"/>
        <v>2819</v>
      </c>
      <c r="D206" s="44">
        <v>2855</v>
      </c>
      <c r="E206" s="44">
        <f t="shared" si="37"/>
        <v>36</v>
      </c>
      <c r="F206" s="44">
        <v>146</v>
      </c>
      <c r="G206" s="70">
        <f t="shared" si="38"/>
        <v>5256</v>
      </c>
      <c r="H206" s="44">
        <f t="shared" si="39"/>
        <v>333</v>
      </c>
      <c r="I206" s="44">
        <v>349</v>
      </c>
      <c r="J206" s="44">
        <f t="shared" si="40"/>
        <v>16</v>
      </c>
      <c r="K206" s="44">
        <f t="shared" si="41"/>
        <v>559</v>
      </c>
      <c r="L206" s="70">
        <f t="shared" si="42"/>
        <v>8944</v>
      </c>
      <c r="M206" s="70">
        <v>3828</v>
      </c>
      <c r="N206" s="70">
        <v>8398</v>
      </c>
      <c r="O206" s="46"/>
      <c r="P206" s="46"/>
      <c r="Q206" s="70"/>
      <c r="R206" s="70"/>
      <c r="S206" s="70">
        <v>80176</v>
      </c>
      <c r="T206" s="70"/>
      <c r="U206" s="70">
        <f t="shared" si="35"/>
        <v>106602</v>
      </c>
      <c r="V206" s="46">
        <f t="shared" si="43"/>
        <v>0</v>
      </c>
      <c r="W206" s="46">
        <f t="shared" si="44"/>
        <v>106602</v>
      </c>
      <c r="X206" s="73">
        <v>106602</v>
      </c>
      <c r="Y206" s="46">
        <f t="shared" si="45"/>
        <v>0</v>
      </c>
    </row>
    <row r="207" spans="1:25" ht="15.75" hidden="1" thickBot="1" x14ac:dyDescent="0.3">
      <c r="B207" s="43" t="s">
        <v>43</v>
      </c>
      <c r="C207" s="44">
        <f t="shared" si="36"/>
        <v>2855</v>
      </c>
      <c r="D207" s="44">
        <v>2888</v>
      </c>
      <c r="E207" s="44">
        <f t="shared" si="37"/>
        <v>33</v>
      </c>
      <c r="F207" s="44">
        <v>146</v>
      </c>
      <c r="G207" s="70">
        <f t="shared" si="38"/>
        <v>4818</v>
      </c>
      <c r="H207" s="44">
        <f t="shared" si="39"/>
        <v>349</v>
      </c>
      <c r="I207" s="44">
        <v>368</v>
      </c>
      <c r="J207" s="44">
        <f t="shared" si="40"/>
        <v>19</v>
      </c>
      <c r="K207" s="44">
        <f t="shared" si="41"/>
        <v>559</v>
      </c>
      <c r="L207" s="70">
        <f t="shared" si="42"/>
        <v>10621</v>
      </c>
      <c r="M207" s="70">
        <v>3828</v>
      </c>
      <c r="N207" s="70">
        <v>8415</v>
      </c>
      <c r="O207" s="46"/>
      <c r="P207" s="46"/>
      <c r="Q207" s="70"/>
      <c r="R207" s="70"/>
      <c r="S207" s="70">
        <v>80176</v>
      </c>
      <c r="T207" s="70"/>
      <c r="U207" s="70">
        <f t="shared" si="35"/>
        <v>107858</v>
      </c>
      <c r="V207" s="46">
        <f t="shared" si="43"/>
        <v>0</v>
      </c>
      <c r="W207" s="46">
        <f t="shared" si="44"/>
        <v>107858</v>
      </c>
      <c r="X207" s="73">
        <v>107858</v>
      </c>
      <c r="Y207" s="46">
        <f t="shared" si="45"/>
        <v>0</v>
      </c>
    </row>
    <row r="208" spans="1:25" ht="15.75" hidden="1" thickBot="1" x14ac:dyDescent="0.3">
      <c r="B208" s="43" t="s">
        <v>44</v>
      </c>
      <c r="C208" s="44">
        <f t="shared" si="36"/>
        <v>2888</v>
      </c>
      <c r="D208" s="44">
        <v>2943</v>
      </c>
      <c r="E208" s="44">
        <f t="shared" si="37"/>
        <v>55</v>
      </c>
      <c r="F208" s="44">
        <v>146</v>
      </c>
      <c r="G208" s="70">
        <f t="shared" si="38"/>
        <v>8030</v>
      </c>
      <c r="H208" s="44">
        <f t="shared" si="39"/>
        <v>368</v>
      </c>
      <c r="I208" s="44">
        <v>397</v>
      </c>
      <c r="J208" s="44">
        <f t="shared" si="40"/>
        <v>29</v>
      </c>
      <c r="K208" s="44">
        <f t="shared" si="41"/>
        <v>559</v>
      </c>
      <c r="L208" s="70">
        <f t="shared" si="42"/>
        <v>16211</v>
      </c>
      <c r="M208" s="70">
        <v>3828</v>
      </c>
      <c r="N208" s="70">
        <v>8420</v>
      </c>
      <c r="O208" s="46"/>
      <c r="P208" s="46"/>
      <c r="Q208" s="70"/>
      <c r="R208" s="70"/>
      <c r="S208" s="70">
        <v>80176</v>
      </c>
      <c r="T208" s="70"/>
      <c r="U208" s="70">
        <f t="shared" si="35"/>
        <v>116665</v>
      </c>
      <c r="V208" s="46">
        <f t="shared" si="43"/>
        <v>0</v>
      </c>
      <c r="W208" s="46">
        <f t="shared" si="44"/>
        <v>116665</v>
      </c>
      <c r="X208" s="135">
        <v>116665</v>
      </c>
      <c r="Y208" s="46">
        <f t="shared" si="45"/>
        <v>0</v>
      </c>
    </row>
    <row r="209" spans="1:25" ht="15.75" hidden="1" thickBot="1" x14ac:dyDescent="0.3">
      <c r="B209" s="43" t="s">
        <v>45</v>
      </c>
      <c r="C209" s="44">
        <f t="shared" si="36"/>
        <v>2943</v>
      </c>
      <c r="D209" s="44">
        <v>2965</v>
      </c>
      <c r="E209" s="44">
        <f t="shared" si="37"/>
        <v>22</v>
      </c>
      <c r="F209" s="44">
        <v>146</v>
      </c>
      <c r="G209" s="70">
        <f t="shared" si="38"/>
        <v>3212</v>
      </c>
      <c r="H209" s="44">
        <f t="shared" si="39"/>
        <v>397</v>
      </c>
      <c r="I209" s="44">
        <v>425</v>
      </c>
      <c r="J209" s="44">
        <f t="shared" si="40"/>
        <v>28</v>
      </c>
      <c r="K209" s="44">
        <f t="shared" si="41"/>
        <v>559</v>
      </c>
      <c r="L209" s="70">
        <f t="shared" si="42"/>
        <v>15652</v>
      </c>
      <c r="M209" s="70">
        <v>3828</v>
      </c>
      <c r="N209" s="70">
        <v>8467</v>
      </c>
      <c r="O209" s="46"/>
      <c r="P209" s="46"/>
      <c r="Q209" s="70"/>
      <c r="R209" s="70"/>
      <c r="S209" s="70">
        <v>80176</v>
      </c>
      <c r="T209" s="70"/>
      <c r="U209" s="70">
        <f t="shared" si="35"/>
        <v>111335</v>
      </c>
      <c r="V209" s="46">
        <f t="shared" si="43"/>
        <v>0</v>
      </c>
      <c r="W209" s="46">
        <f t="shared" si="44"/>
        <v>111335</v>
      </c>
      <c r="X209" s="135">
        <v>111335</v>
      </c>
      <c r="Y209" s="46">
        <f t="shared" si="45"/>
        <v>0</v>
      </c>
    </row>
    <row r="210" spans="1:25" ht="15.75" hidden="1" thickBot="1" x14ac:dyDescent="0.3">
      <c r="B210" s="83" t="s">
        <v>46</v>
      </c>
      <c r="C210" s="84">
        <f t="shared" si="36"/>
        <v>2965</v>
      </c>
      <c r="D210" s="84">
        <v>2989</v>
      </c>
      <c r="E210" s="84">
        <f t="shared" si="37"/>
        <v>24</v>
      </c>
      <c r="F210" s="84">
        <v>146</v>
      </c>
      <c r="G210" s="35">
        <f t="shared" si="38"/>
        <v>3504</v>
      </c>
      <c r="H210" s="84">
        <f t="shared" si="39"/>
        <v>425</v>
      </c>
      <c r="I210" s="84">
        <v>450</v>
      </c>
      <c r="J210" s="84">
        <f t="shared" si="40"/>
        <v>25</v>
      </c>
      <c r="K210" s="84">
        <f t="shared" si="41"/>
        <v>559</v>
      </c>
      <c r="L210" s="35">
        <f t="shared" si="42"/>
        <v>13975</v>
      </c>
      <c r="M210" s="35">
        <v>3828</v>
      </c>
      <c r="N210" s="35">
        <v>8493</v>
      </c>
      <c r="O210" s="36"/>
      <c r="P210" s="36"/>
      <c r="Q210" s="35"/>
      <c r="R210" s="35"/>
      <c r="S210" s="35">
        <v>80176</v>
      </c>
      <c r="T210" s="35"/>
      <c r="U210" s="35">
        <f t="shared" si="35"/>
        <v>109976</v>
      </c>
      <c r="V210" s="36">
        <f t="shared" si="43"/>
        <v>0</v>
      </c>
      <c r="W210" s="36">
        <f t="shared" si="44"/>
        <v>109976</v>
      </c>
      <c r="X210" s="73">
        <v>109976</v>
      </c>
      <c r="Y210" s="36">
        <f t="shared" si="45"/>
        <v>0</v>
      </c>
    </row>
    <row r="211" spans="1:25" ht="15.75" hidden="1" thickBot="1" x14ac:dyDescent="0.3">
      <c r="A211">
        <v>2020</v>
      </c>
      <c r="B211" s="38" t="s">
        <v>35</v>
      </c>
      <c r="C211" s="39">
        <f t="shared" ref="C211:C234" si="46">D210</f>
        <v>2989</v>
      </c>
      <c r="D211" s="39">
        <v>3083</v>
      </c>
      <c r="E211" s="39">
        <f t="shared" ref="E211:E234" si="47">D211-C211</f>
        <v>94</v>
      </c>
      <c r="F211" s="39">
        <v>146</v>
      </c>
      <c r="G211" s="69">
        <f t="shared" ref="G211:G222" si="48">F211*E211</f>
        <v>13724</v>
      </c>
      <c r="H211" s="39">
        <f t="shared" ref="H211:H234" si="49">I210</f>
        <v>450</v>
      </c>
      <c r="I211" s="39">
        <v>495</v>
      </c>
      <c r="J211" s="39">
        <f t="shared" ref="J211:J221" si="50">I211-H211</f>
        <v>45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25920</v>
      </c>
      <c r="M211" s="69">
        <v>3943</v>
      </c>
      <c r="N211" s="69">
        <v>8501</v>
      </c>
      <c r="O211" s="41"/>
      <c r="P211" s="41"/>
      <c r="Q211" s="69">
        <v>0</v>
      </c>
      <c r="R211" s="69">
        <v>0</v>
      </c>
      <c r="S211" s="69">
        <v>82581</v>
      </c>
      <c r="T211" s="69"/>
      <c r="U211" s="69">
        <f t="shared" si="35"/>
        <v>134669</v>
      </c>
      <c r="V211" s="41">
        <f t="shared" ref="V211:V234" si="51">Y210</f>
        <v>0</v>
      </c>
      <c r="W211" s="41">
        <f t="shared" ref="W211:W234" si="52">U211+V211</f>
        <v>134669</v>
      </c>
      <c r="X211" s="152">
        <v>134669</v>
      </c>
      <c r="Y211" s="41">
        <f t="shared" ref="Y211:Y248" si="53">W211-X211</f>
        <v>0</v>
      </c>
    </row>
    <row r="212" spans="1:25" ht="15.75" hidden="1" thickBot="1" x14ac:dyDescent="0.3">
      <c r="B212" s="43" t="s">
        <v>36</v>
      </c>
      <c r="C212" s="44">
        <f t="shared" si="46"/>
        <v>3083</v>
      </c>
      <c r="D212" s="44">
        <v>3199</v>
      </c>
      <c r="E212" s="44">
        <f t="shared" si="47"/>
        <v>116</v>
      </c>
      <c r="F212" s="44">
        <v>146</v>
      </c>
      <c r="G212" s="70">
        <f t="shared" si="48"/>
        <v>16936</v>
      </c>
      <c r="H212" s="44">
        <f t="shared" si="49"/>
        <v>495</v>
      </c>
      <c r="I212" s="44">
        <v>576</v>
      </c>
      <c r="J212" s="44">
        <f t="shared" si="50"/>
        <v>81</v>
      </c>
      <c r="K212" s="44">
        <f t="shared" ref="K212:K220" si="54">IF(J212&lt;=120,576,IF(AND(J212&gt;=121,J212&lt;=150),761,IF(AND(J212&gt;=151,J212&lt;=200),1317,IF(J212&gt;=201,2430,))))</f>
        <v>576</v>
      </c>
      <c r="L212" s="70">
        <f t="shared" ref="L212:L220" si="55">IF(K212=576,K212*J212,IF(K212=761,120*576+(J212-120)*761,IF(K212=1317,120*576+30*761+(J212-150)*1317,IF(K212=2430,120*576+30*761+50*1317+(J212-200)*2430,))))</f>
        <v>46656</v>
      </c>
      <c r="M212" s="70">
        <v>3943</v>
      </c>
      <c r="N212" s="70">
        <v>8539</v>
      </c>
      <c r="O212" s="46"/>
      <c r="P212" s="46"/>
      <c r="Q212" s="70">
        <v>0</v>
      </c>
      <c r="R212" s="70">
        <v>0</v>
      </c>
      <c r="S212" s="70">
        <v>82581</v>
      </c>
      <c r="T212" s="70"/>
      <c r="U212" s="70">
        <f t="shared" si="35"/>
        <v>158655</v>
      </c>
      <c r="V212" s="46">
        <f t="shared" si="51"/>
        <v>0</v>
      </c>
      <c r="W212" s="46">
        <f t="shared" si="52"/>
        <v>158655</v>
      </c>
      <c r="X212" s="135">
        <v>158655</v>
      </c>
      <c r="Y212" s="46">
        <f t="shared" si="53"/>
        <v>0</v>
      </c>
    </row>
    <row r="213" spans="1:25" ht="15.75" hidden="1" thickBot="1" x14ac:dyDescent="0.3">
      <c r="B213" s="43" t="s">
        <v>37</v>
      </c>
      <c r="C213" s="44">
        <f t="shared" si="46"/>
        <v>3199</v>
      </c>
      <c r="D213" s="44">
        <v>3282</v>
      </c>
      <c r="E213" s="44">
        <f t="shared" si="47"/>
        <v>83</v>
      </c>
      <c r="F213" s="44">
        <v>146</v>
      </c>
      <c r="G213" s="70">
        <f t="shared" si="48"/>
        <v>12118</v>
      </c>
      <c r="H213" s="44">
        <f t="shared" si="49"/>
        <v>576</v>
      </c>
      <c r="I213" s="44">
        <v>640</v>
      </c>
      <c r="J213" s="44">
        <f t="shared" si="50"/>
        <v>64</v>
      </c>
      <c r="K213" s="44">
        <f t="shared" si="54"/>
        <v>576</v>
      </c>
      <c r="L213" s="70">
        <f t="shared" si="55"/>
        <v>36864</v>
      </c>
      <c r="M213" s="70">
        <v>3943</v>
      </c>
      <c r="N213" s="70">
        <v>8580</v>
      </c>
      <c r="O213" s="46"/>
      <c r="P213" s="46"/>
      <c r="Q213" s="70">
        <v>0</v>
      </c>
      <c r="R213" s="70">
        <v>0</v>
      </c>
      <c r="S213" s="70">
        <v>82581</v>
      </c>
      <c r="T213" s="70"/>
      <c r="U213" s="70">
        <f t="shared" si="35"/>
        <v>144086</v>
      </c>
      <c r="V213" s="46">
        <f t="shared" si="51"/>
        <v>0</v>
      </c>
      <c r="W213" s="46">
        <f t="shared" si="52"/>
        <v>144086</v>
      </c>
      <c r="X213" s="135">
        <v>144083</v>
      </c>
      <c r="Y213" s="46">
        <f t="shared" si="53"/>
        <v>3</v>
      </c>
    </row>
    <row r="214" spans="1:25" ht="15.75" hidden="1" thickBot="1" x14ac:dyDescent="0.3">
      <c r="B214" s="43" t="s">
        <v>38</v>
      </c>
      <c r="C214" s="44">
        <f t="shared" si="46"/>
        <v>3282</v>
      </c>
      <c r="D214" s="44">
        <v>3465</v>
      </c>
      <c r="E214" s="44">
        <f t="shared" si="47"/>
        <v>183</v>
      </c>
      <c r="F214" s="44">
        <v>146</v>
      </c>
      <c r="G214" s="70">
        <f t="shared" si="48"/>
        <v>26718</v>
      </c>
      <c r="H214" s="44">
        <f t="shared" si="49"/>
        <v>640</v>
      </c>
      <c r="I214" s="44">
        <v>699</v>
      </c>
      <c r="J214" s="44">
        <f t="shared" si="50"/>
        <v>59</v>
      </c>
      <c r="K214" s="44">
        <f t="shared" si="54"/>
        <v>576</v>
      </c>
      <c r="L214" s="70">
        <f t="shared" si="55"/>
        <v>33984</v>
      </c>
      <c r="M214" s="70">
        <v>3943</v>
      </c>
      <c r="N214" s="70">
        <v>8607</v>
      </c>
      <c r="O214" s="46"/>
      <c r="P214" s="46"/>
      <c r="Q214" s="70">
        <v>0</v>
      </c>
      <c r="R214" s="70">
        <v>0</v>
      </c>
      <c r="S214" s="70">
        <v>82581</v>
      </c>
      <c r="T214" s="70"/>
      <c r="U214" s="70">
        <f t="shared" si="35"/>
        <v>155833</v>
      </c>
      <c r="V214" s="46">
        <f t="shared" si="51"/>
        <v>3</v>
      </c>
      <c r="W214" s="46">
        <f t="shared" si="52"/>
        <v>155836</v>
      </c>
      <c r="X214" s="135">
        <v>155833</v>
      </c>
      <c r="Y214" s="46">
        <f t="shared" si="53"/>
        <v>3</v>
      </c>
    </row>
    <row r="215" spans="1:25" ht="15.75" hidden="1" thickBot="1" x14ac:dyDescent="0.3">
      <c r="B215" s="43" t="s">
        <v>39</v>
      </c>
      <c r="C215" s="44">
        <f t="shared" si="46"/>
        <v>3465</v>
      </c>
      <c r="D215" s="44">
        <v>3574</v>
      </c>
      <c r="E215" s="44">
        <f t="shared" si="47"/>
        <v>109</v>
      </c>
      <c r="F215" s="44">
        <v>146</v>
      </c>
      <c r="G215" s="70">
        <f t="shared" si="48"/>
        <v>15914</v>
      </c>
      <c r="H215" s="44">
        <f t="shared" si="49"/>
        <v>699</v>
      </c>
      <c r="I215" s="44">
        <v>728</v>
      </c>
      <c r="J215" s="44">
        <f t="shared" si="50"/>
        <v>29</v>
      </c>
      <c r="K215" s="44">
        <f t="shared" si="54"/>
        <v>576</v>
      </c>
      <c r="L215" s="70">
        <f t="shared" si="55"/>
        <v>16704</v>
      </c>
      <c r="M215" s="70">
        <v>3943</v>
      </c>
      <c r="N215" s="70">
        <v>8615</v>
      </c>
      <c r="O215" s="46"/>
      <c r="P215" s="46"/>
      <c r="Q215" s="70">
        <v>0</v>
      </c>
      <c r="R215" s="70">
        <v>0</v>
      </c>
      <c r="S215" s="70">
        <v>82581</v>
      </c>
      <c r="T215" s="70"/>
      <c r="U215" s="70">
        <f t="shared" si="35"/>
        <v>127757</v>
      </c>
      <c r="V215" s="46">
        <f t="shared" si="51"/>
        <v>3</v>
      </c>
      <c r="W215" s="46">
        <f t="shared" si="52"/>
        <v>127760</v>
      </c>
      <c r="X215" s="135">
        <v>127760</v>
      </c>
      <c r="Y215" s="46">
        <f t="shared" si="53"/>
        <v>0</v>
      </c>
    </row>
    <row r="216" spans="1:25" ht="15.75" hidden="1" thickBot="1" x14ac:dyDescent="0.3">
      <c r="B216" s="43" t="s">
        <v>40</v>
      </c>
      <c r="C216" s="44">
        <f t="shared" si="46"/>
        <v>3574</v>
      </c>
      <c r="D216" s="44">
        <v>3665</v>
      </c>
      <c r="E216" s="44">
        <f t="shared" si="47"/>
        <v>91</v>
      </c>
      <c r="F216" s="44">
        <v>146</v>
      </c>
      <c r="G216" s="70">
        <f t="shared" si="48"/>
        <v>13286</v>
      </c>
      <c r="H216" s="44">
        <f t="shared" si="49"/>
        <v>728</v>
      </c>
      <c r="I216" s="44">
        <v>744</v>
      </c>
      <c r="J216" s="44">
        <f t="shared" si="50"/>
        <v>16</v>
      </c>
      <c r="K216" s="44">
        <f t="shared" si="54"/>
        <v>576</v>
      </c>
      <c r="L216" s="70">
        <f t="shared" si="55"/>
        <v>9216</v>
      </c>
      <c r="M216" s="70">
        <v>3943</v>
      </c>
      <c r="N216" s="70">
        <v>8609</v>
      </c>
      <c r="O216" s="46"/>
      <c r="P216" s="46"/>
      <c r="Q216" s="70">
        <v>0</v>
      </c>
      <c r="R216" s="70">
        <v>0</v>
      </c>
      <c r="S216" s="70">
        <v>82581</v>
      </c>
      <c r="T216" s="70"/>
      <c r="U216" s="70">
        <f t="shared" si="35"/>
        <v>117635</v>
      </c>
      <c r="V216" s="46">
        <f t="shared" si="51"/>
        <v>0</v>
      </c>
      <c r="W216" s="46">
        <f t="shared" si="52"/>
        <v>117635</v>
      </c>
      <c r="X216" s="135">
        <v>117635</v>
      </c>
      <c r="Y216" s="46">
        <f t="shared" si="53"/>
        <v>0</v>
      </c>
    </row>
    <row r="217" spans="1:25" ht="15.75" hidden="1" thickBot="1" x14ac:dyDescent="0.3">
      <c r="B217" s="43" t="s">
        <v>41</v>
      </c>
      <c r="C217" s="44">
        <f t="shared" si="46"/>
        <v>3665</v>
      </c>
      <c r="D217" s="44">
        <v>3752</v>
      </c>
      <c r="E217" s="44">
        <f t="shared" si="47"/>
        <v>87</v>
      </c>
      <c r="F217" s="44">
        <v>146</v>
      </c>
      <c r="G217" s="70">
        <f t="shared" si="48"/>
        <v>12702</v>
      </c>
      <c r="H217" s="44">
        <f t="shared" si="49"/>
        <v>744</v>
      </c>
      <c r="I217" s="44">
        <v>750</v>
      </c>
      <c r="J217" s="44">
        <f t="shared" si="50"/>
        <v>6</v>
      </c>
      <c r="K217" s="44">
        <f t="shared" si="54"/>
        <v>576</v>
      </c>
      <c r="L217" s="70">
        <f t="shared" si="55"/>
        <v>3456</v>
      </c>
      <c r="M217" s="70">
        <v>3943</v>
      </c>
      <c r="N217" s="70">
        <v>8600</v>
      </c>
      <c r="O217" s="46"/>
      <c r="P217" s="46"/>
      <c r="Q217" s="70">
        <v>0</v>
      </c>
      <c r="R217" s="70">
        <v>0</v>
      </c>
      <c r="S217" s="70">
        <v>82581</v>
      </c>
      <c r="T217" s="70"/>
      <c r="U217" s="70">
        <f t="shared" si="35"/>
        <v>111282</v>
      </c>
      <c r="V217" s="46">
        <f t="shared" si="51"/>
        <v>0</v>
      </c>
      <c r="W217" s="46">
        <f t="shared" si="52"/>
        <v>111282</v>
      </c>
      <c r="X217" s="73">
        <v>111282</v>
      </c>
      <c r="Y217" s="46">
        <f t="shared" si="53"/>
        <v>0</v>
      </c>
    </row>
    <row r="218" spans="1:25" ht="15.75" hidden="1" thickBot="1" x14ac:dyDescent="0.3">
      <c r="B218" s="43" t="s">
        <v>42</v>
      </c>
      <c r="C218" s="44">
        <f t="shared" si="46"/>
        <v>3752</v>
      </c>
      <c r="D218" s="44">
        <v>3825</v>
      </c>
      <c r="E218" s="44">
        <f t="shared" si="47"/>
        <v>73</v>
      </c>
      <c r="F218" s="44">
        <v>146</v>
      </c>
      <c r="G218" s="70">
        <f t="shared" si="48"/>
        <v>10658</v>
      </c>
      <c r="H218" s="44">
        <f t="shared" si="49"/>
        <v>750</v>
      </c>
      <c r="I218" s="44">
        <v>764</v>
      </c>
      <c r="J218" s="44">
        <f t="shared" si="50"/>
        <v>14</v>
      </c>
      <c r="K218" s="44">
        <f t="shared" si="54"/>
        <v>576</v>
      </c>
      <c r="L218" s="70">
        <f t="shared" si="55"/>
        <v>8064</v>
      </c>
      <c r="M218" s="70">
        <v>3943</v>
      </c>
      <c r="N218" s="70">
        <v>8604</v>
      </c>
      <c r="O218" s="46"/>
      <c r="P218" s="46"/>
      <c r="Q218" s="70">
        <v>0</v>
      </c>
      <c r="R218" s="70">
        <v>0</v>
      </c>
      <c r="S218" s="70">
        <v>82581</v>
      </c>
      <c r="T218" s="70"/>
      <c r="U218" s="70">
        <f t="shared" si="35"/>
        <v>113850</v>
      </c>
      <c r="V218" s="46">
        <f t="shared" si="51"/>
        <v>0</v>
      </c>
      <c r="W218" s="46">
        <f t="shared" si="52"/>
        <v>113850</v>
      </c>
      <c r="X218" s="135">
        <v>113856</v>
      </c>
      <c r="Y218" s="46">
        <f t="shared" si="53"/>
        <v>-6</v>
      </c>
    </row>
    <row r="219" spans="1:25" ht="15.75" hidden="1" thickBot="1" x14ac:dyDescent="0.3">
      <c r="B219" s="43" t="s">
        <v>43</v>
      </c>
      <c r="C219" s="44">
        <f t="shared" si="46"/>
        <v>3825</v>
      </c>
      <c r="D219" s="44">
        <v>3891</v>
      </c>
      <c r="E219" s="44">
        <f t="shared" si="47"/>
        <v>66</v>
      </c>
      <c r="F219" s="44">
        <v>146</v>
      </c>
      <c r="G219" s="70">
        <f t="shared" si="48"/>
        <v>9636</v>
      </c>
      <c r="H219" s="44">
        <f t="shared" si="49"/>
        <v>764</v>
      </c>
      <c r="I219" s="44">
        <v>781</v>
      </c>
      <c r="J219" s="44">
        <f t="shared" si="50"/>
        <v>17</v>
      </c>
      <c r="K219" s="44">
        <f t="shared" si="54"/>
        <v>576</v>
      </c>
      <c r="L219" s="70">
        <f t="shared" si="55"/>
        <v>9792</v>
      </c>
      <c r="M219" s="70">
        <v>3943</v>
      </c>
      <c r="N219" s="70">
        <v>8612</v>
      </c>
      <c r="O219" s="46"/>
      <c r="P219" s="46"/>
      <c r="Q219" s="70">
        <v>0</v>
      </c>
      <c r="R219" s="70">
        <v>0</v>
      </c>
      <c r="S219" s="70">
        <v>82581</v>
      </c>
      <c r="T219" s="70"/>
      <c r="U219" s="70">
        <f t="shared" si="35"/>
        <v>114564</v>
      </c>
      <c r="V219" s="46">
        <f t="shared" si="51"/>
        <v>-6</v>
      </c>
      <c r="W219" s="46">
        <f t="shared" si="52"/>
        <v>114558</v>
      </c>
      <c r="X219" s="135">
        <v>114558</v>
      </c>
      <c r="Y219" s="46">
        <f t="shared" si="53"/>
        <v>0</v>
      </c>
    </row>
    <row r="220" spans="1:25" ht="15.75" hidden="1" thickBot="1" x14ac:dyDescent="0.3">
      <c r="B220" s="43" t="s">
        <v>44</v>
      </c>
      <c r="C220" s="44">
        <f t="shared" si="46"/>
        <v>3891</v>
      </c>
      <c r="D220" s="44">
        <v>3962</v>
      </c>
      <c r="E220" s="44">
        <f t="shared" si="47"/>
        <v>71</v>
      </c>
      <c r="F220" s="44">
        <v>146</v>
      </c>
      <c r="G220" s="70">
        <f t="shared" si="48"/>
        <v>10366</v>
      </c>
      <c r="H220" s="44">
        <f t="shared" si="49"/>
        <v>781</v>
      </c>
      <c r="I220" s="44">
        <v>823</v>
      </c>
      <c r="J220" s="44">
        <f t="shared" si="50"/>
        <v>42</v>
      </c>
      <c r="K220" s="44">
        <f t="shared" si="54"/>
        <v>576</v>
      </c>
      <c r="L220" s="70">
        <f t="shared" si="55"/>
        <v>24192</v>
      </c>
      <c r="M220" s="70">
        <v>3943</v>
      </c>
      <c r="N220" s="70">
        <v>8652</v>
      </c>
      <c r="O220" s="46"/>
      <c r="P220" s="46"/>
      <c r="Q220" s="70">
        <v>0</v>
      </c>
      <c r="R220" s="70">
        <v>0</v>
      </c>
      <c r="S220" s="70">
        <v>82581</v>
      </c>
      <c r="T220" s="70"/>
      <c r="U220" s="70">
        <f t="shared" si="35"/>
        <v>129734</v>
      </c>
      <c r="V220" s="46">
        <f t="shared" si="51"/>
        <v>0</v>
      </c>
      <c r="W220" s="46">
        <f t="shared" si="52"/>
        <v>129734</v>
      </c>
      <c r="X220" s="135">
        <v>129734</v>
      </c>
      <c r="Y220" s="46">
        <f t="shared" si="53"/>
        <v>0</v>
      </c>
    </row>
    <row r="221" spans="1:25" ht="15.75" hidden="1" thickBot="1" x14ac:dyDescent="0.3">
      <c r="B221" s="43" t="s">
        <v>45</v>
      </c>
      <c r="C221" s="44">
        <f t="shared" si="46"/>
        <v>3962</v>
      </c>
      <c r="D221" s="44">
        <v>4048</v>
      </c>
      <c r="E221" s="44">
        <f t="shared" si="47"/>
        <v>86</v>
      </c>
      <c r="F221" s="44">
        <v>146</v>
      </c>
      <c r="G221" s="70">
        <f t="shared" si="48"/>
        <v>12556</v>
      </c>
      <c r="H221" s="44">
        <f t="shared" si="49"/>
        <v>823</v>
      </c>
      <c r="I221" s="44">
        <v>867</v>
      </c>
      <c r="J221" s="44">
        <f t="shared" si="50"/>
        <v>44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25344</v>
      </c>
      <c r="M221" s="70">
        <v>3943</v>
      </c>
      <c r="N221" s="70">
        <v>8709</v>
      </c>
      <c r="O221" s="46"/>
      <c r="P221" s="46"/>
      <c r="Q221" s="70">
        <v>0</v>
      </c>
      <c r="R221" s="70">
        <v>0</v>
      </c>
      <c r="S221" s="70">
        <v>82581</v>
      </c>
      <c r="T221" s="70"/>
      <c r="U221" s="70">
        <f t="shared" si="35"/>
        <v>133133</v>
      </c>
      <c r="V221" s="46">
        <f t="shared" si="51"/>
        <v>0</v>
      </c>
      <c r="W221" s="46">
        <f t="shared" si="52"/>
        <v>133133</v>
      </c>
      <c r="X221" s="135">
        <v>133133</v>
      </c>
      <c r="Y221" s="46">
        <f t="shared" si="53"/>
        <v>0</v>
      </c>
    </row>
    <row r="222" spans="1:25" ht="15.75" hidden="1" thickBot="1" x14ac:dyDescent="0.3">
      <c r="B222" s="83" t="s">
        <v>46</v>
      </c>
      <c r="C222" s="84">
        <f t="shared" si="46"/>
        <v>4048</v>
      </c>
      <c r="D222" s="84">
        <v>4199</v>
      </c>
      <c r="E222" s="84">
        <f t="shared" si="47"/>
        <v>151</v>
      </c>
      <c r="F222" s="84">
        <v>146</v>
      </c>
      <c r="G222" s="35">
        <f t="shared" si="48"/>
        <v>22046</v>
      </c>
      <c r="H222" s="84">
        <f t="shared" si="49"/>
        <v>867</v>
      </c>
      <c r="I222" s="84">
        <v>904</v>
      </c>
      <c r="J222" s="84">
        <f t="shared" ref="J222:J234" si="56">I222-H222</f>
        <v>37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21312</v>
      </c>
      <c r="M222" s="35">
        <v>3943</v>
      </c>
      <c r="N222" s="35">
        <v>8721</v>
      </c>
      <c r="O222" s="36"/>
      <c r="P222" s="36"/>
      <c r="Q222" s="35">
        <v>0</v>
      </c>
      <c r="R222" s="35">
        <v>0</v>
      </c>
      <c r="S222" s="35">
        <v>82581</v>
      </c>
      <c r="T222" s="35"/>
      <c r="U222" s="35">
        <f t="shared" si="35"/>
        <v>138603</v>
      </c>
      <c r="V222" s="36">
        <f t="shared" si="51"/>
        <v>0</v>
      </c>
      <c r="W222" s="36">
        <f t="shared" si="52"/>
        <v>138603</v>
      </c>
      <c r="X222" s="73">
        <v>138603</v>
      </c>
      <c r="Y222" s="36">
        <f t="shared" si="53"/>
        <v>0</v>
      </c>
    </row>
    <row r="223" spans="1:25" ht="15.75" hidden="1" thickBot="1" x14ac:dyDescent="0.3">
      <c r="A223">
        <v>2021</v>
      </c>
      <c r="B223" s="43" t="s">
        <v>35</v>
      </c>
      <c r="C223" s="44">
        <f t="shared" si="46"/>
        <v>4199</v>
      </c>
      <c r="D223" s="44">
        <v>4302</v>
      </c>
      <c r="E223" s="44">
        <f t="shared" si="47"/>
        <v>103</v>
      </c>
      <c r="F223" s="44">
        <v>146</v>
      </c>
      <c r="G223" s="70">
        <f t="shared" ref="G223:G234" si="57">E223*F223</f>
        <v>15038</v>
      </c>
      <c r="H223" s="44">
        <f t="shared" si="49"/>
        <v>904</v>
      </c>
      <c r="I223" s="44">
        <v>945</v>
      </c>
      <c r="J223" s="44">
        <f t="shared" si="56"/>
        <v>41</v>
      </c>
      <c r="K223" s="44">
        <f t="shared" ref="K223:K234" si="58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24313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59">G223+L223+M223+N223+Q223+R223+S223+T223</f>
        <v>137207</v>
      </c>
      <c r="V223" s="46">
        <f t="shared" si="51"/>
        <v>0</v>
      </c>
      <c r="W223" s="41">
        <f t="shared" si="52"/>
        <v>137207</v>
      </c>
      <c r="X223" s="152">
        <v>137207</v>
      </c>
      <c r="Y223" s="41">
        <f t="shared" si="53"/>
        <v>0</v>
      </c>
    </row>
    <row r="224" spans="1:25" ht="15.75" hidden="1" thickBot="1" x14ac:dyDescent="0.3">
      <c r="B224" s="43" t="s">
        <v>36</v>
      </c>
      <c r="C224" s="44">
        <f t="shared" si="46"/>
        <v>4302</v>
      </c>
      <c r="D224" s="44">
        <v>4355</v>
      </c>
      <c r="E224" s="44">
        <f t="shared" si="47"/>
        <v>53</v>
      </c>
      <c r="F224" s="44">
        <v>146</v>
      </c>
      <c r="G224" s="70">
        <f t="shared" si="57"/>
        <v>7738</v>
      </c>
      <c r="H224" s="44">
        <f t="shared" si="49"/>
        <v>945</v>
      </c>
      <c r="I224" s="44">
        <v>984</v>
      </c>
      <c r="J224" s="44">
        <f t="shared" si="56"/>
        <v>39</v>
      </c>
      <c r="K224" s="44">
        <f t="shared" si="58"/>
        <v>593</v>
      </c>
      <c r="L224" s="46">
        <f t="shared" ref="L224:L234" si="60">IF(K224=593,K224*J224,IF(K224=784,80*593+(J224-80)*784,IF(K224=1357,80*593+20*784+(J224-100)*1357,IF(K224=2501,80*593+20*784+100*1357+(J224-200)*2501,))))</f>
        <v>23127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59"/>
        <v>128770</v>
      </c>
      <c r="V224" s="46">
        <f t="shared" si="51"/>
        <v>0</v>
      </c>
      <c r="W224" s="46">
        <f t="shared" si="52"/>
        <v>128770</v>
      </c>
      <c r="X224" s="135">
        <v>128770</v>
      </c>
      <c r="Y224" s="46">
        <f t="shared" si="53"/>
        <v>0</v>
      </c>
    </row>
    <row r="225" spans="1:25" ht="15.75" hidden="1" thickBot="1" x14ac:dyDescent="0.3">
      <c r="B225" s="43" t="s">
        <v>37</v>
      </c>
      <c r="C225" s="44">
        <f t="shared" si="46"/>
        <v>4355</v>
      </c>
      <c r="D225" s="44">
        <v>4396</v>
      </c>
      <c r="E225" s="44">
        <f t="shared" si="47"/>
        <v>41</v>
      </c>
      <c r="F225" s="44">
        <v>146</v>
      </c>
      <c r="G225" s="70">
        <f t="shared" si="57"/>
        <v>5986</v>
      </c>
      <c r="H225" s="44">
        <f t="shared" si="49"/>
        <v>984</v>
      </c>
      <c r="I225" s="44">
        <v>1032</v>
      </c>
      <c r="J225" s="44">
        <f t="shared" si="56"/>
        <v>48</v>
      </c>
      <c r="K225" s="44">
        <f t="shared" si="58"/>
        <v>593</v>
      </c>
      <c r="L225" s="46">
        <f t="shared" si="60"/>
        <v>28464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59"/>
        <v>132387</v>
      </c>
      <c r="V225" s="46">
        <f t="shared" si="51"/>
        <v>0</v>
      </c>
      <c r="W225" s="46">
        <f t="shared" si="52"/>
        <v>132387</v>
      </c>
      <c r="X225" s="135">
        <v>132387</v>
      </c>
      <c r="Y225" s="46">
        <f t="shared" si="53"/>
        <v>0</v>
      </c>
    </row>
    <row r="226" spans="1:25" ht="15.75" hidden="1" thickBot="1" x14ac:dyDescent="0.3">
      <c r="B226" s="43" t="s">
        <v>38</v>
      </c>
      <c r="C226" s="44">
        <f t="shared" si="46"/>
        <v>4396</v>
      </c>
      <c r="D226" s="44">
        <v>4420</v>
      </c>
      <c r="E226" s="44">
        <f t="shared" si="47"/>
        <v>24</v>
      </c>
      <c r="F226" s="44">
        <v>146</v>
      </c>
      <c r="G226" s="70">
        <f t="shared" si="57"/>
        <v>3504</v>
      </c>
      <c r="H226" s="44">
        <f t="shared" si="49"/>
        <v>1032</v>
      </c>
      <c r="I226" s="44">
        <v>1079</v>
      </c>
      <c r="J226" s="44">
        <f t="shared" si="56"/>
        <v>47</v>
      </c>
      <c r="K226" s="44">
        <f t="shared" si="58"/>
        <v>593</v>
      </c>
      <c r="L226" s="46">
        <f t="shared" si="60"/>
        <v>27871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59"/>
        <v>129342</v>
      </c>
      <c r="V226" s="46">
        <f t="shared" si="51"/>
        <v>0</v>
      </c>
      <c r="W226" s="46">
        <f t="shared" si="52"/>
        <v>129342</v>
      </c>
      <c r="X226" s="135">
        <v>129342</v>
      </c>
      <c r="Y226" s="46">
        <f t="shared" si="53"/>
        <v>0</v>
      </c>
    </row>
    <row r="227" spans="1:25" ht="15.75" hidden="1" thickBot="1" x14ac:dyDescent="0.3">
      <c r="B227" s="43" t="s">
        <v>39</v>
      </c>
      <c r="C227" s="44">
        <f t="shared" si="46"/>
        <v>4420</v>
      </c>
      <c r="D227" s="44">
        <v>4435</v>
      </c>
      <c r="E227" s="44">
        <f t="shared" si="47"/>
        <v>15</v>
      </c>
      <c r="F227" s="44">
        <v>146</v>
      </c>
      <c r="G227" s="70">
        <f t="shared" si="57"/>
        <v>2190</v>
      </c>
      <c r="H227" s="44">
        <f t="shared" si="49"/>
        <v>1079</v>
      </c>
      <c r="I227" s="44">
        <v>1123</v>
      </c>
      <c r="J227" s="44">
        <f t="shared" si="56"/>
        <v>44</v>
      </c>
      <c r="K227" s="44">
        <f t="shared" si="58"/>
        <v>593</v>
      </c>
      <c r="L227" s="46">
        <f t="shared" si="60"/>
        <v>26092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59"/>
        <v>126285</v>
      </c>
      <c r="V227" s="46">
        <f t="shared" si="51"/>
        <v>0</v>
      </c>
      <c r="W227" s="46">
        <f t="shared" si="52"/>
        <v>126285</v>
      </c>
      <c r="X227" s="135">
        <v>126285</v>
      </c>
      <c r="Y227" s="46">
        <f t="shared" si="53"/>
        <v>0</v>
      </c>
    </row>
    <row r="228" spans="1:25" ht="15.75" hidden="1" thickBot="1" x14ac:dyDescent="0.3">
      <c r="B228" s="43" t="s">
        <v>40</v>
      </c>
      <c r="C228" s="44">
        <f t="shared" si="46"/>
        <v>4435</v>
      </c>
      <c r="D228" s="44">
        <v>4436</v>
      </c>
      <c r="E228" s="44">
        <f t="shared" si="47"/>
        <v>1</v>
      </c>
      <c r="F228" s="44">
        <v>146</v>
      </c>
      <c r="G228" s="70">
        <f t="shared" si="57"/>
        <v>146</v>
      </c>
      <c r="H228" s="44">
        <f t="shared" si="49"/>
        <v>1123</v>
      </c>
      <c r="I228" s="44">
        <v>1175</v>
      </c>
      <c r="J228" s="44">
        <f t="shared" si="56"/>
        <v>52</v>
      </c>
      <c r="K228" s="44">
        <f t="shared" si="58"/>
        <v>593</v>
      </c>
      <c r="L228" s="46">
        <f t="shared" si="60"/>
        <v>30836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59"/>
        <v>129014</v>
      </c>
      <c r="V228" s="46">
        <f t="shared" si="51"/>
        <v>0</v>
      </c>
      <c r="W228" s="46">
        <f t="shared" si="52"/>
        <v>129014</v>
      </c>
      <c r="X228" s="135">
        <v>129014</v>
      </c>
      <c r="Y228" s="46">
        <f t="shared" si="53"/>
        <v>0</v>
      </c>
    </row>
    <row r="229" spans="1:25" ht="15.75" hidden="1" thickBot="1" x14ac:dyDescent="0.3">
      <c r="B229" s="43" t="s">
        <v>41</v>
      </c>
      <c r="C229" s="44">
        <f t="shared" si="46"/>
        <v>4436</v>
      </c>
      <c r="D229" s="44">
        <v>4483</v>
      </c>
      <c r="E229" s="44">
        <f t="shared" si="47"/>
        <v>47</v>
      </c>
      <c r="F229" s="44">
        <v>146</v>
      </c>
      <c r="G229" s="70">
        <f t="shared" si="57"/>
        <v>6862</v>
      </c>
      <c r="H229" s="44">
        <f t="shared" si="49"/>
        <v>1175</v>
      </c>
      <c r="I229" s="44">
        <v>1191</v>
      </c>
      <c r="J229" s="44">
        <f t="shared" si="56"/>
        <v>16</v>
      </c>
      <c r="K229" s="44">
        <f t="shared" si="58"/>
        <v>593</v>
      </c>
      <c r="L229" s="46">
        <f t="shared" si="60"/>
        <v>9488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59"/>
        <v>114396</v>
      </c>
      <c r="V229" s="46">
        <f t="shared" si="51"/>
        <v>0</v>
      </c>
      <c r="W229" s="46">
        <f t="shared" si="52"/>
        <v>114396</v>
      </c>
      <c r="X229" s="135">
        <v>114396</v>
      </c>
      <c r="Y229" s="46">
        <f t="shared" si="53"/>
        <v>0</v>
      </c>
    </row>
    <row r="230" spans="1:25" ht="15.75" hidden="1" thickBot="1" x14ac:dyDescent="0.3">
      <c r="B230" s="43" t="s">
        <v>42</v>
      </c>
      <c r="C230" s="44">
        <f t="shared" si="46"/>
        <v>4483</v>
      </c>
      <c r="D230" s="44">
        <v>4520</v>
      </c>
      <c r="E230" s="44">
        <f t="shared" si="47"/>
        <v>37</v>
      </c>
      <c r="F230" s="44">
        <v>146</v>
      </c>
      <c r="G230" s="70">
        <f t="shared" si="57"/>
        <v>5402</v>
      </c>
      <c r="H230" s="44">
        <f t="shared" si="49"/>
        <v>1191</v>
      </c>
      <c r="I230" s="44">
        <v>1200</v>
      </c>
      <c r="J230" s="44">
        <f t="shared" si="56"/>
        <v>9</v>
      </c>
      <c r="K230" s="44">
        <f t="shared" si="58"/>
        <v>593</v>
      </c>
      <c r="L230" s="46">
        <f t="shared" si="60"/>
        <v>5337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59"/>
        <v>108839</v>
      </c>
      <c r="V230" s="46">
        <f t="shared" si="51"/>
        <v>0</v>
      </c>
      <c r="W230" s="46">
        <f t="shared" si="52"/>
        <v>108839</v>
      </c>
      <c r="X230" s="135">
        <v>114396</v>
      </c>
      <c r="Y230" s="46">
        <f t="shared" si="53"/>
        <v>-5557</v>
      </c>
    </row>
    <row r="231" spans="1:25" ht="15.75" hidden="1" thickBot="1" x14ac:dyDescent="0.3">
      <c r="B231" s="43" t="s">
        <v>43</v>
      </c>
      <c r="C231" s="44">
        <f t="shared" si="46"/>
        <v>4520</v>
      </c>
      <c r="D231" s="44">
        <v>4534</v>
      </c>
      <c r="E231" s="44">
        <f t="shared" si="47"/>
        <v>14</v>
      </c>
      <c r="F231" s="44">
        <v>146</v>
      </c>
      <c r="G231" s="70">
        <f t="shared" si="57"/>
        <v>2044</v>
      </c>
      <c r="H231" s="44">
        <f t="shared" si="49"/>
        <v>1200</v>
      </c>
      <c r="I231" s="44">
        <v>1227</v>
      </c>
      <c r="J231" s="44">
        <f t="shared" si="56"/>
        <v>27</v>
      </c>
      <c r="K231" s="44">
        <f t="shared" si="58"/>
        <v>593</v>
      </c>
      <c r="L231" s="46">
        <f t="shared" si="60"/>
        <v>16011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59"/>
        <v>116441</v>
      </c>
      <c r="V231" s="46">
        <f t="shared" si="51"/>
        <v>-5557</v>
      </c>
      <c r="W231" s="46">
        <f t="shared" si="52"/>
        <v>110884</v>
      </c>
      <c r="X231" s="135">
        <v>110884</v>
      </c>
      <c r="Y231" s="46">
        <f t="shared" si="53"/>
        <v>0</v>
      </c>
    </row>
    <row r="232" spans="1:25" ht="15.75" hidden="1" thickBot="1" x14ac:dyDescent="0.3">
      <c r="B232" s="43" t="s">
        <v>44</v>
      </c>
      <c r="C232" s="44">
        <f t="shared" si="46"/>
        <v>4534</v>
      </c>
      <c r="D232" s="44">
        <v>4568</v>
      </c>
      <c r="E232" s="44">
        <f t="shared" si="47"/>
        <v>34</v>
      </c>
      <c r="F232" s="44">
        <v>146</v>
      </c>
      <c r="G232" s="70">
        <f t="shared" si="57"/>
        <v>4964</v>
      </c>
      <c r="H232" s="44">
        <f t="shared" si="49"/>
        <v>1227</v>
      </c>
      <c r="I232" s="44">
        <v>1248</v>
      </c>
      <c r="J232" s="44">
        <f t="shared" si="56"/>
        <v>21</v>
      </c>
      <c r="K232" s="44">
        <f t="shared" si="58"/>
        <v>593</v>
      </c>
      <c r="L232" s="46">
        <f t="shared" si="60"/>
        <v>12453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59"/>
        <v>115650</v>
      </c>
      <c r="V232" s="46">
        <f t="shared" si="51"/>
        <v>0</v>
      </c>
      <c r="W232" s="46">
        <f t="shared" si="52"/>
        <v>115650</v>
      </c>
      <c r="X232" s="135">
        <v>115650</v>
      </c>
      <c r="Y232" s="46">
        <f t="shared" si="53"/>
        <v>0</v>
      </c>
    </row>
    <row r="233" spans="1:25" ht="15.75" hidden="1" thickBot="1" x14ac:dyDescent="0.3">
      <c r="B233" s="43" t="s">
        <v>45</v>
      </c>
      <c r="C233" s="44">
        <f t="shared" si="46"/>
        <v>4568</v>
      </c>
      <c r="D233" s="44">
        <v>4657</v>
      </c>
      <c r="E233" s="44">
        <f t="shared" si="47"/>
        <v>89</v>
      </c>
      <c r="F233" s="44">
        <v>146</v>
      </c>
      <c r="G233" s="70">
        <f t="shared" si="57"/>
        <v>12994</v>
      </c>
      <c r="H233" s="44">
        <f t="shared" si="49"/>
        <v>1248</v>
      </c>
      <c r="I233" s="44">
        <v>1274</v>
      </c>
      <c r="J233" s="44">
        <f t="shared" si="56"/>
        <v>26</v>
      </c>
      <c r="K233" s="44">
        <f t="shared" si="58"/>
        <v>593</v>
      </c>
      <c r="L233" s="46">
        <f t="shared" si="60"/>
        <v>15418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59"/>
        <v>126760</v>
      </c>
      <c r="V233" s="46">
        <f t="shared" si="51"/>
        <v>0</v>
      </c>
      <c r="W233" s="46">
        <f t="shared" si="52"/>
        <v>126760</v>
      </c>
      <c r="X233" s="135">
        <v>126760</v>
      </c>
      <c r="Y233" s="46">
        <f t="shared" si="53"/>
        <v>0</v>
      </c>
    </row>
    <row r="234" spans="1:25" ht="15.75" hidden="1" thickBot="1" x14ac:dyDescent="0.3">
      <c r="B234" s="83" t="s">
        <v>46</v>
      </c>
      <c r="C234" s="84">
        <f t="shared" si="46"/>
        <v>4657</v>
      </c>
      <c r="D234" s="84">
        <v>4688</v>
      </c>
      <c r="E234" s="84">
        <f t="shared" si="47"/>
        <v>31</v>
      </c>
      <c r="F234" s="84">
        <v>146</v>
      </c>
      <c r="G234" s="35">
        <f t="shared" si="57"/>
        <v>4526</v>
      </c>
      <c r="H234" s="84">
        <f t="shared" si="49"/>
        <v>1274</v>
      </c>
      <c r="I234" s="84">
        <v>1312</v>
      </c>
      <c r="J234" s="84">
        <f t="shared" si="56"/>
        <v>38</v>
      </c>
      <c r="K234" s="84">
        <f t="shared" si="58"/>
        <v>593</v>
      </c>
      <c r="L234" s="36">
        <f t="shared" si="60"/>
        <v>22534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59"/>
        <v>125477</v>
      </c>
      <c r="V234" s="36">
        <f t="shared" si="51"/>
        <v>0</v>
      </c>
      <c r="W234" s="36">
        <f t="shared" si="52"/>
        <v>125477</v>
      </c>
      <c r="X234" s="131">
        <v>125477</v>
      </c>
      <c r="Y234" s="36">
        <f t="shared" si="53"/>
        <v>0</v>
      </c>
    </row>
    <row r="235" spans="1:25" ht="15.75" hidden="1" thickBot="1" x14ac:dyDescent="0.3">
      <c r="A235">
        <v>2022</v>
      </c>
      <c r="B235" s="43" t="s">
        <v>35</v>
      </c>
      <c r="C235" s="44">
        <f t="shared" ref="C235:C246" si="61">D234</f>
        <v>4688</v>
      </c>
      <c r="D235" s="44">
        <v>4704</v>
      </c>
      <c r="E235" s="44">
        <f t="shared" ref="E235:E246" si="62">D235-C235</f>
        <v>16</v>
      </c>
      <c r="F235" s="44">
        <v>146</v>
      </c>
      <c r="G235" s="70">
        <f t="shared" ref="G235:G246" si="63">E235*F235</f>
        <v>2336</v>
      </c>
      <c r="H235" s="44">
        <f t="shared" ref="H235:H246" si="64">I234</f>
        <v>1312</v>
      </c>
      <c r="I235" s="44">
        <v>1345</v>
      </c>
      <c r="J235" s="44">
        <f>I235-H235</f>
        <v>33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20988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59"/>
        <v>128223</v>
      </c>
      <c r="V235" s="46">
        <f t="shared" ref="V235:V246" si="65">Y234</f>
        <v>0</v>
      </c>
      <c r="W235" s="46">
        <f t="shared" ref="W235:X246" si="66">U235+V235</f>
        <v>128223</v>
      </c>
      <c r="X235" s="46">
        <f t="shared" si="66"/>
        <v>128223</v>
      </c>
      <c r="Y235" s="46">
        <f t="shared" si="53"/>
        <v>0</v>
      </c>
    </row>
    <row r="236" spans="1:25" ht="15.75" hidden="1" thickBot="1" x14ac:dyDescent="0.3">
      <c r="B236" s="43" t="s">
        <v>36</v>
      </c>
      <c r="C236" s="44">
        <f t="shared" si="61"/>
        <v>4704</v>
      </c>
      <c r="D236" s="44">
        <v>4810</v>
      </c>
      <c r="E236" s="44">
        <f t="shared" si="62"/>
        <v>106</v>
      </c>
      <c r="F236" s="44">
        <v>146</v>
      </c>
      <c r="G236" s="70">
        <f t="shared" si="63"/>
        <v>15476</v>
      </c>
      <c r="H236" s="44">
        <f t="shared" si="64"/>
        <v>1345</v>
      </c>
      <c r="I236" s="44">
        <v>1385</v>
      </c>
      <c r="J236" s="44">
        <f t="shared" ref="J236:J246" si="67">I236-H236</f>
        <v>40</v>
      </c>
      <c r="K236" s="44">
        <f t="shared" ref="K236:K243" si="68">IF(J236&lt;=80,636,IF(AND(J236&gt;=81,J236&lt;=100),840,IF(AND(J236&gt;=101,J236&lt;=200),1455,IF(J236&gt;=201,2681,))))</f>
        <v>636</v>
      </c>
      <c r="L236" s="46">
        <f t="shared" ref="L236:L242" si="69">IF(K236=636,K236*J236,IF(K236=840,80*636+(J236-80)*840,IF(K236=1455,80*636+20*840+(J236-100)*1455,IF(K236=2501,80*636+20*840+100*1455+(J236-200)*2681,))))</f>
        <v>25440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59"/>
        <v>163576</v>
      </c>
      <c r="V236" s="46">
        <f t="shared" si="65"/>
        <v>0</v>
      </c>
      <c r="W236" s="46">
        <f t="shared" si="66"/>
        <v>163576</v>
      </c>
      <c r="X236" s="135">
        <v>163576</v>
      </c>
      <c r="Y236" s="46">
        <f t="shared" si="53"/>
        <v>0</v>
      </c>
    </row>
    <row r="237" spans="1:25" ht="15.75" hidden="1" thickBot="1" x14ac:dyDescent="0.3">
      <c r="B237" s="43" t="s">
        <v>37</v>
      </c>
      <c r="C237" s="44">
        <f t="shared" si="61"/>
        <v>4810</v>
      </c>
      <c r="D237" s="44">
        <v>4839</v>
      </c>
      <c r="E237" s="44">
        <f t="shared" si="62"/>
        <v>29</v>
      </c>
      <c r="F237" s="44">
        <v>146</v>
      </c>
      <c r="G237" s="70">
        <f t="shared" si="63"/>
        <v>4234</v>
      </c>
      <c r="H237" s="44">
        <f t="shared" si="64"/>
        <v>1385</v>
      </c>
      <c r="I237" s="44">
        <v>1421</v>
      </c>
      <c r="J237" s="44">
        <f t="shared" si="67"/>
        <v>36</v>
      </c>
      <c r="K237" s="44">
        <f t="shared" si="68"/>
        <v>636</v>
      </c>
      <c r="L237" s="46">
        <f t="shared" si="69"/>
        <v>22896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59"/>
        <v>132183</v>
      </c>
      <c r="V237" s="46">
        <f t="shared" si="65"/>
        <v>0</v>
      </c>
      <c r="W237" s="46">
        <f t="shared" si="66"/>
        <v>132183</v>
      </c>
      <c r="X237" s="135">
        <v>132183</v>
      </c>
      <c r="Y237" s="46">
        <f t="shared" si="53"/>
        <v>0</v>
      </c>
    </row>
    <row r="238" spans="1:25" ht="15.75" hidden="1" thickBot="1" x14ac:dyDescent="0.3">
      <c r="B238" s="43" t="s">
        <v>38</v>
      </c>
      <c r="C238" s="44">
        <f t="shared" si="61"/>
        <v>4839</v>
      </c>
      <c r="D238" s="44">
        <v>4926</v>
      </c>
      <c r="E238" s="44">
        <f t="shared" si="62"/>
        <v>87</v>
      </c>
      <c r="F238" s="44">
        <v>146</v>
      </c>
      <c r="G238" s="70">
        <f t="shared" si="63"/>
        <v>12702</v>
      </c>
      <c r="H238" s="44">
        <f t="shared" si="64"/>
        <v>1421</v>
      </c>
      <c r="I238" s="44">
        <v>1465</v>
      </c>
      <c r="J238" s="44">
        <f t="shared" si="67"/>
        <v>44</v>
      </c>
      <c r="K238" s="44">
        <f t="shared" si="68"/>
        <v>636</v>
      </c>
      <c r="L238" s="46">
        <f t="shared" si="69"/>
        <v>27984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59"/>
        <v>145874</v>
      </c>
      <c r="V238" s="46">
        <f t="shared" si="65"/>
        <v>0</v>
      </c>
      <c r="W238" s="46">
        <f t="shared" si="66"/>
        <v>145874</v>
      </c>
      <c r="X238" s="135">
        <v>145874</v>
      </c>
      <c r="Y238" s="46">
        <f t="shared" si="53"/>
        <v>0</v>
      </c>
    </row>
    <row r="239" spans="1:25" ht="15.75" hidden="1" thickBot="1" x14ac:dyDescent="0.3">
      <c r="B239" s="43" t="s">
        <v>39</v>
      </c>
      <c r="C239" s="44">
        <f t="shared" si="61"/>
        <v>4926</v>
      </c>
      <c r="D239" s="44">
        <v>4936</v>
      </c>
      <c r="E239" s="44">
        <f t="shared" si="62"/>
        <v>10</v>
      </c>
      <c r="F239" s="44">
        <v>146</v>
      </c>
      <c r="G239" s="70">
        <f t="shared" si="63"/>
        <v>1460</v>
      </c>
      <c r="H239" s="44">
        <f t="shared" si="64"/>
        <v>1465</v>
      </c>
      <c r="I239" s="44">
        <v>1507</v>
      </c>
      <c r="J239" s="44">
        <f t="shared" si="67"/>
        <v>42</v>
      </c>
      <c r="K239" s="44">
        <f t="shared" si="68"/>
        <v>636</v>
      </c>
      <c r="L239" s="46">
        <f t="shared" si="69"/>
        <v>26712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59"/>
        <v>133511</v>
      </c>
      <c r="V239" s="46">
        <f t="shared" si="65"/>
        <v>0</v>
      </c>
      <c r="W239" s="46">
        <f t="shared" si="66"/>
        <v>133511</v>
      </c>
      <c r="X239" s="135">
        <v>133511</v>
      </c>
      <c r="Y239" s="46">
        <f t="shared" si="53"/>
        <v>0</v>
      </c>
    </row>
    <row r="240" spans="1:25" ht="15.75" hidden="1" thickBot="1" x14ac:dyDescent="0.3">
      <c r="B240" s="43" t="s">
        <v>40</v>
      </c>
      <c r="C240" s="44">
        <f t="shared" si="61"/>
        <v>4936</v>
      </c>
      <c r="D240" s="44">
        <v>4984</v>
      </c>
      <c r="E240" s="44">
        <f t="shared" si="62"/>
        <v>48</v>
      </c>
      <c r="F240" s="44">
        <v>146</v>
      </c>
      <c r="G240" s="70">
        <f t="shared" si="63"/>
        <v>7008</v>
      </c>
      <c r="H240" s="44">
        <f t="shared" si="64"/>
        <v>1507</v>
      </c>
      <c r="I240" s="44">
        <v>1527</v>
      </c>
      <c r="J240" s="44">
        <f t="shared" si="67"/>
        <v>20</v>
      </c>
      <c r="K240" s="44">
        <f t="shared" si="68"/>
        <v>636</v>
      </c>
      <c r="L240" s="46">
        <f t="shared" si="69"/>
        <v>12720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59"/>
        <v>125189</v>
      </c>
      <c r="V240" s="46">
        <f t="shared" si="65"/>
        <v>0</v>
      </c>
      <c r="W240" s="46">
        <f t="shared" si="66"/>
        <v>125189</v>
      </c>
      <c r="X240" s="135">
        <v>125189</v>
      </c>
      <c r="Y240" s="46">
        <f t="shared" si="53"/>
        <v>0</v>
      </c>
    </row>
    <row r="241" spans="1:25" ht="15.75" hidden="1" thickBot="1" x14ac:dyDescent="0.3">
      <c r="B241" s="43" t="s">
        <v>41</v>
      </c>
      <c r="C241" s="44">
        <f t="shared" si="61"/>
        <v>4984</v>
      </c>
      <c r="D241" s="44">
        <v>5062</v>
      </c>
      <c r="E241" s="44">
        <f t="shared" si="62"/>
        <v>78</v>
      </c>
      <c r="F241" s="44">
        <v>146</v>
      </c>
      <c r="G241" s="70">
        <f t="shared" si="63"/>
        <v>11388</v>
      </c>
      <c r="H241" s="44">
        <f t="shared" si="64"/>
        <v>1527</v>
      </c>
      <c r="I241" s="44">
        <v>1534</v>
      </c>
      <c r="J241" s="44">
        <f t="shared" si="67"/>
        <v>7</v>
      </c>
      <c r="K241" s="44">
        <f t="shared" si="68"/>
        <v>636</v>
      </c>
      <c r="L241" s="46">
        <f t="shared" si="69"/>
        <v>4452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59"/>
        <v>121400</v>
      </c>
      <c r="V241" s="46">
        <f t="shared" si="65"/>
        <v>0</v>
      </c>
      <c r="W241" s="46">
        <f t="shared" si="66"/>
        <v>121400</v>
      </c>
      <c r="X241" s="135">
        <v>121400</v>
      </c>
      <c r="Y241" s="46">
        <f t="shared" si="53"/>
        <v>0</v>
      </c>
    </row>
    <row r="242" spans="1:25" ht="15.75" hidden="1" thickBot="1" x14ac:dyDescent="0.3">
      <c r="B242" s="43" t="s">
        <v>42</v>
      </c>
      <c r="C242" s="44">
        <f t="shared" si="61"/>
        <v>5062</v>
      </c>
      <c r="D242" s="44">
        <v>5065</v>
      </c>
      <c r="E242" s="44">
        <f t="shared" si="62"/>
        <v>3</v>
      </c>
      <c r="F242" s="44">
        <v>146</v>
      </c>
      <c r="G242" s="70">
        <f t="shared" si="63"/>
        <v>438</v>
      </c>
      <c r="H242" s="44">
        <f t="shared" si="64"/>
        <v>1534</v>
      </c>
      <c r="I242" s="44">
        <v>1544</v>
      </c>
      <c r="J242" s="44">
        <f t="shared" si="67"/>
        <v>10</v>
      </c>
      <c r="K242" s="44">
        <f t="shared" si="68"/>
        <v>636</v>
      </c>
      <c r="L242" s="46">
        <f t="shared" si="69"/>
        <v>6360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59"/>
        <v>112484</v>
      </c>
      <c r="V242" s="46">
        <f t="shared" si="65"/>
        <v>0</v>
      </c>
      <c r="W242" s="46">
        <f t="shared" si="66"/>
        <v>112484</v>
      </c>
      <c r="X242" s="135">
        <v>112484</v>
      </c>
      <c r="Y242" s="46">
        <f t="shared" si="53"/>
        <v>0</v>
      </c>
    </row>
    <row r="243" spans="1:25" ht="15.75" hidden="1" thickBot="1" x14ac:dyDescent="0.3">
      <c r="B243" s="43" t="s">
        <v>43</v>
      </c>
      <c r="C243" s="44">
        <f t="shared" si="61"/>
        <v>5065</v>
      </c>
      <c r="D243" s="44">
        <v>5085</v>
      </c>
      <c r="E243" s="44">
        <f t="shared" si="62"/>
        <v>20</v>
      </c>
      <c r="F243" s="44">
        <v>146</v>
      </c>
      <c r="G243" s="70">
        <f t="shared" si="63"/>
        <v>2920</v>
      </c>
      <c r="H243" s="44">
        <f t="shared" si="64"/>
        <v>1544</v>
      </c>
      <c r="I243" s="44">
        <v>1555</v>
      </c>
      <c r="J243" s="44">
        <f t="shared" si="67"/>
        <v>11</v>
      </c>
      <c r="K243" s="44">
        <f t="shared" si="68"/>
        <v>636</v>
      </c>
      <c r="L243" s="46">
        <f>IF(K243=636,K243*J243,IF(K243=840,80*636+(J243-80)*840,IF(K243=1455,80*636+20*840+(J243-100)*1455,IF(K243=2681,80*636+20*840+100*1455+(J243-200)*2681,))))</f>
        <v>6996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59"/>
        <v>115728</v>
      </c>
      <c r="V243" s="46">
        <f t="shared" si="65"/>
        <v>0</v>
      </c>
      <c r="W243" s="46">
        <f t="shared" si="66"/>
        <v>115728</v>
      </c>
      <c r="X243" s="138">
        <v>115728</v>
      </c>
      <c r="Y243" s="46">
        <f t="shared" si="53"/>
        <v>0</v>
      </c>
    </row>
    <row r="244" spans="1:25" ht="15.75" hidden="1" thickBot="1" x14ac:dyDescent="0.3">
      <c r="B244" s="43" t="s">
        <v>44</v>
      </c>
      <c r="C244" s="44">
        <f t="shared" si="61"/>
        <v>5085</v>
      </c>
      <c r="D244" s="44">
        <v>5126</v>
      </c>
      <c r="E244" s="44">
        <f t="shared" si="62"/>
        <v>41</v>
      </c>
      <c r="F244" s="44">
        <v>146</v>
      </c>
      <c r="G244" s="70">
        <f t="shared" si="63"/>
        <v>5986</v>
      </c>
      <c r="H244" s="44">
        <f t="shared" si="64"/>
        <v>1555</v>
      </c>
      <c r="I244" s="44">
        <v>1581</v>
      </c>
      <c r="J244" s="44">
        <f t="shared" si="67"/>
        <v>26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16536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59"/>
        <v>128437</v>
      </c>
      <c r="V244" s="46">
        <f t="shared" si="65"/>
        <v>0</v>
      </c>
      <c r="W244" s="46">
        <f t="shared" si="66"/>
        <v>128437</v>
      </c>
      <c r="X244" s="216">
        <v>128437</v>
      </c>
      <c r="Y244" s="46">
        <f t="shared" si="53"/>
        <v>0</v>
      </c>
    </row>
    <row r="245" spans="1:25" ht="15.75" hidden="1" thickBot="1" x14ac:dyDescent="0.3">
      <c r="B245" s="43" t="s">
        <v>45</v>
      </c>
      <c r="C245" s="44">
        <f t="shared" si="61"/>
        <v>5126</v>
      </c>
      <c r="D245" s="44">
        <v>5172</v>
      </c>
      <c r="E245" s="44">
        <f t="shared" si="62"/>
        <v>46</v>
      </c>
      <c r="F245" s="44">
        <v>146</v>
      </c>
      <c r="G245" s="70">
        <f t="shared" si="63"/>
        <v>6716</v>
      </c>
      <c r="H245" s="44">
        <f t="shared" si="64"/>
        <v>1581</v>
      </c>
      <c r="I245" s="44">
        <v>1618</v>
      </c>
      <c r="J245" s="44">
        <f t="shared" si="67"/>
        <v>37</v>
      </c>
      <c r="K245" s="44">
        <f>IF(J245&lt;=40,636,IF(AND(J245&gt;=41,J245&lt;=80),840,IF(AND(J245&gt;=81,J245&lt;=100),1455,IF(J245&gt;=101,2681,))))</f>
        <v>636</v>
      </c>
      <c r="L245" s="46">
        <f>IF(K245=636,K245*J245,IF(K245=840,40*636+(J245-40)*840,IF(K245=1455,40*636+40*840+(J245-80)*1455,IF(K245=2681,40*636+40*840+20*1455+(J245-100)*2681,))))</f>
        <v>23532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59"/>
        <v>136227</v>
      </c>
      <c r="V245" s="46">
        <f t="shared" si="65"/>
        <v>0</v>
      </c>
      <c r="W245" s="46">
        <f t="shared" si="66"/>
        <v>136227</v>
      </c>
      <c r="X245" s="138">
        <v>136227</v>
      </c>
      <c r="Y245" s="46">
        <f t="shared" si="53"/>
        <v>0</v>
      </c>
    </row>
    <row r="246" spans="1:25" ht="15.75" hidden="1" thickBot="1" x14ac:dyDescent="0.3">
      <c r="B246" s="83" t="s">
        <v>46</v>
      </c>
      <c r="C246" s="84">
        <f t="shared" si="61"/>
        <v>5172</v>
      </c>
      <c r="D246" s="84">
        <v>5231</v>
      </c>
      <c r="E246" s="84">
        <f t="shared" si="62"/>
        <v>59</v>
      </c>
      <c r="F246" s="84">
        <v>146</v>
      </c>
      <c r="G246" s="35">
        <f t="shared" si="63"/>
        <v>8614</v>
      </c>
      <c r="H246" s="84">
        <f t="shared" si="64"/>
        <v>1618</v>
      </c>
      <c r="I246" s="84">
        <v>1665</v>
      </c>
      <c r="J246" s="84">
        <f t="shared" si="67"/>
        <v>47</v>
      </c>
      <c r="K246" s="84">
        <f>IF(J246&lt;=40,636,IF(AND(J246&gt;=41,J246&lt;=80),840,IF(AND(J246&gt;=81,J246&lt;=100),1455,IF(J246&gt;=101,2681,))))</f>
        <v>840</v>
      </c>
      <c r="L246" s="36">
        <f>IF(K246=636,K246*J246,IF(K246=840,40*636+(J246-40)*840,IF(K246=1455,40*636+40*840+(J246-80)*1455,IF(K246=2681,40*636+40*840+20*1455+(J246-100)*2681,))))</f>
        <v>31320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59"/>
        <v>146002</v>
      </c>
      <c r="V246" s="36">
        <f t="shared" si="65"/>
        <v>0</v>
      </c>
      <c r="W246" s="36">
        <f t="shared" si="66"/>
        <v>146002</v>
      </c>
      <c r="X246" s="131">
        <v>146002</v>
      </c>
      <c r="Y246" s="36">
        <f t="shared" si="53"/>
        <v>0</v>
      </c>
    </row>
    <row r="247" spans="1:25" x14ac:dyDescent="0.25">
      <c r="A247">
        <v>2023</v>
      </c>
      <c r="B247" s="43" t="s">
        <v>35</v>
      </c>
      <c r="C247" s="44">
        <f t="shared" ref="C247:C270" si="70">D246</f>
        <v>5231</v>
      </c>
      <c r="D247" s="44">
        <v>5314</v>
      </c>
      <c r="E247" s="44">
        <f t="shared" ref="E247:E270" si="71">D247-C247</f>
        <v>83</v>
      </c>
      <c r="F247" s="44">
        <v>165</v>
      </c>
      <c r="G247" s="70">
        <f t="shared" ref="G247:G270" si="72">E247*F247</f>
        <v>13695</v>
      </c>
      <c r="H247" s="44">
        <f t="shared" ref="H247:H270" si="73">I246</f>
        <v>1665</v>
      </c>
      <c r="I247" s="44">
        <v>1708</v>
      </c>
      <c r="J247" s="44">
        <f t="shared" ref="J247:J270" si="74">I247-H247</f>
        <v>43</v>
      </c>
      <c r="K247" s="44">
        <f>IF(J247&lt;=40,717,IF(AND(J247&gt;=41,J247&lt;=80),948,IF(AND(J247&gt;=81,J247&lt;=100),1641,IF(J247&gt;=101,3024,))))</f>
        <v>948</v>
      </c>
      <c r="L247" s="46">
        <f>IF(K247=717,K247*J247,IF(K247=948,40*717+(J247-40)*948,IF(K247=1641,40*717+40*948+(J247-80)*1641,IF(K247=3024,40*717+40*948+20*1641+(J247-100)*3024,))))</f>
        <v>31524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59"/>
        <v>183568</v>
      </c>
      <c r="V247" s="46">
        <f t="shared" ref="V247:V270" si="75">Y246</f>
        <v>0</v>
      </c>
      <c r="W247" s="46">
        <f t="shared" ref="W247:W270" si="76">U247+V247</f>
        <v>183568</v>
      </c>
      <c r="X247" s="218">
        <v>183568</v>
      </c>
      <c r="Y247" s="41">
        <f t="shared" si="53"/>
        <v>0</v>
      </c>
    </row>
    <row r="248" spans="1:25" x14ac:dyDescent="0.25">
      <c r="B248" s="43" t="s">
        <v>36</v>
      </c>
      <c r="C248" s="44">
        <f t="shared" si="70"/>
        <v>5314</v>
      </c>
      <c r="D248" s="44">
        <v>5434</v>
      </c>
      <c r="E248" s="44">
        <f t="shared" si="71"/>
        <v>120</v>
      </c>
      <c r="F248" s="44">
        <v>165</v>
      </c>
      <c r="G248" s="70">
        <f t="shared" si="72"/>
        <v>19800</v>
      </c>
      <c r="H248" s="44">
        <f t="shared" si="73"/>
        <v>1708</v>
      </c>
      <c r="I248" s="44">
        <v>1763</v>
      </c>
      <c r="J248" s="44">
        <f t="shared" si="74"/>
        <v>55</v>
      </c>
      <c r="K248" s="44">
        <f t="shared" ref="K248:K258" si="77">IF(J248&lt;=40,717,IF(AND(J248&gt;=41,J248&lt;=80),948,IF(AND(J248&gt;=81,J248&lt;=100),1641,IF(J248&gt;=101,3024,))))</f>
        <v>948</v>
      </c>
      <c r="L248" s="46">
        <f t="shared" ref="L248:L258" si="78">IF(K248=717,K248*J248,IF(K248=948,40*717+(J248-40)*948,IF(K248=1641,40*717+40*948+(J248-80)*1641,IF(K248=3024,40*717+40*948+20*1641+(J248-100)*3024,))))</f>
        <v>42900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59"/>
        <v>201116</v>
      </c>
      <c r="V248" s="46">
        <f t="shared" si="75"/>
        <v>0</v>
      </c>
      <c r="W248" s="46">
        <f t="shared" si="76"/>
        <v>201116</v>
      </c>
      <c r="X248" s="138">
        <v>201116</v>
      </c>
      <c r="Y248" s="46">
        <f t="shared" si="53"/>
        <v>0</v>
      </c>
    </row>
    <row r="249" spans="1:25" x14ac:dyDescent="0.25">
      <c r="B249" s="43" t="s">
        <v>37</v>
      </c>
      <c r="C249" s="44">
        <f t="shared" si="70"/>
        <v>5434</v>
      </c>
      <c r="D249" s="44">
        <v>5525</v>
      </c>
      <c r="E249" s="44">
        <f t="shared" si="71"/>
        <v>91</v>
      </c>
      <c r="F249" s="44">
        <v>165</v>
      </c>
      <c r="G249" s="70">
        <f t="shared" si="72"/>
        <v>15015</v>
      </c>
      <c r="H249" s="44">
        <f t="shared" si="73"/>
        <v>1763</v>
      </c>
      <c r="I249" s="44">
        <v>1809</v>
      </c>
      <c r="J249" s="44">
        <f t="shared" si="74"/>
        <v>46</v>
      </c>
      <c r="K249" s="44">
        <f t="shared" si="77"/>
        <v>948</v>
      </c>
      <c r="L249" s="46">
        <f t="shared" si="78"/>
        <v>34368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59"/>
        <v>187819</v>
      </c>
      <c r="V249" s="46">
        <f t="shared" si="75"/>
        <v>0</v>
      </c>
      <c r="W249" s="46">
        <f t="shared" si="76"/>
        <v>187819</v>
      </c>
      <c r="X249" s="135">
        <v>187819</v>
      </c>
      <c r="Y249" s="46">
        <f>W249-X249</f>
        <v>0</v>
      </c>
    </row>
    <row r="250" spans="1:25" x14ac:dyDescent="0.25">
      <c r="B250" s="43" t="s">
        <v>38</v>
      </c>
      <c r="C250" s="44">
        <f t="shared" si="70"/>
        <v>5525</v>
      </c>
      <c r="D250" s="44">
        <v>5591</v>
      </c>
      <c r="E250" s="44">
        <f t="shared" si="71"/>
        <v>66</v>
      </c>
      <c r="F250" s="44">
        <v>165</v>
      </c>
      <c r="G250" s="70">
        <f t="shared" si="72"/>
        <v>10890</v>
      </c>
      <c r="H250" s="44">
        <f t="shared" si="73"/>
        <v>1809</v>
      </c>
      <c r="I250" s="44">
        <v>1850</v>
      </c>
      <c r="J250" s="44">
        <f t="shared" si="74"/>
        <v>41</v>
      </c>
      <c r="K250" s="44">
        <f t="shared" si="77"/>
        <v>948</v>
      </c>
      <c r="L250" s="46">
        <f t="shared" si="78"/>
        <v>29628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59"/>
        <v>179033</v>
      </c>
      <c r="V250" s="46">
        <f t="shared" si="75"/>
        <v>0</v>
      </c>
      <c r="W250" s="46">
        <f t="shared" si="76"/>
        <v>179033</v>
      </c>
      <c r="X250" s="135">
        <v>179033</v>
      </c>
      <c r="Y250" s="46">
        <f t="shared" ref="Y250:Y257" si="79">W250-X250</f>
        <v>0</v>
      </c>
    </row>
    <row r="251" spans="1:25" x14ac:dyDescent="0.25">
      <c r="B251" s="43" t="s">
        <v>39</v>
      </c>
      <c r="C251" s="44">
        <f t="shared" si="70"/>
        <v>5591</v>
      </c>
      <c r="D251" s="44">
        <v>5655</v>
      </c>
      <c r="E251" s="44">
        <f t="shared" si="71"/>
        <v>64</v>
      </c>
      <c r="F251" s="44">
        <v>169</v>
      </c>
      <c r="G251" s="70">
        <f t="shared" si="72"/>
        <v>10816</v>
      </c>
      <c r="H251" s="44">
        <f t="shared" si="73"/>
        <v>1850</v>
      </c>
      <c r="I251" s="44">
        <v>1860</v>
      </c>
      <c r="J251" s="44">
        <f t="shared" si="74"/>
        <v>10</v>
      </c>
      <c r="K251" s="44">
        <f t="shared" si="77"/>
        <v>717</v>
      </c>
      <c r="L251" s="46">
        <f t="shared" si="78"/>
        <v>7170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59"/>
        <v>156559</v>
      </c>
      <c r="V251" s="46">
        <f t="shared" si="75"/>
        <v>0</v>
      </c>
      <c r="W251" s="46">
        <f t="shared" si="76"/>
        <v>156559</v>
      </c>
      <c r="X251" s="138">
        <v>156559</v>
      </c>
      <c r="Y251" s="46">
        <f t="shared" si="79"/>
        <v>0</v>
      </c>
    </row>
    <row r="252" spans="1:25" x14ac:dyDescent="0.25">
      <c r="B252" s="43" t="s">
        <v>40</v>
      </c>
      <c r="C252" s="44">
        <f t="shared" si="70"/>
        <v>5655</v>
      </c>
      <c r="D252" s="44">
        <v>5717</v>
      </c>
      <c r="E252" s="44">
        <f t="shared" si="71"/>
        <v>62</v>
      </c>
      <c r="F252" s="44">
        <v>165</v>
      </c>
      <c r="G252" s="70">
        <f t="shared" si="72"/>
        <v>10230</v>
      </c>
      <c r="H252" s="44">
        <f t="shared" si="73"/>
        <v>1860</v>
      </c>
      <c r="I252" s="44">
        <v>1868</v>
      </c>
      <c r="J252" s="44">
        <f t="shared" si="74"/>
        <v>8</v>
      </c>
      <c r="K252" s="44">
        <f t="shared" si="77"/>
        <v>717</v>
      </c>
      <c r="L252" s="46">
        <f t="shared" si="78"/>
        <v>5736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59"/>
        <v>154556</v>
      </c>
      <c r="V252" s="46">
        <f t="shared" si="75"/>
        <v>0</v>
      </c>
      <c r="W252" s="46">
        <f t="shared" si="76"/>
        <v>154556</v>
      </c>
      <c r="X252" s="135">
        <v>154556</v>
      </c>
      <c r="Y252" s="46">
        <f t="shared" si="79"/>
        <v>0</v>
      </c>
    </row>
    <row r="253" spans="1:25" x14ac:dyDescent="0.25">
      <c r="B253" s="43" t="s">
        <v>41</v>
      </c>
      <c r="C253" s="44">
        <f t="shared" si="70"/>
        <v>5717</v>
      </c>
      <c r="D253" s="44">
        <v>5753</v>
      </c>
      <c r="E253" s="44">
        <f t="shared" si="71"/>
        <v>36</v>
      </c>
      <c r="F253" s="44">
        <v>165</v>
      </c>
      <c r="G253" s="70">
        <f t="shared" si="72"/>
        <v>5940</v>
      </c>
      <c r="H253" s="44">
        <f t="shared" si="73"/>
        <v>1868</v>
      </c>
      <c r="I253" s="44">
        <v>1874</v>
      </c>
      <c r="J253" s="44">
        <f t="shared" si="74"/>
        <v>6</v>
      </c>
      <c r="K253" s="44">
        <f t="shared" si="77"/>
        <v>717</v>
      </c>
      <c r="L253" s="46">
        <f t="shared" si="78"/>
        <v>4302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59"/>
        <v>148820</v>
      </c>
      <c r="V253" s="46">
        <f t="shared" si="75"/>
        <v>0</v>
      </c>
      <c r="W253" s="46">
        <f t="shared" si="76"/>
        <v>148820</v>
      </c>
      <c r="X253" s="135">
        <v>148820</v>
      </c>
      <c r="Y253" s="70">
        <f t="shared" si="79"/>
        <v>0</v>
      </c>
    </row>
    <row r="254" spans="1:25" x14ac:dyDescent="0.25">
      <c r="B254" s="43" t="s">
        <v>42</v>
      </c>
      <c r="C254" s="44">
        <f t="shared" si="70"/>
        <v>5753</v>
      </c>
      <c r="D254" s="44">
        <v>5813</v>
      </c>
      <c r="E254" s="44">
        <f t="shared" si="71"/>
        <v>60</v>
      </c>
      <c r="F254" s="44">
        <v>165</v>
      </c>
      <c r="G254" s="70">
        <f t="shared" si="72"/>
        <v>9900</v>
      </c>
      <c r="H254" s="44">
        <f t="shared" si="73"/>
        <v>1874</v>
      </c>
      <c r="I254" s="44">
        <v>1885</v>
      </c>
      <c r="J254" s="44">
        <f t="shared" si="74"/>
        <v>11</v>
      </c>
      <c r="K254" s="44">
        <f t="shared" si="77"/>
        <v>717</v>
      </c>
      <c r="L254" s="46">
        <f t="shared" si="78"/>
        <v>7887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59"/>
        <v>156389</v>
      </c>
      <c r="V254" s="46">
        <f t="shared" si="75"/>
        <v>0</v>
      </c>
      <c r="W254" s="46">
        <f t="shared" si="76"/>
        <v>156389</v>
      </c>
      <c r="X254" s="138">
        <v>156389</v>
      </c>
      <c r="Y254" s="46">
        <f t="shared" si="79"/>
        <v>0</v>
      </c>
    </row>
    <row r="255" spans="1:25" x14ac:dyDescent="0.25">
      <c r="B255" s="43" t="s">
        <v>43</v>
      </c>
      <c r="C255" s="44">
        <f t="shared" si="70"/>
        <v>5813</v>
      </c>
      <c r="D255" s="44">
        <v>5854</v>
      </c>
      <c r="E255" s="44">
        <f t="shared" si="71"/>
        <v>41</v>
      </c>
      <c r="F255" s="44">
        <v>165</v>
      </c>
      <c r="G255" s="70">
        <f t="shared" si="72"/>
        <v>6765</v>
      </c>
      <c r="H255" s="44">
        <f t="shared" si="73"/>
        <v>1885</v>
      </c>
      <c r="I255" s="44">
        <v>1897</v>
      </c>
      <c r="J255" s="44">
        <f t="shared" si="74"/>
        <v>12</v>
      </c>
      <c r="K255" s="44">
        <f t="shared" si="77"/>
        <v>717</v>
      </c>
      <c r="L255" s="46">
        <f t="shared" si="78"/>
        <v>8604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59"/>
        <v>153991</v>
      </c>
      <c r="V255" s="46">
        <f t="shared" si="75"/>
        <v>0</v>
      </c>
      <c r="W255" s="46">
        <f t="shared" si="76"/>
        <v>153991</v>
      </c>
      <c r="X255" s="216">
        <v>153991</v>
      </c>
      <c r="Y255" s="46">
        <f t="shared" si="79"/>
        <v>0</v>
      </c>
    </row>
    <row r="256" spans="1:25" x14ac:dyDescent="0.25">
      <c r="B256" s="43" t="s">
        <v>44</v>
      </c>
      <c r="C256" s="44">
        <f t="shared" si="70"/>
        <v>5854</v>
      </c>
      <c r="D256" s="44">
        <v>5910</v>
      </c>
      <c r="E256" s="44">
        <f t="shared" si="71"/>
        <v>56</v>
      </c>
      <c r="F256" s="44">
        <v>165</v>
      </c>
      <c r="G256" s="70">
        <f t="shared" si="72"/>
        <v>9240</v>
      </c>
      <c r="H256" s="44">
        <f t="shared" si="73"/>
        <v>1897</v>
      </c>
      <c r="I256" s="44">
        <v>1918</v>
      </c>
      <c r="J256" s="44">
        <f t="shared" si="74"/>
        <v>21</v>
      </c>
      <c r="K256" s="44">
        <f t="shared" si="77"/>
        <v>717</v>
      </c>
      <c r="L256" s="46">
        <f t="shared" si="78"/>
        <v>15057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59"/>
        <v>162976</v>
      </c>
      <c r="V256" s="46">
        <f t="shared" si="75"/>
        <v>0</v>
      </c>
      <c r="W256" s="46">
        <f t="shared" si="76"/>
        <v>162976</v>
      </c>
      <c r="X256" s="135">
        <v>162976</v>
      </c>
      <c r="Y256" s="46">
        <f t="shared" si="79"/>
        <v>0</v>
      </c>
    </row>
    <row r="257" spans="1:25" x14ac:dyDescent="0.25">
      <c r="B257" s="43" t="s">
        <v>45</v>
      </c>
      <c r="C257" s="44">
        <f t="shared" si="70"/>
        <v>5910</v>
      </c>
      <c r="D257" s="44">
        <v>5974</v>
      </c>
      <c r="E257" s="44">
        <f t="shared" si="71"/>
        <v>64</v>
      </c>
      <c r="F257" s="44">
        <v>165</v>
      </c>
      <c r="G257" s="70">
        <f t="shared" si="72"/>
        <v>10560</v>
      </c>
      <c r="H257" s="44">
        <f t="shared" si="73"/>
        <v>1918</v>
      </c>
      <c r="I257" s="44">
        <v>1951</v>
      </c>
      <c r="J257" s="44">
        <f t="shared" si="74"/>
        <v>33</v>
      </c>
      <c r="K257" s="44">
        <f t="shared" si="77"/>
        <v>717</v>
      </c>
      <c r="L257" s="46">
        <f t="shared" si="78"/>
        <v>23661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59"/>
        <v>172953</v>
      </c>
      <c r="V257" s="46">
        <f t="shared" si="75"/>
        <v>0</v>
      </c>
      <c r="W257" s="46">
        <f t="shared" si="76"/>
        <v>172953</v>
      </c>
      <c r="X257" s="70">
        <v>172953</v>
      </c>
      <c r="Y257" s="46">
        <f t="shared" si="79"/>
        <v>0</v>
      </c>
    </row>
    <row r="258" spans="1:25" ht="15.75" thickBot="1" x14ac:dyDescent="0.3">
      <c r="B258" s="43" t="s">
        <v>46</v>
      </c>
      <c r="C258" s="44">
        <f t="shared" si="70"/>
        <v>5974</v>
      </c>
      <c r="D258" s="44">
        <v>6055</v>
      </c>
      <c r="E258" s="44">
        <f t="shared" si="71"/>
        <v>81</v>
      </c>
      <c r="F258" s="44">
        <v>165</v>
      </c>
      <c r="G258" s="70">
        <f t="shared" si="72"/>
        <v>13365</v>
      </c>
      <c r="H258" s="44">
        <f t="shared" si="73"/>
        <v>1951</v>
      </c>
      <c r="I258" s="44">
        <v>1994</v>
      </c>
      <c r="J258" s="44">
        <f t="shared" si="74"/>
        <v>43</v>
      </c>
      <c r="K258" s="44">
        <f t="shared" si="77"/>
        <v>948</v>
      </c>
      <c r="L258" s="46">
        <f t="shared" si="78"/>
        <v>31524</v>
      </c>
      <c r="M258" s="70">
        <v>4910</v>
      </c>
      <c r="N258" s="70">
        <v>11037</v>
      </c>
      <c r="O258" s="70"/>
      <c r="P258" s="70"/>
      <c r="Q258" s="70"/>
      <c r="R258" s="70"/>
      <c r="S258" s="70">
        <v>122853</v>
      </c>
      <c r="T258" s="70"/>
      <c r="U258" s="70">
        <f t="shared" si="59"/>
        <v>183689</v>
      </c>
      <c r="V258" s="46">
        <f t="shared" si="75"/>
        <v>0</v>
      </c>
      <c r="W258" s="46">
        <f t="shared" si="76"/>
        <v>183689</v>
      </c>
      <c r="X258" s="137"/>
      <c r="Y258" s="241">
        <f t="shared" ref="Y258:Y270" si="80">W258-X258</f>
        <v>183689</v>
      </c>
    </row>
    <row r="259" spans="1:25" ht="15.75" thickBot="1" x14ac:dyDescent="0.3">
      <c r="A259">
        <v>2024</v>
      </c>
      <c r="B259" s="195" t="s">
        <v>35</v>
      </c>
      <c r="C259" s="175">
        <f t="shared" si="70"/>
        <v>6055</v>
      </c>
      <c r="D259" s="175">
        <v>6150</v>
      </c>
      <c r="E259" s="175">
        <f t="shared" si="71"/>
        <v>95</v>
      </c>
      <c r="F259" s="175">
        <v>171</v>
      </c>
      <c r="G259" s="177">
        <f t="shared" si="72"/>
        <v>16245</v>
      </c>
      <c r="H259" s="175">
        <f t="shared" si="73"/>
        <v>1994</v>
      </c>
      <c r="I259" s="175">
        <v>2040</v>
      </c>
      <c r="J259" s="175">
        <f t="shared" si="74"/>
        <v>46</v>
      </c>
      <c r="K259" s="175">
        <f>IF(J259&lt;=40,745,IF(AND(J259&gt;=41,J259&lt;=80),985,IF(AND(J259&gt;=81,J259&lt;=100),1705,IF(J259&gt;=101,3142,))))</f>
        <v>985</v>
      </c>
      <c r="L259" s="176">
        <f>IF(K259=745,K259*J259,IF(K259=985,40*745+(J259-40)*985,IF(K259=1705,40*745+40*985+(J259-80)*1705,IF(K259=3142,40*745+40*985+20*1705+(J259-100)*3142,))))</f>
        <v>35710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201700</v>
      </c>
      <c r="V259" s="176">
        <f t="shared" si="75"/>
        <v>183689</v>
      </c>
      <c r="W259" s="176">
        <f t="shared" si="76"/>
        <v>385389</v>
      </c>
      <c r="X259" s="240"/>
      <c r="Y259" s="176">
        <f t="shared" si="80"/>
        <v>385389</v>
      </c>
    </row>
    <row r="260" spans="1:25" hidden="1" x14ac:dyDescent="0.25">
      <c r="B260" s="224" t="s">
        <v>36</v>
      </c>
      <c r="C260" s="225">
        <f>D259</f>
        <v>6150</v>
      </c>
      <c r="D260" s="225"/>
      <c r="E260" s="225">
        <f t="shared" si="71"/>
        <v>-6150</v>
      </c>
      <c r="F260" s="225">
        <v>171</v>
      </c>
      <c r="G260" s="223">
        <f t="shared" si="72"/>
        <v>-1051650</v>
      </c>
      <c r="H260" s="225">
        <f t="shared" si="73"/>
        <v>2040</v>
      </c>
      <c r="I260" s="225"/>
      <c r="J260" s="225">
        <f t="shared" si="74"/>
        <v>-2040</v>
      </c>
      <c r="K260" s="225">
        <f t="shared" ref="K260:K270" si="81">IF(J260&lt;=40,745,IF(AND(J260&gt;=41,J260&lt;=80),985,IF(AND(J260&gt;=81,J260&lt;=100),1705,IF(J260&gt;=101,3142,))))</f>
        <v>745</v>
      </c>
      <c r="L260" s="226">
        <f t="shared" ref="L260:L270" si="82">IF(K260=745,K260*J260,IF(K260=985,40*745+(J260-40)*985,IF(K260=1705,40*745+40*985+(J260-80)*1705,IF(K260=3142,40*745+40*985+20*1705+(J260-100)*3142,))))</f>
        <v>-1519800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83">G260+L260+M260+N260++O260+P260+Q260+R260+S260+T260</f>
        <v>-2421705</v>
      </c>
      <c r="V260" s="226">
        <f t="shared" si="75"/>
        <v>385389</v>
      </c>
      <c r="W260" s="226">
        <f t="shared" si="76"/>
        <v>-2036316</v>
      </c>
      <c r="X260" s="227"/>
      <c r="Y260" s="226">
        <f t="shared" si="80"/>
        <v>-2036316</v>
      </c>
    </row>
    <row r="261" spans="1:25" hidden="1" x14ac:dyDescent="0.25">
      <c r="B261" s="224" t="s">
        <v>37</v>
      </c>
      <c r="C261" s="225">
        <f t="shared" si="70"/>
        <v>0</v>
      </c>
      <c r="D261" s="225"/>
      <c r="E261" s="225">
        <f t="shared" si="71"/>
        <v>0</v>
      </c>
      <c r="F261" s="225">
        <v>171</v>
      </c>
      <c r="G261" s="223">
        <f t="shared" si="72"/>
        <v>0</v>
      </c>
      <c r="H261" s="225">
        <f t="shared" si="73"/>
        <v>0</v>
      </c>
      <c r="I261" s="225"/>
      <c r="J261" s="225">
        <f t="shared" si="74"/>
        <v>0</v>
      </c>
      <c r="K261" s="225">
        <f t="shared" si="81"/>
        <v>745</v>
      </c>
      <c r="L261" s="226">
        <f t="shared" si="82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83"/>
        <v>149745</v>
      </c>
      <c r="V261" s="226">
        <f t="shared" si="75"/>
        <v>-2036316</v>
      </c>
      <c r="W261" s="226">
        <f t="shared" si="76"/>
        <v>-1886571</v>
      </c>
      <c r="X261" s="227"/>
      <c r="Y261" s="226">
        <f t="shared" si="80"/>
        <v>-1886571</v>
      </c>
    </row>
    <row r="262" spans="1:25" hidden="1" x14ac:dyDescent="0.25">
      <c r="B262" s="224" t="s">
        <v>38</v>
      </c>
      <c r="C262" s="225">
        <f t="shared" si="70"/>
        <v>0</v>
      </c>
      <c r="D262" s="225"/>
      <c r="E262" s="225">
        <f t="shared" si="71"/>
        <v>0</v>
      </c>
      <c r="F262" s="225">
        <v>171</v>
      </c>
      <c r="G262" s="223">
        <f t="shared" si="72"/>
        <v>0</v>
      </c>
      <c r="H262" s="225">
        <f t="shared" si="73"/>
        <v>0</v>
      </c>
      <c r="I262" s="225"/>
      <c r="J262" s="225">
        <f t="shared" si="74"/>
        <v>0</v>
      </c>
      <c r="K262" s="225">
        <f t="shared" si="81"/>
        <v>745</v>
      </c>
      <c r="L262" s="226">
        <f t="shared" si="82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83"/>
        <v>149745</v>
      </c>
      <c r="V262" s="226">
        <f t="shared" si="75"/>
        <v>-1886571</v>
      </c>
      <c r="W262" s="226">
        <f t="shared" si="76"/>
        <v>-1736826</v>
      </c>
      <c r="X262" s="227"/>
      <c r="Y262" s="226">
        <f t="shared" si="80"/>
        <v>-1736826</v>
      </c>
    </row>
    <row r="263" spans="1:25" hidden="1" x14ac:dyDescent="0.25">
      <c r="B263" s="224" t="s">
        <v>39</v>
      </c>
      <c r="C263" s="225">
        <f t="shared" si="70"/>
        <v>0</v>
      </c>
      <c r="D263" s="225"/>
      <c r="E263" s="225">
        <f t="shared" si="71"/>
        <v>0</v>
      </c>
      <c r="F263" s="225">
        <v>171</v>
      </c>
      <c r="G263" s="223">
        <f t="shared" si="72"/>
        <v>0</v>
      </c>
      <c r="H263" s="225">
        <f t="shared" si="73"/>
        <v>0</v>
      </c>
      <c r="I263" s="225"/>
      <c r="J263" s="225">
        <f t="shared" si="74"/>
        <v>0</v>
      </c>
      <c r="K263" s="225">
        <f t="shared" si="81"/>
        <v>745</v>
      </c>
      <c r="L263" s="226">
        <f t="shared" si="82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83"/>
        <v>149745</v>
      </c>
      <c r="V263" s="226">
        <f t="shared" si="75"/>
        <v>-1736826</v>
      </c>
      <c r="W263" s="226">
        <f t="shared" si="76"/>
        <v>-1587081</v>
      </c>
      <c r="X263" s="227"/>
      <c r="Y263" s="226">
        <f t="shared" si="80"/>
        <v>-1587081</v>
      </c>
    </row>
    <row r="264" spans="1:25" hidden="1" x14ac:dyDescent="0.25">
      <c r="B264" s="224" t="s">
        <v>40</v>
      </c>
      <c r="C264" s="225">
        <f t="shared" si="70"/>
        <v>0</v>
      </c>
      <c r="D264" s="225"/>
      <c r="E264" s="225">
        <f t="shared" si="71"/>
        <v>0</v>
      </c>
      <c r="F264" s="225">
        <v>171</v>
      </c>
      <c r="G264" s="223">
        <f t="shared" si="72"/>
        <v>0</v>
      </c>
      <c r="H264" s="225">
        <f t="shared" si="73"/>
        <v>0</v>
      </c>
      <c r="I264" s="225"/>
      <c r="J264" s="225">
        <f t="shared" si="74"/>
        <v>0</v>
      </c>
      <c r="K264" s="225">
        <f t="shared" si="81"/>
        <v>745</v>
      </c>
      <c r="L264" s="226">
        <f t="shared" si="82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83"/>
        <v>149745</v>
      </c>
      <c r="V264" s="226">
        <f t="shared" si="75"/>
        <v>-1587081</v>
      </c>
      <c r="W264" s="226">
        <f t="shared" si="76"/>
        <v>-1437336</v>
      </c>
      <c r="X264" s="227"/>
      <c r="Y264" s="226">
        <f t="shared" si="80"/>
        <v>-1437336</v>
      </c>
    </row>
    <row r="265" spans="1:25" s="199" customFormat="1" hidden="1" x14ac:dyDescent="0.25">
      <c r="A265"/>
      <c r="B265" s="224" t="s">
        <v>41</v>
      </c>
      <c r="C265" s="225">
        <f t="shared" si="70"/>
        <v>0</v>
      </c>
      <c r="D265" s="225"/>
      <c r="E265" s="225">
        <f t="shared" si="71"/>
        <v>0</v>
      </c>
      <c r="F265" s="225">
        <v>171</v>
      </c>
      <c r="G265" s="223">
        <f t="shared" si="72"/>
        <v>0</v>
      </c>
      <c r="H265" s="225">
        <f t="shared" si="73"/>
        <v>0</v>
      </c>
      <c r="I265" s="225"/>
      <c r="J265" s="225">
        <f t="shared" si="74"/>
        <v>0</v>
      </c>
      <c r="K265" s="225">
        <f t="shared" si="81"/>
        <v>745</v>
      </c>
      <c r="L265" s="226">
        <f t="shared" si="82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83"/>
        <v>149745</v>
      </c>
      <c r="V265" s="226">
        <f t="shared" si="75"/>
        <v>-1437336</v>
      </c>
      <c r="W265" s="226">
        <f t="shared" si="76"/>
        <v>-1287591</v>
      </c>
      <c r="X265" s="227"/>
      <c r="Y265" s="226">
        <f t="shared" si="80"/>
        <v>-1287591</v>
      </c>
    </row>
    <row r="266" spans="1:25" hidden="1" x14ac:dyDescent="0.25">
      <c r="B266" s="224" t="s">
        <v>42</v>
      </c>
      <c r="C266" s="225">
        <f t="shared" si="70"/>
        <v>0</v>
      </c>
      <c r="D266" s="225"/>
      <c r="E266" s="225">
        <f t="shared" si="71"/>
        <v>0</v>
      </c>
      <c r="F266" s="225">
        <v>171</v>
      </c>
      <c r="G266" s="223">
        <f t="shared" si="72"/>
        <v>0</v>
      </c>
      <c r="H266" s="225">
        <f t="shared" si="73"/>
        <v>0</v>
      </c>
      <c r="I266" s="225"/>
      <c r="J266" s="225">
        <f t="shared" si="74"/>
        <v>0</v>
      </c>
      <c r="K266" s="225">
        <f t="shared" si="81"/>
        <v>745</v>
      </c>
      <c r="L266" s="226">
        <f t="shared" si="82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83"/>
        <v>149745</v>
      </c>
      <c r="V266" s="226">
        <f t="shared" si="75"/>
        <v>-1287591</v>
      </c>
      <c r="W266" s="226">
        <f t="shared" si="76"/>
        <v>-1137846</v>
      </c>
      <c r="X266" s="227"/>
      <c r="Y266" s="226">
        <f t="shared" si="80"/>
        <v>-1137846</v>
      </c>
    </row>
    <row r="267" spans="1:25" hidden="1" x14ac:dyDescent="0.25">
      <c r="B267" s="224" t="s">
        <v>43</v>
      </c>
      <c r="C267" s="225">
        <f t="shared" si="70"/>
        <v>0</v>
      </c>
      <c r="D267" s="225"/>
      <c r="E267" s="225">
        <f t="shared" si="71"/>
        <v>0</v>
      </c>
      <c r="F267" s="225">
        <v>171</v>
      </c>
      <c r="G267" s="223">
        <f t="shared" si="72"/>
        <v>0</v>
      </c>
      <c r="H267" s="225">
        <f t="shared" si="73"/>
        <v>0</v>
      </c>
      <c r="I267" s="225"/>
      <c r="J267" s="225">
        <f t="shared" si="74"/>
        <v>0</v>
      </c>
      <c r="K267" s="225">
        <f t="shared" si="81"/>
        <v>745</v>
      </c>
      <c r="L267" s="226">
        <f t="shared" si="82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83"/>
        <v>149745</v>
      </c>
      <c r="V267" s="226">
        <f t="shared" si="75"/>
        <v>-1137846</v>
      </c>
      <c r="W267" s="226">
        <f t="shared" si="76"/>
        <v>-988101</v>
      </c>
      <c r="X267" s="227"/>
      <c r="Y267" s="226">
        <f t="shared" si="80"/>
        <v>-988101</v>
      </c>
    </row>
    <row r="268" spans="1:25" hidden="1" x14ac:dyDescent="0.25">
      <c r="B268" s="224" t="s">
        <v>44</v>
      </c>
      <c r="C268" s="225">
        <f t="shared" si="70"/>
        <v>0</v>
      </c>
      <c r="D268" s="225"/>
      <c r="E268" s="225">
        <f t="shared" si="71"/>
        <v>0</v>
      </c>
      <c r="F268" s="225">
        <v>171</v>
      </c>
      <c r="G268" s="223">
        <f t="shared" si="72"/>
        <v>0</v>
      </c>
      <c r="H268" s="225">
        <f t="shared" si="73"/>
        <v>0</v>
      </c>
      <c r="I268" s="225"/>
      <c r="J268" s="225">
        <f t="shared" si="74"/>
        <v>0</v>
      </c>
      <c r="K268" s="225">
        <f t="shared" si="81"/>
        <v>745</v>
      </c>
      <c r="L268" s="226">
        <f t="shared" si="82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83"/>
        <v>149745</v>
      </c>
      <c r="V268" s="226">
        <f t="shared" si="75"/>
        <v>-988101</v>
      </c>
      <c r="W268" s="226">
        <f t="shared" si="76"/>
        <v>-838356</v>
      </c>
      <c r="X268" s="227"/>
      <c r="Y268" s="226">
        <f t="shared" si="80"/>
        <v>-838356</v>
      </c>
    </row>
    <row r="269" spans="1:25" ht="15.75" hidden="1" thickBot="1" x14ac:dyDescent="0.3">
      <c r="B269" s="224" t="s">
        <v>45</v>
      </c>
      <c r="C269" s="225">
        <f t="shared" si="70"/>
        <v>0</v>
      </c>
      <c r="D269" s="225"/>
      <c r="E269" s="225">
        <f t="shared" si="71"/>
        <v>0</v>
      </c>
      <c r="F269" s="225">
        <v>171</v>
      </c>
      <c r="G269" s="223">
        <f t="shared" si="72"/>
        <v>0</v>
      </c>
      <c r="H269" s="225">
        <f t="shared" si="73"/>
        <v>0</v>
      </c>
      <c r="I269" s="225"/>
      <c r="J269" s="225">
        <f t="shared" si="74"/>
        <v>0</v>
      </c>
      <c r="K269" s="225">
        <f t="shared" si="81"/>
        <v>745</v>
      </c>
      <c r="L269" s="226">
        <f t="shared" si="82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83"/>
        <v>149745</v>
      </c>
      <c r="V269" s="226">
        <f t="shared" si="75"/>
        <v>-838356</v>
      </c>
      <c r="W269" s="226">
        <f t="shared" si="76"/>
        <v>-688611</v>
      </c>
      <c r="X269" s="227"/>
      <c r="Y269" s="226">
        <f t="shared" si="80"/>
        <v>-688611</v>
      </c>
    </row>
    <row r="270" spans="1:25" ht="15.75" hidden="1" thickBot="1" x14ac:dyDescent="0.3">
      <c r="B270" s="195" t="s">
        <v>46</v>
      </c>
      <c r="C270" s="175">
        <f t="shared" si="70"/>
        <v>0</v>
      </c>
      <c r="D270" s="175"/>
      <c r="E270" s="175">
        <f t="shared" si="71"/>
        <v>0</v>
      </c>
      <c r="F270" s="175">
        <f>F269</f>
        <v>171</v>
      </c>
      <c r="G270" s="177">
        <f t="shared" si="72"/>
        <v>0</v>
      </c>
      <c r="H270" s="175">
        <f t="shared" si="73"/>
        <v>0</v>
      </c>
      <c r="I270" s="175"/>
      <c r="J270" s="175">
        <f t="shared" si="74"/>
        <v>0</v>
      </c>
      <c r="K270" s="225">
        <f t="shared" si="81"/>
        <v>745</v>
      </c>
      <c r="L270" s="226">
        <f t="shared" si="82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83"/>
        <v>149745</v>
      </c>
      <c r="V270" s="176">
        <f t="shared" si="75"/>
        <v>-688611</v>
      </c>
      <c r="W270" s="176">
        <f t="shared" si="76"/>
        <v>-538866</v>
      </c>
      <c r="X270" s="177"/>
      <c r="Y270" s="176">
        <f t="shared" si="80"/>
        <v>-538866</v>
      </c>
    </row>
    <row r="272" spans="1:25" x14ac:dyDescent="0.25">
      <c r="V272" s="215"/>
    </row>
    <row r="273" spans="8:22" ht="15.75" thickBot="1" x14ac:dyDescent="0.3">
      <c r="V273" s="215"/>
    </row>
    <row r="274" spans="8:22" ht="15.75" thickBot="1" x14ac:dyDescent="0.3">
      <c r="H274" s="262" t="s">
        <v>166</v>
      </c>
      <c r="I274" s="263"/>
      <c r="J274" s="264"/>
      <c r="V274" s="215"/>
    </row>
    <row r="275" spans="8:22" x14ac:dyDescent="0.25">
      <c r="H275" s="204" t="s">
        <v>109</v>
      </c>
      <c r="I275" s="205"/>
      <c r="J275" s="153">
        <v>717</v>
      </c>
    </row>
    <row r="276" spans="8:22" ht="15.75" thickBot="1" x14ac:dyDescent="0.3">
      <c r="H276" s="206" t="s">
        <v>110</v>
      </c>
      <c r="I276" s="207"/>
      <c r="J276" s="154">
        <v>4910</v>
      </c>
    </row>
    <row r="277" spans="8:22" ht="15.75" thickBot="1" x14ac:dyDescent="0.3">
      <c r="H277" s="260" t="s">
        <v>157</v>
      </c>
      <c r="I277" s="265"/>
      <c r="J277" s="261"/>
    </row>
    <row r="278" spans="8:22" ht="15.75" thickBot="1" x14ac:dyDescent="0.3">
      <c r="H278" s="260" t="s">
        <v>111</v>
      </c>
      <c r="I278" s="261"/>
      <c r="J278" s="155" t="s">
        <v>112</v>
      </c>
    </row>
    <row r="279" spans="8:22" x14ac:dyDescent="0.25">
      <c r="H279" s="208">
        <v>1</v>
      </c>
      <c r="I279" s="157">
        <v>40</v>
      </c>
      <c r="J279" s="158">
        <v>717</v>
      </c>
    </row>
    <row r="280" spans="8:22" x14ac:dyDescent="0.25">
      <c r="H280" s="209">
        <v>41</v>
      </c>
      <c r="I280" s="160">
        <v>80</v>
      </c>
      <c r="J280" s="161">
        <v>948</v>
      </c>
    </row>
    <row r="281" spans="8:22" x14ac:dyDescent="0.25">
      <c r="H281" s="210">
        <v>81</v>
      </c>
      <c r="I281" s="163">
        <v>100</v>
      </c>
      <c r="J281" s="161">
        <v>1641</v>
      </c>
    </row>
    <row r="282" spans="8:22" ht="15.75" thickBot="1" x14ac:dyDescent="0.3">
      <c r="H282" s="211">
        <v>101</v>
      </c>
      <c r="I282" s="165" t="s">
        <v>113</v>
      </c>
      <c r="J282" s="166">
        <v>3024</v>
      </c>
    </row>
    <row r="283" spans="8:22" ht="15.75" thickBot="1" x14ac:dyDescent="0.3">
      <c r="H283" s="167"/>
      <c r="I283" s="168"/>
      <c r="J283" s="169"/>
    </row>
  </sheetData>
  <mergeCells count="11">
    <mergeCell ref="H278:I278"/>
    <mergeCell ref="B1:C1"/>
    <mergeCell ref="D1:F1"/>
    <mergeCell ref="B2:C2"/>
    <mergeCell ref="D2:F2"/>
    <mergeCell ref="B3:C3"/>
    <mergeCell ref="AA5:AA6"/>
    <mergeCell ref="S4:W4"/>
    <mergeCell ref="N4:R4"/>
    <mergeCell ref="H274:J274"/>
    <mergeCell ref="H277:J277"/>
  </mergeCells>
  <phoneticPr fontId="17" type="noConversion"/>
  <conditionalFormatting sqref="Y7:Y95 Y97:Y222">
    <cfRule type="cellIs" dxfId="1977" priority="158" stopIfTrue="1" operator="lessThan">
      <formula>-0.999999</formula>
    </cfRule>
    <cfRule type="cellIs" dxfId="1976" priority="159" stopIfTrue="1" operator="greaterThan">
      <formula>0.9999999</formula>
    </cfRule>
  </conditionalFormatting>
  <conditionalFormatting sqref="J7:J222">
    <cfRule type="cellIs" dxfId="1975" priority="157" operator="greaterThan">
      <formula>100</formula>
    </cfRule>
  </conditionalFormatting>
  <conditionalFormatting sqref="X7:X192">
    <cfRule type="cellIs" dxfId="1974" priority="156" operator="lessThan">
      <formula>1</formula>
    </cfRule>
  </conditionalFormatting>
  <conditionalFormatting sqref="X194">
    <cfRule type="cellIs" dxfId="1973" priority="155" operator="lessThan">
      <formula>1</formula>
    </cfRule>
  </conditionalFormatting>
  <conditionalFormatting sqref="X195">
    <cfRule type="cellIs" dxfId="1972" priority="154" operator="lessThan">
      <formula>1</formula>
    </cfRule>
  </conditionalFormatting>
  <conditionalFormatting sqref="X196">
    <cfRule type="cellIs" dxfId="1971" priority="153" operator="lessThan">
      <formula>1</formula>
    </cfRule>
  </conditionalFormatting>
  <conditionalFormatting sqref="X197">
    <cfRule type="cellIs" dxfId="1970" priority="152" operator="lessThan">
      <formula>1</formula>
    </cfRule>
  </conditionalFormatting>
  <conditionalFormatting sqref="X198">
    <cfRule type="cellIs" dxfId="1969" priority="151" operator="lessThan">
      <formula>1</formula>
    </cfRule>
  </conditionalFormatting>
  <conditionalFormatting sqref="X199">
    <cfRule type="cellIs" dxfId="1968" priority="150" operator="lessThan">
      <formula>1</formula>
    </cfRule>
  </conditionalFormatting>
  <conditionalFormatting sqref="X200">
    <cfRule type="cellIs" dxfId="1967" priority="149" operator="lessThan">
      <formula>1</formula>
    </cfRule>
  </conditionalFormatting>
  <conditionalFormatting sqref="X201">
    <cfRule type="cellIs" dxfId="1966" priority="148" operator="lessThan">
      <formula>1</formula>
    </cfRule>
  </conditionalFormatting>
  <conditionalFormatting sqref="X202">
    <cfRule type="cellIs" dxfId="1965" priority="147" operator="lessThan">
      <formula>1</formula>
    </cfRule>
  </conditionalFormatting>
  <conditionalFormatting sqref="X203">
    <cfRule type="cellIs" dxfId="1964" priority="146" operator="lessThan">
      <formula>1</formula>
    </cfRule>
  </conditionalFormatting>
  <conditionalFormatting sqref="X204">
    <cfRule type="cellIs" dxfId="1963" priority="145" operator="lessThan">
      <formula>1</formula>
    </cfRule>
  </conditionalFormatting>
  <conditionalFormatting sqref="X205">
    <cfRule type="cellIs" dxfId="1962" priority="144" operator="lessThan">
      <formula>1</formula>
    </cfRule>
  </conditionalFormatting>
  <conditionalFormatting sqref="X206">
    <cfRule type="cellIs" dxfId="1961" priority="143" operator="lessThan">
      <formula>1</formula>
    </cfRule>
  </conditionalFormatting>
  <conditionalFormatting sqref="X207">
    <cfRule type="cellIs" dxfId="1960" priority="142" operator="lessThan">
      <formula>1</formula>
    </cfRule>
  </conditionalFormatting>
  <conditionalFormatting sqref="X208">
    <cfRule type="cellIs" dxfId="1959" priority="141" operator="lessThan">
      <formula>1</formula>
    </cfRule>
  </conditionalFormatting>
  <conditionalFormatting sqref="X210">
    <cfRule type="cellIs" dxfId="1958" priority="140" operator="lessThan">
      <formula>1</formula>
    </cfRule>
  </conditionalFormatting>
  <conditionalFormatting sqref="X211">
    <cfRule type="cellIs" dxfId="1957" priority="139" operator="lessThan">
      <formula>1</formula>
    </cfRule>
  </conditionalFormatting>
  <conditionalFormatting sqref="X212">
    <cfRule type="cellIs" dxfId="1956" priority="138" operator="lessThan">
      <formula>1</formula>
    </cfRule>
  </conditionalFormatting>
  <conditionalFormatting sqref="X213">
    <cfRule type="cellIs" dxfId="1955" priority="137" operator="lessThan">
      <formula>1</formula>
    </cfRule>
  </conditionalFormatting>
  <conditionalFormatting sqref="X214">
    <cfRule type="cellIs" dxfId="1954" priority="136" operator="lessThan">
      <formula>1</formula>
    </cfRule>
  </conditionalFormatting>
  <conditionalFormatting sqref="X215">
    <cfRule type="cellIs" dxfId="1953" priority="135" operator="lessThan">
      <formula>1</formula>
    </cfRule>
  </conditionalFormatting>
  <conditionalFormatting sqref="X216">
    <cfRule type="cellIs" dxfId="1952" priority="134" operator="lessThan">
      <formula>1</formula>
    </cfRule>
  </conditionalFormatting>
  <conditionalFormatting sqref="X217">
    <cfRule type="cellIs" dxfId="1951" priority="133" operator="lessThan">
      <formula>1</formula>
    </cfRule>
  </conditionalFormatting>
  <conditionalFormatting sqref="X218">
    <cfRule type="cellIs" dxfId="1950" priority="132" operator="lessThan">
      <formula>1</formula>
    </cfRule>
  </conditionalFormatting>
  <conditionalFormatting sqref="X219">
    <cfRule type="cellIs" dxfId="1949" priority="131" operator="lessThan">
      <formula>1</formula>
    </cfRule>
  </conditionalFormatting>
  <conditionalFormatting sqref="X220">
    <cfRule type="cellIs" dxfId="1948" priority="130" operator="lessThan">
      <formula>1</formula>
    </cfRule>
  </conditionalFormatting>
  <conditionalFormatting sqref="X221">
    <cfRule type="cellIs" dxfId="1947" priority="129" operator="lessThan">
      <formula>1</formula>
    </cfRule>
  </conditionalFormatting>
  <conditionalFormatting sqref="J223:J258">
    <cfRule type="cellIs" dxfId="1946" priority="128" operator="greaterThan">
      <formula>100</formula>
    </cfRule>
  </conditionalFormatting>
  <conditionalFormatting sqref="X222">
    <cfRule type="cellIs" dxfId="1945" priority="127" operator="lessThan">
      <formula>1</formula>
    </cfRule>
  </conditionalFormatting>
  <conditionalFormatting sqref="Y223">
    <cfRule type="cellIs" dxfId="1944" priority="125" stopIfTrue="1" operator="lessThan">
      <formula>-0.999999</formula>
    </cfRule>
    <cfRule type="cellIs" dxfId="1943" priority="126" stopIfTrue="1" operator="greaterThan">
      <formula>0.9999999</formula>
    </cfRule>
  </conditionalFormatting>
  <conditionalFormatting sqref="X223">
    <cfRule type="cellIs" dxfId="1942" priority="124" operator="lessThan">
      <formula>1</formula>
    </cfRule>
  </conditionalFormatting>
  <conditionalFormatting sqref="Y224">
    <cfRule type="cellIs" dxfId="1941" priority="122" stopIfTrue="1" operator="lessThan">
      <formula>-0.999999</formula>
    </cfRule>
    <cfRule type="cellIs" dxfId="1940" priority="123" stopIfTrue="1" operator="greaterThan">
      <formula>0.9999999</formula>
    </cfRule>
  </conditionalFormatting>
  <conditionalFormatting sqref="X224">
    <cfRule type="cellIs" dxfId="1939" priority="121" operator="lessThan">
      <formula>1</formula>
    </cfRule>
  </conditionalFormatting>
  <conditionalFormatting sqref="Y225">
    <cfRule type="cellIs" dxfId="1938" priority="119" stopIfTrue="1" operator="lessThan">
      <formula>-0.999999</formula>
    </cfRule>
    <cfRule type="cellIs" dxfId="1937" priority="120" stopIfTrue="1" operator="greaterThan">
      <formula>0.9999999</formula>
    </cfRule>
  </conditionalFormatting>
  <conditionalFormatting sqref="X225">
    <cfRule type="cellIs" dxfId="1936" priority="118" operator="lessThan">
      <formula>1</formula>
    </cfRule>
  </conditionalFormatting>
  <conditionalFormatting sqref="Y226">
    <cfRule type="cellIs" dxfId="1935" priority="116" stopIfTrue="1" operator="lessThan">
      <formula>-0.999999</formula>
    </cfRule>
    <cfRule type="cellIs" dxfId="1934" priority="117" stopIfTrue="1" operator="greaterThan">
      <formula>0.9999999</formula>
    </cfRule>
  </conditionalFormatting>
  <conditionalFormatting sqref="X226">
    <cfRule type="cellIs" dxfId="1933" priority="115" operator="lessThan">
      <formula>1</formula>
    </cfRule>
  </conditionalFormatting>
  <conditionalFormatting sqref="Y227">
    <cfRule type="cellIs" dxfId="1932" priority="113" stopIfTrue="1" operator="lessThan">
      <formula>-0.999999</formula>
    </cfRule>
    <cfRule type="cellIs" dxfId="1931" priority="114" stopIfTrue="1" operator="greaterThan">
      <formula>0.9999999</formula>
    </cfRule>
  </conditionalFormatting>
  <conditionalFormatting sqref="X227">
    <cfRule type="cellIs" dxfId="1930" priority="112" operator="lessThan">
      <formula>1</formula>
    </cfRule>
  </conditionalFormatting>
  <conditionalFormatting sqref="Y228">
    <cfRule type="cellIs" dxfId="1929" priority="110" stopIfTrue="1" operator="lessThan">
      <formula>-0.999999</formula>
    </cfRule>
    <cfRule type="cellIs" dxfId="1928" priority="111" stopIfTrue="1" operator="greaterThan">
      <formula>0.9999999</formula>
    </cfRule>
  </conditionalFormatting>
  <conditionalFormatting sqref="X228">
    <cfRule type="cellIs" dxfId="1927" priority="109" operator="lessThan">
      <formula>1</formula>
    </cfRule>
  </conditionalFormatting>
  <conditionalFormatting sqref="Y229">
    <cfRule type="cellIs" dxfId="1926" priority="107" stopIfTrue="1" operator="lessThan">
      <formula>-0.999999</formula>
    </cfRule>
    <cfRule type="cellIs" dxfId="1925" priority="108" stopIfTrue="1" operator="greaterThan">
      <formula>0.9999999</formula>
    </cfRule>
  </conditionalFormatting>
  <conditionalFormatting sqref="X229">
    <cfRule type="cellIs" dxfId="1924" priority="106" operator="lessThan">
      <formula>1</formula>
    </cfRule>
  </conditionalFormatting>
  <conditionalFormatting sqref="Y230">
    <cfRule type="cellIs" dxfId="1923" priority="104" stopIfTrue="1" operator="lessThan">
      <formula>-0.999999</formula>
    </cfRule>
    <cfRule type="cellIs" dxfId="1922" priority="105" stopIfTrue="1" operator="greaterThan">
      <formula>0.9999999</formula>
    </cfRule>
  </conditionalFormatting>
  <conditionalFormatting sqref="X230">
    <cfRule type="cellIs" dxfId="1921" priority="103" operator="lessThan">
      <formula>1</formula>
    </cfRule>
  </conditionalFormatting>
  <conditionalFormatting sqref="Y231">
    <cfRule type="cellIs" dxfId="1920" priority="101" stopIfTrue="1" operator="lessThan">
      <formula>-0.999999</formula>
    </cfRule>
    <cfRule type="cellIs" dxfId="1919" priority="102" stopIfTrue="1" operator="greaterThan">
      <formula>0.9999999</formula>
    </cfRule>
  </conditionalFormatting>
  <conditionalFormatting sqref="X231">
    <cfRule type="cellIs" dxfId="1918" priority="100" operator="lessThan">
      <formula>1</formula>
    </cfRule>
  </conditionalFormatting>
  <conditionalFormatting sqref="Y232">
    <cfRule type="cellIs" dxfId="1917" priority="98" stopIfTrue="1" operator="lessThan">
      <formula>-0.999999</formula>
    </cfRule>
    <cfRule type="cellIs" dxfId="1916" priority="99" stopIfTrue="1" operator="greaterThan">
      <formula>0.9999999</formula>
    </cfRule>
  </conditionalFormatting>
  <conditionalFormatting sqref="X232">
    <cfRule type="cellIs" dxfId="1915" priority="97" operator="lessThan">
      <formula>1</formula>
    </cfRule>
  </conditionalFormatting>
  <conditionalFormatting sqref="Y233">
    <cfRule type="cellIs" dxfId="1914" priority="95" stopIfTrue="1" operator="lessThan">
      <formula>-0.999999</formula>
    </cfRule>
    <cfRule type="cellIs" dxfId="1913" priority="96" stopIfTrue="1" operator="greaterThan">
      <formula>0.9999999</formula>
    </cfRule>
  </conditionalFormatting>
  <conditionalFormatting sqref="X233">
    <cfRule type="cellIs" dxfId="1912" priority="94" operator="lessThan">
      <formula>1</formula>
    </cfRule>
  </conditionalFormatting>
  <conditionalFormatting sqref="Y234">
    <cfRule type="cellIs" dxfId="1911" priority="92" stopIfTrue="1" operator="lessThan">
      <formula>-0.999999</formula>
    </cfRule>
    <cfRule type="cellIs" dxfId="1910" priority="93" stopIfTrue="1" operator="greaterThan">
      <formula>0.9999999</formula>
    </cfRule>
  </conditionalFormatting>
  <conditionalFormatting sqref="X234">
    <cfRule type="cellIs" dxfId="1909" priority="91" operator="lessThan">
      <formula>1</formula>
    </cfRule>
  </conditionalFormatting>
  <conditionalFormatting sqref="X236">
    <cfRule type="cellIs" dxfId="1908" priority="85" operator="lessThan">
      <formula>1</formula>
    </cfRule>
  </conditionalFormatting>
  <conditionalFormatting sqref="X237">
    <cfRule type="cellIs" dxfId="1907" priority="82" operator="lessThan">
      <formula>1</formula>
    </cfRule>
  </conditionalFormatting>
  <conditionalFormatting sqref="X238">
    <cfRule type="cellIs" dxfId="1906" priority="79" operator="lessThan">
      <formula>1</formula>
    </cfRule>
  </conditionalFormatting>
  <conditionalFormatting sqref="X239">
    <cfRule type="cellIs" dxfId="1905" priority="76" operator="lessThan">
      <formula>1</formula>
    </cfRule>
  </conditionalFormatting>
  <conditionalFormatting sqref="X240">
    <cfRule type="cellIs" dxfId="1904" priority="73" operator="lessThan">
      <formula>1</formula>
    </cfRule>
  </conditionalFormatting>
  <conditionalFormatting sqref="X240">
    <cfRule type="cellIs" dxfId="1903" priority="72" operator="lessThan">
      <formula>1</formula>
    </cfRule>
  </conditionalFormatting>
  <conditionalFormatting sqref="Y235:Y240">
    <cfRule type="cellIs" dxfId="1902" priority="70" stopIfTrue="1" operator="lessThan">
      <formula>-0.999999</formula>
    </cfRule>
    <cfRule type="cellIs" dxfId="1901" priority="71" stopIfTrue="1" operator="greaterThan">
      <formula>0.9999999</formula>
    </cfRule>
  </conditionalFormatting>
  <conditionalFormatting sqref="Y241">
    <cfRule type="cellIs" dxfId="1900" priority="68" stopIfTrue="1" operator="lessThan">
      <formula>-0.999999</formula>
    </cfRule>
    <cfRule type="cellIs" dxfId="1899" priority="69" stopIfTrue="1" operator="greaterThan">
      <formula>0.9999999</formula>
    </cfRule>
  </conditionalFormatting>
  <conditionalFormatting sqref="X241">
    <cfRule type="cellIs" dxfId="1898" priority="67" operator="lessThan">
      <formula>1</formula>
    </cfRule>
  </conditionalFormatting>
  <conditionalFormatting sqref="Y242">
    <cfRule type="cellIs" dxfId="1897" priority="65" stopIfTrue="1" operator="lessThan">
      <formula>-0.999999</formula>
    </cfRule>
    <cfRule type="cellIs" dxfId="1896" priority="66" stopIfTrue="1" operator="greaterThan">
      <formula>0.9999999</formula>
    </cfRule>
  </conditionalFormatting>
  <conditionalFormatting sqref="X242">
    <cfRule type="cellIs" dxfId="1895" priority="64" operator="lessThan">
      <formula>1</formula>
    </cfRule>
  </conditionalFormatting>
  <conditionalFormatting sqref="Y243">
    <cfRule type="cellIs" dxfId="1894" priority="62" stopIfTrue="1" operator="lessThan">
      <formula>-0.999999</formula>
    </cfRule>
    <cfRule type="cellIs" dxfId="1893" priority="63" stopIfTrue="1" operator="greaterThan">
      <formula>0.9999999</formula>
    </cfRule>
  </conditionalFormatting>
  <conditionalFormatting sqref="X243">
    <cfRule type="cellIs" dxfId="1892" priority="61" operator="lessThan">
      <formula>1</formula>
    </cfRule>
  </conditionalFormatting>
  <conditionalFormatting sqref="X244">
    <cfRule type="cellIs" dxfId="1891" priority="60" operator="lessThan">
      <formula>1</formula>
    </cfRule>
  </conditionalFormatting>
  <conditionalFormatting sqref="X244">
    <cfRule type="cellIs" dxfId="1890" priority="59" operator="lessThan">
      <formula>1</formula>
    </cfRule>
  </conditionalFormatting>
  <conditionalFormatting sqref="Y244">
    <cfRule type="cellIs" dxfId="1889" priority="57" stopIfTrue="1" operator="lessThan">
      <formula>-0.999999</formula>
    </cfRule>
    <cfRule type="cellIs" dxfId="1888" priority="58" stopIfTrue="1" operator="greaterThan">
      <formula>0.9999999</formula>
    </cfRule>
  </conditionalFormatting>
  <conditionalFormatting sqref="Y245">
    <cfRule type="cellIs" dxfId="1887" priority="55" stopIfTrue="1" operator="lessThan">
      <formula>-0.999999</formula>
    </cfRule>
    <cfRule type="cellIs" dxfId="1886" priority="56" stopIfTrue="1" operator="greaterThan">
      <formula>0.9999999</formula>
    </cfRule>
  </conditionalFormatting>
  <conditionalFormatting sqref="X245">
    <cfRule type="cellIs" dxfId="1885" priority="54" operator="lessThan">
      <formula>1</formula>
    </cfRule>
  </conditionalFormatting>
  <conditionalFormatting sqref="Y246">
    <cfRule type="cellIs" dxfId="1884" priority="52" stopIfTrue="1" operator="lessThan">
      <formula>-0.999999</formula>
    </cfRule>
    <cfRule type="cellIs" dxfId="1883" priority="53" stopIfTrue="1" operator="greaterThan">
      <formula>0.9999999</formula>
    </cfRule>
  </conditionalFormatting>
  <conditionalFormatting sqref="X246">
    <cfRule type="cellIs" dxfId="1882" priority="51" operator="lessThan">
      <formula>1</formula>
    </cfRule>
  </conditionalFormatting>
  <conditionalFormatting sqref="X247">
    <cfRule type="cellIs" dxfId="1881" priority="50" operator="lessThan">
      <formula>1</formula>
    </cfRule>
  </conditionalFormatting>
  <conditionalFormatting sqref="X247">
    <cfRule type="cellIs" dxfId="1880" priority="49" operator="lessThan">
      <formula>1</formula>
    </cfRule>
  </conditionalFormatting>
  <conditionalFormatting sqref="Y247">
    <cfRule type="cellIs" dxfId="1879" priority="47" stopIfTrue="1" operator="lessThan">
      <formula>-0.999999</formula>
    </cfRule>
    <cfRule type="cellIs" dxfId="1878" priority="48" stopIfTrue="1" operator="greaterThan">
      <formula>0.9999999</formula>
    </cfRule>
  </conditionalFormatting>
  <conditionalFormatting sqref="Y248">
    <cfRule type="cellIs" dxfId="1877" priority="45" stopIfTrue="1" operator="lessThan">
      <formula>-0.999999</formula>
    </cfRule>
    <cfRule type="cellIs" dxfId="1876" priority="46" stopIfTrue="1" operator="greaterThan">
      <formula>0.9999999</formula>
    </cfRule>
  </conditionalFormatting>
  <conditionalFormatting sqref="X248">
    <cfRule type="cellIs" dxfId="1875" priority="44" operator="lessThan">
      <formula>1</formula>
    </cfRule>
  </conditionalFormatting>
  <conditionalFormatting sqref="Y249">
    <cfRule type="cellIs" dxfId="1874" priority="42" stopIfTrue="1" operator="lessThan">
      <formula>-0.999999</formula>
    </cfRule>
    <cfRule type="cellIs" dxfId="1873" priority="43" stopIfTrue="1" operator="greaterThan">
      <formula>0.9999999</formula>
    </cfRule>
  </conditionalFormatting>
  <conditionalFormatting sqref="X249">
    <cfRule type="cellIs" dxfId="1872" priority="41" operator="lessThan">
      <formula>1</formula>
    </cfRule>
  </conditionalFormatting>
  <conditionalFormatting sqref="X249">
    <cfRule type="cellIs" dxfId="1871" priority="40" operator="lessThan">
      <formula>1</formula>
    </cfRule>
  </conditionalFormatting>
  <conditionalFormatting sqref="Y250">
    <cfRule type="cellIs" dxfId="1870" priority="38" stopIfTrue="1" operator="lessThan">
      <formula>-0.999999</formula>
    </cfRule>
    <cfRule type="cellIs" dxfId="1869" priority="39" stopIfTrue="1" operator="greaterThan">
      <formula>0.9999999</formula>
    </cfRule>
  </conditionalFormatting>
  <conditionalFormatting sqref="X250">
    <cfRule type="cellIs" dxfId="1868" priority="37" operator="lessThan">
      <formula>1</formula>
    </cfRule>
  </conditionalFormatting>
  <conditionalFormatting sqref="Y251">
    <cfRule type="cellIs" dxfId="1867" priority="35" stopIfTrue="1" operator="lessThan">
      <formula>-0.999999</formula>
    </cfRule>
    <cfRule type="cellIs" dxfId="1866" priority="36" stopIfTrue="1" operator="greaterThan">
      <formula>0.9999999</formula>
    </cfRule>
  </conditionalFormatting>
  <conditionalFormatting sqref="X251">
    <cfRule type="cellIs" dxfId="1865" priority="34" operator="lessThan">
      <formula>1</formula>
    </cfRule>
  </conditionalFormatting>
  <conditionalFormatting sqref="Y252">
    <cfRule type="cellIs" dxfId="1864" priority="32" stopIfTrue="1" operator="lessThan">
      <formula>-0.999999</formula>
    </cfRule>
    <cfRule type="cellIs" dxfId="1863" priority="33" stopIfTrue="1" operator="greaterThan">
      <formula>0.9999999</formula>
    </cfRule>
  </conditionalFormatting>
  <conditionalFormatting sqref="X252">
    <cfRule type="cellIs" dxfId="1862" priority="31" operator="lessThan">
      <formula>1</formula>
    </cfRule>
  </conditionalFormatting>
  <conditionalFormatting sqref="Y253">
    <cfRule type="cellIs" dxfId="1861" priority="29" stopIfTrue="1" operator="lessThan">
      <formula>-0.999999</formula>
    </cfRule>
    <cfRule type="cellIs" dxfId="1860" priority="30" stopIfTrue="1" operator="greaterThan">
      <formula>0.9999999</formula>
    </cfRule>
  </conditionalFormatting>
  <conditionalFormatting sqref="X253">
    <cfRule type="cellIs" dxfId="1859" priority="28" operator="lessThan">
      <formula>1</formula>
    </cfRule>
  </conditionalFormatting>
  <conditionalFormatting sqref="X253">
    <cfRule type="cellIs" dxfId="1858" priority="27" operator="lessThan">
      <formula>1</formula>
    </cfRule>
  </conditionalFormatting>
  <conditionalFormatting sqref="Y254">
    <cfRule type="cellIs" dxfId="1857" priority="25" stopIfTrue="1" operator="lessThan">
      <formula>-0.999999</formula>
    </cfRule>
    <cfRule type="cellIs" dxfId="1856" priority="26" stopIfTrue="1" operator="greaterThan">
      <formula>0.9999999</formula>
    </cfRule>
  </conditionalFormatting>
  <conditionalFormatting sqref="X254">
    <cfRule type="cellIs" dxfId="1855" priority="24" operator="lessThan">
      <formula>1</formula>
    </cfRule>
  </conditionalFormatting>
  <conditionalFormatting sqref="X254">
    <cfRule type="cellIs" dxfId="1854" priority="23" operator="lessThan">
      <formula>1</formula>
    </cfRule>
  </conditionalFormatting>
  <conditionalFormatting sqref="X255">
    <cfRule type="cellIs" dxfId="1853" priority="22" operator="lessThan">
      <formula>1</formula>
    </cfRule>
  </conditionalFormatting>
  <conditionalFormatting sqref="X255">
    <cfRule type="cellIs" dxfId="1852" priority="21" operator="lessThan">
      <formula>1</formula>
    </cfRule>
  </conditionalFormatting>
  <conditionalFormatting sqref="Y255">
    <cfRule type="cellIs" dxfId="1851" priority="19" stopIfTrue="1" operator="lessThan">
      <formula>-0.999999</formula>
    </cfRule>
    <cfRule type="cellIs" dxfId="1850" priority="20" stopIfTrue="1" operator="greaterThan">
      <formula>0.9999999</formula>
    </cfRule>
  </conditionalFormatting>
  <conditionalFormatting sqref="Y256">
    <cfRule type="cellIs" dxfId="1849" priority="17" stopIfTrue="1" operator="lessThan">
      <formula>-0.999999</formula>
    </cfRule>
    <cfRule type="cellIs" dxfId="1848" priority="18" stopIfTrue="1" operator="greaterThan">
      <formula>0.9999999</formula>
    </cfRule>
  </conditionalFormatting>
  <conditionalFormatting sqref="X256">
    <cfRule type="cellIs" dxfId="1847" priority="16" operator="lessThan">
      <formula>1</formula>
    </cfRule>
  </conditionalFormatting>
  <conditionalFormatting sqref="J259:J270">
    <cfRule type="cellIs" dxfId="1846" priority="15" operator="greaterThan">
      <formula>100</formula>
    </cfRule>
  </conditionalFormatting>
  <conditionalFormatting sqref="Y259:Y263">
    <cfRule type="cellIs" dxfId="1845" priority="13" stopIfTrue="1" operator="lessThan">
      <formula>-0.999999</formula>
    </cfRule>
    <cfRule type="cellIs" dxfId="1844" priority="14" stopIfTrue="1" operator="greaterThan">
      <formula>0.9999999</formula>
    </cfRule>
  </conditionalFormatting>
  <conditionalFormatting sqref="X259:X269">
    <cfRule type="cellIs" dxfId="1843" priority="12" operator="lessThan">
      <formula>1</formula>
    </cfRule>
  </conditionalFormatting>
  <conditionalFormatting sqref="X259:X269">
    <cfRule type="cellIs" dxfId="1842" priority="11" operator="lessThan">
      <formula>1</formula>
    </cfRule>
  </conditionalFormatting>
  <conditionalFormatting sqref="Y264">
    <cfRule type="cellIs" dxfId="1841" priority="9" stopIfTrue="1" operator="lessThan">
      <formula>-0.999999</formula>
    </cfRule>
    <cfRule type="cellIs" dxfId="1840" priority="10" stopIfTrue="1" operator="greaterThan">
      <formula>0.9999999</formula>
    </cfRule>
  </conditionalFormatting>
  <conditionalFormatting sqref="Y265">
    <cfRule type="cellIs" dxfId="1839" priority="7" stopIfTrue="1" operator="lessThan">
      <formula>-0.999999</formula>
    </cfRule>
    <cfRule type="cellIs" dxfId="1838" priority="8" stopIfTrue="1" operator="greaterThan">
      <formula>0.9999999</formula>
    </cfRule>
  </conditionalFormatting>
  <conditionalFormatting sqref="Y266">
    <cfRule type="cellIs" dxfId="1837" priority="5" stopIfTrue="1" operator="lessThan">
      <formula>-0.999999</formula>
    </cfRule>
    <cfRule type="cellIs" dxfId="1836" priority="6" stopIfTrue="1" operator="greaterThan">
      <formula>0.9999999</formula>
    </cfRule>
  </conditionalFormatting>
  <conditionalFormatting sqref="Y267:Y269">
    <cfRule type="cellIs" dxfId="1835" priority="3" stopIfTrue="1" operator="lessThan">
      <formula>-0.999999</formula>
    </cfRule>
    <cfRule type="cellIs" dxfId="1834" priority="4" stopIfTrue="1" operator="greaterThan">
      <formula>0.9999999</formula>
    </cfRule>
  </conditionalFormatting>
  <conditionalFormatting sqref="Y258">
    <cfRule type="cellIs" dxfId="1833" priority="1" stopIfTrue="1" operator="lessThan">
      <formula>-0.999999</formula>
    </cfRule>
    <cfRule type="cellIs" dxfId="1832" priority="2" stopIfTrue="1" operator="greaterThan">
      <formula>0.9999999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8"/>
  <dimension ref="A1:AA283"/>
  <sheetViews>
    <sheetView workbookViewId="0">
      <selection activeCell="I271" sqref="I271"/>
    </sheetView>
  </sheetViews>
  <sheetFormatPr baseColWidth="10" defaultRowHeight="15" x14ac:dyDescent="0.25"/>
  <cols>
    <col min="5" max="5" width="10" customWidth="1"/>
    <col min="6" max="6" width="9.28515625" bestFit="1" customWidth="1"/>
    <col min="7" max="7" width="11.85546875" bestFit="1" customWidth="1"/>
    <col min="11" max="11" width="6.7109375" bestFit="1" customWidth="1"/>
    <col min="12" max="12" width="12.85546875" bestFit="1" customWidth="1"/>
    <col min="13" max="14" width="11.5703125" bestFit="1" customWidth="1"/>
    <col min="15" max="15" width="11.5703125" customWidth="1"/>
    <col min="16" max="16" width="14.28515625" customWidth="1"/>
    <col min="17" max="17" width="11.85546875" bestFit="1" customWidth="1"/>
    <col min="18" max="18" width="9.28515625" hidden="1" customWidth="1"/>
    <col min="19" max="19" width="12.28515625" customWidth="1"/>
    <col min="20" max="20" width="11.42578125" customWidth="1"/>
    <col min="21" max="21" width="13.42578125" customWidth="1"/>
    <col min="22" max="22" width="12.85546875" bestFit="1" customWidth="1"/>
    <col min="23" max="23" width="12.42578125" customWidth="1"/>
    <col min="24" max="26" width="13.42578125" customWidth="1"/>
  </cols>
  <sheetData>
    <row r="1" spans="1:27" x14ac:dyDescent="0.25">
      <c r="B1" s="266" t="s">
        <v>0</v>
      </c>
      <c r="C1" s="266"/>
      <c r="D1" s="267">
        <v>4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124</v>
      </c>
      <c r="B3" s="269" t="s">
        <v>2</v>
      </c>
      <c r="C3" s="269"/>
      <c r="D3" s="145" t="s">
        <v>55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7.25" hidden="1" customHeight="1" thickBot="1" x14ac:dyDescent="0.3">
      <c r="B96" s="19" t="s">
        <v>40</v>
      </c>
      <c r="C96" s="20"/>
      <c r="D96" s="20"/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20">
        <v>0</v>
      </c>
      <c r="W96" s="20">
        <v>0</v>
      </c>
      <c r="X96" s="20">
        <v>0</v>
      </c>
      <c r="Y96" s="20">
        <v>0</v>
      </c>
      <c r="AA96">
        <f t="shared" si="10"/>
        <v>0</v>
      </c>
    </row>
    <row r="97" spans="1:27" ht="25.5" hidden="1" customHeight="1" thickBot="1" x14ac:dyDescent="0.3">
      <c r="A97" s="18"/>
      <c r="B97" s="19" t="s">
        <v>41</v>
      </c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1"/>
      <c r="P97" s="21"/>
      <c r="Q97" s="20">
        <v>0</v>
      </c>
      <c r="R97" s="20"/>
      <c r="S97" s="20"/>
      <c r="T97" s="20"/>
      <c r="U97" s="20">
        <f t="shared" ref="U97:U128" si="11">G97+L97+M97+R97+S97+N97+Q97+T97</f>
        <v>0</v>
      </c>
      <c r="V97" s="21"/>
      <c r="W97" s="21">
        <f t="shared" si="7"/>
        <v>0</v>
      </c>
      <c r="X97" s="20"/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>
        <v>0</v>
      </c>
      <c r="N98" s="20"/>
      <c r="O98" s="21"/>
      <c r="P98" s="21"/>
      <c r="Q98" s="20">
        <v>0</v>
      </c>
      <c r="R98" s="20"/>
      <c r="S98" s="20"/>
      <c r="T98" s="20"/>
      <c r="U98" s="20">
        <f t="shared" si="11"/>
        <v>0</v>
      </c>
      <c r="V98" s="21">
        <v>0</v>
      </c>
      <c r="W98" s="21">
        <f t="shared" si="7"/>
        <v>0</v>
      </c>
      <c r="X98" s="20"/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0</v>
      </c>
      <c r="E99" s="20">
        <v>0</v>
      </c>
      <c r="F99" s="20">
        <v>146</v>
      </c>
      <c r="G99" s="20">
        <v>0</v>
      </c>
      <c r="H99" s="20">
        <v>0</v>
      </c>
      <c r="I99" s="20">
        <v>0</v>
      </c>
      <c r="J99" s="20">
        <v>0</v>
      </c>
      <c r="K99" s="20">
        <v>360</v>
      </c>
      <c r="L99" s="20">
        <v>0</v>
      </c>
      <c r="M99" s="20">
        <v>0</v>
      </c>
      <c r="N99" s="20"/>
      <c r="O99" s="21"/>
      <c r="P99" s="21"/>
      <c r="Q99" s="20">
        <v>0</v>
      </c>
      <c r="R99" s="20">
        <v>0</v>
      </c>
      <c r="S99" s="20"/>
      <c r="T99" s="20"/>
      <c r="U99" s="20">
        <f t="shared" si="11"/>
        <v>0</v>
      </c>
      <c r="V99" s="21">
        <v>0</v>
      </c>
      <c r="W99" s="21">
        <f t="shared" si="7"/>
        <v>0</v>
      </c>
      <c r="X99" s="20">
        <v>0</v>
      </c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0</v>
      </c>
      <c r="D100" s="20">
        <v>32</v>
      </c>
      <c r="E100" s="20">
        <v>32</v>
      </c>
      <c r="F100" s="20">
        <v>146</v>
      </c>
      <c r="G100" s="20">
        <v>4672</v>
      </c>
      <c r="H100" s="20">
        <v>0</v>
      </c>
      <c r="I100" s="20">
        <v>13</v>
      </c>
      <c r="J100" s="20">
        <v>13</v>
      </c>
      <c r="K100" s="20">
        <v>360</v>
      </c>
      <c r="L100" s="20">
        <v>4680</v>
      </c>
      <c r="M100" s="20">
        <v>0</v>
      </c>
      <c r="N100" s="20">
        <v>55000</v>
      </c>
      <c r="O100" s="21"/>
      <c r="P100" s="21"/>
      <c r="Q100" s="20">
        <v>0</v>
      </c>
      <c r="R100" s="20">
        <v>0</v>
      </c>
      <c r="S100" s="20">
        <v>55000</v>
      </c>
      <c r="T100" s="20"/>
      <c r="U100" s="20">
        <f t="shared" si="11"/>
        <v>119352</v>
      </c>
      <c r="V100" s="21">
        <v>0</v>
      </c>
      <c r="W100" s="21">
        <f t="shared" si="7"/>
        <v>119352</v>
      </c>
      <c r="X100" s="20">
        <v>119352</v>
      </c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32</v>
      </c>
      <c r="D101" s="20">
        <v>64</v>
      </c>
      <c r="E101" s="20">
        <v>32</v>
      </c>
      <c r="F101" s="20">
        <v>146</v>
      </c>
      <c r="G101" s="20">
        <v>4672</v>
      </c>
      <c r="H101" s="20">
        <v>13</v>
      </c>
      <c r="I101" s="20">
        <v>19</v>
      </c>
      <c r="J101" s="20">
        <v>6</v>
      </c>
      <c r="K101" s="20">
        <v>360</v>
      </c>
      <c r="L101" s="20">
        <v>2160</v>
      </c>
      <c r="M101" s="20">
        <v>0</v>
      </c>
      <c r="N101" s="20"/>
      <c r="O101" s="21"/>
      <c r="P101" s="21"/>
      <c r="Q101" s="20">
        <v>0</v>
      </c>
      <c r="R101" s="20">
        <v>0</v>
      </c>
      <c r="S101" s="20">
        <v>55000</v>
      </c>
      <c r="T101" s="20"/>
      <c r="U101" s="20">
        <f t="shared" si="11"/>
        <v>61832</v>
      </c>
      <c r="V101" s="21">
        <v>0</v>
      </c>
      <c r="W101" s="21">
        <f t="shared" si="7"/>
        <v>61832</v>
      </c>
      <c r="X101" s="20">
        <v>61832</v>
      </c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>
        <v>64</v>
      </c>
      <c r="D102" s="20">
        <v>74</v>
      </c>
      <c r="E102" s="20">
        <v>10</v>
      </c>
      <c r="F102" s="20">
        <v>146</v>
      </c>
      <c r="G102" s="20">
        <v>1460</v>
      </c>
      <c r="H102" s="20">
        <v>19</v>
      </c>
      <c r="I102" s="20">
        <v>21</v>
      </c>
      <c r="J102" s="20">
        <v>2</v>
      </c>
      <c r="K102" s="20">
        <v>360</v>
      </c>
      <c r="L102" s="20">
        <v>720</v>
      </c>
      <c r="M102" s="20">
        <v>0</v>
      </c>
      <c r="N102" s="20"/>
      <c r="O102" s="21"/>
      <c r="P102" s="21"/>
      <c r="Q102" s="20">
        <v>0</v>
      </c>
      <c r="R102" s="20">
        <v>0</v>
      </c>
      <c r="S102" s="20">
        <v>55000</v>
      </c>
      <c r="T102" s="20"/>
      <c r="U102" s="20">
        <f t="shared" si="11"/>
        <v>57180</v>
      </c>
      <c r="V102" s="21">
        <f t="shared" si="9"/>
        <v>0</v>
      </c>
      <c r="W102" s="21">
        <f t="shared" si="7"/>
        <v>57180</v>
      </c>
      <c r="X102" s="20">
        <v>57180</v>
      </c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74</v>
      </c>
      <c r="D103" s="20">
        <v>171</v>
      </c>
      <c r="E103" s="20">
        <v>97</v>
      </c>
      <c r="F103" s="20">
        <v>146</v>
      </c>
      <c r="G103" s="20">
        <v>14162</v>
      </c>
      <c r="H103" s="20">
        <v>21</v>
      </c>
      <c r="I103" s="20">
        <v>38</v>
      </c>
      <c r="J103" s="20">
        <v>17</v>
      </c>
      <c r="K103" s="20">
        <v>360</v>
      </c>
      <c r="L103" s="20">
        <v>6120</v>
      </c>
      <c r="M103" s="20">
        <v>0</v>
      </c>
      <c r="N103" s="20"/>
      <c r="O103" s="21"/>
      <c r="P103" s="21"/>
      <c r="Q103" s="20">
        <v>0</v>
      </c>
      <c r="R103" s="20">
        <v>0</v>
      </c>
      <c r="S103" s="20">
        <v>56650</v>
      </c>
      <c r="T103" s="20"/>
      <c r="U103" s="20">
        <f t="shared" si="11"/>
        <v>76932</v>
      </c>
      <c r="V103" s="21">
        <f t="shared" si="9"/>
        <v>0</v>
      </c>
      <c r="W103" s="21">
        <f t="shared" si="7"/>
        <v>76932</v>
      </c>
      <c r="X103" s="20">
        <v>56650</v>
      </c>
      <c r="Y103" s="21">
        <f t="shared" si="8"/>
        <v>20282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171</v>
      </c>
      <c r="D104" s="20">
        <v>269</v>
      </c>
      <c r="E104" s="20">
        <v>98</v>
      </c>
      <c r="F104" s="20">
        <v>146</v>
      </c>
      <c r="G104" s="20">
        <v>14308</v>
      </c>
      <c r="H104" s="20">
        <v>38</v>
      </c>
      <c r="I104" s="20">
        <v>46</v>
      </c>
      <c r="J104" s="20">
        <v>8</v>
      </c>
      <c r="K104" s="20">
        <v>360</v>
      </c>
      <c r="L104" s="20">
        <v>2880</v>
      </c>
      <c r="M104" s="20">
        <v>0</v>
      </c>
      <c r="N104" s="20"/>
      <c r="O104" s="21"/>
      <c r="P104" s="21"/>
      <c r="Q104" s="20">
        <v>0</v>
      </c>
      <c r="R104" s="20">
        <v>0</v>
      </c>
      <c r="S104" s="20">
        <v>56650</v>
      </c>
      <c r="T104" s="20"/>
      <c r="U104" s="20">
        <f t="shared" si="11"/>
        <v>73838</v>
      </c>
      <c r="V104" s="21">
        <f t="shared" si="9"/>
        <v>20282</v>
      </c>
      <c r="W104" s="21">
        <f t="shared" si="7"/>
        <v>94120</v>
      </c>
      <c r="X104" s="20">
        <v>94120</v>
      </c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269</v>
      </c>
      <c r="D105" s="20">
        <v>318</v>
      </c>
      <c r="E105" s="20">
        <v>49</v>
      </c>
      <c r="F105" s="20">
        <v>146</v>
      </c>
      <c r="G105" s="20">
        <v>7154</v>
      </c>
      <c r="H105" s="20">
        <v>46</v>
      </c>
      <c r="I105" s="20">
        <v>97</v>
      </c>
      <c r="J105" s="20">
        <v>51</v>
      </c>
      <c r="K105" s="20">
        <v>360</v>
      </c>
      <c r="L105" s="20">
        <v>18360</v>
      </c>
      <c r="M105" s="20">
        <v>0</v>
      </c>
      <c r="N105" s="20"/>
      <c r="O105" s="21"/>
      <c r="P105" s="21"/>
      <c r="Q105" s="20">
        <v>0</v>
      </c>
      <c r="R105" s="20">
        <v>0</v>
      </c>
      <c r="S105" s="20">
        <v>56650</v>
      </c>
      <c r="T105" s="20"/>
      <c r="U105" s="20">
        <f t="shared" si="11"/>
        <v>82164</v>
      </c>
      <c r="V105" s="21">
        <f t="shared" si="9"/>
        <v>0</v>
      </c>
      <c r="W105" s="21">
        <f t="shared" si="7"/>
        <v>82164</v>
      </c>
      <c r="X105" s="20">
        <v>82164</v>
      </c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318</v>
      </c>
      <c r="D106" s="20">
        <v>354</v>
      </c>
      <c r="E106" s="20">
        <v>36</v>
      </c>
      <c r="F106" s="20">
        <v>146</v>
      </c>
      <c r="G106" s="20">
        <v>5256</v>
      </c>
      <c r="H106" s="20">
        <v>97</v>
      </c>
      <c r="I106" s="20">
        <v>98</v>
      </c>
      <c r="J106" s="20">
        <v>1</v>
      </c>
      <c r="K106" s="20">
        <v>360</v>
      </c>
      <c r="L106" s="20">
        <v>360</v>
      </c>
      <c r="M106" s="20">
        <v>0</v>
      </c>
      <c r="N106" s="20"/>
      <c r="O106" s="21"/>
      <c r="P106" s="21"/>
      <c r="Q106" s="20">
        <v>0</v>
      </c>
      <c r="R106" s="20">
        <v>0</v>
      </c>
      <c r="S106" s="20">
        <v>56650</v>
      </c>
      <c r="T106" s="20"/>
      <c r="U106" s="20">
        <f t="shared" si="11"/>
        <v>62266</v>
      </c>
      <c r="V106" s="21">
        <f t="shared" si="9"/>
        <v>0</v>
      </c>
      <c r="W106" s="21">
        <f t="shared" si="7"/>
        <v>62266</v>
      </c>
      <c r="X106" s="20">
        <v>62266</v>
      </c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>
        <v>354</v>
      </c>
      <c r="D107" s="20">
        <v>382</v>
      </c>
      <c r="E107" s="20">
        <v>28</v>
      </c>
      <c r="F107" s="20">
        <v>146</v>
      </c>
      <c r="G107" s="20">
        <v>4088</v>
      </c>
      <c r="H107" s="20">
        <v>98</v>
      </c>
      <c r="I107" s="20">
        <v>98</v>
      </c>
      <c r="J107" s="20">
        <v>0</v>
      </c>
      <c r="K107" s="20">
        <v>0</v>
      </c>
      <c r="L107" s="20">
        <v>0</v>
      </c>
      <c r="M107" s="20">
        <v>0</v>
      </c>
      <c r="N107" s="20"/>
      <c r="O107" s="21"/>
      <c r="P107" s="21"/>
      <c r="Q107" s="20">
        <v>0</v>
      </c>
      <c r="R107" s="20">
        <v>0</v>
      </c>
      <c r="S107" s="20">
        <v>56650</v>
      </c>
      <c r="T107" s="20"/>
      <c r="U107" s="20">
        <f t="shared" si="11"/>
        <v>60738</v>
      </c>
      <c r="V107" s="21">
        <f t="shared" si="9"/>
        <v>0</v>
      </c>
      <c r="W107" s="21">
        <f t="shared" si="7"/>
        <v>60738</v>
      </c>
      <c r="X107" s="20">
        <v>60738</v>
      </c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382</v>
      </c>
      <c r="D108" s="20">
        <v>406</v>
      </c>
      <c r="E108" s="20">
        <v>24</v>
      </c>
      <c r="F108" s="20">
        <v>146</v>
      </c>
      <c r="G108" s="20">
        <v>3504</v>
      </c>
      <c r="H108" s="20">
        <v>98</v>
      </c>
      <c r="I108" s="20">
        <v>98</v>
      </c>
      <c r="J108" s="20">
        <v>0</v>
      </c>
      <c r="K108" s="20">
        <v>0</v>
      </c>
      <c r="L108" s="20">
        <v>0</v>
      </c>
      <c r="M108" s="20">
        <v>0</v>
      </c>
      <c r="N108" s="20"/>
      <c r="O108" s="21"/>
      <c r="P108" s="21"/>
      <c r="Q108" s="20">
        <v>0</v>
      </c>
      <c r="R108" s="20">
        <v>0</v>
      </c>
      <c r="S108" s="20">
        <v>56650</v>
      </c>
      <c r="T108" s="20"/>
      <c r="U108" s="20">
        <f t="shared" si="11"/>
        <v>60154</v>
      </c>
      <c r="V108" s="21">
        <f t="shared" si="9"/>
        <v>0</v>
      </c>
      <c r="W108" s="21">
        <f t="shared" si="7"/>
        <v>60154</v>
      </c>
      <c r="X108" s="20">
        <v>60154</v>
      </c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406</v>
      </c>
      <c r="D109" s="20">
        <v>437</v>
      </c>
      <c r="E109" s="20">
        <v>31</v>
      </c>
      <c r="F109" s="20">
        <v>146</v>
      </c>
      <c r="G109" s="20">
        <v>4526</v>
      </c>
      <c r="H109" s="20">
        <v>98</v>
      </c>
      <c r="I109" s="20">
        <v>98</v>
      </c>
      <c r="J109" s="20">
        <v>0</v>
      </c>
      <c r="K109" s="20">
        <v>0</v>
      </c>
      <c r="L109" s="20">
        <v>0</v>
      </c>
      <c r="M109" s="20">
        <v>0</v>
      </c>
      <c r="N109" s="20"/>
      <c r="O109" s="21"/>
      <c r="P109" s="21"/>
      <c r="Q109" s="20">
        <v>0</v>
      </c>
      <c r="R109" s="20">
        <v>0</v>
      </c>
      <c r="S109" s="20">
        <v>56650</v>
      </c>
      <c r="T109" s="20"/>
      <c r="U109" s="20">
        <f t="shared" si="11"/>
        <v>61176</v>
      </c>
      <c r="V109" s="21">
        <f t="shared" si="9"/>
        <v>0</v>
      </c>
      <c r="W109" s="21">
        <f t="shared" si="7"/>
        <v>61176</v>
      </c>
      <c r="X109" s="20">
        <v>61176</v>
      </c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437</v>
      </c>
      <c r="D110" s="20">
        <v>457</v>
      </c>
      <c r="E110" s="20">
        <v>20</v>
      </c>
      <c r="F110" s="20">
        <v>146</v>
      </c>
      <c r="G110" s="20">
        <v>2920</v>
      </c>
      <c r="H110" s="20">
        <v>98</v>
      </c>
      <c r="I110" s="20">
        <v>98</v>
      </c>
      <c r="J110" s="20">
        <v>0</v>
      </c>
      <c r="K110" s="20">
        <v>0</v>
      </c>
      <c r="L110" s="20">
        <v>0</v>
      </c>
      <c r="M110" s="20">
        <v>0</v>
      </c>
      <c r="N110" s="20"/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1"/>
        <v>59570</v>
      </c>
      <c r="V110" s="21">
        <f t="shared" si="9"/>
        <v>0</v>
      </c>
      <c r="W110" s="21">
        <f t="shared" si="7"/>
        <v>59570</v>
      </c>
      <c r="X110" s="20">
        <v>59570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457</v>
      </c>
      <c r="D111" s="20">
        <v>502</v>
      </c>
      <c r="E111" s="20">
        <v>45</v>
      </c>
      <c r="F111" s="20">
        <v>146</v>
      </c>
      <c r="G111" s="20">
        <v>6570</v>
      </c>
      <c r="H111" s="20">
        <v>98</v>
      </c>
      <c r="I111" s="20">
        <v>99</v>
      </c>
      <c r="J111" s="20">
        <v>1</v>
      </c>
      <c r="K111" s="20">
        <v>360</v>
      </c>
      <c r="L111" s="20">
        <v>360</v>
      </c>
      <c r="M111" s="20">
        <v>0</v>
      </c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1"/>
        <v>63580</v>
      </c>
      <c r="V111" s="21">
        <f t="shared" si="9"/>
        <v>0</v>
      </c>
      <c r="W111" s="21">
        <f t="shared" si="7"/>
        <v>63580</v>
      </c>
      <c r="X111" s="20">
        <v>63580</v>
      </c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502</v>
      </c>
      <c r="D112" s="20">
        <v>549</v>
      </c>
      <c r="E112" s="20">
        <v>47</v>
      </c>
      <c r="F112" s="20">
        <v>146</v>
      </c>
      <c r="G112" s="20">
        <v>6862</v>
      </c>
      <c r="H112" s="20">
        <v>99</v>
      </c>
      <c r="I112" s="20">
        <v>100</v>
      </c>
      <c r="J112" s="20">
        <v>1</v>
      </c>
      <c r="K112" s="20">
        <v>360</v>
      </c>
      <c r="L112" s="20">
        <v>360</v>
      </c>
      <c r="M112" s="20">
        <v>0</v>
      </c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63872</v>
      </c>
      <c r="V112" s="21">
        <f t="shared" si="9"/>
        <v>0</v>
      </c>
      <c r="W112" s="21">
        <f t="shared" si="7"/>
        <v>63872</v>
      </c>
      <c r="X112" s="20">
        <v>63872</v>
      </c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549</v>
      </c>
      <c r="D113" s="20">
        <v>622</v>
      </c>
      <c r="E113" s="20">
        <v>73</v>
      </c>
      <c r="F113" s="20">
        <v>146</v>
      </c>
      <c r="G113" s="20">
        <v>10658</v>
      </c>
      <c r="H113" s="20">
        <v>100</v>
      </c>
      <c r="I113" s="20">
        <v>103</v>
      </c>
      <c r="J113" s="20">
        <v>3</v>
      </c>
      <c r="K113" s="20">
        <v>360</v>
      </c>
      <c r="L113" s="20">
        <v>1080</v>
      </c>
      <c r="M113" s="20">
        <v>0</v>
      </c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68388</v>
      </c>
      <c r="V113" s="21">
        <f t="shared" si="9"/>
        <v>0</v>
      </c>
      <c r="W113" s="21">
        <f t="shared" si="7"/>
        <v>68388</v>
      </c>
      <c r="X113" s="20">
        <v>63388</v>
      </c>
      <c r="Y113" s="21">
        <f t="shared" si="8"/>
        <v>5000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622</v>
      </c>
      <c r="D114" s="20">
        <v>694</v>
      </c>
      <c r="E114" s="20">
        <v>72</v>
      </c>
      <c r="F114" s="20">
        <v>146</v>
      </c>
      <c r="G114" s="20">
        <v>10512</v>
      </c>
      <c r="H114" s="20">
        <v>103</v>
      </c>
      <c r="I114" s="20">
        <v>105</v>
      </c>
      <c r="J114" s="20">
        <v>2</v>
      </c>
      <c r="K114" s="20">
        <v>360</v>
      </c>
      <c r="L114" s="20">
        <v>720</v>
      </c>
      <c r="M114" s="20">
        <v>0</v>
      </c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67882</v>
      </c>
      <c r="V114" s="21">
        <f t="shared" si="9"/>
        <v>5000</v>
      </c>
      <c r="W114" s="21">
        <f t="shared" si="7"/>
        <v>72882</v>
      </c>
      <c r="X114" s="20">
        <v>72882</v>
      </c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694</v>
      </c>
      <c r="D115" s="20">
        <v>856</v>
      </c>
      <c r="E115" s="20">
        <v>162</v>
      </c>
      <c r="F115" s="20">
        <v>146</v>
      </c>
      <c r="G115" s="20">
        <v>23652</v>
      </c>
      <c r="H115" s="20">
        <v>105</v>
      </c>
      <c r="I115" s="20">
        <v>111</v>
      </c>
      <c r="J115" s="20">
        <v>6</v>
      </c>
      <c r="K115" s="20">
        <v>360</v>
      </c>
      <c r="L115" s="20">
        <v>2160</v>
      </c>
      <c r="M115" s="20">
        <v>0</v>
      </c>
      <c r="N115" s="20"/>
      <c r="O115" s="21"/>
      <c r="P115" s="21"/>
      <c r="Q115" s="20">
        <v>0</v>
      </c>
      <c r="R115" s="20">
        <v>12733</v>
      </c>
      <c r="S115" s="20">
        <v>58859</v>
      </c>
      <c r="T115" s="20"/>
      <c r="U115" s="20">
        <f t="shared" si="11"/>
        <v>97404</v>
      </c>
      <c r="V115" s="21">
        <f t="shared" si="9"/>
        <v>0</v>
      </c>
      <c r="W115" s="21">
        <f t="shared" si="7"/>
        <v>97404</v>
      </c>
      <c r="X115" s="20">
        <v>97404</v>
      </c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856</v>
      </c>
      <c r="D116" s="20">
        <v>995</v>
      </c>
      <c r="E116" s="20">
        <v>139</v>
      </c>
      <c r="F116" s="20">
        <v>146</v>
      </c>
      <c r="G116" s="20">
        <v>20294</v>
      </c>
      <c r="H116" s="20">
        <v>111</v>
      </c>
      <c r="I116" s="20">
        <v>202</v>
      </c>
      <c r="J116" s="20">
        <v>91</v>
      </c>
      <c r="K116" s="20">
        <v>360</v>
      </c>
      <c r="L116" s="20">
        <v>32760</v>
      </c>
      <c r="M116" s="20">
        <v>0</v>
      </c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111913</v>
      </c>
      <c r="V116" s="21">
        <f t="shared" si="9"/>
        <v>0</v>
      </c>
      <c r="W116" s="21">
        <f t="shared" si="7"/>
        <v>111913</v>
      </c>
      <c r="X116" s="20">
        <v>111913</v>
      </c>
      <c r="Y116" s="21">
        <f t="shared" si="8"/>
        <v>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995</v>
      </c>
      <c r="D117" s="20">
        <v>1077</v>
      </c>
      <c r="E117" s="20">
        <v>82</v>
      </c>
      <c r="F117" s="20">
        <v>146</v>
      </c>
      <c r="G117" s="20">
        <v>11972</v>
      </c>
      <c r="H117" s="20">
        <v>202</v>
      </c>
      <c r="I117" s="20">
        <v>269</v>
      </c>
      <c r="J117" s="20">
        <v>67</v>
      </c>
      <c r="K117" s="20">
        <v>360</v>
      </c>
      <c r="L117" s="20">
        <v>24120</v>
      </c>
      <c r="M117" s="20">
        <v>0</v>
      </c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94951</v>
      </c>
      <c r="V117" s="21">
        <f t="shared" si="9"/>
        <v>0</v>
      </c>
      <c r="W117" s="21">
        <f t="shared" si="7"/>
        <v>94951</v>
      </c>
      <c r="X117" s="20">
        <v>94951</v>
      </c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1077</v>
      </c>
      <c r="D118" s="20">
        <v>1126</v>
      </c>
      <c r="E118" s="20">
        <v>49</v>
      </c>
      <c r="F118" s="20">
        <v>146</v>
      </c>
      <c r="G118" s="20">
        <v>7154</v>
      </c>
      <c r="H118" s="20">
        <v>269</v>
      </c>
      <c r="I118" s="20">
        <v>299</v>
      </c>
      <c r="J118" s="20">
        <v>30</v>
      </c>
      <c r="K118" s="20">
        <v>360</v>
      </c>
      <c r="L118" s="20">
        <v>10800</v>
      </c>
      <c r="M118" s="20">
        <v>0</v>
      </c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76813</v>
      </c>
      <c r="V118" s="21">
        <f t="shared" si="9"/>
        <v>0</v>
      </c>
      <c r="W118" s="21">
        <f t="shared" si="7"/>
        <v>76813</v>
      </c>
      <c r="X118" s="20">
        <v>76813</v>
      </c>
      <c r="Y118" s="21">
        <f t="shared" si="8"/>
        <v>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1126</v>
      </c>
      <c r="D119" s="20">
        <v>1173</v>
      </c>
      <c r="E119" s="20">
        <v>47</v>
      </c>
      <c r="F119" s="20">
        <v>146</v>
      </c>
      <c r="G119" s="20">
        <v>6862</v>
      </c>
      <c r="H119" s="20">
        <v>299</v>
      </c>
      <c r="I119" s="20">
        <v>324</v>
      </c>
      <c r="J119" s="20">
        <v>25</v>
      </c>
      <c r="K119" s="20">
        <v>360</v>
      </c>
      <c r="L119" s="20">
        <v>9000</v>
      </c>
      <c r="M119" s="20">
        <v>0</v>
      </c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74721</v>
      </c>
      <c r="V119" s="21">
        <f t="shared" si="9"/>
        <v>0</v>
      </c>
      <c r="W119" s="21">
        <f t="shared" si="7"/>
        <v>74721</v>
      </c>
      <c r="X119" s="20">
        <v>74721</v>
      </c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1173</v>
      </c>
      <c r="D120" s="20">
        <v>1202</v>
      </c>
      <c r="E120" s="20">
        <v>29</v>
      </c>
      <c r="F120" s="20">
        <v>146</v>
      </c>
      <c r="G120" s="20">
        <v>4234</v>
      </c>
      <c r="H120" s="20">
        <v>324</v>
      </c>
      <c r="I120" s="20">
        <v>324</v>
      </c>
      <c r="J120" s="20">
        <v>0</v>
      </c>
      <c r="K120" s="20">
        <v>360</v>
      </c>
      <c r="L120" s="20">
        <v>0</v>
      </c>
      <c r="M120" s="20">
        <v>0</v>
      </c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63093</v>
      </c>
      <c r="V120" s="21">
        <f t="shared" si="9"/>
        <v>0</v>
      </c>
      <c r="W120" s="21">
        <f t="shared" si="7"/>
        <v>63093</v>
      </c>
      <c r="X120" s="20">
        <v>63093</v>
      </c>
      <c r="Y120" s="21">
        <f t="shared" si="8"/>
        <v>0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1202</v>
      </c>
      <c r="D121" s="20">
        <v>1235</v>
      </c>
      <c r="E121" s="20">
        <v>33</v>
      </c>
      <c r="F121" s="20">
        <v>146</v>
      </c>
      <c r="G121" s="20">
        <v>4818</v>
      </c>
      <c r="H121" s="20">
        <v>324</v>
      </c>
      <c r="I121" s="20">
        <v>325</v>
      </c>
      <c r="J121" s="20">
        <v>1</v>
      </c>
      <c r="K121" s="20">
        <v>360</v>
      </c>
      <c r="L121" s="20">
        <v>360</v>
      </c>
      <c r="M121" s="20">
        <v>0</v>
      </c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64037</v>
      </c>
      <c r="V121" s="21">
        <f t="shared" si="9"/>
        <v>0</v>
      </c>
      <c r="W121" s="21">
        <f t="shared" si="7"/>
        <v>64037</v>
      </c>
      <c r="X121" s="20">
        <v>64037</v>
      </c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1235</v>
      </c>
      <c r="D122" s="20">
        <v>1275</v>
      </c>
      <c r="E122" s="20">
        <v>40</v>
      </c>
      <c r="F122" s="20">
        <v>146</v>
      </c>
      <c r="G122" s="20">
        <v>5840</v>
      </c>
      <c r="H122" s="20">
        <v>325</v>
      </c>
      <c r="I122" s="20">
        <v>326</v>
      </c>
      <c r="J122" s="20">
        <v>1</v>
      </c>
      <c r="K122" s="20">
        <v>360</v>
      </c>
      <c r="L122" s="20">
        <v>360</v>
      </c>
      <c r="M122" s="20">
        <v>0</v>
      </c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65059</v>
      </c>
      <c r="V122" s="21">
        <f t="shared" si="9"/>
        <v>0</v>
      </c>
      <c r="W122" s="21">
        <f t="shared" si="7"/>
        <v>65059</v>
      </c>
      <c r="X122" s="20">
        <v>65059</v>
      </c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1275</v>
      </c>
      <c r="D123" s="20">
        <v>1361</v>
      </c>
      <c r="E123" s="20">
        <v>86</v>
      </c>
      <c r="F123" s="20">
        <v>146</v>
      </c>
      <c r="G123" s="20">
        <v>12556</v>
      </c>
      <c r="H123" s="20">
        <v>326</v>
      </c>
      <c r="I123" s="20">
        <v>346</v>
      </c>
      <c r="J123" s="20">
        <v>20</v>
      </c>
      <c r="K123" s="20">
        <v>360</v>
      </c>
      <c r="L123" s="20">
        <v>7200</v>
      </c>
      <c r="M123" s="20">
        <v>0</v>
      </c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78615</v>
      </c>
      <c r="V123" s="21">
        <f t="shared" si="9"/>
        <v>0</v>
      </c>
      <c r="W123" s="21">
        <f t="shared" si="7"/>
        <v>78615</v>
      </c>
      <c r="X123" s="20">
        <v>78615</v>
      </c>
      <c r="Y123" s="21">
        <f t="shared" si="8"/>
        <v>0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1361</v>
      </c>
      <c r="D124" s="20">
        <v>1425</v>
      </c>
      <c r="E124" s="20">
        <v>64</v>
      </c>
      <c r="F124" s="20">
        <v>146</v>
      </c>
      <c r="G124" s="20">
        <v>9344</v>
      </c>
      <c r="H124" s="20">
        <v>346</v>
      </c>
      <c r="I124" s="20">
        <v>391</v>
      </c>
      <c r="J124" s="20">
        <v>45</v>
      </c>
      <c r="K124" s="20">
        <v>360</v>
      </c>
      <c r="L124" s="20">
        <v>16200</v>
      </c>
      <c r="M124" s="20">
        <v>0</v>
      </c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84403</v>
      </c>
      <c r="V124" s="21">
        <f t="shared" si="9"/>
        <v>0</v>
      </c>
      <c r="W124" s="21">
        <f t="shared" si="7"/>
        <v>84403</v>
      </c>
      <c r="X124" s="20">
        <v>84403</v>
      </c>
      <c r="Y124" s="21">
        <f t="shared" si="8"/>
        <v>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1425</v>
      </c>
      <c r="D125" s="20">
        <v>1556</v>
      </c>
      <c r="E125" s="20">
        <v>131</v>
      </c>
      <c r="F125" s="20">
        <v>146</v>
      </c>
      <c r="G125" s="20">
        <v>19126</v>
      </c>
      <c r="H125" s="20">
        <v>391</v>
      </c>
      <c r="I125" s="20">
        <v>444</v>
      </c>
      <c r="J125" s="20">
        <v>53</v>
      </c>
      <c r="K125" s="20">
        <v>360</v>
      </c>
      <c r="L125" s="20">
        <v>19080</v>
      </c>
      <c r="M125" s="20">
        <v>0</v>
      </c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1"/>
        <v>97065</v>
      </c>
      <c r="V125" s="21">
        <f t="shared" si="9"/>
        <v>0</v>
      </c>
      <c r="W125" s="21">
        <f t="shared" si="7"/>
        <v>97065</v>
      </c>
      <c r="X125" s="20">
        <v>97065</v>
      </c>
      <c r="Y125" s="21">
        <f t="shared" si="8"/>
        <v>0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1556</v>
      </c>
      <c r="D126" s="20">
        <v>1669</v>
      </c>
      <c r="E126" s="20">
        <v>113</v>
      </c>
      <c r="F126" s="20">
        <v>146</v>
      </c>
      <c r="G126" s="20">
        <v>16498</v>
      </c>
      <c r="H126" s="20">
        <v>444</v>
      </c>
      <c r="I126" s="20">
        <v>489</v>
      </c>
      <c r="J126" s="20">
        <v>45</v>
      </c>
      <c r="K126" s="20">
        <v>360</v>
      </c>
      <c r="L126" s="20">
        <v>16200</v>
      </c>
      <c r="M126" s="20">
        <v>0</v>
      </c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1"/>
        <v>91557</v>
      </c>
      <c r="V126" s="21">
        <f t="shared" si="9"/>
        <v>0</v>
      </c>
      <c r="W126" s="21">
        <f t="shared" si="7"/>
        <v>91557</v>
      </c>
      <c r="X126" s="20">
        <v>91557</v>
      </c>
      <c r="Y126" s="21">
        <f t="shared" si="8"/>
        <v>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1669</v>
      </c>
      <c r="D127" s="20">
        <v>1928</v>
      </c>
      <c r="E127" s="20">
        <v>259</v>
      </c>
      <c r="F127" s="20">
        <v>146</v>
      </c>
      <c r="G127" s="20">
        <v>37814</v>
      </c>
      <c r="H127" s="20">
        <v>489</v>
      </c>
      <c r="I127" s="20">
        <v>568</v>
      </c>
      <c r="J127" s="20">
        <v>79</v>
      </c>
      <c r="K127" s="20">
        <v>360</v>
      </c>
      <c r="L127" s="20">
        <v>28440</v>
      </c>
      <c r="M127" s="20">
        <v>0</v>
      </c>
      <c r="N127" s="20"/>
      <c r="O127" s="21"/>
      <c r="P127" s="21"/>
      <c r="Q127" s="20">
        <v>0</v>
      </c>
      <c r="R127" s="20">
        <v>3000</v>
      </c>
      <c r="S127" s="20">
        <v>59734</v>
      </c>
      <c r="T127" s="20"/>
      <c r="U127" s="20">
        <f t="shared" si="11"/>
        <v>128988</v>
      </c>
      <c r="V127" s="21">
        <f t="shared" si="9"/>
        <v>0</v>
      </c>
      <c r="W127" s="21">
        <f t="shared" si="7"/>
        <v>128988</v>
      </c>
      <c r="X127" s="20">
        <v>125988</v>
      </c>
      <c r="Y127" s="21">
        <f t="shared" si="8"/>
        <v>3000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1928</v>
      </c>
      <c r="D128" s="20">
        <v>2151</v>
      </c>
      <c r="E128" s="20">
        <v>223</v>
      </c>
      <c r="F128" s="20">
        <v>146</v>
      </c>
      <c r="G128" s="20">
        <v>32558</v>
      </c>
      <c r="H128" s="20">
        <v>568</v>
      </c>
      <c r="I128" s="20">
        <v>660</v>
      </c>
      <c r="J128" s="20">
        <v>92</v>
      </c>
      <c r="K128" s="20">
        <v>360</v>
      </c>
      <c r="L128" s="20">
        <v>33120</v>
      </c>
      <c r="M128" s="20">
        <v>0</v>
      </c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si="11"/>
        <v>137700</v>
      </c>
      <c r="V128" s="21">
        <f t="shared" si="9"/>
        <v>3000</v>
      </c>
      <c r="W128" s="21">
        <f t="shared" si="7"/>
        <v>140700</v>
      </c>
      <c r="X128" s="20">
        <v>140700</v>
      </c>
      <c r="Y128" s="21">
        <f t="shared" si="8"/>
        <v>0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2151</v>
      </c>
      <c r="D129" s="20">
        <v>2236</v>
      </c>
      <c r="E129" s="20">
        <v>85</v>
      </c>
      <c r="F129" s="20">
        <v>146</v>
      </c>
      <c r="G129" s="20">
        <v>12410</v>
      </c>
      <c r="H129" s="20">
        <v>660</v>
      </c>
      <c r="I129" s="20">
        <v>764</v>
      </c>
      <c r="J129" s="20">
        <v>104</v>
      </c>
      <c r="K129" s="20">
        <v>360</v>
      </c>
      <c r="L129" s="20">
        <v>37440</v>
      </c>
      <c r="M129" s="20">
        <v>0</v>
      </c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ref="U129:U160" si="12">G129+L129+M129+R129+S129+N129+Q129+T129</f>
        <v>109584</v>
      </c>
      <c r="V129" s="21">
        <f t="shared" si="9"/>
        <v>0</v>
      </c>
      <c r="W129" s="21">
        <f t="shared" si="7"/>
        <v>109584</v>
      </c>
      <c r="X129" s="20">
        <v>109584</v>
      </c>
      <c r="Y129" s="21">
        <f t="shared" si="8"/>
        <v>0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2236</v>
      </c>
      <c r="D130" s="20">
        <v>2307</v>
      </c>
      <c r="E130" s="20">
        <v>71</v>
      </c>
      <c r="F130" s="20">
        <v>146</v>
      </c>
      <c r="G130" s="20">
        <v>10366</v>
      </c>
      <c r="H130" s="20">
        <v>764</v>
      </c>
      <c r="I130" s="20">
        <v>827</v>
      </c>
      <c r="J130" s="20">
        <v>63</v>
      </c>
      <c r="K130" s="20">
        <v>360</v>
      </c>
      <c r="L130" s="20">
        <v>22680</v>
      </c>
      <c r="M130" s="20">
        <v>0</v>
      </c>
      <c r="N130" s="20"/>
      <c r="O130" s="21"/>
      <c r="P130" s="21"/>
      <c r="Q130" s="20">
        <v>0</v>
      </c>
      <c r="R130" s="20">
        <v>0</v>
      </c>
      <c r="S130" s="20">
        <v>59734</v>
      </c>
      <c r="T130" s="20"/>
      <c r="U130" s="20">
        <f t="shared" si="12"/>
        <v>92780</v>
      </c>
      <c r="V130" s="21">
        <f t="shared" si="9"/>
        <v>0</v>
      </c>
      <c r="W130" s="21">
        <f t="shared" si="7"/>
        <v>92780</v>
      </c>
      <c r="X130" s="20">
        <v>92780</v>
      </c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2307</v>
      </c>
      <c r="D131" s="20">
        <v>2344</v>
      </c>
      <c r="E131" s="20">
        <v>37</v>
      </c>
      <c r="F131" s="20">
        <v>146</v>
      </c>
      <c r="G131" s="20">
        <v>5402</v>
      </c>
      <c r="H131" s="20">
        <v>827</v>
      </c>
      <c r="I131" s="20">
        <v>866</v>
      </c>
      <c r="J131" s="20">
        <v>39</v>
      </c>
      <c r="K131" s="20">
        <v>360</v>
      </c>
      <c r="L131" s="20">
        <v>14040</v>
      </c>
      <c r="M131" s="20">
        <v>0</v>
      </c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2"/>
        <v>79176</v>
      </c>
      <c r="V131" s="21">
        <f t="shared" si="9"/>
        <v>0</v>
      </c>
      <c r="W131" s="21">
        <f t="shared" si="7"/>
        <v>79176</v>
      </c>
      <c r="X131" s="20">
        <v>79176</v>
      </c>
      <c r="Y131" s="21">
        <f t="shared" si="8"/>
        <v>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2344</v>
      </c>
      <c r="D132" s="20">
        <v>2364</v>
      </c>
      <c r="E132" s="20">
        <v>20</v>
      </c>
      <c r="F132" s="20">
        <v>146</v>
      </c>
      <c r="G132" s="20">
        <v>2920</v>
      </c>
      <c r="H132" s="20">
        <v>866</v>
      </c>
      <c r="I132" s="20">
        <v>895</v>
      </c>
      <c r="J132" s="20">
        <v>29</v>
      </c>
      <c r="K132" s="20">
        <v>360</v>
      </c>
      <c r="L132" s="20">
        <v>10440</v>
      </c>
      <c r="M132" s="20">
        <v>0</v>
      </c>
      <c r="N132" s="20"/>
      <c r="O132" s="21"/>
      <c r="P132" s="21"/>
      <c r="Q132" s="20">
        <v>0</v>
      </c>
      <c r="R132" s="20">
        <v>0</v>
      </c>
      <c r="S132" s="20">
        <v>59734</v>
      </c>
      <c r="T132" s="20"/>
      <c r="U132" s="20">
        <f t="shared" si="12"/>
        <v>73094</v>
      </c>
      <c r="V132" s="21">
        <f t="shared" si="9"/>
        <v>0</v>
      </c>
      <c r="W132" s="21">
        <f t="shared" si="7"/>
        <v>73094</v>
      </c>
      <c r="X132" s="20">
        <v>73094</v>
      </c>
      <c r="Y132" s="21">
        <f t="shared" si="8"/>
        <v>0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2364</v>
      </c>
      <c r="D133" s="20">
        <v>2385</v>
      </c>
      <c r="E133" s="20">
        <v>21</v>
      </c>
      <c r="F133" s="20">
        <v>146</v>
      </c>
      <c r="G133" s="20">
        <v>3066</v>
      </c>
      <c r="H133" s="20">
        <v>895</v>
      </c>
      <c r="I133" s="20">
        <v>902</v>
      </c>
      <c r="J133" s="20">
        <v>7</v>
      </c>
      <c r="K133" s="20">
        <v>360</v>
      </c>
      <c r="L133" s="20">
        <v>2520</v>
      </c>
      <c r="M133" s="20">
        <v>0</v>
      </c>
      <c r="N133" s="20"/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12"/>
        <v>65320</v>
      </c>
      <c r="V133" s="21">
        <f t="shared" si="9"/>
        <v>0</v>
      </c>
      <c r="W133" s="21">
        <f t="shared" si="7"/>
        <v>65320</v>
      </c>
      <c r="X133" s="20">
        <v>65320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2385</v>
      </c>
      <c r="D134" s="20">
        <v>2404</v>
      </c>
      <c r="E134" s="20">
        <v>19</v>
      </c>
      <c r="F134" s="20">
        <v>146</v>
      </c>
      <c r="G134" s="20">
        <v>2774</v>
      </c>
      <c r="H134" s="20">
        <v>902</v>
      </c>
      <c r="I134" s="20">
        <v>915</v>
      </c>
      <c r="J134" s="20">
        <v>13</v>
      </c>
      <c r="K134" s="20">
        <v>360</v>
      </c>
      <c r="L134" s="20">
        <v>4680</v>
      </c>
      <c r="M134" s="20">
        <v>0</v>
      </c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2"/>
        <v>67188</v>
      </c>
      <c r="V134" s="21">
        <f t="shared" si="9"/>
        <v>0</v>
      </c>
      <c r="W134" s="21">
        <f t="shared" si="7"/>
        <v>67188</v>
      </c>
      <c r="X134" s="20">
        <v>67188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2404</v>
      </c>
      <c r="D135" s="20">
        <v>2527</v>
      </c>
      <c r="E135" s="20">
        <v>123</v>
      </c>
      <c r="F135" s="20">
        <v>146</v>
      </c>
      <c r="G135" s="20">
        <v>17958</v>
      </c>
      <c r="H135" s="20">
        <v>915</v>
      </c>
      <c r="I135" s="20">
        <v>934</v>
      </c>
      <c r="J135" s="20">
        <v>19</v>
      </c>
      <c r="K135" s="20">
        <v>360</v>
      </c>
      <c r="L135" s="20">
        <v>6840</v>
      </c>
      <c r="M135" s="20">
        <v>0</v>
      </c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2"/>
        <v>84532</v>
      </c>
      <c r="V135" s="21">
        <f t="shared" si="9"/>
        <v>0</v>
      </c>
      <c r="W135" s="21">
        <f t="shared" si="7"/>
        <v>84532</v>
      </c>
      <c r="X135" s="20">
        <v>84532</v>
      </c>
      <c r="Y135" s="21">
        <f t="shared" si="8"/>
        <v>0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2527</v>
      </c>
      <c r="D136" s="20">
        <v>2647</v>
      </c>
      <c r="E136" s="20">
        <v>120</v>
      </c>
      <c r="F136" s="20">
        <v>146</v>
      </c>
      <c r="G136" s="20">
        <v>17520</v>
      </c>
      <c r="H136" s="20">
        <v>934</v>
      </c>
      <c r="I136" s="20">
        <v>1003</v>
      </c>
      <c r="J136" s="20">
        <v>69</v>
      </c>
      <c r="K136" s="20">
        <v>360</v>
      </c>
      <c r="L136" s="20">
        <v>24840</v>
      </c>
      <c r="M136" s="20">
        <v>0</v>
      </c>
      <c r="N136" s="20"/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12"/>
        <v>102094</v>
      </c>
      <c r="V136" s="21">
        <f t="shared" si="9"/>
        <v>0</v>
      </c>
      <c r="W136" s="21">
        <f t="shared" ref="W136:W186" si="13">U136+V136</f>
        <v>102094</v>
      </c>
      <c r="X136" s="20">
        <v>102094</v>
      </c>
      <c r="Y136" s="21">
        <f t="shared" ref="Y136:Y186" si="14">W136-X136</f>
        <v>0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2647</v>
      </c>
      <c r="D137" s="20">
        <v>2831</v>
      </c>
      <c r="E137" s="20">
        <v>184</v>
      </c>
      <c r="F137" s="20">
        <v>146</v>
      </c>
      <c r="G137" s="20">
        <v>26864</v>
      </c>
      <c r="H137" s="20">
        <v>1003</v>
      </c>
      <c r="I137" s="20">
        <v>1063</v>
      </c>
      <c r="J137" s="20">
        <v>60</v>
      </c>
      <c r="K137" s="20">
        <v>360</v>
      </c>
      <c r="L137" s="20">
        <v>21600</v>
      </c>
      <c r="M137" s="20">
        <v>0</v>
      </c>
      <c r="N137" s="20"/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12"/>
        <v>108198</v>
      </c>
      <c r="V137" s="21">
        <f t="shared" ref="V137:V186" si="15">Y136</f>
        <v>0</v>
      </c>
      <c r="W137" s="21">
        <f t="shared" si="13"/>
        <v>108198</v>
      </c>
      <c r="X137" s="20">
        <v>108198</v>
      </c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2831</v>
      </c>
      <c r="D138" s="20">
        <v>3127</v>
      </c>
      <c r="E138" s="20">
        <v>296</v>
      </c>
      <c r="F138" s="20">
        <v>146</v>
      </c>
      <c r="G138" s="20">
        <v>43216</v>
      </c>
      <c r="H138" s="20">
        <v>1063</v>
      </c>
      <c r="I138" s="20">
        <v>1199</v>
      </c>
      <c r="J138" s="20">
        <v>136</v>
      </c>
      <c r="K138" s="20">
        <v>360</v>
      </c>
      <c r="L138" s="20">
        <v>48960</v>
      </c>
      <c r="M138" s="20">
        <v>0</v>
      </c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/>
      <c r="U138" s="20">
        <f t="shared" si="12"/>
        <v>171910</v>
      </c>
      <c r="V138" s="21">
        <f t="shared" si="15"/>
        <v>0</v>
      </c>
      <c r="W138" s="21">
        <f t="shared" si="13"/>
        <v>171910</v>
      </c>
      <c r="X138" s="20">
        <v>171910</v>
      </c>
      <c r="Y138" s="21">
        <f t="shared" si="14"/>
        <v>0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3127</v>
      </c>
      <c r="D139" s="20">
        <v>3552</v>
      </c>
      <c r="E139" s="20">
        <v>425</v>
      </c>
      <c r="F139" s="20">
        <v>146</v>
      </c>
      <c r="G139" s="20">
        <v>62050</v>
      </c>
      <c r="H139" s="20">
        <v>1199</v>
      </c>
      <c r="I139" s="20">
        <v>1290</v>
      </c>
      <c r="J139" s="20">
        <v>91</v>
      </c>
      <c r="K139" s="20">
        <v>360</v>
      </c>
      <c r="L139" s="20">
        <v>32760</v>
      </c>
      <c r="M139" s="20">
        <v>0</v>
      </c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/>
      <c r="U139" s="20">
        <f t="shared" si="12"/>
        <v>161346</v>
      </c>
      <c r="V139" s="21">
        <f t="shared" si="15"/>
        <v>0</v>
      </c>
      <c r="W139" s="21">
        <f t="shared" si="13"/>
        <v>161346</v>
      </c>
      <c r="X139" s="20">
        <v>161346</v>
      </c>
      <c r="Y139" s="21">
        <f t="shared" si="14"/>
        <v>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3552</v>
      </c>
      <c r="D140" s="20">
        <v>4023</v>
      </c>
      <c r="E140" s="20">
        <v>471</v>
      </c>
      <c r="F140" s="20">
        <v>146</v>
      </c>
      <c r="G140" s="20">
        <v>68766</v>
      </c>
      <c r="H140" s="20">
        <v>1290</v>
      </c>
      <c r="I140" s="20">
        <v>1369</v>
      </c>
      <c r="J140" s="20">
        <v>79</v>
      </c>
      <c r="K140" s="20">
        <v>360</v>
      </c>
      <c r="L140" s="20">
        <v>28440</v>
      </c>
      <c r="M140" s="20">
        <v>0</v>
      </c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/>
      <c r="U140" s="20">
        <f t="shared" si="12"/>
        <v>163742</v>
      </c>
      <c r="V140" s="21">
        <f t="shared" si="15"/>
        <v>0</v>
      </c>
      <c r="W140" s="21">
        <f t="shared" si="13"/>
        <v>163742</v>
      </c>
      <c r="X140" s="20">
        <v>163742</v>
      </c>
      <c r="Y140" s="21">
        <f t="shared" si="14"/>
        <v>0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4023</v>
      </c>
      <c r="D141" s="20">
        <v>4419</v>
      </c>
      <c r="E141" s="20">
        <v>396</v>
      </c>
      <c r="F141" s="20">
        <v>146</v>
      </c>
      <c r="G141" s="20">
        <v>57816</v>
      </c>
      <c r="H141" s="20">
        <v>1369</v>
      </c>
      <c r="I141" s="20">
        <v>1525</v>
      </c>
      <c r="J141" s="20">
        <v>156</v>
      </c>
      <c r="K141" s="20"/>
      <c r="L141" s="20">
        <v>65880</v>
      </c>
      <c r="M141" s="20">
        <v>0</v>
      </c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12"/>
        <v>190232</v>
      </c>
      <c r="V141" s="21">
        <f t="shared" si="15"/>
        <v>0</v>
      </c>
      <c r="W141" s="21">
        <f t="shared" si="13"/>
        <v>190232</v>
      </c>
      <c r="X141" s="20">
        <v>190232</v>
      </c>
      <c r="Y141" s="21">
        <f t="shared" si="14"/>
        <v>0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4419</v>
      </c>
      <c r="D142" s="20">
        <v>4638</v>
      </c>
      <c r="E142" s="20">
        <v>219</v>
      </c>
      <c r="F142" s="20">
        <v>146</v>
      </c>
      <c r="G142" s="20">
        <v>31974</v>
      </c>
      <c r="H142" s="20">
        <v>1525</v>
      </c>
      <c r="I142" s="20">
        <v>1570</v>
      </c>
      <c r="J142" s="20">
        <v>45</v>
      </c>
      <c r="K142" s="20">
        <v>360</v>
      </c>
      <c r="L142" s="20">
        <v>16200</v>
      </c>
      <c r="M142" s="20">
        <v>0</v>
      </c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/>
      <c r="U142" s="20">
        <f t="shared" si="12"/>
        <v>114710</v>
      </c>
      <c r="V142" s="21">
        <f t="shared" si="15"/>
        <v>0</v>
      </c>
      <c r="W142" s="21">
        <f t="shared" si="13"/>
        <v>114710</v>
      </c>
      <c r="X142" s="20">
        <v>114710</v>
      </c>
      <c r="Y142" s="21">
        <f t="shared" si="14"/>
        <v>0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4638</v>
      </c>
      <c r="D143" s="20">
        <v>4711</v>
      </c>
      <c r="E143" s="20">
        <v>73</v>
      </c>
      <c r="F143" s="20">
        <v>146</v>
      </c>
      <c r="G143" s="20">
        <v>10658</v>
      </c>
      <c r="H143" s="20">
        <v>1570</v>
      </c>
      <c r="I143" s="20">
        <v>1573</v>
      </c>
      <c r="J143" s="20">
        <v>3</v>
      </c>
      <c r="K143" s="20">
        <v>360</v>
      </c>
      <c r="L143" s="20">
        <v>1080</v>
      </c>
      <c r="M143" s="20">
        <v>0</v>
      </c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/>
      <c r="U143" s="20">
        <f t="shared" si="12"/>
        <v>78274</v>
      </c>
      <c r="V143" s="21">
        <f t="shared" si="15"/>
        <v>0</v>
      </c>
      <c r="W143" s="21">
        <f t="shared" si="13"/>
        <v>78274</v>
      </c>
      <c r="X143" s="20">
        <v>78274</v>
      </c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4711</v>
      </c>
      <c r="D144" s="20">
        <v>4814</v>
      </c>
      <c r="E144" s="20">
        <v>103</v>
      </c>
      <c r="F144" s="20">
        <v>146</v>
      </c>
      <c r="G144" s="20">
        <v>15038</v>
      </c>
      <c r="H144" s="20">
        <v>1573</v>
      </c>
      <c r="I144" s="20">
        <v>1579</v>
      </c>
      <c r="J144" s="20">
        <v>6</v>
      </c>
      <c r="K144" s="20">
        <v>360</v>
      </c>
      <c r="L144" s="20">
        <v>2160</v>
      </c>
      <c r="M144" s="20">
        <v>0</v>
      </c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83734</v>
      </c>
      <c r="V144" s="21">
        <f t="shared" si="15"/>
        <v>0</v>
      </c>
      <c r="W144" s="21">
        <f t="shared" si="13"/>
        <v>83734</v>
      </c>
      <c r="X144" s="20">
        <v>83734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4814</v>
      </c>
      <c r="D145" s="20">
        <v>4890</v>
      </c>
      <c r="E145" s="20">
        <v>76</v>
      </c>
      <c r="F145" s="20">
        <v>146</v>
      </c>
      <c r="G145" s="20">
        <v>11096</v>
      </c>
      <c r="H145" s="20">
        <v>1579</v>
      </c>
      <c r="I145" s="20">
        <v>1588</v>
      </c>
      <c r="J145" s="20">
        <v>9</v>
      </c>
      <c r="K145" s="20">
        <v>360</v>
      </c>
      <c r="L145" s="20">
        <v>3240</v>
      </c>
      <c r="M145" s="20">
        <v>0</v>
      </c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2"/>
        <v>80872</v>
      </c>
      <c r="V145" s="21">
        <f t="shared" si="15"/>
        <v>0</v>
      </c>
      <c r="W145" s="21">
        <f t="shared" si="13"/>
        <v>80872</v>
      </c>
      <c r="X145" s="20">
        <v>80872</v>
      </c>
      <c r="Y145" s="21">
        <f t="shared" si="14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4890</v>
      </c>
      <c r="D146" s="20">
        <v>4950</v>
      </c>
      <c r="E146" s="20">
        <v>60</v>
      </c>
      <c r="F146" s="20">
        <v>146</v>
      </c>
      <c r="G146" s="20">
        <v>8760</v>
      </c>
      <c r="H146" s="20">
        <v>1588</v>
      </c>
      <c r="I146" s="20">
        <v>1588</v>
      </c>
      <c r="J146" s="20">
        <v>0</v>
      </c>
      <c r="K146" s="20">
        <v>360</v>
      </c>
      <c r="L146" s="20">
        <v>0</v>
      </c>
      <c r="M146" s="20">
        <v>0</v>
      </c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2"/>
        <v>75296</v>
      </c>
      <c r="V146" s="21">
        <f t="shared" si="15"/>
        <v>0</v>
      </c>
      <c r="W146" s="21">
        <f t="shared" si="13"/>
        <v>75296</v>
      </c>
      <c r="X146" s="20">
        <v>75296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4950</v>
      </c>
      <c r="D147" s="20">
        <v>5022</v>
      </c>
      <c r="E147" s="20">
        <v>72</v>
      </c>
      <c r="F147" s="20">
        <v>146</v>
      </c>
      <c r="G147" s="20">
        <v>10512</v>
      </c>
      <c r="H147" s="20">
        <v>1588</v>
      </c>
      <c r="I147" s="20">
        <v>1588</v>
      </c>
      <c r="J147" s="20">
        <v>0</v>
      </c>
      <c r="K147" s="20">
        <v>360</v>
      </c>
      <c r="L147" s="20">
        <v>0</v>
      </c>
      <c r="M147" s="20">
        <v>0</v>
      </c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2"/>
        <v>77048</v>
      </c>
      <c r="V147" s="21">
        <f t="shared" si="15"/>
        <v>0</v>
      </c>
      <c r="W147" s="21">
        <f t="shared" si="13"/>
        <v>77048</v>
      </c>
      <c r="X147" s="20">
        <v>77048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5022</v>
      </c>
      <c r="D148" s="20">
        <v>5033</v>
      </c>
      <c r="E148" s="20">
        <v>11</v>
      </c>
      <c r="F148" s="20">
        <v>146</v>
      </c>
      <c r="G148" s="20">
        <v>1606</v>
      </c>
      <c r="H148" s="20">
        <v>1588</v>
      </c>
      <c r="I148" s="20">
        <v>1596</v>
      </c>
      <c r="J148" s="20">
        <v>8</v>
      </c>
      <c r="K148" s="20">
        <v>360</v>
      </c>
      <c r="L148" s="20">
        <v>2880</v>
      </c>
      <c r="M148" s="20">
        <v>0</v>
      </c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2"/>
        <v>71022</v>
      </c>
      <c r="V148" s="21">
        <f t="shared" si="15"/>
        <v>0</v>
      </c>
      <c r="W148" s="21">
        <f t="shared" si="13"/>
        <v>71022</v>
      </c>
      <c r="X148" s="20">
        <v>71022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5033</v>
      </c>
      <c r="D149" s="20">
        <v>5323</v>
      </c>
      <c r="E149" s="20">
        <v>290</v>
      </c>
      <c r="F149" s="20">
        <v>146</v>
      </c>
      <c r="G149" s="20">
        <v>42340</v>
      </c>
      <c r="H149" s="20">
        <v>1596</v>
      </c>
      <c r="I149" s="20">
        <v>1658</v>
      </c>
      <c r="J149" s="20">
        <v>62</v>
      </c>
      <c r="K149" s="20">
        <v>360</v>
      </c>
      <c r="L149" s="20">
        <v>22320</v>
      </c>
      <c r="M149" s="20">
        <v>0</v>
      </c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2"/>
        <v>131196</v>
      </c>
      <c r="V149" s="21">
        <f t="shared" si="15"/>
        <v>0</v>
      </c>
      <c r="W149" s="21">
        <f t="shared" si="13"/>
        <v>131196</v>
      </c>
      <c r="X149" s="20">
        <v>131196</v>
      </c>
      <c r="Y149" s="21">
        <f t="shared" si="14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5323</v>
      </c>
      <c r="D150" s="20">
        <v>5618</v>
      </c>
      <c r="E150" s="20">
        <v>295</v>
      </c>
      <c r="F150" s="20">
        <v>146</v>
      </c>
      <c r="G150" s="20">
        <v>43070</v>
      </c>
      <c r="H150" s="20">
        <v>1658</v>
      </c>
      <c r="I150" s="20">
        <v>1677</v>
      </c>
      <c r="J150" s="20">
        <v>19</v>
      </c>
      <c r="K150" s="20">
        <v>360</v>
      </c>
      <c r="L150" s="20">
        <v>6840</v>
      </c>
      <c r="M150" s="20">
        <v>0</v>
      </c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2"/>
        <v>118446</v>
      </c>
      <c r="V150" s="21">
        <f t="shared" si="15"/>
        <v>0</v>
      </c>
      <c r="W150" s="21">
        <f t="shared" si="13"/>
        <v>118446</v>
      </c>
      <c r="X150" s="20">
        <v>118446</v>
      </c>
      <c r="Y150" s="21">
        <f t="shared" si="14"/>
        <v>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5618</v>
      </c>
      <c r="D151" s="20">
        <v>5680</v>
      </c>
      <c r="E151" s="20">
        <v>62</v>
      </c>
      <c r="F151" s="20">
        <v>146</v>
      </c>
      <c r="G151" s="20">
        <v>9052</v>
      </c>
      <c r="H151" s="20">
        <v>1677</v>
      </c>
      <c r="I151" s="20">
        <v>1692</v>
      </c>
      <c r="J151" s="20">
        <v>15</v>
      </c>
      <c r="K151" s="20">
        <v>360</v>
      </c>
      <c r="L151" s="20">
        <v>5400</v>
      </c>
      <c r="M151" s="20">
        <v>0</v>
      </c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12"/>
        <v>85847</v>
      </c>
      <c r="V151" s="21">
        <f t="shared" si="15"/>
        <v>0</v>
      </c>
      <c r="W151" s="21">
        <f t="shared" si="13"/>
        <v>85847</v>
      </c>
      <c r="X151" s="20">
        <v>85847</v>
      </c>
      <c r="Y151" s="21">
        <f t="shared" si="14"/>
        <v>0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5680</v>
      </c>
      <c r="D152" s="20">
        <v>5696</v>
      </c>
      <c r="E152" s="20">
        <v>16</v>
      </c>
      <c r="F152" s="20">
        <v>146</v>
      </c>
      <c r="G152" s="20">
        <v>2336</v>
      </c>
      <c r="H152" s="20">
        <v>1692</v>
      </c>
      <c r="I152" s="20">
        <v>1699</v>
      </c>
      <c r="J152" s="20">
        <v>7</v>
      </c>
      <c r="K152" s="20">
        <v>360</v>
      </c>
      <c r="L152" s="20">
        <v>2520</v>
      </c>
      <c r="M152" s="20">
        <v>0</v>
      </c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2"/>
        <v>76251</v>
      </c>
      <c r="V152" s="21">
        <f t="shared" si="15"/>
        <v>0</v>
      </c>
      <c r="W152" s="21">
        <f t="shared" si="13"/>
        <v>76251</v>
      </c>
      <c r="X152" s="20">
        <v>76251</v>
      </c>
      <c r="Y152" s="21">
        <f t="shared" si="14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5696</v>
      </c>
      <c r="D153" s="20">
        <v>5696</v>
      </c>
      <c r="E153" s="20">
        <v>0</v>
      </c>
      <c r="F153" s="20"/>
      <c r="G153" s="20">
        <v>0</v>
      </c>
      <c r="H153" s="20">
        <v>1699</v>
      </c>
      <c r="I153" s="20">
        <v>1721</v>
      </c>
      <c r="J153" s="20">
        <v>22</v>
      </c>
      <c r="K153" s="20">
        <v>360</v>
      </c>
      <c r="L153" s="20">
        <v>7920</v>
      </c>
      <c r="M153" s="20">
        <v>0</v>
      </c>
      <c r="N153" s="20">
        <v>11959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2"/>
        <v>84274</v>
      </c>
      <c r="V153" s="21">
        <f t="shared" si="15"/>
        <v>0</v>
      </c>
      <c r="W153" s="21">
        <f t="shared" si="13"/>
        <v>84274</v>
      </c>
      <c r="X153" s="20">
        <v>84274</v>
      </c>
      <c r="Y153" s="21">
        <f t="shared" si="14"/>
        <v>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5696</v>
      </c>
      <c r="D154" s="20">
        <v>5890</v>
      </c>
      <c r="E154" s="20">
        <v>194</v>
      </c>
      <c r="F154" s="20">
        <v>146</v>
      </c>
      <c r="G154" s="20">
        <v>28324</v>
      </c>
      <c r="H154" s="20">
        <v>1721</v>
      </c>
      <c r="I154" s="20">
        <v>1855</v>
      </c>
      <c r="J154" s="20">
        <v>15</v>
      </c>
      <c r="K154" s="20">
        <v>360</v>
      </c>
      <c r="L154" s="20">
        <v>5400</v>
      </c>
      <c r="M154" s="20">
        <v>0</v>
      </c>
      <c r="N154" s="20">
        <v>11959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2"/>
        <v>110078</v>
      </c>
      <c r="V154" s="21">
        <f t="shared" si="15"/>
        <v>0</v>
      </c>
      <c r="W154" s="21">
        <f t="shared" si="13"/>
        <v>110078</v>
      </c>
      <c r="X154" s="20">
        <v>110078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5890</v>
      </c>
      <c r="D155" s="20">
        <v>6999</v>
      </c>
      <c r="E155" s="20">
        <v>1109</v>
      </c>
      <c r="F155" s="20">
        <v>146</v>
      </c>
      <c r="G155" s="20">
        <v>161914</v>
      </c>
      <c r="H155" s="20">
        <v>107</v>
      </c>
      <c r="I155" s="20">
        <v>115</v>
      </c>
      <c r="J155" s="20">
        <v>8</v>
      </c>
      <c r="K155" s="20">
        <v>360</v>
      </c>
      <c r="L155" s="20">
        <v>2880</v>
      </c>
      <c r="M155" s="20">
        <v>0</v>
      </c>
      <c r="N155" s="20">
        <v>82959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2"/>
        <v>312148</v>
      </c>
      <c r="V155" s="21">
        <f t="shared" si="15"/>
        <v>0</v>
      </c>
      <c r="W155" s="21">
        <f t="shared" si="13"/>
        <v>312148</v>
      </c>
      <c r="X155" s="20">
        <v>312148</v>
      </c>
      <c r="Y155" s="21">
        <f t="shared" si="14"/>
        <v>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6999</v>
      </c>
      <c r="D156" s="20">
        <v>7039</v>
      </c>
      <c r="E156" s="20">
        <v>40</v>
      </c>
      <c r="F156" s="20">
        <v>146</v>
      </c>
      <c r="G156" s="20">
        <v>5840</v>
      </c>
      <c r="H156" s="20">
        <v>115</v>
      </c>
      <c r="I156" s="20">
        <v>121</v>
      </c>
      <c r="J156" s="20">
        <v>6</v>
      </c>
      <c r="K156" s="20">
        <v>360</v>
      </c>
      <c r="L156" s="20">
        <v>2160</v>
      </c>
      <c r="M156" s="20">
        <v>0</v>
      </c>
      <c r="N156" s="20">
        <v>11959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2"/>
        <v>84354</v>
      </c>
      <c r="V156" s="21">
        <f t="shared" si="15"/>
        <v>0</v>
      </c>
      <c r="W156" s="21">
        <f t="shared" si="13"/>
        <v>84354</v>
      </c>
      <c r="X156" s="20">
        <v>84354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7039</v>
      </c>
      <c r="D157" s="20">
        <v>7359</v>
      </c>
      <c r="E157" s="20">
        <v>320</v>
      </c>
      <c r="F157" s="20">
        <v>146</v>
      </c>
      <c r="G157" s="20">
        <v>46720</v>
      </c>
      <c r="H157" s="20">
        <v>121</v>
      </c>
      <c r="I157" s="20">
        <v>141</v>
      </c>
      <c r="J157" s="20">
        <v>20</v>
      </c>
      <c r="K157" s="20">
        <v>360</v>
      </c>
      <c r="L157" s="20">
        <v>7200</v>
      </c>
      <c r="M157" s="20">
        <v>0</v>
      </c>
      <c r="N157" s="20">
        <v>11959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130274</v>
      </c>
      <c r="V157" s="21">
        <f t="shared" si="15"/>
        <v>0</v>
      </c>
      <c r="W157" s="21">
        <f t="shared" si="13"/>
        <v>130274</v>
      </c>
      <c r="X157" s="20">
        <v>130274</v>
      </c>
      <c r="Y157" s="21">
        <f t="shared" si="14"/>
        <v>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7359</v>
      </c>
      <c r="D158" s="20">
        <v>7677</v>
      </c>
      <c r="E158" s="20">
        <v>318</v>
      </c>
      <c r="F158" s="20">
        <v>146</v>
      </c>
      <c r="G158" s="20">
        <v>46428</v>
      </c>
      <c r="H158" s="20">
        <v>141</v>
      </c>
      <c r="I158" s="20">
        <v>158</v>
      </c>
      <c r="J158" s="20">
        <v>17</v>
      </c>
      <c r="K158" s="20">
        <v>360</v>
      </c>
      <c r="L158" s="20">
        <v>6120</v>
      </c>
      <c r="M158" s="20">
        <v>0</v>
      </c>
      <c r="N158" s="20">
        <v>11959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128902</v>
      </c>
      <c r="V158" s="21">
        <f t="shared" si="15"/>
        <v>0</v>
      </c>
      <c r="W158" s="21">
        <f t="shared" si="13"/>
        <v>128902</v>
      </c>
      <c r="X158" s="20">
        <v>128902</v>
      </c>
      <c r="Y158" s="21">
        <f t="shared" si="14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7677</v>
      </c>
      <c r="D159" s="20">
        <v>7952</v>
      </c>
      <c r="E159" s="20">
        <v>275</v>
      </c>
      <c r="F159" s="20">
        <v>146</v>
      </c>
      <c r="G159" s="20">
        <v>40150</v>
      </c>
      <c r="H159" s="20">
        <v>158</v>
      </c>
      <c r="I159" s="20">
        <v>178</v>
      </c>
      <c r="J159" s="20">
        <v>20</v>
      </c>
      <c r="K159" s="20">
        <v>360</v>
      </c>
      <c r="L159" s="20">
        <v>7200</v>
      </c>
      <c r="M159" s="20">
        <v>0</v>
      </c>
      <c r="N159" s="20">
        <v>11959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123704</v>
      </c>
      <c r="V159" s="21">
        <f t="shared" si="15"/>
        <v>0</v>
      </c>
      <c r="W159" s="21">
        <f t="shared" si="13"/>
        <v>123704</v>
      </c>
      <c r="X159" s="20">
        <v>123704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7952</v>
      </c>
      <c r="D160" s="20">
        <v>8165</v>
      </c>
      <c r="E160" s="20">
        <v>213</v>
      </c>
      <c r="F160" s="20">
        <v>146</v>
      </c>
      <c r="G160" s="20">
        <v>31098</v>
      </c>
      <c r="H160" s="20">
        <v>178</v>
      </c>
      <c r="I160" s="20">
        <v>202</v>
      </c>
      <c r="J160" s="20">
        <v>24</v>
      </c>
      <c r="K160" s="20">
        <v>360</v>
      </c>
      <c r="L160" s="20">
        <v>8640</v>
      </c>
      <c r="M160" s="20">
        <v>0</v>
      </c>
      <c r="N160" s="20">
        <v>11959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si="12"/>
        <v>116092</v>
      </c>
      <c r="V160" s="21">
        <f t="shared" si="15"/>
        <v>0</v>
      </c>
      <c r="W160" s="21">
        <f t="shared" si="13"/>
        <v>116092</v>
      </c>
      <c r="X160" s="20">
        <v>116092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8165</v>
      </c>
      <c r="D161" s="20">
        <v>8458</v>
      </c>
      <c r="E161" s="20">
        <v>293</v>
      </c>
      <c r="F161" s="20">
        <v>146</v>
      </c>
      <c r="G161" s="20">
        <v>42778</v>
      </c>
      <c r="H161" s="20">
        <v>202</v>
      </c>
      <c r="I161" s="20">
        <v>238</v>
      </c>
      <c r="J161" s="20">
        <v>36</v>
      </c>
      <c r="K161" s="20">
        <v>360</v>
      </c>
      <c r="L161" s="20">
        <v>12960</v>
      </c>
      <c r="M161" s="20">
        <v>0</v>
      </c>
      <c r="N161" s="20">
        <v>11959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ref="U161:U192" si="17">G161+L161+M161+R161+S161+N161+Q161+T161</f>
        <v>132092</v>
      </c>
      <c r="V161" s="21">
        <f t="shared" si="15"/>
        <v>0</v>
      </c>
      <c r="W161" s="21">
        <f t="shared" si="13"/>
        <v>132092</v>
      </c>
      <c r="X161" s="20"/>
      <c r="Y161" s="21">
        <f t="shared" si="14"/>
        <v>132092</v>
      </c>
      <c r="AA161">
        <f t="shared" si="16"/>
        <v>1</v>
      </c>
    </row>
    <row r="162" spans="1:27" ht="15.75" hidden="1" thickBot="1" x14ac:dyDescent="0.3">
      <c r="A162" s="18"/>
      <c r="B162" s="19" t="s">
        <v>46</v>
      </c>
      <c r="C162" s="20">
        <v>8458</v>
      </c>
      <c r="D162" s="20">
        <v>9033</v>
      </c>
      <c r="E162" s="20">
        <v>575</v>
      </c>
      <c r="F162" s="20">
        <v>146</v>
      </c>
      <c r="G162" s="20">
        <v>83950</v>
      </c>
      <c r="H162" s="20">
        <v>238</v>
      </c>
      <c r="I162" s="20">
        <v>292</v>
      </c>
      <c r="J162" s="20">
        <v>54</v>
      </c>
      <c r="K162" s="20">
        <v>360</v>
      </c>
      <c r="L162" s="20">
        <v>19440</v>
      </c>
      <c r="M162" s="20">
        <v>0</v>
      </c>
      <c r="N162" s="20">
        <v>11665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si="17"/>
        <v>179450</v>
      </c>
      <c r="V162" s="21">
        <f t="shared" si="15"/>
        <v>132092</v>
      </c>
      <c r="W162" s="21">
        <f t="shared" si="13"/>
        <v>311542</v>
      </c>
      <c r="X162" s="20">
        <v>311542</v>
      </c>
      <c r="Y162" s="21">
        <f t="shared" si="14"/>
        <v>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9033</v>
      </c>
      <c r="D163" s="20">
        <v>9416</v>
      </c>
      <c r="E163" s="20">
        <v>383</v>
      </c>
      <c r="F163" s="20">
        <v>146</v>
      </c>
      <c r="G163" s="20">
        <v>55918</v>
      </c>
      <c r="H163" s="20">
        <v>292</v>
      </c>
      <c r="I163" s="20">
        <v>338</v>
      </c>
      <c r="J163" s="20">
        <v>46</v>
      </c>
      <c r="K163" s="20">
        <v>360</v>
      </c>
      <c r="L163" s="20">
        <v>16560</v>
      </c>
      <c r="M163" s="20">
        <v>0</v>
      </c>
      <c r="N163" s="20">
        <v>11665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158538</v>
      </c>
      <c r="V163" s="21">
        <f t="shared" si="15"/>
        <v>0</v>
      </c>
      <c r="W163" s="21">
        <f t="shared" si="13"/>
        <v>158538</v>
      </c>
      <c r="X163" s="20">
        <v>158538</v>
      </c>
      <c r="Y163" s="21">
        <f t="shared" si="14"/>
        <v>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9416</v>
      </c>
      <c r="D164" s="20">
        <v>9789</v>
      </c>
      <c r="E164" s="20">
        <v>373</v>
      </c>
      <c r="F164" s="20">
        <v>146</v>
      </c>
      <c r="G164" s="20">
        <v>54458</v>
      </c>
      <c r="H164" s="20">
        <v>338</v>
      </c>
      <c r="I164" s="20">
        <v>384</v>
      </c>
      <c r="J164" s="20">
        <v>46</v>
      </c>
      <c r="K164" s="20">
        <v>360</v>
      </c>
      <c r="L164" s="20">
        <v>16560</v>
      </c>
      <c r="M164" s="20">
        <v>0</v>
      </c>
      <c r="N164" s="20">
        <v>11665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157078</v>
      </c>
      <c r="V164" s="21">
        <f t="shared" si="15"/>
        <v>0</v>
      </c>
      <c r="W164" s="21">
        <f t="shared" si="13"/>
        <v>157078</v>
      </c>
      <c r="X164" s="20">
        <v>157078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9789</v>
      </c>
      <c r="D165" s="20">
        <v>10130</v>
      </c>
      <c r="E165" s="20">
        <v>341</v>
      </c>
      <c r="F165" s="20">
        <v>146</v>
      </c>
      <c r="G165" s="20">
        <v>49786</v>
      </c>
      <c r="H165" s="20">
        <v>384</v>
      </c>
      <c r="I165" s="20">
        <v>435</v>
      </c>
      <c r="J165" s="20">
        <v>51</v>
      </c>
      <c r="K165" s="20">
        <v>360</v>
      </c>
      <c r="L165" s="20">
        <v>18360</v>
      </c>
      <c r="M165" s="20">
        <v>0</v>
      </c>
      <c r="N165" s="20">
        <v>11665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7"/>
        <v>154206</v>
      </c>
      <c r="V165" s="21">
        <f t="shared" si="15"/>
        <v>0</v>
      </c>
      <c r="W165" s="21">
        <f t="shared" si="13"/>
        <v>154206</v>
      </c>
      <c r="X165" s="20">
        <v>154206</v>
      </c>
      <c r="Y165" s="21">
        <f t="shared" si="14"/>
        <v>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10130</v>
      </c>
      <c r="D166" s="20">
        <v>10349</v>
      </c>
      <c r="E166" s="20">
        <v>219</v>
      </c>
      <c r="F166" s="20">
        <v>146</v>
      </c>
      <c r="G166" s="20">
        <v>31974</v>
      </c>
      <c r="H166" s="20">
        <v>435</v>
      </c>
      <c r="I166" s="20">
        <v>457</v>
      </c>
      <c r="J166" s="20">
        <v>22</v>
      </c>
      <c r="K166" s="20">
        <v>360</v>
      </c>
      <c r="L166" s="20">
        <v>7920</v>
      </c>
      <c r="M166" s="20">
        <v>0</v>
      </c>
      <c r="N166" s="20">
        <v>11709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17"/>
        <v>125998</v>
      </c>
      <c r="V166" s="21">
        <f t="shared" si="15"/>
        <v>0</v>
      </c>
      <c r="W166" s="21">
        <f t="shared" si="13"/>
        <v>125998</v>
      </c>
      <c r="X166" s="20">
        <v>125998</v>
      </c>
      <c r="Y166" s="21">
        <f t="shared" si="14"/>
        <v>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10349</v>
      </c>
      <c r="D167" s="20">
        <v>10656</v>
      </c>
      <c r="E167" s="20">
        <v>307</v>
      </c>
      <c r="F167" s="20">
        <v>146</v>
      </c>
      <c r="G167" s="20">
        <v>44822</v>
      </c>
      <c r="H167" s="20">
        <v>457</v>
      </c>
      <c r="I167" s="20">
        <v>475</v>
      </c>
      <c r="J167" s="20">
        <v>18</v>
      </c>
      <c r="K167" s="20">
        <v>360</v>
      </c>
      <c r="L167" s="20">
        <v>6480</v>
      </c>
      <c r="M167" s="20">
        <v>0</v>
      </c>
      <c r="N167" s="20">
        <v>11709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137406</v>
      </c>
      <c r="V167" s="21">
        <f t="shared" si="15"/>
        <v>0</v>
      </c>
      <c r="W167" s="21">
        <f t="shared" si="13"/>
        <v>137406</v>
      </c>
      <c r="X167" s="20">
        <v>137406</v>
      </c>
      <c r="Y167" s="21">
        <f t="shared" si="14"/>
        <v>0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10656</v>
      </c>
      <c r="D168" s="20">
        <v>11042</v>
      </c>
      <c r="E168" s="20">
        <v>386</v>
      </c>
      <c r="F168" s="20">
        <v>146</v>
      </c>
      <c r="G168" s="20">
        <v>56356</v>
      </c>
      <c r="H168" s="20">
        <v>475</v>
      </c>
      <c r="I168" s="20">
        <v>489</v>
      </c>
      <c r="J168" s="20">
        <v>14</v>
      </c>
      <c r="K168" s="20">
        <v>360</v>
      </c>
      <c r="L168" s="20">
        <v>5040</v>
      </c>
      <c r="M168" s="20">
        <v>0</v>
      </c>
      <c r="N168" s="20">
        <v>11709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147500</v>
      </c>
      <c r="V168" s="21">
        <f t="shared" si="15"/>
        <v>0</v>
      </c>
      <c r="W168" s="21">
        <f t="shared" si="13"/>
        <v>147500</v>
      </c>
      <c r="X168" s="20">
        <v>147500</v>
      </c>
      <c r="Y168" s="21">
        <f t="shared" si="14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11042</v>
      </c>
      <c r="D169" s="20">
        <v>11273</v>
      </c>
      <c r="E169" s="20">
        <v>231</v>
      </c>
      <c r="F169" s="20">
        <v>146</v>
      </c>
      <c r="G169" s="20">
        <v>33726</v>
      </c>
      <c r="H169" s="20">
        <v>489</v>
      </c>
      <c r="I169" s="20">
        <v>518</v>
      </c>
      <c r="J169" s="20">
        <v>29</v>
      </c>
      <c r="K169" s="20">
        <v>360</v>
      </c>
      <c r="L169" s="20">
        <v>10440</v>
      </c>
      <c r="M169" s="20">
        <v>0</v>
      </c>
      <c r="N169" s="20">
        <v>11315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129876</v>
      </c>
      <c r="V169" s="21">
        <f t="shared" si="15"/>
        <v>0</v>
      </c>
      <c r="W169" s="21">
        <f t="shared" si="13"/>
        <v>129876</v>
      </c>
      <c r="X169" s="20">
        <v>129876</v>
      </c>
      <c r="Y169" s="21">
        <f t="shared" si="14"/>
        <v>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11273</v>
      </c>
      <c r="D170" s="20">
        <v>11581</v>
      </c>
      <c r="E170" s="20">
        <v>308</v>
      </c>
      <c r="F170" s="20">
        <v>146</v>
      </c>
      <c r="G170" s="20">
        <v>44968</v>
      </c>
      <c r="H170" s="20">
        <v>518</v>
      </c>
      <c r="I170" s="20">
        <v>535</v>
      </c>
      <c r="J170" s="20">
        <v>17</v>
      </c>
      <c r="K170" s="20">
        <v>360</v>
      </c>
      <c r="L170" s="20">
        <v>6120</v>
      </c>
      <c r="M170" s="20">
        <v>0</v>
      </c>
      <c r="N170" s="20">
        <v>11315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136798</v>
      </c>
      <c r="V170" s="21">
        <f t="shared" si="15"/>
        <v>0</v>
      </c>
      <c r="W170" s="21">
        <f t="shared" si="13"/>
        <v>136798</v>
      </c>
      <c r="X170" s="20">
        <v>136798</v>
      </c>
      <c r="Y170" s="21">
        <f t="shared" si="14"/>
        <v>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11581</v>
      </c>
      <c r="D171" s="20">
        <v>11859</v>
      </c>
      <c r="E171" s="20">
        <v>278</v>
      </c>
      <c r="F171" s="20">
        <v>146</v>
      </c>
      <c r="G171" s="20">
        <v>40588</v>
      </c>
      <c r="H171" s="20">
        <v>535</v>
      </c>
      <c r="I171" s="20">
        <v>578</v>
      </c>
      <c r="J171" s="20">
        <v>43</v>
      </c>
      <c r="K171" s="20">
        <v>360</v>
      </c>
      <c r="L171" s="20">
        <v>15480</v>
      </c>
      <c r="M171" s="20">
        <v>0</v>
      </c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137463</v>
      </c>
      <c r="V171" s="21">
        <f t="shared" si="15"/>
        <v>0</v>
      </c>
      <c r="W171" s="21">
        <f t="shared" si="13"/>
        <v>137463</v>
      </c>
      <c r="X171" s="20">
        <v>137463</v>
      </c>
      <c r="Y171" s="21">
        <f t="shared" si="14"/>
        <v>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11859</v>
      </c>
      <c r="D172" s="20">
        <v>12189</v>
      </c>
      <c r="E172" s="20">
        <v>330</v>
      </c>
      <c r="F172" s="20">
        <v>146</v>
      </c>
      <c r="G172" s="20">
        <v>48180</v>
      </c>
      <c r="H172" s="20">
        <v>578</v>
      </c>
      <c r="I172" s="20">
        <v>613</v>
      </c>
      <c r="J172" s="20">
        <v>35</v>
      </c>
      <c r="K172" s="20">
        <v>360</v>
      </c>
      <c r="L172" s="20">
        <v>12600</v>
      </c>
      <c r="M172" s="20">
        <v>0</v>
      </c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142175</v>
      </c>
      <c r="V172" s="21">
        <f t="shared" si="15"/>
        <v>0</v>
      </c>
      <c r="W172" s="21">
        <f t="shared" si="13"/>
        <v>142175</v>
      </c>
      <c r="X172" s="20">
        <v>142175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12189</v>
      </c>
      <c r="D173" s="20">
        <v>12467</v>
      </c>
      <c r="E173" s="20">
        <v>278</v>
      </c>
      <c r="F173" s="20">
        <v>146</v>
      </c>
      <c r="G173" s="20">
        <v>40588</v>
      </c>
      <c r="H173" s="20">
        <v>613</v>
      </c>
      <c r="I173" s="20">
        <v>659</v>
      </c>
      <c r="J173" s="20">
        <v>46</v>
      </c>
      <c r="K173" s="20">
        <v>360</v>
      </c>
      <c r="L173" s="20">
        <v>16560</v>
      </c>
      <c r="M173" s="20">
        <v>0</v>
      </c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138543</v>
      </c>
      <c r="V173" s="21">
        <f t="shared" si="15"/>
        <v>0</v>
      </c>
      <c r="W173" s="21">
        <f t="shared" si="13"/>
        <v>138543</v>
      </c>
      <c r="X173" s="20">
        <v>138543</v>
      </c>
      <c r="Y173" s="21">
        <f t="shared" si="14"/>
        <v>0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12467</v>
      </c>
      <c r="D174" s="20">
        <v>12812</v>
      </c>
      <c r="E174" s="20">
        <v>345</v>
      </c>
      <c r="F174" s="20">
        <v>146</v>
      </c>
      <c r="G174" s="20">
        <v>50370</v>
      </c>
      <c r="H174" s="20">
        <v>659</v>
      </c>
      <c r="I174" s="20">
        <v>753</v>
      </c>
      <c r="J174" s="20">
        <v>94</v>
      </c>
      <c r="K174" s="20">
        <v>360</v>
      </c>
      <c r="L174" s="20">
        <v>33840</v>
      </c>
      <c r="M174" s="20">
        <v>0</v>
      </c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165605</v>
      </c>
      <c r="V174" s="21">
        <f t="shared" si="15"/>
        <v>0</v>
      </c>
      <c r="W174" s="21">
        <f t="shared" si="13"/>
        <v>165605</v>
      </c>
      <c r="X174" s="20">
        <v>165605</v>
      </c>
      <c r="Y174" s="21">
        <f t="shared" si="14"/>
        <v>0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39">
        <v>12812</v>
      </c>
      <c r="D175" s="39">
        <v>13197</v>
      </c>
      <c r="E175" s="39">
        <v>385</v>
      </c>
      <c r="F175" s="39">
        <v>146</v>
      </c>
      <c r="G175" s="69">
        <v>56210</v>
      </c>
      <c r="H175" s="39">
        <v>753</v>
      </c>
      <c r="I175" s="48">
        <v>823</v>
      </c>
      <c r="J175" s="39">
        <v>70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39130</v>
      </c>
      <c r="M175" s="69">
        <v>3731</v>
      </c>
      <c r="N175" s="69">
        <v>7000</v>
      </c>
      <c r="O175" s="41"/>
      <c r="P175" s="41"/>
      <c r="Q175" s="69">
        <v>0</v>
      </c>
      <c r="R175" s="69">
        <v>0</v>
      </c>
      <c r="S175" s="69">
        <v>76410</v>
      </c>
      <c r="T175" s="69"/>
      <c r="U175" s="69">
        <f t="shared" si="17"/>
        <v>182481</v>
      </c>
      <c r="V175" s="41">
        <f t="shared" si="15"/>
        <v>0</v>
      </c>
      <c r="W175" s="52">
        <f t="shared" si="13"/>
        <v>182481</v>
      </c>
      <c r="X175" s="49">
        <v>182481</v>
      </c>
      <c r="Y175" s="54">
        <f t="shared" si="14"/>
        <v>0</v>
      </c>
      <c r="AA175">
        <f t="shared" si="16"/>
        <v>0</v>
      </c>
    </row>
    <row r="176" spans="1:27" hidden="1" x14ac:dyDescent="0.25">
      <c r="A176" s="18"/>
      <c r="B176" s="43" t="s">
        <v>36</v>
      </c>
      <c r="C176" s="44">
        <v>13197</v>
      </c>
      <c r="D176" s="44">
        <v>13578</v>
      </c>
      <c r="E176" s="44">
        <v>381</v>
      </c>
      <c r="F176" s="44">
        <v>146</v>
      </c>
      <c r="G176" s="70">
        <v>55626</v>
      </c>
      <c r="H176" s="44">
        <v>823</v>
      </c>
      <c r="I176" s="50">
        <v>858</v>
      </c>
      <c r="J176" s="44">
        <v>35</v>
      </c>
      <c r="K176" s="44">
        <f>IF(J176&lt;=120,559,IF(AND(J176&gt;=121,J176&lt;=150),739,IF(AND(J176&gt;=151,J176&lt;=200),1279,IF(J176&gt;=201,2359,))))</f>
        <v>559</v>
      </c>
      <c r="L176" s="70">
        <f t="shared" ref="L176:L186" si="18">IF(K176=559,K176*J176,IF(K176=739,120*559+(J176-120)*739,IF(K176=1279,120*559+30*739+(J176-150)*1279,IF(K176=2359,120*559+30*739+50*1279+(J176-200)*2359,))))</f>
        <v>19565</v>
      </c>
      <c r="M176" s="70">
        <v>3731</v>
      </c>
      <c r="N176" s="70">
        <v>7000</v>
      </c>
      <c r="O176" s="46"/>
      <c r="P176" s="46"/>
      <c r="Q176" s="70">
        <v>0</v>
      </c>
      <c r="R176" s="70">
        <v>0</v>
      </c>
      <c r="S176" s="70">
        <v>76410</v>
      </c>
      <c r="T176" s="70"/>
      <c r="U176" s="70">
        <f t="shared" si="17"/>
        <v>162332</v>
      </c>
      <c r="V176" s="46">
        <f t="shared" si="15"/>
        <v>0</v>
      </c>
      <c r="W176" s="53">
        <f t="shared" si="13"/>
        <v>162332</v>
      </c>
      <c r="X176" s="51">
        <v>158601</v>
      </c>
      <c r="Y176" s="55">
        <f t="shared" si="14"/>
        <v>3731</v>
      </c>
      <c r="AA176">
        <f t="shared" si="16"/>
        <v>0</v>
      </c>
    </row>
    <row r="177" spans="1:27" hidden="1" x14ac:dyDescent="0.25">
      <c r="A177" s="18"/>
      <c r="B177" s="43" t="s">
        <v>37</v>
      </c>
      <c r="C177" s="44">
        <v>13578</v>
      </c>
      <c r="D177" s="44">
        <v>13933</v>
      </c>
      <c r="E177" s="44">
        <v>355</v>
      </c>
      <c r="F177" s="44">
        <v>146</v>
      </c>
      <c r="G177" s="70">
        <v>51830</v>
      </c>
      <c r="H177" s="44">
        <v>858</v>
      </c>
      <c r="I177" s="50">
        <v>919</v>
      </c>
      <c r="J177" s="44">
        <v>61</v>
      </c>
      <c r="K177" s="44">
        <f t="shared" ref="K177:K182" si="19">IF(J177&lt;=120,559,IF(AND(J177&gt;=121,J177&lt;=150),739,IF(AND(J177&gt;=151,J177&lt;=200),1279,IF(J177&gt;=201,2359,))))</f>
        <v>559</v>
      </c>
      <c r="L177" s="70">
        <f t="shared" si="18"/>
        <v>34099</v>
      </c>
      <c r="M177" s="70">
        <v>3731</v>
      </c>
      <c r="N177" s="70">
        <v>7000</v>
      </c>
      <c r="O177" s="46"/>
      <c r="P177" s="46"/>
      <c r="Q177" s="70">
        <v>0</v>
      </c>
      <c r="R177" s="70">
        <v>0</v>
      </c>
      <c r="S177" s="70">
        <v>76410</v>
      </c>
      <c r="T177" s="70"/>
      <c r="U177" s="70">
        <f t="shared" si="17"/>
        <v>173070</v>
      </c>
      <c r="V177" s="46">
        <f t="shared" si="15"/>
        <v>3731</v>
      </c>
      <c r="W177" s="53">
        <f t="shared" si="13"/>
        <v>176801</v>
      </c>
      <c r="X177" s="51">
        <v>176801</v>
      </c>
      <c r="Y177" s="55">
        <f t="shared" si="14"/>
        <v>0</v>
      </c>
      <c r="AA177">
        <f t="shared" si="16"/>
        <v>0</v>
      </c>
    </row>
    <row r="178" spans="1:27" hidden="1" x14ac:dyDescent="0.25">
      <c r="A178" s="18"/>
      <c r="B178" s="43" t="s">
        <v>38</v>
      </c>
      <c r="C178" s="44">
        <v>13933</v>
      </c>
      <c r="D178" s="44">
        <v>14190</v>
      </c>
      <c r="E178" s="44">
        <v>257</v>
      </c>
      <c r="F178" s="44">
        <v>146</v>
      </c>
      <c r="G178" s="70">
        <v>37522</v>
      </c>
      <c r="H178" s="44">
        <v>919</v>
      </c>
      <c r="I178" s="50">
        <v>969</v>
      </c>
      <c r="J178" s="44">
        <v>50</v>
      </c>
      <c r="K178" s="44">
        <f t="shared" si="19"/>
        <v>559</v>
      </c>
      <c r="L178" s="70">
        <f t="shared" si="18"/>
        <v>27950</v>
      </c>
      <c r="M178" s="70">
        <v>3731</v>
      </c>
      <c r="N178" s="70">
        <v>7000</v>
      </c>
      <c r="O178" s="46"/>
      <c r="P178" s="46"/>
      <c r="Q178" s="70">
        <v>0</v>
      </c>
      <c r="R178" s="70">
        <v>0</v>
      </c>
      <c r="S178" s="70">
        <v>76410</v>
      </c>
      <c r="T178" s="70"/>
      <c r="U178" s="70">
        <f t="shared" si="17"/>
        <v>152613</v>
      </c>
      <c r="V178" s="46">
        <f t="shared" si="15"/>
        <v>0</v>
      </c>
      <c r="W178" s="53">
        <f t="shared" si="13"/>
        <v>152613</v>
      </c>
      <c r="X178" s="51">
        <v>152613</v>
      </c>
      <c r="Y178" s="55">
        <f t="shared" si="14"/>
        <v>0</v>
      </c>
      <c r="AA178">
        <f t="shared" si="16"/>
        <v>0</v>
      </c>
    </row>
    <row r="179" spans="1:27" hidden="1" x14ac:dyDescent="0.25">
      <c r="A179" s="18"/>
      <c r="B179" s="43" t="s">
        <v>39</v>
      </c>
      <c r="C179" s="44">
        <v>14190</v>
      </c>
      <c r="D179" s="44">
        <v>14300</v>
      </c>
      <c r="E179" s="44">
        <v>110</v>
      </c>
      <c r="F179" s="44">
        <v>146</v>
      </c>
      <c r="G179" s="70">
        <v>16060</v>
      </c>
      <c r="H179" s="44">
        <v>969</v>
      </c>
      <c r="I179" s="50">
        <v>1105</v>
      </c>
      <c r="J179" s="44">
        <v>136</v>
      </c>
      <c r="K179" s="44">
        <f t="shared" si="19"/>
        <v>739</v>
      </c>
      <c r="L179" s="70">
        <f t="shared" si="18"/>
        <v>78904</v>
      </c>
      <c r="M179" s="70">
        <v>3731</v>
      </c>
      <c r="N179" s="70">
        <v>7000</v>
      </c>
      <c r="O179" s="46"/>
      <c r="P179" s="46"/>
      <c r="Q179" s="70">
        <v>0</v>
      </c>
      <c r="R179" s="70">
        <v>0</v>
      </c>
      <c r="S179" s="70">
        <v>76410</v>
      </c>
      <c r="T179" s="70"/>
      <c r="U179" s="70">
        <f t="shared" si="17"/>
        <v>182105</v>
      </c>
      <c r="V179" s="46">
        <f t="shared" si="15"/>
        <v>0</v>
      </c>
      <c r="W179" s="53">
        <f t="shared" si="13"/>
        <v>182105</v>
      </c>
      <c r="X179" s="51">
        <v>182105</v>
      </c>
      <c r="Y179" s="55">
        <f t="shared" si="14"/>
        <v>0</v>
      </c>
      <c r="AA179">
        <f t="shared" si="16"/>
        <v>0</v>
      </c>
    </row>
    <row r="180" spans="1:27" hidden="1" x14ac:dyDescent="0.25">
      <c r="A180" s="18"/>
      <c r="B180" s="43" t="s">
        <v>40</v>
      </c>
      <c r="C180" s="44">
        <v>14300</v>
      </c>
      <c r="D180" s="44">
        <v>14546</v>
      </c>
      <c r="E180" s="44">
        <v>246</v>
      </c>
      <c r="F180" s="44">
        <v>146</v>
      </c>
      <c r="G180" s="70">
        <v>35916</v>
      </c>
      <c r="H180" s="44">
        <v>1105</v>
      </c>
      <c r="I180" s="50">
        <v>1111</v>
      </c>
      <c r="J180" s="44">
        <v>6</v>
      </c>
      <c r="K180" s="44">
        <f t="shared" si="19"/>
        <v>559</v>
      </c>
      <c r="L180" s="70">
        <f t="shared" si="18"/>
        <v>3354</v>
      </c>
      <c r="M180" s="70">
        <v>3731</v>
      </c>
      <c r="N180" s="70">
        <v>7000</v>
      </c>
      <c r="O180" s="46"/>
      <c r="P180" s="46"/>
      <c r="Q180" s="70">
        <v>0</v>
      </c>
      <c r="R180" s="70">
        <v>0</v>
      </c>
      <c r="S180" s="70">
        <v>76410</v>
      </c>
      <c r="T180" s="70"/>
      <c r="U180" s="70">
        <f t="shared" si="17"/>
        <v>126411</v>
      </c>
      <c r="V180" s="46">
        <f t="shared" si="15"/>
        <v>0</v>
      </c>
      <c r="W180" s="53">
        <f t="shared" si="13"/>
        <v>126411</v>
      </c>
      <c r="X180" s="51">
        <v>126411</v>
      </c>
      <c r="Y180" s="55">
        <f t="shared" si="14"/>
        <v>0</v>
      </c>
      <c r="AA180">
        <f t="shared" si="16"/>
        <v>0</v>
      </c>
    </row>
    <row r="181" spans="1:27" hidden="1" x14ac:dyDescent="0.25">
      <c r="A181" s="18"/>
      <c r="B181" s="43" t="s">
        <v>41</v>
      </c>
      <c r="C181" s="44">
        <v>14546</v>
      </c>
      <c r="D181" s="44">
        <v>14823</v>
      </c>
      <c r="E181" s="44">
        <v>277</v>
      </c>
      <c r="F181" s="44">
        <v>146</v>
      </c>
      <c r="G181" s="70">
        <v>40442</v>
      </c>
      <c r="H181" s="44">
        <v>1111</v>
      </c>
      <c r="I181" s="50">
        <v>1121</v>
      </c>
      <c r="J181" s="44">
        <v>10</v>
      </c>
      <c r="K181" s="44">
        <f t="shared" si="19"/>
        <v>559</v>
      </c>
      <c r="L181" s="70">
        <f t="shared" si="18"/>
        <v>5590</v>
      </c>
      <c r="M181" s="70">
        <v>3731</v>
      </c>
      <c r="N181" s="70">
        <v>7000</v>
      </c>
      <c r="O181" s="46"/>
      <c r="P181" s="46"/>
      <c r="Q181" s="70">
        <v>0</v>
      </c>
      <c r="R181" s="70">
        <v>0</v>
      </c>
      <c r="S181" s="70">
        <v>76410</v>
      </c>
      <c r="T181" s="70"/>
      <c r="U181" s="70">
        <f t="shared" si="17"/>
        <v>133173</v>
      </c>
      <c r="V181" s="46">
        <f t="shared" si="15"/>
        <v>0</v>
      </c>
      <c r="W181" s="53">
        <f t="shared" si="13"/>
        <v>133173</v>
      </c>
      <c r="X181" s="51">
        <v>133173</v>
      </c>
      <c r="Y181" s="55">
        <f t="shared" si="14"/>
        <v>0</v>
      </c>
      <c r="AA181">
        <f t="shared" si="16"/>
        <v>0</v>
      </c>
    </row>
    <row r="182" spans="1:27" hidden="1" x14ac:dyDescent="0.25">
      <c r="A182" s="18"/>
      <c r="B182" s="43" t="s">
        <v>42</v>
      </c>
      <c r="C182" s="44">
        <v>14823</v>
      </c>
      <c r="D182" s="44">
        <v>15039</v>
      </c>
      <c r="E182" s="44">
        <f>D182-C182</f>
        <v>216</v>
      </c>
      <c r="F182" s="44">
        <v>146</v>
      </c>
      <c r="G182" s="70">
        <f>F182*E182</f>
        <v>31536</v>
      </c>
      <c r="H182" s="44">
        <v>1121</v>
      </c>
      <c r="I182" s="50">
        <v>1130</v>
      </c>
      <c r="J182" s="44">
        <f>I182-H182</f>
        <v>9</v>
      </c>
      <c r="K182" s="44">
        <f t="shared" si="19"/>
        <v>559</v>
      </c>
      <c r="L182" s="70">
        <f t="shared" si="18"/>
        <v>5031</v>
      </c>
      <c r="M182" s="70">
        <v>3731</v>
      </c>
      <c r="N182" s="70">
        <v>7981</v>
      </c>
      <c r="O182" s="46"/>
      <c r="P182" s="46"/>
      <c r="Q182" s="70">
        <v>0</v>
      </c>
      <c r="R182" s="70">
        <v>0</v>
      </c>
      <c r="S182" s="70">
        <v>76410</v>
      </c>
      <c r="T182" s="70"/>
      <c r="U182" s="70">
        <f t="shared" si="17"/>
        <v>124689</v>
      </c>
      <c r="V182" s="46">
        <f t="shared" si="15"/>
        <v>0</v>
      </c>
      <c r="W182" s="46">
        <f t="shared" si="13"/>
        <v>124689</v>
      </c>
      <c r="X182" s="70">
        <v>124689</v>
      </c>
      <c r="Y182" s="46">
        <f t="shared" si="14"/>
        <v>0</v>
      </c>
      <c r="AA182">
        <f t="shared" si="16"/>
        <v>0</v>
      </c>
    </row>
    <row r="183" spans="1:27" hidden="1" x14ac:dyDescent="0.25">
      <c r="A183" s="18"/>
      <c r="B183" s="43" t="s">
        <v>43</v>
      </c>
      <c r="C183" s="44">
        <f>D182</f>
        <v>15039</v>
      </c>
      <c r="D183" s="44">
        <v>15206</v>
      </c>
      <c r="E183" s="44">
        <f t="shared" ref="E183:E186" si="20">D183-C183</f>
        <v>167</v>
      </c>
      <c r="F183" s="44">
        <v>146</v>
      </c>
      <c r="G183" s="70">
        <f t="shared" ref="G183:G186" si="21">F183*E183</f>
        <v>24382</v>
      </c>
      <c r="H183" s="44">
        <f>I182</f>
        <v>1130</v>
      </c>
      <c r="I183" s="44">
        <v>1142</v>
      </c>
      <c r="J183" s="44">
        <f t="shared" ref="J183:J186" si="22">I183-H183</f>
        <v>12</v>
      </c>
      <c r="K183" s="44">
        <v>559</v>
      </c>
      <c r="L183" s="70">
        <f t="shared" si="18"/>
        <v>6708</v>
      </c>
      <c r="M183" s="70">
        <v>3731</v>
      </c>
      <c r="N183" s="70">
        <v>7997</v>
      </c>
      <c r="O183" s="46"/>
      <c r="P183" s="46"/>
      <c r="Q183" s="70">
        <v>0</v>
      </c>
      <c r="R183" s="70">
        <v>0</v>
      </c>
      <c r="S183" s="70">
        <v>76410</v>
      </c>
      <c r="T183" s="70"/>
      <c r="U183" s="70">
        <f t="shared" si="17"/>
        <v>119228</v>
      </c>
      <c r="V183" s="46">
        <f t="shared" si="15"/>
        <v>0</v>
      </c>
      <c r="W183" s="46">
        <f t="shared" si="13"/>
        <v>119228</v>
      </c>
      <c r="X183" s="70">
        <v>119228</v>
      </c>
      <c r="Y183" s="46">
        <f t="shared" si="14"/>
        <v>0</v>
      </c>
    </row>
    <row r="184" spans="1:27" hidden="1" x14ac:dyDescent="0.25">
      <c r="A184" s="18"/>
      <c r="B184" s="43" t="s">
        <v>44</v>
      </c>
      <c r="C184" s="44">
        <f t="shared" ref="C184:C186" si="23">D183</f>
        <v>15206</v>
      </c>
      <c r="D184" s="44">
        <v>15324</v>
      </c>
      <c r="E184" s="44">
        <f t="shared" si="20"/>
        <v>118</v>
      </c>
      <c r="F184" s="44">
        <v>146</v>
      </c>
      <c r="G184" s="70">
        <f t="shared" si="21"/>
        <v>17228</v>
      </c>
      <c r="H184" s="44">
        <f t="shared" ref="H184:H186" si="24">I183</f>
        <v>1142</v>
      </c>
      <c r="I184" s="44">
        <v>1160</v>
      </c>
      <c r="J184" s="44">
        <f t="shared" si="22"/>
        <v>18</v>
      </c>
      <c r="K184" s="44">
        <v>559</v>
      </c>
      <c r="L184" s="70">
        <f t="shared" si="18"/>
        <v>10062</v>
      </c>
      <c r="M184" s="70">
        <v>3731</v>
      </c>
      <c r="N184" s="70">
        <v>7990</v>
      </c>
      <c r="O184" s="46"/>
      <c r="P184" s="46"/>
      <c r="Q184" s="70">
        <v>0</v>
      </c>
      <c r="R184" s="70">
        <v>0</v>
      </c>
      <c r="S184" s="70">
        <v>76410</v>
      </c>
      <c r="T184" s="70"/>
      <c r="U184" s="70">
        <f t="shared" si="17"/>
        <v>115421</v>
      </c>
      <c r="V184" s="46">
        <f t="shared" si="15"/>
        <v>0</v>
      </c>
      <c r="W184" s="46">
        <f t="shared" si="13"/>
        <v>115421</v>
      </c>
      <c r="X184" s="70"/>
      <c r="Y184" s="46">
        <f t="shared" si="14"/>
        <v>115421</v>
      </c>
    </row>
    <row r="185" spans="1:27" hidden="1" x14ac:dyDescent="0.25">
      <c r="A185" s="18"/>
      <c r="B185" s="43" t="s">
        <v>45</v>
      </c>
      <c r="C185" s="44">
        <f t="shared" si="23"/>
        <v>15324</v>
      </c>
      <c r="D185" s="44">
        <v>15451</v>
      </c>
      <c r="E185" s="44">
        <f t="shared" si="20"/>
        <v>127</v>
      </c>
      <c r="F185" s="44">
        <v>146</v>
      </c>
      <c r="G185" s="70">
        <f t="shared" si="21"/>
        <v>18542</v>
      </c>
      <c r="H185" s="44">
        <f t="shared" si="24"/>
        <v>1160</v>
      </c>
      <c r="I185" s="44">
        <v>1184</v>
      </c>
      <c r="J185" s="44">
        <f t="shared" si="22"/>
        <v>24</v>
      </c>
      <c r="K185" s="44">
        <v>559</v>
      </c>
      <c r="L185" s="70">
        <f t="shared" si="18"/>
        <v>13416</v>
      </c>
      <c r="M185" s="70">
        <v>3731</v>
      </c>
      <c r="N185" s="70">
        <v>8019</v>
      </c>
      <c r="O185" s="46"/>
      <c r="P185" s="46"/>
      <c r="Q185" s="70">
        <v>0</v>
      </c>
      <c r="R185" s="70">
        <v>0</v>
      </c>
      <c r="S185" s="70">
        <v>76410</v>
      </c>
      <c r="T185" s="70"/>
      <c r="U185" s="70">
        <f t="shared" si="17"/>
        <v>120118</v>
      </c>
      <c r="V185" s="46">
        <f t="shared" si="15"/>
        <v>115421</v>
      </c>
      <c r="W185" s="46">
        <f t="shared" si="13"/>
        <v>235539</v>
      </c>
      <c r="X185" s="70">
        <v>235539</v>
      </c>
      <c r="Y185" s="46">
        <f t="shared" si="14"/>
        <v>0</v>
      </c>
    </row>
    <row r="186" spans="1:27" ht="15.75" hidden="1" thickBot="1" x14ac:dyDescent="0.3">
      <c r="A186" s="18"/>
      <c r="B186" s="83" t="s">
        <v>46</v>
      </c>
      <c r="C186" s="84">
        <f t="shared" si="23"/>
        <v>15451</v>
      </c>
      <c r="D186" s="84">
        <v>15628</v>
      </c>
      <c r="E186" s="84">
        <f t="shared" si="20"/>
        <v>177</v>
      </c>
      <c r="F186" s="84">
        <v>146</v>
      </c>
      <c r="G186" s="35">
        <f t="shared" si="21"/>
        <v>25842</v>
      </c>
      <c r="H186" s="84">
        <f t="shared" si="24"/>
        <v>1184</v>
      </c>
      <c r="I186" s="84">
        <v>1214</v>
      </c>
      <c r="J186" s="84">
        <f t="shared" si="22"/>
        <v>30</v>
      </c>
      <c r="K186" s="84">
        <f t="shared" ref="K186:K198" si="25">IF(J186&lt;=120,559,IF(AND(J186&gt;=121,J186&lt;=150),739,IF(AND(J186&gt;=151,J186&lt;=200),1279,IF(J186&gt;=201,2359,))))</f>
        <v>559</v>
      </c>
      <c r="L186" s="35">
        <f t="shared" si="18"/>
        <v>16770</v>
      </c>
      <c r="M186" s="35">
        <v>3731</v>
      </c>
      <c r="N186" s="35">
        <v>8039</v>
      </c>
      <c r="O186" s="46"/>
      <c r="P186" s="46"/>
      <c r="Q186" s="35">
        <v>0</v>
      </c>
      <c r="R186" s="35">
        <v>0</v>
      </c>
      <c r="S186" s="35">
        <v>76410</v>
      </c>
      <c r="T186" s="35"/>
      <c r="U186" s="35">
        <f t="shared" si="17"/>
        <v>130792</v>
      </c>
      <c r="V186" s="36">
        <f t="shared" si="15"/>
        <v>0</v>
      </c>
      <c r="W186" s="36">
        <f t="shared" si="13"/>
        <v>130792</v>
      </c>
      <c r="X186" s="35"/>
      <c r="Y186" s="36">
        <f t="shared" si="14"/>
        <v>130792</v>
      </c>
    </row>
    <row r="187" spans="1:27" hidden="1" x14ac:dyDescent="0.25">
      <c r="A187">
        <v>2018</v>
      </c>
      <c r="B187" s="38" t="s">
        <v>35</v>
      </c>
      <c r="C187" s="39">
        <f t="shared" ref="C187:C198" si="26">D186</f>
        <v>15628</v>
      </c>
      <c r="D187" s="39">
        <v>15824</v>
      </c>
      <c r="E187" s="39">
        <f t="shared" ref="E187:E198" si="27">D187-C187</f>
        <v>196</v>
      </c>
      <c r="F187" s="39">
        <v>146</v>
      </c>
      <c r="G187" s="69">
        <f t="shared" ref="G187:G198" si="28">F187*E187</f>
        <v>28616</v>
      </c>
      <c r="H187" s="39">
        <f t="shared" ref="H187:H198" si="29">I186</f>
        <v>1214</v>
      </c>
      <c r="I187" s="39">
        <v>1251</v>
      </c>
      <c r="J187" s="39">
        <f t="shared" ref="J187:J198" si="30">I187-H187</f>
        <v>37</v>
      </c>
      <c r="K187" s="39">
        <f t="shared" si="25"/>
        <v>559</v>
      </c>
      <c r="L187" s="69">
        <f t="shared" ref="L187:L198" si="31">IF(K187=559,K187*J187,IF(K187=739,120*559+(J187-120)*739,IF(K187=1279,120*559+30*739+(J187-150)*1279,IF(K187=2359,120*559+30*739+50*1279+(J187-200)*2359,))))</f>
        <v>20683</v>
      </c>
      <c r="M187" s="69">
        <v>3731</v>
      </c>
      <c r="N187" s="69">
        <v>8047</v>
      </c>
      <c r="O187" s="41"/>
      <c r="P187" s="41"/>
      <c r="Q187" s="69">
        <v>0</v>
      </c>
      <c r="R187" s="69">
        <v>0</v>
      </c>
      <c r="S187" s="69">
        <v>78144</v>
      </c>
      <c r="T187" s="69"/>
      <c r="U187" s="69">
        <f t="shared" si="17"/>
        <v>139221</v>
      </c>
      <c r="V187" s="41">
        <f t="shared" ref="V187:V198" si="32">Y186</f>
        <v>130792</v>
      </c>
      <c r="W187" s="41">
        <f t="shared" ref="W187:W198" si="33">U187+V187</f>
        <v>270013</v>
      </c>
      <c r="X187" s="69">
        <v>200000</v>
      </c>
      <c r="Y187" s="41">
        <f t="shared" ref="Y187:Y198" si="34">W187-X187</f>
        <v>70013</v>
      </c>
    </row>
    <row r="188" spans="1:27" hidden="1" x14ac:dyDescent="0.25">
      <c r="B188" s="43" t="s">
        <v>36</v>
      </c>
      <c r="C188" s="44">
        <f t="shared" si="26"/>
        <v>15824</v>
      </c>
      <c r="D188" s="44">
        <v>15968</v>
      </c>
      <c r="E188" s="44">
        <f t="shared" si="27"/>
        <v>144</v>
      </c>
      <c r="F188" s="44">
        <v>146</v>
      </c>
      <c r="G188" s="70">
        <f t="shared" si="28"/>
        <v>21024</v>
      </c>
      <c r="H188" s="44">
        <f t="shared" si="29"/>
        <v>1251</v>
      </c>
      <c r="I188" s="44">
        <v>1275</v>
      </c>
      <c r="J188" s="44">
        <f t="shared" si="30"/>
        <v>24</v>
      </c>
      <c r="K188" s="44">
        <f t="shared" si="25"/>
        <v>559</v>
      </c>
      <c r="L188" s="70">
        <f t="shared" si="31"/>
        <v>13416</v>
      </c>
      <c r="M188" s="70">
        <v>3731</v>
      </c>
      <c r="N188" s="70">
        <v>8077</v>
      </c>
      <c r="O188" s="46"/>
      <c r="P188" s="46"/>
      <c r="Q188" s="70">
        <v>0</v>
      </c>
      <c r="R188" s="70">
        <v>0</v>
      </c>
      <c r="S188" s="70">
        <v>78144</v>
      </c>
      <c r="T188" s="70"/>
      <c r="U188" s="70">
        <f t="shared" si="17"/>
        <v>124392</v>
      </c>
      <c r="V188" s="46">
        <f t="shared" si="32"/>
        <v>70013</v>
      </c>
      <c r="W188" s="46">
        <f t="shared" si="33"/>
        <v>194405</v>
      </c>
      <c r="X188" s="70">
        <v>250000</v>
      </c>
      <c r="Y188" s="46">
        <f t="shared" si="34"/>
        <v>-55595</v>
      </c>
    </row>
    <row r="189" spans="1:27" hidden="1" x14ac:dyDescent="0.25">
      <c r="B189" s="43" t="s">
        <v>37</v>
      </c>
      <c r="C189" s="44">
        <f t="shared" si="26"/>
        <v>15968</v>
      </c>
      <c r="D189" s="44">
        <v>16239</v>
      </c>
      <c r="E189" s="44">
        <f t="shared" si="27"/>
        <v>271</v>
      </c>
      <c r="F189" s="44">
        <v>146</v>
      </c>
      <c r="G189" s="70">
        <f t="shared" si="28"/>
        <v>39566</v>
      </c>
      <c r="H189" s="44">
        <f t="shared" si="29"/>
        <v>1275</v>
      </c>
      <c r="I189" s="44">
        <v>1305</v>
      </c>
      <c r="J189" s="44">
        <f t="shared" si="30"/>
        <v>30</v>
      </c>
      <c r="K189" s="44">
        <f t="shared" si="25"/>
        <v>559</v>
      </c>
      <c r="L189" s="70">
        <f t="shared" si="31"/>
        <v>16770</v>
      </c>
      <c r="M189" s="70">
        <v>3731</v>
      </c>
      <c r="N189" s="70">
        <v>8090</v>
      </c>
      <c r="O189" s="46"/>
      <c r="P189" s="46"/>
      <c r="Q189" s="70">
        <v>0</v>
      </c>
      <c r="R189" s="70">
        <v>0</v>
      </c>
      <c r="S189" s="70">
        <v>78144</v>
      </c>
      <c r="T189" s="70"/>
      <c r="U189" s="70">
        <f t="shared" si="17"/>
        <v>146301</v>
      </c>
      <c r="V189" s="46">
        <f t="shared" si="32"/>
        <v>-55595</v>
      </c>
      <c r="W189" s="46">
        <f t="shared" si="33"/>
        <v>90706</v>
      </c>
      <c r="X189" s="70"/>
      <c r="Y189" s="46">
        <f t="shared" si="34"/>
        <v>90706</v>
      </c>
    </row>
    <row r="190" spans="1:27" hidden="1" x14ac:dyDescent="0.25">
      <c r="B190" s="43" t="s">
        <v>38</v>
      </c>
      <c r="C190" s="44">
        <f t="shared" si="26"/>
        <v>16239</v>
      </c>
      <c r="D190" s="44">
        <v>16526</v>
      </c>
      <c r="E190" s="44">
        <f t="shared" si="27"/>
        <v>287</v>
      </c>
      <c r="F190" s="44">
        <v>146</v>
      </c>
      <c r="G190" s="70">
        <f t="shared" si="28"/>
        <v>41902</v>
      </c>
      <c r="H190" s="44">
        <f t="shared" si="29"/>
        <v>1305</v>
      </c>
      <c r="I190" s="44">
        <v>1319</v>
      </c>
      <c r="J190" s="44">
        <f t="shared" si="30"/>
        <v>14</v>
      </c>
      <c r="K190" s="44">
        <f t="shared" si="25"/>
        <v>559</v>
      </c>
      <c r="L190" s="70">
        <f t="shared" si="31"/>
        <v>7826</v>
      </c>
      <c r="M190" s="70">
        <v>3731</v>
      </c>
      <c r="N190" s="70">
        <v>8101</v>
      </c>
      <c r="O190" s="46"/>
      <c r="P190" s="46"/>
      <c r="Q190" s="70">
        <v>0</v>
      </c>
      <c r="R190" s="70">
        <v>0</v>
      </c>
      <c r="S190" s="70">
        <v>78144</v>
      </c>
      <c r="T190" s="70"/>
      <c r="U190" s="70">
        <f t="shared" si="17"/>
        <v>139704</v>
      </c>
      <c r="V190" s="46">
        <f t="shared" si="32"/>
        <v>90706</v>
      </c>
      <c r="W190" s="46">
        <f t="shared" si="33"/>
        <v>230410</v>
      </c>
      <c r="X190" s="70">
        <v>200000</v>
      </c>
      <c r="Y190" s="46">
        <f t="shared" si="34"/>
        <v>30410</v>
      </c>
    </row>
    <row r="191" spans="1:27" hidden="1" x14ac:dyDescent="0.25">
      <c r="B191" s="43" t="s">
        <v>39</v>
      </c>
      <c r="C191" s="44">
        <f t="shared" si="26"/>
        <v>16526</v>
      </c>
      <c r="D191" s="44">
        <v>17019</v>
      </c>
      <c r="E191" s="44">
        <f t="shared" si="27"/>
        <v>493</v>
      </c>
      <c r="F191" s="44">
        <v>146</v>
      </c>
      <c r="G191" s="70">
        <f t="shared" si="28"/>
        <v>71978</v>
      </c>
      <c r="H191" s="44">
        <f t="shared" si="29"/>
        <v>1319</v>
      </c>
      <c r="I191" s="44">
        <v>1334</v>
      </c>
      <c r="J191" s="44">
        <f t="shared" si="30"/>
        <v>15</v>
      </c>
      <c r="K191" s="44">
        <f t="shared" si="25"/>
        <v>559</v>
      </c>
      <c r="L191" s="70">
        <f t="shared" si="31"/>
        <v>8385</v>
      </c>
      <c r="M191" s="70">
        <v>3731</v>
      </c>
      <c r="N191" s="70">
        <v>8123</v>
      </c>
      <c r="O191" s="46"/>
      <c r="P191" s="46"/>
      <c r="Q191" s="70">
        <v>0</v>
      </c>
      <c r="R191" s="70">
        <v>0</v>
      </c>
      <c r="S191" s="70">
        <v>78144</v>
      </c>
      <c r="T191" s="70"/>
      <c r="U191" s="70">
        <f t="shared" si="17"/>
        <v>170361</v>
      </c>
      <c r="V191" s="46">
        <f t="shared" si="32"/>
        <v>30410</v>
      </c>
      <c r="W191" s="46">
        <f t="shared" si="33"/>
        <v>200771</v>
      </c>
      <c r="X191" s="70"/>
      <c r="Y191" s="46">
        <f t="shared" si="34"/>
        <v>200771</v>
      </c>
    </row>
    <row r="192" spans="1:27" hidden="1" x14ac:dyDescent="0.25">
      <c r="B192" s="43" t="s">
        <v>40</v>
      </c>
      <c r="C192" s="44">
        <f t="shared" si="26"/>
        <v>17019</v>
      </c>
      <c r="D192" s="44">
        <v>17078</v>
      </c>
      <c r="E192" s="44">
        <f t="shared" si="27"/>
        <v>59</v>
      </c>
      <c r="F192" s="44">
        <v>146</v>
      </c>
      <c r="G192" s="70">
        <f t="shared" si="28"/>
        <v>8614</v>
      </c>
      <c r="H192" s="44">
        <f t="shared" si="29"/>
        <v>1334</v>
      </c>
      <c r="I192" s="44">
        <v>1337</v>
      </c>
      <c r="J192" s="44">
        <f t="shared" si="30"/>
        <v>3</v>
      </c>
      <c r="K192" s="44">
        <f t="shared" si="25"/>
        <v>559</v>
      </c>
      <c r="L192" s="70">
        <f t="shared" si="31"/>
        <v>1677</v>
      </c>
      <c r="M192" s="70">
        <v>3731</v>
      </c>
      <c r="N192" s="70">
        <v>8148</v>
      </c>
      <c r="O192" s="46"/>
      <c r="P192" s="46"/>
      <c r="Q192" s="70">
        <v>0</v>
      </c>
      <c r="R192" s="70">
        <v>0</v>
      </c>
      <c r="S192" s="70">
        <v>78144</v>
      </c>
      <c r="T192" s="70"/>
      <c r="U192" s="70">
        <f t="shared" si="17"/>
        <v>100314</v>
      </c>
      <c r="V192" s="46">
        <f t="shared" si="32"/>
        <v>200771</v>
      </c>
      <c r="W192" s="46">
        <f t="shared" si="33"/>
        <v>301085</v>
      </c>
      <c r="X192" s="70">
        <v>201085</v>
      </c>
      <c r="Y192" s="46">
        <f t="shared" si="34"/>
        <v>100000</v>
      </c>
    </row>
    <row r="193" spans="1:25" hidden="1" x14ac:dyDescent="0.25">
      <c r="B193" s="43" t="s">
        <v>41</v>
      </c>
      <c r="C193" s="44">
        <f t="shared" si="26"/>
        <v>17078</v>
      </c>
      <c r="D193" s="44">
        <v>17107</v>
      </c>
      <c r="E193" s="44">
        <f t="shared" si="27"/>
        <v>29</v>
      </c>
      <c r="F193" s="44">
        <v>146</v>
      </c>
      <c r="G193" s="70">
        <f t="shared" si="28"/>
        <v>4234</v>
      </c>
      <c r="H193" s="44">
        <f t="shared" si="29"/>
        <v>1337</v>
      </c>
      <c r="I193" s="44">
        <v>1338</v>
      </c>
      <c r="J193" s="44">
        <f t="shared" si="30"/>
        <v>1</v>
      </c>
      <c r="K193" s="44">
        <f t="shared" si="25"/>
        <v>559</v>
      </c>
      <c r="L193" s="70">
        <f t="shared" si="31"/>
        <v>559</v>
      </c>
      <c r="M193" s="70">
        <v>3731</v>
      </c>
      <c r="N193" s="70">
        <v>8161</v>
      </c>
      <c r="O193" s="46"/>
      <c r="P193" s="46"/>
      <c r="Q193" s="70">
        <v>0</v>
      </c>
      <c r="R193" s="70">
        <v>0</v>
      </c>
      <c r="S193" s="70">
        <v>78144</v>
      </c>
      <c r="T193" s="70"/>
      <c r="U193" s="70">
        <f t="shared" ref="U193:U222" si="35">G193+L193+M193+R193+S193+N193+Q193+T193</f>
        <v>94829</v>
      </c>
      <c r="V193" s="46">
        <f t="shared" si="32"/>
        <v>100000</v>
      </c>
      <c r="W193" s="46">
        <f t="shared" si="33"/>
        <v>194829</v>
      </c>
      <c r="X193" s="70">
        <v>200000</v>
      </c>
      <c r="Y193" s="46">
        <f t="shared" si="34"/>
        <v>-5171</v>
      </c>
    </row>
    <row r="194" spans="1:25" hidden="1" x14ac:dyDescent="0.25">
      <c r="B194" s="43" t="s">
        <v>42</v>
      </c>
      <c r="C194" s="44">
        <f t="shared" si="26"/>
        <v>17107</v>
      </c>
      <c r="D194" s="44">
        <v>17146</v>
      </c>
      <c r="E194" s="44">
        <f t="shared" si="27"/>
        <v>39</v>
      </c>
      <c r="F194" s="44">
        <v>146</v>
      </c>
      <c r="G194" s="70">
        <f t="shared" si="28"/>
        <v>5694</v>
      </c>
      <c r="H194" s="44">
        <f t="shared" si="29"/>
        <v>1338</v>
      </c>
      <c r="I194" s="44">
        <v>1341</v>
      </c>
      <c r="J194" s="44">
        <f t="shared" si="30"/>
        <v>3</v>
      </c>
      <c r="K194" s="44">
        <f t="shared" si="25"/>
        <v>559</v>
      </c>
      <c r="L194" s="70">
        <f t="shared" si="31"/>
        <v>1677</v>
      </c>
      <c r="M194" s="70">
        <v>3731</v>
      </c>
      <c r="N194" s="70">
        <v>8186</v>
      </c>
      <c r="O194" s="46"/>
      <c r="P194" s="46"/>
      <c r="Q194" s="70">
        <v>0</v>
      </c>
      <c r="R194" s="70">
        <v>0</v>
      </c>
      <c r="S194" s="70">
        <v>78144</v>
      </c>
      <c r="T194" s="70"/>
      <c r="U194" s="70">
        <f t="shared" si="35"/>
        <v>97432</v>
      </c>
      <c r="V194" s="46">
        <f t="shared" si="32"/>
        <v>-5171</v>
      </c>
      <c r="W194" s="46">
        <f t="shared" si="33"/>
        <v>92261</v>
      </c>
      <c r="X194" s="70">
        <v>92261</v>
      </c>
      <c r="Y194" s="46">
        <f t="shared" si="34"/>
        <v>0</v>
      </c>
    </row>
    <row r="195" spans="1:25" hidden="1" x14ac:dyDescent="0.25">
      <c r="B195" s="43" t="s">
        <v>43</v>
      </c>
      <c r="C195" s="44">
        <f t="shared" si="26"/>
        <v>17146</v>
      </c>
      <c r="D195" s="44">
        <v>17149</v>
      </c>
      <c r="E195" s="44">
        <f t="shared" si="27"/>
        <v>3</v>
      </c>
      <c r="F195" s="44">
        <v>146</v>
      </c>
      <c r="G195" s="70">
        <f t="shared" si="28"/>
        <v>438</v>
      </c>
      <c r="H195" s="44">
        <f t="shared" si="29"/>
        <v>1341</v>
      </c>
      <c r="I195" s="44">
        <v>1344</v>
      </c>
      <c r="J195" s="44">
        <f t="shared" si="30"/>
        <v>3</v>
      </c>
      <c r="K195" s="44">
        <f t="shared" si="25"/>
        <v>559</v>
      </c>
      <c r="L195" s="70">
        <f t="shared" si="31"/>
        <v>1677</v>
      </c>
      <c r="M195" s="70">
        <v>3731</v>
      </c>
      <c r="N195" s="70">
        <v>8207</v>
      </c>
      <c r="O195" s="46"/>
      <c r="P195" s="46"/>
      <c r="Q195" s="70">
        <v>0</v>
      </c>
      <c r="R195" s="70">
        <v>0</v>
      </c>
      <c r="S195" s="70">
        <v>78144</v>
      </c>
      <c r="T195" s="46">
        <v>54864</v>
      </c>
      <c r="U195" s="70">
        <f t="shared" si="35"/>
        <v>147061</v>
      </c>
      <c r="V195" s="46">
        <f t="shared" si="32"/>
        <v>0</v>
      </c>
      <c r="W195" s="46">
        <f t="shared" si="33"/>
        <v>147061</v>
      </c>
      <c r="X195" s="44"/>
      <c r="Y195" s="46">
        <f t="shared" si="34"/>
        <v>147061</v>
      </c>
    </row>
    <row r="196" spans="1:25" hidden="1" x14ac:dyDescent="0.25">
      <c r="B196" s="43" t="s">
        <v>44</v>
      </c>
      <c r="C196" s="44">
        <f t="shared" si="26"/>
        <v>17149</v>
      </c>
      <c r="D196" s="44">
        <v>17166</v>
      </c>
      <c r="E196" s="44">
        <f t="shared" si="27"/>
        <v>17</v>
      </c>
      <c r="F196" s="44">
        <v>146</v>
      </c>
      <c r="G196" s="70">
        <f t="shared" si="28"/>
        <v>2482</v>
      </c>
      <c r="H196" s="44">
        <f t="shared" si="29"/>
        <v>1344</v>
      </c>
      <c r="I196" s="44">
        <v>1350</v>
      </c>
      <c r="J196" s="44">
        <f t="shared" si="30"/>
        <v>6</v>
      </c>
      <c r="K196" s="44">
        <f t="shared" si="25"/>
        <v>559</v>
      </c>
      <c r="L196" s="70">
        <f t="shared" si="31"/>
        <v>3354</v>
      </c>
      <c r="M196" s="70">
        <v>3731</v>
      </c>
      <c r="N196" s="70">
        <v>8230</v>
      </c>
      <c r="O196" s="46"/>
      <c r="P196" s="46"/>
      <c r="Q196" s="70">
        <v>0</v>
      </c>
      <c r="R196" s="70">
        <v>0</v>
      </c>
      <c r="S196" s="70">
        <v>78144</v>
      </c>
      <c r="T196" s="46">
        <v>55066</v>
      </c>
      <c r="U196" s="70">
        <f t="shared" si="35"/>
        <v>151007</v>
      </c>
      <c r="V196" s="46">
        <f t="shared" si="32"/>
        <v>147061</v>
      </c>
      <c r="W196" s="46">
        <f t="shared" si="33"/>
        <v>298068</v>
      </c>
      <c r="X196" s="128">
        <v>298068</v>
      </c>
      <c r="Y196" s="46">
        <f t="shared" si="34"/>
        <v>0</v>
      </c>
    </row>
    <row r="197" spans="1:25" hidden="1" x14ac:dyDescent="0.25">
      <c r="B197" s="43" t="s">
        <v>45</v>
      </c>
      <c r="C197" s="44">
        <f t="shared" si="26"/>
        <v>17166</v>
      </c>
      <c r="D197" s="44">
        <v>17193</v>
      </c>
      <c r="E197" s="44">
        <f t="shared" si="27"/>
        <v>27</v>
      </c>
      <c r="F197" s="44">
        <v>146</v>
      </c>
      <c r="G197" s="70">
        <f t="shared" si="28"/>
        <v>3942</v>
      </c>
      <c r="H197" s="44">
        <f t="shared" si="29"/>
        <v>1350</v>
      </c>
      <c r="I197" s="44">
        <v>1367</v>
      </c>
      <c r="J197" s="44">
        <f t="shared" si="30"/>
        <v>17</v>
      </c>
      <c r="K197" s="44">
        <f t="shared" si="25"/>
        <v>559</v>
      </c>
      <c r="L197" s="70">
        <f t="shared" si="31"/>
        <v>9503</v>
      </c>
      <c r="M197" s="70">
        <v>3731</v>
      </c>
      <c r="N197" s="70">
        <v>8260</v>
      </c>
      <c r="O197" s="46"/>
      <c r="P197" s="46"/>
      <c r="Q197" s="70">
        <v>0</v>
      </c>
      <c r="R197" s="70">
        <v>0</v>
      </c>
      <c r="S197" s="70">
        <v>78144</v>
      </c>
      <c r="T197" s="70"/>
      <c r="U197" s="70">
        <f t="shared" si="35"/>
        <v>103580</v>
      </c>
      <c r="V197" s="46">
        <f t="shared" si="32"/>
        <v>0</v>
      </c>
      <c r="W197" s="46">
        <f t="shared" si="33"/>
        <v>103580</v>
      </c>
      <c r="X197" s="44"/>
      <c r="Y197" s="46">
        <f t="shared" si="34"/>
        <v>103580</v>
      </c>
    </row>
    <row r="198" spans="1:25" ht="15.75" hidden="1" thickBot="1" x14ac:dyDescent="0.3">
      <c r="B198" s="43" t="s">
        <v>46</v>
      </c>
      <c r="C198" s="44">
        <f t="shared" si="26"/>
        <v>17193</v>
      </c>
      <c r="D198" s="44">
        <v>17203</v>
      </c>
      <c r="E198" s="44">
        <f t="shared" si="27"/>
        <v>10</v>
      </c>
      <c r="F198" s="44">
        <v>146</v>
      </c>
      <c r="G198" s="70">
        <f t="shared" si="28"/>
        <v>1460</v>
      </c>
      <c r="H198" s="44">
        <f t="shared" si="29"/>
        <v>1367</v>
      </c>
      <c r="I198" s="44">
        <v>1418</v>
      </c>
      <c r="J198" s="44">
        <f t="shared" si="30"/>
        <v>51</v>
      </c>
      <c r="K198" s="44">
        <f t="shared" si="25"/>
        <v>559</v>
      </c>
      <c r="L198" s="70">
        <f t="shared" si="31"/>
        <v>28509</v>
      </c>
      <c r="M198" s="70">
        <v>3731</v>
      </c>
      <c r="N198" s="70">
        <v>8270</v>
      </c>
      <c r="O198" s="36"/>
      <c r="P198" s="36"/>
      <c r="Q198" s="70">
        <v>0</v>
      </c>
      <c r="R198" s="70">
        <v>0</v>
      </c>
      <c r="S198" s="70">
        <v>78144</v>
      </c>
      <c r="T198" s="70"/>
      <c r="U198" s="70">
        <f t="shared" si="35"/>
        <v>120114</v>
      </c>
      <c r="V198" s="46">
        <f t="shared" si="32"/>
        <v>103580</v>
      </c>
      <c r="W198" s="46">
        <f t="shared" si="33"/>
        <v>223694</v>
      </c>
      <c r="X198" s="85">
        <v>223694</v>
      </c>
      <c r="Y198" s="46">
        <f t="shared" si="34"/>
        <v>0</v>
      </c>
    </row>
    <row r="199" spans="1:25" hidden="1" x14ac:dyDescent="0.25">
      <c r="A199">
        <v>2019</v>
      </c>
      <c r="B199" s="38" t="s">
        <v>35</v>
      </c>
      <c r="C199" s="39">
        <f t="shared" ref="C199:C210" si="36">D198</f>
        <v>17203</v>
      </c>
      <c r="D199" s="39">
        <v>17481</v>
      </c>
      <c r="E199" s="39">
        <f t="shared" ref="E199:E210" si="37">D199-C199</f>
        <v>278</v>
      </c>
      <c r="F199" s="39">
        <v>146</v>
      </c>
      <c r="G199" s="69">
        <f t="shared" ref="G199:G210" si="38">F199*E199</f>
        <v>40588</v>
      </c>
      <c r="H199" s="39">
        <f t="shared" ref="H199:H210" si="39">I198</f>
        <v>1418</v>
      </c>
      <c r="I199" s="39">
        <v>1467</v>
      </c>
      <c r="J199" s="39">
        <f t="shared" ref="J199:J210" si="40">I199-H199</f>
        <v>49</v>
      </c>
      <c r="K199" s="39">
        <f t="shared" ref="K199:K210" si="41">IF(J199&lt;=120,559,IF(AND(J199&gt;=121,J199&lt;=150),739,IF(AND(J199&gt;=151,J199&lt;=200),1279,IF(J199&gt;=201,2359,))))</f>
        <v>559</v>
      </c>
      <c r="L199" s="69">
        <f t="shared" ref="L199:L210" si="42">IF(K199=559,K199*J199,IF(K199=739,120*559+(J199-120)*739,IF(K199=1279,120*559+30*739+(J199-150)*1279,IF(K199=2359,120*559+30*739+50*1279+(J199-200)*2359,))))</f>
        <v>27391</v>
      </c>
      <c r="M199" s="69">
        <v>3828</v>
      </c>
      <c r="N199" s="69">
        <v>8264</v>
      </c>
      <c r="O199" s="41"/>
      <c r="P199" s="41"/>
      <c r="Q199" s="69"/>
      <c r="R199" s="69"/>
      <c r="S199" s="69">
        <v>80176</v>
      </c>
      <c r="T199" s="69"/>
      <c r="U199" s="69">
        <f t="shared" si="35"/>
        <v>160247</v>
      </c>
      <c r="V199" s="41">
        <f t="shared" ref="V199:V210" si="43">Y198</f>
        <v>0</v>
      </c>
      <c r="W199" s="41">
        <f t="shared" ref="W199:W210" si="44">U199+V199</f>
        <v>160247</v>
      </c>
      <c r="X199" s="73">
        <v>160247</v>
      </c>
      <c r="Y199" s="41">
        <f t="shared" ref="Y199:Y210" si="45">W199-X199</f>
        <v>0</v>
      </c>
    </row>
    <row r="200" spans="1:25" hidden="1" x14ac:dyDescent="0.25">
      <c r="B200" s="43" t="s">
        <v>36</v>
      </c>
      <c r="C200" s="44">
        <f t="shared" si="36"/>
        <v>17481</v>
      </c>
      <c r="D200" s="44">
        <v>17924</v>
      </c>
      <c r="E200" s="44">
        <f t="shared" si="37"/>
        <v>443</v>
      </c>
      <c r="F200" s="44">
        <v>146</v>
      </c>
      <c r="G200" s="70">
        <f t="shared" si="38"/>
        <v>64678</v>
      </c>
      <c r="H200" s="44">
        <f t="shared" si="39"/>
        <v>1467</v>
      </c>
      <c r="I200" s="44">
        <v>1551</v>
      </c>
      <c r="J200" s="44">
        <f t="shared" si="40"/>
        <v>84</v>
      </c>
      <c r="K200" s="44">
        <f t="shared" si="41"/>
        <v>559</v>
      </c>
      <c r="L200" s="70">
        <f t="shared" si="42"/>
        <v>46956</v>
      </c>
      <c r="M200" s="70">
        <v>3828</v>
      </c>
      <c r="N200" s="70">
        <v>8267</v>
      </c>
      <c r="O200" s="46"/>
      <c r="P200" s="46"/>
      <c r="Q200" s="70"/>
      <c r="R200" s="70"/>
      <c r="S200" s="70">
        <v>80176</v>
      </c>
      <c r="T200" s="70"/>
      <c r="U200" s="70">
        <f t="shared" si="35"/>
        <v>203905</v>
      </c>
      <c r="V200" s="46">
        <f t="shared" si="43"/>
        <v>0</v>
      </c>
      <c r="W200" s="46">
        <f t="shared" si="44"/>
        <v>203905</v>
      </c>
      <c r="X200" s="73">
        <v>203905</v>
      </c>
      <c r="Y200" s="46">
        <f t="shared" si="45"/>
        <v>0</v>
      </c>
    </row>
    <row r="201" spans="1:25" hidden="1" x14ac:dyDescent="0.25">
      <c r="B201" s="43" t="s">
        <v>37</v>
      </c>
      <c r="C201" s="44">
        <f t="shared" si="36"/>
        <v>17924</v>
      </c>
      <c r="D201" s="44">
        <v>18192</v>
      </c>
      <c r="E201" s="44">
        <f t="shared" si="37"/>
        <v>268</v>
      </c>
      <c r="F201" s="44">
        <v>146</v>
      </c>
      <c r="G201" s="70">
        <f t="shared" si="38"/>
        <v>39128</v>
      </c>
      <c r="H201" s="44">
        <f t="shared" si="39"/>
        <v>1551</v>
      </c>
      <c r="I201" s="44">
        <v>1616</v>
      </c>
      <c r="J201" s="44">
        <f t="shared" si="40"/>
        <v>65</v>
      </c>
      <c r="K201" s="44">
        <f t="shared" si="41"/>
        <v>559</v>
      </c>
      <c r="L201" s="70">
        <f t="shared" si="42"/>
        <v>36335</v>
      </c>
      <c r="M201" s="70">
        <v>3828</v>
      </c>
      <c r="N201" s="70">
        <v>8270</v>
      </c>
      <c r="O201" s="46"/>
      <c r="P201" s="46"/>
      <c r="Q201" s="70"/>
      <c r="R201" s="70"/>
      <c r="S201" s="70">
        <v>80176</v>
      </c>
      <c r="T201" s="70"/>
      <c r="U201" s="70">
        <f t="shared" si="35"/>
        <v>167737</v>
      </c>
      <c r="V201" s="46">
        <f t="shared" si="43"/>
        <v>0</v>
      </c>
      <c r="W201" s="46">
        <f t="shared" si="44"/>
        <v>167737</v>
      </c>
      <c r="X201" s="135">
        <v>167737</v>
      </c>
      <c r="Y201" s="46">
        <f t="shared" si="45"/>
        <v>0</v>
      </c>
    </row>
    <row r="202" spans="1:25" hidden="1" x14ac:dyDescent="0.25">
      <c r="B202" s="43" t="s">
        <v>38</v>
      </c>
      <c r="C202" s="44">
        <f t="shared" si="36"/>
        <v>18192</v>
      </c>
      <c r="D202" s="44">
        <v>18434</v>
      </c>
      <c r="E202" s="44">
        <f t="shared" si="37"/>
        <v>242</v>
      </c>
      <c r="F202" s="44">
        <v>146</v>
      </c>
      <c r="G202" s="70">
        <f t="shared" si="38"/>
        <v>35332</v>
      </c>
      <c r="H202" s="44">
        <f t="shared" si="39"/>
        <v>1616</v>
      </c>
      <c r="I202" s="44">
        <v>1645</v>
      </c>
      <c r="J202" s="44">
        <f t="shared" si="40"/>
        <v>29</v>
      </c>
      <c r="K202" s="44">
        <f t="shared" si="41"/>
        <v>559</v>
      </c>
      <c r="L202" s="70">
        <f t="shared" si="42"/>
        <v>16211</v>
      </c>
      <c r="M202" s="70">
        <v>3828</v>
      </c>
      <c r="N202" s="70">
        <v>8299</v>
      </c>
      <c r="O202" s="46"/>
      <c r="P202" s="46"/>
      <c r="Q202" s="70"/>
      <c r="R202" s="70"/>
      <c r="S202" s="70">
        <v>80176</v>
      </c>
      <c r="T202" s="70"/>
      <c r="U202" s="70">
        <f t="shared" si="35"/>
        <v>143846</v>
      </c>
      <c r="V202" s="46">
        <f t="shared" si="43"/>
        <v>0</v>
      </c>
      <c r="W202" s="46">
        <f t="shared" si="44"/>
        <v>143846</v>
      </c>
      <c r="X202" s="135">
        <v>145000</v>
      </c>
      <c r="Y202" s="46">
        <f t="shared" si="45"/>
        <v>-1154</v>
      </c>
    </row>
    <row r="203" spans="1:25" hidden="1" x14ac:dyDescent="0.25">
      <c r="B203" s="43" t="s">
        <v>39</v>
      </c>
      <c r="C203" s="44">
        <f t="shared" si="36"/>
        <v>18434</v>
      </c>
      <c r="D203" s="44">
        <v>18657</v>
      </c>
      <c r="E203" s="44">
        <f t="shared" si="37"/>
        <v>223</v>
      </c>
      <c r="F203" s="44">
        <v>146</v>
      </c>
      <c r="G203" s="70">
        <f t="shared" si="38"/>
        <v>32558</v>
      </c>
      <c r="H203" s="44">
        <f t="shared" si="39"/>
        <v>1645</v>
      </c>
      <c r="I203" s="44">
        <v>1665</v>
      </c>
      <c r="J203" s="44">
        <f t="shared" si="40"/>
        <v>20</v>
      </c>
      <c r="K203" s="44">
        <f t="shared" si="41"/>
        <v>559</v>
      </c>
      <c r="L203" s="70">
        <f t="shared" si="42"/>
        <v>11180</v>
      </c>
      <c r="M203" s="70">
        <v>3828</v>
      </c>
      <c r="N203" s="70">
        <v>8329</v>
      </c>
      <c r="O203" s="104"/>
      <c r="P203" s="104"/>
      <c r="Q203" s="70"/>
      <c r="R203" s="70"/>
      <c r="S203" s="70">
        <v>80176</v>
      </c>
      <c r="T203" s="70"/>
      <c r="U203" s="70">
        <f t="shared" si="35"/>
        <v>136071</v>
      </c>
      <c r="V203" s="46">
        <f t="shared" si="43"/>
        <v>-1154</v>
      </c>
      <c r="W203" s="46">
        <f t="shared" si="44"/>
        <v>134917</v>
      </c>
      <c r="X203" s="138">
        <v>200000</v>
      </c>
      <c r="Y203" s="46">
        <f t="shared" si="45"/>
        <v>-65083</v>
      </c>
    </row>
    <row r="204" spans="1:25" hidden="1" x14ac:dyDescent="0.25">
      <c r="B204" s="43" t="s">
        <v>40</v>
      </c>
      <c r="C204" s="44">
        <f t="shared" si="36"/>
        <v>18657</v>
      </c>
      <c r="D204" s="44">
        <v>18825</v>
      </c>
      <c r="E204" s="44">
        <f t="shared" si="37"/>
        <v>168</v>
      </c>
      <c r="F204" s="44">
        <v>146</v>
      </c>
      <c r="G204" s="70">
        <f t="shared" si="38"/>
        <v>24528</v>
      </c>
      <c r="H204" s="44">
        <f t="shared" si="39"/>
        <v>1665</v>
      </c>
      <c r="I204" s="44">
        <v>1677</v>
      </c>
      <c r="J204" s="44">
        <f t="shared" si="40"/>
        <v>12</v>
      </c>
      <c r="K204" s="44">
        <f t="shared" si="41"/>
        <v>559</v>
      </c>
      <c r="L204" s="70">
        <f t="shared" si="42"/>
        <v>6708</v>
      </c>
      <c r="M204" s="70">
        <v>3828</v>
      </c>
      <c r="N204" s="70">
        <v>8371</v>
      </c>
      <c r="O204" s="46"/>
      <c r="P204" s="46"/>
      <c r="Q204" s="70"/>
      <c r="R204" s="70"/>
      <c r="S204" s="70">
        <v>80176</v>
      </c>
      <c r="T204" s="46">
        <v>55807</v>
      </c>
      <c r="U204" s="70">
        <f t="shared" si="35"/>
        <v>179418</v>
      </c>
      <c r="V204" s="46">
        <f t="shared" si="43"/>
        <v>-65083</v>
      </c>
      <c r="W204" s="46">
        <f t="shared" si="44"/>
        <v>114335</v>
      </c>
      <c r="X204" s="138"/>
      <c r="Y204" s="46">
        <f t="shared" si="45"/>
        <v>114335</v>
      </c>
    </row>
    <row r="205" spans="1:25" hidden="1" x14ac:dyDescent="0.25">
      <c r="B205" s="43" t="s">
        <v>41</v>
      </c>
      <c r="C205" s="44">
        <f t="shared" si="36"/>
        <v>18825</v>
      </c>
      <c r="D205" s="44">
        <v>19033</v>
      </c>
      <c r="E205" s="44">
        <f t="shared" si="37"/>
        <v>208</v>
      </c>
      <c r="F205" s="44">
        <v>146</v>
      </c>
      <c r="G205" s="70">
        <f t="shared" si="38"/>
        <v>30368</v>
      </c>
      <c r="H205" s="44">
        <f t="shared" si="39"/>
        <v>1677</v>
      </c>
      <c r="I205" s="44">
        <v>1679</v>
      </c>
      <c r="J205" s="44">
        <f t="shared" si="40"/>
        <v>2</v>
      </c>
      <c r="K205" s="44">
        <f t="shared" si="41"/>
        <v>559</v>
      </c>
      <c r="L205" s="70">
        <f t="shared" si="42"/>
        <v>1118</v>
      </c>
      <c r="M205" s="70">
        <v>3828</v>
      </c>
      <c r="N205" s="70">
        <v>8386</v>
      </c>
      <c r="O205" s="46"/>
      <c r="P205" s="46"/>
      <c r="Q205" s="70"/>
      <c r="R205" s="70"/>
      <c r="S205" s="70">
        <v>80176</v>
      </c>
      <c r="T205" s="46">
        <v>55907</v>
      </c>
      <c r="U205" s="70">
        <f t="shared" si="35"/>
        <v>179783</v>
      </c>
      <c r="V205" s="46">
        <f t="shared" si="43"/>
        <v>114335</v>
      </c>
      <c r="W205" s="46">
        <f t="shared" si="44"/>
        <v>294118</v>
      </c>
      <c r="X205" s="138">
        <v>295000</v>
      </c>
      <c r="Y205" s="46">
        <f t="shared" si="45"/>
        <v>-882</v>
      </c>
    </row>
    <row r="206" spans="1:25" hidden="1" x14ac:dyDescent="0.25">
      <c r="B206" s="43" t="s">
        <v>42</v>
      </c>
      <c r="C206" s="44">
        <f t="shared" si="36"/>
        <v>19033</v>
      </c>
      <c r="D206" s="44">
        <v>19192</v>
      </c>
      <c r="E206" s="44">
        <f t="shared" si="37"/>
        <v>159</v>
      </c>
      <c r="F206" s="44">
        <v>146</v>
      </c>
      <c r="G206" s="70">
        <f t="shared" si="38"/>
        <v>23214</v>
      </c>
      <c r="H206" s="44">
        <f t="shared" si="39"/>
        <v>1679</v>
      </c>
      <c r="I206" s="44">
        <v>1696</v>
      </c>
      <c r="J206" s="44">
        <f t="shared" si="40"/>
        <v>17</v>
      </c>
      <c r="K206" s="44">
        <f t="shared" si="41"/>
        <v>559</v>
      </c>
      <c r="L206" s="70">
        <f t="shared" si="42"/>
        <v>9503</v>
      </c>
      <c r="M206" s="70">
        <v>3828</v>
      </c>
      <c r="N206" s="70">
        <v>8398</v>
      </c>
      <c r="O206" s="46"/>
      <c r="P206" s="46"/>
      <c r="Q206" s="70"/>
      <c r="R206" s="70"/>
      <c r="S206" s="70">
        <v>80176</v>
      </c>
      <c r="T206" s="70"/>
      <c r="U206" s="70">
        <f t="shared" si="35"/>
        <v>125119</v>
      </c>
      <c r="V206" s="46">
        <f t="shared" si="43"/>
        <v>-882</v>
      </c>
      <c r="W206" s="46">
        <f t="shared" si="44"/>
        <v>124237</v>
      </c>
      <c r="X206" s="138"/>
      <c r="Y206" s="46">
        <f t="shared" si="45"/>
        <v>124237</v>
      </c>
    </row>
    <row r="207" spans="1:25" hidden="1" x14ac:dyDescent="0.25">
      <c r="B207" s="43" t="s">
        <v>43</v>
      </c>
      <c r="C207" s="44">
        <f t="shared" si="36"/>
        <v>19192</v>
      </c>
      <c r="D207" s="44">
        <v>19277</v>
      </c>
      <c r="E207" s="44">
        <f t="shared" si="37"/>
        <v>85</v>
      </c>
      <c r="F207" s="44">
        <v>146</v>
      </c>
      <c r="G207" s="70">
        <f t="shared" si="38"/>
        <v>12410</v>
      </c>
      <c r="H207" s="44">
        <f t="shared" si="39"/>
        <v>1696</v>
      </c>
      <c r="I207" s="44">
        <v>1747</v>
      </c>
      <c r="J207" s="44">
        <f t="shared" si="40"/>
        <v>51</v>
      </c>
      <c r="K207" s="44">
        <f t="shared" si="41"/>
        <v>559</v>
      </c>
      <c r="L207" s="70">
        <f t="shared" si="42"/>
        <v>28509</v>
      </c>
      <c r="M207" s="70">
        <v>3828</v>
      </c>
      <c r="N207" s="70">
        <v>8415</v>
      </c>
      <c r="O207" s="46"/>
      <c r="P207" s="46"/>
      <c r="Q207" s="70"/>
      <c r="R207" s="70"/>
      <c r="S207" s="70">
        <v>80176</v>
      </c>
      <c r="T207" s="70"/>
      <c r="U207" s="70">
        <f t="shared" si="35"/>
        <v>133338</v>
      </c>
      <c r="V207" s="46">
        <f t="shared" si="43"/>
        <v>124237</v>
      </c>
      <c r="W207" s="46">
        <f t="shared" si="44"/>
        <v>257575</v>
      </c>
      <c r="X207" s="138">
        <v>257575</v>
      </c>
      <c r="Y207" s="46">
        <f t="shared" si="45"/>
        <v>0</v>
      </c>
    </row>
    <row r="208" spans="1:25" hidden="1" x14ac:dyDescent="0.25">
      <c r="B208" s="43" t="s">
        <v>44</v>
      </c>
      <c r="C208" s="44">
        <f t="shared" si="36"/>
        <v>19277</v>
      </c>
      <c r="D208" s="44">
        <v>19328</v>
      </c>
      <c r="E208" s="44">
        <f t="shared" si="37"/>
        <v>51</v>
      </c>
      <c r="F208" s="44">
        <v>146</v>
      </c>
      <c r="G208" s="70">
        <f t="shared" si="38"/>
        <v>7446</v>
      </c>
      <c r="H208" s="44">
        <f t="shared" si="39"/>
        <v>1747</v>
      </c>
      <c r="I208" s="44">
        <v>1753</v>
      </c>
      <c r="J208" s="44">
        <f t="shared" si="40"/>
        <v>6</v>
      </c>
      <c r="K208" s="44">
        <f t="shared" si="41"/>
        <v>559</v>
      </c>
      <c r="L208" s="70">
        <f t="shared" si="42"/>
        <v>3354</v>
      </c>
      <c r="M208" s="70">
        <v>3828</v>
      </c>
      <c r="N208" s="70">
        <v>8420</v>
      </c>
      <c r="O208" s="46"/>
      <c r="P208" s="46"/>
      <c r="Q208" s="70"/>
      <c r="R208" s="70"/>
      <c r="S208" s="70">
        <v>80176</v>
      </c>
      <c r="T208" s="70"/>
      <c r="U208" s="70">
        <f t="shared" si="35"/>
        <v>103224</v>
      </c>
      <c r="V208" s="46">
        <f t="shared" si="43"/>
        <v>0</v>
      </c>
      <c r="W208" s="46">
        <f t="shared" si="44"/>
        <v>103224</v>
      </c>
      <c r="X208" s="135"/>
      <c r="Y208" s="46">
        <f t="shared" si="45"/>
        <v>103224</v>
      </c>
    </row>
    <row r="209" spans="1:25" hidden="1" x14ac:dyDescent="0.25">
      <c r="B209" s="43" t="s">
        <v>45</v>
      </c>
      <c r="C209" s="44">
        <f t="shared" si="36"/>
        <v>19328</v>
      </c>
      <c r="D209" s="44">
        <v>19448</v>
      </c>
      <c r="E209" s="44">
        <f t="shared" si="37"/>
        <v>120</v>
      </c>
      <c r="F209" s="44">
        <v>146</v>
      </c>
      <c r="G209" s="70">
        <f t="shared" si="38"/>
        <v>17520</v>
      </c>
      <c r="H209" s="44">
        <f t="shared" si="39"/>
        <v>1753</v>
      </c>
      <c r="I209" s="44">
        <v>1816</v>
      </c>
      <c r="J209" s="44">
        <f t="shared" si="40"/>
        <v>63</v>
      </c>
      <c r="K209" s="44">
        <f t="shared" si="41"/>
        <v>559</v>
      </c>
      <c r="L209" s="70">
        <f t="shared" si="42"/>
        <v>35217</v>
      </c>
      <c r="M209" s="70">
        <v>3828</v>
      </c>
      <c r="N209" s="70">
        <v>8467</v>
      </c>
      <c r="O209" s="46"/>
      <c r="P209" s="46"/>
      <c r="Q209" s="70"/>
      <c r="R209" s="70"/>
      <c r="S209" s="70">
        <v>80176</v>
      </c>
      <c r="T209" s="70"/>
      <c r="U209" s="70">
        <f t="shared" si="35"/>
        <v>145208</v>
      </c>
      <c r="V209" s="46">
        <f t="shared" si="43"/>
        <v>103224</v>
      </c>
      <c r="W209" s="46">
        <f t="shared" si="44"/>
        <v>248432</v>
      </c>
      <c r="X209" s="137">
        <v>248432</v>
      </c>
      <c r="Y209" s="46">
        <f t="shared" si="45"/>
        <v>0</v>
      </c>
    </row>
    <row r="210" spans="1:25" ht="15.75" hidden="1" thickBot="1" x14ac:dyDescent="0.3">
      <c r="B210" s="83" t="s">
        <v>46</v>
      </c>
      <c r="C210" s="84">
        <f t="shared" si="36"/>
        <v>19448</v>
      </c>
      <c r="D210" s="84">
        <v>19652</v>
      </c>
      <c r="E210" s="84">
        <f t="shared" si="37"/>
        <v>204</v>
      </c>
      <c r="F210" s="84">
        <v>146</v>
      </c>
      <c r="G210" s="35">
        <f t="shared" si="38"/>
        <v>29784</v>
      </c>
      <c r="H210" s="84">
        <f t="shared" si="39"/>
        <v>1816</v>
      </c>
      <c r="I210" s="84">
        <v>1909</v>
      </c>
      <c r="J210" s="84">
        <f t="shared" si="40"/>
        <v>93</v>
      </c>
      <c r="K210" s="84">
        <f t="shared" si="41"/>
        <v>559</v>
      </c>
      <c r="L210" s="35">
        <f t="shared" si="42"/>
        <v>51987</v>
      </c>
      <c r="M210" s="35">
        <v>3828</v>
      </c>
      <c r="N210" s="35">
        <v>8493</v>
      </c>
      <c r="O210" s="36"/>
      <c r="P210" s="36"/>
      <c r="Q210" s="35"/>
      <c r="R210" s="35"/>
      <c r="S210" s="35">
        <v>80176</v>
      </c>
      <c r="T210" s="35"/>
      <c r="U210" s="35">
        <f t="shared" si="35"/>
        <v>174268</v>
      </c>
      <c r="V210" s="36">
        <f t="shared" si="43"/>
        <v>0</v>
      </c>
      <c r="W210" s="36">
        <f t="shared" si="44"/>
        <v>174268</v>
      </c>
      <c r="X210" s="135">
        <v>174268</v>
      </c>
      <c r="Y210" s="36">
        <f t="shared" si="45"/>
        <v>0</v>
      </c>
    </row>
    <row r="211" spans="1:25" hidden="1" x14ac:dyDescent="0.25">
      <c r="A211">
        <v>2020</v>
      </c>
      <c r="B211" s="38" t="s">
        <v>35</v>
      </c>
      <c r="C211" s="39">
        <f t="shared" ref="C211:C234" si="46">D210</f>
        <v>19652</v>
      </c>
      <c r="D211" s="39">
        <v>19935</v>
      </c>
      <c r="E211" s="39">
        <f t="shared" ref="E211:E234" si="47">D211-C211</f>
        <v>283</v>
      </c>
      <c r="F211" s="39">
        <v>146</v>
      </c>
      <c r="G211" s="69">
        <f t="shared" ref="G211:G222" si="48">F211*E211</f>
        <v>41318</v>
      </c>
      <c r="H211" s="39">
        <f t="shared" ref="H211:H234" si="49">I210</f>
        <v>1909</v>
      </c>
      <c r="I211" s="39">
        <v>1967</v>
      </c>
      <c r="J211" s="39">
        <f t="shared" ref="J211:J234" si="50">I211-H211</f>
        <v>58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33408</v>
      </c>
      <c r="M211" s="69">
        <v>3943</v>
      </c>
      <c r="N211" s="69">
        <v>8501</v>
      </c>
      <c r="O211" s="41"/>
      <c r="P211" s="41"/>
      <c r="Q211" s="69">
        <v>0</v>
      </c>
      <c r="R211" s="69">
        <v>0</v>
      </c>
      <c r="S211" s="69">
        <v>82581</v>
      </c>
      <c r="T211" s="69"/>
      <c r="U211" s="69">
        <f t="shared" si="35"/>
        <v>169751</v>
      </c>
      <c r="V211" s="41">
        <f t="shared" ref="V211:V234" si="51">Y210</f>
        <v>0</v>
      </c>
      <c r="W211" s="41">
        <f t="shared" ref="W211:W234" si="52">U211+V211</f>
        <v>169751</v>
      </c>
      <c r="X211" s="152">
        <v>169751</v>
      </c>
      <c r="Y211" s="41">
        <f t="shared" ref="Y211:Y236" si="53">W211-X211</f>
        <v>0</v>
      </c>
    </row>
    <row r="212" spans="1:25" hidden="1" x14ac:dyDescent="0.25">
      <c r="B212" s="43" t="s">
        <v>36</v>
      </c>
      <c r="C212" s="44">
        <f t="shared" si="46"/>
        <v>19935</v>
      </c>
      <c r="D212" s="44">
        <v>20290</v>
      </c>
      <c r="E212" s="44">
        <f t="shared" si="47"/>
        <v>355</v>
      </c>
      <c r="F212" s="44">
        <v>146</v>
      </c>
      <c r="G212" s="70">
        <f t="shared" si="48"/>
        <v>51830</v>
      </c>
      <c r="H212" s="44">
        <f t="shared" si="49"/>
        <v>1967</v>
      </c>
      <c r="I212" s="44">
        <v>2013</v>
      </c>
      <c r="J212" s="44">
        <f t="shared" si="50"/>
        <v>46</v>
      </c>
      <c r="K212" s="44">
        <f t="shared" ref="K212:K220" si="54">IF(J212&lt;=120,576,IF(AND(J212&gt;=121,J212&lt;=150),761,IF(AND(J212&gt;=151,J212&lt;=200),1317,IF(J212&gt;=201,2430,))))</f>
        <v>576</v>
      </c>
      <c r="L212" s="70">
        <f t="shared" ref="L212:L220" si="55">IF(K212=576,K212*J212,IF(K212=761,120*576+(J212-120)*761,IF(K212=1317,120*576+30*761+(J212-150)*1317,IF(K212=2430,120*576+30*761+50*1317+(J212-200)*2430,))))</f>
        <v>26496</v>
      </c>
      <c r="M212" s="70">
        <v>3943</v>
      </c>
      <c r="N212" s="70">
        <v>8539</v>
      </c>
      <c r="O212" s="46"/>
      <c r="P212" s="46"/>
      <c r="Q212" s="70">
        <v>0</v>
      </c>
      <c r="R212" s="70">
        <v>0</v>
      </c>
      <c r="S212" s="70">
        <v>82581</v>
      </c>
      <c r="T212" s="70"/>
      <c r="U212" s="70">
        <f t="shared" si="35"/>
        <v>173389</v>
      </c>
      <c r="V212" s="46">
        <f t="shared" si="51"/>
        <v>0</v>
      </c>
      <c r="W212" s="46">
        <f t="shared" si="52"/>
        <v>173389</v>
      </c>
      <c r="X212" s="135">
        <v>173389</v>
      </c>
      <c r="Y212" s="46">
        <f t="shared" si="53"/>
        <v>0</v>
      </c>
    </row>
    <row r="213" spans="1:25" hidden="1" x14ac:dyDescent="0.25">
      <c r="B213" s="43" t="s">
        <v>37</v>
      </c>
      <c r="C213" s="44">
        <f t="shared" si="46"/>
        <v>20290</v>
      </c>
      <c r="D213" s="44">
        <v>20573</v>
      </c>
      <c r="E213" s="44">
        <f t="shared" si="47"/>
        <v>283</v>
      </c>
      <c r="F213" s="44">
        <v>146</v>
      </c>
      <c r="G213" s="70">
        <f t="shared" si="48"/>
        <v>41318</v>
      </c>
      <c r="H213" s="44">
        <f t="shared" si="49"/>
        <v>2013</v>
      </c>
      <c r="I213" s="44">
        <v>2052</v>
      </c>
      <c r="J213" s="44">
        <f t="shared" si="50"/>
        <v>39</v>
      </c>
      <c r="K213" s="44">
        <f t="shared" si="54"/>
        <v>576</v>
      </c>
      <c r="L213" s="70">
        <f t="shared" si="55"/>
        <v>22464</v>
      </c>
      <c r="M213" s="70">
        <v>3943</v>
      </c>
      <c r="N213" s="70">
        <v>8580</v>
      </c>
      <c r="O213" s="46"/>
      <c r="P213" s="46"/>
      <c r="Q213" s="70">
        <v>0</v>
      </c>
      <c r="R213" s="70">
        <v>0</v>
      </c>
      <c r="S213" s="70">
        <v>82581</v>
      </c>
      <c r="T213" s="70"/>
      <c r="U213" s="70">
        <f t="shared" si="35"/>
        <v>158886</v>
      </c>
      <c r="V213" s="46">
        <f t="shared" si="51"/>
        <v>0</v>
      </c>
      <c r="W213" s="46">
        <f t="shared" si="52"/>
        <v>158886</v>
      </c>
      <c r="X213" s="135">
        <v>160000</v>
      </c>
      <c r="Y213" s="46">
        <f t="shared" si="53"/>
        <v>-1114</v>
      </c>
    </row>
    <row r="214" spans="1:25" hidden="1" x14ac:dyDescent="0.25">
      <c r="B214" s="43" t="s">
        <v>38</v>
      </c>
      <c r="C214" s="44">
        <f t="shared" si="46"/>
        <v>20573</v>
      </c>
      <c r="D214" s="44">
        <v>20764</v>
      </c>
      <c r="E214" s="44">
        <f t="shared" si="47"/>
        <v>191</v>
      </c>
      <c r="F214" s="44">
        <v>146</v>
      </c>
      <c r="G214" s="70">
        <f t="shared" si="48"/>
        <v>27886</v>
      </c>
      <c r="H214" s="44">
        <f t="shared" si="49"/>
        <v>2052</v>
      </c>
      <c r="I214" s="44">
        <v>2079</v>
      </c>
      <c r="J214" s="44">
        <f t="shared" si="50"/>
        <v>27</v>
      </c>
      <c r="K214" s="44">
        <f t="shared" si="54"/>
        <v>576</v>
      </c>
      <c r="L214" s="70">
        <f t="shared" si="55"/>
        <v>15552</v>
      </c>
      <c r="M214" s="70">
        <v>3943</v>
      </c>
      <c r="N214" s="70">
        <v>8607</v>
      </c>
      <c r="O214" s="46"/>
      <c r="P214" s="46"/>
      <c r="Q214" s="70">
        <v>0</v>
      </c>
      <c r="R214" s="70">
        <v>0</v>
      </c>
      <c r="S214" s="70">
        <v>82581</v>
      </c>
      <c r="T214" s="70"/>
      <c r="U214" s="70">
        <f t="shared" si="35"/>
        <v>138569</v>
      </c>
      <c r="V214" s="46">
        <f t="shared" si="51"/>
        <v>-1114</v>
      </c>
      <c r="W214" s="46">
        <f t="shared" si="52"/>
        <v>137455</v>
      </c>
      <c r="X214" s="137">
        <v>137455</v>
      </c>
      <c r="Y214" s="46">
        <f t="shared" si="53"/>
        <v>0</v>
      </c>
    </row>
    <row r="215" spans="1:25" hidden="1" x14ac:dyDescent="0.25">
      <c r="B215" s="43" t="s">
        <v>39</v>
      </c>
      <c r="C215" s="44">
        <f t="shared" si="46"/>
        <v>20764</v>
      </c>
      <c r="D215" s="44">
        <v>20867</v>
      </c>
      <c r="E215" s="44">
        <f t="shared" si="47"/>
        <v>103</v>
      </c>
      <c r="F215" s="44">
        <v>146</v>
      </c>
      <c r="G215" s="70">
        <f t="shared" si="48"/>
        <v>15038</v>
      </c>
      <c r="H215" s="44">
        <f t="shared" si="49"/>
        <v>2079</v>
      </c>
      <c r="I215" s="44">
        <v>2097</v>
      </c>
      <c r="J215" s="44">
        <f t="shared" si="50"/>
        <v>18</v>
      </c>
      <c r="K215" s="44">
        <f t="shared" si="54"/>
        <v>576</v>
      </c>
      <c r="L215" s="70">
        <f t="shared" si="55"/>
        <v>10368</v>
      </c>
      <c r="M215" s="70">
        <v>3943</v>
      </c>
      <c r="N215" s="70">
        <v>8615</v>
      </c>
      <c r="O215" s="46"/>
      <c r="P215" s="46"/>
      <c r="Q215" s="70">
        <v>0</v>
      </c>
      <c r="R215" s="70">
        <v>0</v>
      </c>
      <c r="S215" s="70">
        <v>82581</v>
      </c>
      <c r="T215" s="70"/>
      <c r="U215" s="70">
        <f t="shared" si="35"/>
        <v>120545</v>
      </c>
      <c r="V215" s="46">
        <f t="shared" si="51"/>
        <v>0</v>
      </c>
      <c r="W215" s="46">
        <f t="shared" si="52"/>
        <v>120545</v>
      </c>
      <c r="X215" s="135">
        <v>120545</v>
      </c>
      <c r="Y215" s="46">
        <f t="shared" si="53"/>
        <v>0</v>
      </c>
    </row>
    <row r="216" spans="1:25" hidden="1" x14ac:dyDescent="0.25">
      <c r="B216" s="43" t="s">
        <v>40</v>
      </c>
      <c r="C216" s="44">
        <f t="shared" si="46"/>
        <v>20867</v>
      </c>
      <c r="D216" s="44">
        <v>20923</v>
      </c>
      <c r="E216" s="44">
        <f t="shared" si="47"/>
        <v>56</v>
      </c>
      <c r="F216" s="44">
        <v>146</v>
      </c>
      <c r="G216" s="70">
        <f t="shared" si="48"/>
        <v>8176</v>
      </c>
      <c r="H216" s="44">
        <f t="shared" si="49"/>
        <v>2097</v>
      </c>
      <c r="I216" s="44">
        <v>2103</v>
      </c>
      <c r="J216" s="44">
        <f t="shared" si="50"/>
        <v>6</v>
      </c>
      <c r="K216" s="44">
        <f t="shared" si="54"/>
        <v>576</v>
      </c>
      <c r="L216" s="70">
        <f t="shared" si="55"/>
        <v>3456</v>
      </c>
      <c r="M216" s="70">
        <v>3943</v>
      </c>
      <c r="N216" s="70">
        <v>8609</v>
      </c>
      <c r="O216" s="46"/>
      <c r="P216" s="46"/>
      <c r="Q216" s="70">
        <v>0</v>
      </c>
      <c r="R216" s="70">
        <v>0</v>
      </c>
      <c r="S216" s="70">
        <v>82581</v>
      </c>
      <c r="T216" s="70"/>
      <c r="U216" s="70">
        <f t="shared" si="35"/>
        <v>106765</v>
      </c>
      <c r="V216" s="46">
        <f t="shared" si="51"/>
        <v>0</v>
      </c>
      <c r="W216" s="46">
        <f t="shared" si="52"/>
        <v>106765</v>
      </c>
      <c r="X216" s="135"/>
      <c r="Y216" s="46">
        <f t="shared" si="53"/>
        <v>106765</v>
      </c>
    </row>
    <row r="217" spans="1:25" hidden="1" x14ac:dyDescent="0.25">
      <c r="B217" s="43" t="s">
        <v>41</v>
      </c>
      <c r="C217" s="44">
        <f t="shared" si="46"/>
        <v>20923</v>
      </c>
      <c r="D217" s="44">
        <v>20995</v>
      </c>
      <c r="E217" s="44">
        <f t="shared" si="47"/>
        <v>72</v>
      </c>
      <c r="F217" s="44">
        <v>146</v>
      </c>
      <c r="G217" s="70">
        <f t="shared" si="48"/>
        <v>10512</v>
      </c>
      <c r="H217" s="44">
        <f t="shared" si="49"/>
        <v>2103</v>
      </c>
      <c r="I217" s="44">
        <v>2108</v>
      </c>
      <c r="J217" s="44">
        <f t="shared" si="50"/>
        <v>5</v>
      </c>
      <c r="K217" s="44">
        <f t="shared" si="54"/>
        <v>576</v>
      </c>
      <c r="L217" s="70">
        <f t="shared" si="55"/>
        <v>2880</v>
      </c>
      <c r="M217" s="70">
        <v>3943</v>
      </c>
      <c r="N217" s="70">
        <v>8600</v>
      </c>
      <c r="O217" s="46"/>
      <c r="P217" s="46"/>
      <c r="Q217" s="70">
        <v>0</v>
      </c>
      <c r="R217" s="70">
        <v>0</v>
      </c>
      <c r="S217" s="70">
        <v>82581</v>
      </c>
      <c r="T217" s="70"/>
      <c r="U217" s="70">
        <f t="shared" si="35"/>
        <v>108516</v>
      </c>
      <c r="V217" s="46">
        <f t="shared" si="51"/>
        <v>106765</v>
      </c>
      <c r="W217" s="46">
        <f t="shared" si="52"/>
        <v>215281</v>
      </c>
      <c r="X217" s="137">
        <v>215281</v>
      </c>
      <c r="Y217" s="46">
        <f t="shared" si="53"/>
        <v>0</v>
      </c>
    </row>
    <row r="218" spans="1:25" ht="16.5" hidden="1" customHeight="1" x14ac:dyDescent="0.25">
      <c r="B218" s="43" t="s">
        <v>42</v>
      </c>
      <c r="C218" s="44">
        <f t="shared" si="46"/>
        <v>20995</v>
      </c>
      <c r="D218" s="44">
        <v>21372</v>
      </c>
      <c r="E218" s="44">
        <f t="shared" si="47"/>
        <v>377</v>
      </c>
      <c r="F218" s="44">
        <v>146</v>
      </c>
      <c r="G218" s="70">
        <f t="shared" si="48"/>
        <v>55042</v>
      </c>
      <c r="H218" s="44">
        <f t="shared" si="49"/>
        <v>2108</v>
      </c>
      <c r="I218" s="44">
        <v>2154</v>
      </c>
      <c r="J218" s="44">
        <f t="shared" si="50"/>
        <v>46</v>
      </c>
      <c r="K218" s="44">
        <f t="shared" si="54"/>
        <v>576</v>
      </c>
      <c r="L218" s="70">
        <f t="shared" si="55"/>
        <v>26496</v>
      </c>
      <c r="M218" s="70">
        <v>3943</v>
      </c>
      <c r="N218" s="70">
        <v>8604</v>
      </c>
      <c r="O218" s="46"/>
      <c r="P218" s="46"/>
      <c r="Q218" s="70">
        <v>0</v>
      </c>
      <c r="R218" s="70">
        <v>0</v>
      </c>
      <c r="S218" s="70">
        <v>82581</v>
      </c>
      <c r="T218" s="70"/>
      <c r="U218" s="70">
        <f t="shared" si="35"/>
        <v>176666</v>
      </c>
      <c r="V218" s="46">
        <f t="shared" si="51"/>
        <v>0</v>
      </c>
      <c r="W218" s="46">
        <f t="shared" si="52"/>
        <v>176666</v>
      </c>
      <c r="X218" s="137">
        <v>176666</v>
      </c>
      <c r="Y218" s="46">
        <f t="shared" si="53"/>
        <v>0</v>
      </c>
    </row>
    <row r="219" spans="1:25" hidden="1" x14ac:dyDescent="0.25">
      <c r="B219" s="43" t="s">
        <v>43</v>
      </c>
      <c r="C219" s="44">
        <f t="shared" si="46"/>
        <v>21372</v>
      </c>
      <c r="D219" s="44">
        <v>21852</v>
      </c>
      <c r="E219" s="44">
        <f t="shared" si="47"/>
        <v>480</v>
      </c>
      <c r="F219" s="44">
        <v>146</v>
      </c>
      <c r="G219" s="70">
        <f t="shared" si="48"/>
        <v>70080</v>
      </c>
      <c r="H219" s="44">
        <f t="shared" si="49"/>
        <v>2154</v>
      </c>
      <c r="I219" s="44">
        <v>2217</v>
      </c>
      <c r="J219" s="44">
        <f t="shared" si="50"/>
        <v>63</v>
      </c>
      <c r="K219" s="44">
        <f t="shared" si="54"/>
        <v>576</v>
      </c>
      <c r="L219" s="70">
        <f t="shared" si="55"/>
        <v>36288</v>
      </c>
      <c r="M219" s="70">
        <v>3943</v>
      </c>
      <c r="N219" s="70">
        <v>8612</v>
      </c>
      <c r="O219" s="46"/>
      <c r="P219" s="46"/>
      <c r="Q219" s="70">
        <v>0</v>
      </c>
      <c r="R219" s="70">
        <v>0</v>
      </c>
      <c r="S219" s="70">
        <v>82581</v>
      </c>
      <c r="T219" s="70"/>
      <c r="U219" s="70">
        <f t="shared" si="35"/>
        <v>201504</v>
      </c>
      <c r="V219" s="46">
        <f t="shared" si="51"/>
        <v>0</v>
      </c>
      <c r="W219" s="46">
        <f t="shared" si="52"/>
        <v>201504</v>
      </c>
      <c r="X219" s="137">
        <v>201504</v>
      </c>
      <c r="Y219" s="46">
        <f t="shared" si="53"/>
        <v>0</v>
      </c>
    </row>
    <row r="220" spans="1:25" hidden="1" x14ac:dyDescent="0.25">
      <c r="B220" s="43" t="s">
        <v>44</v>
      </c>
      <c r="C220" s="44">
        <f t="shared" si="46"/>
        <v>21852</v>
      </c>
      <c r="D220" s="44">
        <v>22394</v>
      </c>
      <c r="E220" s="44">
        <f t="shared" si="47"/>
        <v>542</v>
      </c>
      <c r="F220" s="44">
        <v>146</v>
      </c>
      <c r="G220" s="70">
        <f t="shared" si="48"/>
        <v>79132</v>
      </c>
      <c r="H220" s="44">
        <f t="shared" si="49"/>
        <v>2217</v>
      </c>
      <c r="I220" s="44">
        <v>2293</v>
      </c>
      <c r="J220" s="44">
        <f t="shared" si="50"/>
        <v>76</v>
      </c>
      <c r="K220" s="44">
        <f t="shared" si="54"/>
        <v>576</v>
      </c>
      <c r="L220" s="70">
        <f t="shared" si="55"/>
        <v>43776</v>
      </c>
      <c r="M220" s="70">
        <v>3943</v>
      </c>
      <c r="N220" s="70">
        <v>8652</v>
      </c>
      <c r="O220" s="46"/>
      <c r="P220" s="46"/>
      <c r="Q220" s="70">
        <v>0</v>
      </c>
      <c r="R220" s="70">
        <v>0</v>
      </c>
      <c r="S220" s="70">
        <v>82581</v>
      </c>
      <c r="T220" s="70"/>
      <c r="U220" s="70">
        <f t="shared" si="35"/>
        <v>218084</v>
      </c>
      <c r="V220" s="46">
        <f t="shared" si="51"/>
        <v>0</v>
      </c>
      <c r="W220" s="46">
        <f t="shared" si="52"/>
        <v>218084</v>
      </c>
      <c r="X220" s="137">
        <v>218084</v>
      </c>
      <c r="Y220" s="46">
        <f t="shared" si="53"/>
        <v>0</v>
      </c>
    </row>
    <row r="221" spans="1:25" hidden="1" x14ac:dyDescent="0.25">
      <c r="B221" s="43" t="s">
        <v>45</v>
      </c>
      <c r="C221" s="44">
        <f t="shared" si="46"/>
        <v>22394</v>
      </c>
      <c r="D221" s="44">
        <v>22926</v>
      </c>
      <c r="E221" s="44">
        <f t="shared" si="47"/>
        <v>532</v>
      </c>
      <c r="F221" s="44">
        <v>146</v>
      </c>
      <c r="G221" s="70">
        <f t="shared" si="48"/>
        <v>77672</v>
      </c>
      <c r="H221" s="44">
        <f t="shared" si="49"/>
        <v>2293</v>
      </c>
      <c r="I221" s="44">
        <v>2366</v>
      </c>
      <c r="J221" s="44">
        <f t="shared" si="50"/>
        <v>73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42048</v>
      </c>
      <c r="M221" s="70">
        <v>3943</v>
      </c>
      <c r="N221" s="70">
        <v>8709</v>
      </c>
      <c r="O221" s="46"/>
      <c r="P221" s="46"/>
      <c r="Q221" s="70">
        <v>0</v>
      </c>
      <c r="R221" s="70">
        <v>0</v>
      </c>
      <c r="S221" s="70">
        <v>82581</v>
      </c>
      <c r="T221" s="70"/>
      <c r="U221" s="70">
        <f t="shared" si="35"/>
        <v>214953</v>
      </c>
      <c r="V221" s="46">
        <f t="shared" si="51"/>
        <v>0</v>
      </c>
      <c r="W221" s="46">
        <f t="shared" si="52"/>
        <v>214953</v>
      </c>
      <c r="X221" s="137">
        <v>214953</v>
      </c>
      <c r="Y221" s="46">
        <f t="shared" si="53"/>
        <v>0</v>
      </c>
    </row>
    <row r="222" spans="1:25" ht="15.75" hidden="1" thickBot="1" x14ac:dyDescent="0.3">
      <c r="B222" s="83" t="s">
        <v>46</v>
      </c>
      <c r="C222" s="84">
        <f t="shared" si="46"/>
        <v>22926</v>
      </c>
      <c r="D222" s="84">
        <v>23532</v>
      </c>
      <c r="E222" s="84">
        <f t="shared" si="47"/>
        <v>606</v>
      </c>
      <c r="F222" s="84">
        <v>146</v>
      </c>
      <c r="G222" s="35">
        <f t="shared" si="48"/>
        <v>88476</v>
      </c>
      <c r="H222" s="84">
        <f t="shared" si="49"/>
        <v>2366</v>
      </c>
      <c r="I222" s="84">
        <v>2455</v>
      </c>
      <c r="J222" s="84">
        <f t="shared" si="50"/>
        <v>89</v>
      </c>
      <c r="K222" s="84">
        <f>IF(J222&lt;=80,576,IF(AND(J222&gt;=81,J222&lt;=100),761,IF(AND(J222&gt;=101,J222&lt;=200),1317,IF(J222&gt;=201,2430,))))</f>
        <v>761</v>
      </c>
      <c r="L222" s="35">
        <f>IF(K222=576,K222*J222,IF(K222=761,80*576+(J222-80)*761,IF(K222=1317,80*576+20*761+(J222-100)*1317,IF(K222=2430,80*576+20*761+100*1317+(J222-200)*2430,))))</f>
        <v>52929</v>
      </c>
      <c r="M222" s="35">
        <v>3943</v>
      </c>
      <c r="N222" s="35">
        <v>8721</v>
      </c>
      <c r="O222" s="36"/>
      <c r="P222" s="36"/>
      <c r="Q222" s="35">
        <v>0</v>
      </c>
      <c r="R222" s="35">
        <v>0</v>
      </c>
      <c r="S222" s="35">
        <v>82581</v>
      </c>
      <c r="T222" s="35"/>
      <c r="U222" s="35">
        <f t="shared" si="35"/>
        <v>236650</v>
      </c>
      <c r="V222" s="36">
        <f t="shared" si="51"/>
        <v>0</v>
      </c>
      <c r="W222" s="36">
        <f t="shared" si="52"/>
        <v>236650</v>
      </c>
      <c r="X222" s="140">
        <v>236650</v>
      </c>
      <c r="Y222" s="36">
        <f t="shared" si="53"/>
        <v>0</v>
      </c>
    </row>
    <row r="223" spans="1:25" hidden="1" x14ac:dyDescent="0.25">
      <c r="A223">
        <v>2021</v>
      </c>
      <c r="B223" s="43" t="s">
        <v>35</v>
      </c>
      <c r="C223" s="44">
        <f t="shared" si="46"/>
        <v>23532</v>
      </c>
      <c r="D223" s="44">
        <v>24164</v>
      </c>
      <c r="E223" s="44">
        <f t="shared" si="47"/>
        <v>632</v>
      </c>
      <c r="F223" s="44">
        <v>146</v>
      </c>
      <c r="G223" s="70">
        <f t="shared" ref="G223:G234" si="56">E223*F223</f>
        <v>92272</v>
      </c>
      <c r="H223" s="44">
        <f t="shared" si="49"/>
        <v>2455</v>
      </c>
      <c r="I223" s="44">
        <v>2523</v>
      </c>
      <c r="J223" s="44">
        <f t="shared" si="50"/>
        <v>68</v>
      </c>
      <c r="K223" s="44">
        <f t="shared" ref="K223:K234" si="57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40324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58">G223+L223+M223+N223+Q223+R223+S223+T223</f>
        <v>230452</v>
      </c>
      <c r="V223" s="46">
        <f t="shared" si="51"/>
        <v>0</v>
      </c>
      <c r="W223" s="41">
        <f t="shared" si="52"/>
        <v>230452</v>
      </c>
      <c r="X223" s="69">
        <v>230452</v>
      </c>
      <c r="Y223" s="41">
        <f t="shared" si="53"/>
        <v>0</v>
      </c>
    </row>
    <row r="224" spans="1:25" hidden="1" x14ac:dyDescent="0.25">
      <c r="B224" s="43" t="s">
        <v>36</v>
      </c>
      <c r="C224" s="44">
        <f t="shared" si="46"/>
        <v>24164</v>
      </c>
      <c r="D224" s="44">
        <v>24728</v>
      </c>
      <c r="E224" s="44">
        <f t="shared" si="47"/>
        <v>564</v>
      </c>
      <c r="F224" s="44">
        <v>146</v>
      </c>
      <c r="G224" s="70">
        <f t="shared" si="56"/>
        <v>82344</v>
      </c>
      <c r="H224" s="44">
        <f t="shared" si="49"/>
        <v>2523</v>
      </c>
      <c r="I224" s="44">
        <v>2574</v>
      </c>
      <c r="J224" s="44">
        <f t="shared" si="50"/>
        <v>51</v>
      </c>
      <c r="K224" s="44">
        <f t="shared" si="57"/>
        <v>593</v>
      </c>
      <c r="L224" s="46">
        <f t="shared" ref="L224:L234" si="59">IF(K224=593,K224*J224,IF(K224=784,80*593+(J224-80)*784,IF(K224=1357,80*593+20*784+(J224-100)*1357,IF(K224=2501,80*593+20*784+100*1357+(J224-200)*2501,))))</f>
        <v>30243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58"/>
        <v>210492</v>
      </c>
      <c r="V224" s="46">
        <f t="shared" si="51"/>
        <v>0</v>
      </c>
      <c r="W224" s="46">
        <f t="shared" si="52"/>
        <v>210492</v>
      </c>
      <c r="X224" s="70">
        <v>210492</v>
      </c>
      <c r="Y224" s="46">
        <f t="shared" si="53"/>
        <v>0</v>
      </c>
    </row>
    <row r="225" spans="1:25" hidden="1" x14ac:dyDescent="0.25">
      <c r="B225" s="43" t="s">
        <v>37</v>
      </c>
      <c r="C225" s="44">
        <f t="shared" si="46"/>
        <v>24728</v>
      </c>
      <c r="D225" s="44">
        <v>25265</v>
      </c>
      <c r="E225" s="44">
        <f t="shared" si="47"/>
        <v>537</v>
      </c>
      <c r="F225" s="44">
        <v>146</v>
      </c>
      <c r="G225" s="70">
        <f t="shared" si="56"/>
        <v>78402</v>
      </c>
      <c r="H225" s="44">
        <f t="shared" si="49"/>
        <v>2574</v>
      </c>
      <c r="I225" s="44">
        <v>2626</v>
      </c>
      <c r="J225" s="44">
        <f t="shared" si="50"/>
        <v>52</v>
      </c>
      <c r="K225" s="44">
        <f t="shared" si="57"/>
        <v>593</v>
      </c>
      <c r="L225" s="46">
        <f t="shared" si="59"/>
        <v>30836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58"/>
        <v>207175</v>
      </c>
      <c r="V225" s="46">
        <f t="shared" si="51"/>
        <v>0</v>
      </c>
      <c r="W225" s="46">
        <f t="shared" si="52"/>
        <v>207175</v>
      </c>
      <c r="X225" s="70">
        <v>207175</v>
      </c>
      <c r="Y225" s="46">
        <f t="shared" si="53"/>
        <v>0</v>
      </c>
    </row>
    <row r="226" spans="1:25" hidden="1" x14ac:dyDescent="0.25">
      <c r="B226" s="43" t="s">
        <v>38</v>
      </c>
      <c r="C226" s="44">
        <f t="shared" si="46"/>
        <v>25265</v>
      </c>
      <c r="D226" s="44">
        <v>25768</v>
      </c>
      <c r="E226" s="44">
        <f t="shared" si="47"/>
        <v>503</v>
      </c>
      <c r="F226" s="44">
        <v>146</v>
      </c>
      <c r="G226" s="70">
        <f t="shared" si="56"/>
        <v>73438</v>
      </c>
      <c r="H226" s="44">
        <f t="shared" si="49"/>
        <v>2626</v>
      </c>
      <c r="I226" s="44">
        <v>2675</v>
      </c>
      <c r="J226" s="44">
        <f t="shared" si="50"/>
        <v>49</v>
      </c>
      <c r="K226" s="44">
        <f t="shared" si="57"/>
        <v>593</v>
      </c>
      <c r="L226" s="46">
        <f t="shared" si="59"/>
        <v>29057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58"/>
        <v>200462</v>
      </c>
      <c r="V226" s="46">
        <f t="shared" si="51"/>
        <v>0</v>
      </c>
      <c r="W226" s="46">
        <f t="shared" si="52"/>
        <v>200462</v>
      </c>
      <c r="X226" s="70">
        <v>200462</v>
      </c>
      <c r="Y226" s="46">
        <f t="shared" si="53"/>
        <v>0</v>
      </c>
    </row>
    <row r="227" spans="1:25" hidden="1" x14ac:dyDescent="0.25">
      <c r="B227" s="43" t="s">
        <v>39</v>
      </c>
      <c r="C227" s="44">
        <f t="shared" si="46"/>
        <v>25768</v>
      </c>
      <c r="D227" s="44">
        <v>26191</v>
      </c>
      <c r="E227" s="44">
        <f t="shared" si="47"/>
        <v>423</v>
      </c>
      <c r="F227" s="44">
        <v>146</v>
      </c>
      <c r="G227" s="70">
        <f t="shared" si="56"/>
        <v>61758</v>
      </c>
      <c r="H227" s="44">
        <f t="shared" si="49"/>
        <v>2675</v>
      </c>
      <c r="I227" s="44">
        <v>2726</v>
      </c>
      <c r="J227" s="44">
        <f t="shared" si="50"/>
        <v>51</v>
      </c>
      <c r="K227" s="44">
        <f t="shared" si="57"/>
        <v>593</v>
      </c>
      <c r="L227" s="46">
        <f t="shared" si="59"/>
        <v>30243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58"/>
        <v>190004</v>
      </c>
      <c r="V227" s="46">
        <f t="shared" si="51"/>
        <v>0</v>
      </c>
      <c r="W227" s="46">
        <f t="shared" si="52"/>
        <v>190004</v>
      </c>
      <c r="X227" s="70">
        <v>190004</v>
      </c>
      <c r="Y227" s="46">
        <f t="shared" si="53"/>
        <v>0</v>
      </c>
    </row>
    <row r="228" spans="1:25" hidden="1" x14ac:dyDescent="0.25">
      <c r="B228" s="43" t="s">
        <v>40</v>
      </c>
      <c r="C228" s="44">
        <f t="shared" si="46"/>
        <v>26191</v>
      </c>
      <c r="D228" s="44">
        <v>26567</v>
      </c>
      <c r="E228" s="44">
        <f t="shared" si="47"/>
        <v>376</v>
      </c>
      <c r="F228" s="44">
        <v>146</v>
      </c>
      <c r="G228" s="70">
        <f t="shared" si="56"/>
        <v>54896</v>
      </c>
      <c r="H228" s="44">
        <f t="shared" si="49"/>
        <v>2726</v>
      </c>
      <c r="I228" s="44">
        <v>2765</v>
      </c>
      <c r="J228" s="44">
        <f t="shared" si="50"/>
        <v>39</v>
      </c>
      <c r="K228" s="44">
        <f t="shared" si="57"/>
        <v>593</v>
      </c>
      <c r="L228" s="46">
        <f t="shared" si="59"/>
        <v>23127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58"/>
        <v>176055</v>
      </c>
      <c r="V228" s="46">
        <f t="shared" si="51"/>
        <v>0</v>
      </c>
      <c r="W228" s="46">
        <f t="shared" si="52"/>
        <v>176055</v>
      </c>
      <c r="X228" s="70">
        <v>176055</v>
      </c>
      <c r="Y228" s="46">
        <f t="shared" si="53"/>
        <v>0</v>
      </c>
    </row>
    <row r="229" spans="1:25" hidden="1" x14ac:dyDescent="0.25">
      <c r="B229" s="43" t="s">
        <v>41</v>
      </c>
      <c r="C229" s="44">
        <f t="shared" si="46"/>
        <v>26567</v>
      </c>
      <c r="D229" s="44">
        <v>26878</v>
      </c>
      <c r="E229" s="44">
        <f t="shared" si="47"/>
        <v>311</v>
      </c>
      <c r="F229" s="44">
        <v>146</v>
      </c>
      <c r="G229" s="70">
        <f t="shared" si="56"/>
        <v>45406</v>
      </c>
      <c r="H229" s="44">
        <f t="shared" si="49"/>
        <v>2765</v>
      </c>
      <c r="I229" s="44">
        <v>2789</v>
      </c>
      <c r="J229" s="44">
        <f t="shared" si="50"/>
        <v>24</v>
      </c>
      <c r="K229" s="44">
        <f t="shared" si="57"/>
        <v>593</v>
      </c>
      <c r="L229" s="46">
        <f t="shared" si="59"/>
        <v>14232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58"/>
        <v>157684</v>
      </c>
      <c r="V229" s="46">
        <f t="shared" si="51"/>
        <v>0</v>
      </c>
      <c r="W229" s="46">
        <f t="shared" si="52"/>
        <v>157684</v>
      </c>
      <c r="X229" s="70">
        <v>157684</v>
      </c>
      <c r="Y229" s="46">
        <f t="shared" si="53"/>
        <v>0</v>
      </c>
    </row>
    <row r="230" spans="1:25" hidden="1" x14ac:dyDescent="0.25">
      <c r="B230" s="43" t="s">
        <v>42</v>
      </c>
      <c r="C230" s="44">
        <f t="shared" si="46"/>
        <v>26878</v>
      </c>
      <c r="D230" s="44">
        <v>27207</v>
      </c>
      <c r="E230" s="44">
        <f t="shared" si="47"/>
        <v>329</v>
      </c>
      <c r="F230" s="44">
        <v>146</v>
      </c>
      <c r="G230" s="70">
        <f t="shared" si="56"/>
        <v>48034</v>
      </c>
      <c r="H230" s="44">
        <f t="shared" si="49"/>
        <v>2789</v>
      </c>
      <c r="I230" s="44">
        <v>2814</v>
      </c>
      <c r="J230" s="44">
        <f t="shared" si="50"/>
        <v>25</v>
      </c>
      <c r="K230" s="44">
        <f t="shared" si="57"/>
        <v>593</v>
      </c>
      <c r="L230" s="46">
        <f t="shared" si="59"/>
        <v>14825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58"/>
        <v>160959</v>
      </c>
      <c r="V230" s="46">
        <f t="shared" si="51"/>
        <v>0</v>
      </c>
      <c r="W230" s="46">
        <f t="shared" si="52"/>
        <v>160959</v>
      </c>
      <c r="X230" s="70">
        <v>161000</v>
      </c>
      <c r="Y230" s="46">
        <f t="shared" si="53"/>
        <v>-41</v>
      </c>
    </row>
    <row r="231" spans="1:25" hidden="1" x14ac:dyDescent="0.25">
      <c r="B231" s="43" t="s">
        <v>43</v>
      </c>
      <c r="C231" s="44">
        <f t="shared" si="46"/>
        <v>27207</v>
      </c>
      <c r="D231" s="44">
        <v>27608</v>
      </c>
      <c r="E231" s="44">
        <f t="shared" si="47"/>
        <v>401</v>
      </c>
      <c r="F231" s="44">
        <v>146</v>
      </c>
      <c r="G231" s="70">
        <f t="shared" si="56"/>
        <v>58546</v>
      </c>
      <c r="H231" s="44">
        <f t="shared" si="49"/>
        <v>2814</v>
      </c>
      <c r="I231" s="44">
        <v>2844</v>
      </c>
      <c r="J231" s="44">
        <f t="shared" si="50"/>
        <v>30</v>
      </c>
      <c r="K231" s="44">
        <f t="shared" si="57"/>
        <v>593</v>
      </c>
      <c r="L231" s="46">
        <f t="shared" si="59"/>
        <v>17790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58"/>
        <v>174722</v>
      </c>
      <c r="V231" s="46">
        <f t="shared" si="51"/>
        <v>-41</v>
      </c>
      <c r="W231" s="46">
        <f t="shared" si="52"/>
        <v>174681</v>
      </c>
      <c r="X231" s="70">
        <v>174681</v>
      </c>
      <c r="Y231" s="46">
        <f t="shared" si="53"/>
        <v>0</v>
      </c>
    </row>
    <row r="232" spans="1:25" hidden="1" x14ac:dyDescent="0.25">
      <c r="B232" s="43" t="s">
        <v>44</v>
      </c>
      <c r="C232" s="44">
        <f t="shared" si="46"/>
        <v>27608</v>
      </c>
      <c r="D232" s="44">
        <v>27983</v>
      </c>
      <c r="E232" s="44">
        <f t="shared" si="47"/>
        <v>375</v>
      </c>
      <c r="F232" s="44">
        <v>146</v>
      </c>
      <c r="G232" s="70">
        <f t="shared" si="56"/>
        <v>54750</v>
      </c>
      <c r="H232" s="44">
        <f t="shared" si="49"/>
        <v>2844</v>
      </c>
      <c r="I232" s="44">
        <v>2876</v>
      </c>
      <c r="J232" s="44">
        <f t="shared" si="50"/>
        <v>32</v>
      </c>
      <c r="K232" s="44">
        <f t="shared" si="57"/>
        <v>593</v>
      </c>
      <c r="L232" s="46">
        <f t="shared" si="59"/>
        <v>18976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58"/>
        <v>171959</v>
      </c>
      <c r="V232" s="46">
        <f t="shared" si="51"/>
        <v>0</v>
      </c>
      <c r="W232" s="46">
        <f t="shared" si="52"/>
        <v>171959</v>
      </c>
      <c r="X232" s="70">
        <v>171959</v>
      </c>
      <c r="Y232" s="46">
        <f t="shared" si="53"/>
        <v>0</v>
      </c>
    </row>
    <row r="233" spans="1:25" hidden="1" x14ac:dyDescent="0.25">
      <c r="B233" s="43" t="s">
        <v>45</v>
      </c>
      <c r="C233" s="44">
        <f t="shared" si="46"/>
        <v>27983</v>
      </c>
      <c r="D233" s="44">
        <v>28189</v>
      </c>
      <c r="E233" s="44">
        <f t="shared" si="47"/>
        <v>206</v>
      </c>
      <c r="F233" s="44">
        <v>146</v>
      </c>
      <c r="G233" s="70">
        <f t="shared" si="56"/>
        <v>30076</v>
      </c>
      <c r="H233" s="44">
        <f t="shared" si="49"/>
        <v>2876</v>
      </c>
      <c r="I233" s="44">
        <v>2901</v>
      </c>
      <c r="J233" s="44">
        <f t="shared" si="50"/>
        <v>25</v>
      </c>
      <c r="K233" s="44">
        <f t="shared" si="57"/>
        <v>593</v>
      </c>
      <c r="L233" s="46">
        <f t="shared" si="59"/>
        <v>14825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58"/>
        <v>143249</v>
      </c>
      <c r="V233" s="46">
        <f t="shared" si="51"/>
        <v>0</v>
      </c>
      <c r="W233" s="46">
        <f t="shared" si="52"/>
        <v>143249</v>
      </c>
      <c r="X233" s="70">
        <v>143249</v>
      </c>
      <c r="Y233" s="46">
        <f t="shared" si="53"/>
        <v>0</v>
      </c>
    </row>
    <row r="234" spans="1:25" ht="15.75" hidden="1" thickBot="1" x14ac:dyDescent="0.3">
      <c r="B234" s="83" t="s">
        <v>46</v>
      </c>
      <c r="C234" s="84">
        <f t="shared" si="46"/>
        <v>28189</v>
      </c>
      <c r="D234" s="84">
        <v>28686</v>
      </c>
      <c r="E234" s="84">
        <f t="shared" si="47"/>
        <v>497</v>
      </c>
      <c r="F234" s="84">
        <v>146</v>
      </c>
      <c r="G234" s="35">
        <f t="shared" si="56"/>
        <v>72562</v>
      </c>
      <c r="H234" s="84">
        <f t="shared" si="49"/>
        <v>2901</v>
      </c>
      <c r="I234" s="84">
        <v>2962</v>
      </c>
      <c r="J234" s="84">
        <f t="shared" si="50"/>
        <v>61</v>
      </c>
      <c r="K234" s="84">
        <f t="shared" si="57"/>
        <v>593</v>
      </c>
      <c r="L234" s="36">
        <f t="shared" si="59"/>
        <v>36173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58"/>
        <v>207152</v>
      </c>
      <c r="V234" s="36">
        <f t="shared" si="51"/>
        <v>0</v>
      </c>
      <c r="W234" s="36">
        <f t="shared" si="52"/>
        <v>207152</v>
      </c>
      <c r="X234" s="131">
        <v>207152</v>
      </c>
      <c r="Y234" s="36">
        <f t="shared" si="53"/>
        <v>0</v>
      </c>
    </row>
    <row r="235" spans="1:25" hidden="1" x14ac:dyDescent="0.25">
      <c r="A235">
        <v>2022</v>
      </c>
      <c r="B235" s="43" t="s">
        <v>35</v>
      </c>
      <c r="C235" s="44">
        <f t="shared" ref="C235:C245" si="60">D234</f>
        <v>28686</v>
      </c>
      <c r="D235" s="44">
        <v>29155</v>
      </c>
      <c r="E235" s="44">
        <f t="shared" ref="E235:E245" si="61">D235-C235</f>
        <v>469</v>
      </c>
      <c r="F235" s="44">
        <v>146</v>
      </c>
      <c r="G235" s="70">
        <f t="shared" ref="G235:G245" si="62">E235*F235</f>
        <v>68474</v>
      </c>
      <c r="H235" s="44">
        <f t="shared" ref="H235:H245" si="63">I234</f>
        <v>2962</v>
      </c>
      <c r="I235" s="44">
        <v>3013</v>
      </c>
      <c r="J235" s="44">
        <f>I235-H235</f>
        <v>51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32436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58"/>
        <v>205809</v>
      </c>
      <c r="V235" s="46">
        <f t="shared" ref="V235:V245" si="64">Y234</f>
        <v>0</v>
      </c>
      <c r="W235" s="46">
        <f t="shared" ref="W235:W245" si="65">U235+V235</f>
        <v>205809</v>
      </c>
      <c r="X235" s="135">
        <v>205809</v>
      </c>
      <c r="Y235" s="46">
        <f t="shared" si="53"/>
        <v>0</v>
      </c>
    </row>
    <row r="236" spans="1:25" hidden="1" x14ac:dyDescent="0.25">
      <c r="B236" s="43" t="s">
        <v>36</v>
      </c>
      <c r="C236" s="44">
        <f t="shared" si="60"/>
        <v>29155</v>
      </c>
      <c r="D236" s="44">
        <v>29615</v>
      </c>
      <c r="E236" s="44">
        <f t="shared" si="61"/>
        <v>460</v>
      </c>
      <c r="F236" s="44">
        <v>146</v>
      </c>
      <c r="G236" s="70">
        <f t="shared" si="62"/>
        <v>67160</v>
      </c>
      <c r="H236" s="44">
        <f t="shared" si="63"/>
        <v>3013</v>
      </c>
      <c r="I236" s="44">
        <v>3068</v>
      </c>
      <c r="J236" s="44">
        <f t="shared" ref="J236:J246" si="66">I236-H236</f>
        <v>55</v>
      </c>
      <c r="K236" s="44">
        <f t="shared" ref="K236:K243" si="67">IF(J236&lt;=80,636,IF(AND(J236&gt;=81,J236&lt;=100),840,IF(AND(J236&gt;=101,J236&lt;=200),1455,IF(J236&gt;=201,2681,))))</f>
        <v>636</v>
      </c>
      <c r="L236" s="46">
        <f t="shared" ref="L236:L242" si="68">IF(K236=636,K236*J236,IF(K236=840,80*636+(J236-80)*840,IF(K236=1455,80*636+20*840+(J236-100)*1455,IF(K236=2501,80*636+20*840+100*1455+(J236-200)*2681,))))</f>
        <v>34980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58"/>
        <v>224800</v>
      </c>
      <c r="V236" s="46">
        <f t="shared" si="64"/>
        <v>0</v>
      </c>
      <c r="W236" s="46">
        <f t="shared" si="65"/>
        <v>224800</v>
      </c>
      <c r="X236" s="135">
        <v>224800</v>
      </c>
      <c r="Y236" s="46">
        <f t="shared" si="53"/>
        <v>0</v>
      </c>
    </row>
    <row r="237" spans="1:25" hidden="1" x14ac:dyDescent="0.25">
      <c r="B237" s="43" t="s">
        <v>37</v>
      </c>
      <c r="C237" s="44">
        <f t="shared" si="60"/>
        <v>29615</v>
      </c>
      <c r="D237" s="44">
        <v>30054</v>
      </c>
      <c r="E237" s="44">
        <f t="shared" si="61"/>
        <v>439</v>
      </c>
      <c r="F237" s="44">
        <v>146</v>
      </c>
      <c r="G237" s="70">
        <f t="shared" si="62"/>
        <v>64094</v>
      </c>
      <c r="H237" s="44">
        <f t="shared" si="63"/>
        <v>3068</v>
      </c>
      <c r="I237" s="44">
        <v>3115</v>
      </c>
      <c r="J237" s="44">
        <f t="shared" si="66"/>
        <v>47</v>
      </c>
      <c r="K237" s="44">
        <f t="shared" si="67"/>
        <v>636</v>
      </c>
      <c r="L237" s="46">
        <f t="shared" si="68"/>
        <v>29892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58"/>
        <v>199039</v>
      </c>
      <c r="V237" s="46">
        <f t="shared" si="64"/>
        <v>0</v>
      </c>
      <c r="W237" s="46">
        <f t="shared" si="65"/>
        <v>199039</v>
      </c>
      <c r="X237" s="70">
        <v>199039</v>
      </c>
      <c r="Y237" s="46">
        <f t="shared" ref="Y237:Y244" si="69">W237-X237</f>
        <v>0</v>
      </c>
    </row>
    <row r="238" spans="1:25" hidden="1" x14ac:dyDescent="0.25">
      <c r="B238" s="43" t="s">
        <v>38</v>
      </c>
      <c r="C238" s="44">
        <f t="shared" si="60"/>
        <v>30054</v>
      </c>
      <c r="D238" s="44">
        <v>30534</v>
      </c>
      <c r="E238" s="44">
        <f t="shared" si="61"/>
        <v>480</v>
      </c>
      <c r="F238" s="44">
        <v>146</v>
      </c>
      <c r="G238" s="70">
        <f t="shared" si="62"/>
        <v>70080</v>
      </c>
      <c r="H238" s="44">
        <f t="shared" si="63"/>
        <v>3115</v>
      </c>
      <c r="I238" s="44">
        <v>3168</v>
      </c>
      <c r="J238" s="44">
        <f t="shared" si="66"/>
        <v>53</v>
      </c>
      <c r="K238" s="44">
        <f t="shared" si="67"/>
        <v>636</v>
      </c>
      <c r="L238" s="46">
        <f t="shared" si="68"/>
        <v>33708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58"/>
        <v>208976</v>
      </c>
      <c r="V238" s="46">
        <f t="shared" si="64"/>
        <v>0</v>
      </c>
      <c r="W238" s="46">
        <f t="shared" si="65"/>
        <v>208976</v>
      </c>
      <c r="X238" s="70">
        <v>208976</v>
      </c>
      <c r="Y238" s="46">
        <f t="shared" si="69"/>
        <v>0</v>
      </c>
    </row>
    <row r="239" spans="1:25" hidden="1" x14ac:dyDescent="0.25">
      <c r="B239" s="43" t="s">
        <v>39</v>
      </c>
      <c r="C239" s="44">
        <f t="shared" si="60"/>
        <v>30534</v>
      </c>
      <c r="D239" s="44">
        <v>30943</v>
      </c>
      <c r="E239" s="44">
        <f t="shared" si="61"/>
        <v>409</v>
      </c>
      <c r="F239" s="44">
        <v>146</v>
      </c>
      <c r="G239" s="70">
        <f t="shared" si="62"/>
        <v>59714</v>
      </c>
      <c r="H239" s="44">
        <f t="shared" si="63"/>
        <v>3168</v>
      </c>
      <c r="I239" s="44">
        <v>3192</v>
      </c>
      <c r="J239" s="44">
        <f t="shared" si="66"/>
        <v>24</v>
      </c>
      <c r="K239" s="44">
        <f t="shared" si="67"/>
        <v>636</v>
      </c>
      <c r="L239" s="46">
        <f t="shared" si="68"/>
        <v>15264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58"/>
        <v>180317</v>
      </c>
      <c r="V239" s="46">
        <f t="shared" si="64"/>
        <v>0</v>
      </c>
      <c r="W239" s="46">
        <f t="shared" si="65"/>
        <v>180317</v>
      </c>
      <c r="X239" s="135">
        <v>180317</v>
      </c>
      <c r="Y239" s="46">
        <f t="shared" si="69"/>
        <v>0</v>
      </c>
    </row>
    <row r="240" spans="1:25" hidden="1" x14ac:dyDescent="0.25">
      <c r="B240" s="43" t="s">
        <v>40</v>
      </c>
      <c r="C240" s="44">
        <f t="shared" si="60"/>
        <v>30943</v>
      </c>
      <c r="D240" s="44">
        <v>31519</v>
      </c>
      <c r="E240" s="44">
        <f t="shared" si="61"/>
        <v>576</v>
      </c>
      <c r="F240" s="44">
        <v>146</v>
      </c>
      <c r="G240" s="70">
        <f t="shared" si="62"/>
        <v>84096</v>
      </c>
      <c r="H240" s="44">
        <f t="shared" si="63"/>
        <v>3192</v>
      </c>
      <c r="I240" s="44">
        <v>3223</v>
      </c>
      <c r="J240" s="44">
        <f t="shared" si="66"/>
        <v>31</v>
      </c>
      <c r="K240" s="44">
        <f t="shared" si="67"/>
        <v>636</v>
      </c>
      <c r="L240" s="46">
        <f t="shared" si="68"/>
        <v>19716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58"/>
        <v>209273</v>
      </c>
      <c r="V240" s="46">
        <f t="shared" si="64"/>
        <v>0</v>
      </c>
      <c r="W240" s="46">
        <f t="shared" si="65"/>
        <v>209273</v>
      </c>
      <c r="X240" s="135">
        <v>209273</v>
      </c>
      <c r="Y240" s="70">
        <f t="shared" si="69"/>
        <v>0</v>
      </c>
    </row>
    <row r="241" spans="1:25" hidden="1" x14ac:dyDescent="0.25">
      <c r="B241" s="43" t="s">
        <v>41</v>
      </c>
      <c r="C241" s="44">
        <f t="shared" si="60"/>
        <v>31519</v>
      </c>
      <c r="D241" s="44">
        <v>32112</v>
      </c>
      <c r="E241" s="44">
        <f t="shared" si="61"/>
        <v>593</v>
      </c>
      <c r="F241" s="44">
        <v>146</v>
      </c>
      <c r="G241" s="70">
        <f t="shared" si="62"/>
        <v>86578</v>
      </c>
      <c r="H241" s="44">
        <f t="shared" si="63"/>
        <v>3223</v>
      </c>
      <c r="I241" s="44">
        <v>3249</v>
      </c>
      <c r="J241" s="44">
        <f t="shared" si="66"/>
        <v>26</v>
      </c>
      <c r="K241" s="44">
        <f t="shared" si="67"/>
        <v>636</v>
      </c>
      <c r="L241" s="46">
        <f t="shared" si="68"/>
        <v>16536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58"/>
        <v>208674</v>
      </c>
      <c r="V241" s="46">
        <f t="shared" si="64"/>
        <v>0</v>
      </c>
      <c r="W241" s="46">
        <f t="shared" si="65"/>
        <v>208674</v>
      </c>
      <c r="X241" s="70">
        <v>208674</v>
      </c>
      <c r="Y241" s="46">
        <f t="shared" si="69"/>
        <v>0</v>
      </c>
    </row>
    <row r="242" spans="1:25" hidden="1" x14ac:dyDescent="0.25">
      <c r="B242" s="43" t="s">
        <v>42</v>
      </c>
      <c r="C242" s="44">
        <f t="shared" si="60"/>
        <v>32112</v>
      </c>
      <c r="D242" s="44">
        <v>32658</v>
      </c>
      <c r="E242" s="44">
        <f t="shared" si="61"/>
        <v>546</v>
      </c>
      <c r="F242" s="44">
        <v>146</v>
      </c>
      <c r="G242" s="70">
        <f t="shared" si="62"/>
        <v>79716</v>
      </c>
      <c r="H242" s="44">
        <f t="shared" si="63"/>
        <v>3249</v>
      </c>
      <c r="I242" s="44">
        <v>3272</v>
      </c>
      <c r="J242" s="44">
        <f t="shared" si="66"/>
        <v>23</v>
      </c>
      <c r="K242" s="44">
        <f t="shared" si="67"/>
        <v>636</v>
      </c>
      <c r="L242" s="46">
        <f t="shared" si="68"/>
        <v>14628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58"/>
        <v>200030</v>
      </c>
      <c r="V242" s="46">
        <f t="shared" si="64"/>
        <v>0</v>
      </c>
      <c r="W242" s="46">
        <f t="shared" si="65"/>
        <v>200030</v>
      </c>
      <c r="X242" s="70">
        <v>200030</v>
      </c>
      <c r="Y242" s="46">
        <f t="shared" si="69"/>
        <v>0</v>
      </c>
    </row>
    <row r="243" spans="1:25" hidden="1" x14ac:dyDescent="0.25">
      <c r="B243" s="43" t="s">
        <v>43</v>
      </c>
      <c r="C243" s="44">
        <f t="shared" si="60"/>
        <v>32658</v>
      </c>
      <c r="D243" s="44">
        <v>32767</v>
      </c>
      <c r="E243" s="44">
        <f t="shared" si="61"/>
        <v>109</v>
      </c>
      <c r="F243" s="44">
        <v>146</v>
      </c>
      <c r="G243" s="70">
        <f t="shared" si="62"/>
        <v>15914</v>
      </c>
      <c r="H243" s="44">
        <f t="shared" si="63"/>
        <v>3272</v>
      </c>
      <c r="I243" s="44">
        <v>3274</v>
      </c>
      <c r="J243" s="44">
        <f t="shared" si="66"/>
        <v>2</v>
      </c>
      <c r="K243" s="44">
        <f t="shared" si="67"/>
        <v>636</v>
      </c>
      <c r="L243" s="46">
        <f>IF(K243=636,K243*J243,IF(K243=840,80*636+(J243-80)*840,IF(K243=1455,80*636+20*840+(J243-100)*1455,IF(K243=2681,80*636+20*840+100*1455+(J243-200)*2681,))))</f>
        <v>1272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58"/>
        <v>122998</v>
      </c>
      <c r="V243" s="46">
        <f t="shared" si="64"/>
        <v>0</v>
      </c>
      <c r="W243" s="46">
        <f t="shared" si="65"/>
        <v>122998</v>
      </c>
      <c r="X243" s="70">
        <v>122998</v>
      </c>
      <c r="Y243" s="46">
        <f t="shared" si="69"/>
        <v>0</v>
      </c>
    </row>
    <row r="244" spans="1:25" hidden="1" x14ac:dyDescent="0.25">
      <c r="B244" s="43" t="s">
        <v>44</v>
      </c>
      <c r="C244" s="44">
        <f t="shared" si="60"/>
        <v>32767</v>
      </c>
      <c r="D244" s="44">
        <v>32852</v>
      </c>
      <c r="E244" s="44">
        <f t="shared" si="61"/>
        <v>85</v>
      </c>
      <c r="F244" s="44">
        <v>146</v>
      </c>
      <c r="G244" s="70">
        <f t="shared" si="62"/>
        <v>12410</v>
      </c>
      <c r="H244" s="44">
        <f t="shared" si="63"/>
        <v>3274</v>
      </c>
      <c r="I244" s="44">
        <v>3287</v>
      </c>
      <c r="J244" s="44">
        <f t="shared" si="66"/>
        <v>13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8268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58"/>
        <v>126593</v>
      </c>
      <c r="V244" s="46">
        <f t="shared" si="64"/>
        <v>0</v>
      </c>
      <c r="W244" s="46">
        <f t="shared" si="65"/>
        <v>126593</v>
      </c>
      <c r="X244" s="216"/>
      <c r="Y244" s="46">
        <f t="shared" si="69"/>
        <v>126593</v>
      </c>
    </row>
    <row r="245" spans="1:25" hidden="1" x14ac:dyDescent="0.25">
      <c r="B245" s="43" t="s">
        <v>45</v>
      </c>
      <c r="C245" s="44">
        <f t="shared" si="60"/>
        <v>32852</v>
      </c>
      <c r="D245" s="44">
        <v>32960</v>
      </c>
      <c r="E245" s="44">
        <f t="shared" si="61"/>
        <v>108</v>
      </c>
      <c r="F245" s="44">
        <v>146</v>
      </c>
      <c r="G245" s="70">
        <f t="shared" si="62"/>
        <v>15768</v>
      </c>
      <c r="H245" s="44">
        <f t="shared" si="63"/>
        <v>3287</v>
      </c>
      <c r="I245" s="44">
        <v>3305</v>
      </c>
      <c r="J245" s="44">
        <f t="shared" si="66"/>
        <v>18</v>
      </c>
      <c r="K245" s="44">
        <f>IF(J245&lt;=40,636,IF(AND(J245&gt;=41,J245&lt;=80),840,IF(AND(J245&gt;=81,J245&lt;=100),1455,IF(J245&gt;=101,2681,))))</f>
        <v>636</v>
      </c>
      <c r="L245" s="46">
        <f>IF(K245=636,K245*J245,IF(K245=840,40*636+(J245-40)*840,IF(K245=1455,40*636+40*840+(J245-80)*1455,IF(K245=2681,40*636+40*840+20*1455+(J245-100)*2681,))))</f>
        <v>11448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58"/>
        <v>133195</v>
      </c>
      <c r="V245" s="46">
        <f t="shared" si="64"/>
        <v>126593</v>
      </c>
      <c r="W245" s="46">
        <f t="shared" si="65"/>
        <v>259788</v>
      </c>
      <c r="X245" s="216">
        <v>259788</v>
      </c>
      <c r="Y245" s="46">
        <f t="shared" ref="Y245:Y246" si="70">W245-X245</f>
        <v>0</v>
      </c>
    </row>
    <row r="246" spans="1:25" ht="15.75" hidden="1" thickBot="1" x14ac:dyDescent="0.3">
      <c r="B246" s="83" t="s">
        <v>46</v>
      </c>
      <c r="C246" s="84">
        <f t="shared" ref="C246" si="71">D245</f>
        <v>32960</v>
      </c>
      <c r="D246" s="84">
        <v>33123</v>
      </c>
      <c r="E246" s="84">
        <f t="shared" ref="E246" si="72">D246-C246</f>
        <v>163</v>
      </c>
      <c r="F246" s="84">
        <v>146</v>
      </c>
      <c r="G246" s="35">
        <f t="shared" ref="G246" si="73">E246*F246</f>
        <v>23798</v>
      </c>
      <c r="H246" s="84">
        <f t="shared" ref="H246" si="74">I245</f>
        <v>3305</v>
      </c>
      <c r="I246" s="84">
        <v>3332</v>
      </c>
      <c r="J246" s="84">
        <f t="shared" si="66"/>
        <v>27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17172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58"/>
        <v>147038</v>
      </c>
      <c r="V246" s="36">
        <f t="shared" ref="V246" si="75">Y245</f>
        <v>0</v>
      </c>
      <c r="W246" s="36">
        <f t="shared" ref="W246" si="76">U246+V246</f>
        <v>147038</v>
      </c>
      <c r="X246" s="212"/>
      <c r="Y246" s="36">
        <f t="shared" si="70"/>
        <v>147038</v>
      </c>
    </row>
    <row r="247" spans="1:25" x14ac:dyDescent="0.25">
      <c r="A247">
        <v>2023</v>
      </c>
      <c r="B247" s="43" t="s">
        <v>35</v>
      </c>
      <c r="C247" s="44">
        <f t="shared" ref="C247:C270" si="77">D246</f>
        <v>33123</v>
      </c>
      <c r="D247" s="44">
        <v>33334</v>
      </c>
      <c r="E247" s="44">
        <f t="shared" ref="E247:E270" si="78">D247-C247</f>
        <v>211</v>
      </c>
      <c r="F247" s="44">
        <v>165</v>
      </c>
      <c r="G247" s="70">
        <f t="shared" ref="G247:G270" si="79">E247*F247</f>
        <v>34815</v>
      </c>
      <c r="H247" s="44">
        <f t="shared" ref="H247:H270" si="80">I246</f>
        <v>3332</v>
      </c>
      <c r="I247" s="44">
        <v>3351</v>
      </c>
      <c r="J247" s="44">
        <f t="shared" ref="J247:J270" si="81">I247-H247</f>
        <v>19</v>
      </c>
      <c r="K247" s="44">
        <f>IF(J247&lt;=40,717,IF(AND(J247&gt;=41,J247&lt;=80),948,IF(AND(J247&gt;=81,J247&lt;=100),1641,IF(J247&gt;=101,3024,))))</f>
        <v>717</v>
      </c>
      <c r="L247" s="46">
        <f>IF(K247=717,K247*J247,IF(K247=948,40*717+(J247-40)*948,IF(K247=1641,40*717+40*948+(J247-80)*1641,IF(K247=3024,40*717+40*948+20*1641+(J247-100)*3024,))))</f>
        <v>13623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58"/>
        <v>186787</v>
      </c>
      <c r="V247" s="46">
        <f t="shared" ref="V247:V270" si="82">Y246</f>
        <v>147038</v>
      </c>
      <c r="W247" s="46">
        <f t="shared" ref="W247:W270" si="83">U247+V247</f>
        <v>333825</v>
      </c>
      <c r="X247" s="70">
        <v>333825</v>
      </c>
      <c r="Y247" s="46">
        <f t="shared" ref="Y247:Y270" si="84">W247-X247</f>
        <v>0</v>
      </c>
    </row>
    <row r="248" spans="1:25" x14ac:dyDescent="0.25">
      <c r="B248" s="43" t="s">
        <v>36</v>
      </c>
      <c r="C248" s="44">
        <f t="shared" si="77"/>
        <v>33334</v>
      </c>
      <c r="D248" s="44">
        <v>33490</v>
      </c>
      <c r="E248" s="44">
        <f t="shared" si="78"/>
        <v>156</v>
      </c>
      <c r="F248" s="44">
        <v>165</v>
      </c>
      <c r="G248" s="70">
        <f t="shared" si="79"/>
        <v>25740</v>
      </c>
      <c r="H248" s="44">
        <f t="shared" si="80"/>
        <v>3351</v>
      </c>
      <c r="I248" s="44">
        <v>3368</v>
      </c>
      <c r="J248" s="44">
        <f t="shared" si="81"/>
        <v>17</v>
      </c>
      <c r="K248" s="44">
        <f t="shared" ref="K248:K258" si="85">IF(J248&lt;=40,717,IF(AND(J248&gt;=41,J248&lt;=80),948,IF(AND(J248&gt;=81,J248&lt;=100),1641,IF(J248&gt;=101,3024,))))</f>
        <v>717</v>
      </c>
      <c r="L248" s="46">
        <f t="shared" ref="L248:L258" si="86">IF(K248=717,K248*J248,IF(K248=948,40*717+(J248-40)*948,IF(K248=1641,40*717+40*948+(J248-80)*1641,IF(K248=3024,40*717+40*948+20*1641+(J248-100)*3024,))))</f>
        <v>12189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58"/>
        <v>176345</v>
      </c>
      <c r="V248" s="46">
        <f t="shared" si="82"/>
        <v>0</v>
      </c>
      <c r="W248" s="46">
        <f t="shared" si="83"/>
        <v>176345</v>
      </c>
      <c r="X248" s="70">
        <v>176345</v>
      </c>
      <c r="Y248" s="46">
        <f t="shared" si="84"/>
        <v>0</v>
      </c>
    </row>
    <row r="249" spans="1:25" x14ac:dyDescent="0.25">
      <c r="B249" s="43" t="s">
        <v>37</v>
      </c>
      <c r="C249" s="44">
        <f t="shared" si="77"/>
        <v>33490</v>
      </c>
      <c r="D249" s="44">
        <v>33694</v>
      </c>
      <c r="E249" s="44">
        <f t="shared" si="78"/>
        <v>204</v>
      </c>
      <c r="F249" s="44">
        <v>165</v>
      </c>
      <c r="G249" s="70">
        <f t="shared" si="79"/>
        <v>33660</v>
      </c>
      <c r="H249" s="44">
        <f t="shared" si="80"/>
        <v>3368</v>
      </c>
      <c r="I249" s="44">
        <v>3393</v>
      </c>
      <c r="J249" s="44">
        <f t="shared" si="81"/>
        <v>25</v>
      </c>
      <c r="K249" s="44">
        <f t="shared" si="85"/>
        <v>717</v>
      </c>
      <c r="L249" s="46">
        <f t="shared" si="86"/>
        <v>17925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58"/>
        <v>190021</v>
      </c>
      <c r="V249" s="46">
        <f t="shared" si="82"/>
        <v>0</v>
      </c>
      <c r="W249" s="46">
        <f t="shared" si="83"/>
        <v>190021</v>
      </c>
      <c r="X249" s="216"/>
      <c r="Y249" s="46">
        <f t="shared" si="84"/>
        <v>190021</v>
      </c>
    </row>
    <row r="250" spans="1:25" x14ac:dyDescent="0.25">
      <c r="B250" s="43" t="s">
        <v>38</v>
      </c>
      <c r="C250" s="44">
        <f t="shared" si="77"/>
        <v>33694</v>
      </c>
      <c r="D250" s="44">
        <v>33883</v>
      </c>
      <c r="E250" s="44">
        <f t="shared" si="78"/>
        <v>189</v>
      </c>
      <c r="F250" s="44">
        <v>165</v>
      </c>
      <c r="G250" s="70">
        <f t="shared" si="79"/>
        <v>31185</v>
      </c>
      <c r="H250" s="44">
        <f t="shared" si="80"/>
        <v>3393</v>
      </c>
      <c r="I250" s="44">
        <v>3408</v>
      </c>
      <c r="J250" s="44">
        <f t="shared" si="81"/>
        <v>15</v>
      </c>
      <c r="K250" s="44">
        <f t="shared" si="85"/>
        <v>717</v>
      </c>
      <c r="L250" s="46">
        <f t="shared" si="86"/>
        <v>10755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58"/>
        <v>180455</v>
      </c>
      <c r="V250" s="46">
        <f t="shared" si="82"/>
        <v>190021</v>
      </c>
      <c r="W250" s="46">
        <f t="shared" si="83"/>
        <v>370476</v>
      </c>
      <c r="X250" s="70">
        <v>370476</v>
      </c>
      <c r="Y250" s="46">
        <f t="shared" si="84"/>
        <v>0</v>
      </c>
    </row>
    <row r="251" spans="1:25" x14ac:dyDescent="0.25">
      <c r="B251" s="43" t="s">
        <v>39</v>
      </c>
      <c r="C251" s="44">
        <f t="shared" si="77"/>
        <v>33883</v>
      </c>
      <c r="D251" s="44">
        <v>34041</v>
      </c>
      <c r="E251" s="44">
        <f t="shared" si="78"/>
        <v>158</v>
      </c>
      <c r="F251" s="44">
        <v>169</v>
      </c>
      <c r="G251" s="70">
        <f t="shared" si="79"/>
        <v>26702</v>
      </c>
      <c r="H251" s="44">
        <f t="shared" si="80"/>
        <v>3408</v>
      </c>
      <c r="I251" s="44">
        <v>3412</v>
      </c>
      <c r="J251" s="44">
        <f t="shared" si="81"/>
        <v>4</v>
      </c>
      <c r="K251" s="44">
        <f t="shared" si="85"/>
        <v>717</v>
      </c>
      <c r="L251" s="46">
        <f t="shared" si="86"/>
        <v>2868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58"/>
        <v>168143</v>
      </c>
      <c r="V251" s="46">
        <f t="shared" si="82"/>
        <v>0</v>
      </c>
      <c r="W251" s="46">
        <f t="shared" si="83"/>
        <v>168143</v>
      </c>
      <c r="X251" s="138"/>
      <c r="Y251" s="46">
        <f t="shared" si="84"/>
        <v>168143</v>
      </c>
    </row>
    <row r="252" spans="1:25" x14ac:dyDescent="0.25">
      <c r="B252" s="43" t="s">
        <v>40</v>
      </c>
      <c r="C252" s="44">
        <f t="shared" si="77"/>
        <v>34041</v>
      </c>
      <c r="D252" s="44">
        <v>34196</v>
      </c>
      <c r="E252" s="44">
        <f t="shared" si="78"/>
        <v>155</v>
      </c>
      <c r="F252" s="44">
        <v>165</v>
      </c>
      <c r="G252" s="70">
        <f t="shared" si="79"/>
        <v>25575</v>
      </c>
      <c r="H252" s="44">
        <f t="shared" si="80"/>
        <v>3412</v>
      </c>
      <c r="I252" s="44">
        <v>3422</v>
      </c>
      <c r="J252" s="44">
        <f t="shared" si="81"/>
        <v>10</v>
      </c>
      <c r="K252" s="44">
        <f t="shared" si="85"/>
        <v>717</v>
      </c>
      <c r="L252" s="46">
        <f t="shared" si="86"/>
        <v>7170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58"/>
        <v>171335</v>
      </c>
      <c r="V252" s="46">
        <f t="shared" si="82"/>
        <v>168143</v>
      </c>
      <c r="W252" s="46">
        <f t="shared" si="83"/>
        <v>339478</v>
      </c>
      <c r="X252" s="137">
        <v>339478</v>
      </c>
      <c r="Y252" s="46">
        <f t="shared" ref="Y252" si="87">W252-X252</f>
        <v>0</v>
      </c>
    </row>
    <row r="253" spans="1:25" x14ac:dyDescent="0.25">
      <c r="B253" s="43" t="s">
        <v>41</v>
      </c>
      <c r="C253" s="44">
        <f t="shared" si="77"/>
        <v>34196</v>
      </c>
      <c r="D253" s="44">
        <v>34378</v>
      </c>
      <c r="E253" s="44">
        <f t="shared" si="78"/>
        <v>182</v>
      </c>
      <c r="F253" s="44">
        <v>165</v>
      </c>
      <c r="G253" s="70">
        <f t="shared" si="79"/>
        <v>30030</v>
      </c>
      <c r="H253" s="44">
        <f t="shared" si="80"/>
        <v>3422</v>
      </c>
      <c r="I253" s="44">
        <v>3424</v>
      </c>
      <c r="J253" s="44">
        <f t="shared" si="81"/>
        <v>2</v>
      </c>
      <c r="K253" s="44">
        <f t="shared" si="85"/>
        <v>717</v>
      </c>
      <c r="L253" s="46">
        <f t="shared" si="86"/>
        <v>1434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58"/>
        <v>170042</v>
      </c>
      <c r="V253" s="46">
        <f t="shared" si="82"/>
        <v>0</v>
      </c>
      <c r="W253" s="46">
        <f t="shared" si="83"/>
        <v>170042</v>
      </c>
      <c r="X253" s="137">
        <v>170042</v>
      </c>
      <c r="Y253" s="46">
        <f t="shared" si="84"/>
        <v>0</v>
      </c>
    </row>
    <row r="254" spans="1:25" x14ac:dyDescent="0.25">
      <c r="B254" s="43" t="s">
        <v>42</v>
      </c>
      <c r="C254" s="44">
        <f t="shared" si="77"/>
        <v>34378</v>
      </c>
      <c r="D254" s="44">
        <v>34484</v>
      </c>
      <c r="E254" s="44">
        <f t="shared" si="78"/>
        <v>106</v>
      </c>
      <c r="F254" s="44">
        <v>165</v>
      </c>
      <c r="G254" s="70">
        <f t="shared" si="79"/>
        <v>17490</v>
      </c>
      <c r="H254" s="44">
        <f t="shared" si="80"/>
        <v>3424</v>
      </c>
      <c r="I254" s="44">
        <v>3424</v>
      </c>
      <c r="J254" s="44">
        <f t="shared" si="81"/>
        <v>0</v>
      </c>
      <c r="K254" s="44">
        <f t="shared" si="85"/>
        <v>717</v>
      </c>
      <c r="L254" s="46">
        <f t="shared" si="86"/>
        <v>0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58"/>
        <v>156092</v>
      </c>
      <c r="V254" s="46">
        <f t="shared" si="82"/>
        <v>0</v>
      </c>
      <c r="W254" s="46">
        <f t="shared" si="83"/>
        <v>156092</v>
      </c>
      <c r="X254" s="137">
        <v>156092</v>
      </c>
      <c r="Y254" s="46">
        <f t="shared" si="84"/>
        <v>0</v>
      </c>
    </row>
    <row r="255" spans="1:25" x14ac:dyDescent="0.25">
      <c r="B255" s="43" t="s">
        <v>43</v>
      </c>
      <c r="C255" s="44">
        <f t="shared" si="77"/>
        <v>34484</v>
      </c>
      <c r="D255" s="44">
        <v>34706</v>
      </c>
      <c r="E255" s="44">
        <f t="shared" si="78"/>
        <v>222</v>
      </c>
      <c r="F255" s="44">
        <v>165</v>
      </c>
      <c r="G255" s="70">
        <f t="shared" si="79"/>
        <v>36630</v>
      </c>
      <c r="H255" s="44">
        <f t="shared" si="80"/>
        <v>3424</v>
      </c>
      <c r="I255" s="44">
        <v>3427</v>
      </c>
      <c r="J255" s="44">
        <f t="shared" si="81"/>
        <v>3</v>
      </c>
      <c r="K255" s="44">
        <f t="shared" si="85"/>
        <v>717</v>
      </c>
      <c r="L255" s="46">
        <f t="shared" si="86"/>
        <v>2151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58"/>
        <v>177403</v>
      </c>
      <c r="V255" s="46">
        <f t="shared" si="82"/>
        <v>0</v>
      </c>
      <c r="W255" s="46">
        <f t="shared" si="83"/>
        <v>177403</v>
      </c>
      <c r="X255" s="216"/>
      <c r="Y255" s="46">
        <f t="shared" si="84"/>
        <v>177403</v>
      </c>
    </row>
    <row r="256" spans="1:25" x14ac:dyDescent="0.25">
      <c r="B256" s="43" t="s">
        <v>44</v>
      </c>
      <c r="C256" s="44">
        <f t="shared" si="77"/>
        <v>34706</v>
      </c>
      <c r="D256" s="44">
        <v>34882</v>
      </c>
      <c r="E256" s="44">
        <f t="shared" si="78"/>
        <v>176</v>
      </c>
      <c r="F256" s="44">
        <v>165</v>
      </c>
      <c r="G256" s="70">
        <f t="shared" si="79"/>
        <v>29040</v>
      </c>
      <c r="H256" s="44">
        <f t="shared" si="80"/>
        <v>3427</v>
      </c>
      <c r="I256" s="44">
        <v>3442</v>
      </c>
      <c r="J256" s="44">
        <f t="shared" si="81"/>
        <v>15</v>
      </c>
      <c r="K256" s="44">
        <f t="shared" si="85"/>
        <v>717</v>
      </c>
      <c r="L256" s="46">
        <f t="shared" si="86"/>
        <v>10755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58"/>
        <v>178474</v>
      </c>
      <c r="V256" s="46">
        <f t="shared" si="82"/>
        <v>177403</v>
      </c>
      <c r="W256" s="46">
        <f t="shared" si="83"/>
        <v>355877</v>
      </c>
      <c r="X256" s="137">
        <v>355877</v>
      </c>
      <c r="Y256" s="46">
        <f t="shared" si="84"/>
        <v>0</v>
      </c>
    </row>
    <row r="257" spans="1:25" x14ac:dyDescent="0.25">
      <c r="B257" s="43" t="s">
        <v>45</v>
      </c>
      <c r="C257" s="44">
        <f t="shared" si="77"/>
        <v>34882</v>
      </c>
      <c r="D257" s="44">
        <v>35063</v>
      </c>
      <c r="E257" s="44">
        <f t="shared" si="78"/>
        <v>181</v>
      </c>
      <c r="F257" s="44">
        <v>165</v>
      </c>
      <c r="G257" s="70">
        <f t="shared" si="79"/>
        <v>29865</v>
      </c>
      <c r="H257" s="44">
        <f t="shared" si="80"/>
        <v>3442</v>
      </c>
      <c r="I257" s="44">
        <v>3456</v>
      </c>
      <c r="J257" s="44">
        <f t="shared" si="81"/>
        <v>14</v>
      </c>
      <c r="K257" s="44">
        <f t="shared" si="85"/>
        <v>717</v>
      </c>
      <c r="L257" s="46">
        <f t="shared" si="86"/>
        <v>10038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58"/>
        <v>178635</v>
      </c>
      <c r="V257" s="46">
        <f t="shared" si="82"/>
        <v>0</v>
      </c>
      <c r="W257" s="46">
        <f t="shared" si="83"/>
        <v>178635</v>
      </c>
      <c r="X257" s="137">
        <v>178635</v>
      </c>
      <c r="Y257" s="46">
        <f t="shared" si="84"/>
        <v>0</v>
      </c>
    </row>
    <row r="258" spans="1:25" ht="15.75" thickBot="1" x14ac:dyDescent="0.3">
      <c r="B258" s="43" t="s">
        <v>46</v>
      </c>
      <c r="C258" s="44">
        <f t="shared" si="77"/>
        <v>35063</v>
      </c>
      <c r="D258" s="44">
        <v>35393</v>
      </c>
      <c r="E258" s="44">
        <f t="shared" si="78"/>
        <v>330</v>
      </c>
      <c r="F258" s="44">
        <v>165</v>
      </c>
      <c r="G258" s="70">
        <f t="shared" si="79"/>
        <v>54450</v>
      </c>
      <c r="H258" s="44">
        <f t="shared" si="80"/>
        <v>3456</v>
      </c>
      <c r="I258" s="44">
        <v>3482</v>
      </c>
      <c r="J258" s="44">
        <f t="shared" si="81"/>
        <v>26</v>
      </c>
      <c r="K258" s="44">
        <f t="shared" si="85"/>
        <v>717</v>
      </c>
      <c r="L258" s="46">
        <f t="shared" si="86"/>
        <v>18642</v>
      </c>
      <c r="M258" s="70">
        <v>4910</v>
      </c>
      <c r="N258" s="70">
        <v>11037</v>
      </c>
      <c r="O258" s="70"/>
      <c r="P258" s="70"/>
      <c r="Q258" s="70"/>
      <c r="R258" s="70"/>
      <c r="S258" s="70">
        <v>122853</v>
      </c>
      <c r="T258" s="70"/>
      <c r="U258" s="70">
        <f t="shared" si="58"/>
        <v>211892</v>
      </c>
      <c r="V258" s="46">
        <f t="shared" si="82"/>
        <v>0</v>
      </c>
      <c r="W258" s="46">
        <f t="shared" si="83"/>
        <v>211892</v>
      </c>
      <c r="X258" s="137"/>
      <c r="Y258" s="241">
        <f t="shared" si="84"/>
        <v>211892</v>
      </c>
    </row>
    <row r="259" spans="1:25" ht="15.75" thickBot="1" x14ac:dyDescent="0.3">
      <c r="A259">
        <v>2024</v>
      </c>
      <c r="B259" s="195" t="s">
        <v>35</v>
      </c>
      <c r="C259" s="175">
        <f t="shared" si="77"/>
        <v>35393</v>
      </c>
      <c r="D259" s="175">
        <v>35769</v>
      </c>
      <c r="E259" s="175">
        <f t="shared" si="78"/>
        <v>376</v>
      </c>
      <c r="F259" s="175">
        <v>171</v>
      </c>
      <c r="G259" s="177">
        <f t="shared" si="79"/>
        <v>64296</v>
      </c>
      <c r="H259" s="175">
        <f t="shared" si="80"/>
        <v>3482</v>
      </c>
      <c r="I259" s="175">
        <v>3530</v>
      </c>
      <c r="J259" s="175">
        <f t="shared" si="81"/>
        <v>48</v>
      </c>
      <c r="K259" s="175">
        <f>IF(J259&lt;=40,745,IF(AND(J259&gt;=41,J259&lt;=80),985,IF(AND(J259&gt;=81,J259&lt;=100),1705,IF(J259&gt;=101,3142,))))</f>
        <v>985</v>
      </c>
      <c r="L259" s="176">
        <f>IF(K259=745,K259*J259,IF(K259=985,40*745+(J259-40)*985,IF(K259=1705,40*745+40*985+(J259-80)*1705,IF(K259=3142,40*745+40*985+20*1705+(J259-100)*3142,))))</f>
        <v>37680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251721</v>
      </c>
      <c r="V259" s="176">
        <f t="shared" si="82"/>
        <v>211892</v>
      </c>
      <c r="W259" s="176">
        <f t="shared" si="83"/>
        <v>463613</v>
      </c>
      <c r="X259" s="240"/>
      <c r="Y259" s="176">
        <f t="shared" si="84"/>
        <v>463613</v>
      </c>
    </row>
    <row r="260" spans="1:25" hidden="1" x14ac:dyDescent="0.25">
      <c r="B260" s="224" t="s">
        <v>36</v>
      </c>
      <c r="C260" s="225">
        <f>D259</f>
        <v>35769</v>
      </c>
      <c r="D260" s="225"/>
      <c r="E260" s="225">
        <f t="shared" si="78"/>
        <v>-35769</v>
      </c>
      <c r="F260" s="225">
        <v>171</v>
      </c>
      <c r="G260" s="223">
        <f t="shared" si="79"/>
        <v>-6116499</v>
      </c>
      <c r="H260" s="225">
        <f t="shared" si="80"/>
        <v>3530</v>
      </c>
      <c r="I260" s="225"/>
      <c r="J260" s="225">
        <f t="shared" si="81"/>
        <v>-3530</v>
      </c>
      <c r="K260" s="225">
        <f t="shared" ref="K260:K270" si="88">IF(J260&lt;=40,745,IF(AND(J260&gt;=41,J260&lt;=80),985,IF(AND(J260&gt;=81,J260&lt;=100),1705,IF(J260&gt;=101,3142,))))</f>
        <v>745</v>
      </c>
      <c r="L260" s="226">
        <f t="shared" ref="L260:L270" si="89">IF(K260=745,K260*J260,IF(K260=985,40*745+(J260-40)*985,IF(K260=1705,40*745+40*985+(J260-80)*1705,IF(K260=3142,40*745+40*985+20*1705+(J260-100)*3142,))))</f>
        <v>-2629850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90">G260+L260+M260+N260++O260+P260+Q260+R260+S260+T260</f>
        <v>-8596604</v>
      </c>
      <c r="V260" s="226">
        <f t="shared" si="82"/>
        <v>463613</v>
      </c>
      <c r="W260" s="226">
        <f t="shared" si="83"/>
        <v>-8132991</v>
      </c>
      <c r="X260" s="227"/>
      <c r="Y260" s="226">
        <f t="shared" si="84"/>
        <v>-8132991</v>
      </c>
    </row>
    <row r="261" spans="1:25" hidden="1" x14ac:dyDescent="0.25">
      <c r="B261" s="224" t="s">
        <v>37</v>
      </c>
      <c r="C261" s="225">
        <f t="shared" si="77"/>
        <v>0</v>
      </c>
      <c r="D261" s="225"/>
      <c r="E261" s="225">
        <f t="shared" si="78"/>
        <v>0</v>
      </c>
      <c r="F261" s="225">
        <v>171</v>
      </c>
      <c r="G261" s="223">
        <f t="shared" si="79"/>
        <v>0</v>
      </c>
      <c r="H261" s="225">
        <f t="shared" si="80"/>
        <v>0</v>
      </c>
      <c r="I261" s="225"/>
      <c r="J261" s="225">
        <f t="shared" si="81"/>
        <v>0</v>
      </c>
      <c r="K261" s="225">
        <f t="shared" si="88"/>
        <v>745</v>
      </c>
      <c r="L261" s="226">
        <f t="shared" si="89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90"/>
        <v>149745</v>
      </c>
      <c r="V261" s="226">
        <f t="shared" si="82"/>
        <v>-8132991</v>
      </c>
      <c r="W261" s="226">
        <f t="shared" si="83"/>
        <v>-7983246</v>
      </c>
      <c r="X261" s="227"/>
      <c r="Y261" s="226">
        <f t="shared" si="84"/>
        <v>-7983246</v>
      </c>
    </row>
    <row r="262" spans="1:25" hidden="1" x14ac:dyDescent="0.25">
      <c r="B262" s="224" t="s">
        <v>38</v>
      </c>
      <c r="C262" s="225">
        <f t="shared" si="77"/>
        <v>0</v>
      </c>
      <c r="D262" s="225"/>
      <c r="E262" s="225">
        <f t="shared" si="78"/>
        <v>0</v>
      </c>
      <c r="F262" s="225">
        <v>171</v>
      </c>
      <c r="G262" s="223">
        <f t="shared" si="79"/>
        <v>0</v>
      </c>
      <c r="H262" s="225">
        <f t="shared" si="80"/>
        <v>0</v>
      </c>
      <c r="I262" s="225"/>
      <c r="J262" s="225">
        <f t="shared" si="81"/>
        <v>0</v>
      </c>
      <c r="K262" s="225">
        <f t="shared" si="88"/>
        <v>745</v>
      </c>
      <c r="L262" s="226">
        <f t="shared" si="89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90"/>
        <v>149745</v>
      </c>
      <c r="V262" s="226">
        <f t="shared" si="82"/>
        <v>-7983246</v>
      </c>
      <c r="W262" s="226">
        <f t="shared" si="83"/>
        <v>-7833501</v>
      </c>
      <c r="X262" s="227"/>
      <c r="Y262" s="226">
        <f t="shared" si="84"/>
        <v>-7833501</v>
      </c>
    </row>
    <row r="263" spans="1:25" hidden="1" x14ac:dyDescent="0.25">
      <c r="B263" s="224" t="s">
        <v>39</v>
      </c>
      <c r="C263" s="225">
        <f t="shared" si="77"/>
        <v>0</v>
      </c>
      <c r="D263" s="225"/>
      <c r="E263" s="225">
        <f t="shared" si="78"/>
        <v>0</v>
      </c>
      <c r="F263" s="225">
        <v>171</v>
      </c>
      <c r="G263" s="223">
        <f t="shared" si="79"/>
        <v>0</v>
      </c>
      <c r="H263" s="225">
        <f t="shared" si="80"/>
        <v>0</v>
      </c>
      <c r="I263" s="225"/>
      <c r="J263" s="225">
        <f t="shared" si="81"/>
        <v>0</v>
      </c>
      <c r="K263" s="225">
        <f t="shared" si="88"/>
        <v>745</v>
      </c>
      <c r="L263" s="226">
        <f t="shared" si="89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90"/>
        <v>149745</v>
      </c>
      <c r="V263" s="226">
        <f t="shared" si="82"/>
        <v>-7833501</v>
      </c>
      <c r="W263" s="226">
        <f t="shared" si="83"/>
        <v>-7683756</v>
      </c>
      <c r="X263" s="227"/>
      <c r="Y263" s="226">
        <f t="shared" si="84"/>
        <v>-7683756</v>
      </c>
    </row>
    <row r="264" spans="1:25" hidden="1" x14ac:dyDescent="0.25">
      <c r="B264" s="224" t="s">
        <v>40</v>
      </c>
      <c r="C264" s="225">
        <f t="shared" si="77"/>
        <v>0</v>
      </c>
      <c r="D264" s="225"/>
      <c r="E264" s="225">
        <f t="shared" si="78"/>
        <v>0</v>
      </c>
      <c r="F264" s="225">
        <v>171</v>
      </c>
      <c r="G264" s="223">
        <f t="shared" si="79"/>
        <v>0</v>
      </c>
      <c r="H264" s="225">
        <f t="shared" si="80"/>
        <v>0</v>
      </c>
      <c r="I264" s="225"/>
      <c r="J264" s="225">
        <f t="shared" si="81"/>
        <v>0</v>
      </c>
      <c r="K264" s="225">
        <f t="shared" si="88"/>
        <v>745</v>
      </c>
      <c r="L264" s="226">
        <f t="shared" si="89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90"/>
        <v>149745</v>
      </c>
      <c r="V264" s="226">
        <f t="shared" si="82"/>
        <v>-7683756</v>
      </c>
      <c r="W264" s="226">
        <f t="shared" si="83"/>
        <v>-7534011</v>
      </c>
      <c r="X264" s="227"/>
      <c r="Y264" s="226">
        <f t="shared" si="84"/>
        <v>-7534011</v>
      </c>
    </row>
    <row r="265" spans="1:25" s="199" customFormat="1" hidden="1" x14ac:dyDescent="0.25">
      <c r="A265"/>
      <c r="B265" s="224" t="s">
        <v>41</v>
      </c>
      <c r="C265" s="225">
        <f t="shared" si="77"/>
        <v>0</v>
      </c>
      <c r="D265" s="225"/>
      <c r="E265" s="225">
        <f t="shared" si="78"/>
        <v>0</v>
      </c>
      <c r="F265" s="225">
        <v>171</v>
      </c>
      <c r="G265" s="223">
        <f t="shared" si="79"/>
        <v>0</v>
      </c>
      <c r="H265" s="225">
        <f t="shared" si="80"/>
        <v>0</v>
      </c>
      <c r="I265" s="225"/>
      <c r="J265" s="225">
        <f t="shared" si="81"/>
        <v>0</v>
      </c>
      <c r="K265" s="225">
        <f t="shared" si="88"/>
        <v>745</v>
      </c>
      <c r="L265" s="226">
        <f t="shared" si="89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90"/>
        <v>149745</v>
      </c>
      <c r="V265" s="226">
        <f t="shared" si="82"/>
        <v>-7534011</v>
      </c>
      <c r="W265" s="226">
        <f t="shared" si="83"/>
        <v>-7384266</v>
      </c>
      <c r="X265" s="227"/>
      <c r="Y265" s="226">
        <f t="shared" si="84"/>
        <v>-7384266</v>
      </c>
    </row>
    <row r="266" spans="1:25" hidden="1" x14ac:dyDescent="0.25">
      <c r="B266" s="224" t="s">
        <v>42</v>
      </c>
      <c r="C266" s="225">
        <f t="shared" si="77"/>
        <v>0</v>
      </c>
      <c r="D266" s="225"/>
      <c r="E266" s="225">
        <f t="shared" si="78"/>
        <v>0</v>
      </c>
      <c r="F266" s="225">
        <v>171</v>
      </c>
      <c r="G266" s="223">
        <f t="shared" si="79"/>
        <v>0</v>
      </c>
      <c r="H266" s="225">
        <f t="shared" si="80"/>
        <v>0</v>
      </c>
      <c r="I266" s="225"/>
      <c r="J266" s="225">
        <f t="shared" si="81"/>
        <v>0</v>
      </c>
      <c r="K266" s="225">
        <f t="shared" si="88"/>
        <v>745</v>
      </c>
      <c r="L266" s="226">
        <f t="shared" si="89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90"/>
        <v>149745</v>
      </c>
      <c r="V266" s="226">
        <f t="shared" si="82"/>
        <v>-7384266</v>
      </c>
      <c r="W266" s="226">
        <f t="shared" si="83"/>
        <v>-7234521</v>
      </c>
      <c r="X266" s="227"/>
      <c r="Y266" s="226">
        <f t="shared" si="84"/>
        <v>-7234521</v>
      </c>
    </row>
    <row r="267" spans="1:25" hidden="1" x14ac:dyDescent="0.25">
      <c r="B267" s="224" t="s">
        <v>43</v>
      </c>
      <c r="C267" s="225">
        <f t="shared" si="77"/>
        <v>0</v>
      </c>
      <c r="D267" s="225"/>
      <c r="E267" s="225">
        <f t="shared" si="78"/>
        <v>0</v>
      </c>
      <c r="F267" s="225">
        <v>171</v>
      </c>
      <c r="G267" s="223">
        <f t="shared" si="79"/>
        <v>0</v>
      </c>
      <c r="H267" s="225">
        <f t="shared" si="80"/>
        <v>0</v>
      </c>
      <c r="I267" s="225"/>
      <c r="J267" s="225">
        <f t="shared" si="81"/>
        <v>0</v>
      </c>
      <c r="K267" s="225">
        <f t="shared" si="88"/>
        <v>745</v>
      </c>
      <c r="L267" s="226">
        <f t="shared" si="89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90"/>
        <v>149745</v>
      </c>
      <c r="V267" s="226">
        <f t="shared" si="82"/>
        <v>-7234521</v>
      </c>
      <c r="W267" s="226">
        <f t="shared" si="83"/>
        <v>-7084776</v>
      </c>
      <c r="X267" s="227"/>
      <c r="Y267" s="226">
        <f t="shared" si="84"/>
        <v>-7084776</v>
      </c>
    </row>
    <row r="268" spans="1:25" hidden="1" x14ac:dyDescent="0.25">
      <c r="B268" s="224" t="s">
        <v>44</v>
      </c>
      <c r="C268" s="225">
        <f t="shared" si="77"/>
        <v>0</v>
      </c>
      <c r="D268" s="225"/>
      <c r="E268" s="225">
        <f t="shared" si="78"/>
        <v>0</v>
      </c>
      <c r="F268" s="225">
        <v>171</v>
      </c>
      <c r="G268" s="223">
        <f t="shared" si="79"/>
        <v>0</v>
      </c>
      <c r="H268" s="225">
        <f t="shared" si="80"/>
        <v>0</v>
      </c>
      <c r="I268" s="225"/>
      <c r="J268" s="225">
        <f t="shared" si="81"/>
        <v>0</v>
      </c>
      <c r="K268" s="225">
        <f t="shared" si="88"/>
        <v>745</v>
      </c>
      <c r="L268" s="226">
        <f t="shared" si="89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90"/>
        <v>149745</v>
      </c>
      <c r="V268" s="226">
        <f t="shared" si="82"/>
        <v>-7084776</v>
      </c>
      <c r="W268" s="226">
        <f t="shared" si="83"/>
        <v>-6935031</v>
      </c>
      <c r="X268" s="227"/>
      <c r="Y268" s="226">
        <f t="shared" si="84"/>
        <v>-6935031</v>
      </c>
    </row>
    <row r="269" spans="1:25" ht="15.75" hidden="1" thickBot="1" x14ac:dyDescent="0.3">
      <c r="B269" s="224" t="s">
        <v>45</v>
      </c>
      <c r="C269" s="225">
        <f t="shared" si="77"/>
        <v>0</v>
      </c>
      <c r="D269" s="225"/>
      <c r="E269" s="225">
        <f t="shared" si="78"/>
        <v>0</v>
      </c>
      <c r="F269" s="225">
        <v>171</v>
      </c>
      <c r="G269" s="223">
        <f t="shared" si="79"/>
        <v>0</v>
      </c>
      <c r="H269" s="225">
        <f t="shared" si="80"/>
        <v>0</v>
      </c>
      <c r="I269" s="225"/>
      <c r="J269" s="225">
        <f t="shared" si="81"/>
        <v>0</v>
      </c>
      <c r="K269" s="225">
        <f t="shared" si="88"/>
        <v>745</v>
      </c>
      <c r="L269" s="226">
        <f t="shared" si="89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90"/>
        <v>149745</v>
      </c>
      <c r="V269" s="226">
        <f t="shared" si="82"/>
        <v>-6935031</v>
      </c>
      <c r="W269" s="226">
        <f t="shared" si="83"/>
        <v>-6785286</v>
      </c>
      <c r="X269" s="227"/>
      <c r="Y269" s="226">
        <f t="shared" si="84"/>
        <v>-6785286</v>
      </c>
    </row>
    <row r="270" spans="1:25" ht="15.75" hidden="1" thickBot="1" x14ac:dyDescent="0.3">
      <c r="B270" s="195" t="s">
        <v>46</v>
      </c>
      <c r="C270" s="175">
        <f t="shared" si="77"/>
        <v>0</v>
      </c>
      <c r="D270" s="175"/>
      <c r="E270" s="175">
        <f t="shared" si="78"/>
        <v>0</v>
      </c>
      <c r="F270" s="175">
        <f>F269</f>
        <v>171</v>
      </c>
      <c r="G270" s="177">
        <f t="shared" si="79"/>
        <v>0</v>
      </c>
      <c r="H270" s="175">
        <f t="shared" si="80"/>
        <v>0</v>
      </c>
      <c r="I270" s="175"/>
      <c r="J270" s="175">
        <f t="shared" si="81"/>
        <v>0</v>
      </c>
      <c r="K270" s="225">
        <f t="shared" si="88"/>
        <v>745</v>
      </c>
      <c r="L270" s="226">
        <f t="shared" si="89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90"/>
        <v>149745</v>
      </c>
      <c r="V270" s="176">
        <f t="shared" si="82"/>
        <v>-6785286</v>
      </c>
      <c r="W270" s="176">
        <f t="shared" si="83"/>
        <v>-6635541</v>
      </c>
      <c r="X270" s="177"/>
      <c r="Y270" s="176">
        <f t="shared" si="84"/>
        <v>-6635541</v>
      </c>
    </row>
    <row r="272" spans="1:25" x14ac:dyDescent="0.25">
      <c r="V272" s="215"/>
    </row>
    <row r="273" spans="7:22" ht="15.75" thickBot="1" x14ac:dyDescent="0.3">
      <c r="V273" s="215"/>
    </row>
    <row r="274" spans="7:22" ht="15.75" thickBot="1" x14ac:dyDescent="0.3">
      <c r="G274" s="262" t="s">
        <v>166</v>
      </c>
      <c r="H274" s="263"/>
      <c r="I274" s="264"/>
      <c r="L274" s="114"/>
      <c r="M274" s="114"/>
      <c r="V274" s="215"/>
    </row>
    <row r="275" spans="7:22" x14ac:dyDescent="0.25">
      <c r="G275" s="204" t="s">
        <v>109</v>
      </c>
      <c r="H275" s="205"/>
      <c r="I275" s="153">
        <v>717</v>
      </c>
      <c r="L275" s="114"/>
      <c r="M275" s="114"/>
    </row>
    <row r="276" spans="7:22" ht="15.75" thickBot="1" x14ac:dyDescent="0.3">
      <c r="G276" s="206" t="s">
        <v>110</v>
      </c>
      <c r="H276" s="207"/>
      <c r="I276" s="154">
        <v>4910</v>
      </c>
      <c r="M276" s="114"/>
    </row>
    <row r="277" spans="7:22" ht="15.75" thickBot="1" x14ac:dyDescent="0.3">
      <c r="G277" s="260" t="s">
        <v>157</v>
      </c>
      <c r="H277" s="265"/>
      <c r="I277" s="261"/>
    </row>
    <row r="278" spans="7:22" ht="15.75" thickBot="1" x14ac:dyDescent="0.3">
      <c r="G278" s="260" t="s">
        <v>111</v>
      </c>
      <c r="H278" s="261"/>
      <c r="I278" s="155" t="s">
        <v>112</v>
      </c>
    </row>
    <row r="279" spans="7:22" x14ac:dyDescent="0.25">
      <c r="G279" s="208">
        <v>1</v>
      </c>
      <c r="H279" s="157">
        <v>40</v>
      </c>
      <c r="I279" s="158">
        <v>717</v>
      </c>
    </row>
    <row r="280" spans="7:22" x14ac:dyDescent="0.25">
      <c r="G280" s="209">
        <v>41</v>
      </c>
      <c r="H280" s="160">
        <v>80</v>
      </c>
      <c r="I280" s="161">
        <v>948</v>
      </c>
    </row>
    <row r="281" spans="7:22" x14ac:dyDescent="0.25">
      <c r="G281" s="210">
        <v>81</v>
      </c>
      <c r="H281" s="163">
        <v>100</v>
      </c>
      <c r="I281" s="161">
        <v>1641</v>
      </c>
    </row>
    <row r="282" spans="7:22" ht="15.75" thickBot="1" x14ac:dyDescent="0.3">
      <c r="G282" s="211">
        <v>101</v>
      </c>
      <c r="H282" s="165" t="s">
        <v>113</v>
      </c>
      <c r="I282" s="166">
        <v>3024</v>
      </c>
    </row>
    <row r="283" spans="7:22" ht="15.75" thickBot="1" x14ac:dyDescent="0.3">
      <c r="G283" s="167"/>
      <c r="H283" s="168"/>
      <c r="I283" s="169"/>
    </row>
  </sheetData>
  <mergeCells count="11">
    <mergeCell ref="G278:H278"/>
    <mergeCell ref="B1:C1"/>
    <mergeCell ref="D1:F1"/>
    <mergeCell ref="B2:C2"/>
    <mergeCell ref="D2:F2"/>
    <mergeCell ref="B3:C3"/>
    <mergeCell ref="AA5:AA6"/>
    <mergeCell ref="S4:W4"/>
    <mergeCell ref="N4:R4"/>
    <mergeCell ref="G274:I274"/>
    <mergeCell ref="G277:I277"/>
  </mergeCells>
  <phoneticPr fontId="17" type="noConversion"/>
  <conditionalFormatting sqref="Y7:Y95 Y97:Y222">
    <cfRule type="cellIs" dxfId="1831" priority="68" stopIfTrue="1" operator="lessThan">
      <formula>-0.999999</formula>
    </cfRule>
    <cfRule type="cellIs" dxfId="1830" priority="69" stopIfTrue="1" operator="greaterThan">
      <formula>0.9999999</formula>
    </cfRule>
  </conditionalFormatting>
  <conditionalFormatting sqref="J7:J222">
    <cfRule type="cellIs" dxfId="1829" priority="67" operator="greaterThan">
      <formula>100</formula>
    </cfRule>
  </conditionalFormatting>
  <conditionalFormatting sqref="X7:X192">
    <cfRule type="cellIs" dxfId="1828" priority="66" operator="lessThan">
      <formula>1</formula>
    </cfRule>
  </conditionalFormatting>
  <conditionalFormatting sqref="X195:X196">
    <cfRule type="cellIs" dxfId="1827" priority="65" operator="lessThan">
      <formula>1</formula>
    </cfRule>
  </conditionalFormatting>
  <conditionalFormatting sqref="X197:X199">
    <cfRule type="cellIs" dxfId="1826" priority="64" operator="lessThan">
      <formula>1</formula>
    </cfRule>
  </conditionalFormatting>
  <conditionalFormatting sqref="X200">
    <cfRule type="cellIs" dxfId="1825" priority="62" operator="lessThan">
      <formula>1</formula>
    </cfRule>
  </conditionalFormatting>
  <conditionalFormatting sqref="X201">
    <cfRule type="cellIs" dxfId="1824" priority="61" operator="lessThan">
      <formula>1</formula>
    </cfRule>
  </conditionalFormatting>
  <conditionalFormatting sqref="X202">
    <cfRule type="cellIs" dxfId="1823" priority="60" operator="lessThan">
      <formula>1</formula>
    </cfRule>
  </conditionalFormatting>
  <conditionalFormatting sqref="X203">
    <cfRule type="cellIs" dxfId="1822" priority="59" operator="lessThan">
      <formula>1</formula>
    </cfRule>
  </conditionalFormatting>
  <conditionalFormatting sqref="X204:X205">
    <cfRule type="cellIs" dxfId="1821" priority="58" operator="lessThan">
      <formula>1</formula>
    </cfRule>
  </conditionalFormatting>
  <conditionalFormatting sqref="X206:X207">
    <cfRule type="cellIs" dxfId="1820" priority="57" operator="lessThan">
      <formula>1</formula>
    </cfRule>
  </conditionalFormatting>
  <conditionalFormatting sqref="X208">
    <cfRule type="cellIs" dxfId="1819" priority="56" operator="lessThan">
      <formula>1</formula>
    </cfRule>
  </conditionalFormatting>
  <conditionalFormatting sqref="X210">
    <cfRule type="cellIs" dxfId="1818" priority="55" operator="lessThan">
      <formula>1</formula>
    </cfRule>
  </conditionalFormatting>
  <conditionalFormatting sqref="X211">
    <cfRule type="cellIs" dxfId="1817" priority="54" operator="lessThan">
      <formula>1</formula>
    </cfRule>
  </conditionalFormatting>
  <conditionalFormatting sqref="X212">
    <cfRule type="cellIs" dxfId="1816" priority="53" operator="lessThan">
      <formula>1</formula>
    </cfRule>
  </conditionalFormatting>
  <conditionalFormatting sqref="X213">
    <cfRule type="cellIs" dxfId="1815" priority="52" operator="lessThan">
      <formula>1</formula>
    </cfRule>
  </conditionalFormatting>
  <conditionalFormatting sqref="X215">
    <cfRule type="cellIs" dxfId="1814" priority="51" operator="lessThan">
      <formula>1</formula>
    </cfRule>
  </conditionalFormatting>
  <conditionalFormatting sqref="X216">
    <cfRule type="cellIs" dxfId="1813" priority="50" operator="lessThan">
      <formula>1</formula>
    </cfRule>
  </conditionalFormatting>
  <conditionalFormatting sqref="J223:J258">
    <cfRule type="cellIs" dxfId="1812" priority="49" operator="greaterThan">
      <formula>100</formula>
    </cfRule>
  </conditionalFormatting>
  <conditionalFormatting sqref="Y230">
    <cfRule type="cellIs" dxfId="1811" priority="47" stopIfTrue="1" operator="lessThan">
      <formula>-0.999999</formula>
    </cfRule>
    <cfRule type="cellIs" dxfId="1810" priority="48" stopIfTrue="1" operator="greaterThan">
      <formula>0.9999999</formula>
    </cfRule>
  </conditionalFormatting>
  <conditionalFormatting sqref="Y234">
    <cfRule type="cellIs" dxfId="1809" priority="45" stopIfTrue="1" operator="lessThan">
      <formula>-0.999999</formula>
    </cfRule>
    <cfRule type="cellIs" dxfId="1808" priority="46" stopIfTrue="1" operator="greaterThan">
      <formula>0.9999999</formula>
    </cfRule>
  </conditionalFormatting>
  <conditionalFormatting sqref="X234">
    <cfRule type="cellIs" dxfId="1807" priority="44" operator="lessThan">
      <formula>1</formula>
    </cfRule>
  </conditionalFormatting>
  <conditionalFormatting sqref="Y235">
    <cfRule type="cellIs" dxfId="1806" priority="42" stopIfTrue="1" operator="lessThan">
      <formula>-0.999999</formula>
    </cfRule>
    <cfRule type="cellIs" dxfId="1805" priority="43" stopIfTrue="1" operator="greaterThan">
      <formula>0.9999999</formula>
    </cfRule>
  </conditionalFormatting>
  <conditionalFormatting sqref="X235">
    <cfRule type="cellIs" dxfId="1804" priority="41" operator="lessThan">
      <formula>1</formula>
    </cfRule>
  </conditionalFormatting>
  <conditionalFormatting sqref="Y236">
    <cfRule type="cellIs" dxfId="1803" priority="39" stopIfTrue="1" operator="lessThan">
      <formula>-0.999999</formula>
    </cfRule>
    <cfRule type="cellIs" dxfId="1802" priority="40" stopIfTrue="1" operator="greaterThan">
      <formula>0.9999999</formula>
    </cfRule>
  </conditionalFormatting>
  <conditionalFormatting sqref="X236">
    <cfRule type="cellIs" dxfId="1801" priority="38" operator="lessThan">
      <formula>1</formula>
    </cfRule>
  </conditionalFormatting>
  <conditionalFormatting sqref="Y239">
    <cfRule type="cellIs" dxfId="1800" priority="36" stopIfTrue="1" operator="lessThan">
      <formula>-0.999999</formula>
    </cfRule>
    <cfRule type="cellIs" dxfId="1799" priority="37" stopIfTrue="1" operator="greaterThan">
      <formula>0.9999999</formula>
    </cfRule>
  </conditionalFormatting>
  <conditionalFormatting sqref="X239">
    <cfRule type="cellIs" dxfId="1798" priority="35" operator="lessThan">
      <formula>1</formula>
    </cfRule>
  </conditionalFormatting>
  <conditionalFormatting sqref="Y240">
    <cfRule type="cellIs" dxfId="1797" priority="33" stopIfTrue="1" operator="lessThan">
      <formula>-0.999999</formula>
    </cfRule>
    <cfRule type="cellIs" dxfId="1796" priority="34" stopIfTrue="1" operator="greaterThan">
      <formula>0.9999999</formula>
    </cfRule>
  </conditionalFormatting>
  <conditionalFormatting sqref="X240">
    <cfRule type="cellIs" dxfId="1795" priority="32" operator="lessThan">
      <formula>1</formula>
    </cfRule>
  </conditionalFormatting>
  <conditionalFormatting sqref="X240">
    <cfRule type="cellIs" dxfId="1794" priority="31" operator="lessThan">
      <formula>1</formula>
    </cfRule>
  </conditionalFormatting>
  <conditionalFormatting sqref="X244:X246">
    <cfRule type="cellIs" dxfId="1793" priority="30" operator="lessThan">
      <formula>1</formula>
    </cfRule>
  </conditionalFormatting>
  <conditionalFormatting sqref="X244:X246">
    <cfRule type="cellIs" dxfId="1792" priority="29" operator="lessThan">
      <formula>1</formula>
    </cfRule>
  </conditionalFormatting>
  <conditionalFormatting sqref="Y244:Y246">
    <cfRule type="cellIs" dxfId="1791" priority="27" stopIfTrue="1" operator="lessThan">
      <formula>-0.999999</formula>
    </cfRule>
    <cfRule type="cellIs" dxfId="1790" priority="28" stopIfTrue="1" operator="greaterThan">
      <formula>0.9999999</formula>
    </cfRule>
  </conditionalFormatting>
  <conditionalFormatting sqref="X249">
    <cfRule type="cellIs" dxfId="1789" priority="26" operator="lessThan">
      <formula>1</formula>
    </cfRule>
  </conditionalFormatting>
  <conditionalFormatting sqref="X249">
    <cfRule type="cellIs" dxfId="1788" priority="25" operator="lessThan">
      <formula>1</formula>
    </cfRule>
  </conditionalFormatting>
  <conditionalFormatting sqref="Y249">
    <cfRule type="cellIs" dxfId="1787" priority="23" stopIfTrue="1" operator="lessThan">
      <formula>-0.999999</formula>
    </cfRule>
    <cfRule type="cellIs" dxfId="1786" priority="24" stopIfTrue="1" operator="greaterThan">
      <formula>0.9999999</formula>
    </cfRule>
  </conditionalFormatting>
  <conditionalFormatting sqref="Y251:Y252">
    <cfRule type="cellIs" dxfId="1785" priority="21" stopIfTrue="1" operator="lessThan">
      <formula>-0.999999</formula>
    </cfRule>
    <cfRule type="cellIs" dxfId="1784" priority="22" stopIfTrue="1" operator="greaterThan">
      <formula>0.9999999</formula>
    </cfRule>
  </conditionalFormatting>
  <conditionalFormatting sqref="X251:X252">
    <cfRule type="cellIs" dxfId="1783" priority="20" operator="lessThan">
      <formula>1</formula>
    </cfRule>
  </conditionalFormatting>
  <conditionalFormatting sqref="X255">
    <cfRule type="cellIs" dxfId="1782" priority="19" operator="lessThan">
      <formula>1</formula>
    </cfRule>
  </conditionalFormatting>
  <conditionalFormatting sqref="X255">
    <cfRule type="cellIs" dxfId="1781" priority="18" operator="lessThan">
      <formula>1</formula>
    </cfRule>
  </conditionalFormatting>
  <conditionalFormatting sqref="Y255">
    <cfRule type="cellIs" dxfId="1780" priority="16" stopIfTrue="1" operator="lessThan">
      <formula>-0.999999</formula>
    </cfRule>
    <cfRule type="cellIs" dxfId="1779" priority="17" stopIfTrue="1" operator="greaterThan">
      <formula>0.9999999</formula>
    </cfRule>
  </conditionalFormatting>
  <conditionalFormatting sqref="J259:J270">
    <cfRule type="cellIs" dxfId="1778" priority="15" operator="greaterThan">
      <formula>100</formula>
    </cfRule>
  </conditionalFormatting>
  <conditionalFormatting sqref="Y259:Y263">
    <cfRule type="cellIs" dxfId="1777" priority="13" stopIfTrue="1" operator="lessThan">
      <formula>-0.999999</formula>
    </cfRule>
    <cfRule type="cellIs" dxfId="1776" priority="14" stopIfTrue="1" operator="greaterThan">
      <formula>0.9999999</formula>
    </cfRule>
  </conditionalFormatting>
  <conditionalFormatting sqref="X259:X269">
    <cfRule type="cellIs" dxfId="1775" priority="12" operator="lessThan">
      <formula>1</formula>
    </cfRule>
  </conditionalFormatting>
  <conditionalFormatting sqref="X259:X269">
    <cfRule type="cellIs" dxfId="1774" priority="11" operator="lessThan">
      <formula>1</formula>
    </cfRule>
  </conditionalFormatting>
  <conditionalFormatting sqref="Y264">
    <cfRule type="cellIs" dxfId="1773" priority="9" stopIfTrue="1" operator="lessThan">
      <formula>-0.999999</formula>
    </cfRule>
    <cfRule type="cellIs" dxfId="1772" priority="10" stopIfTrue="1" operator="greaterThan">
      <formula>0.9999999</formula>
    </cfRule>
  </conditionalFormatting>
  <conditionalFormatting sqref="Y265">
    <cfRule type="cellIs" dxfId="1771" priority="7" stopIfTrue="1" operator="lessThan">
      <formula>-0.999999</formula>
    </cfRule>
    <cfRule type="cellIs" dxfId="1770" priority="8" stopIfTrue="1" operator="greaterThan">
      <formula>0.9999999</formula>
    </cfRule>
  </conditionalFormatting>
  <conditionalFormatting sqref="Y266">
    <cfRule type="cellIs" dxfId="1769" priority="5" stopIfTrue="1" operator="lessThan">
      <formula>-0.999999</formula>
    </cfRule>
    <cfRule type="cellIs" dxfId="1768" priority="6" stopIfTrue="1" operator="greaterThan">
      <formula>0.9999999</formula>
    </cfRule>
  </conditionalFormatting>
  <conditionalFormatting sqref="Y267:Y269">
    <cfRule type="cellIs" dxfId="1767" priority="3" stopIfTrue="1" operator="lessThan">
      <formula>-0.999999</formula>
    </cfRule>
    <cfRule type="cellIs" dxfId="1766" priority="4" stopIfTrue="1" operator="greaterThan">
      <formula>0.9999999</formula>
    </cfRule>
  </conditionalFormatting>
  <conditionalFormatting sqref="Y258">
    <cfRule type="cellIs" dxfId="1765" priority="1" stopIfTrue="1" operator="lessThan">
      <formula>-0.999999</formula>
    </cfRule>
    <cfRule type="cellIs" dxfId="1764" priority="2" stopIfTrue="1" operator="greaterThan">
      <formula>0.9999999</formula>
    </cfRule>
  </conditionalFormatting>
  <pageMargins left="0.7" right="0.7" top="0.75" bottom="0.75" header="0.3" footer="0.3"/>
  <pageSetup orientation="portrait" horizontalDpi="4294967293" verticalDpi="4294967293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9"/>
  <dimension ref="A1:AA283"/>
  <sheetViews>
    <sheetView zoomScaleNormal="100" workbookViewId="0">
      <selection activeCell="J259" sqref="J259"/>
    </sheetView>
  </sheetViews>
  <sheetFormatPr baseColWidth="10" defaultRowHeight="15" x14ac:dyDescent="0.25"/>
  <cols>
    <col min="7" max="7" width="12.85546875" bestFit="1" customWidth="1"/>
    <col min="10" max="10" width="10.5703125" customWidth="1"/>
    <col min="11" max="11" width="9" customWidth="1"/>
    <col min="12" max="12" width="11.85546875" bestFit="1" customWidth="1"/>
    <col min="13" max="13" width="12.7109375" customWidth="1"/>
    <col min="14" max="14" width="11.5703125" hidden="1" customWidth="1"/>
    <col min="15" max="15" width="11.5703125" customWidth="1"/>
    <col min="16" max="16" width="14.28515625" customWidth="1"/>
    <col min="17" max="17" width="11.85546875" bestFit="1" customWidth="1"/>
    <col min="18" max="18" width="7.140625" hidden="1" customWidth="1"/>
    <col min="19" max="19" width="12.28515625" customWidth="1"/>
    <col min="20" max="20" width="11.85546875" bestFit="1" customWidth="1"/>
    <col min="21" max="21" width="13.42578125" customWidth="1"/>
    <col min="22" max="22" width="12.85546875" bestFit="1" customWidth="1"/>
    <col min="23" max="23" width="12.42578125" customWidth="1"/>
    <col min="24" max="26" width="13.42578125" customWidth="1"/>
    <col min="27" max="27" width="0" hidden="1" customWidth="1"/>
  </cols>
  <sheetData>
    <row r="1" spans="1:27" x14ac:dyDescent="0.25">
      <c r="B1" s="266" t="s">
        <v>0</v>
      </c>
      <c r="C1" s="266"/>
      <c r="D1" s="267">
        <v>5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125</v>
      </c>
      <c r="B3" s="269" t="s">
        <v>2</v>
      </c>
      <c r="C3" s="269"/>
      <c r="D3" s="146" t="s">
        <v>160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7.25" hidden="1" customHeight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20">
        <v>0</v>
      </c>
      <c r="W96" s="20">
        <v>0</v>
      </c>
      <c r="X96" s="20">
        <v>0</v>
      </c>
      <c r="Y96" s="20">
        <v>0</v>
      </c>
      <c r="AA96">
        <f t="shared" si="10"/>
        <v>0</v>
      </c>
    </row>
    <row r="97" spans="1:27" ht="25.5" hidden="1" customHeight="1" thickBot="1" x14ac:dyDescent="0.3">
      <c r="A97" s="18"/>
      <c r="B97" s="19" t="s">
        <v>41</v>
      </c>
      <c r="C97" s="20">
        <v>0</v>
      </c>
      <c r="D97" s="20">
        <v>0</v>
      </c>
      <c r="E97" s="20">
        <v>0</v>
      </c>
      <c r="F97" s="20">
        <v>146</v>
      </c>
      <c r="G97" s="20">
        <v>0</v>
      </c>
      <c r="H97" s="20">
        <v>0</v>
      </c>
      <c r="I97" s="20">
        <v>0</v>
      </c>
      <c r="J97" s="20">
        <v>0</v>
      </c>
      <c r="K97" s="20">
        <v>360</v>
      </c>
      <c r="L97" s="20">
        <v>0</v>
      </c>
      <c r="M97" s="20">
        <v>0</v>
      </c>
      <c r="N97" s="20"/>
      <c r="O97" s="21"/>
      <c r="P97" s="21"/>
      <c r="Q97" s="20">
        <v>0</v>
      </c>
      <c r="R97" s="20">
        <v>0</v>
      </c>
      <c r="S97" s="20"/>
      <c r="T97" s="20"/>
      <c r="U97" s="20">
        <f t="shared" ref="U97:U128" si="11">G97+L97+M97+R97+S97+N97+Q97+T97</f>
        <v>0</v>
      </c>
      <c r="V97" s="21">
        <v>0</v>
      </c>
      <c r="W97" s="21">
        <f t="shared" si="7"/>
        <v>0</v>
      </c>
      <c r="X97" s="20">
        <v>0</v>
      </c>
      <c r="Y97" s="21"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>
        <v>0</v>
      </c>
      <c r="D98" s="20">
        <v>0</v>
      </c>
      <c r="E98" s="20">
        <v>0</v>
      </c>
      <c r="F98" s="20">
        <v>146</v>
      </c>
      <c r="G98" s="20">
        <v>0</v>
      </c>
      <c r="H98" s="20">
        <v>0</v>
      </c>
      <c r="I98" s="20">
        <v>0</v>
      </c>
      <c r="J98" s="20">
        <v>0</v>
      </c>
      <c r="K98" s="20">
        <v>360</v>
      </c>
      <c r="L98" s="20">
        <v>0</v>
      </c>
      <c r="M98" s="20">
        <v>0</v>
      </c>
      <c r="N98" s="20"/>
      <c r="O98" s="21"/>
      <c r="P98" s="21"/>
      <c r="Q98" s="20">
        <v>0</v>
      </c>
      <c r="R98" s="20">
        <v>0</v>
      </c>
      <c r="S98" s="20"/>
      <c r="T98" s="20">
        <v>0</v>
      </c>
      <c r="U98" s="20">
        <f t="shared" si="11"/>
        <v>0</v>
      </c>
      <c r="V98" s="21">
        <v>0</v>
      </c>
      <c r="W98" s="21">
        <f t="shared" si="7"/>
        <v>0</v>
      </c>
      <c r="X98" s="20">
        <v>0</v>
      </c>
      <c r="Y98" s="21"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0</v>
      </c>
      <c r="E99" s="20">
        <v>0</v>
      </c>
      <c r="F99" s="20">
        <v>146</v>
      </c>
      <c r="G99" s="20">
        <v>0</v>
      </c>
      <c r="H99" s="20">
        <v>0</v>
      </c>
      <c r="I99" s="20">
        <v>0</v>
      </c>
      <c r="J99" s="20">
        <v>0</v>
      </c>
      <c r="K99" s="20">
        <v>360</v>
      </c>
      <c r="L99" s="20">
        <v>0</v>
      </c>
      <c r="M99" s="20">
        <v>0</v>
      </c>
      <c r="N99" s="20">
        <v>55000</v>
      </c>
      <c r="O99" s="21"/>
      <c r="P99" s="21"/>
      <c r="Q99" s="20">
        <v>0</v>
      </c>
      <c r="R99" s="20">
        <v>0</v>
      </c>
      <c r="S99" s="20">
        <v>55000</v>
      </c>
      <c r="T99" s="20"/>
      <c r="U99" s="20">
        <f t="shared" si="11"/>
        <v>110000</v>
      </c>
      <c r="V99" s="21">
        <v>0</v>
      </c>
      <c r="W99" s="21">
        <f t="shared" si="7"/>
        <v>110000</v>
      </c>
      <c r="X99" s="20">
        <v>110000</v>
      </c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0</v>
      </c>
      <c r="D100" s="20">
        <v>0</v>
      </c>
      <c r="E100" s="20">
        <v>0</v>
      </c>
      <c r="F100" s="20">
        <v>146</v>
      </c>
      <c r="G100" s="20">
        <v>0</v>
      </c>
      <c r="H100" s="20">
        <v>0</v>
      </c>
      <c r="I100" s="20">
        <v>0</v>
      </c>
      <c r="J100" s="20">
        <v>0</v>
      </c>
      <c r="K100" s="20">
        <v>360</v>
      </c>
      <c r="L100" s="20">
        <v>0</v>
      </c>
      <c r="M100" s="20">
        <v>0</v>
      </c>
      <c r="N100" s="20"/>
      <c r="O100" s="21"/>
      <c r="P100" s="21"/>
      <c r="Q100" s="20">
        <v>0</v>
      </c>
      <c r="R100" s="20">
        <v>0</v>
      </c>
      <c r="S100" s="20">
        <v>55000</v>
      </c>
      <c r="T100" s="20"/>
      <c r="U100" s="20">
        <f t="shared" si="11"/>
        <v>55000</v>
      </c>
      <c r="V100" s="21">
        <v>0</v>
      </c>
      <c r="W100" s="21">
        <f t="shared" si="7"/>
        <v>55000</v>
      </c>
      <c r="X100" s="20">
        <v>55000</v>
      </c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0</v>
      </c>
      <c r="D101" s="20"/>
      <c r="E101" s="20">
        <v>0</v>
      </c>
      <c r="F101" s="20"/>
      <c r="G101" s="20">
        <v>0</v>
      </c>
      <c r="H101" s="20">
        <v>0</v>
      </c>
      <c r="I101" s="20"/>
      <c r="J101" s="20">
        <v>0</v>
      </c>
      <c r="K101" s="20"/>
      <c r="L101" s="20">
        <v>0</v>
      </c>
      <c r="M101" s="20">
        <v>0</v>
      </c>
      <c r="N101" s="20"/>
      <c r="O101" s="21"/>
      <c r="P101" s="21"/>
      <c r="Q101" s="20">
        <v>0</v>
      </c>
      <c r="R101" s="20">
        <v>0</v>
      </c>
      <c r="S101" s="20">
        <v>55000</v>
      </c>
      <c r="T101" s="20"/>
      <c r="U101" s="20">
        <f t="shared" si="11"/>
        <v>55000</v>
      </c>
      <c r="V101" s="21">
        <v>0</v>
      </c>
      <c r="W101" s="21">
        <f t="shared" si="7"/>
        <v>55000</v>
      </c>
      <c r="X101" s="20">
        <v>55000</v>
      </c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>
        <v>0</v>
      </c>
      <c r="D102" s="20"/>
      <c r="E102" s="20">
        <v>0</v>
      </c>
      <c r="F102" s="20"/>
      <c r="G102" s="20">
        <v>0</v>
      </c>
      <c r="H102" s="20">
        <v>0</v>
      </c>
      <c r="I102" s="20"/>
      <c r="J102" s="20">
        <v>0</v>
      </c>
      <c r="K102" s="20"/>
      <c r="L102" s="20">
        <v>0</v>
      </c>
      <c r="M102" s="20">
        <v>0</v>
      </c>
      <c r="N102" s="20"/>
      <c r="O102" s="21"/>
      <c r="P102" s="21"/>
      <c r="Q102" s="20">
        <v>0</v>
      </c>
      <c r="R102" s="20">
        <v>0</v>
      </c>
      <c r="S102" s="20">
        <v>55000</v>
      </c>
      <c r="T102" s="20"/>
      <c r="U102" s="20">
        <f t="shared" si="11"/>
        <v>55000</v>
      </c>
      <c r="V102" s="21">
        <f t="shared" si="9"/>
        <v>0</v>
      </c>
      <c r="W102" s="21">
        <f t="shared" si="7"/>
        <v>55000</v>
      </c>
      <c r="X102" s="20">
        <v>55000</v>
      </c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0</v>
      </c>
      <c r="D103" s="20"/>
      <c r="E103" s="20">
        <v>0</v>
      </c>
      <c r="F103" s="20">
        <v>0</v>
      </c>
      <c r="G103" s="20">
        <v>0</v>
      </c>
      <c r="H103" s="20">
        <v>0</v>
      </c>
      <c r="I103" s="20"/>
      <c r="J103" s="20">
        <v>0</v>
      </c>
      <c r="K103" s="20">
        <v>0</v>
      </c>
      <c r="L103" s="20">
        <v>0</v>
      </c>
      <c r="M103" s="20">
        <v>0</v>
      </c>
      <c r="N103" s="20"/>
      <c r="O103" s="21"/>
      <c r="P103" s="21"/>
      <c r="Q103" s="20">
        <v>0</v>
      </c>
      <c r="R103" s="20">
        <v>0</v>
      </c>
      <c r="S103" s="20">
        <v>56650</v>
      </c>
      <c r="T103" s="20"/>
      <c r="U103" s="20">
        <f t="shared" si="11"/>
        <v>56650</v>
      </c>
      <c r="V103" s="21">
        <f t="shared" si="9"/>
        <v>0</v>
      </c>
      <c r="W103" s="21">
        <f t="shared" si="7"/>
        <v>56650</v>
      </c>
      <c r="X103" s="20">
        <v>55000</v>
      </c>
      <c r="Y103" s="21">
        <f t="shared" si="8"/>
        <v>1650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0</v>
      </c>
      <c r="D104" s="20"/>
      <c r="E104" s="20">
        <v>0</v>
      </c>
      <c r="F104" s="20">
        <v>0</v>
      </c>
      <c r="G104" s="20">
        <v>0</v>
      </c>
      <c r="H104" s="20">
        <v>0</v>
      </c>
      <c r="I104" s="20"/>
      <c r="J104" s="20">
        <v>0</v>
      </c>
      <c r="K104" s="20">
        <v>0</v>
      </c>
      <c r="L104" s="20">
        <v>0</v>
      </c>
      <c r="M104" s="20">
        <v>0</v>
      </c>
      <c r="N104" s="20"/>
      <c r="O104" s="21"/>
      <c r="P104" s="21"/>
      <c r="Q104" s="20">
        <v>0</v>
      </c>
      <c r="R104" s="20">
        <v>0</v>
      </c>
      <c r="S104" s="20">
        <v>56650</v>
      </c>
      <c r="T104" s="20"/>
      <c r="U104" s="20">
        <f t="shared" si="11"/>
        <v>56650</v>
      </c>
      <c r="V104" s="21">
        <f t="shared" si="9"/>
        <v>1650</v>
      </c>
      <c r="W104" s="21">
        <f t="shared" si="7"/>
        <v>58300</v>
      </c>
      <c r="X104" s="20">
        <v>58300</v>
      </c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0</v>
      </c>
      <c r="D105" s="20"/>
      <c r="E105" s="20">
        <v>0</v>
      </c>
      <c r="F105" s="20">
        <v>0</v>
      </c>
      <c r="G105" s="20">
        <v>0</v>
      </c>
      <c r="H105" s="20">
        <v>0</v>
      </c>
      <c r="I105" s="20"/>
      <c r="J105" s="20">
        <v>0</v>
      </c>
      <c r="K105" s="20">
        <v>0</v>
      </c>
      <c r="L105" s="20">
        <v>0</v>
      </c>
      <c r="M105" s="20">
        <v>0</v>
      </c>
      <c r="N105" s="20"/>
      <c r="O105" s="21"/>
      <c r="P105" s="21"/>
      <c r="Q105" s="20">
        <v>0</v>
      </c>
      <c r="R105" s="20">
        <v>0</v>
      </c>
      <c r="S105" s="20">
        <v>56650</v>
      </c>
      <c r="T105" s="20"/>
      <c r="U105" s="20">
        <f t="shared" si="11"/>
        <v>56650</v>
      </c>
      <c r="V105" s="21">
        <f t="shared" si="9"/>
        <v>0</v>
      </c>
      <c r="W105" s="21">
        <f t="shared" si="7"/>
        <v>56650</v>
      </c>
      <c r="X105" s="20">
        <v>56500</v>
      </c>
      <c r="Y105" s="21">
        <f t="shared" si="8"/>
        <v>150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0</v>
      </c>
      <c r="D106" s="20"/>
      <c r="E106" s="20">
        <v>0</v>
      </c>
      <c r="F106" s="20">
        <v>0</v>
      </c>
      <c r="G106" s="20">
        <v>0</v>
      </c>
      <c r="H106" s="20">
        <v>0</v>
      </c>
      <c r="I106" s="20"/>
      <c r="J106" s="20">
        <v>0</v>
      </c>
      <c r="K106" s="20">
        <v>0</v>
      </c>
      <c r="L106" s="20">
        <v>0</v>
      </c>
      <c r="M106" s="20">
        <v>0</v>
      </c>
      <c r="N106" s="20"/>
      <c r="O106" s="21"/>
      <c r="P106" s="21"/>
      <c r="Q106" s="20">
        <v>0</v>
      </c>
      <c r="R106" s="20">
        <v>0</v>
      </c>
      <c r="S106" s="20">
        <v>56650</v>
      </c>
      <c r="T106" s="20"/>
      <c r="U106" s="20">
        <f t="shared" si="11"/>
        <v>56650</v>
      </c>
      <c r="V106" s="21">
        <f t="shared" si="9"/>
        <v>150</v>
      </c>
      <c r="W106" s="21">
        <f t="shared" si="7"/>
        <v>56800</v>
      </c>
      <c r="X106" s="20">
        <v>56800</v>
      </c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>
        <v>0</v>
      </c>
      <c r="D107" s="20"/>
      <c r="E107" s="20">
        <v>0</v>
      </c>
      <c r="F107" s="20">
        <v>0</v>
      </c>
      <c r="G107" s="20">
        <v>0</v>
      </c>
      <c r="H107" s="20">
        <v>0</v>
      </c>
      <c r="I107" s="20"/>
      <c r="J107" s="20">
        <v>0</v>
      </c>
      <c r="K107" s="20">
        <v>0</v>
      </c>
      <c r="L107" s="20">
        <v>0</v>
      </c>
      <c r="M107" s="20">
        <v>0</v>
      </c>
      <c r="N107" s="20"/>
      <c r="O107" s="21"/>
      <c r="P107" s="21"/>
      <c r="Q107" s="20">
        <v>0</v>
      </c>
      <c r="R107" s="20">
        <v>0</v>
      </c>
      <c r="S107" s="20">
        <v>56650</v>
      </c>
      <c r="T107" s="20"/>
      <c r="U107" s="20">
        <f t="shared" si="11"/>
        <v>56650</v>
      </c>
      <c r="V107" s="21">
        <f t="shared" si="9"/>
        <v>0</v>
      </c>
      <c r="W107" s="21">
        <f t="shared" si="7"/>
        <v>56650</v>
      </c>
      <c r="X107" s="20">
        <v>56650</v>
      </c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0</v>
      </c>
      <c r="D108" s="20"/>
      <c r="E108" s="20">
        <v>0</v>
      </c>
      <c r="F108" s="20">
        <v>0</v>
      </c>
      <c r="G108" s="20">
        <v>0</v>
      </c>
      <c r="H108" s="20">
        <v>0</v>
      </c>
      <c r="I108" s="20"/>
      <c r="J108" s="20">
        <v>0</v>
      </c>
      <c r="K108" s="20">
        <v>0</v>
      </c>
      <c r="L108" s="20">
        <v>0</v>
      </c>
      <c r="M108" s="20">
        <v>0</v>
      </c>
      <c r="N108" s="20"/>
      <c r="O108" s="21"/>
      <c r="P108" s="21"/>
      <c r="Q108" s="20">
        <v>0</v>
      </c>
      <c r="R108" s="20">
        <v>0</v>
      </c>
      <c r="S108" s="20">
        <v>56650</v>
      </c>
      <c r="T108" s="20"/>
      <c r="U108" s="20">
        <f t="shared" si="11"/>
        <v>56650</v>
      </c>
      <c r="V108" s="21">
        <f t="shared" si="9"/>
        <v>0</v>
      </c>
      <c r="W108" s="21">
        <f t="shared" si="7"/>
        <v>56650</v>
      </c>
      <c r="X108" s="20">
        <v>56500</v>
      </c>
      <c r="Y108" s="21">
        <f t="shared" si="8"/>
        <v>150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0</v>
      </c>
      <c r="D109" s="20"/>
      <c r="E109" s="20">
        <v>0</v>
      </c>
      <c r="F109" s="20">
        <v>0</v>
      </c>
      <c r="G109" s="20">
        <v>0</v>
      </c>
      <c r="H109" s="20">
        <v>0</v>
      </c>
      <c r="I109" s="20"/>
      <c r="J109" s="20">
        <v>0</v>
      </c>
      <c r="K109" s="20">
        <v>0</v>
      </c>
      <c r="L109" s="20">
        <v>0</v>
      </c>
      <c r="M109" s="20">
        <v>0</v>
      </c>
      <c r="N109" s="20"/>
      <c r="O109" s="21"/>
      <c r="P109" s="21"/>
      <c r="Q109" s="20">
        <v>0</v>
      </c>
      <c r="R109" s="20">
        <v>0</v>
      </c>
      <c r="S109" s="20">
        <v>56650</v>
      </c>
      <c r="T109" s="20"/>
      <c r="U109" s="20">
        <f t="shared" si="11"/>
        <v>56650</v>
      </c>
      <c r="V109" s="21">
        <f t="shared" si="9"/>
        <v>150</v>
      </c>
      <c r="W109" s="21">
        <f t="shared" si="7"/>
        <v>56800</v>
      </c>
      <c r="X109" s="20">
        <v>57000</v>
      </c>
      <c r="Y109" s="21">
        <f t="shared" si="8"/>
        <v>-200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0</v>
      </c>
      <c r="D110" s="20"/>
      <c r="E110" s="20">
        <v>0</v>
      </c>
      <c r="F110" s="20">
        <v>0</v>
      </c>
      <c r="G110" s="20">
        <v>0</v>
      </c>
      <c r="H110" s="20">
        <v>0</v>
      </c>
      <c r="I110" s="20"/>
      <c r="J110" s="20">
        <v>0</v>
      </c>
      <c r="K110" s="20">
        <v>0</v>
      </c>
      <c r="L110" s="20">
        <v>0</v>
      </c>
      <c r="M110" s="20">
        <v>0</v>
      </c>
      <c r="N110" s="20"/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1"/>
        <v>56650</v>
      </c>
      <c r="V110" s="21">
        <f t="shared" si="9"/>
        <v>-200</v>
      </c>
      <c r="W110" s="21">
        <f t="shared" si="7"/>
        <v>56450</v>
      </c>
      <c r="X110" s="20">
        <v>56450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/>
      <c r="D111" s="20"/>
      <c r="E111" s="20">
        <v>0</v>
      </c>
      <c r="F111" s="20">
        <v>0</v>
      </c>
      <c r="G111" s="20">
        <v>0</v>
      </c>
      <c r="H111" s="20">
        <v>0</v>
      </c>
      <c r="I111" s="20"/>
      <c r="J111" s="20">
        <v>0</v>
      </c>
      <c r="K111" s="20">
        <v>0</v>
      </c>
      <c r="L111" s="20">
        <v>0</v>
      </c>
      <c r="M111" s="20">
        <v>0</v>
      </c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1"/>
        <v>56650</v>
      </c>
      <c r="V111" s="21">
        <f t="shared" si="9"/>
        <v>0</v>
      </c>
      <c r="W111" s="21">
        <f t="shared" si="7"/>
        <v>56650</v>
      </c>
      <c r="X111" s="20">
        <v>56500</v>
      </c>
      <c r="Y111" s="21">
        <f t="shared" si="8"/>
        <v>150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/>
      <c r="D112" s="20"/>
      <c r="E112" s="20">
        <v>0</v>
      </c>
      <c r="F112" s="20">
        <v>0</v>
      </c>
      <c r="G112" s="20">
        <v>0</v>
      </c>
      <c r="H112" s="20">
        <v>0</v>
      </c>
      <c r="I112" s="20"/>
      <c r="J112" s="20">
        <v>0</v>
      </c>
      <c r="K112" s="20">
        <v>0</v>
      </c>
      <c r="L112" s="20">
        <v>0</v>
      </c>
      <c r="M112" s="20">
        <v>0</v>
      </c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56650</v>
      </c>
      <c r="V112" s="21">
        <f t="shared" si="9"/>
        <v>150</v>
      </c>
      <c r="W112" s="21">
        <f t="shared" si="7"/>
        <v>56800</v>
      </c>
      <c r="X112" s="20">
        <v>56500</v>
      </c>
      <c r="Y112" s="21">
        <f t="shared" si="8"/>
        <v>300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0</v>
      </c>
      <c r="D113" s="20"/>
      <c r="E113" s="20">
        <v>0</v>
      </c>
      <c r="F113" s="20">
        <v>0</v>
      </c>
      <c r="G113" s="20">
        <v>0</v>
      </c>
      <c r="H113" s="20">
        <v>8</v>
      </c>
      <c r="I113" s="20">
        <v>41</v>
      </c>
      <c r="J113" s="20">
        <v>33</v>
      </c>
      <c r="K113" s="20">
        <v>360</v>
      </c>
      <c r="L113" s="20">
        <v>11880</v>
      </c>
      <c r="M113" s="20">
        <v>0</v>
      </c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68530</v>
      </c>
      <c r="V113" s="21">
        <f t="shared" si="9"/>
        <v>300</v>
      </c>
      <c r="W113" s="21">
        <f t="shared" si="7"/>
        <v>68830</v>
      </c>
      <c r="X113" s="20">
        <v>68830</v>
      </c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2</v>
      </c>
      <c r="D114" s="20">
        <v>2</v>
      </c>
      <c r="E114" s="20">
        <v>0</v>
      </c>
      <c r="F114" s="20">
        <v>146</v>
      </c>
      <c r="G114" s="20">
        <v>0</v>
      </c>
      <c r="H114" s="20">
        <v>41</v>
      </c>
      <c r="I114" s="20">
        <v>139</v>
      </c>
      <c r="J114" s="20">
        <v>98</v>
      </c>
      <c r="K114" s="20">
        <v>360</v>
      </c>
      <c r="L114" s="20">
        <v>35280</v>
      </c>
      <c r="M114" s="20">
        <v>0</v>
      </c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91930</v>
      </c>
      <c r="V114" s="21">
        <f t="shared" si="9"/>
        <v>0</v>
      </c>
      <c r="W114" s="21">
        <f t="shared" si="7"/>
        <v>91930</v>
      </c>
      <c r="X114" s="20">
        <v>91930</v>
      </c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2</v>
      </c>
      <c r="D115" s="20">
        <v>2</v>
      </c>
      <c r="E115" s="20">
        <v>0</v>
      </c>
      <c r="F115" s="20">
        <v>0</v>
      </c>
      <c r="G115" s="20">
        <v>0</v>
      </c>
      <c r="H115" s="20">
        <v>139</v>
      </c>
      <c r="I115" s="20">
        <v>146</v>
      </c>
      <c r="J115" s="20">
        <v>7</v>
      </c>
      <c r="K115" s="20">
        <v>360</v>
      </c>
      <c r="L115" s="20">
        <v>2520</v>
      </c>
      <c r="M115" s="20">
        <v>0</v>
      </c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61379</v>
      </c>
      <c r="V115" s="21">
        <f t="shared" si="9"/>
        <v>0</v>
      </c>
      <c r="W115" s="21">
        <f t="shared" si="7"/>
        <v>61379</v>
      </c>
      <c r="X115" s="20">
        <v>0</v>
      </c>
      <c r="Y115" s="21">
        <f t="shared" si="8"/>
        <v>61379</v>
      </c>
      <c r="AA115">
        <f t="shared" si="10"/>
        <v>1</v>
      </c>
    </row>
    <row r="116" spans="1:27" ht="15.75" hidden="1" thickBot="1" x14ac:dyDescent="0.3">
      <c r="A116" s="18"/>
      <c r="B116" s="19" t="s">
        <v>36</v>
      </c>
      <c r="C116" s="20">
        <v>2</v>
      </c>
      <c r="D116" s="20">
        <v>2</v>
      </c>
      <c r="E116" s="20">
        <v>0</v>
      </c>
      <c r="F116" s="20">
        <v>0</v>
      </c>
      <c r="G116" s="20">
        <v>0</v>
      </c>
      <c r="H116" s="20">
        <v>146</v>
      </c>
      <c r="I116" s="20">
        <v>153</v>
      </c>
      <c r="J116" s="20">
        <v>7</v>
      </c>
      <c r="K116" s="20">
        <v>360</v>
      </c>
      <c r="L116" s="20">
        <v>2520</v>
      </c>
      <c r="M116" s="20">
        <v>0</v>
      </c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61379</v>
      </c>
      <c r="V116" s="21">
        <f t="shared" si="9"/>
        <v>61379</v>
      </c>
      <c r="W116" s="21">
        <f t="shared" si="7"/>
        <v>122758</v>
      </c>
      <c r="X116" s="20">
        <v>122758</v>
      </c>
      <c r="Y116" s="21">
        <f t="shared" si="8"/>
        <v>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2</v>
      </c>
      <c r="D117" s="20">
        <v>2</v>
      </c>
      <c r="E117" s="20">
        <v>0</v>
      </c>
      <c r="F117" s="20">
        <v>0</v>
      </c>
      <c r="G117" s="20">
        <v>0</v>
      </c>
      <c r="H117" s="20">
        <v>153</v>
      </c>
      <c r="I117" s="20">
        <v>161</v>
      </c>
      <c r="J117" s="20">
        <v>8</v>
      </c>
      <c r="K117" s="20">
        <v>360</v>
      </c>
      <c r="L117" s="20">
        <v>2880</v>
      </c>
      <c r="M117" s="20">
        <v>0</v>
      </c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61739</v>
      </c>
      <c r="V117" s="21">
        <f t="shared" si="9"/>
        <v>0</v>
      </c>
      <c r="W117" s="21">
        <f t="shared" si="7"/>
        <v>61739</v>
      </c>
      <c r="X117" s="20">
        <v>61739</v>
      </c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2</v>
      </c>
      <c r="D118" s="20">
        <v>2</v>
      </c>
      <c r="E118" s="20">
        <v>0</v>
      </c>
      <c r="F118" s="20">
        <v>0</v>
      </c>
      <c r="G118" s="20">
        <v>0</v>
      </c>
      <c r="H118" s="20">
        <v>161</v>
      </c>
      <c r="I118" s="20">
        <v>168</v>
      </c>
      <c r="J118" s="20">
        <v>7</v>
      </c>
      <c r="K118" s="20">
        <v>360</v>
      </c>
      <c r="L118" s="20">
        <v>2520</v>
      </c>
      <c r="M118" s="20">
        <v>0</v>
      </c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61379</v>
      </c>
      <c r="V118" s="21">
        <f t="shared" si="9"/>
        <v>0</v>
      </c>
      <c r="W118" s="21">
        <f t="shared" si="7"/>
        <v>61379</v>
      </c>
      <c r="X118" s="20">
        <v>61379</v>
      </c>
      <c r="Y118" s="21">
        <f t="shared" si="8"/>
        <v>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2</v>
      </c>
      <c r="D119" s="20">
        <v>2</v>
      </c>
      <c r="E119" s="20">
        <v>0</v>
      </c>
      <c r="F119" s="20">
        <v>0</v>
      </c>
      <c r="G119" s="20">
        <v>0</v>
      </c>
      <c r="H119" s="20">
        <v>168</v>
      </c>
      <c r="I119" s="20">
        <v>176</v>
      </c>
      <c r="J119" s="20">
        <v>8</v>
      </c>
      <c r="K119" s="20">
        <v>360</v>
      </c>
      <c r="L119" s="20">
        <v>2880</v>
      </c>
      <c r="M119" s="20">
        <v>0</v>
      </c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61739</v>
      </c>
      <c r="V119" s="21">
        <f t="shared" si="9"/>
        <v>0</v>
      </c>
      <c r="W119" s="21">
        <f t="shared" si="7"/>
        <v>61739</v>
      </c>
      <c r="X119" s="20">
        <v>61739</v>
      </c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2</v>
      </c>
      <c r="D120" s="20">
        <v>2</v>
      </c>
      <c r="E120" s="20">
        <v>0</v>
      </c>
      <c r="F120" s="20">
        <v>0</v>
      </c>
      <c r="G120" s="20">
        <v>0</v>
      </c>
      <c r="H120" s="20">
        <v>176</v>
      </c>
      <c r="I120" s="20">
        <v>176</v>
      </c>
      <c r="J120" s="20">
        <v>0</v>
      </c>
      <c r="K120" s="20">
        <v>0</v>
      </c>
      <c r="L120" s="20">
        <v>0</v>
      </c>
      <c r="M120" s="20">
        <v>0</v>
      </c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58859</v>
      </c>
      <c r="V120" s="21">
        <f t="shared" si="9"/>
        <v>0</v>
      </c>
      <c r="W120" s="21">
        <f t="shared" si="7"/>
        <v>58859</v>
      </c>
      <c r="X120" s="20">
        <v>58859</v>
      </c>
      <c r="Y120" s="21">
        <f t="shared" si="8"/>
        <v>0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2</v>
      </c>
      <c r="D121" s="20">
        <v>2</v>
      </c>
      <c r="E121" s="20">
        <v>0</v>
      </c>
      <c r="F121" s="20">
        <v>0</v>
      </c>
      <c r="G121" s="20">
        <v>0</v>
      </c>
      <c r="H121" s="20">
        <v>176</v>
      </c>
      <c r="I121" s="20">
        <v>176</v>
      </c>
      <c r="J121" s="20">
        <v>0</v>
      </c>
      <c r="K121" s="20">
        <v>0</v>
      </c>
      <c r="L121" s="20">
        <v>0</v>
      </c>
      <c r="M121" s="20">
        <v>0</v>
      </c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58859</v>
      </c>
      <c r="V121" s="21">
        <f t="shared" si="9"/>
        <v>0</v>
      </c>
      <c r="W121" s="21">
        <f t="shared" si="7"/>
        <v>58859</v>
      </c>
      <c r="X121" s="20">
        <v>58859</v>
      </c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2</v>
      </c>
      <c r="D122" s="20">
        <v>2</v>
      </c>
      <c r="E122" s="20">
        <v>0</v>
      </c>
      <c r="F122" s="20">
        <v>0</v>
      </c>
      <c r="G122" s="20">
        <v>0</v>
      </c>
      <c r="H122" s="20">
        <v>176</v>
      </c>
      <c r="I122" s="20">
        <v>176</v>
      </c>
      <c r="J122" s="20">
        <v>0</v>
      </c>
      <c r="K122" s="20">
        <v>0</v>
      </c>
      <c r="L122" s="20">
        <v>0</v>
      </c>
      <c r="M122" s="20">
        <v>0</v>
      </c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58859</v>
      </c>
      <c r="V122" s="21">
        <f t="shared" si="9"/>
        <v>0</v>
      </c>
      <c r="W122" s="21">
        <f t="shared" si="7"/>
        <v>58859</v>
      </c>
      <c r="X122" s="20">
        <v>58859</v>
      </c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2</v>
      </c>
      <c r="D123" s="20">
        <v>2</v>
      </c>
      <c r="E123" s="20">
        <v>0</v>
      </c>
      <c r="F123" s="20">
        <v>0</v>
      </c>
      <c r="G123" s="20">
        <v>0</v>
      </c>
      <c r="H123" s="20">
        <v>176</v>
      </c>
      <c r="I123" s="20">
        <v>179</v>
      </c>
      <c r="J123" s="20">
        <v>3</v>
      </c>
      <c r="K123" s="20">
        <v>360</v>
      </c>
      <c r="L123" s="20">
        <v>1080</v>
      </c>
      <c r="M123" s="20">
        <v>0</v>
      </c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59939</v>
      </c>
      <c r="V123" s="21">
        <f t="shared" si="9"/>
        <v>0</v>
      </c>
      <c r="W123" s="21">
        <f t="shared" si="7"/>
        <v>59939</v>
      </c>
      <c r="X123" s="20">
        <v>59939</v>
      </c>
      <c r="Y123" s="21">
        <f t="shared" si="8"/>
        <v>0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2</v>
      </c>
      <c r="D124" s="20">
        <v>2</v>
      </c>
      <c r="E124" s="20">
        <v>0</v>
      </c>
      <c r="F124" s="20">
        <v>0</v>
      </c>
      <c r="G124" s="20">
        <v>0</v>
      </c>
      <c r="H124" s="20">
        <v>179</v>
      </c>
      <c r="I124" s="20">
        <v>187</v>
      </c>
      <c r="J124" s="20">
        <v>8</v>
      </c>
      <c r="K124" s="20">
        <v>360</v>
      </c>
      <c r="L124" s="20">
        <v>2880</v>
      </c>
      <c r="M124" s="20">
        <v>0</v>
      </c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61739</v>
      </c>
      <c r="V124" s="21">
        <f t="shared" si="9"/>
        <v>0</v>
      </c>
      <c r="W124" s="21">
        <f t="shared" si="7"/>
        <v>61739</v>
      </c>
      <c r="X124" s="20">
        <v>55939</v>
      </c>
      <c r="Y124" s="21">
        <f t="shared" si="8"/>
        <v>5800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2</v>
      </c>
      <c r="D125" s="20">
        <v>5</v>
      </c>
      <c r="E125" s="20">
        <v>3</v>
      </c>
      <c r="F125" s="20">
        <v>146</v>
      </c>
      <c r="G125" s="20">
        <v>438</v>
      </c>
      <c r="H125" s="20">
        <v>187</v>
      </c>
      <c r="I125" s="20">
        <v>196</v>
      </c>
      <c r="J125" s="20">
        <v>9</v>
      </c>
      <c r="K125" s="20">
        <v>360</v>
      </c>
      <c r="L125" s="20">
        <v>3240</v>
      </c>
      <c r="M125" s="20">
        <v>0</v>
      </c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1"/>
        <v>62537</v>
      </c>
      <c r="V125" s="21">
        <f t="shared" si="9"/>
        <v>5800</v>
      </c>
      <c r="W125" s="21">
        <f t="shared" si="7"/>
        <v>68337</v>
      </c>
      <c r="X125" s="20">
        <v>65739</v>
      </c>
      <c r="Y125" s="21">
        <f t="shared" si="8"/>
        <v>2598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5</v>
      </c>
      <c r="D126" s="20">
        <v>31</v>
      </c>
      <c r="E126" s="20">
        <v>26</v>
      </c>
      <c r="F126" s="20">
        <v>146</v>
      </c>
      <c r="G126" s="20">
        <v>3796</v>
      </c>
      <c r="H126" s="20">
        <v>196</v>
      </c>
      <c r="I126" s="20">
        <v>214</v>
      </c>
      <c r="J126" s="20">
        <v>18</v>
      </c>
      <c r="K126" s="20">
        <v>360</v>
      </c>
      <c r="L126" s="20">
        <v>6480</v>
      </c>
      <c r="M126" s="20">
        <v>0</v>
      </c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1"/>
        <v>69135</v>
      </c>
      <c r="V126" s="21">
        <f t="shared" si="9"/>
        <v>2598</v>
      </c>
      <c r="W126" s="21">
        <f t="shared" si="7"/>
        <v>71733</v>
      </c>
      <c r="X126" s="20">
        <v>69135</v>
      </c>
      <c r="Y126" s="21">
        <f t="shared" si="8"/>
        <v>2598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31</v>
      </c>
      <c r="D127" s="20">
        <v>93</v>
      </c>
      <c r="E127" s="20">
        <v>62</v>
      </c>
      <c r="F127" s="20">
        <v>146</v>
      </c>
      <c r="G127" s="20">
        <v>9052</v>
      </c>
      <c r="H127" s="20">
        <v>214</v>
      </c>
      <c r="I127" s="20">
        <v>266</v>
      </c>
      <c r="J127" s="20">
        <v>52</v>
      </c>
      <c r="K127" s="20">
        <v>360</v>
      </c>
      <c r="L127" s="20">
        <v>18720</v>
      </c>
      <c r="M127" s="20">
        <v>0</v>
      </c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1"/>
        <v>87506</v>
      </c>
      <c r="V127" s="21">
        <f t="shared" si="9"/>
        <v>2598</v>
      </c>
      <c r="W127" s="21">
        <f t="shared" si="7"/>
        <v>90104</v>
      </c>
      <c r="X127" s="20">
        <v>90104</v>
      </c>
      <c r="Y127" s="21">
        <f t="shared" si="8"/>
        <v>0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93</v>
      </c>
      <c r="D128" s="20">
        <v>150</v>
      </c>
      <c r="E128" s="20">
        <v>57</v>
      </c>
      <c r="F128" s="20">
        <v>146</v>
      </c>
      <c r="G128" s="20">
        <v>8322</v>
      </c>
      <c r="H128" s="20">
        <v>266</v>
      </c>
      <c r="I128" s="20">
        <v>299</v>
      </c>
      <c r="J128" s="20">
        <v>33</v>
      </c>
      <c r="K128" s="20">
        <v>360</v>
      </c>
      <c r="L128" s="20">
        <v>11880</v>
      </c>
      <c r="M128" s="20">
        <v>0</v>
      </c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si="11"/>
        <v>92224</v>
      </c>
      <c r="V128" s="21">
        <f t="shared" si="9"/>
        <v>0</v>
      </c>
      <c r="W128" s="21">
        <f t="shared" si="7"/>
        <v>92224</v>
      </c>
      <c r="X128" s="20">
        <v>92224</v>
      </c>
      <c r="Y128" s="21">
        <f t="shared" si="8"/>
        <v>0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150</v>
      </c>
      <c r="D129" s="20">
        <v>182</v>
      </c>
      <c r="E129" s="20">
        <v>32</v>
      </c>
      <c r="F129" s="20">
        <v>146</v>
      </c>
      <c r="G129" s="20">
        <v>4672</v>
      </c>
      <c r="H129" s="20">
        <v>299</v>
      </c>
      <c r="I129" s="20">
        <v>322</v>
      </c>
      <c r="J129" s="20">
        <v>23</v>
      </c>
      <c r="K129" s="20">
        <v>360</v>
      </c>
      <c r="L129" s="20">
        <v>8280</v>
      </c>
      <c r="M129" s="20">
        <v>0</v>
      </c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ref="U129:U160" si="12">G129+L129+M129+R129+S129+N129+Q129+T129</f>
        <v>72686</v>
      </c>
      <c r="V129" s="21">
        <f t="shared" si="9"/>
        <v>0</v>
      </c>
      <c r="W129" s="21">
        <f t="shared" si="7"/>
        <v>72686</v>
      </c>
      <c r="X129" s="20"/>
      <c r="Y129" s="21">
        <f t="shared" si="8"/>
        <v>72686</v>
      </c>
      <c r="AA129">
        <f t="shared" si="10"/>
        <v>1</v>
      </c>
    </row>
    <row r="130" spans="1:27" ht="15.75" hidden="1" thickBot="1" x14ac:dyDescent="0.3">
      <c r="A130" s="18"/>
      <c r="B130" s="19" t="s">
        <v>38</v>
      </c>
      <c r="C130" s="20">
        <v>182</v>
      </c>
      <c r="D130" s="20">
        <v>216</v>
      </c>
      <c r="E130" s="20">
        <v>34</v>
      </c>
      <c r="F130" s="20">
        <v>146</v>
      </c>
      <c r="G130" s="20">
        <v>4964</v>
      </c>
      <c r="H130" s="20">
        <v>322</v>
      </c>
      <c r="I130" s="20">
        <v>340</v>
      </c>
      <c r="J130" s="20">
        <v>18</v>
      </c>
      <c r="K130" s="20">
        <v>360</v>
      </c>
      <c r="L130" s="20">
        <v>6480</v>
      </c>
      <c r="M130" s="20">
        <v>0</v>
      </c>
      <c r="N130" s="20"/>
      <c r="O130" s="21"/>
      <c r="P130" s="21"/>
      <c r="Q130" s="20">
        <v>0</v>
      </c>
      <c r="R130" s="20">
        <v>0</v>
      </c>
      <c r="S130" s="20">
        <v>59734</v>
      </c>
      <c r="T130" s="20"/>
      <c r="U130" s="20">
        <f t="shared" si="12"/>
        <v>71178</v>
      </c>
      <c r="V130" s="21">
        <f t="shared" si="9"/>
        <v>72686</v>
      </c>
      <c r="W130" s="21">
        <f t="shared" si="7"/>
        <v>143864</v>
      </c>
      <c r="X130" s="20">
        <v>143864</v>
      </c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216</v>
      </c>
      <c r="D131" s="20">
        <v>294</v>
      </c>
      <c r="E131" s="20">
        <v>78</v>
      </c>
      <c r="F131" s="20">
        <v>146</v>
      </c>
      <c r="G131" s="20">
        <v>11388</v>
      </c>
      <c r="H131" s="20">
        <v>340</v>
      </c>
      <c r="I131" s="20">
        <v>355</v>
      </c>
      <c r="J131" s="20">
        <v>15</v>
      </c>
      <c r="K131" s="20">
        <v>360</v>
      </c>
      <c r="L131" s="20">
        <v>5400</v>
      </c>
      <c r="M131" s="20">
        <v>0</v>
      </c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2"/>
        <v>76522</v>
      </c>
      <c r="V131" s="21">
        <f t="shared" si="9"/>
        <v>0</v>
      </c>
      <c r="W131" s="21">
        <f t="shared" si="7"/>
        <v>76522</v>
      </c>
      <c r="X131" s="20">
        <v>76522</v>
      </c>
      <c r="Y131" s="21">
        <f t="shared" si="8"/>
        <v>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294</v>
      </c>
      <c r="D132" s="20">
        <v>306</v>
      </c>
      <c r="E132" s="20">
        <v>12</v>
      </c>
      <c r="F132" s="20">
        <v>146</v>
      </c>
      <c r="G132" s="20">
        <v>1752</v>
      </c>
      <c r="H132" s="20">
        <v>355</v>
      </c>
      <c r="I132" s="20">
        <v>358</v>
      </c>
      <c r="J132" s="20">
        <v>3</v>
      </c>
      <c r="K132" s="20">
        <v>360</v>
      </c>
      <c r="L132" s="20">
        <v>1080</v>
      </c>
      <c r="M132" s="20">
        <v>0</v>
      </c>
      <c r="N132" s="20"/>
      <c r="O132" s="21"/>
      <c r="P132" s="21"/>
      <c r="Q132" s="20">
        <v>0</v>
      </c>
      <c r="R132" s="20">
        <v>0</v>
      </c>
      <c r="S132" s="20">
        <v>59734</v>
      </c>
      <c r="T132" s="20"/>
      <c r="U132" s="20">
        <f t="shared" si="12"/>
        <v>62566</v>
      </c>
      <c r="V132" s="21">
        <f t="shared" si="9"/>
        <v>0</v>
      </c>
      <c r="W132" s="21">
        <f t="shared" si="7"/>
        <v>62566</v>
      </c>
      <c r="X132" s="20"/>
      <c r="Y132" s="21">
        <f t="shared" si="8"/>
        <v>62566</v>
      </c>
      <c r="AA132">
        <f t="shared" si="10"/>
        <v>1</v>
      </c>
    </row>
    <row r="133" spans="1:27" ht="15.75" hidden="1" thickBot="1" x14ac:dyDescent="0.3">
      <c r="A133" s="18"/>
      <c r="B133" s="19" t="s">
        <v>41</v>
      </c>
      <c r="C133" s="20">
        <v>306</v>
      </c>
      <c r="D133" s="20">
        <v>313</v>
      </c>
      <c r="E133" s="20">
        <v>7</v>
      </c>
      <c r="F133" s="20">
        <v>146</v>
      </c>
      <c r="G133" s="20">
        <v>1022</v>
      </c>
      <c r="H133" s="20">
        <v>358</v>
      </c>
      <c r="I133" s="20">
        <v>359</v>
      </c>
      <c r="J133" s="20">
        <v>1</v>
      </c>
      <c r="K133" s="20">
        <v>360</v>
      </c>
      <c r="L133" s="20">
        <v>360</v>
      </c>
      <c r="M133" s="20">
        <v>0</v>
      </c>
      <c r="N133" s="20"/>
      <c r="O133" s="21"/>
      <c r="P133" s="21"/>
      <c r="Q133" s="20">
        <v>0</v>
      </c>
      <c r="R133" s="20">
        <v>0</v>
      </c>
      <c r="S133" s="20">
        <v>59734</v>
      </c>
      <c r="T133" s="20">
        <v>12368</v>
      </c>
      <c r="U133" s="20">
        <f t="shared" si="12"/>
        <v>73484</v>
      </c>
      <c r="V133" s="21">
        <f t="shared" si="9"/>
        <v>62566</v>
      </c>
      <c r="W133" s="21">
        <f t="shared" si="7"/>
        <v>136050</v>
      </c>
      <c r="X133" s="20">
        <v>136082</v>
      </c>
      <c r="Y133" s="21">
        <f t="shared" si="8"/>
        <v>-32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313</v>
      </c>
      <c r="D134" s="20">
        <v>316</v>
      </c>
      <c r="E134" s="20">
        <v>3</v>
      </c>
      <c r="F134" s="20">
        <v>146</v>
      </c>
      <c r="G134" s="20">
        <v>438</v>
      </c>
      <c r="H134" s="20">
        <v>359</v>
      </c>
      <c r="I134" s="20">
        <v>359</v>
      </c>
      <c r="J134" s="20">
        <v>0</v>
      </c>
      <c r="K134" s="20"/>
      <c r="L134" s="20">
        <v>0</v>
      </c>
      <c r="M134" s="20">
        <v>0</v>
      </c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2"/>
        <v>60172</v>
      </c>
      <c r="V134" s="21">
        <f t="shared" si="9"/>
        <v>-32</v>
      </c>
      <c r="W134" s="21">
        <f t="shared" si="7"/>
        <v>60140</v>
      </c>
      <c r="X134" s="20">
        <v>60172</v>
      </c>
      <c r="Y134" s="21">
        <f t="shared" si="8"/>
        <v>-32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316</v>
      </c>
      <c r="D135" s="20">
        <v>317</v>
      </c>
      <c r="E135" s="20">
        <v>1</v>
      </c>
      <c r="F135" s="20">
        <v>146</v>
      </c>
      <c r="G135" s="20">
        <v>146</v>
      </c>
      <c r="H135" s="20">
        <v>359</v>
      </c>
      <c r="I135" s="20">
        <v>359</v>
      </c>
      <c r="J135" s="20">
        <v>0</v>
      </c>
      <c r="K135" s="20"/>
      <c r="L135" s="20">
        <v>0</v>
      </c>
      <c r="M135" s="20">
        <v>0</v>
      </c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2"/>
        <v>59880</v>
      </c>
      <c r="V135" s="21">
        <f t="shared" si="9"/>
        <v>-32</v>
      </c>
      <c r="W135" s="21">
        <f t="shared" si="7"/>
        <v>59848</v>
      </c>
      <c r="X135" s="20">
        <v>60000</v>
      </c>
      <c r="Y135" s="21">
        <f t="shared" si="8"/>
        <v>-152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317</v>
      </c>
      <c r="D136" s="20">
        <v>317</v>
      </c>
      <c r="E136" s="20">
        <v>0</v>
      </c>
      <c r="F136" s="20"/>
      <c r="G136" s="20">
        <v>0</v>
      </c>
      <c r="H136" s="20">
        <v>359</v>
      </c>
      <c r="I136" s="20">
        <v>381</v>
      </c>
      <c r="J136" s="20">
        <v>22</v>
      </c>
      <c r="K136" s="20">
        <v>360</v>
      </c>
      <c r="L136" s="20">
        <v>7920</v>
      </c>
      <c r="M136" s="20">
        <v>0</v>
      </c>
      <c r="N136" s="20"/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12"/>
        <v>67654</v>
      </c>
      <c r="V136" s="21">
        <f t="shared" si="9"/>
        <v>-152</v>
      </c>
      <c r="W136" s="21">
        <f t="shared" ref="W136:W186" si="13">U136+V136</f>
        <v>67502</v>
      </c>
      <c r="X136" s="20">
        <v>67502</v>
      </c>
      <c r="Y136" s="21">
        <f t="shared" ref="Y136:Y186" si="14">W136-X136</f>
        <v>0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317</v>
      </c>
      <c r="D137" s="20">
        <v>320</v>
      </c>
      <c r="E137" s="20">
        <v>3</v>
      </c>
      <c r="F137" s="20">
        <v>146</v>
      </c>
      <c r="G137" s="20">
        <v>438</v>
      </c>
      <c r="H137" s="20">
        <v>381</v>
      </c>
      <c r="I137" s="20">
        <v>415</v>
      </c>
      <c r="J137" s="20">
        <v>34</v>
      </c>
      <c r="K137" s="20">
        <v>360</v>
      </c>
      <c r="L137" s="20">
        <v>12240</v>
      </c>
      <c r="M137" s="20">
        <v>16541</v>
      </c>
      <c r="N137" s="20"/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12"/>
        <v>88953</v>
      </c>
      <c r="V137" s="21">
        <f t="shared" ref="V137:V186" si="15">Y136</f>
        <v>0</v>
      </c>
      <c r="W137" s="21">
        <f t="shared" si="13"/>
        <v>88953</v>
      </c>
      <c r="X137" s="20">
        <v>72412</v>
      </c>
      <c r="Y137" s="21">
        <f t="shared" si="14"/>
        <v>16541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320</v>
      </c>
      <c r="D138" s="20">
        <v>352</v>
      </c>
      <c r="E138" s="20">
        <v>32</v>
      </c>
      <c r="F138" s="20">
        <v>146</v>
      </c>
      <c r="G138" s="20">
        <v>4672</v>
      </c>
      <c r="H138" s="20">
        <v>415</v>
      </c>
      <c r="I138" s="20">
        <v>445</v>
      </c>
      <c r="J138" s="20">
        <v>30</v>
      </c>
      <c r="K138" s="20">
        <v>360</v>
      </c>
      <c r="L138" s="20">
        <v>10800</v>
      </c>
      <c r="M138" s="20">
        <v>0</v>
      </c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/>
      <c r="U138" s="20">
        <f t="shared" si="12"/>
        <v>95206</v>
      </c>
      <c r="V138" s="21">
        <f t="shared" si="15"/>
        <v>16541</v>
      </c>
      <c r="W138" s="21">
        <f t="shared" si="13"/>
        <v>111747</v>
      </c>
      <c r="X138" s="20">
        <v>111747</v>
      </c>
      <c r="Y138" s="21">
        <f t="shared" si="14"/>
        <v>0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352</v>
      </c>
      <c r="D139" s="20">
        <v>394</v>
      </c>
      <c r="E139" s="20">
        <v>42</v>
      </c>
      <c r="F139" s="20">
        <v>146</v>
      </c>
      <c r="G139" s="20">
        <v>6132</v>
      </c>
      <c r="H139" s="20">
        <v>445</v>
      </c>
      <c r="I139" s="20">
        <v>475</v>
      </c>
      <c r="J139" s="20">
        <v>30</v>
      </c>
      <c r="K139" s="20">
        <v>360</v>
      </c>
      <c r="L139" s="20">
        <v>10800</v>
      </c>
      <c r="M139" s="20">
        <v>0</v>
      </c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/>
      <c r="U139" s="20">
        <f t="shared" si="12"/>
        <v>83468</v>
      </c>
      <c r="V139" s="21">
        <f t="shared" si="15"/>
        <v>0</v>
      </c>
      <c r="W139" s="21">
        <f t="shared" si="13"/>
        <v>83468</v>
      </c>
      <c r="X139" s="20">
        <v>83468</v>
      </c>
      <c r="Y139" s="21">
        <f t="shared" si="14"/>
        <v>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394</v>
      </c>
      <c r="D140" s="20">
        <v>432</v>
      </c>
      <c r="E140" s="20">
        <v>38</v>
      </c>
      <c r="F140" s="20">
        <v>146</v>
      </c>
      <c r="G140" s="20">
        <v>5548</v>
      </c>
      <c r="H140" s="20">
        <v>475</v>
      </c>
      <c r="I140" s="20">
        <v>505</v>
      </c>
      <c r="J140" s="20">
        <v>30</v>
      </c>
      <c r="K140" s="20">
        <v>360</v>
      </c>
      <c r="L140" s="20">
        <v>10800</v>
      </c>
      <c r="M140" s="20">
        <v>0</v>
      </c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/>
      <c r="U140" s="20">
        <f t="shared" si="12"/>
        <v>82884</v>
      </c>
      <c r="V140" s="21">
        <f t="shared" si="15"/>
        <v>0</v>
      </c>
      <c r="W140" s="21">
        <f t="shared" si="13"/>
        <v>82884</v>
      </c>
      <c r="X140" s="20">
        <v>82884</v>
      </c>
      <c r="Y140" s="21">
        <f t="shared" si="14"/>
        <v>0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432</v>
      </c>
      <c r="D141" s="20">
        <v>472</v>
      </c>
      <c r="E141" s="20">
        <v>40</v>
      </c>
      <c r="F141" s="20">
        <v>146</v>
      </c>
      <c r="G141" s="20">
        <v>5840</v>
      </c>
      <c r="H141" s="20">
        <v>505</v>
      </c>
      <c r="I141" s="20">
        <v>538</v>
      </c>
      <c r="J141" s="20">
        <v>33</v>
      </c>
      <c r="K141" s="20">
        <v>360</v>
      </c>
      <c r="L141" s="20">
        <v>11880</v>
      </c>
      <c r="M141" s="20">
        <v>0</v>
      </c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12"/>
        <v>84256</v>
      </c>
      <c r="V141" s="21">
        <f t="shared" si="15"/>
        <v>0</v>
      </c>
      <c r="W141" s="21">
        <f t="shared" si="13"/>
        <v>84256</v>
      </c>
      <c r="X141" s="20">
        <v>84256</v>
      </c>
      <c r="Y141" s="21">
        <f t="shared" si="14"/>
        <v>0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472</v>
      </c>
      <c r="D142" s="20">
        <v>517</v>
      </c>
      <c r="E142" s="20">
        <v>45</v>
      </c>
      <c r="F142" s="20">
        <v>146</v>
      </c>
      <c r="G142" s="20">
        <v>6570</v>
      </c>
      <c r="H142" s="20">
        <v>538</v>
      </c>
      <c r="I142" s="20">
        <v>572</v>
      </c>
      <c r="J142" s="20">
        <v>34</v>
      </c>
      <c r="K142" s="20">
        <v>360</v>
      </c>
      <c r="L142" s="20">
        <v>12240</v>
      </c>
      <c r="M142" s="20">
        <v>0</v>
      </c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/>
      <c r="U142" s="20">
        <f t="shared" si="12"/>
        <v>85346</v>
      </c>
      <c r="V142" s="21">
        <f t="shared" si="15"/>
        <v>0</v>
      </c>
      <c r="W142" s="21">
        <f t="shared" si="13"/>
        <v>85346</v>
      </c>
      <c r="X142" s="20">
        <v>78776</v>
      </c>
      <c r="Y142" s="21">
        <f t="shared" si="14"/>
        <v>6570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517</v>
      </c>
      <c r="D143" s="20">
        <v>536</v>
      </c>
      <c r="E143" s="20">
        <v>19</v>
      </c>
      <c r="F143" s="20">
        <v>146</v>
      </c>
      <c r="G143" s="20">
        <v>2774</v>
      </c>
      <c r="H143" s="20">
        <v>572</v>
      </c>
      <c r="I143" s="20">
        <v>591</v>
      </c>
      <c r="J143" s="20">
        <v>19</v>
      </c>
      <c r="K143" s="20">
        <v>360</v>
      </c>
      <c r="L143" s="20">
        <v>6840</v>
      </c>
      <c r="M143" s="20">
        <v>0</v>
      </c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/>
      <c r="U143" s="20">
        <f t="shared" si="12"/>
        <v>76150</v>
      </c>
      <c r="V143" s="21">
        <f t="shared" si="15"/>
        <v>6570</v>
      </c>
      <c r="W143" s="21">
        <f t="shared" si="13"/>
        <v>82720</v>
      </c>
      <c r="X143" s="20">
        <v>76150</v>
      </c>
      <c r="Y143" s="21">
        <f t="shared" si="14"/>
        <v>6570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536</v>
      </c>
      <c r="D144" s="20">
        <v>555</v>
      </c>
      <c r="E144" s="20">
        <v>19</v>
      </c>
      <c r="F144" s="20">
        <v>146</v>
      </c>
      <c r="G144" s="20">
        <v>2774</v>
      </c>
      <c r="H144" s="20">
        <v>591</v>
      </c>
      <c r="I144" s="20">
        <v>591</v>
      </c>
      <c r="J144" s="20">
        <v>0</v>
      </c>
      <c r="K144" s="20"/>
      <c r="L144" s="20">
        <v>0</v>
      </c>
      <c r="M144" s="20">
        <v>0</v>
      </c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69310</v>
      </c>
      <c r="V144" s="21">
        <f t="shared" si="15"/>
        <v>6570</v>
      </c>
      <c r="W144" s="21">
        <f t="shared" si="13"/>
        <v>75880</v>
      </c>
      <c r="X144" s="20">
        <v>75880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555</v>
      </c>
      <c r="D145" s="20">
        <v>611</v>
      </c>
      <c r="E145" s="20">
        <v>56</v>
      </c>
      <c r="F145" s="20">
        <v>146</v>
      </c>
      <c r="G145" s="20">
        <v>8176</v>
      </c>
      <c r="H145" s="20">
        <v>591</v>
      </c>
      <c r="I145" s="20">
        <v>593</v>
      </c>
      <c r="J145" s="20">
        <v>2</v>
      </c>
      <c r="K145" s="20">
        <v>360</v>
      </c>
      <c r="L145" s="20">
        <v>720</v>
      </c>
      <c r="M145" s="20">
        <v>0</v>
      </c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2"/>
        <v>75432</v>
      </c>
      <c r="V145" s="21">
        <f t="shared" si="15"/>
        <v>0</v>
      </c>
      <c r="W145" s="21">
        <f t="shared" si="13"/>
        <v>75432</v>
      </c>
      <c r="X145" s="20">
        <v>75432</v>
      </c>
      <c r="Y145" s="21">
        <f t="shared" si="14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611</v>
      </c>
      <c r="D146" s="20">
        <v>650</v>
      </c>
      <c r="E146" s="20">
        <v>39</v>
      </c>
      <c r="F146" s="20">
        <v>146</v>
      </c>
      <c r="G146" s="20">
        <v>5694</v>
      </c>
      <c r="H146" s="20">
        <v>593</v>
      </c>
      <c r="I146" s="20">
        <v>594</v>
      </c>
      <c r="J146" s="20">
        <v>1</v>
      </c>
      <c r="K146" s="20">
        <v>360</v>
      </c>
      <c r="L146" s="20">
        <v>360</v>
      </c>
      <c r="M146" s="20">
        <v>0</v>
      </c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2"/>
        <v>72590</v>
      </c>
      <c r="V146" s="21">
        <f t="shared" si="15"/>
        <v>0</v>
      </c>
      <c r="W146" s="21">
        <f t="shared" si="13"/>
        <v>72590</v>
      </c>
      <c r="X146" s="20">
        <v>72590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650</v>
      </c>
      <c r="D147" s="20">
        <v>665</v>
      </c>
      <c r="E147" s="20">
        <v>15</v>
      </c>
      <c r="F147" s="20">
        <v>146</v>
      </c>
      <c r="G147" s="20">
        <v>2190</v>
      </c>
      <c r="H147" s="20">
        <v>594</v>
      </c>
      <c r="I147" s="20">
        <v>594</v>
      </c>
      <c r="J147" s="20">
        <v>0</v>
      </c>
      <c r="K147" s="20">
        <v>360</v>
      </c>
      <c r="L147" s="20">
        <v>0</v>
      </c>
      <c r="M147" s="20">
        <v>0</v>
      </c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2"/>
        <v>68726</v>
      </c>
      <c r="V147" s="21">
        <f t="shared" si="15"/>
        <v>0</v>
      </c>
      <c r="W147" s="21">
        <f t="shared" si="13"/>
        <v>68726</v>
      </c>
      <c r="X147" s="20">
        <v>68726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665</v>
      </c>
      <c r="D148" s="20">
        <v>689</v>
      </c>
      <c r="E148" s="20">
        <v>24</v>
      </c>
      <c r="F148" s="20">
        <v>146</v>
      </c>
      <c r="G148" s="20">
        <v>3504</v>
      </c>
      <c r="H148" s="20">
        <v>594</v>
      </c>
      <c r="I148" s="20">
        <v>594</v>
      </c>
      <c r="J148" s="20">
        <v>0</v>
      </c>
      <c r="K148" s="20"/>
      <c r="L148" s="20">
        <v>0</v>
      </c>
      <c r="M148" s="20">
        <v>0</v>
      </c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2"/>
        <v>70040</v>
      </c>
      <c r="V148" s="21">
        <f t="shared" si="15"/>
        <v>0</v>
      </c>
      <c r="W148" s="21">
        <f t="shared" si="13"/>
        <v>70040</v>
      </c>
      <c r="X148" s="20">
        <v>70040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689</v>
      </c>
      <c r="D149" s="20">
        <v>729</v>
      </c>
      <c r="E149" s="20">
        <v>40</v>
      </c>
      <c r="F149" s="20">
        <v>146</v>
      </c>
      <c r="G149" s="20">
        <v>5840</v>
      </c>
      <c r="H149" s="20">
        <v>594</v>
      </c>
      <c r="I149" s="20">
        <v>608</v>
      </c>
      <c r="J149" s="20">
        <v>14</v>
      </c>
      <c r="K149" s="20">
        <v>360</v>
      </c>
      <c r="L149" s="20">
        <v>5040</v>
      </c>
      <c r="M149" s="20">
        <v>0</v>
      </c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2"/>
        <v>77416</v>
      </c>
      <c r="V149" s="21">
        <f t="shared" si="15"/>
        <v>0</v>
      </c>
      <c r="W149" s="21">
        <f t="shared" si="13"/>
        <v>77416</v>
      </c>
      <c r="X149" s="20">
        <v>77416</v>
      </c>
      <c r="Y149" s="21">
        <f t="shared" si="14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729</v>
      </c>
      <c r="D150" s="20">
        <v>771</v>
      </c>
      <c r="E150" s="20">
        <v>42</v>
      </c>
      <c r="F150" s="20">
        <v>146</v>
      </c>
      <c r="G150" s="20">
        <v>6132</v>
      </c>
      <c r="H150" s="20">
        <v>608</v>
      </c>
      <c r="I150" s="20">
        <v>634</v>
      </c>
      <c r="J150" s="20">
        <v>26</v>
      </c>
      <c r="K150" s="20">
        <v>360</v>
      </c>
      <c r="L150" s="20">
        <v>9360</v>
      </c>
      <c r="M150" s="20">
        <v>0</v>
      </c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2"/>
        <v>84028</v>
      </c>
      <c r="V150" s="21">
        <f t="shared" si="15"/>
        <v>0</v>
      </c>
      <c r="W150" s="21">
        <f t="shared" si="13"/>
        <v>84028</v>
      </c>
      <c r="X150" s="20">
        <v>77416</v>
      </c>
      <c r="Y150" s="21">
        <f t="shared" si="14"/>
        <v>6612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771</v>
      </c>
      <c r="D151" s="20">
        <v>810</v>
      </c>
      <c r="E151" s="20">
        <v>39</v>
      </c>
      <c r="F151" s="20">
        <v>146</v>
      </c>
      <c r="G151" s="20">
        <v>5694</v>
      </c>
      <c r="H151" s="20">
        <v>634</v>
      </c>
      <c r="I151" s="20">
        <v>710</v>
      </c>
      <c r="J151" s="20">
        <v>76</v>
      </c>
      <c r="K151" s="20">
        <v>360</v>
      </c>
      <c r="L151" s="20">
        <v>27360</v>
      </c>
      <c r="M151" s="20">
        <v>0</v>
      </c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12"/>
        <v>104449</v>
      </c>
      <c r="V151" s="21">
        <f t="shared" si="15"/>
        <v>6612</v>
      </c>
      <c r="W151" s="21">
        <f t="shared" si="13"/>
        <v>111061</v>
      </c>
      <c r="X151" s="20">
        <v>104449</v>
      </c>
      <c r="Y151" s="21">
        <f t="shared" si="14"/>
        <v>6612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810</v>
      </c>
      <c r="D152" s="20">
        <v>844</v>
      </c>
      <c r="E152" s="20">
        <v>34</v>
      </c>
      <c r="F152" s="20">
        <v>146</v>
      </c>
      <c r="G152" s="20">
        <v>4964</v>
      </c>
      <c r="H152" s="20">
        <v>710</v>
      </c>
      <c r="I152" s="20">
        <v>776</v>
      </c>
      <c r="J152" s="20">
        <v>66</v>
      </c>
      <c r="K152" s="20">
        <v>360</v>
      </c>
      <c r="L152" s="20">
        <v>23760</v>
      </c>
      <c r="M152" s="20">
        <v>0</v>
      </c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2"/>
        <v>100119</v>
      </c>
      <c r="V152" s="21">
        <f t="shared" si="15"/>
        <v>6612</v>
      </c>
      <c r="W152" s="21">
        <f t="shared" si="13"/>
        <v>106731</v>
      </c>
      <c r="X152" s="20">
        <v>106731</v>
      </c>
      <c r="Y152" s="21">
        <f t="shared" si="14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844</v>
      </c>
      <c r="D153" s="20">
        <v>884</v>
      </c>
      <c r="E153" s="20">
        <v>40</v>
      </c>
      <c r="F153" s="20"/>
      <c r="G153" s="20">
        <v>0</v>
      </c>
      <c r="H153" s="20">
        <v>776</v>
      </c>
      <c r="I153" s="20">
        <v>776</v>
      </c>
      <c r="J153" s="20">
        <v>0</v>
      </c>
      <c r="K153" s="20"/>
      <c r="L153" s="20">
        <v>0</v>
      </c>
      <c r="M153" s="20">
        <v>0</v>
      </c>
      <c r="N153" s="20">
        <v>11959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2"/>
        <v>76354</v>
      </c>
      <c r="V153" s="21">
        <f t="shared" si="15"/>
        <v>0</v>
      </c>
      <c r="W153" s="21">
        <f t="shared" si="13"/>
        <v>76354</v>
      </c>
      <c r="X153" s="20">
        <v>76354</v>
      </c>
      <c r="Y153" s="21">
        <f t="shared" si="14"/>
        <v>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884</v>
      </c>
      <c r="D154" s="20">
        <v>930</v>
      </c>
      <c r="E154" s="20">
        <v>46</v>
      </c>
      <c r="F154" s="20">
        <v>146</v>
      </c>
      <c r="G154" s="20">
        <v>6716</v>
      </c>
      <c r="H154" s="20">
        <v>776</v>
      </c>
      <c r="I154" s="20">
        <v>877</v>
      </c>
      <c r="J154" s="20">
        <v>101</v>
      </c>
      <c r="K154" s="20">
        <v>360</v>
      </c>
      <c r="L154" s="20">
        <v>36360</v>
      </c>
      <c r="M154" s="20">
        <v>0</v>
      </c>
      <c r="N154" s="20">
        <v>11959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2"/>
        <v>119430</v>
      </c>
      <c r="V154" s="21">
        <f t="shared" si="15"/>
        <v>0</v>
      </c>
      <c r="W154" s="21">
        <f t="shared" si="13"/>
        <v>119430</v>
      </c>
      <c r="X154" s="20">
        <v>100000</v>
      </c>
      <c r="Y154" s="21">
        <f t="shared" si="14"/>
        <v>19430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930</v>
      </c>
      <c r="D155" s="20">
        <v>947</v>
      </c>
      <c r="E155" s="20">
        <v>17</v>
      </c>
      <c r="F155" s="20">
        <v>146</v>
      </c>
      <c r="G155" s="20">
        <v>2482</v>
      </c>
      <c r="H155" s="20">
        <v>877</v>
      </c>
      <c r="I155" s="20">
        <v>879</v>
      </c>
      <c r="J155" s="20">
        <v>2</v>
      </c>
      <c r="K155" s="20">
        <v>360</v>
      </c>
      <c r="L155" s="20">
        <v>720</v>
      </c>
      <c r="M155" s="20">
        <v>0</v>
      </c>
      <c r="N155" s="20">
        <v>11959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2"/>
        <v>79556</v>
      </c>
      <c r="V155" s="21">
        <f t="shared" si="15"/>
        <v>19430</v>
      </c>
      <c r="W155" s="21">
        <f t="shared" si="13"/>
        <v>98986</v>
      </c>
      <c r="X155" s="20">
        <v>98986</v>
      </c>
      <c r="Y155" s="21">
        <f t="shared" si="14"/>
        <v>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947</v>
      </c>
      <c r="D156" s="20">
        <v>970</v>
      </c>
      <c r="E156" s="20">
        <v>23</v>
      </c>
      <c r="F156" s="20">
        <v>146</v>
      </c>
      <c r="G156" s="20">
        <v>3358</v>
      </c>
      <c r="H156" s="20">
        <v>879</v>
      </c>
      <c r="I156" s="20">
        <v>887</v>
      </c>
      <c r="J156" s="20">
        <v>8</v>
      </c>
      <c r="K156" s="20">
        <v>360</v>
      </c>
      <c r="L156" s="20">
        <v>2880</v>
      </c>
      <c r="M156" s="20">
        <v>0</v>
      </c>
      <c r="N156" s="20">
        <v>11959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2"/>
        <v>82592</v>
      </c>
      <c r="V156" s="21">
        <f t="shared" si="15"/>
        <v>0</v>
      </c>
      <c r="W156" s="21">
        <f t="shared" si="13"/>
        <v>82592</v>
      </c>
      <c r="X156" s="20">
        <v>82592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970</v>
      </c>
      <c r="D157" s="20">
        <v>1059</v>
      </c>
      <c r="E157" s="20">
        <v>89</v>
      </c>
      <c r="F157" s="20">
        <v>146</v>
      </c>
      <c r="G157" s="20">
        <v>12994</v>
      </c>
      <c r="H157" s="20">
        <v>887</v>
      </c>
      <c r="I157" s="20">
        <v>897</v>
      </c>
      <c r="J157" s="20">
        <v>10</v>
      </c>
      <c r="K157" s="20">
        <v>360</v>
      </c>
      <c r="L157" s="20">
        <v>3600</v>
      </c>
      <c r="M157" s="20">
        <v>0</v>
      </c>
      <c r="N157" s="20">
        <v>11959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92948</v>
      </c>
      <c r="V157" s="21">
        <f t="shared" si="15"/>
        <v>0</v>
      </c>
      <c r="W157" s="21">
        <f t="shared" si="13"/>
        <v>92948</v>
      </c>
      <c r="X157" s="20"/>
      <c r="Y157" s="21">
        <f t="shared" si="14"/>
        <v>92948</v>
      </c>
      <c r="AA157">
        <f t="shared" si="16"/>
        <v>1</v>
      </c>
    </row>
    <row r="158" spans="1:27" ht="15.75" hidden="1" thickBot="1" x14ac:dyDescent="0.3">
      <c r="A158" s="18"/>
      <c r="B158" s="19" t="s">
        <v>42</v>
      </c>
      <c r="C158" s="20">
        <v>1059</v>
      </c>
      <c r="D158" s="20">
        <v>1112</v>
      </c>
      <c r="E158" s="20">
        <v>53</v>
      </c>
      <c r="F158" s="20">
        <v>146</v>
      </c>
      <c r="G158" s="20">
        <v>7738</v>
      </c>
      <c r="H158" s="20">
        <v>897</v>
      </c>
      <c r="I158" s="20">
        <v>899</v>
      </c>
      <c r="J158" s="20">
        <v>2</v>
      </c>
      <c r="K158" s="20">
        <v>360</v>
      </c>
      <c r="L158" s="20">
        <v>720</v>
      </c>
      <c r="M158" s="20">
        <v>0</v>
      </c>
      <c r="N158" s="20">
        <v>11959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84812</v>
      </c>
      <c r="V158" s="21">
        <f t="shared" si="15"/>
        <v>92948</v>
      </c>
      <c r="W158" s="21">
        <f t="shared" si="13"/>
        <v>177760</v>
      </c>
      <c r="X158" s="20">
        <v>177760</v>
      </c>
      <c r="Y158" s="21">
        <f t="shared" si="14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1112</v>
      </c>
      <c r="D159" s="20">
        <v>1142</v>
      </c>
      <c r="E159" s="20">
        <v>30</v>
      </c>
      <c r="F159" s="20">
        <v>146</v>
      </c>
      <c r="G159" s="20">
        <v>4380</v>
      </c>
      <c r="H159" s="20">
        <v>899</v>
      </c>
      <c r="I159" s="20">
        <v>899</v>
      </c>
      <c r="J159" s="20">
        <v>0</v>
      </c>
      <c r="K159" s="20"/>
      <c r="L159" s="20">
        <v>0</v>
      </c>
      <c r="M159" s="20">
        <v>0</v>
      </c>
      <c r="N159" s="20">
        <v>11959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80734</v>
      </c>
      <c r="V159" s="21">
        <f t="shared" si="15"/>
        <v>0</v>
      </c>
      <c r="W159" s="21">
        <f t="shared" si="13"/>
        <v>80734</v>
      </c>
      <c r="X159" s="20">
        <v>80734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1142</v>
      </c>
      <c r="D160" s="20">
        <v>1166</v>
      </c>
      <c r="E160" s="20">
        <v>24</v>
      </c>
      <c r="F160" s="20">
        <v>146</v>
      </c>
      <c r="G160" s="20">
        <v>3504</v>
      </c>
      <c r="H160" s="20">
        <v>899</v>
      </c>
      <c r="I160" s="20">
        <v>901</v>
      </c>
      <c r="J160" s="20">
        <v>2</v>
      </c>
      <c r="K160" s="20">
        <v>360</v>
      </c>
      <c r="L160" s="20">
        <v>720</v>
      </c>
      <c r="M160" s="20">
        <v>0</v>
      </c>
      <c r="N160" s="20">
        <v>11959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si="12"/>
        <v>80578</v>
      </c>
      <c r="V160" s="21">
        <f t="shared" si="15"/>
        <v>0</v>
      </c>
      <c r="W160" s="21">
        <f t="shared" si="13"/>
        <v>80578</v>
      </c>
      <c r="X160" s="20">
        <v>80578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1166</v>
      </c>
      <c r="D161" s="20">
        <v>1196</v>
      </c>
      <c r="E161" s="20">
        <v>30</v>
      </c>
      <c r="F161" s="20">
        <v>146</v>
      </c>
      <c r="G161" s="20">
        <v>4380</v>
      </c>
      <c r="H161" s="20">
        <v>901</v>
      </c>
      <c r="I161" s="20">
        <v>947</v>
      </c>
      <c r="J161" s="20">
        <v>46</v>
      </c>
      <c r="K161" s="20">
        <v>360</v>
      </c>
      <c r="L161" s="20">
        <v>16560</v>
      </c>
      <c r="M161" s="20">
        <v>0</v>
      </c>
      <c r="N161" s="20">
        <v>11959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ref="U161:U192" si="17">G161+L161+M161+R161+S161+N161+Q161+T161</f>
        <v>97294</v>
      </c>
      <c r="V161" s="21">
        <f t="shared" si="15"/>
        <v>0</v>
      </c>
      <c r="W161" s="21">
        <f t="shared" si="13"/>
        <v>97294</v>
      </c>
      <c r="X161" s="20">
        <v>97294</v>
      </c>
      <c r="Y161" s="21">
        <f t="shared" si="14"/>
        <v>0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1196</v>
      </c>
      <c r="D162" s="20">
        <v>1260</v>
      </c>
      <c r="E162" s="20">
        <v>64</v>
      </c>
      <c r="F162" s="20">
        <v>146</v>
      </c>
      <c r="G162" s="20">
        <v>9344</v>
      </c>
      <c r="H162" s="20">
        <v>947</v>
      </c>
      <c r="I162" s="20">
        <v>1019</v>
      </c>
      <c r="J162" s="20">
        <v>72</v>
      </c>
      <c r="K162" s="20">
        <v>360</v>
      </c>
      <c r="L162" s="20">
        <v>25920</v>
      </c>
      <c r="M162" s="20">
        <v>0</v>
      </c>
      <c r="N162" s="20">
        <v>11665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si="17"/>
        <v>111324</v>
      </c>
      <c r="V162" s="21">
        <f t="shared" si="15"/>
        <v>0</v>
      </c>
      <c r="W162" s="21">
        <f t="shared" si="13"/>
        <v>111324</v>
      </c>
      <c r="X162" s="20">
        <v>90000</v>
      </c>
      <c r="Y162" s="21">
        <f t="shared" si="14"/>
        <v>21324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1260</v>
      </c>
      <c r="D163" s="20">
        <v>1293</v>
      </c>
      <c r="E163" s="20">
        <v>33</v>
      </c>
      <c r="F163" s="20">
        <v>146</v>
      </c>
      <c r="G163" s="20">
        <v>4818</v>
      </c>
      <c r="H163" s="20">
        <v>1019</v>
      </c>
      <c r="I163" s="20">
        <v>1166</v>
      </c>
      <c r="J163" s="20">
        <v>147</v>
      </c>
      <c r="K163" s="20"/>
      <c r="L163" s="20">
        <v>57780</v>
      </c>
      <c r="M163" s="20">
        <v>0</v>
      </c>
      <c r="N163" s="20">
        <v>11665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148658</v>
      </c>
      <c r="V163" s="21">
        <f t="shared" si="15"/>
        <v>21324</v>
      </c>
      <c r="W163" s="21">
        <f t="shared" si="13"/>
        <v>169982</v>
      </c>
      <c r="X163" s="20">
        <v>100000</v>
      </c>
      <c r="Y163" s="21">
        <f t="shared" si="14"/>
        <v>69982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1293</v>
      </c>
      <c r="D164" s="20">
        <v>1373</v>
      </c>
      <c r="E164" s="20">
        <v>80</v>
      </c>
      <c r="F164" s="20">
        <v>146</v>
      </c>
      <c r="G164" s="20">
        <v>11680</v>
      </c>
      <c r="H164" s="20">
        <v>1166</v>
      </c>
      <c r="I164" s="20">
        <v>1288</v>
      </c>
      <c r="J164" s="20">
        <v>122</v>
      </c>
      <c r="K164" s="20"/>
      <c r="L164" s="20">
        <v>44280</v>
      </c>
      <c r="M164" s="20">
        <v>0</v>
      </c>
      <c r="N164" s="20">
        <v>11665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142020</v>
      </c>
      <c r="V164" s="21">
        <f t="shared" si="15"/>
        <v>69982</v>
      </c>
      <c r="W164" s="21">
        <f t="shared" si="13"/>
        <v>212002</v>
      </c>
      <c r="X164" s="20">
        <v>212002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1373</v>
      </c>
      <c r="D165" s="20">
        <v>1418</v>
      </c>
      <c r="E165" s="20">
        <v>45</v>
      </c>
      <c r="F165" s="20">
        <v>146</v>
      </c>
      <c r="G165" s="20">
        <v>6570</v>
      </c>
      <c r="H165" s="20">
        <v>1288</v>
      </c>
      <c r="I165" s="20">
        <v>1798</v>
      </c>
      <c r="J165" s="20">
        <v>510</v>
      </c>
      <c r="K165" s="20"/>
      <c r="L165" s="20">
        <v>448200</v>
      </c>
      <c r="M165" s="20">
        <v>0</v>
      </c>
      <c r="N165" s="20">
        <v>22970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7"/>
        <v>552135</v>
      </c>
      <c r="V165" s="21">
        <f t="shared" si="15"/>
        <v>0</v>
      </c>
      <c r="W165" s="21">
        <f t="shared" si="13"/>
        <v>552135</v>
      </c>
      <c r="X165" s="20">
        <v>120000</v>
      </c>
      <c r="Y165" s="21">
        <f t="shared" si="14"/>
        <v>432135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1418</v>
      </c>
      <c r="D166" s="20">
        <v>1450</v>
      </c>
      <c r="E166" s="20">
        <v>32</v>
      </c>
      <c r="F166" s="20">
        <v>146</v>
      </c>
      <c r="G166" s="20">
        <v>4672</v>
      </c>
      <c r="H166" s="20">
        <v>1798</v>
      </c>
      <c r="I166" s="20">
        <v>1833</v>
      </c>
      <c r="J166" s="20">
        <v>35</v>
      </c>
      <c r="K166" s="20">
        <v>360</v>
      </c>
      <c r="L166" s="20">
        <v>12600</v>
      </c>
      <c r="M166" s="20">
        <v>0</v>
      </c>
      <c r="N166" s="20">
        <v>11709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17"/>
        <v>103376</v>
      </c>
      <c r="V166" s="21">
        <f t="shared" si="15"/>
        <v>432135</v>
      </c>
      <c r="W166" s="21">
        <f t="shared" si="13"/>
        <v>535511</v>
      </c>
      <c r="X166" s="20">
        <v>103376</v>
      </c>
      <c r="Y166" s="21">
        <f t="shared" si="14"/>
        <v>432135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1450</v>
      </c>
      <c r="D167" s="20">
        <v>1491</v>
      </c>
      <c r="E167" s="20">
        <v>41</v>
      </c>
      <c r="F167" s="20">
        <v>146</v>
      </c>
      <c r="G167" s="20">
        <v>5986</v>
      </c>
      <c r="H167" s="20">
        <v>1833</v>
      </c>
      <c r="I167" s="20">
        <v>1836</v>
      </c>
      <c r="J167" s="20">
        <v>3</v>
      </c>
      <c r="K167" s="20">
        <v>360</v>
      </c>
      <c r="L167" s="20">
        <v>1080</v>
      </c>
      <c r="M167" s="20">
        <v>0</v>
      </c>
      <c r="N167" s="20">
        <v>11709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93170</v>
      </c>
      <c r="V167" s="21">
        <f t="shared" si="15"/>
        <v>432135</v>
      </c>
      <c r="W167" s="21">
        <f t="shared" si="13"/>
        <v>525305</v>
      </c>
      <c r="X167" s="20">
        <v>93170</v>
      </c>
      <c r="Y167" s="21">
        <f t="shared" si="14"/>
        <v>432135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1491</v>
      </c>
      <c r="D168" s="20">
        <v>1521</v>
      </c>
      <c r="E168" s="20">
        <v>30</v>
      </c>
      <c r="F168" s="20">
        <v>146</v>
      </c>
      <c r="G168" s="20">
        <v>4380</v>
      </c>
      <c r="H168" s="20">
        <v>1836</v>
      </c>
      <c r="I168" s="20">
        <v>1836</v>
      </c>
      <c r="J168" s="20">
        <v>0</v>
      </c>
      <c r="K168" s="20"/>
      <c r="L168" s="20">
        <v>0</v>
      </c>
      <c r="M168" s="20">
        <v>0</v>
      </c>
      <c r="N168" s="20">
        <v>11709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90484</v>
      </c>
      <c r="V168" s="21">
        <f t="shared" si="15"/>
        <v>432135</v>
      </c>
      <c r="W168" s="21">
        <f t="shared" si="13"/>
        <v>522619</v>
      </c>
      <c r="X168" s="20">
        <v>190848</v>
      </c>
      <c r="Y168" s="21">
        <f t="shared" si="14"/>
        <v>331771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1521</v>
      </c>
      <c r="D169" s="20">
        <v>1620</v>
      </c>
      <c r="E169" s="20">
        <v>99</v>
      </c>
      <c r="F169" s="20">
        <v>146</v>
      </c>
      <c r="G169" s="20">
        <v>14454</v>
      </c>
      <c r="H169" s="20">
        <v>1836</v>
      </c>
      <c r="I169" s="20">
        <v>1840</v>
      </c>
      <c r="J169" s="20">
        <v>4</v>
      </c>
      <c r="K169" s="20">
        <v>360</v>
      </c>
      <c r="L169" s="20">
        <v>1440</v>
      </c>
      <c r="M169" s="20">
        <v>0</v>
      </c>
      <c r="N169" s="20">
        <v>11315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101604</v>
      </c>
      <c r="V169" s="21">
        <f t="shared" si="15"/>
        <v>331771</v>
      </c>
      <c r="W169" s="21">
        <f t="shared" si="13"/>
        <v>433375</v>
      </c>
      <c r="X169" s="20">
        <v>201604</v>
      </c>
      <c r="Y169" s="21">
        <f t="shared" si="14"/>
        <v>231771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1620</v>
      </c>
      <c r="D170" s="20">
        <v>1737</v>
      </c>
      <c r="E170" s="20">
        <v>117</v>
      </c>
      <c r="F170" s="20">
        <v>146</v>
      </c>
      <c r="G170" s="20">
        <v>17082</v>
      </c>
      <c r="H170" s="20">
        <v>1840</v>
      </c>
      <c r="I170" s="20">
        <v>1851</v>
      </c>
      <c r="J170" s="20">
        <v>11</v>
      </c>
      <c r="K170" s="20">
        <v>360</v>
      </c>
      <c r="L170" s="20">
        <v>3960</v>
      </c>
      <c r="M170" s="20">
        <v>0</v>
      </c>
      <c r="N170" s="20">
        <v>11315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106752</v>
      </c>
      <c r="V170" s="21">
        <f t="shared" si="15"/>
        <v>231771</v>
      </c>
      <c r="W170" s="21">
        <f t="shared" si="13"/>
        <v>338523</v>
      </c>
      <c r="X170" s="20">
        <v>200000</v>
      </c>
      <c r="Y170" s="21">
        <f t="shared" si="14"/>
        <v>138523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1737</v>
      </c>
      <c r="D171" s="20">
        <v>1839</v>
      </c>
      <c r="E171" s="20">
        <v>102</v>
      </c>
      <c r="F171" s="20">
        <v>146</v>
      </c>
      <c r="G171" s="20">
        <v>14892</v>
      </c>
      <c r="H171" s="20">
        <v>1851</v>
      </c>
      <c r="I171" s="20">
        <v>1867</v>
      </c>
      <c r="J171" s="20">
        <v>16</v>
      </c>
      <c r="K171" s="20">
        <v>360</v>
      </c>
      <c r="L171" s="20">
        <v>5760</v>
      </c>
      <c r="M171" s="20">
        <v>0</v>
      </c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102047</v>
      </c>
      <c r="V171" s="21">
        <f t="shared" si="15"/>
        <v>138523</v>
      </c>
      <c r="W171" s="21">
        <f t="shared" si="13"/>
        <v>240570</v>
      </c>
      <c r="X171" s="20">
        <v>200000</v>
      </c>
      <c r="Y171" s="21">
        <f t="shared" si="14"/>
        <v>40570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1839</v>
      </c>
      <c r="D172" s="20">
        <v>1900</v>
      </c>
      <c r="E172" s="20">
        <v>61</v>
      </c>
      <c r="F172" s="20">
        <v>146</v>
      </c>
      <c r="G172" s="20">
        <v>8906</v>
      </c>
      <c r="H172" s="20">
        <v>1867</v>
      </c>
      <c r="I172" s="20">
        <v>1883</v>
      </c>
      <c r="J172" s="20">
        <v>16</v>
      </c>
      <c r="K172" s="20">
        <v>360</v>
      </c>
      <c r="L172" s="20">
        <v>5760</v>
      </c>
      <c r="M172" s="20">
        <v>0</v>
      </c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96061</v>
      </c>
      <c r="V172" s="21">
        <f t="shared" si="15"/>
        <v>40570</v>
      </c>
      <c r="W172" s="21">
        <f t="shared" si="13"/>
        <v>136631</v>
      </c>
      <c r="X172" s="20">
        <v>136631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1900</v>
      </c>
      <c r="D173" s="20">
        <v>1926</v>
      </c>
      <c r="E173" s="20">
        <v>26</v>
      </c>
      <c r="F173" s="20">
        <v>146</v>
      </c>
      <c r="G173" s="20">
        <v>3796</v>
      </c>
      <c r="H173" s="20">
        <v>1883</v>
      </c>
      <c r="I173" s="20">
        <v>1898</v>
      </c>
      <c r="J173" s="20">
        <v>15</v>
      </c>
      <c r="K173" s="20">
        <v>360</v>
      </c>
      <c r="L173" s="20">
        <v>5400</v>
      </c>
      <c r="M173" s="20">
        <v>0</v>
      </c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90591</v>
      </c>
      <c r="V173" s="21">
        <f t="shared" si="15"/>
        <v>0</v>
      </c>
      <c r="W173" s="21">
        <f t="shared" si="13"/>
        <v>90591</v>
      </c>
      <c r="X173" s="20">
        <v>200000</v>
      </c>
      <c r="Y173" s="21">
        <f t="shared" si="14"/>
        <v>-109409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1926</v>
      </c>
      <c r="D174" s="20">
        <v>1973</v>
      </c>
      <c r="E174" s="20">
        <v>47</v>
      </c>
      <c r="F174" s="20">
        <v>146</v>
      </c>
      <c r="G174" s="20">
        <v>6862</v>
      </c>
      <c r="H174" s="20">
        <v>1898</v>
      </c>
      <c r="I174" s="20">
        <v>1938</v>
      </c>
      <c r="J174" s="20">
        <v>40</v>
      </c>
      <c r="K174" s="20">
        <v>360</v>
      </c>
      <c r="L174" s="20">
        <v>14400</v>
      </c>
      <c r="M174" s="20">
        <v>0</v>
      </c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102657</v>
      </c>
      <c r="V174" s="21">
        <f t="shared" si="15"/>
        <v>-109409</v>
      </c>
      <c r="W174" s="21">
        <f t="shared" si="13"/>
        <v>-6752</v>
      </c>
      <c r="X174" s="20">
        <v>100000</v>
      </c>
      <c r="Y174" s="21">
        <f t="shared" si="14"/>
        <v>-106752</v>
      </c>
      <c r="AA174">
        <f t="shared" si="16"/>
        <v>0</v>
      </c>
    </row>
    <row r="175" spans="1:27" ht="15.75" hidden="1" thickBot="1" x14ac:dyDescent="0.3">
      <c r="A175" s="18">
        <v>2017</v>
      </c>
      <c r="B175" s="38" t="s">
        <v>35</v>
      </c>
      <c r="C175" s="39">
        <v>1973</v>
      </c>
      <c r="D175" s="39">
        <v>2033</v>
      </c>
      <c r="E175" s="39">
        <v>60</v>
      </c>
      <c r="F175" s="39">
        <v>146</v>
      </c>
      <c r="G175" s="69">
        <v>8760</v>
      </c>
      <c r="H175" s="39">
        <v>1938</v>
      </c>
      <c r="I175" s="40">
        <v>1986</v>
      </c>
      <c r="J175" s="39">
        <v>48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26832</v>
      </c>
      <c r="M175" s="69">
        <v>3731</v>
      </c>
      <c r="N175" s="69">
        <v>7000</v>
      </c>
      <c r="O175" s="41"/>
      <c r="P175" s="41"/>
      <c r="Q175" s="69">
        <v>0</v>
      </c>
      <c r="R175" s="69">
        <v>0</v>
      </c>
      <c r="S175" s="69">
        <v>76410</v>
      </c>
      <c r="T175" s="69"/>
      <c r="U175" s="69">
        <f t="shared" si="17"/>
        <v>122733</v>
      </c>
      <c r="V175" s="41">
        <f t="shared" si="15"/>
        <v>-106752</v>
      </c>
      <c r="W175" s="41">
        <f t="shared" si="13"/>
        <v>15981</v>
      </c>
      <c r="X175" s="42"/>
      <c r="Y175" s="41">
        <f t="shared" si="14"/>
        <v>15981</v>
      </c>
      <c r="AA175">
        <f t="shared" si="16"/>
        <v>1</v>
      </c>
    </row>
    <row r="176" spans="1:27" ht="15.75" hidden="1" thickBot="1" x14ac:dyDescent="0.3">
      <c r="A176" s="18"/>
      <c r="B176" s="43" t="s">
        <v>36</v>
      </c>
      <c r="C176" s="44">
        <v>2033</v>
      </c>
      <c r="D176" s="44">
        <v>2077</v>
      </c>
      <c r="E176" s="44">
        <v>44</v>
      </c>
      <c r="F176" s="44">
        <v>146</v>
      </c>
      <c r="G176" s="70">
        <v>6424</v>
      </c>
      <c r="H176" s="44">
        <v>1986</v>
      </c>
      <c r="I176" s="45">
        <v>2034</v>
      </c>
      <c r="J176" s="44">
        <v>48</v>
      </c>
      <c r="K176" s="44">
        <f>IF(J176&lt;=120,559,IF(AND(J176&gt;=121,J176&lt;=150),739,IF(AND(J176&gt;=151,J176&lt;=200),1279,IF(J176&gt;=201,2359,))))</f>
        <v>559</v>
      </c>
      <c r="L176" s="70">
        <f t="shared" ref="L176:L186" si="18">IF(K176=559,K176*J176,IF(K176=739,120*559+(J176-120)*739,IF(K176=1279,120*559+30*739+(J176-150)*1279,IF(K176=2359,120*559+30*739+50*1279+(J176-200)*2359,))))</f>
        <v>26832</v>
      </c>
      <c r="M176" s="70">
        <v>3731</v>
      </c>
      <c r="N176" s="70">
        <v>7000</v>
      </c>
      <c r="O176" s="46"/>
      <c r="P176" s="46"/>
      <c r="Q176" s="70">
        <v>0</v>
      </c>
      <c r="R176" s="70">
        <v>0</v>
      </c>
      <c r="S176" s="70">
        <v>76410</v>
      </c>
      <c r="T176" s="70"/>
      <c r="U176" s="70">
        <f t="shared" si="17"/>
        <v>120397</v>
      </c>
      <c r="V176" s="46">
        <f t="shared" si="15"/>
        <v>15981</v>
      </c>
      <c r="W176" s="46">
        <f t="shared" si="13"/>
        <v>136378</v>
      </c>
      <c r="X176" s="47">
        <v>136378</v>
      </c>
      <c r="Y176" s="46">
        <f t="shared" si="14"/>
        <v>0</v>
      </c>
      <c r="AA176">
        <f t="shared" si="16"/>
        <v>0</v>
      </c>
    </row>
    <row r="177" spans="1:27" ht="15.75" hidden="1" thickBot="1" x14ac:dyDescent="0.3">
      <c r="A177" s="18"/>
      <c r="B177" s="43" t="s">
        <v>37</v>
      </c>
      <c r="C177" s="44">
        <v>2077</v>
      </c>
      <c r="D177" s="44">
        <v>2130</v>
      </c>
      <c r="E177" s="44">
        <v>53</v>
      </c>
      <c r="F177" s="44">
        <v>146</v>
      </c>
      <c r="G177" s="70">
        <v>7738</v>
      </c>
      <c r="H177" s="44">
        <v>2034</v>
      </c>
      <c r="I177" s="45">
        <v>2103</v>
      </c>
      <c r="J177" s="44">
        <v>69</v>
      </c>
      <c r="K177" s="44">
        <f t="shared" ref="K177:K182" si="19">IF(J177&lt;=120,559,IF(AND(J177&gt;=121,J177&lt;=150),739,IF(AND(J177&gt;=151,J177&lt;=200),1279,IF(J177&gt;=201,2359,))))</f>
        <v>559</v>
      </c>
      <c r="L177" s="70">
        <f t="shared" si="18"/>
        <v>38571</v>
      </c>
      <c r="M177" s="70">
        <v>3731</v>
      </c>
      <c r="N177" s="70">
        <v>7000</v>
      </c>
      <c r="O177" s="46"/>
      <c r="P177" s="46"/>
      <c r="Q177" s="70">
        <v>0</v>
      </c>
      <c r="R177" s="70">
        <v>0</v>
      </c>
      <c r="S177" s="70">
        <v>76410</v>
      </c>
      <c r="T177" s="70"/>
      <c r="U177" s="70">
        <f t="shared" si="17"/>
        <v>133450</v>
      </c>
      <c r="V177" s="46">
        <f t="shared" si="15"/>
        <v>0</v>
      </c>
      <c r="W177" s="46">
        <f t="shared" si="13"/>
        <v>133450</v>
      </c>
      <c r="X177" s="47">
        <v>133450</v>
      </c>
      <c r="Y177" s="46">
        <f t="shared" si="14"/>
        <v>0</v>
      </c>
      <c r="AA177">
        <f t="shared" si="16"/>
        <v>0</v>
      </c>
    </row>
    <row r="178" spans="1:27" ht="15.75" hidden="1" thickBot="1" x14ac:dyDescent="0.3">
      <c r="A178" s="18"/>
      <c r="B178" s="43" t="s">
        <v>38</v>
      </c>
      <c r="C178" s="44">
        <v>2130</v>
      </c>
      <c r="D178" s="44">
        <v>2177</v>
      </c>
      <c r="E178" s="44">
        <v>47</v>
      </c>
      <c r="F178" s="44">
        <v>146</v>
      </c>
      <c r="G178" s="70">
        <v>6862</v>
      </c>
      <c r="H178" s="44">
        <v>2103</v>
      </c>
      <c r="I178" s="45">
        <v>2152</v>
      </c>
      <c r="J178" s="44">
        <v>49</v>
      </c>
      <c r="K178" s="44">
        <f t="shared" si="19"/>
        <v>559</v>
      </c>
      <c r="L178" s="70">
        <f t="shared" si="18"/>
        <v>27391</v>
      </c>
      <c r="M178" s="70">
        <v>3731</v>
      </c>
      <c r="N178" s="70">
        <v>7000</v>
      </c>
      <c r="O178" s="46"/>
      <c r="P178" s="46"/>
      <c r="Q178" s="70">
        <v>0</v>
      </c>
      <c r="R178" s="70">
        <v>0</v>
      </c>
      <c r="S178" s="70">
        <v>76410</v>
      </c>
      <c r="T178" s="70"/>
      <c r="U178" s="70">
        <f t="shared" si="17"/>
        <v>121394</v>
      </c>
      <c r="V178" s="46">
        <f t="shared" si="15"/>
        <v>0</v>
      </c>
      <c r="W178" s="46">
        <f t="shared" si="13"/>
        <v>121394</v>
      </c>
      <c r="X178" s="47">
        <v>121394</v>
      </c>
      <c r="Y178" s="46">
        <f t="shared" si="14"/>
        <v>0</v>
      </c>
      <c r="AA178">
        <f t="shared" si="16"/>
        <v>0</v>
      </c>
    </row>
    <row r="179" spans="1:27" ht="15.75" hidden="1" thickBot="1" x14ac:dyDescent="0.3">
      <c r="A179" s="18"/>
      <c r="B179" s="43" t="s">
        <v>39</v>
      </c>
      <c r="C179" s="44">
        <v>2177</v>
      </c>
      <c r="D179" s="44">
        <v>2210</v>
      </c>
      <c r="E179" s="44">
        <v>33</v>
      </c>
      <c r="F179" s="44">
        <v>146</v>
      </c>
      <c r="G179" s="70">
        <v>4818</v>
      </c>
      <c r="H179" s="44">
        <v>2152</v>
      </c>
      <c r="I179" s="45">
        <v>2175</v>
      </c>
      <c r="J179" s="44">
        <v>23</v>
      </c>
      <c r="K179" s="44">
        <f t="shared" si="19"/>
        <v>559</v>
      </c>
      <c r="L179" s="70">
        <f t="shared" si="18"/>
        <v>12857</v>
      </c>
      <c r="M179" s="70">
        <v>3731</v>
      </c>
      <c r="N179" s="70">
        <v>7000</v>
      </c>
      <c r="O179" s="46"/>
      <c r="P179" s="46"/>
      <c r="Q179" s="70">
        <v>0</v>
      </c>
      <c r="R179" s="70">
        <v>0</v>
      </c>
      <c r="S179" s="70">
        <v>76410</v>
      </c>
      <c r="T179" s="70"/>
      <c r="U179" s="70">
        <f t="shared" si="17"/>
        <v>104816</v>
      </c>
      <c r="V179" s="46">
        <f t="shared" si="15"/>
        <v>0</v>
      </c>
      <c r="W179" s="46">
        <f t="shared" si="13"/>
        <v>104816</v>
      </c>
      <c r="X179" s="47"/>
      <c r="Y179" s="46">
        <f t="shared" si="14"/>
        <v>104816</v>
      </c>
      <c r="AA179">
        <f t="shared" si="16"/>
        <v>1</v>
      </c>
    </row>
    <row r="180" spans="1:27" ht="15.75" hidden="1" thickBot="1" x14ac:dyDescent="0.3">
      <c r="A180" s="18"/>
      <c r="B180" s="43" t="s">
        <v>40</v>
      </c>
      <c r="C180" s="44">
        <v>2210</v>
      </c>
      <c r="D180" s="44">
        <v>2246</v>
      </c>
      <c r="E180" s="44">
        <v>36</v>
      </c>
      <c r="F180" s="44">
        <v>146</v>
      </c>
      <c r="G180" s="70">
        <v>5256</v>
      </c>
      <c r="H180" s="44">
        <v>2175</v>
      </c>
      <c r="I180" s="45">
        <v>2195</v>
      </c>
      <c r="J180" s="44">
        <v>20</v>
      </c>
      <c r="K180" s="44">
        <f t="shared" si="19"/>
        <v>559</v>
      </c>
      <c r="L180" s="70">
        <f t="shared" si="18"/>
        <v>11180</v>
      </c>
      <c r="M180" s="70">
        <v>3731</v>
      </c>
      <c r="N180" s="70">
        <v>7000</v>
      </c>
      <c r="O180" s="46"/>
      <c r="P180" s="46"/>
      <c r="Q180" s="70">
        <v>0</v>
      </c>
      <c r="R180" s="70">
        <v>0</v>
      </c>
      <c r="S180" s="70">
        <v>76410</v>
      </c>
      <c r="T180" s="70"/>
      <c r="U180" s="70">
        <f t="shared" si="17"/>
        <v>103577</v>
      </c>
      <c r="V180" s="46">
        <f t="shared" si="15"/>
        <v>104816</v>
      </c>
      <c r="W180" s="46">
        <f t="shared" si="13"/>
        <v>208393</v>
      </c>
      <c r="X180" s="47">
        <v>208393</v>
      </c>
      <c r="Y180" s="46">
        <f t="shared" si="14"/>
        <v>0</v>
      </c>
      <c r="AA180">
        <f t="shared" si="16"/>
        <v>0</v>
      </c>
    </row>
    <row r="181" spans="1:27" ht="15.75" hidden="1" thickBot="1" x14ac:dyDescent="0.3">
      <c r="A181" s="18"/>
      <c r="B181" s="43" t="s">
        <v>41</v>
      </c>
      <c r="C181" s="44">
        <v>2246</v>
      </c>
      <c r="D181" s="44">
        <v>2278</v>
      </c>
      <c r="E181" s="44">
        <v>32</v>
      </c>
      <c r="F181" s="44">
        <v>146</v>
      </c>
      <c r="G181" s="70">
        <v>4672</v>
      </c>
      <c r="H181" s="44">
        <v>2195</v>
      </c>
      <c r="I181" s="45">
        <v>2216</v>
      </c>
      <c r="J181" s="44">
        <v>21</v>
      </c>
      <c r="K181" s="44">
        <f t="shared" si="19"/>
        <v>559</v>
      </c>
      <c r="L181" s="70">
        <f t="shared" si="18"/>
        <v>11739</v>
      </c>
      <c r="M181" s="70">
        <v>3731</v>
      </c>
      <c r="N181" s="70">
        <v>7000</v>
      </c>
      <c r="O181" s="46"/>
      <c r="P181" s="46"/>
      <c r="Q181" s="70">
        <v>0</v>
      </c>
      <c r="R181" s="70">
        <v>0</v>
      </c>
      <c r="S181" s="70">
        <v>76410</v>
      </c>
      <c r="T181" s="70"/>
      <c r="U181" s="70">
        <f t="shared" si="17"/>
        <v>103552</v>
      </c>
      <c r="V181" s="46">
        <f t="shared" si="15"/>
        <v>0</v>
      </c>
      <c r="W181" s="46">
        <f t="shared" si="13"/>
        <v>103552</v>
      </c>
      <c r="X181" s="47">
        <v>103552</v>
      </c>
      <c r="Y181" s="46">
        <f t="shared" si="14"/>
        <v>0</v>
      </c>
      <c r="AA181">
        <f t="shared" si="16"/>
        <v>0</v>
      </c>
    </row>
    <row r="182" spans="1:27" ht="15.75" hidden="1" thickBot="1" x14ac:dyDescent="0.3">
      <c r="A182" s="18"/>
      <c r="B182" s="43" t="s">
        <v>42</v>
      </c>
      <c r="C182" s="44">
        <v>2278</v>
      </c>
      <c r="D182" s="44">
        <v>2314</v>
      </c>
      <c r="E182" s="44">
        <f>D182-C182</f>
        <v>36</v>
      </c>
      <c r="F182" s="44">
        <v>146</v>
      </c>
      <c r="G182" s="70">
        <f>F182*E182</f>
        <v>5256</v>
      </c>
      <c r="H182" s="44">
        <v>2216</v>
      </c>
      <c r="I182" s="45">
        <v>2233</v>
      </c>
      <c r="J182" s="44">
        <f>I182-H182</f>
        <v>17</v>
      </c>
      <c r="K182" s="44">
        <f t="shared" si="19"/>
        <v>559</v>
      </c>
      <c r="L182" s="70">
        <f t="shared" si="18"/>
        <v>9503</v>
      </c>
      <c r="M182" s="70">
        <v>3731</v>
      </c>
      <c r="N182" s="70">
        <v>7981</v>
      </c>
      <c r="O182" s="46"/>
      <c r="P182" s="46"/>
      <c r="Q182" s="70">
        <v>0</v>
      </c>
      <c r="R182" s="70">
        <v>0</v>
      </c>
      <c r="S182" s="70">
        <v>76410</v>
      </c>
      <c r="T182" s="70"/>
      <c r="U182" s="70">
        <f t="shared" si="17"/>
        <v>102881</v>
      </c>
      <c r="V182" s="46">
        <f t="shared" si="15"/>
        <v>0</v>
      </c>
      <c r="W182" s="46">
        <f t="shared" si="13"/>
        <v>102881</v>
      </c>
      <c r="X182" s="70">
        <v>102881</v>
      </c>
      <c r="Y182" s="46">
        <f t="shared" si="14"/>
        <v>0</v>
      </c>
      <c r="AA182">
        <f t="shared" si="16"/>
        <v>0</v>
      </c>
    </row>
    <row r="183" spans="1:27" ht="15.75" hidden="1" thickBot="1" x14ac:dyDescent="0.3">
      <c r="A183" s="18"/>
      <c r="B183" s="43" t="s">
        <v>43</v>
      </c>
      <c r="C183" s="44">
        <f>D182</f>
        <v>2314</v>
      </c>
      <c r="D183" s="44">
        <v>2344</v>
      </c>
      <c r="E183" s="44">
        <f t="shared" ref="E183:E186" si="20">D183-C183</f>
        <v>30</v>
      </c>
      <c r="F183" s="44">
        <v>146</v>
      </c>
      <c r="G183" s="70">
        <f t="shared" ref="G183:G186" si="21">F183*E183</f>
        <v>4380</v>
      </c>
      <c r="H183" s="44">
        <f>I182</f>
        <v>2233</v>
      </c>
      <c r="I183" s="44">
        <v>2235</v>
      </c>
      <c r="J183" s="44">
        <f t="shared" ref="J183:J186" si="22">I183-H183</f>
        <v>2</v>
      </c>
      <c r="K183" s="44">
        <v>559</v>
      </c>
      <c r="L183" s="70">
        <f t="shared" si="18"/>
        <v>1118</v>
      </c>
      <c r="M183" s="70">
        <v>3731</v>
      </c>
      <c r="N183" s="70">
        <v>7997</v>
      </c>
      <c r="O183" s="46"/>
      <c r="P183" s="46"/>
      <c r="Q183" s="70">
        <v>0</v>
      </c>
      <c r="R183" s="70">
        <v>0</v>
      </c>
      <c r="S183" s="70">
        <v>76410</v>
      </c>
      <c r="T183" s="70"/>
      <c r="U183" s="70">
        <f t="shared" si="17"/>
        <v>93636</v>
      </c>
      <c r="V183" s="46">
        <f t="shared" si="15"/>
        <v>0</v>
      </c>
      <c r="W183" s="46">
        <f t="shared" si="13"/>
        <v>93636</v>
      </c>
      <c r="X183" s="70">
        <v>93636</v>
      </c>
      <c r="Y183" s="46">
        <f t="shared" si="14"/>
        <v>0</v>
      </c>
    </row>
    <row r="184" spans="1:27" ht="15.75" hidden="1" thickBot="1" x14ac:dyDescent="0.3">
      <c r="A184" s="18"/>
      <c r="B184" s="43" t="s">
        <v>44</v>
      </c>
      <c r="C184" s="44">
        <f t="shared" ref="C184:C186" si="23">D183</f>
        <v>2344</v>
      </c>
      <c r="D184" s="44">
        <v>2382</v>
      </c>
      <c r="E184" s="44">
        <f t="shared" si="20"/>
        <v>38</v>
      </c>
      <c r="F184" s="44">
        <v>146</v>
      </c>
      <c r="G184" s="70">
        <f t="shared" si="21"/>
        <v>5548</v>
      </c>
      <c r="H184" s="44">
        <f t="shared" ref="H184:H186" si="24">I183</f>
        <v>2235</v>
      </c>
      <c r="I184" s="44">
        <v>2247</v>
      </c>
      <c r="J184" s="44">
        <f t="shared" si="22"/>
        <v>12</v>
      </c>
      <c r="K184" s="44">
        <v>559</v>
      </c>
      <c r="L184" s="70">
        <f t="shared" si="18"/>
        <v>6708</v>
      </c>
      <c r="M184" s="70">
        <v>3731</v>
      </c>
      <c r="N184" s="70">
        <v>7990</v>
      </c>
      <c r="O184" s="46"/>
      <c r="P184" s="46"/>
      <c r="Q184" s="70">
        <v>0</v>
      </c>
      <c r="R184" s="70">
        <v>0</v>
      </c>
      <c r="S184" s="70">
        <v>76410</v>
      </c>
      <c r="T184" s="70"/>
      <c r="U184" s="70">
        <f t="shared" si="17"/>
        <v>100387</v>
      </c>
      <c r="V184" s="46">
        <f t="shared" si="15"/>
        <v>0</v>
      </c>
      <c r="W184" s="46">
        <f t="shared" si="13"/>
        <v>100387</v>
      </c>
      <c r="X184" s="70"/>
      <c r="Y184" s="46">
        <f t="shared" si="14"/>
        <v>100387</v>
      </c>
    </row>
    <row r="185" spans="1:27" ht="15.75" hidden="1" thickBot="1" x14ac:dyDescent="0.3">
      <c r="A185" s="18"/>
      <c r="B185" s="43" t="s">
        <v>45</v>
      </c>
      <c r="C185" s="44">
        <f t="shared" si="23"/>
        <v>2382</v>
      </c>
      <c r="D185" s="44">
        <v>2415</v>
      </c>
      <c r="E185" s="44">
        <f t="shared" si="20"/>
        <v>33</v>
      </c>
      <c r="F185" s="44">
        <v>146</v>
      </c>
      <c r="G185" s="70">
        <f t="shared" si="21"/>
        <v>4818</v>
      </c>
      <c r="H185" s="44">
        <f t="shared" si="24"/>
        <v>2247</v>
      </c>
      <c r="I185" s="44">
        <v>2272</v>
      </c>
      <c r="J185" s="44">
        <f t="shared" si="22"/>
        <v>25</v>
      </c>
      <c r="K185" s="44">
        <v>559</v>
      </c>
      <c r="L185" s="70">
        <f t="shared" si="18"/>
        <v>13975</v>
      </c>
      <c r="M185" s="70">
        <v>3731</v>
      </c>
      <c r="N185" s="70">
        <v>8019</v>
      </c>
      <c r="O185" s="46"/>
      <c r="P185" s="46"/>
      <c r="Q185" s="70">
        <v>0</v>
      </c>
      <c r="R185" s="70">
        <v>0</v>
      </c>
      <c r="S185" s="70">
        <v>76410</v>
      </c>
      <c r="T185" s="70"/>
      <c r="U185" s="70">
        <f t="shared" si="17"/>
        <v>106953</v>
      </c>
      <c r="V185" s="46">
        <f t="shared" si="15"/>
        <v>100387</v>
      </c>
      <c r="W185" s="46">
        <f t="shared" si="13"/>
        <v>207340</v>
      </c>
      <c r="X185" s="70">
        <v>207340</v>
      </c>
      <c r="Y185" s="46">
        <f t="shared" si="14"/>
        <v>0</v>
      </c>
    </row>
    <row r="186" spans="1:27" ht="15.75" hidden="1" thickBot="1" x14ac:dyDescent="0.3">
      <c r="A186" s="18"/>
      <c r="B186" s="83" t="s">
        <v>46</v>
      </c>
      <c r="C186" s="84">
        <f t="shared" si="23"/>
        <v>2415</v>
      </c>
      <c r="D186" s="84">
        <v>2449</v>
      </c>
      <c r="E186" s="84">
        <f t="shared" si="20"/>
        <v>34</v>
      </c>
      <c r="F186" s="84">
        <v>146</v>
      </c>
      <c r="G186" s="35">
        <f t="shared" si="21"/>
        <v>4964</v>
      </c>
      <c r="H186" s="84">
        <f t="shared" si="24"/>
        <v>2272</v>
      </c>
      <c r="I186" s="84">
        <v>2306</v>
      </c>
      <c r="J186" s="84">
        <f t="shared" si="22"/>
        <v>34</v>
      </c>
      <c r="K186" s="84">
        <f t="shared" ref="K186:K198" si="25">IF(J186&lt;=120,559,IF(AND(J186&gt;=121,J186&lt;=150),739,IF(AND(J186&gt;=151,J186&lt;=200),1279,IF(J186&gt;=201,2359,))))</f>
        <v>559</v>
      </c>
      <c r="L186" s="35">
        <f t="shared" si="18"/>
        <v>19006</v>
      </c>
      <c r="M186" s="35">
        <v>3731</v>
      </c>
      <c r="N186" s="35">
        <v>8039</v>
      </c>
      <c r="O186" s="46"/>
      <c r="P186" s="46"/>
      <c r="Q186" s="35">
        <v>0</v>
      </c>
      <c r="R186" s="35">
        <v>0</v>
      </c>
      <c r="S186" s="35">
        <v>76410</v>
      </c>
      <c r="T186" s="35"/>
      <c r="U186" s="35">
        <f t="shared" si="17"/>
        <v>112150</v>
      </c>
      <c r="V186" s="36">
        <f t="shared" si="15"/>
        <v>0</v>
      </c>
      <c r="W186" s="36">
        <f t="shared" si="13"/>
        <v>112150</v>
      </c>
      <c r="X186" s="35">
        <v>112150</v>
      </c>
      <c r="Y186" s="36">
        <f t="shared" si="14"/>
        <v>0</v>
      </c>
    </row>
    <row r="187" spans="1:27" ht="15.75" hidden="1" thickBot="1" x14ac:dyDescent="0.3">
      <c r="A187">
        <v>2018</v>
      </c>
      <c r="B187" s="38" t="s">
        <v>35</v>
      </c>
      <c r="C187" s="39">
        <f t="shared" ref="C187:C198" si="26">D186</f>
        <v>2449</v>
      </c>
      <c r="D187" s="39">
        <v>2506</v>
      </c>
      <c r="E187" s="39">
        <f t="shared" ref="E187:E198" si="27">D187-C187</f>
        <v>57</v>
      </c>
      <c r="F187" s="39">
        <v>146</v>
      </c>
      <c r="G187" s="69">
        <f t="shared" ref="G187:G198" si="28">F187*E187</f>
        <v>8322</v>
      </c>
      <c r="H187" s="39">
        <f t="shared" ref="H187:H198" si="29">I186</f>
        <v>2306</v>
      </c>
      <c r="I187" s="39">
        <v>2352</v>
      </c>
      <c r="J187" s="39">
        <f t="shared" ref="J187:J198" si="30">I187-H187</f>
        <v>46</v>
      </c>
      <c r="K187" s="39">
        <f t="shared" si="25"/>
        <v>559</v>
      </c>
      <c r="L187" s="69">
        <f t="shared" ref="L187:L198" si="31">IF(K187=559,K187*J187,IF(K187=739,120*559+(J187-120)*739,IF(K187=1279,120*559+30*739+(J187-150)*1279,IF(K187=2359,120*559+30*739+50*1279+(J187-200)*2359,))))</f>
        <v>25714</v>
      </c>
      <c r="M187" s="69">
        <v>3731</v>
      </c>
      <c r="N187" s="69">
        <v>8047</v>
      </c>
      <c r="O187" s="41"/>
      <c r="P187" s="41"/>
      <c r="Q187" s="69">
        <v>0</v>
      </c>
      <c r="R187" s="69">
        <v>0</v>
      </c>
      <c r="S187" s="69">
        <v>78144</v>
      </c>
      <c r="T187" s="69"/>
      <c r="U187" s="69">
        <f t="shared" si="17"/>
        <v>123958</v>
      </c>
      <c r="V187" s="41">
        <f t="shared" ref="V187:V198" si="32">Y186</f>
        <v>0</v>
      </c>
      <c r="W187" s="41">
        <f t="shared" ref="W187:W198" si="33">U187+V187</f>
        <v>123958</v>
      </c>
      <c r="X187" s="69">
        <v>125000</v>
      </c>
      <c r="Y187" s="41">
        <f t="shared" ref="Y187:Y198" si="34">W187-X187</f>
        <v>-1042</v>
      </c>
    </row>
    <row r="188" spans="1:27" ht="15.75" hidden="1" thickBot="1" x14ac:dyDescent="0.3">
      <c r="B188" s="43" t="s">
        <v>36</v>
      </c>
      <c r="C188" s="44">
        <f t="shared" si="26"/>
        <v>2506</v>
      </c>
      <c r="D188" s="44">
        <v>2536</v>
      </c>
      <c r="E188" s="44">
        <f t="shared" si="27"/>
        <v>30</v>
      </c>
      <c r="F188" s="44">
        <v>146</v>
      </c>
      <c r="G188" s="70">
        <f t="shared" si="28"/>
        <v>4380</v>
      </c>
      <c r="H188" s="44">
        <f t="shared" si="29"/>
        <v>2352</v>
      </c>
      <c r="I188" s="44">
        <v>2377</v>
      </c>
      <c r="J188" s="44">
        <f t="shared" si="30"/>
        <v>25</v>
      </c>
      <c r="K188" s="44">
        <f t="shared" si="25"/>
        <v>559</v>
      </c>
      <c r="L188" s="70">
        <f t="shared" si="31"/>
        <v>13975</v>
      </c>
      <c r="M188" s="70">
        <v>3731</v>
      </c>
      <c r="N188" s="70">
        <v>8077</v>
      </c>
      <c r="O188" s="46"/>
      <c r="P188" s="46"/>
      <c r="Q188" s="70">
        <v>0</v>
      </c>
      <c r="R188" s="70">
        <v>0</v>
      </c>
      <c r="S188" s="70">
        <v>78144</v>
      </c>
      <c r="T188" s="70"/>
      <c r="U188" s="70">
        <f t="shared" si="17"/>
        <v>108307</v>
      </c>
      <c r="V188" s="46">
        <f t="shared" si="32"/>
        <v>-1042</v>
      </c>
      <c r="W188" s="46">
        <f t="shared" si="33"/>
        <v>107265</v>
      </c>
      <c r="X188" s="70">
        <v>108307</v>
      </c>
      <c r="Y188" s="46">
        <f t="shared" si="34"/>
        <v>-1042</v>
      </c>
    </row>
    <row r="189" spans="1:27" ht="15.75" hidden="1" thickBot="1" x14ac:dyDescent="0.3">
      <c r="B189" s="43" t="s">
        <v>37</v>
      </c>
      <c r="C189" s="44">
        <f t="shared" si="26"/>
        <v>2536</v>
      </c>
      <c r="D189" s="44">
        <v>2581</v>
      </c>
      <c r="E189" s="44">
        <f t="shared" si="27"/>
        <v>45</v>
      </c>
      <c r="F189" s="44">
        <v>146</v>
      </c>
      <c r="G189" s="70">
        <f t="shared" si="28"/>
        <v>6570</v>
      </c>
      <c r="H189" s="44">
        <f t="shared" si="29"/>
        <v>2377</v>
      </c>
      <c r="I189" s="44">
        <v>2411</v>
      </c>
      <c r="J189" s="44">
        <f t="shared" si="30"/>
        <v>34</v>
      </c>
      <c r="K189" s="44">
        <f t="shared" si="25"/>
        <v>559</v>
      </c>
      <c r="L189" s="70">
        <f t="shared" si="31"/>
        <v>19006</v>
      </c>
      <c r="M189" s="70">
        <v>3731</v>
      </c>
      <c r="N189" s="70">
        <v>8090</v>
      </c>
      <c r="O189" s="46"/>
      <c r="P189" s="46"/>
      <c r="Q189" s="70">
        <v>0</v>
      </c>
      <c r="R189" s="70">
        <v>0</v>
      </c>
      <c r="S189" s="70">
        <v>78144</v>
      </c>
      <c r="T189" s="70"/>
      <c r="U189" s="70">
        <f t="shared" si="17"/>
        <v>115541</v>
      </c>
      <c r="V189" s="46">
        <f t="shared" si="32"/>
        <v>-1042</v>
      </c>
      <c r="W189" s="46">
        <f t="shared" si="33"/>
        <v>114499</v>
      </c>
      <c r="X189" s="70">
        <v>100000</v>
      </c>
      <c r="Y189" s="46">
        <f t="shared" si="34"/>
        <v>14499</v>
      </c>
    </row>
    <row r="190" spans="1:27" ht="15.75" hidden="1" thickBot="1" x14ac:dyDescent="0.3">
      <c r="B190" s="43" t="s">
        <v>38</v>
      </c>
      <c r="C190" s="44">
        <f t="shared" si="26"/>
        <v>2581</v>
      </c>
      <c r="D190" s="44">
        <v>2624</v>
      </c>
      <c r="E190" s="44">
        <f t="shared" si="27"/>
        <v>43</v>
      </c>
      <c r="F190" s="44">
        <v>146</v>
      </c>
      <c r="G190" s="70">
        <f t="shared" si="28"/>
        <v>6278</v>
      </c>
      <c r="H190" s="44">
        <f t="shared" si="29"/>
        <v>2411</v>
      </c>
      <c r="I190" s="44">
        <v>2439</v>
      </c>
      <c r="J190" s="44">
        <f t="shared" si="30"/>
        <v>28</v>
      </c>
      <c r="K190" s="44">
        <f t="shared" si="25"/>
        <v>559</v>
      </c>
      <c r="L190" s="70">
        <f t="shared" si="31"/>
        <v>15652</v>
      </c>
      <c r="M190" s="70">
        <v>3731</v>
      </c>
      <c r="N190" s="70">
        <v>8101</v>
      </c>
      <c r="O190" s="46"/>
      <c r="P190" s="46"/>
      <c r="Q190" s="70">
        <v>0</v>
      </c>
      <c r="R190" s="70">
        <v>0</v>
      </c>
      <c r="S190" s="70">
        <v>78144</v>
      </c>
      <c r="T190" s="70"/>
      <c r="U190" s="70">
        <f t="shared" si="17"/>
        <v>111906</v>
      </c>
      <c r="V190" s="46">
        <f t="shared" si="32"/>
        <v>14499</v>
      </c>
      <c r="W190" s="46">
        <f t="shared" si="33"/>
        <v>126405</v>
      </c>
      <c r="X190" s="70">
        <v>126405</v>
      </c>
      <c r="Y190" s="46">
        <f t="shared" si="34"/>
        <v>0</v>
      </c>
    </row>
    <row r="191" spans="1:27" ht="15.75" hidden="1" thickBot="1" x14ac:dyDescent="0.3">
      <c r="B191" s="43" t="s">
        <v>39</v>
      </c>
      <c r="C191" s="44">
        <f t="shared" si="26"/>
        <v>2624</v>
      </c>
      <c r="D191" s="44">
        <v>2658</v>
      </c>
      <c r="E191" s="44">
        <f t="shared" si="27"/>
        <v>34</v>
      </c>
      <c r="F191" s="44">
        <v>146</v>
      </c>
      <c r="G191" s="70">
        <f t="shared" si="28"/>
        <v>4964</v>
      </c>
      <c r="H191" s="44">
        <f t="shared" si="29"/>
        <v>2439</v>
      </c>
      <c r="I191" s="44">
        <v>2467</v>
      </c>
      <c r="J191" s="44">
        <f t="shared" si="30"/>
        <v>28</v>
      </c>
      <c r="K191" s="44">
        <f t="shared" si="25"/>
        <v>559</v>
      </c>
      <c r="L191" s="70">
        <f t="shared" si="31"/>
        <v>15652</v>
      </c>
      <c r="M191" s="70">
        <v>3731</v>
      </c>
      <c r="N191" s="70">
        <v>8123</v>
      </c>
      <c r="O191" s="46"/>
      <c r="P191" s="46"/>
      <c r="Q191" s="70">
        <v>0</v>
      </c>
      <c r="R191" s="70">
        <v>0</v>
      </c>
      <c r="S191" s="70">
        <v>78144</v>
      </c>
      <c r="T191" s="70"/>
      <c r="U191" s="70">
        <f t="shared" si="17"/>
        <v>110614</v>
      </c>
      <c r="V191" s="46">
        <f t="shared" si="32"/>
        <v>0</v>
      </c>
      <c r="W191" s="46">
        <f t="shared" si="33"/>
        <v>110614</v>
      </c>
      <c r="X191" s="70">
        <v>110614</v>
      </c>
      <c r="Y191" s="46">
        <f t="shared" si="34"/>
        <v>0</v>
      </c>
    </row>
    <row r="192" spans="1:27" ht="15.75" hidden="1" thickBot="1" x14ac:dyDescent="0.3">
      <c r="B192" s="43" t="s">
        <v>40</v>
      </c>
      <c r="C192" s="44">
        <f t="shared" si="26"/>
        <v>2658</v>
      </c>
      <c r="D192" s="44">
        <v>2678</v>
      </c>
      <c r="E192" s="44">
        <f t="shared" si="27"/>
        <v>20</v>
      </c>
      <c r="F192" s="44">
        <v>146</v>
      </c>
      <c r="G192" s="70">
        <f t="shared" si="28"/>
        <v>2920</v>
      </c>
      <c r="H192" s="44">
        <f t="shared" si="29"/>
        <v>2467</v>
      </c>
      <c r="I192" s="44">
        <v>2468</v>
      </c>
      <c r="J192" s="44">
        <f t="shared" si="30"/>
        <v>1</v>
      </c>
      <c r="K192" s="44">
        <f t="shared" si="25"/>
        <v>559</v>
      </c>
      <c r="L192" s="70">
        <f t="shared" si="31"/>
        <v>559</v>
      </c>
      <c r="M192" s="70">
        <v>3731</v>
      </c>
      <c r="N192" s="70">
        <v>8148</v>
      </c>
      <c r="O192" s="46"/>
      <c r="P192" s="46"/>
      <c r="Q192" s="70">
        <v>0</v>
      </c>
      <c r="R192" s="70">
        <v>0</v>
      </c>
      <c r="S192" s="70">
        <v>78144</v>
      </c>
      <c r="T192" s="70"/>
      <c r="U192" s="70">
        <f t="shared" si="17"/>
        <v>93502</v>
      </c>
      <c r="V192" s="46">
        <f t="shared" si="32"/>
        <v>0</v>
      </c>
      <c r="W192" s="46">
        <f t="shared" si="33"/>
        <v>93502</v>
      </c>
      <c r="X192" s="70">
        <v>93502</v>
      </c>
      <c r="Y192" s="46">
        <f t="shared" si="34"/>
        <v>0</v>
      </c>
    </row>
    <row r="193" spans="1:25" ht="15.75" hidden="1" thickBot="1" x14ac:dyDescent="0.3">
      <c r="B193" s="43" t="s">
        <v>41</v>
      </c>
      <c r="C193" s="44">
        <f t="shared" si="26"/>
        <v>2678</v>
      </c>
      <c r="D193" s="44">
        <v>2726</v>
      </c>
      <c r="E193" s="44">
        <f t="shared" si="27"/>
        <v>48</v>
      </c>
      <c r="F193" s="44">
        <v>146</v>
      </c>
      <c r="G193" s="70">
        <f t="shared" si="28"/>
        <v>7008</v>
      </c>
      <c r="H193" s="44">
        <f t="shared" si="29"/>
        <v>2468</v>
      </c>
      <c r="I193" s="44">
        <v>2469</v>
      </c>
      <c r="J193" s="44">
        <f t="shared" si="30"/>
        <v>1</v>
      </c>
      <c r="K193" s="44">
        <f t="shared" si="25"/>
        <v>559</v>
      </c>
      <c r="L193" s="70">
        <f t="shared" si="31"/>
        <v>559</v>
      </c>
      <c r="M193" s="70">
        <v>3731</v>
      </c>
      <c r="N193" s="70">
        <v>8161</v>
      </c>
      <c r="O193" s="46"/>
      <c r="P193" s="46"/>
      <c r="Q193" s="70">
        <v>0</v>
      </c>
      <c r="R193" s="70">
        <v>0</v>
      </c>
      <c r="S193" s="70">
        <v>78144</v>
      </c>
      <c r="T193" s="70"/>
      <c r="U193" s="70">
        <f t="shared" ref="U193:U222" si="35">G193+L193+M193+R193+S193+N193+Q193+T193</f>
        <v>97603</v>
      </c>
      <c r="V193" s="46">
        <f t="shared" si="32"/>
        <v>0</v>
      </c>
      <c r="W193" s="46">
        <f t="shared" si="33"/>
        <v>97603</v>
      </c>
      <c r="X193" s="70">
        <v>97603</v>
      </c>
      <c r="Y193" s="46">
        <f t="shared" si="34"/>
        <v>0</v>
      </c>
    </row>
    <row r="194" spans="1:25" ht="15.75" hidden="1" thickBot="1" x14ac:dyDescent="0.3">
      <c r="B194" s="43" t="s">
        <v>42</v>
      </c>
      <c r="C194" s="44">
        <f t="shared" si="26"/>
        <v>2726</v>
      </c>
      <c r="D194" s="44">
        <v>2756</v>
      </c>
      <c r="E194" s="44">
        <f t="shared" si="27"/>
        <v>30</v>
      </c>
      <c r="F194" s="44">
        <v>146</v>
      </c>
      <c r="G194" s="70">
        <f t="shared" si="28"/>
        <v>4380</v>
      </c>
      <c r="H194" s="44">
        <f t="shared" si="29"/>
        <v>2469</v>
      </c>
      <c r="I194" s="44">
        <v>2473</v>
      </c>
      <c r="J194" s="44">
        <f t="shared" si="30"/>
        <v>4</v>
      </c>
      <c r="K194" s="44">
        <f t="shared" si="25"/>
        <v>559</v>
      </c>
      <c r="L194" s="70">
        <f t="shared" si="31"/>
        <v>2236</v>
      </c>
      <c r="M194" s="70">
        <v>3731</v>
      </c>
      <c r="N194" s="70">
        <v>8186</v>
      </c>
      <c r="O194" s="46"/>
      <c r="P194" s="46"/>
      <c r="Q194" s="70">
        <v>0</v>
      </c>
      <c r="R194" s="70">
        <v>0</v>
      </c>
      <c r="S194" s="70">
        <v>78144</v>
      </c>
      <c r="T194" s="70"/>
      <c r="U194" s="70">
        <f t="shared" si="35"/>
        <v>96677</v>
      </c>
      <c r="V194" s="46">
        <f t="shared" si="32"/>
        <v>0</v>
      </c>
      <c r="W194" s="46">
        <f t="shared" si="33"/>
        <v>96677</v>
      </c>
      <c r="X194" s="70">
        <v>100000</v>
      </c>
      <c r="Y194" s="46">
        <f t="shared" si="34"/>
        <v>-3323</v>
      </c>
    </row>
    <row r="195" spans="1:25" ht="15.75" hidden="1" thickBot="1" x14ac:dyDescent="0.3">
      <c r="B195" s="43" t="s">
        <v>43</v>
      </c>
      <c r="C195" s="44">
        <f t="shared" si="26"/>
        <v>2756</v>
      </c>
      <c r="D195" s="44">
        <v>2774</v>
      </c>
      <c r="E195" s="44">
        <f t="shared" si="27"/>
        <v>18</v>
      </c>
      <c r="F195" s="44">
        <v>146</v>
      </c>
      <c r="G195" s="70">
        <f t="shared" si="28"/>
        <v>2628</v>
      </c>
      <c r="H195" s="44">
        <f t="shared" si="29"/>
        <v>2473</v>
      </c>
      <c r="I195" s="44">
        <v>2489</v>
      </c>
      <c r="J195" s="44">
        <f t="shared" si="30"/>
        <v>16</v>
      </c>
      <c r="K195" s="44">
        <f t="shared" si="25"/>
        <v>559</v>
      </c>
      <c r="L195" s="70">
        <f t="shared" si="31"/>
        <v>8944</v>
      </c>
      <c r="M195" s="70">
        <v>3731</v>
      </c>
      <c r="N195" s="70">
        <v>8207</v>
      </c>
      <c r="O195" s="46"/>
      <c r="P195" s="46"/>
      <c r="Q195" s="70">
        <v>0</v>
      </c>
      <c r="R195" s="70">
        <v>0</v>
      </c>
      <c r="S195" s="70">
        <v>78144</v>
      </c>
      <c r="T195" s="70"/>
      <c r="U195" s="70">
        <f t="shared" si="35"/>
        <v>101654</v>
      </c>
      <c r="V195" s="46">
        <f t="shared" si="32"/>
        <v>-3323</v>
      </c>
      <c r="W195" s="46">
        <f t="shared" si="33"/>
        <v>98331</v>
      </c>
      <c r="X195" s="73">
        <v>100000</v>
      </c>
      <c r="Y195" s="46">
        <f t="shared" si="34"/>
        <v>-1669</v>
      </c>
    </row>
    <row r="196" spans="1:25" ht="15.75" hidden="1" thickBot="1" x14ac:dyDescent="0.3">
      <c r="B196" s="43" t="s">
        <v>44</v>
      </c>
      <c r="C196" s="44">
        <f t="shared" si="26"/>
        <v>2774</v>
      </c>
      <c r="D196" s="44">
        <v>2810</v>
      </c>
      <c r="E196" s="44">
        <f t="shared" si="27"/>
        <v>36</v>
      </c>
      <c r="F196" s="44">
        <v>146</v>
      </c>
      <c r="G196" s="70">
        <f t="shared" si="28"/>
        <v>5256</v>
      </c>
      <c r="H196" s="44">
        <f t="shared" si="29"/>
        <v>2489</v>
      </c>
      <c r="I196" s="44">
        <v>2513</v>
      </c>
      <c r="J196" s="44">
        <f t="shared" si="30"/>
        <v>24</v>
      </c>
      <c r="K196" s="44">
        <f t="shared" si="25"/>
        <v>559</v>
      </c>
      <c r="L196" s="70">
        <f t="shared" si="31"/>
        <v>13416</v>
      </c>
      <c r="M196" s="70">
        <v>3731</v>
      </c>
      <c r="N196" s="70">
        <v>8230</v>
      </c>
      <c r="O196" s="46"/>
      <c r="P196" s="46"/>
      <c r="Q196" s="70">
        <v>0</v>
      </c>
      <c r="R196" s="70">
        <v>0</v>
      </c>
      <c r="S196" s="70">
        <v>78144</v>
      </c>
      <c r="T196" s="70"/>
      <c r="U196" s="70">
        <f t="shared" si="35"/>
        <v>108777</v>
      </c>
      <c r="V196" s="46">
        <f t="shared" si="32"/>
        <v>-1669</v>
      </c>
      <c r="W196" s="46">
        <f t="shared" si="33"/>
        <v>107108</v>
      </c>
      <c r="X196" s="70">
        <v>107108</v>
      </c>
      <c r="Y196" s="46">
        <f t="shared" si="34"/>
        <v>0</v>
      </c>
    </row>
    <row r="197" spans="1:25" ht="15.75" hidden="1" thickBot="1" x14ac:dyDescent="0.3">
      <c r="B197" s="43" t="s">
        <v>45</v>
      </c>
      <c r="C197" s="44">
        <f t="shared" si="26"/>
        <v>2810</v>
      </c>
      <c r="D197" s="44">
        <v>2862</v>
      </c>
      <c r="E197" s="44">
        <f t="shared" si="27"/>
        <v>52</v>
      </c>
      <c r="F197" s="44">
        <v>146</v>
      </c>
      <c r="G197" s="70">
        <f t="shared" si="28"/>
        <v>7592</v>
      </c>
      <c r="H197" s="44">
        <f t="shared" si="29"/>
        <v>2513</v>
      </c>
      <c r="I197" s="44">
        <v>2547</v>
      </c>
      <c r="J197" s="44">
        <f t="shared" si="30"/>
        <v>34</v>
      </c>
      <c r="K197" s="44">
        <f t="shared" si="25"/>
        <v>559</v>
      </c>
      <c r="L197" s="70">
        <f t="shared" si="31"/>
        <v>19006</v>
      </c>
      <c r="M197" s="70">
        <v>3731</v>
      </c>
      <c r="N197" s="70">
        <v>8260</v>
      </c>
      <c r="O197" s="46"/>
      <c r="P197" s="46"/>
      <c r="Q197" s="70">
        <v>0</v>
      </c>
      <c r="R197" s="70">
        <v>0</v>
      </c>
      <c r="S197" s="70">
        <v>78144</v>
      </c>
      <c r="T197" s="70"/>
      <c r="U197" s="70">
        <f t="shared" si="35"/>
        <v>116733</v>
      </c>
      <c r="V197" s="46">
        <f t="shared" si="32"/>
        <v>0</v>
      </c>
      <c r="W197" s="46">
        <f t="shared" si="33"/>
        <v>116733</v>
      </c>
      <c r="X197" s="70">
        <v>116733</v>
      </c>
      <c r="Y197" s="46">
        <f t="shared" si="34"/>
        <v>0</v>
      </c>
    </row>
    <row r="198" spans="1:25" ht="15.75" hidden="1" thickBot="1" x14ac:dyDescent="0.3">
      <c r="B198" s="43" t="s">
        <v>46</v>
      </c>
      <c r="C198" s="44">
        <f t="shared" si="26"/>
        <v>2862</v>
      </c>
      <c r="D198" s="44">
        <v>2909</v>
      </c>
      <c r="E198" s="44">
        <f t="shared" si="27"/>
        <v>47</v>
      </c>
      <c r="F198" s="44">
        <v>146</v>
      </c>
      <c r="G198" s="70">
        <f t="shared" si="28"/>
        <v>6862</v>
      </c>
      <c r="H198" s="44">
        <f t="shared" si="29"/>
        <v>2547</v>
      </c>
      <c r="I198" s="44">
        <v>2583</v>
      </c>
      <c r="J198" s="44">
        <f t="shared" si="30"/>
        <v>36</v>
      </c>
      <c r="K198" s="44">
        <f t="shared" si="25"/>
        <v>559</v>
      </c>
      <c r="L198" s="70">
        <f t="shared" si="31"/>
        <v>20124</v>
      </c>
      <c r="M198" s="70">
        <v>3731</v>
      </c>
      <c r="N198" s="70">
        <v>8270</v>
      </c>
      <c r="O198" s="36"/>
      <c r="P198" s="36"/>
      <c r="Q198" s="70">
        <v>0</v>
      </c>
      <c r="R198" s="70">
        <v>0</v>
      </c>
      <c r="S198" s="70">
        <v>78144</v>
      </c>
      <c r="T198" s="70"/>
      <c r="U198" s="70">
        <f t="shared" si="35"/>
        <v>117131</v>
      </c>
      <c r="V198" s="46">
        <f t="shared" si="32"/>
        <v>0</v>
      </c>
      <c r="W198" s="46">
        <f t="shared" si="33"/>
        <v>117131</v>
      </c>
      <c r="X198" s="73">
        <v>117131</v>
      </c>
      <c r="Y198" s="46">
        <f t="shared" si="34"/>
        <v>0</v>
      </c>
    </row>
    <row r="199" spans="1:25" ht="15.75" hidden="1" thickBot="1" x14ac:dyDescent="0.3">
      <c r="A199">
        <v>2019</v>
      </c>
      <c r="B199" s="38" t="s">
        <v>35</v>
      </c>
      <c r="C199" s="39">
        <f t="shared" ref="C199:C210" si="36">D198</f>
        <v>2909</v>
      </c>
      <c r="D199" s="39">
        <v>2966</v>
      </c>
      <c r="E199" s="39">
        <f t="shared" ref="E199:E210" si="37">D199-C199</f>
        <v>57</v>
      </c>
      <c r="F199" s="39">
        <v>146</v>
      </c>
      <c r="G199" s="69">
        <f t="shared" ref="G199:G210" si="38">F199*E199</f>
        <v>8322</v>
      </c>
      <c r="H199" s="39">
        <f t="shared" ref="H199:H210" si="39">I198</f>
        <v>2583</v>
      </c>
      <c r="I199" s="39">
        <v>2614</v>
      </c>
      <c r="J199" s="39">
        <f t="shared" ref="J199:J210" si="40">I199-H199</f>
        <v>31</v>
      </c>
      <c r="K199" s="39">
        <f t="shared" ref="K199:K210" si="41">IF(J199&lt;=120,559,IF(AND(J199&gt;=121,J199&lt;=150),739,IF(AND(J199&gt;=151,J199&lt;=200),1279,IF(J199&gt;=201,2359,))))</f>
        <v>559</v>
      </c>
      <c r="L199" s="69">
        <f t="shared" ref="L199:L210" si="42">IF(K199=559,K199*J199,IF(K199=739,120*559+(J199-120)*739,IF(K199=1279,120*559+30*739+(J199-150)*1279,IF(K199=2359,120*559+30*739+50*1279+(J199-200)*2359,))))</f>
        <v>17329</v>
      </c>
      <c r="M199" s="69">
        <v>3828</v>
      </c>
      <c r="N199" s="69">
        <v>8264</v>
      </c>
      <c r="O199" s="41"/>
      <c r="P199" s="41"/>
      <c r="Q199" s="69">
        <v>0</v>
      </c>
      <c r="R199" s="69">
        <v>0</v>
      </c>
      <c r="S199" s="69">
        <v>80176</v>
      </c>
      <c r="T199" s="69"/>
      <c r="U199" s="69">
        <f t="shared" si="35"/>
        <v>117919</v>
      </c>
      <c r="V199" s="41">
        <f t="shared" ref="V199:V210" si="43">Y198</f>
        <v>0</v>
      </c>
      <c r="W199" s="41">
        <f t="shared" ref="W199:W210" si="44">U199+V199</f>
        <v>117919</v>
      </c>
      <c r="X199" s="74">
        <v>118000</v>
      </c>
      <c r="Y199" s="41">
        <f t="shared" ref="Y199:Y210" si="45">W199-X199</f>
        <v>-81</v>
      </c>
    </row>
    <row r="200" spans="1:25" ht="15.75" hidden="1" thickBot="1" x14ac:dyDescent="0.3">
      <c r="B200" s="43" t="s">
        <v>36</v>
      </c>
      <c r="C200" s="44">
        <f t="shared" si="36"/>
        <v>2966</v>
      </c>
      <c r="D200" s="44">
        <v>2991</v>
      </c>
      <c r="E200" s="44">
        <f t="shared" si="37"/>
        <v>25</v>
      </c>
      <c r="F200" s="44">
        <v>146</v>
      </c>
      <c r="G200" s="70">
        <f t="shared" si="38"/>
        <v>3650</v>
      </c>
      <c r="H200" s="44">
        <f t="shared" si="39"/>
        <v>2614</v>
      </c>
      <c r="I200" s="44">
        <v>2644</v>
      </c>
      <c r="J200" s="44">
        <f t="shared" si="40"/>
        <v>30</v>
      </c>
      <c r="K200" s="44">
        <f t="shared" si="41"/>
        <v>559</v>
      </c>
      <c r="L200" s="70">
        <f t="shared" si="42"/>
        <v>16770</v>
      </c>
      <c r="M200" s="70">
        <v>3828</v>
      </c>
      <c r="N200" s="70">
        <v>8267</v>
      </c>
      <c r="O200" s="46"/>
      <c r="P200" s="46"/>
      <c r="Q200" s="70">
        <v>0</v>
      </c>
      <c r="R200" s="70">
        <v>0</v>
      </c>
      <c r="S200" s="70">
        <v>80176</v>
      </c>
      <c r="T200" s="70"/>
      <c r="U200" s="70">
        <f t="shared" si="35"/>
        <v>112691</v>
      </c>
      <c r="V200" s="46">
        <f t="shared" si="43"/>
        <v>-81</v>
      </c>
      <c r="W200" s="46">
        <f t="shared" si="44"/>
        <v>112610</v>
      </c>
      <c r="X200" s="73">
        <v>112691</v>
      </c>
      <c r="Y200" s="46">
        <f t="shared" si="45"/>
        <v>-81</v>
      </c>
    </row>
    <row r="201" spans="1:25" ht="15.75" hidden="1" thickBot="1" x14ac:dyDescent="0.3">
      <c r="B201" s="43" t="s">
        <v>37</v>
      </c>
      <c r="C201" s="44">
        <f t="shared" si="36"/>
        <v>2991</v>
      </c>
      <c r="D201" s="44">
        <v>3012</v>
      </c>
      <c r="E201" s="44">
        <f t="shared" si="37"/>
        <v>21</v>
      </c>
      <c r="F201" s="44">
        <v>146</v>
      </c>
      <c r="G201" s="70">
        <f t="shared" si="38"/>
        <v>3066</v>
      </c>
      <c r="H201" s="44">
        <f t="shared" si="39"/>
        <v>2644</v>
      </c>
      <c r="I201" s="44">
        <v>2673</v>
      </c>
      <c r="J201" s="44">
        <f t="shared" si="40"/>
        <v>29</v>
      </c>
      <c r="K201" s="44">
        <f t="shared" si="41"/>
        <v>559</v>
      </c>
      <c r="L201" s="70">
        <f t="shared" si="42"/>
        <v>16211</v>
      </c>
      <c r="M201" s="70">
        <v>3828</v>
      </c>
      <c r="N201" s="70">
        <v>8270</v>
      </c>
      <c r="O201" s="46"/>
      <c r="P201" s="46"/>
      <c r="Q201" s="70">
        <v>0</v>
      </c>
      <c r="R201" s="70">
        <v>0</v>
      </c>
      <c r="S201" s="70">
        <v>80176</v>
      </c>
      <c r="T201" s="70"/>
      <c r="U201" s="70">
        <f t="shared" si="35"/>
        <v>111551</v>
      </c>
      <c r="V201" s="46">
        <f t="shared" si="43"/>
        <v>-81</v>
      </c>
      <c r="W201" s="46">
        <f t="shared" si="44"/>
        <v>111470</v>
      </c>
      <c r="X201" s="135"/>
      <c r="Y201" s="46">
        <f t="shared" si="45"/>
        <v>111470</v>
      </c>
    </row>
    <row r="202" spans="1:25" ht="15.75" hidden="1" thickBot="1" x14ac:dyDescent="0.3">
      <c r="B202" s="43" t="s">
        <v>38</v>
      </c>
      <c r="C202" s="44">
        <f t="shared" si="36"/>
        <v>3012</v>
      </c>
      <c r="D202" s="44">
        <v>3051</v>
      </c>
      <c r="E202" s="44">
        <f t="shared" si="37"/>
        <v>39</v>
      </c>
      <c r="F202" s="44">
        <v>146</v>
      </c>
      <c r="G202" s="70">
        <f t="shared" si="38"/>
        <v>5694</v>
      </c>
      <c r="H202" s="44">
        <f t="shared" si="39"/>
        <v>2673</v>
      </c>
      <c r="I202" s="44">
        <v>2705</v>
      </c>
      <c r="J202" s="44">
        <f t="shared" si="40"/>
        <v>32</v>
      </c>
      <c r="K202" s="44">
        <f t="shared" si="41"/>
        <v>559</v>
      </c>
      <c r="L202" s="70">
        <f t="shared" si="42"/>
        <v>17888</v>
      </c>
      <c r="M202" s="70">
        <v>3828</v>
      </c>
      <c r="N202" s="70">
        <v>8299</v>
      </c>
      <c r="O202" s="46"/>
      <c r="P202" s="46"/>
      <c r="Q202" s="70">
        <v>0</v>
      </c>
      <c r="R202" s="70">
        <v>0</v>
      </c>
      <c r="S202" s="70">
        <v>80176</v>
      </c>
      <c r="T202" s="70"/>
      <c r="U202" s="70">
        <f t="shared" si="35"/>
        <v>115885</v>
      </c>
      <c r="V202" s="46">
        <f t="shared" si="43"/>
        <v>111470</v>
      </c>
      <c r="W202" s="46">
        <f t="shared" si="44"/>
        <v>227355</v>
      </c>
      <c r="X202" s="70">
        <v>227355</v>
      </c>
      <c r="Y202" s="46">
        <f t="shared" si="45"/>
        <v>0</v>
      </c>
    </row>
    <row r="203" spans="1:25" ht="15.75" hidden="1" thickBot="1" x14ac:dyDescent="0.3">
      <c r="B203" s="43" t="s">
        <v>39</v>
      </c>
      <c r="C203" s="44">
        <f t="shared" si="36"/>
        <v>3051</v>
      </c>
      <c r="D203" s="44">
        <v>3111</v>
      </c>
      <c r="E203" s="44">
        <f t="shared" si="37"/>
        <v>60</v>
      </c>
      <c r="F203" s="44">
        <v>146</v>
      </c>
      <c r="G203" s="70">
        <f t="shared" si="38"/>
        <v>8760</v>
      </c>
      <c r="H203" s="44">
        <f t="shared" si="39"/>
        <v>2705</v>
      </c>
      <c r="I203" s="44">
        <v>2819</v>
      </c>
      <c r="J203" s="44">
        <f t="shared" si="40"/>
        <v>114</v>
      </c>
      <c r="K203" s="44">
        <f t="shared" si="41"/>
        <v>559</v>
      </c>
      <c r="L203" s="70">
        <f t="shared" si="42"/>
        <v>63726</v>
      </c>
      <c r="M203" s="70">
        <v>3828</v>
      </c>
      <c r="N203" s="70">
        <v>8329</v>
      </c>
      <c r="O203" s="104"/>
      <c r="P203" s="104"/>
      <c r="Q203" s="70">
        <v>0</v>
      </c>
      <c r="R203" s="70">
        <v>0</v>
      </c>
      <c r="S203" s="70">
        <v>80176</v>
      </c>
      <c r="T203" s="70"/>
      <c r="U203" s="70">
        <f t="shared" si="35"/>
        <v>164819</v>
      </c>
      <c r="V203" s="46">
        <f t="shared" si="43"/>
        <v>0</v>
      </c>
      <c r="W203" s="46">
        <f t="shared" si="44"/>
        <v>164819</v>
      </c>
      <c r="X203" s="135">
        <v>164819</v>
      </c>
      <c r="Y203" s="46">
        <f t="shared" si="45"/>
        <v>0</v>
      </c>
    </row>
    <row r="204" spans="1:25" ht="15.75" hidden="1" thickBot="1" x14ac:dyDescent="0.3">
      <c r="B204" s="43" t="s">
        <v>40</v>
      </c>
      <c r="C204" s="44">
        <f t="shared" si="36"/>
        <v>3111</v>
      </c>
      <c r="D204" s="44">
        <v>3122</v>
      </c>
      <c r="E204" s="44">
        <f t="shared" si="37"/>
        <v>11</v>
      </c>
      <c r="F204" s="44">
        <v>146</v>
      </c>
      <c r="G204" s="70">
        <f t="shared" si="38"/>
        <v>1606</v>
      </c>
      <c r="H204" s="44">
        <f t="shared" si="39"/>
        <v>2819</v>
      </c>
      <c r="I204" s="44">
        <v>2821</v>
      </c>
      <c r="J204" s="44">
        <f t="shared" si="40"/>
        <v>2</v>
      </c>
      <c r="K204" s="44">
        <f t="shared" si="41"/>
        <v>559</v>
      </c>
      <c r="L204" s="70">
        <f t="shared" si="42"/>
        <v>1118</v>
      </c>
      <c r="M204" s="70">
        <v>3828</v>
      </c>
      <c r="N204" s="70">
        <v>8371</v>
      </c>
      <c r="O204" s="46"/>
      <c r="P204" s="46"/>
      <c r="Q204" s="70">
        <v>0</v>
      </c>
      <c r="R204" s="70">
        <v>0</v>
      </c>
      <c r="S204" s="70">
        <v>80176</v>
      </c>
      <c r="T204" s="70"/>
      <c r="U204" s="70">
        <f t="shared" si="35"/>
        <v>95099</v>
      </c>
      <c r="V204" s="46">
        <f t="shared" si="43"/>
        <v>0</v>
      </c>
      <c r="W204" s="46">
        <f t="shared" si="44"/>
        <v>95099</v>
      </c>
      <c r="X204" s="135">
        <v>95099</v>
      </c>
      <c r="Y204" s="46">
        <f t="shared" si="45"/>
        <v>0</v>
      </c>
    </row>
    <row r="205" spans="1:25" ht="15.75" hidden="1" thickBot="1" x14ac:dyDescent="0.3">
      <c r="B205" s="43" t="s">
        <v>41</v>
      </c>
      <c r="C205" s="44">
        <f t="shared" si="36"/>
        <v>3122</v>
      </c>
      <c r="D205" s="44">
        <v>3132</v>
      </c>
      <c r="E205" s="44">
        <f t="shared" si="37"/>
        <v>10</v>
      </c>
      <c r="F205" s="44">
        <v>146</v>
      </c>
      <c r="G205" s="70">
        <f t="shared" si="38"/>
        <v>1460</v>
      </c>
      <c r="H205" s="44">
        <f t="shared" si="39"/>
        <v>2821</v>
      </c>
      <c r="I205" s="44">
        <v>2824</v>
      </c>
      <c r="J205" s="44">
        <f t="shared" si="40"/>
        <v>3</v>
      </c>
      <c r="K205" s="44">
        <f t="shared" si="41"/>
        <v>559</v>
      </c>
      <c r="L205" s="70">
        <f t="shared" si="42"/>
        <v>1677</v>
      </c>
      <c r="M205" s="70">
        <v>3828</v>
      </c>
      <c r="N205" s="70">
        <v>8386</v>
      </c>
      <c r="O205" s="46"/>
      <c r="P205" s="46"/>
      <c r="Q205" s="70">
        <v>0</v>
      </c>
      <c r="R205" s="70">
        <v>0</v>
      </c>
      <c r="S205" s="70">
        <v>80176</v>
      </c>
      <c r="T205" s="70"/>
      <c r="U205" s="70">
        <f t="shared" si="35"/>
        <v>95527</v>
      </c>
      <c r="V205" s="46">
        <f t="shared" si="43"/>
        <v>0</v>
      </c>
      <c r="W205" s="46">
        <f t="shared" si="44"/>
        <v>95527</v>
      </c>
      <c r="X205" s="135">
        <v>95527</v>
      </c>
      <c r="Y205" s="46">
        <f t="shared" si="45"/>
        <v>0</v>
      </c>
    </row>
    <row r="206" spans="1:25" ht="15.75" hidden="1" thickBot="1" x14ac:dyDescent="0.3">
      <c r="B206" s="43" t="s">
        <v>42</v>
      </c>
      <c r="C206" s="44">
        <f t="shared" si="36"/>
        <v>3132</v>
      </c>
      <c r="D206" s="44">
        <v>3160</v>
      </c>
      <c r="E206" s="44">
        <f t="shared" si="37"/>
        <v>28</v>
      </c>
      <c r="F206" s="44">
        <v>146</v>
      </c>
      <c r="G206" s="70">
        <f t="shared" si="38"/>
        <v>4088</v>
      </c>
      <c r="H206" s="44">
        <f t="shared" si="39"/>
        <v>2824</v>
      </c>
      <c r="I206" s="44">
        <v>2832</v>
      </c>
      <c r="J206" s="44">
        <f t="shared" si="40"/>
        <v>8</v>
      </c>
      <c r="K206" s="44">
        <f t="shared" si="41"/>
        <v>559</v>
      </c>
      <c r="L206" s="70">
        <f t="shared" si="42"/>
        <v>4472</v>
      </c>
      <c r="M206" s="70">
        <v>3828</v>
      </c>
      <c r="N206" s="70">
        <v>8398</v>
      </c>
      <c r="O206" s="46"/>
      <c r="P206" s="46"/>
      <c r="Q206" s="70">
        <v>0</v>
      </c>
      <c r="R206" s="70">
        <v>0</v>
      </c>
      <c r="S206" s="70">
        <v>80176</v>
      </c>
      <c r="T206" s="70"/>
      <c r="U206" s="70">
        <f t="shared" si="35"/>
        <v>100962</v>
      </c>
      <c r="V206" s="46">
        <f t="shared" si="43"/>
        <v>0</v>
      </c>
      <c r="W206" s="46">
        <f t="shared" si="44"/>
        <v>100962</v>
      </c>
      <c r="X206" s="70">
        <v>100962</v>
      </c>
      <c r="Y206" s="46">
        <f t="shared" si="45"/>
        <v>0</v>
      </c>
    </row>
    <row r="207" spans="1:25" ht="15.75" hidden="1" thickBot="1" x14ac:dyDescent="0.3">
      <c r="B207" s="43" t="s">
        <v>43</v>
      </c>
      <c r="C207" s="44">
        <f t="shared" si="36"/>
        <v>3160</v>
      </c>
      <c r="D207" s="44">
        <v>3199</v>
      </c>
      <c r="E207" s="44">
        <f t="shared" si="37"/>
        <v>39</v>
      </c>
      <c r="F207" s="44">
        <v>146</v>
      </c>
      <c r="G207" s="70">
        <f t="shared" si="38"/>
        <v>5694</v>
      </c>
      <c r="H207" s="44">
        <f t="shared" si="39"/>
        <v>2832</v>
      </c>
      <c r="I207" s="44">
        <v>2859</v>
      </c>
      <c r="J207" s="44">
        <f t="shared" si="40"/>
        <v>27</v>
      </c>
      <c r="K207" s="44">
        <f t="shared" si="41"/>
        <v>559</v>
      </c>
      <c r="L207" s="70">
        <f t="shared" si="42"/>
        <v>15093</v>
      </c>
      <c r="M207" s="70">
        <v>3828</v>
      </c>
      <c r="N207" s="70">
        <v>8415</v>
      </c>
      <c r="O207" s="46"/>
      <c r="P207" s="46"/>
      <c r="Q207" s="70">
        <v>0</v>
      </c>
      <c r="R207" s="70">
        <v>0</v>
      </c>
      <c r="S207" s="70">
        <v>80176</v>
      </c>
      <c r="T207" s="70"/>
      <c r="U207" s="70">
        <f t="shared" si="35"/>
        <v>113206</v>
      </c>
      <c r="V207" s="46">
        <f t="shared" si="43"/>
        <v>0</v>
      </c>
      <c r="W207" s="46">
        <f t="shared" si="44"/>
        <v>113206</v>
      </c>
      <c r="X207" s="135">
        <v>113206</v>
      </c>
      <c r="Y207" s="46">
        <f t="shared" si="45"/>
        <v>0</v>
      </c>
    </row>
    <row r="208" spans="1:25" ht="15.75" hidden="1" thickBot="1" x14ac:dyDescent="0.3">
      <c r="B208" s="43" t="s">
        <v>44</v>
      </c>
      <c r="C208" s="44">
        <f t="shared" si="36"/>
        <v>3199</v>
      </c>
      <c r="D208" s="44">
        <v>3239</v>
      </c>
      <c r="E208" s="44">
        <f t="shared" si="37"/>
        <v>40</v>
      </c>
      <c r="F208" s="44">
        <v>146</v>
      </c>
      <c r="G208" s="70">
        <f t="shared" si="38"/>
        <v>5840</v>
      </c>
      <c r="H208" s="44">
        <f t="shared" si="39"/>
        <v>2859</v>
      </c>
      <c r="I208" s="44">
        <v>2883</v>
      </c>
      <c r="J208" s="44">
        <f t="shared" si="40"/>
        <v>24</v>
      </c>
      <c r="K208" s="44">
        <f t="shared" si="41"/>
        <v>559</v>
      </c>
      <c r="L208" s="70">
        <f t="shared" si="42"/>
        <v>13416</v>
      </c>
      <c r="M208" s="70">
        <v>3828</v>
      </c>
      <c r="N208" s="70">
        <v>8420</v>
      </c>
      <c r="O208" s="46"/>
      <c r="P208" s="46"/>
      <c r="Q208" s="70">
        <v>0</v>
      </c>
      <c r="R208" s="70">
        <v>0</v>
      </c>
      <c r="S208" s="70">
        <v>80176</v>
      </c>
      <c r="T208" s="70"/>
      <c r="U208" s="70">
        <f t="shared" si="35"/>
        <v>111680</v>
      </c>
      <c r="V208" s="46">
        <f t="shared" si="43"/>
        <v>0</v>
      </c>
      <c r="W208" s="46">
        <f t="shared" si="44"/>
        <v>111680</v>
      </c>
      <c r="X208" s="135">
        <v>111680</v>
      </c>
      <c r="Y208" s="46">
        <f t="shared" si="45"/>
        <v>0</v>
      </c>
    </row>
    <row r="209" spans="1:25" ht="15.75" hidden="1" thickBot="1" x14ac:dyDescent="0.3">
      <c r="B209" s="43" t="s">
        <v>45</v>
      </c>
      <c r="C209" s="44">
        <f t="shared" si="36"/>
        <v>3239</v>
      </c>
      <c r="D209" s="44">
        <v>3292</v>
      </c>
      <c r="E209" s="44">
        <f t="shared" si="37"/>
        <v>53</v>
      </c>
      <c r="F209" s="44">
        <v>146</v>
      </c>
      <c r="G209" s="70">
        <f t="shared" si="38"/>
        <v>7738</v>
      </c>
      <c r="H209" s="44">
        <f t="shared" si="39"/>
        <v>2883</v>
      </c>
      <c r="I209" s="44">
        <v>2915</v>
      </c>
      <c r="J209" s="44">
        <f t="shared" si="40"/>
        <v>32</v>
      </c>
      <c r="K209" s="44">
        <f t="shared" si="41"/>
        <v>559</v>
      </c>
      <c r="L209" s="70">
        <f t="shared" si="42"/>
        <v>17888</v>
      </c>
      <c r="M209" s="70">
        <v>3828</v>
      </c>
      <c r="N209" s="70">
        <v>8467</v>
      </c>
      <c r="O209" s="46"/>
      <c r="P209" s="46"/>
      <c r="Q209" s="70">
        <v>0</v>
      </c>
      <c r="R209" s="70">
        <v>0</v>
      </c>
      <c r="S209" s="70">
        <v>80176</v>
      </c>
      <c r="T209" s="70"/>
      <c r="U209" s="70">
        <f t="shared" si="35"/>
        <v>118097</v>
      </c>
      <c r="V209" s="46">
        <f t="shared" si="43"/>
        <v>0</v>
      </c>
      <c r="W209" s="46">
        <f t="shared" si="44"/>
        <v>118097</v>
      </c>
      <c r="X209" s="70">
        <v>118097</v>
      </c>
      <c r="Y209" s="46">
        <f t="shared" si="45"/>
        <v>0</v>
      </c>
    </row>
    <row r="210" spans="1:25" ht="15.75" hidden="1" thickBot="1" x14ac:dyDescent="0.3">
      <c r="B210" s="83" t="s">
        <v>46</v>
      </c>
      <c r="C210" s="84">
        <f t="shared" si="36"/>
        <v>3292</v>
      </c>
      <c r="D210" s="84">
        <v>3345</v>
      </c>
      <c r="E210" s="84">
        <f t="shared" si="37"/>
        <v>53</v>
      </c>
      <c r="F210" s="84">
        <v>146</v>
      </c>
      <c r="G210" s="35">
        <f t="shared" si="38"/>
        <v>7738</v>
      </c>
      <c r="H210" s="84">
        <f t="shared" si="39"/>
        <v>2915</v>
      </c>
      <c r="I210" s="84">
        <v>2952</v>
      </c>
      <c r="J210" s="84">
        <f t="shared" si="40"/>
        <v>37</v>
      </c>
      <c r="K210" s="84">
        <f t="shared" si="41"/>
        <v>559</v>
      </c>
      <c r="L210" s="35">
        <f t="shared" si="42"/>
        <v>20683</v>
      </c>
      <c r="M210" s="35">
        <v>3828</v>
      </c>
      <c r="N210" s="35">
        <v>8493</v>
      </c>
      <c r="O210" s="36"/>
      <c r="P210" s="36"/>
      <c r="Q210" s="35">
        <v>0</v>
      </c>
      <c r="R210" s="35">
        <v>0</v>
      </c>
      <c r="S210" s="35">
        <v>80176</v>
      </c>
      <c r="T210" s="35"/>
      <c r="U210" s="35">
        <f t="shared" si="35"/>
        <v>120918</v>
      </c>
      <c r="V210" s="36">
        <f t="shared" si="43"/>
        <v>0</v>
      </c>
      <c r="W210" s="36">
        <f t="shared" si="44"/>
        <v>120918</v>
      </c>
      <c r="X210" s="135">
        <v>120918</v>
      </c>
      <c r="Y210" s="36">
        <f t="shared" si="45"/>
        <v>0</v>
      </c>
    </row>
    <row r="211" spans="1:25" ht="15.75" hidden="1" thickBot="1" x14ac:dyDescent="0.3">
      <c r="A211">
        <v>2020</v>
      </c>
      <c r="B211" s="38" t="s">
        <v>35</v>
      </c>
      <c r="C211" s="39">
        <f t="shared" ref="C211:C234" si="46">D210</f>
        <v>3345</v>
      </c>
      <c r="D211" s="39">
        <v>3416</v>
      </c>
      <c r="E211" s="39">
        <f t="shared" ref="E211:E234" si="47">D211-C211</f>
        <v>71</v>
      </c>
      <c r="F211" s="39">
        <v>146</v>
      </c>
      <c r="G211" s="69">
        <f t="shared" ref="G211:G222" si="48">F211*E211</f>
        <v>10366</v>
      </c>
      <c r="H211" s="39">
        <f t="shared" ref="H211:H234" si="49">I210</f>
        <v>2952</v>
      </c>
      <c r="I211" s="39">
        <v>2992</v>
      </c>
      <c r="J211" s="39">
        <f t="shared" ref="J211:J221" si="50">I211-H211</f>
        <v>40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23040</v>
      </c>
      <c r="M211" s="69">
        <v>3943</v>
      </c>
      <c r="N211" s="69">
        <v>8501</v>
      </c>
      <c r="O211" s="41"/>
      <c r="P211" s="41"/>
      <c r="Q211" s="69">
        <v>0</v>
      </c>
      <c r="R211" s="69">
        <v>0</v>
      </c>
      <c r="S211" s="69">
        <v>82581</v>
      </c>
      <c r="T211" s="69"/>
      <c r="U211" s="69">
        <f t="shared" si="35"/>
        <v>128431</v>
      </c>
      <c r="V211" s="41">
        <f t="shared" ref="V211:V234" si="51">Y210</f>
        <v>0</v>
      </c>
      <c r="W211" s="41">
        <f t="shared" ref="W211:W234" si="52">U211+V211</f>
        <v>128431</v>
      </c>
      <c r="X211" s="69">
        <v>128431</v>
      </c>
      <c r="Y211" s="41">
        <f t="shared" ref="Y211:Y257" si="53">W211-X211</f>
        <v>0</v>
      </c>
    </row>
    <row r="212" spans="1:25" ht="15.75" hidden="1" thickBot="1" x14ac:dyDescent="0.3">
      <c r="B212" s="43" t="s">
        <v>36</v>
      </c>
      <c r="C212" s="44">
        <f t="shared" si="46"/>
        <v>3416</v>
      </c>
      <c r="D212" s="44">
        <v>3485</v>
      </c>
      <c r="E212" s="44">
        <f t="shared" si="47"/>
        <v>69</v>
      </c>
      <c r="F212" s="44">
        <v>146</v>
      </c>
      <c r="G212" s="70">
        <f t="shared" si="48"/>
        <v>10074</v>
      </c>
      <c r="H212" s="44">
        <f t="shared" si="49"/>
        <v>2992</v>
      </c>
      <c r="I212" s="44">
        <v>3034</v>
      </c>
      <c r="J212" s="44">
        <f t="shared" si="50"/>
        <v>42</v>
      </c>
      <c r="K212" s="44">
        <f t="shared" ref="K212:K220" si="54">IF(J212&lt;=120,576,IF(AND(J212&gt;=121,J212&lt;=150),761,IF(AND(J212&gt;=151,J212&lt;=200),1317,IF(J212&gt;=201,2430,))))</f>
        <v>576</v>
      </c>
      <c r="L212" s="70">
        <f t="shared" ref="L212:L220" si="55">IF(K212=576,K212*J212,IF(K212=761,120*576+(J212-120)*761,IF(K212=1317,120*576+30*761+(J212-150)*1317,IF(K212=2430,120*576+30*761+50*1317+(J212-200)*2430,))))</f>
        <v>24192</v>
      </c>
      <c r="M212" s="70">
        <v>3943</v>
      </c>
      <c r="N212" s="70">
        <v>8539</v>
      </c>
      <c r="O212" s="46"/>
      <c r="P212" s="46"/>
      <c r="Q212" s="70">
        <v>0</v>
      </c>
      <c r="R212" s="70">
        <v>0</v>
      </c>
      <c r="S212" s="70">
        <v>82581</v>
      </c>
      <c r="T212" s="70"/>
      <c r="U212" s="70">
        <f t="shared" si="35"/>
        <v>129329</v>
      </c>
      <c r="V212" s="46">
        <f t="shared" si="51"/>
        <v>0</v>
      </c>
      <c r="W212" s="46">
        <f t="shared" si="52"/>
        <v>129329</v>
      </c>
      <c r="X212" s="135">
        <v>129329</v>
      </c>
      <c r="Y212" s="46">
        <f t="shared" si="53"/>
        <v>0</v>
      </c>
    </row>
    <row r="213" spans="1:25" ht="15.75" hidden="1" thickBot="1" x14ac:dyDescent="0.3">
      <c r="B213" s="43" t="s">
        <v>37</v>
      </c>
      <c r="C213" s="44">
        <f t="shared" si="46"/>
        <v>3485</v>
      </c>
      <c r="D213" s="44">
        <v>3545</v>
      </c>
      <c r="E213" s="44">
        <f t="shared" si="47"/>
        <v>60</v>
      </c>
      <c r="F213" s="44">
        <v>146</v>
      </c>
      <c r="G213" s="70">
        <f t="shared" si="48"/>
        <v>8760</v>
      </c>
      <c r="H213" s="44">
        <f t="shared" si="49"/>
        <v>3034</v>
      </c>
      <c r="I213" s="44">
        <v>3075</v>
      </c>
      <c r="J213" s="44">
        <f t="shared" si="50"/>
        <v>41</v>
      </c>
      <c r="K213" s="44">
        <f t="shared" si="54"/>
        <v>576</v>
      </c>
      <c r="L213" s="70">
        <f t="shared" si="55"/>
        <v>23616</v>
      </c>
      <c r="M213" s="70">
        <v>3943</v>
      </c>
      <c r="N213" s="70">
        <v>8580</v>
      </c>
      <c r="O213" s="46"/>
      <c r="P213" s="46"/>
      <c r="Q213" s="70">
        <v>0</v>
      </c>
      <c r="R213" s="70">
        <v>0</v>
      </c>
      <c r="S213" s="70">
        <v>82581</v>
      </c>
      <c r="T213" s="70"/>
      <c r="U213" s="70">
        <f t="shared" si="35"/>
        <v>127480</v>
      </c>
      <c r="V213" s="46">
        <f t="shared" si="51"/>
        <v>0</v>
      </c>
      <c r="W213" s="46">
        <f t="shared" si="52"/>
        <v>127480</v>
      </c>
      <c r="X213" s="135">
        <v>127480</v>
      </c>
      <c r="Y213" s="46">
        <f t="shared" si="53"/>
        <v>0</v>
      </c>
    </row>
    <row r="214" spans="1:25" ht="15.75" hidden="1" thickBot="1" x14ac:dyDescent="0.3">
      <c r="B214" s="43" t="s">
        <v>38</v>
      </c>
      <c r="C214" s="44">
        <f t="shared" si="46"/>
        <v>3545</v>
      </c>
      <c r="D214" s="44">
        <v>3590</v>
      </c>
      <c r="E214" s="44">
        <f t="shared" si="47"/>
        <v>45</v>
      </c>
      <c r="F214" s="44">
        <v>146</v>
      </c>
      <c r="G214" s="70">
        <f t="shared" si="48"/>
        <v>6570</v>
      </c>
      <c r="H214" s="44">
        <f t="shared" si="49"/>
        <v>3075</v>
      </c>
      <c r="I214" s="44">
        <v>3123</v>
      </c>
      <c r="J214" s="44">
        <f t="shared" si="50"/>
        <v>48</v>
      </c>
      <c r="K214" s="44">
        <f t="shared" si="54"/>
        <v>576</v>
      </c>
      <c r="L214" s="70">
        <f t="shared" si="55"/>
        <v>27648</v>
      </c>
      <c r="M214" s="70">
        <v>3943</v>
      </c>
      <c r="N214" s="70">
        <v>8607</v>
      </c>
      <c r="O214" s="46"/>
      <c r="P214" s="46"/>
      <c r="Q214" s="70">
        <v>0</v>
      </c>
      <c r="R214" s="70">
        <v>0</v>
      </c>
      <c r="S214" s="70">
        <v>82581</v>
      </c>
      <c r="T214" s="70"/>
      <c r="U214" s="70">
        <f t="shared" si="35"/>
        <v>129349</v>
      </c>
      <c r="V214" s="46">
        <f t="shared" si="51"/>
        <v>0</v>
      </c>
      <c r="W214" s="46">
        <f t="shared" si="52"/>
        <v>129349</v>
      </c>
      <c r="X214" s="135">
        <v>129349</v>
      </c>
      <c r="Y214" s="46">
        <f t="shared" si="53"/>
        <v>0</v>
      </c>
    </row>
    <row r="215" spans="1:25" ht="15.75" hidden="1" thickBot="1" x14ac:dyDescent="0.3">
      <c r="B215" s="43" t="s">
        <v>39</v>
      </c>
      <c r="C215" s="44">
        <f t="shared" si="46"/>
        <v>3590</v>
      </c>
      <c r="D215" s="44">
        <v>3623</v>
      </c>
      <c r="E215" s="44">
        <f t="shared" si="47"/>
        <v>33</v>
      </c>
      <c r="F215" s="44">
        <v>146</v>
      </c>
      <c r="G215" s="70">
        <f t="shared" si="48"/>
        <v>4818</v>
      </c>
      <c r="H215" s="44">
        <f t="shared" si="49"/>
        <v>3123</v>
      </c>
      <c r="I215" s="44">
        <v>3165</v>
      </c>
      <c r="J215" s="44">
        <f t="shared" si="50"/>
        <v>42</v>
      </c>
      <c r="K215" s="44">
        <f t="shared" si="54"/>
        <v>576</v>
      </c>
      <c r="L215" s="70">
        <f t="shared" si="55"/>
        <v>24192</v>
      </c>
      <c r="M215" s="70">
        <v>3943</v>
      </c>
      <c r="N215" s="70">
        <v>8615</v>
      </c>
      <c r="O215" s="46"/>
      <c r="P215" s="46"/>
      <c r="Q215" s="70">
        <v>0</v>
      </c>
      <c r="R215" s="70">
        <v>0</v>
      </c>
      <c r="S215" s="70">
        <v>82581</v>
      </c>
      <c r="T215" s="70"/>
      <c r="U215" s="70">
        <f t="shared" si="35"/>
        <v>124149</v>
      </c>
      <c r="V215" s="46">
        <f t="shared" si="51"/>
        <v>0</v>
      </c>
      <c r="W215" s="46">
        <f t="shared" si="52"/>
        <v>124149</v>
      </c>
      <c r="X215" s="135">
        <v>124149</v>
      </c>
      <c r="Y215" s="46">
        <f t="shared" si="53"/>
        <v>0</v>
      </c>
    </row>
    <row r="216" spans="1:25" ht="15.75" hidden="1" thickBot="1" x14ac:dyDescent="0.3">
      <c r="B216" s="43" t="s">
        <v>40</v>
      </c>
      <c r="C216" s="44">
        <f t="shared" si="46"/>
        <v>3623</v>
      </c>
      <c r="D216" s="44">
        <v>3654</v>
      </c>
      <c r="E216" s="44">
        <f t="shared" si="47"/>
        <v>31</v>
      </c>
      <c r="F216" s="44">
        <v>146</v>
      </c>
      <c r="G216" s="70">
        <f t="shared" si="48"/>
        <v>4526</v>
      </c>
      <c r="H216" s="44">
        <f t="shared" si="49"/>
        <v>3165</v>
      </c>
      <c r="I216" s="44">
        <v>3187</v>
      </c>
      <c r="J216" s="44">
        <f t="shared" si="50"/>
        <v>22</v>
      </c>
      <c r="K216" s="44">
        <f t="shared" si="54"/>
        <v>576</v>
      </c>
      <c r="L216" s="70">
        <f t="shared" si="55"/>
        <v>12672</v>
      </c>
      <c r="M216" s="70">
        <v>3943</v>
      </c>
      <c r="N216" s="70">
        <v>8609</v>
      </c>
      <c r="O216" s="46"/>
      <c r="P216" s="46"/>
      <c r="Q216" s="70">
        <v>0</v>
      </c>
      <c r="R216" s="70">
        <v>0</v>
      </c>
      <c r="S216" s="70">
        <v>82581</v>
      </c>
      <c r="T216" s="70"/>
      <c r="U216" s="70">
        <f t="shared" si="35"/>
        <v>112331</v>
      </c>
      <c r="V216" s="46">
        <f t="shared" si="51"/>
        <v>0</v>
      </c>
      <c r="W216" s="46">
        <f t="shared" si="52"/>
        <v>112331</v>
      </c>
      <c r="X216" s="135">
        <v>112331</v>
      </c>
      <c r="Y216" s="46">
        <f t="shared" si="53"/>
        <v>0</v>
      </c>
    </row>
    <row r="217" spans="1:25" ht="15.75" hidden="1" thickBot="1" x14ac:dyDescent="0.3">
      <c r="B217" s="43" t="s">
        <v>41</v>
      </c>
      <c r="C217" s="44">
        <f t="shared" si="46"/>
        <v>3654</v>
      </c>
      <c r="D217" s="44">
        <v>3686</v>
      </c>
      <c r="E217" s="44">
        <f t="shared" si="47"/>
        <v>32</v>
      </c>
      <c r="F217" s="44">
        <v>146</v>
      </c>
      <c r="G217" s="70">
        <f t="shared" si="48"/>
        <v>4672</v>
      </c>
      <c r="H217" s="44">
        <f t="shared" si="49"/>
        <v>3187</v>
      </c>
      <c r="I217" s="44">
        <v>3187</v>
      </c>
      <c r="J217" s="44">
        <f t="shared" si="50"/>
        <v>0</v>
      </c>
      <c r="K217" s="44">
        <f t="shared" si="54"/>
        <v>576</v>
      </c>
      <c r="L217" s="70">
        <f t="shared" si="55"/>
        <v>0</v>
      </c>
      <c r="M217" s="70">
        <v>3943</v>
      </c>
      <c r="N217" s="70">
        <v>8600</v>
      </c>
      <c r="O217" s="46"/>
      <c r="P217" s="46"/>
      <c r="Q217" s="70">
        <v>0</v>
      </c>
      <c r="R217" s="70">
        <v>0</v>
      </c>
      <c r="S217" s="70">
        <v>82581</v>
      </c>
      <c r="T217" s="70"/>
      <c r="U217" s="70">
        <f t="shared" si="35"/>
        <v>99796</v>
      </c>
      <c r="V217" s="46">
        <f t="shared" si="51"/>
        <v>0</v>
      </c>
      <c r="W217" s="46">
        <f t="shared" si="52"/>
        <v>99796</v>
      </c>
      <c r="X217" s="135">
        <v>99796</v>
      </c>
      <c r="Y217" s="46">
        <f t="shared" si="53"/>
        <v>0</v>
      </c>
    </row>
    <row r="218" spans="1:25" ht="15.75" hidden="1" thickBot="1" x14ac:dyDescent="0.3">
      <c r="B218" s="43" t="s">
        <v>42</v>
      </c>
      <c r="C218" s="44">
        <f t="shared" si="46"/>
        <v>3686</v>
      </c>
      <c r="D218" s="44">
        <v>3716</v>
      </c>
      <c r="E218" s="44">
        <f t="shared" si="47"/>
        <v>30</v>
      </c>
      <c r="F218" s="44">
        <v>146</v>
      </c>
      <c r="G218" s="70">
        <f t="shared" si="48"/>
        <v>4380</v>
      </c>
      <c r="H218" s="44">
        <f t="shared" si="49"/>
        <v>3187</v>
      </c>
      <c r="I218" s="44">
        <v>3187</v>
      </c>
      <c r="J218" s="44">
        <f t="shared" si="50"/>
        <v>0</v>
      </c>
      <c r="K218" s="44">
        <f t="shared" si="54"/>
        <v>576</v>
      </c>
      <c r="L218" s="70">
        <f t="shared" si="55"/>
        <v>0</v>
      </c>
      <c r="M218" s="70">
        <v>3943</v>
      </c>
      <c r="N218" s="70">
        <v>8604</v>
      </c>
      <c r="O218" s="46"/>
      <c r="P218" s="46"/>
      <c r="Q218" s="70">
        <v>0</v>
      </c>
      <c r="R218" s="70">
        <v>0</v>
      </c>
      <c r="S218" s="70">
        <v>82581</v>
      </c>
      <c r="T218" s="70"/>
      <c r="U218" s="70">
        <f t="shared" si="35"/>
        <v>99508</v>
      </c>
      <c r="V218" s="46">
        <f t="shared" si="51"/>
        <v>0</v>
      </c>
      <c r="W218" s="46">
        <f t="shared" si="52"/>
        <v>99508</v>
      </c>
      <c r="X218" s="135">
        <v>99508</v>
      </c>
      <c r="Y218" s="46">
        <f t="shared" si="53"/>
        <v>0</v>
      </c>
    </row>
    <row r="219" spans="1:25" ht="15.75" hidden="1" thickBot="1" x14ac:dyDescent="0.3">
      <c r="B219" s="43" t="s">
        <v>43</v>
      </c>
      <c r="C219" s="44">
        <f t="shared" si="46"/>
        <v>3716</v>
      </c>
      <c r="D219" s="44">
        <v>3749</v>
      </c>
      <c r="E219" s="44">
        <f t="shared" si="47"/>
        <v>33</v>
      </c>
      <c r="F219" s="44">
        <v>146</v>
      </c>
      <c r="G219" s="70">
        <f t="shared" si="48"/>
        <v>4818</v>
      </c>
      <c r="H219" s="44">
        <f t="shared" si="49"/>
        <v>3187</v>
      </c>
      <c r="I219" s="44">
        <v>3214</v>
      </c>
      <c r="J219" s="44">
        <f t="shared" si="50"/>
        <v>27</v>
      </c>
      <c r="K219" s="44">
        <f t="shared" si="54"/>
        <v>576</v>
      </c>
      <c r="L219" s="70">
        <f t="shared" si="55"/>
        <v>15552</v>
      </c>
      <c r="M219" s="70">
        <v>3943</v>
      </c>
      <c r="N219" s="70">
        <v>8612</v>
      </c>
      <c r="O219" s="46"/>
      <c r="P219" s="46"/>
      <c r="Q219" s="70">
        <v>0</v>
      </c>
      <c r="R219" s="70">
        <v>0</v>
      </c>
      <c r="S219" s="70">
        <v>82581</v>
      </c>
      <c r="T219" s="70"/>
      <c r="U219" s="70">
        <f t="shared" si="35"/>
        <v>115506</v>
      </c>
      <c r="V219" s="46">
        <f t="shared" si="51"/>
        <v>0</v>
      </c>
      <c r="W219" s="46">
        <f t="shared" si="52"/>
        <v>115506</v>
      </c>
      <c r="X219" s="135">
        <v>115506</v>
      </c>
      <c r="Y219" s="46">
        <f t="shared" si="53"/>
        <v>0</v>
      </c>
    </row>
    <row r="220" spans="1:25" ht="15.75" hidden="1" thickBot="1" x14ac:dyDescent="0.3">
      <c r="B220" s="43" t="s">
        <v>44</v>
      </c>
      <c r="C220" s="44">
        <f t="shared" si="46"/>
        <v>3749</v>
      </c>
      <c r="D220" s="44">
        <v>3789</v>
      </c>
      <c r="E220" s="44">
        <f t="shared" si="47"/>
        <v>40</v>
      </c>
      <c r="F220" s="44">
        <v>146</v>
      </c>
      <c r="G220" s="70">
        <f t="shared" si="48"/>
        <v>5840</v>
      </c>
      <c r="H220" s="44">
        <f t="shared" si="49"/>
        <v>3214</v>
      </c>
      <c r="I220" s="44">
        <v>3257</v>
      </c>
      <c r="J220" s="44">
        <f t="shared" si="50"/>
        <v>43</v>
      </c>
      <c r="K220" s="44">
        <f t="shared" si="54"/>
        <v>576</v>
      </c>
      <c r="L220" s="70">
        <f t="shared" si="55"/>
        <v>24768</v>
      </c>
      <c r="M220" s="70">
        <v>3943</v>
      </c>
      <c r="N220" s="70">
        <v>8652</v>
      </c>
      <c r="O220" s="46"/>
      <c r="P220" s="46"/>
      <c r="Q220" s="70">
        <v>0</v>
      </c>
      <c r="R220" s="70">
        <v>0</v>
      </c>
      <c r="S220" s="70">
        <v>82581</v>
      </c>
      <c r="T220" s="70"/>
      <c r="U220" s="70">
        <f t="shared" si="35"/>
        <v>125784</v>
      </c>
      <c r="V220" s="46">
        <f t="shared" si="51"/>
        <v>0</v>
      </c>
      <c r="W220" s="46">
        <f t="shared" si="52"/>
        <v>125784</v>
      </c>
      <c r="X220" s="135">
        <v>115506</v>
      </c>
      <c r="Y220" s="46">
        <f t="shared" si="53"/>
        <v>10278</v>
      </c>
    </row>
    <row r="221" spans="1:25" ht="15.75" hidden="1" thickBot="1" x14ac:dyDescent="0.3">
      <c r="B221" s="43" t="s">
        <v>45</v>
      </c>
      <c r="C221" s="44">
        <f t="shared" si="46"/>
        <v>3789</v>
      </c>
      <c r="D221" s="44">
        <v>3845</v>
      </c>
      <c r="E221" s="44">
        <f t="shared" si="47"/>
        <v>56</v>
      </c>
      <c r="F221" s="44">
        <v>146</v>
      </c>
      <c r="G221" s="70">
        <f t="shared" si="48"/>
        <v>8176</v>
      </c>
      <c r="H221" s="44">
        <f t="shared" si="49"/>
        <v>3257</v>
      </c>
      <c r="I221" s="44">
        <v>3302</v>
      </c>
      <c r="J221" s="44">
        <f t="shared" si="50"/>
        <v>45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25920</v>
      </c>
      <c r="M221" s="70">
        <v>3943</v>
      </c>
      <c r="N221" s="70">
        <v>8709</v>
      </c>
      <c r="O221" s="46"/>
      <c r="P221" s="46"/>
      <c r="Q221" s="70">
        <v>0</v>
      </c>
      <c r="R221" s="70">
        <v>0</v>
      </c>
      <c r="S221" s="70">
        <v>82581</v>
      </c>
      <c r="T221" s="70"/>
      <c r="U221" s="70">
        <f t="shared" si="35"/>
        <v>129329</v>
      </c>
      <c r="V221" s="46">
        <f t="shared" si="51"/>
        <v>10278</v>
      </c>
      <c r="W221" s="46">
        <f t="shared" si="52"/>
        <v>139607</v>
      </c>
      <c r="X221" s="135">
        <v>139607</v>
      </c>
      <c r="Y221" s="46">
        <f t="shared" si="53"/>
        <v>0</v>
      </c>
    </row>
    <row r="222" spans="1:25" ht="15.75" hidden="1" thickBot="1" x14ac:dyDescent="0.3">
      <c r="B222" s="83" t="s">
        <v>46</v>
      </c>
      <c r="C222" s="84">
        <f t="shared" si="46"/>
        <v>3845</v>
      </c>
      <c r="D222" s="84">
        <v>3899</v>
      </c>
      <c r="E222" s="84">
        <f t="shared" si="47"/>
        <v>54</v>
      </c>
      <c r="F222" s="84">
        <v>146</v>
      </c>
      <c r="G222" s="35">
        <f t="shared" si="48"/>
        <v>7884</v>
      </c>
      <c r="H222" s="84">
        <f t="shared" si="49"/>
        <v>3302</v>
      </c>
      <c r="I222" s="84">
        <v>3345</v>
      </c>
      <c r="J222" s="84">
        <f t="shared" ref="J222:J234" si="56">I222-H222</f>
        <v>43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24768</v>
      </c>
      <c r="M222" s="35">
        <v>3943</v>
      </c>
      <c r="N222" s="35">
        <v>8721</v>
      </c>
      <c r="O222" s="36"/>
      <c r="P222" s="36"/>
      <c r="Q222" s="35">
        <v>0</v>
      </c>
      <c r="R222" s="35">
        <v>0</v>
      </c>
      <c r="S222" s="35">
        <v>82581</v>
      </c>
      <c r="T222" s="35"/>
      <c r="U222" s="35">
        <f t="shared" si="35"/>
        <v>127897</v>
      </c>
      <c r="V222" s="36">
        <f t="shared" si="51"/>
        <v>0</v>
      </c>
      <c r="W222" s="36">
        <f t="shared" si="52"/>
        <v>127897</v>
      </c>
      <c r="X222" s="35">
        <v>127897</v>
      </c>
      <c r="Y222" s="36">
        <f t="shared" si="53"/>
        <v>0</v>
      </c>
    </row>
    <row r="223" spans="1:25" ht="15.75" hidden="1" thickBot="1" x14ac:dyDescent="0.3">
      <c r="A223">
        <v>2021</v>
      </c>
      <c r="B223" s="43" t="s">
        <v>35</v>
      </c>
      <c r="C223" s="44">
        <f t="shared" si="46"/>
        <v>3899</v>
      </c>
      <c r="D223" s="44">
        <v>3956</v>
      </c>
      <c r="E223" s="44">
        <f t="shared" si="47"/>
        <v>57</v>
      </c>
      <c r="F223" s="44">
        <v>146</v>
      </c>
      <c r="G223" s="70">
        <f t="shared" ref="G223:G234" si="57">E223*F223</f>
        <v>8322</v>
      </c>
      <c r="H223" s="44">
        <f t="shared" si="49"/>
        <v>3345</v>
      </c>
      <c r="I223" s="44">
        <v>3388</v>
      </c>
      <c r="J223" s="44">
        <f t="shared" si="56"/>
        <v>43</v>
      </c>
      <c r="K223" s="44">
        <f t="shared" ref="K223:K234" si="58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25499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59">G223+L223+M223+N223+Q223+R223+S223+T223</f>
        <v>131677</v>
      </c>
      <c r="V223" s="46">
        <f t="shared" si="51"/>
        <v>0</v>
      </c>
      <c r="W223" s="41">
        <f t="shared" si="52"/>
        <v>131677</v>
      </c>
      <c r="X223" s="152">
        <v>131677</v>
      </c>
      <c r="Y223" s="41">
        <f t="shared" si="53"/>
        <v>0</v>
      </c>
    </row>
    <row r="224" spans="1:25" ht="15.75" hidden="1" thickBot="1" x14ac:dyDescent="0.3">
      <c r="B224" s="43" t="s">
        <v>36</v>
      </c>
      <c r="C224" s="44">
        <f t="shared" si="46"/>
        <v>3956</v>
      </c>
      <c r="D224" s="44">
        <v>4005</v>
      </c>
      <c r="E224" s="44">
        <f t="shared" si="47"/>
        <v>49</v>
      </c>
      <c r="F224" s="44">
        <v>146</v>
      </c>
      <c r="G224" s="70">
        <f t="shared" si="57"/>
        <v>7154</v>
      </c>
      <c r="H224" s="44">
        <f t="shared" si="49"/>
        <v>3388</v>
      </c>
      <c r="I224" s="44">
        <v>3430</v>
      </c>
      <c r="J224" s="44">
        <f t="shared" si="56"/>
        <v>42</v>
      </c>
      <c r="K224" s="44">
        <f t="shared" si="58"/>
        <v>593</v>
      </c>
      <c r="L224" s="46">
        <f t="shared" ref="L224:L234" si="60">IF(K224=593,K224*J224,IF(K224=784,80*593+(J224-80)*784,IF(K224=1357,80*593+20*784+(J224-100)*1357,IF(K224=2501,80*593+20*784+100*1357+(J224-200)*2501,))))</f>
        <v>24906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59"/>
        <v>129965</v>
      </c>
      <c r="V224" s="46">
        <f t="shared" si="51"/>
        <v>0</v>
      </c>
      <c r="W224" s="46">
        <f t="shared" si="52"/>
        <v>129965</v>
      </c>
      <c r="X224" s="135"/>
      <c r="Y224" s="46">
        <f t="shared" si="53"/>
        <v>129965</v>
      </c>
    </row>
    <row r="225" spans="1:25" ht="15.75" hidden="1" thickBot="1" x14ac:dyDescent="0.3">
      <c r="B225" s="43" t="s">
        <v>37</v>
      </c>
      <c r="C225" s="44">
        <f t="shared" si="46"/>
        <v>4005</v>
      </c>
      <c r="D225" s="44">
        <v>4051</v>
      </c>
      <c r="E225" s="44">
        <f t="shared" si="47"/>
        <v>46</v>
      </c>
      <c r="F225" s="44">
        <v>146</v>
      </c>
      <c r="G225" s="70">
        <f t="shared" si="57"/>
        <v>6716</v>
      </c>
      <c r="H225" s="44">
        <f t="shared" si="49"/>
        <v>3430</v>
      </c>
      <c r="I225" s="44">
        <v>3469</v>
      </c>
      <c r="J225" s="44">
        <f t="shared" si="56"/>
        <v>39</v>
      </c>
      <c r="K225" s="44">
        <f t="shared" si="58"/>
        <v>593</v>
      </c>
      <c r="L225" s="46">
        <f t="shared" si="60"/>
        <v>23127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59"/>
        <v>127780</v>
      </c>
      <c r="V225" s="46">
        <f t="shared" si="51"/>
        <v>129965</v>
      </c>
      <c r="W225" s="46">
        <f t="shared" si="52"/>
        <v>257745</v>
      </c>
      <c r="X225" s="70">
        <v>257745</v>
      </c>
      <c r="Y225" s="46">
        <f t="shared" si="53"/>
        <v>0</v>
      </c>
    </row>
    <row r="226" spans="1:25" ht="15.75" hidden="1" thickBot="1" x14ac:dyDescent="0.3">
      <c r="B226" s="43" t="s">
        <v>38</v>
      </c>
      <c r="C226" s="44">
        <f t="shared" si="46"/>
        <v>4051</v>
      </c>
      <c r="D226" s="44">
        <v>4092</v>
      </c>
      <c r="E226" s="44">
        <f t="shared" si="47"/>
        <v>41</v>
      </c>
      <c r="F226" s="44">
        <v>146</v>
      </c>
      <c r="G226" s="70">
        <f t="shared" si="57"/>
        <v>5986</v>
      </c>
      <c r="H226" s="44">
        <f t="shared" si="49"/>
        <v>3469</v>
      </c>
      <c r="I226" s="44">
        <v>3511</v>
      </c>
      <c r="J226" s="44">
        <f t="shared" si="56"/>
        <v>42</v>
      </c>
      <c r="K226" s="44">
        <f t="shared" si="58"/>
        <v>593</v>
      </c>
      <c r="L226" s="46">
        <f t="shared" si="60"/>
        <v>24906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59"/>
        <v>128859</v>
      </c>
      <c r="V226" s="46">
        <f t="shared" si="51"/>
        <v>0</v>
      </c>
      <c r="W226" s="46">
        <f t="shared" si="52"/>
        <v>128859</v>
      </c>
      <c r="X226" s="70">
        <v>128859</v>
      </c>
      <c r="Y226" s="46">
        <f t="shared" si="53"/>
        <v>0</v>
      </c>
    </row>
    <row r="227" spans="1:25" ht="15.75" hidden="1" thickBot="1" x14ac:dyDescent="0.3">
      <c r="B227" s="43" t="s">
        <v>39</v>
      </c>
      <c r="C227" s="44">
        <f t="shared" si="46"/>
        <v>4092</v>
      </c>
      <c r="D227" s="44">
        <v>4128</v>
      </c>
      <c r="E227" s="44">
        <f t="shared" si="47"/>
        <v>36</v>
      </c>
      <c r="F227" s="44">
        <v>146</v>
      </c>
      <c r="G227" s="70">
        <f t="shared" si="57"/>
        <v>5256</v>
      </c>
      <c r="H227" s="44">
        <f t="shared" si="49"/>
        <v>3511</v>
      </c>
      <c r="I227" s="44">
        <v>3551</v>
      </c>
      <c r="J227" s="44">
        <f t="shared" si="56"/>
        <v>40</v>
      </c>
      <c r="K227" s="44">
        <f t="shared" si="58"/>
        <v>593</v>
      </c>
      <c r="L227" s="46">
        <f t="shared" si="60"/>
        <v>23720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59"/>
        <v>126979</v>
      </c>
      <c r="V227" s="46">
        <f t="shared" si="51"/>
        <v>0</v>
      </c>
      <c r="W227" s="46">
        <f t="shared" si="52"/>
        <v>126979</v>
      </c>
      <c r="X227" s="135">
        <v>126979</v>
      </c>
      <c r="Y227" s="46">
        <f t="shared" ref="Y227:Y230" si="61">W227-X227</f>
        <v>0</v>
      </c>
    </row>
    <row r="228" spans="1:25" ht="15.75" hidden="1" thickBot="1" x14ac:dyDescent="0.3">
      <c r="B228" s="43" t="s">
        <v>40</v>
      </c>
      <c r="C228" s="44">
        <f t="shared" si="46"/>
        <v>4128</v>
      </c>
      <c r="D228" s="44">
        <v>4161</v>
      </c>
      <c r="E228" s="44">
        <f t="shared" si="47"/>
        <v>33</v>
      </c>
      <c r="F228" s="44">
        <v>146</v>
      </c>
      <c r="G228" s="70">
        <f t="shared" si="57"/>
        <v>4818</v>
      </c>
      <c r="H228" s="44">
        <f t="shared" si="49"/>
        <v>3551</v>
      </c>
      <c r="I228" s="44">
        <v>3589</v>
      </c>
      <c r="J228" s="44">
        <f t="shared" si="56"/>
        <v>38</v>
      </c>
      <c r="K228" s="44">
        <f t="shared" si="58"/>
        <v>593</v>
      </c>
      <c r="L228" s="46">
        <f t="shared" si="60"/>
        <v>22534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59"/>
        <v>125384</v>
      </c>
      <c r="V228" s="46">
        <f t="shared" si="51"/>
        <v>0</v>
      </c>
      <c r="W228" s="46">
        <f t="shared" si="52"/>
        <v>125384</v>
      </c>
      <c r="X228" s="135">
        <v>125389</v>
      </c>
      <c r="Y228" s="46">
        <f t="shared" si="61"/>
        <v>-5</v>
      </c>
    </row>
    <row r="229" spans="1:25" ht="15.75" hidden="1" thickBot="1" x14ac:dyDescent="0.3">
      <c r="B229" s="43" t="s">
        <v>41</v>
      </c>
      <c r="C229" s="44">
        <f t="shared" si="46"/>
        <v>4161</v>
      </c>
      <c r="D229" s="44">
        <v>4196</v>
      </c>
      <c r="E229" s="44">
        <f t="shared" si="47"/>
        <v>35</v>
      </c>
      <c r="F229" s="44">
        <v>146</v>
      </c>
      <c r="G229" s="70">
        <f t="shared" si="57"/>
        <v>5110</v>
      </c>
      <c r="H229" s="44">
        <f t="shared" si="49"/>
        <v>3589</v>
      </c>
      <c r="I229" s="44">
        <v>3589</v>
      </c>
      <c r="J229" s="44">
        <f t="shared" si="56"/>
        <v>0</v>
      </c>
      <c r="K229" s="44">
        <f t="shared" si="58"/>
        <v>593</v>
      </c>
      <c r="L229" s="46">
        <f t="shared" si="60"/>
        <v>0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59"/>
        <v>103156</v>
      </c>
      <c r="V229" s="46">
        <f t="shared" si="51"/>
        <v>-5</v>
      </c>
      <c r="W229" s="46">
        <f t="shared" si="52"/>
        <v>103151</v>
      </c>
      <c r="X229" s="135">
        <v>103151</v>
      </c>
      <c r="Y229" s="46">
        <f t="shared" si="61"/>
        <v>0</v>
      </c>
    </row>
    <row r="230" spans="1:25" ht="15.75" hidden="1" thickBot="1" x14ac:dyDescent="0.3">
      <c r="B230" s="43" t="s">
        <v>42</v>
      </c>
      <c r="C230" s="44">
        <f t="shared" si="46"/>
        <v>4196</v>
      </c>
      <c r="D230" s="44">
        <v>4260</v>
      </c>
      <c r="E230" s="44">
        <f t="shared" si="47"/>
        <v>64</v>
      </c>
      <c r="F230" s="44">
        <v>146</v>
      </c>
      <c r="G230" s="70">
        <f t="shared" si="57"/>
        <v>9344</v>
      </c>
      <c r="H230" s="44">
        <f t="shared" si="49"/>
        <v>3589</v>
      </c>
      <c r="I230" s="44">
        <v>3622</v>
      </c>
      <c r="J230" s="44">
        <f t="shared" si="56"/>
        <v>33</v>
      </c>
      <c r="K230" s="44">
        <f t="shared" si="58"/>
        <v>593</v>
      </c>
      <c r="L230" s="46">
        <f t="shared" si="60"/>
        <v>19569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59"/>
        <v>127013</v>
      </c>
      <c r="V230" s="46">
        <f t="shared" si="51"/>
        <v>0</v>
      </c>
      <c r="W230" s="46">
        <f t="shared" si="52"/>
        <v>127013</v>
      </c>
      <c r="X230" s="135"/>
      <c r="Y230" s="46">
        <f t="shared" si="61"/>
        <v>127013</v>
      </c>
    </row>
    <row r="231" spans="1:25" ht="15.75" hidden="1" thickBot="1" x14ac:dyDescent="0.3">
      <c r="B231" s="43" t="s">
        <v>43</v>
      </c>
      <c r="C231" s="44">
        <f t="shared" si="46"/>
        <v>4260</v>
      </c>
      <c r="D231" s="44">
        <v>4423</v>
      </c>
      <c r="E231" s="44">
        <f t="shared" si="47"/>
        <v>163</v>
      </c>
      <c r="F231" s="44">
        <v>146</v>
      </c>
      <c r="G231" s="70">
        <f t="shared" si="57"/>
        <v>23798</v>
      </c>
      <c r="H231" s="44">
        <f t="shared" si="49"/>
        <v>3622</v>
      </c>
      <c r="I231" s="44">
        <v>3665</v>
      </c>
      <c r="J231" s="44">
        <f t="shared" si="56"/>
        <v>43</v>
      </c>
      <c r="K231" s="44">
        <f t="shared" si="58"/>
        <v>593</v>
      </c>
      <c r="L231" s="46">
        <f t="shared" si="60"/>
        <v>25499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59"/>
        <v>147683</v>
      </c>
      <c r="V231" s="46">
        <f t="shared" si="51"/>
        <v>127013</v>
      </c>
      <c r="W231" s="46">
        <f t="shared" si="52"/>
        <v>274696</v>
      </c>
      <c r="X231" s="70">
        <v>274696</v>
      </c>
      <c r="Y231" s="46">
        <f t="shared" si="53"/>
        <v>0</v>
      </c>
    </row>
    <row r="232" spans="1:25" ht="15.75" hidden="1" thickBot="1" x14ac:dyDescent="0.3">
      <c r="B232" s="43" t="s">
        <v>44</v>
      </c>
      <c r="C232" s="44">
        <f t="shared" si="46"/>
        <v>4423</v>
      </c>
      <c r="D232" s="44">
        <v>4517</v>
      </c>
      <c r="E232" s="44">
        <f t="shared" si="47"/>
        <v>94</v>
      </c>
      <c r="F232" s="44">
        <v>146</v>
      </c>
      <c r="G232" s="70">
        <f t="shared" si="57"/>
        <v>13724</v>
      </c>
      <c r="H232" s="44">
        <f t="shared" si="49"/>
        <v>3665</v>
      </c>
      <c r="I232" s="44">
        <v>3709</v>
      </c>
      <c r="J232" s="44">
        <f t="shared" si="56"/>
        <v>44</v>
      </c>
      <c r="K232" s="44">
        <f t="shared" si="58"/>
        <v>593</v>
      </c>
      <c r="L232" s="46">
        <f t="shared" si="60"/>
        <v>26092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59"/>
        <v>138049</v>
      </c>
      <c r="V232" s="46">
        <f t="shared" si="51"/>
        <v>0</v>
      </c>
      <c r="W232" s="46">
        <f t="shared" si="52"/>
        <v>138049</v>
      </c>
      <c r="X232" s="70">
        <v>138049</v>
      </c>
      <c r="Y232" s="46">
        <f t="shared" si="53"/>
        <v>0</v>
      </c>
    </row>
    <row r="233" spans="1:25" ht="15.75" hidden="1" thickBot="1" x14ac:dyDescent="0.3">
      <c r="B233" s="43" t="s">
        <v>45</v>
      </c>
      <c r="C233" s="44">
        <f t="shared" si="46"/>
        <v>4517</v>
      </c>
      <c r="D233" s="44">
        <v>4559</v>
      </c>
      <c r="E233" s="44">
        <f t="shared" si="47"/>
        <v>42</v>
      </c>
      <c r="F233" s="44">
        <v>146</v>
      </c>
      <c r="G233" s="70">
        <f t="shared" si="57"/>
        <v>6132</v>
      </c>
      <c r="H233" s="44">
        <f t="shared" si="49"/>
        <v>3709</v>
      </c>
      <c r="I233" s="44">
        <v>3759</v>
      </c>
      <c r="J233" s="44">
        <f t="shared" si="56"/>
        <v>50</v>
      </c>
      <c r="K233" s="44">
        <f t="shared" si="58"/>
        <v>593</v>
      </c>
      <c r="L233" s="46">
        <f t="shared" si="60"/>
        <v>29650</v>
      </c>
      <c r="M233" s="70">
        <v>4061</v>
      </c>
      <c r="N233" s="70"/>
      <c r="O233" s="70"/>
      <c r="P233" s="70"/>
      <c r="Q233" s="70"/>
      <c r="R233" s="70"/>
      <c r="S233" s="70">
        <v>85058</v>
      </c>
      <c r="T233" s="70"/>
      <c r="U233" s="70">
        <f t="shared" si="59"/>
        <v>124901</v>
      </c>
      <c r="V233" s="46">
        <f t="shared" si="51"/>
        <v>0</v>
      </c>
      <c r="W233" s="46">
        <f t="shared" si="52"/>
        <v>124901</v>
      </c>
      <c r="X233" s="70">
        <v>124901</v>
      </c>
      <c r="Y233" s="46">
        <f t="shared" si="53"/>
        <v>0</v>
      </c>
    </row>
    <row r="234" spans="1:25" ht="15.75" hidden="1" thickBot="1" x14ac:dyDescent="0.3">
      <c r="B234" s="83" t="s">
        <v>46</v>
      </c>
      <c r="C234" s="84">
        <f t="shared" si="46"/>
        <v>4559</v>
      </c>
      <c r="D234" s="84">
        <v>4626</v>
      </c>
      <c r="E234" s="84">
        <f t="shared" si="47"/>
        <v>67</v>
      </c>
      <c r="F234" s="84">
        <v>146</v>
      </c>
      <c r="G234" s="35">
        <f t="shared" si="57"/>
        <v>9782</v>
      </c>
      <c r="H234" s="84">
        <f t="shared" si="49"/>
        <v>3759</v>
      </c>
      <c r="I234" s="84">
        <v>3842</v>
      </c>
      <c r="J234" s="84">
        <f t="shared" si="56"/>
        <v>83</v>
      </c>
      <c r="K234" s="84">
        <f t="shared" si="58"/>
        <v>784</v>
      </c>
      <c r="L234" s="36">
        <f t="shared" si="60"/>
        <v>49792</v>
      </c>
      <c r="M234" s="35">
        <v>4061</v>
      </c>
      <c r="N234" s="35"/>
      <c r="O234" s="35"/>
      <c r="P234" s="35"/>
      <c r="Q234" s="35"/>
      <c r="R234" s="35"/>
      <c r="S234" s="35">
        <v>85058</v>
      </c>
      <c r="T234" s="35"/>
      <c r="U234" s="35">
        <f t="shared" si="59"/>
        <v>148693</v>
      </c>
      <c r="V234" s="36">
        <f t="shared" si="51"/>
        <v>0</v>
      </c>
      <c r="W234" s="36">
        <f t="shared" si="52"/>
        <v>148693</v>
      </c>
      <c r="X234" s="131">
        <v>148693</v>
      </c>
      <c r="Y234" s="36">
        <f t="shared" si="53"/>
        <v>0</v>
      </c>
    </row>
    <row r="235" spans="1:25" ht="15.75" hidden="1" thickBot="1" x14ac:dyDescent="0.3">
      <c r="A235">
        <v>2022</v>
      </c>
      <c r="B235" s="43" t="s">
        <v>35</v>
      </c>
      <c r="C235" s="44">
        <f t="shared" ref="C235:C246" si="62">D234</f>
        <v>4626</v>
      </c>
      <c r="D235" s="44">
        <v>4719</v>
      </c>
      <c r="E235" s="44">
        <f t="shared" ref="E235:E246" si="63">D235-C235</f>
        <v>93</v>
      </c>
      <c r="F235" s="44">
        <v>146</v>
      </c>
      <c r="G235" s="70">
        <f t="shared" ref="G235:G246" si="64">E235*F235</f>
        <v>13578</v>
      </c>
      <c r="H235" s="44">
        <f t="shared" ref="H235:H246" si="65">I234</f>
        <v>3842</v>
      </c>
      <c r="I235" s="44">
        <v>3909</v>
      </c>
      <c r="J235" s="44">
        <f>I235-H235</f>
        <v>67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42612</v>
      </c>
      <c r="M235" s="70">
        <v>4353</v>
      </c>
      <c r="N235" s="70"/>
      <c r="O235" s="70"/>
      <c r="P235" s="70"/>
      <c r="Q235" s="70"/>
      <c r="R235" s="70"/>
      <c r="S235" s="70">
        <v>91182</v>
      </c>
      <c r="T235" s="70"/>
      <c r="U235" s="70">
        <f t="shared" si="59"/>
        <v>151725</v>
      </c>
      <c r="V235" s="46">
        <f t="shared" ref="V235:V246" si="66">Y234</f>
        <v>0</v>
      </c>
      <c r="W235" s="46">
        <f t="shared" ref="W235:W246" si="67">U235+V235</f>
        <v>151725</v>
      </c>
      <c r="X235" s="135">
        <v>151725</v>
      </c>
      <c r="Y235" s="46">
        <f t="shared" si="53"/>
        <v>0</v>
      </c>
    </row>
    <row r="236" spans="1:25" ht="15.75" hidden="1" thickBot="1" x14ac:dyDescent="0.3">
      <c r="B236" s="43" t="s">
        <v>36</v>
      </c>
      <c r="C236" s="44">
        <f t="shared" si="62"/>
        <v>4719</v>
      </c>
      <c r="D236" s="44">
        <v>4792</v>
      </c>
      <c r="E236" s="44">
        <f t="shared" si="63"/>
        <v>73</v>
      </c>
      <c r="F236" s="44">
        <v>146</v>
      </c>
      <c r="G236" s="70">
        <f t="shared" si="64"/>
        <v>10658</v>
      </c>
      <c r="H236" s="44">
        <f t="shared" si="65"/>
        <v>3909</v>
      </c>
      <c r="I236" s="44">
        <v>3984</v>
      </c>
      <c r="J236" s="44">
        <f t="shared" ref="J236:J246" si="68">I236-H236</f>
        <v>75</v>
      </c>
      <c r="K236" s="44">
        <f t="shared" ref="K236:K243" si="69">IF(J236&lt;=80,636,IF(AND(J236&gt;=81,J236&lt;=100),840,IF(AND(J236&gt;=101,J236&lt;=200),1455,IF(J236&gt;=201,2681,))))</f>
        <v>636</v>
      </c>
      <c r="L236" s="46">
        <f t="shared" ref="L236:L242" si="70">IF(K236=636,K236*J236,IF(K236=840,80*636+(J236-80)*840,IF(K236=1455,80*636+20*840+(J236-100)*1455,IF(K236=2501,80*636+20*840+100*1455+(J236-200)*2681,))))</f>
        <v>47700</v>
      </c>
      <c r="M236" s="70">
        <v>4353</v>
      </c>
      <c r="N236" s="70"/>
      <c r="O236" s="70"/>
      <c r="P236" s="70"/>
      <c r="Q236" s="70">
        <v>17663</v>
      </c>
      <c r="R236" s="70"/>
      <c r="S236" s="70">
        <v>91182</v>
      </c>
      <c r="T236" s="70"/>
      <c r="U236" s="70">
        <f t="shared" si="59"/>
        <v>171556</v>
      </c>
      <c r="V236" s="46">
        <f t="shared" si="66"/>
        <v>0</v>
      </c>
      <c r="W236" s="46">
        <f t="shared" si="67"/>
        <v>171556</v>
      </c>
      <c r="X236" s="135">
        <v>171556</v>
      </c>
      <c r="Y236" s="46">
        <f t="shared" si="53"/>
        <v>0</v>
      </c>
    </row>
    <row r="237" spans="1:25" ht="15.75" hidden="1" thickBot="1" x14ac:dyDescent="0.3">
      <c r="B237" s="43" t="s">
        <v>37</v>
      </c>
      <c r="C237" s="44">
        <f t="shared" si="62"/>
        <v>4792</v>
      </c>
      <c r="D237" s="44">
        <v>4837</v>
      </c>
      <c r="E237" s="44">
        <f t="shared" si="63"/>
        <v>45</v>
      </c>
      <c r="F237" s="44">
        <v>146</v>
      </c>
      <c r="G237" s="70">
        <f t="shared" si="64"/>
        <v>6570</v>
      </c>
      <c r="H237" s="44">
        <f t="shared" si="65"/>
        <v>3984</v>
      </c>
      <c r="I237" s="44">
        <v>4028</v>
      </c>
      <c r="J237" s="44">
        <f t="shared" si="68"/>
        <v>44</v>
      </c>
      <c r="K237" s="44">
        <f t="shared" si="69"/>
        <v>636</v>
      </c>
      <c r="L237" s="46">
        <f t="shared" si="70"/>
        <v>27984</v>
      </c>
      <c r="M237" s="70">
        <v>4353</v>
      </c>
      <c r="N237" s="70"/>
      <c r="O237" s="70"/>
      <c r="P237" s="70"/>
      <c r="Q237" s="70"/>
      <c r="R237" s="70"/>
      <c r="S237" s="70">
        <v>91182</v>
      </c>
      <c r="T237" s="70"/>
      <c r="U237" s="70">
        <f t="shared" si="59"/>
        <v>130089</v>
      </c>
      <c r="V237" s="46">
        <f t="shared" si="66"/>
        <v>0</v>
      </c>
      <c r="W237" s="46">
        <f t="shared" si="67"/>
        <v>130089</v>
      </c>
      <c r="X237" s="135">
        <v>130089</v>
      </c>
      <c r="Y237" s="46">
        <f t="shared" si="53"/>
        <v>0</v>
      </c>
    </row>
    <row r="238" spans="1:25" ht="15.75" hidden="1" thickBot="1" x14ac:dyDescent="0.3">
      <c r="B238" s="43" t="s">
        <v>38</v>
      </c>
      <c r="C238" s="44">
        <f t="shared" si="62"/>
        <v>4837</v>
      </c>
      <c r="D238" s="44">
        <v>4883</v>
      </c>
      <c r="E238" s="44">
        <f t="shared" si="63"/>
        <v>46</v>
      </c>
      <c r="F238" s="44">
        <v>146</v>
      </c>
      <c r="G238" s="70">
        <f t="shared" si="64"/>
        <v>6716</v>
      </c>
      <c r="H238" s="44">
        <f t="shared" si="65"/>
        <v>4028</v>
      </c>
      <c r="I238" s="44">
        <v>4064</v>
      </c>
      <c r="J238" s="44">
        <f t="shared" si="68"/>
        <v>36</v>
      </c>
      <c r="K238" s="44">
        <f t="shared" si="69"/>
        <v>636</v>
      </c>
      <c r="L238" s="46">
        <f t="shared" si="70"/>
        <v>22896</v>
      </c>
      <c r="M238" s="70">
        <v>4353</v>
      </c>
      <c r="N238" s="70"/>
      <c r="O238" s="70"/>
      <c r="P238" s="70"/>
      <c r="Q238" s="70"/>
      <c r="R238" s="70"/>
      <c r="S238" s="70">
        <v>91182</v>
      </c>
      <c r="T238" s="70"/>
      <c r="U238" s="70">
        <f t="shared" si="59"/>
        <v>125147</v>
      </c>
      <c r="V238" s="46">
        <f t="shared" si="66"/>
        <v>0</v>
      </c>
      <c r="W238" s="46">
        <f t="shared" si="67"/>
        <v>125147</v>
      </c>
      <c r="X238" s="135">
        <v>125147</v>
      </c>
      <c r="Y238" s="46">
        <f t="shared" si="53"/>
        <v>0</v>
      </c>
    </row>
    <row r="239" spans="1:25" ht="15.75" hidden="1" thickBot="1" x14ac:dyDescent="0.3">
      <c r="B239" s="43" t="s">
        <v>39</v>
      </c>
      <c r="C239" s="44">
        <f t="shared" si="62"/>
        <v>4883</v>
      </c>
      <c r="D239" s="44">
        <v>4921</v>
      </c>
      <c r="E239" s="44">
        <f t="shared" si="63"/>
        <v>38</v>
      </c>
      <c r="F239" s="44">
        <v>146</v>
      </c>
      <c r="G239" s="70">
        <f t="shared" si="64"/>
        <v>5548</v>
      </c>
      <c r="H239" s="44">
        <f t="shared" si="65"/>
        <v>4064</v>
      </c>
      <c r="I239" s="44">
        <v>4076</v>
      </c>
      <c r="J239" s="44">
        <f t="shared" si="68"/>
        <v>12</v>
      </c>
      <c r="K239" s="44">
        <f t="shared" si="69"/>
        <v>636</v>
      </c>
      <c r="L239" s="46">
        <f t="shared" si="70"/>
        <v>7632</v>
      </c>
      <c r="M239" s="70">
        <v>4353</v>
      </c>
      <c r="N239" s="70"/>
      <c r="O239" s="70"/>
      <c r="P239" s="70"/>
      <c r="Q239" s="70"/>
      <c r="R239" s="70"/>
      <c r="S239" s="70">
        <v>91182</v>
      </c>
      <c r="T239" s="70"/>
      <c r="U239" s="70">
        <f t="shared" si="59"/>
        <v>108715</v>
      </c>
      <c r="V239" s="46">
        <f t="shared" si="66"/>
        <v>0</v>
      </c>
      <c r="W239" s="46">
        <f t="shared" si="67"/>
        <v>108715</v>
      </c>
      <c r="X239" s="135">
        <v>108715</v>
      </c>
      <c r="Y239" s="46">
        <f t="shared" si="53"/>
        <v>0</v>
      </c>
    </row>
    <row r="240" spans="1:25" ht="15.75" hidden="1" thickBot="1" x14ac:dyDescent="0.3">
      <c r="B240" s="43" t="s">
        <v>40</v>
      </c>
      <c r="C240" s="44">
        <f t="shared" si="62"/>
        <v>4921</v>
      </c>
      <c r="D240" s="44">
        <v>4950</v>
      </c>
      <c r="E240" s="44">
        <f t="shared" si="63"/>
        <v>29</v>
      </c>
      <c r="F240" s="44">
        <v>146</v>
      </c>
      <c r="G240" s="70">
        <f t="shared" si="64"/>
        <v>4234</v>
      </c>
      <c r="H240" s="44">
        <f t="shared" si="65"/>
        <v>4076</v>
      </c>
      <c r="I240" s="44">
        <v>4082</v>
      </c>
      <c r="J240" s="44">
        <f t="shared" si="68"/>
        <v>6</v>
      </c>
      <c r="K240" s="44">
        <f t="shared" si="69"/>
        <v>636</v>
      </c>
      <c r="L240" s="46">
        <f t="shared" si="70"/>
        <v>3816</v>
      </c>
      <c r="M240" s="70">
        <v>4353</v>
      </c>
      <c r="N240" s="70"/>
      <c r="O240" s="70"/>
      <c r="P240" s="70"/>
      <c r="Q240" s="70"/>
      <c r="R240" s="70"/>
      <c r="S240" s="70">
        <v>91182</v>
      </c>
      <c r="T240" s="70"/>
      <c r="U240" s="70">
        <f t="shared" si="59"/>
        <v>103585</v>
      </c>
      <c r="V240" s="46">
        <f t="shared" si="66"/>
        <v>0</v>
      </c>
      <c r="W240" s="46">
        <f t="shared" si="67"/>
        <v>103585</v>
      </c>
      <c r="X240" s="135">
        <v>104000</v>
      </c>
      <c r="Y240" s="46">
        <f t="shared" si="53"/>
        <v>-415</v>
      </c>
    </row>
    <row r="241" spans="1:25" ht="15.75" hidden="1" thickBot="1" x14ac:dyDescent="0.3">
      <c r="B241" s="43" t="s">
        <v>41</v>
      </c>
      <c r="C241" s="44">
        <f t="shared" si="62"/>
        <v>4950</v>
      </c>
      <c r="D241" s="44">
        <v>4997</v>
      </c>
      <c r="E241" s="44">
        <f t="shared" si="63"/>
        <v>47</v>
      </c>
      <c r="F241" s="44">
        <v>146</v>
      </c>
      <c r="G241" s="70">
        <f t="shared" si="64"/>
        <v>6862</v>
      </c>
      <c r="H241" s="44">
        <f t="shared" si="65"/>
        <v>4082</v>
      </c>
      <c r="I241" s="44">
        <v>4088</v>
      </c>
      <c r="J241" s="44">
        <f t="shared" si="68"/>
        <v>6</v>
      </c>
      <c r="K241" s="44">
        <f t="shared" si="69"/>
        <v>636</v>
      </c>
      <c r="L241" s="46">
        <f t="shared" si="70"/>
        <v>3816</v>
      </c>
      <c r="M241" s="70">
        <v>4353</v>
      </c>
      <c r="N241" s="70"/>
      <c r="O241" s="70"/>
      <c r="P241" s="70"/>
      <c r="Q241" s="70"/>
      <c r="R241" s="70"/>
      <c r="S241" s="70">
        <v>91182</v>
      </c>
      <c r="T241" s="70"/>
      <c r="U241" s="70">
        <f t="shared" si="59"/>
        <v>106213</v>
      </c>
      <c r="V241" s="46">
        <f t="shared" si="66"/>
        <v>-415</v>
      </c>
      <c r="W241" s="46">
        <f t="shared" si="67"/>
        <v>105798</v>
      </c>
      <c r="X241" s="135">
        <v>105798</v>
      </c>
      <c r="Y241" s="46">
        <f t="shared" si="53"/>
        <v>0</v>
      </c>
    </row>
    <row r="242" spans="1:25" ht="15.75" hidden="1" thickBot="1" x14ac:dyDescent="0.3">
      <c r="B242" s="43" t="s">
        <v>42</v>
      </c>
      <c r="C242" s="44">
        <f t="shared" si="62"/>
        <v>4997</v>
      </c>
      <c r="D242" s="44">
        <v>5041</v>
      </c>
      <c r="E242" s="44">
        <f t="shared" si="63"/>
        <v>44</v>
      </c>
      <c r="F242" s="44">
        <v>146</v>
      </c>
      <c r="G242" s="70">
        <f t="shared" si="64"/>
        <v>6424</v>
      </c>
      <c r="H242" s="44">
        <f t="shared" si="65"/>
        <v>4088</v>
      </c>
      <c r="I242" s="44">
        <v>4091</v>
      </c>
      <c r="J242" s="44">
        <f t="shared" si="68"/>
        <v>3</v>
      </c>
      <c r="K242" s="44">
        <f t="shared" si="69"/>
        <v>636</v>
      </c>
      <c r="L242" s="46">
        <f t="shared" si="70"/>
        <v>1908</v>
      </c>
      <c r="M242" s="70">
        <v>4353</v>
      </c>
      <c r="N242" s="70"/>
      <c r="O242" s="70"/>
      <c r="P242" s="70"/>
      <c r="Q242" s="70"/>
      <c r="R242" s="70"/>
      <c r="S242" s="70">
        <v>91182</v>
      </c>
      <c r="T242" s="70"/>
      <c r="U242" s="70">
        <f t="shared" si="59"/>
        <v>103867</v>
      </c>
      <c r="V242" s="46">
        <f t="shared" si="66"/>
        <v>0</v>
      </c>
      <c r="W242" s="46">
        <f t="shared" si="67"/>
        <v>103867</v>
      </c>
      <c r="X242" s="70">
        <v>103867</v>
      </c>
      <c r="Y242" s="46">
        <f t="shared" si="53"/>
        <v>0</v>
      </c>
    </row>
    <row r="243" spans="1:25" ht="15.75" hidden="1" thickBot="1" x14ac:dyDescent="0.3">
      <c r="B243" s="43" t="s">
        <v>43</v>
      </c>
      <c r="C243" s="44">
        <f t="shared" si="62"/>
        <v>5041</v>
      </c>
      <c r="D243" s="44">
        <v>5084</v>
      </c>
      <c r="E243" s="44">
        <f t="shared" si="63"/>
        <v>43</v>
      </c>
      <c r="F243" s="44">
        <v>146</v>
      </c>
      <c r="G243" s="70">
        <f t="shared" si="64"/>
        <v>6278</v>
      </c>
      <c r="H243" s="44">
        <f t="shared" si="65"/>
        <v>4091</v>
      </c>
      <c r="I243" s="44">
        <v>4108</v>
      </c>
      <c r="J243" s="44">
        <f t="shared" si="68"/>
        <v>17</v>
      </c>
      <c r="K243" s="44">
        <f t="shared" si="69"/>
        <v>636</v>
      </c>
      <c r="L243" s="46">
        <f>IF(K243=636,K243*J243,IF(K243=840,80*636+(J243-80)*840,IF(K243=1455,80*636+20*840+(J243-100)*1455,IF(K243=2681,80*636+20*840+100*1455+(J243-200)*2681,))))</f>
        <v>10812</v>
      </c>
      <c r="M243" s="70">
        <v>4353</v>
      </c>
      <c r="N243" s="70"/>
      <c r="O243" s="70"/>
      <c r="P243" s="70"/>
      <c r="Q243" s="70"/>
      <c r="R243" s="70"/>
      <c r="S243" s="70">
        <v>91182</v>
      </c>
      <c r="T243" s="70"/>
      <c r="U243" s="70">
        <f t="shared" si="59"/>
        <v>112625</v>
      </c>
      <c r="V243" s="46">
        <f t="shared" si="66"/>
        <v>0</v>
      </c>
      <c r="W243" s="46">
        <f t="shared" si="67"/>
        <v>112625</v>
      </c>
      <c r="X243" s="216">
        <v>112625</v>
      </c>
      <c r="Y243" s="46">
        <f t="shared" si="53"/>
        <v>0</v>
      </c>
    </row>
    <row r="244" spans="1:25" ht="15.75" hidden="1" thickBot="1" x14ac:dyDescent="0.3">
      <c r="B244" s="43" t="s">
        <v>44</v>
      </c>
      <c r="C244" s="44">
        <f t="shared" si="62"/>
        <v>5084</v>
      </c>
      <c r="D244" s="44">
        <v>5125</v>
      </c>
      <c r="E244" s="44">
        <f t="shared" si="63"/>
        <v>41</v>
      </c>
      <c r="F244" s="44">
        <v>146</v>
      </c>
      <c r="G244" s="70">
        <f t="shared" si="64"/>
        <v>5986</v>
      </c>
      <c r="H244" s="44">
        <f t="shared" si="65"/>
        <v>4108</v>
      </c>
      <c r="I244" s="44">
        <v>4179</v>
      </c>
      <c r="J244" s="44">
        <f t="shared" si="68"/>
        <v>71</v>
      </c>
      <c r="K244" s="44">
        <f>IF(J244&lt;=40,636,IF(AND(J244&gt;=41,J244&lt;=80),840,IF(AND(J244&gt;=81,J244&lt;=100),1455,IF(J244&gt;=101,2681,))))</f>
        <v>840</v>
      </c>
      <c r="L244" s="46">
        <f>IF(K244=636,K244*J244,IF(K244=840,40*636+(J244-40)*840,IF(K244=1455,40*636+40*840+(J244-80)*1455,IF(K244=2681,40*636+40*840+20*1455+(J244-100)*2681,))))</f>
        <v>51480</v>
      </c>
      <c r="M244" s="70">
        <v>4353</v>
      </c>
      <c r="N244" s="70"/>
      <c r="O244" s="70"/>
      <c r="P244" s="70"/>
      <c r="Q244" s="70"/>
      <c r="R244" s="70"/>
      <c r="S244" s="70">
        <v>91182</v>
      </c>
      <c r="T244" s="70"/>
      <c r="U244" s="70">
        <f t="shared" si="59"/>
        <v>153001</v>
      </c>
      <c r="V244" s="46">
        <f t="shared" si="66"/>
        <v>0</v>
      </c>
      <c r="W244" s="46">
        <f t="shared" si="67"/>
        <v>153001</v>
      </c>
      <c r="X244" s="216">
        <v>153001</v>
      </c>
      <c r="Y244" s="46">
        <f t="shared" si="53"/>
        <v>0</v>
      </c>
    </row>
    <row r="245" spans="1:25" ht="15.75" hidden="1" thickBot="1" x14ac:dyDescent="0.3">
      <c r="B245" s="43" t="s">
        <v>45</v>
      </c>
      <c r="C245" s="44">
        <f t="shared" si="62"/>
        <v>5125</v>
      </c>
      <c r="D245" s="44">
        <v>5199</v>
      </c>
      <c r="E245" s="44">
        <f t="shared" si="63"/>
        <v>74</v>
      </c>
      <c r="F245" s="44">
        <v>146</v>
      </c>
      <c r="G245" s="70">
        <f t="shared" si="64"/>
        <v>10804</v>
      </c>
      <c r="H245" s="44">
        <f t="shared" si="65"/>
        <v>4179</v>
      </c>
      <c r="I245" s="44">
        <v>4247</v>
      </c>
      <c r="J245" s="44">
        <f t="shared" si="68"/>
        <v>68</v>
      </c>
      <c r="K245" s="44">
        <f>IF(J245&lt;=40,636,IF(AND(J245&gt;=41,J245&lt;=80),840,IF(AND(J245&gt;=81,J245&lt;=100),1455,IF(J245&gt;=101,2681,))))</f>
        <v>840</v>
      </c>
      <c r="L245" s="46">
        <f>IF(K245=636,K245*J245,IF(K245=840,40*636+(J245-40)*840,IF(K245=1455,40*636+40*840+(J245-80)*1455,IF(K245=2681,40*636+40*840+20*1455+(J245-100)*2681,))))</f>
        <v>48960</v>
      </c>
      <c r="M245" s="70">
        <v>4353</v>
      </c>
      <c r="N245" s="70"/>
      <c r="O245" s="70"/>
      <c r="P245" s="70"/>
      <c r="Q245" s="70"/>
      <c r="R245" s="70"/>
      <c r="S245" s="70">
        <v>91182</v>
      </c>
      <c r="T245" s="70"/>
      <c r="U245" s="70">
        <f t="shared" si="59"/>
        <v>155299</v>
      </c>
      <c r="V245" s="46">
        <f t="shared" si="66"/>
        <v>0</v>
      </c>
      <c r="W245" s="46">
        <f t="shared" si="67"/>
        <v>155299</v>
      </c>
      <c r="X245" s="135">
        <v>155299</v>
      </c>
      <c r="Y245" s="46">
        <f t="shared" si="53"/>
        <v>0</v>
      </c>
    </row>
    <row r="246" spans="1:25" ht="15.75" hidden="1" thickBot="1" x14ac:dyDescent="0.3">
      <c r="B246" s="83" t="s">
        <v>46</v>
      </c>
      <c r="C246" s="84">
        <f t="shared" si="62"/>
        <v>5199</v>
      </c>
      <c r="D246" s="84">
        <v>5284</v>
      </c>
      <c r="E246" s="84">
        <f t="shared" si="63"/>
        <v>85</v>
      </c>
      <c r="F246" s="84">
        <v>146</v>
      </c>
      <c r="G246" s="35">
        <f t="shared" si="64"/>
        <v>12410</v>
      </c>
      <c r="H246" s="84">
        <f t="shared" si="65"/>
        <v>4247</v>
      </c>
      <c r="I246" s="84">
        <v>4310</v>
      </c>
      <c r="J246" s="84">
        <f t="shared" si="68"/>
        <v>63</v>
      </c>
      <c r="K246" s="84">
        <f>IF(J246&lt;=40,636,IF(AND(J246&gt;=41,J246&lt;=80),840,IF(AND(J246&gt;=81,J246&lt;=100),1455,IF(J246&gt;=101,2681,))))</f>
        <v>840</v>
      </c>
      <c r="L246" s="36">
        <f>IF(K246=636,K246*J246,IF(K246=840,40*636+(J246-40)*840,IF(K246=1455,40*636+40*840+(J246-80)*1455,IF(K246=2681,40*636+40*840+20*1455+(J246-100)*2681,))))</f>
        <v>44760</v>
      </c>
      <c r="M246" s="35">
        <v>4353</v>
      </c>
      <c r="N246" s="35"/>
      <c r="O246" s="35"/>
      <c r="P246" s="35"/>
      <c r="Q246" s="35"/>
      <c r="R246" s="35"/>
      <c r="S246" s="35">
        <v>91182</v>
      </c>
      <c r="T246" s="35"/>
      <c r="U246" s="35">
        <f t="shared" si="59"/>
        <v>152705</v>
      </c>
      <c r="V246" s="36">
        <f t="shared" si="66"/>
        <v>0</v>
      </c>
      <c r="W246" s="36">
        <f t="shared" si="67"/>
        <v>152705</v>
      </c>
      <c r="X246" s="212">
        <v>152705</v>
      </c>
      <c r="Y246" s="36">
        <f t="shared" si="53"/>
        <v>0</v>
      </c>
    </row>
    <row r="247" spans="1:25" x14ac:dyDescent="0.25">
      <c r="A247">
        <v>2023</v>
      </c>
      <c r="B247" s="43" t="s">
        <v>35</v>
      </c>
      <c r="C247" s="44">
        <f t="shared" ref="C247:C270" si="71">D246</f>
        <v>5284</v>
      </c>
      <c r="D247" s="44">
        <v>5405</v>
      </c>
      <c r="E247" s="44">
        <f t="shared" ref="E247:E270" si="72">D247-C247</f>
        <v>121</v>
      </c>
      <c r="F247" s="44">
        <v>165</v>
      </c>
      <c r="G247" s="70">
        <f t="shared" ref="G247:G270" si="73">E247*F247</f>
        <v>19965</v>
      </c>
      <c r="H247" s="44">
        <f t="shared" ref="H247:H270" si="74">I246</f>
        <v>4310</v>
      </c>
      <c r="I247" s="44">
        <v>4377</v>
      </c>
      <c r="J247" s="44">
        <f t="shared" ref="J247:J270" si="75">I247-H247</f>
        <v>67</v>
      </c>
      <c r="K247" s="44">
        <f>IF(J247&lt;=40,717,IF(AND(J247&gt;=41,J247&lt;=80),948,IF(AND(J247&gt;=81,J247&lt;=100),1641,IF(J247&gt;=101,3024,))))</f>
        <v>948</v>
      </c>
      <c r="L247" s="46">
        <f>IF(K247=717,K247*J247,IF(K247=948,40*717+(J247-40)*948,IF(K247=1641,40*717+40*948+(J247-80)*1641,IF(K247=3024,40*717+40*948+20*1641+(J247-100)*3024,))))</f>
        <v>54276</v>
      </c>
      <c r="M247" s="70">
        <v>4910</v>
      </c>
      <c r="N247" s="70"/>
      <c r="O247" s="70"/>
      <c r="P247" s="70"/>
      <c r="Q247" s="70"/>
      <c r="R247" s="70"/>
      <c r="S247" s="70">
        <v>122853</v>
      </c>
      <c r="T247" s="70"/>
      <c r="U247" s="70">
        <f t="shared" si="59"/>
        <v>202004</v>
      </c>
      <c r="V247" s="46">
        <f t="shared" ref="V247:V270" si="76">Y246</f>
        <v>0</v>
      </c>
      <c r="W247" s="46">
        <f t="shared" ref="W247:W270" si="77">U247+V247</f>
        <v>202004</v>
      </c>
      <c r="X247" s="218">
        <v>202004</v>
      </c>
      <c r="Y247" s="41">
        <f t="shared" si="53"/>
        <v>0</v>
      </c>
    </row>
    <row r="248" spans="1:25" x14ac:dyDescent="0.25">
      <c r="B248" s="43" t="s">
        <v>36</v>
      </c>
      <c r="C248" s="44">
        <f t="shared" si="71"/>
        <v>5405</v>
      </c>
      <c r="D248" s="44">
        <v>5560</v>
      </c>
      <c r="E248" s="44">
        <f t="shared" si="72"/>
        <v>155</v>
      </c>
      <c r="F248" s="44">
        <v>165</v>
      </c>
      <c r="G248" s="70">
        <f t="shared" si="73"/>
        <v>25575</v>
      </c>
      <c r="H248" s="44">
        <f t="shared" si="74"/>
        <v>4377</v>
      </c>
      <c r="I248" s="44">
        <v>4442</v>
      </c>
      <c r="J248" s="44">
        <f t="shared" si="75"/>
        <v>65</v>
      </c>
      <c r="K248" s="44">
        <f t="shared" ref="K248:K258" si="78">IF(J248&lt;=40,717,IF(AND(J248&gt;=41,J248&lt;=80),948,IF(AND(J248&gt;=81,J248&lt;=100),1641,IF(J248&gt;=101,3024,))))</f>
        <v>948</v>
      </c>
      <c r="L248" s="46">
        <f t="shared" ref="L248:L258" si="79">IF(K248=717,K248*J248,IF(K248=948,40*717+(J248-40)*948,IF(K248=1641,40*717+40*948+(J248-80)*1641,IF(K248=3024,40*717+40*948+20*1641+(J248-100)*3024,))))</f>
        <v>52380</v>
      </c>
      <c r="M248" s="70">
        <v>4910</v>
      </c>
      <c r="N248" s="70"/>
      <c r="O248" s="70"/>
      <c r="P248" s="70"/>
      <c r="Q248" s="70"/>
      <c r="R248" s="70"/>
      <c r="S248" s="70">
        <v>122853</v>
      </c>
      <c r="T248" s="70"/>
      <c r="U248" s="70">
        <f t="shared" si="59"/>
        <v>205718</v>
      </c>
      <c r="V248" s="46">
        <f t="shared" si="76"/>
        <v>0</v>
      </c>
      <c r="W248" s="46">
        <f t="shared" si="77"/>
        <v>205718</v>
      </c>
      <c r="X248" s="135">
        <v>205718</v>
      </c>
      <c r="Y248" s="46">
        <f t="shared" si="53"/>
        <v>0</v>
      </c>
    </row>
    <row r="249" spans="1:25" x14ac:dyDescent="0.25">
      <c r="B249" s="43" t="s">
        <v>37</v>
      </c>
      <c r="C249" s="44">
        <f t="shared" si="71"/>
        <v>5560</v>
      </c>
      <c r="D249" s="44">
        <v>5707</v>
      </c>
      <c r="E249" s="44">
        <f t="shared" si="72"/>
        <v>147</v>
      </c>
      <c r="F249" s="44">
        <v>165</v>
      </c>
      <c r="G249" s="70">
        <f t="shared" si="73"/>
        <v>24255</v>
      </c>
      <c r="H249" s="44">
        <f t="shared" si="74"/>
        <v>4442</v>
      </c>
      <c r="I249" s="44">
        <v>4489</v>
      </c>
      <c r="J249" s="44">
        <f t="shared" si="75"/>
        <v>47</v>
      </c>
      <c r="K249" s="44">
        <f t="shared" si="78"/>
        <v>948</v>
      </c>
      <c r="L249" s="46">
        <f t="shared" si="79"/>
        <v>35316</v>
      </c>
      <c r="M249" s="70">
        <v>4910</v>
      </c>
      <c r="N249" s="70"/>
      <c r="O249" s="70"/>
      <c r="P249" s="70"/>
      <c r="Q249" s="70"/>
      <c r="R249" s="70"/>
      <c r="S249" s="70">
        <v>122853</v>
      </c>
      <c r="T249" s="70"/>
      <c r="U249" s="70">
        <f t="shared" si="59"/>
        <v>187334</v>
      </c>
      <c r="V249" s="46">
        <f t="shared" si="76"/>
        <v>0</v>
      </c>
      <c r="W249" s="46">
        <f t="shared" si="77"/>
        <v>187334</v>
      </c>
      <c r="X249" s="216">
        <v>187334</v>
      </c>
      <c r="Y249" s="46">
        <f t="shared" si="53"/>
        <v>0</v>
      </c>
    </row>
    <row r="250" spans="1:25" x14ac:dyDescent="0.25">
      <c r="B250" s="43" t="s">
        <v>38</v>
      </c>
      <c r="C250" s="44">
        <f t="shared" si="71"/>
        <v>5707</v>
      </c>
      <c r="D250" s="44">
        <v>5838</v>
      </c>
      <c r="E250" s="44">
        <f t="shared" si="72"/>
        <v>131</v>
      </c>
      <c r="F250" s="44">
        <v>165</v>
      </c>
      <c r="G250" s="70">
        <f t="shared" si="73"/>
        <v>21615</v>
      </c>
      <c r="H250" s="44">
        <f t="shared" si="74"/>
        <v>4489</v>
      </c>
      <c r="I250" s="44">
        <v>4542</v>
      </c>
      <c r="J250" s="44">
        <f t="shared" si="75"/>
        <v>53</v>
      </c>
      <c r="K250" s="44">
        <f t="shared" si="78"/>
        <v>948</v>
      </c>
      <c r="L250" s="46">
        <f t="shared" si="79"/>
        <v>41004</v>
      </c>
      <c r="M250" s="70">
        <v>4910</v>
      </c>
      <c r="N250" s="70"/>
      <c r="O250" s="70"/>
      <c r="P250" s="70"/>
      <c r="Q250" s="70"/>
      <c r="R250" s="70"/>
      <c r="S250" s="70">
        <v>122853</v>
      </c>
      <c r="T250" s="70"/>
      <c r="U250" s="70">
        <f t="shared" si="59"/>
        <v>190382</v>
      </c>
      <c r="V250" s="46">
        <f t="shared" si="76"/>
        <v>0</v>
      </c>
      <c r="W250" s="46">
        <f t="shared" si="77"/>
        <v>190382</v>
      </c>
      <c r="X250" s="135">
        <v>190382</v>
      </c>
      <c r="Y250" s="46">
        <f t="shared" si="53"/>
        <v>0</v>
      </c>
    </row>
    <row r="251" spans="1:25" x14ac:dyDescent="0.25">
      <c r="B251" s="43" t="s">
        <v>39</v>
      </c>
      <c r="C251" s="44">
        <f t="shared" si="71"/>
        <v>5838</v>
      </c>
      <c r="D251" s="44">
        <v>5874</v>
      </c>
      <c r="E251" s="44">
        <f t="shared" si="72"/>
        <v>36</v>
      </c>
      <c r="F251" s="44">
        <v>169</v>
      </c>
      <c r="G251" s="70">
        <f t="shared" si="73"/>
        <v>6084</v>
      </c>
      <c r="H251" s="44">
        <f t="shared" si="74"/>
        <v>4542</v>
      </c>
      <c r="I251" s="44">
        <v>4571</v>
      </c>
      <c r="J251" s="44">
        <f t="shared" si="75"/>
        <v>29</v>
      </c>
      <c r="K251" s="44">
        <f t="shared" si="78"/>
        <v>717</v>
      </c>
      <c r="L251" s="46">
        <f t="shared" si="79"/>
        <v>20793</v>
      </c>
      <c r="M251" s="70">
        <v>4910</v>
      </c>
      <c r="N251" s="70"/>
      <c r="O251" s="70"/>
      <c r="P251" s="70"/>
      <c r="Q251" s="70"/>
      <c r="R251" s="70"/>
      <c r="S251" s="70">
        <v>122853</v>
      </c>
      <c r="T251" s="70"/>
      <c r="U251" s="70">
        <f t="shared" si="59"/>
        <v>154640</v>
      </c>
      <c r="V251" s="46">
        <f t="shared" si="76"/>
        <v>0</v>
      </c>
      <c r="W251" s="46">
        <f t="shared" si="77"/>
        <v>154640</v>
      </c>
      <c r="X251" s="138">
        <v>154640</v>
      </c>
      <c r="Y251" s="46">
        <f t="shared" si="53"/>
        <v>0</v>
      </c>
    </row>
    <row r="252" spans="1:25" x14ac:dyDescent="0.25">
      <c r="B252" s="43" t="s">
        <v>40</v>
      </c>
      <c r="C252" s="44">
        <f t="shared" si="71"/>
        <v>5874</v>
      </c>
      <c r="D252" s="44">
        <v>5923</v>
      </c>
      <c r="E252" s="44">
        <f t="shared" si="72"/>
        <v>49</v>
      </c>
      <c r="F252" s="44">
        <v>165</v>
      </c>
      <c r="G252" s="70">
        <f t="shared" si="73"/>
        <v>8085</v>
      </c>
      <c r="H252" s="44">
        <f t="shared" si="74"/>
        <v>4571</v>
      </c>
      <c r="I252" s="44">
        <v>4584</v>
      </c>
      <c r="J252" s="44">
        <f t="shared" si="75"/>
        <v>13</v>
      </c>
      <c r="K252" s="44">
        <f t="shared" si="78"/>
        <v>717</v>
      </c>
      <c r="L252" s="46">
        <f t="shared" si="79"/>
        <v>9321</v>
      </c>
      <c r="M252" s="70">
        <v>4910</v>
      </c>
      <c r="N252" s="70"/>
      <c r="O252" s="70"/>
      <c r="P252" s="70"/>
      <c r="Q252" s="70"/>
      <c r="R252" s="70"/>
      <c r="S252" s="70">
        <v>122853</v>
      </c>
      <c r="T252" s="70"/>
      <c r="U252" s="70">
        <f t="shared" si="59"/>
        <v>145169</v>
      </c>
      <c r="V252" s="46">
        <f t="shared" si="76"/>
        <v>0</v>
      </c>
      <c r="W252" s="46">
        <f t="shared" si="77"/>
        <v>145169</v>
      </c>
      <c r="X252" s="137">
        <v>145169</v>
      </c>
      <c r="Y252" s="46">
        <f t="shared" si="53"/>
        <v>0</v>
      </c>
    </row>
    <row r="253" spans="1:25" x14ac:dyDescent="0.25">
      <c r="B253" s="43" t="s">
        <v>41</v>
      </c>
      <c r="C253" s="44">
        <f t="shared" si="71"/>
        <v>5923</v>
      </c>
      <c r="D253" s="44">
        <v>5979</v>
      </c>
      <c r="E253" s="44">
        <f t="shared" si="72"/>
        <v>56</v>
      </c>
      <c r="F253" s="44">
        <v>165</v>
      </c>
      <c r="G253" s="70">
        <f t="shared" si="73"/>
        <v>9240</v>
      </c>
      <c r="H253" s="44">
        <f t="shared" si="74"/>
        <v>4584</v>
      </c>
      <c r="I253" s="44">
        <v>4592</v>
      </c>
      <c r="J253" s="44">
        <f t="shared" si="75"/>
        <v>8</v>
      </c>
      <c r="K253" s="44">
        <f t="shared" si="78"/>
        <v>717</v>
      </c>
      <c r="L253" s="46">
        <f t="shared" si="79"/>
        <v>5736</v>
      </c>
      <c r="M253" s="70">
        <v>4910</v>
      </c>
      <c r="N253" s="70"/>
      <c r="O253" s="70"/>
      <c r="P253" s="70"/>
      <c r="Q253" s="70"/>
      <c r="R253" s="70"/>
      <c r="S253" s="70">
        <v>122853</v>
      </c>
      <c r="T253" s="70"/>
      <c r="U253" s="70">
        <f t="shared" si="59"/>
        <v>142739</v>
      </c>
      <c r="V253" s="46">
        <f t="shared" si="76"/>
        <v>0</v>
      </c>
      <c r="W253" s="46">
        <f t="shared" si="77"/>
        <v>142739</v>
      </c>
      <c r="X253" s="135">
        <v>142739</v>
      </c>
      <c r="Y253" s="70">
        <f t="shared" si="53"/>
        <v>0</v>
      </c>
    </row>
    <row r="254" spans="1:25" x14ac:dyDescent="0.25">
      <c r="B254" s="43" t="s">
        <v>42</v>
      </c>
      <c r="C254" s="44">
        <f t="shared" si="71"/>
        <v>5979</v>
      </c>
      <c r="D254" s="44">
        <v>6028</v>
      </c>
      <c r="E254" s="44">
        <f t="shared" si="72"/>
        <v>49</v>
      </c>
      <c r="F254" s="44">
        <v>165</v>
      </c>
      <c r="G254" s="70">
        <f t="shared" si="73"/>
        <v>8085</v>
      </c>
      <c r="H254" s="44">
        <f t="shared" si="74"/>
        <v>4592</v>
      </c>
      <c r="I254" s="44">
        <v>4601</v>
      </c>
      <c r="J254" s="44">
        <f t="shared" si="75"/>
        <v>9</v>
      </c>
      <c r="K254" s="44">
        <f t="shared" si="78"/>
        <v>717</v>
      </c>
      <c r="L254" s="46">
        <f t="shared" si="79"/>
        <v>6453</v>
      </c>
      <c r="M254" s="70">
        <v>4910</v>
      </c>
      <c r="N254" s="70"/>
      <c r="O254" s="70"/>
      <c r="P254" s="70"/>
      <c r="Q254" s="70"/>
      <c r="R254" s="70"/>
      <c r="S254" s="70">
        <v>122853</v>
      </c>
      <c r="T254" s="70"/>
      <c r="U254" s="70">
        <f t="shared" si="59"/>
        <v>142301</v>
      </c>
      <c r="V254" s="46">
        <f t="shared" si="76"/>
        <v>0</v>
      </c>
      <c r="W254" s="46">
        <f t="shared" si="77"/>
        <v>142301</v>
      </c>
      <c r="X254" s="70">
        <v>142301</v>
      </c>
      <c r="Y254" s="46">
        <f t="shared" si="53"/>
        <v>0</v>
      </c>
    </row>
    <row r="255" spans="1:25" x14ac:dyDescent="0.25">
      <c r="B255" s="43" t="s">
        <v>43</v>
      </c>
      <c r="C255" s="44">
        <f t="shared" si="71"/>
        <v>6028</v>
      </c>
      <c r="D255" s="44">
        <v>6082</v>
      </c>
      <c r="E255" s="44">
        <f t="shared" si="72"/>
        <v>54</v>
      </c>
      <c r="F255" s="44">
        <v>165</v>
      </c>
      <c r="G255" s="70">
        <f t="shared" si="73"/>
        <v>8910</v>
      </c>
      <c r="H255" s="44">
        <f t="shared" si="74"/>
        <v>4601</v>
      </c>
      <c r="I255" s="44">
        <v>4611</v>
      </c>
      <c r="J255" s="44">
        <f t="shared" si="75"/>
        <v>10</v>
      </c>
      <c r="K255" s="44">
        <f t="shared" si="78"/>
        <v>717</v>
      </c>
      <c r="L255" s="46">
        <f t="shared" si="79"/>
        <v>7170</v>
      </c>
      <c r="M255" s="70">
        <v>4910</v>
      </c>
      <c r="N255" s="70"/>
      <c r="O255" s="70"/>
      <c r="P255" s="70"/>
      <c r="Q255" s="70"/>
      <c r="R255" s="70"/>
      <c r="S255" s="70">
        <v>122853</v>
      </c>
      <c r="T255" s="70"/>
      <c r="U255" s="70">
        <f t="shared" si="59"/>
        <v>143843</v>
      </c>
      <c r="V255" s="46">
        <f t="shared" si="76"/>
        <v>0</v>
      </c>
      <c r="W255" s="46">
        <f t="shared" si="77"/>
        <v>143843</v>
      </c>
      <c r="X255" s="216">
        <v>143843</v>
      </c>
      <c r="Y255" s="46">
        <f t="shared" si="53"/>
        <v>0</v>
      </c>
    </row>
    <row r="256" spans="1:25" x14ac:dyDescent="0.25">
      <c r="B256" s="43" t="s">
        <v>44</v>
      </c>
      <c r="C256" s="44">
        <f t="shared" si="71"/>
        <v>6082</v>
      </c>
      <c r="D256" s="44">
        <v>6120</v>
      </c>
      <c r="E256" s="44">
        <f t="shared" si="72"/>
        <v>38</v>
      </c>
      <c r="F256" s="44">
        <v>165</v>
      </c>
      <c r="G256" s="70">
        <f t="shared" si="73"/>
        <v>6270</v>
      </c>
      <c r="H256" s="44">
        <f t="shared" si="74"/>
        <v>4611</v>
      </c>
      <c r="I256" s="44">
        <v>4637</v>
      </c>
      <c r="J256" s="44">
        <f t="shared" si="75"/>
        <v>26</v>
      </c>
      <c r="K256" s="44">
        <f t="shared" si="78"/>
        <v>717</v>
      </c>
      <c r="L256" s="46">
        <f t="shared" si="79"/>
        <v>18642</v>
      </c>
      <c r="M256" s="70">
        <v>4910</v>
      </c>
      <c r="N256" s="70"/>
      <c r="O256" s="70"/>
      <c r="P256" s="70"/>
      <c r="Q256" s="70"/>
      <c r="R256" s="70"/>
      <c r="S256" s="70">
        <v>122853</v>
      </c>
      <c r="T256" s="70"/>
      <c r="U256" s="70">
        <f t="shared" si="59"/>
        <v>152675</v>
      </c>
      <c r="V256" s="46">
        <f t="shared" si="76"/>
        <v>0</v>
      </c>
      <c r="W256" s="46">
        <f t="shared" si="77"/>
        <v>152675</v>
      </c>
      <c r="X256" s="135">
        <v>152675</v>
      </c>
      <c r="Y256" s="46">
        <f t="shared" si="53"/>
        <v>0</v>
      </c>
    </row>
    <row r="257" spans="1:25" x14ac:dyDescent="0.25">
      <c r="B257" s="43" t="s">
        <v>45</v>
      </c>
      <c r="C257" s="44">
        <f t="shared" si="71"/>
        <v>6120</v>
      </c>
      <c r="D257" s="44">
        <v>6163</v>
      </c>
      <c r="E257" s="44">
        <f t="shared" si="72"/>
        <v>43</v>
      </c>
      <c r="F257" s="44">
        <v>165</v>
      </c>
      <c r="G257" s="70">
        <f t="shared" si="73"/>
        <v>7095</v>
      </c>
      <c r="H257" s="44">
        <f t="shared" si="74"/>
        <v>4637</v>
      </c>
      <c r="I257" s="44">
        <v>4663</v>
      </c>
      <c r="J257" s="44">
        <f t="shared" si="75"/>
        <v>26</v>
      </c>
      <c r="K257" s="44">
        <f t="shared" si="78"/>
        <v>717</v>
      </c>
      <c r="L257" s="46">
        <f t="shared" si="79"/>
        <v>18642</v>
      </c>
      <c r="M257" s="70">
        <v>4910</v>
      </c>
      <c r="N257" s="70"/>
      <c r="O257" s="70"/>
      <c r="P257" s="70"/>
      <c r="Q257" s="70"/>
      <c r="R257" s="70"/>
      <c r="S257" s="70">
        <v>122853</v>
      </c>
      <c r="T257" s="70"/>
      <c r="U257" s="70">
        <f t="shared" si="59"/>
        <v>153500</v>
      </c>
      <c r="V257" s="46">
        <f t="shared" si="76"/>
        <v>0</v>
      </c>
      <c r="W257" s="46">
        <f t="shared" si="77"/>
        <v>153500</v>
      </c>
      <c r="X257" s="70">
        <v>153500</v>
      </c>
      <c r="Y257" s="46">
        <f t="shared" si="53"/>
        <v>0</v>
      </c>
    </row>
    <row r="258" spans="1:25" ht="15.75" thickBot="1" x14ac:dyDescent="0.3">
      <c r="B258" s="243" t="s">
        <v>46</v>
      </c>
      <c r="C258" s="244">
        <f t="shared" si="71"/>
        <v>6163</v>
      </c>
      <c r="D258" s="244">
        <v>6295</v>
      </c>
      <c r="E258" s="244">
        <f t="shared" si="72"/>
        <v>132</v>
      </c>
      <c r="F258" s="244">
        <v>165</v>
      </c>
      <c r="G258" s="245">
        <f t="shared" si="73"/>
        <v>21780</v>
      </c>
      <c r="H258" s="244">
        <f t="shared" si="74"/>
        <v>4663</v>
      </c>
      <c r="I258" s="244">
        <v>4704</v>
      </c>
      <c r="J258" s="244">
        <f t="shared" si="75"/>
        <v>41</v>
      </c>
      <c r="K258" s="244">
        <f t="shared" si="78"/>
        <v>948</v>
      </c>
      <c r="L258" s="242">
        <f t="shared" si="79"/>
        <v>29628</v>
      </c>
      <c r="M258" s="245">
        <v>4910</v>
      </c>
      <c r="N258" s="245"/>
      <c r="O258" s="245"/>
      <c r="P258" s="245"/>
      <c r="Q258" s="245"/>
      <c r="R258" s="245"/>
      <c r="S258" s="245">
        <v>122853</v>
      </c>
      <c r="T258" s="245"/>
      <c r="U258" s="245">
        <f t="shared" si="59"/>
        <v>179171</v>
      </c>
      <c r="V258" s="242">
        <f t="shared" si="76"/>
        <v>0</v>
      </c>
      <c r="W258" s="242">
        <f t="shared" si="77"/>
        <v>179171</v>
      </c>
      <c r="X258" s="137"/>
      <c r="Y258" s="242">
        <f t="shared" ref="Y258:Y270" si="80">W258-X258</f>
        <v>179171</v>
      </c>
    </row>
    <row r="259" spans="1:25" ht="15.75" thickBot="1" x14ac:dyDescent="0.3">
      <c r="A259">
        <v>2024</v>
      </c>
      <c r="B259" s="195" t="s">
        <v>35</v>
      </c>
      <c r="C259" s="175">
        <f t="shared" si="71"/>
        <v>6295</v>
      </c>
      <c r="D259" s="175">
        <v>6431</v>
      </c>
      <c r="E259" s="175">
        <f t="shared" si="72"/>
        <v>136</v>
      </c>
      <c r="F259" s="175">
        <v>171</v>
      </c>
      <c r="G259" s="177">
        <f t="shared" si="73"/>
        <v>23256</v>
      </c>
      <c r="H259" s="175">
        <f t="shared" si="74"/>
        <v>4704</v>
      </c>
      <c r="I259" s="175">
        <v>4774</v>
      </c>
      <c r="J259" s="175">
        <f t="shared" si="75"/>
        <v>70</v>
      </c>
      <c r="K259" s="175">
        <f>IF(J259&lt;=40,745,IF(AND(J259&gt;=41,J259&lt;=80),985,IF(AND(J259&gt;=81,J259&lt;=100),1705,IF(J259&gt;=101,3142,))))</f>
        <v>985</v>
      </c>
      <c r="L259" s="176">
        <f>IF(K259=745,K259*J259,IF(K259=985,40*745+(J259-40)*985,IF(K259=1705,40*745+40*985+(J259-80)*1705,IF(K259=3142,40*745+40*985+20*1705+(J259-100)*3142,))))</f>
        <v>59350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232351</v>
      </c>
      <c r="V259" s="176">
        <f t="shared" si="76"/>
        <v>179171</v>
      </c>
      <c r="W259" s="176">
        <f t="shared" si="77"/>
        <v>411522</v>
      </c>
      <c r="X259" s="240"/>
      <c r="Y259" s="176">
        <f t="shared" si="80"/>
        <v>411522</v>
      </c>
    </row>
    <row r="260" spans="1:25" hidden="1" x14ac:dyDescent="0.25">
      <c r="B260" s="224" t="s">
        <v>36</v>
      </c>
      <c r="C260" s="225">
        <f>D259</f>
        <v>6431</v>
      </c>
      <c r="D260" s="225"/>
      <c r="E260" s="225">
        <f t="shared" si="72"/>
        <v>-6431</v>
      </c>
      <c r="F260" s="225">
        <v>171</v>
      </c>
      <c r="G260" s="223">
        <f t="shared" si="73"/>
        <v>-1099701</v>
      </c>
      <c r="H260" s="225">
        <f t="shared" si="74"/>
        <v>4774</v>
      </c>
      <c r="I260" s="225"/>
      <c r="J260" s="225">
        <f t="shared" si="75"/>
        <v>-4774</v>
      </c>
      <c r="K260" s="225">
        <f t="shared" ref="K260:K270" si="81">IF(J260&lt;=40,745,IF(AND(J260&gt;=41,J260&lt;=80),985,IF(AND(J260&gt;=81,J260&lt;=100),1705,IF(J260&gt;=101,3142,))))</f>
        <v>745</v>
      </c>
      <c r="L260" s="226">
        <f t="shared" ref="L260:L270" si="82">IF(K260=745,K260*J260,IF(K260=985,40*745+(J260-40)*985,IF(K260=1705,40*745+40*985+(J260-80)*1705,IF(K260=3142,40*745+40*985+20*1705+(J260-100)*3142,))))</f>
        <v>-3556630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83">G260+L260+M260+N260++O260+P260+Q260+R260+S260+T260</f>
        <v>-4506586</v>
      </c>
      <c r="V260" s="226">
        <f t="shared" si="76"/>
        <v>411522</v>
      </c>
      <c r="W260" s="226">
        <f t="shared" si="77"/>
        <v>-4095064</v>
      </c>
      <c r="X260" s="227"/>
      <c r="Y260" s="226">
        <f t="shared" si="80"/>
        <v>-4095064</v>
      </c>
    </row>
    <row r="261" spans="1:25" hidden="1" x14ac:dyDescent="0.25">
      <c r="B261" s="224" t="s">
        <v>37</v>
      </c>
      <c r="C261" s="225">
        <f t="shared" si="71"/>
        <v>0</v>
      </c>
      <c r="D261" s="225"/>
      <c r="E261" s="225">
        <f t="shared" si="72"/>
        <v>0</v>
      </c>
      <c r="F261" s="225">
        <v>171</v>
      </c>
      <c r="G261" s="223">
        <f t="shared" si="73"/>
        <v>0</v>
      </c>
      <c r="H261" s="225">
        <f t="shared" si="74"/>
        <v>0</v>
      </c>
      <c r="I261" s="225"/>
      <c r="J261" s="225">
        <f t="shared" si="75"/>
        <v>0</v>
      </c>
      <c r="K261" s="225">
        <f t="shared" si="81"/>
        <v>745</v>
      </c>
      <c r="L261" s="226">
        <f t="shared" si="82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83"/>
        <v>149745</v>
      </c>
      <c r="V261" s="226">
        <f t="shared" si="76"/>
        <v>-4095064</v>
      </c>
      <c r="W261" s="226">
        <f t="shared" si="77"/>
        <v>-3945319</v>
      </c>
      <c r="X261" s="227"/>
      <c r="Y261" s="226">
        <f t="shared" si="80"/>
        <v>-3945319</v>
      </c>
    </row>
    <row r="262" spans="1:25" hidden="1" x14ac:dyDescent="0.25">
      <c r="B262" s="224" t="s">
        <v>38</v>
      </c>
      <c r="C262" s="225">
        <f t="shared" si="71"/>
        <v>0</v>
      </c>
      <c r="D262" s="225"/>
      <c r="E262" s="225">
        <f t="shared" si="72"/>
        <v>0</v>
      </c>
      <c r="F262" s="225">
        <v>171</v>
      </c>
      <c r="G262" s="223">
        <f t="shared" si="73"/>
        <v>0</v>
      </c>
      <c r="H262" s="225">
        <f t="shared" si="74"/>
        <v>0</v>
      </c>
      <c r="I262" s="225"/>
      <c r="J262" s="225">
        <f t="shared" si="75"/>
        <v>0</v>
      </c>
      <c r="K262" s="225">
        <f t="shared" si="81"/>
        <v>745</v>
      </c>
      <c r="L262" s="226">
        <f t="shared" si="82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83"/>
        <v>149745</v>
      </c>
      <c r="V262" s="226">
        <f t="shared" si="76"/>
        <v>-3945319</v>
      </c>
      <c r="W262" s="226">
        <f t="shared" si="77"/>
        <v>-3795574</v>
      </c>
      <c r="X262" s="227"/>
      <c r="Y262" s="226">
        <f t="shared" si="80"/>
        <v>-3795574</v>
      </c>
    </row>
    <row r="263" spans="1:25" hidden="1" x14ac:dyDescent="0.25">
      <c r="B263" s="224" t="s">
        <v>39</v>
      </c>
      <c r="C263" s="225">
        <f t="shared" si="71"/>
        <v>0</v>
      </c>
      <c r="D263" s="225"/>
      <c r="E263" s="225">
        <f t="shared" si="72"/>
        <v>0</v>
      </c>
      <c r="F263" s="225">
        <v>171</v>
      </c>
      <c r="G263" s="223">
        <f t="shared" si="73"/>
        <v>0</v>
      </c>
      <c r="H263" s="225">
        <f t="shared" si="74"/>
        <v>0</v>
      </c>
      <c r="I263" s="225"/>
      <c r="J263" s="225">
        <f t="shared" si="75"/>
        <v>0</v>
      </c>
      <c r="K263" s="225">
        <f t="shared" si="81"/>
        <v>745</v>
      </c>
      <c r="L263" s="226">
        <f t="shared" si="82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83"/>
        <v>149745</v>
      </c>
      <c r="V263" s="226">
        <f t="shared" si="76"/>
        <v>-3795574</v>
      </c>
      <c r="W263" s="226">
        <f t="shared" si="77"/>
        <v>-3645829</v>
      </c>
      <c r="X263" s="227"/>
      <c r="Y263" s="226">
        <f t="shared" si="80"/>
        <v>-3645829</v>
      </c>
    </row>
    <row r="264" spans="1:25" hidden="1" x14ac:dyDescent="0.25">
      <c r="B264" s="224" t="s">
        <v>40</v>
      </c>
      <c r="C264" s="225">
        <f t="shared" si="71"/>
        <v>0</v>
      </c>
      <c r="D264" s="225"/>
      <c r="E264" s="225">
        <f t="shared" si="72"/>
        <v>0</v>
      </c>
      <c r="F264" s="225">
        <v>171</v>
      </c>
      <c r="G264" s="223">
        <f t="shared" si="73"/>
        <v>0</v>
      </c>
      <c r="H264" s="225">
        <f t="shared" si="74"/>
        <v>0</v>
      </c>
      <c r="I264" s="225"/>
      <c r="J264" s="225">
        <f t="shared" si="75"/>
        <v>0</v>
      </c>
      <c r="K264" s="225">
        <f t="shared" si="81"/>
        <v>745</v>
      </c>
      <c r="L264" s="226">
        <f t="shared" si="82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83"/>
        <v>149745</v>
      </c>
      <c r="V264" s="226">
        <f t="shared" si="76"/>
        <v>-3645829</v>
      </c>
      <c r="W264" s="226">
        <f t="shared" si="77"/>
        <v>-3496084</v>
      </c>
      <c r="X264" s="227"/>
      <c r="Y264" s="226">
        <f t="shared" si="80"/>
        <v>-3496084</v>
      </c>
    </row>
    <row r="265" spans="1:25" s="199" customFormat="1" hidden="1" x14ac:dyDescent="0.25">
      <c r="A265"/>
      <c r="B265" s="224" t="s">
        <v>41</v>
      </c>
      <c r="C265" s="225">
        <f t="shared" si="71"/>
        <v>0</v>
      </c>
      <c r="D265" s="225"/>
      <c r="E265" s="225">
        <f t="shared" si="72"/>
        <v>0</v>
      </c>
      <c r="F265" s="225">
        <v>171</v>
      </c>
      <c r="G265" s="223">
        <f t="shared" si="73"/>
        <v>0</v>
      </c>
      <c r="H265" s="225">
        <f t="shared" si="74"/>
        <v>0</v>
      </c>
      <c r="I265" s="225"/>
      <c r="J265" s="225">
        <f t="shared" si="75"/>
        <v>0</v>
      </c>
      <c r="K265" s="225">
        <f t="shared" si="81"/>
        <v>745</v>
      </c>
      <c r="L265" s="226">
        <f t="shared" si="82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83"/>
        <v>149745</v>
      </c>
      <c r="V265" s="226">
        <f t="shared" si="76"/>
        <v>-3496084</v>
      </c>
      <c r="W265" s="226">
        <f t="shared" si="77"/>
        <v>-3346339</v>
      </c>
      <c r="X265" s="227"/>
      <c r="Y265" s="226">
        <f t="shared" si="80"/>
        <v>-3346339</v>
      </c>
    </row>
    <row r="266" spans="1:25" hidden="1" x14ac:dyDescent="0.25">
      <c r="B266" s="224" t="s">
        <v>42</v>
      </c>
      <c r="C266" s="225">
        <f t="shared" si="71"/>
        <v>0</v>
      </c>
      <c r="D266" s="225"/>
      <c r="E266" s="225">
        <f t="shared" si="72"/>
        <v>0</v>
      </c>
      <c r="F266" s="225">
        <v>171</v>
      </c>
      <c r="G266" s="223">
        <f t="shared" si="73"/>
        <v>0</v>
      </c>
      <c r="H266" s="225">
        <f t="shared" si="74"/>
        <v>0</v>
      </c>
      <c r="I266" s="225"/>
      <c r="J266" s="225">
        <f t="shared" si="75"/>
        <v>0</v>
      </c>
      <c r="K266" s="225">
        <f t="shared" si="81"/>
        <v>745</v>
      </c>
      <c r="L266" s="226">
        <f t="shared" si="82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83"/>
        <v>149745</v>
      </c>
      <c r="V266" s="226">
        <f t="shared" si="76"/>
        <v>-3346339</v>
      </c>
      <c r="W266" s="226">
        <f t="shared" si="77"/>
        <v>-3196594</v>
      </c>
      <c r="X266" s="227"/>
      <c r="Y266" s="226">
        <f t="shared" si="80"/>
        <v>-3196594</v>
      </c>
    </row>
    <row r="267" spans="1:25" hidden="1" x14ac:dyDescent="0.25">
      <c r="B267" s="224" t="s">
        <v>43</v>
      </c>
      <c r="C267" s="225">
        <f t="shared" si="71"/>
        <v>0</v>
      </c>
      <c r="D267" s="225"/>
      <c r="E267" s="225">
        <f t="shared" si="72"/>
        <v>0</v>
      </c>
      <c r="F267" s="225">
        <v>171</v>
      </c>
      <c r="G267" s="223">
        <f t="shared" si="73"/>
        <v>0</v>
      </c>
      <c r="H267" s="225">
        <f t="shared" si="74"/>
        <v>0</v>
      </c>
      <c r="I267" s="225"/>
      <c r="J267" s="225">
        <f t="shared" si="75"/>
        <v>0</v>
      </c>
      <c r="K267" s="225">
        <f t="shared" si="81"/>
        <v>745</v>
      </c>
      <c r="L267" s="226">
        <f t="shared" si="82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83"/>
        <v>149745</v>
      </c>
      <c r="V267" s="226">
        <f t="shared" si="76"/>
        <v>-3196594</v>
      </c>
      <c r="W267" s="226">
        <f t="shared" si="77"/>
        <v>-3046849</v>
      </c>
      <c r="X267" s="227"/>
      <c r="Y267" s="226">
        <f t="shared" si="80"/>
        <v>-3046849</v>
      </c>
    </row>
    <row r="268" spans="1:25" hidden="1" x14ac:dyDescent="0.25">
      <c r="B268" s="224" t="s">
        <v>44</v>
      </c>
      <c r="C268" s="225">
        <f t="shared" si="71"/>
        <v>0</v>
      </c>
      <c r="D268" s="225"/>
      <c r="E268" s="225">
        <f t="shared" si="72"/>
        <v>0</v>
      </c>
      <c r="F268" s="225">
        <v>171</v>
      </c>
      <c r="G268" s="223">
        <f t="shared" si="73"/>
        <v>0</v>
      </c>
      <c r="H268" s="225">
        <f t="shared" si="74"/>
        <v>0</v>
      </c>
      <c r="I268" s="225"/>
      <c r="J268" s="225">
        <f t="shared" si="75"/>
        <v>0</v>
      </c>
      <c r="K268" s="225">
        <f t="shared" si="81"/>
        <v>745</v>
      </c>
      <c r="L268" s="226">
        <f t="shared" si="82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83"/>
        <v>149745</v>
      </c>
      <c r="V268" s="226">
        <f t="shared" si="76"/>
        <v>-3046849</v>
      </c>
      <c r="W268" s="226">
        <f t="shared" si="77"/>
        <v>-2897104</v>
      </c>
      <c r="X268" s="227"/>
      <c r="Y268" s="226">
        <f t="shared" si="80"/>
        <v>-2897104</v>
      </c>
    </row>
    <row r="269" spans="1:25" ht="15.75" hidden="1" thickBot="1" x14ac:dyDescent="0.3">
      <c r="B269" s="224" t="s">
        <v>45</v>
      </c>
      <c r="C269" s="225">
        <f t="shared" si="71"/>
        <v>0</v>
      </c>
      <c r="D269" s="225"/>
      <c r="E269" s="225">
        <f t="shared" si="72"/>
        <v>0</v>
      </c>
      <c r="F269" s="225">
        <v>171</v>
      </c>
      <c r="G269" s="223">
        <f t="shared" si="73"/>
        <v>0</v>
      </c>
      <c r="H269" s="225">
        <f t="shared" si="74"/>
        <v>0</v>
      </c>
      <c r="I269" s="225"/>
      <c r="J269" s="225">
        <f t="shared" si="75"/>
        <v>0</v>
      </c>
      <c r="K269" s="225">
        <f t="shared" si="81"/>
        <v>745</v>
      </c>
      <c r="L269" s="226">
        <f t="shared" si="82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83"/>
        <v>149745</v>
      </c>
      <c r="V269" s="226">
        <f t="shared" si="76"/>
        <v>-2897104</v>
      </c>
      <c r="W269" s="226">
        <f t="shared" si="77"/>
        <v>-2747359</v>
      </c>
      <c r="X269" s="227"/>
      <c r="Y269" s="226">
        <f t="shared" si="80"/>
        <v>-2747359</v>
      </c>
    </row>
    <row r="270" spans="1:25" ht="15.75" hidden="1" thickBot="1" x14ac:dyDescent="0.3">
      <c r="B270" s="195" t="s">
        <v>46</v>
      </c>
      <c r="C270" s="175">
        <f t="shared" si="71"/>
        <v>0</v>
      </c>
      <c r="D270" s="175"/>
      <c r="E270" s="175">
        <f t="shared" si="72"/>
        <v>0</v>
      </c>
      <c r="F270" s="175">
        <f>F269</f>
        <v>171</v>
      </c>
      <c r="G270" s="177">
        <f t="shared" si="73"/>
        <v>0</v>
      </c>
      <c r="H270" s="175">
        <f t="shared" si="74"/>
        <v>0</v>
      </c>
      <c r="I270" s="175"/>
      <c r="J270" s="175">
        <f t="shared" si="75"/>
        <v>0</v>
      </c>
      <c r="K270" s="225">
        <f t="shared" si="81"/>
        <v>745</v>
      </c>
      <c r="L270" s="226">
        <f t="shared" si="82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83"/>
        <v>149745</v>
      </c>
      <c r="V270" s="176">
        <f t="shared" si="76"/>
        <v>-2747359</v>
      </c>
      <c r="W270" s="176">
        <f t="shared" si="77"/>
        <v>-2597614</v>
      </c>
      <c r="X270" s="177"/>
      <c r="Y270" s="176">
        <f t="shared" si="80"/>
        <v>-2597614</v>
      </c>
    </row>
    <row r="272" spans="1:25" x14ac:dyDescent="0.25">
      <c r="V272" s="215"/>
    </row>
    <row r="273" spans="8:22" ht="15.75" thickBot="1" x14ac:dyDescent="0.3">
      <c r="V273" s="215"/>
    </row>
    <row r="274" spans="8:22" ht="15.75" thickBot="1" x14ac:dyDescent="0.3">
      <c r="H274" s="262" t="s">
        <v>166</v>
      </c>
      <c r="I274" s="263"/>
      <c r="J274" s="264"/>
      <c r="V274" s="215"/>
    </row>
    <row r="275" spans="8:22" x14ac:dyDescent="0.25">
      <c r="H275" s="204" t="s">
        <v>109</v>
      </c>
      <c r="I275" s="205"/>
      <c r="J275" s="153">
        <v>717</v>
      </c>
    </row>
    <row r="276" spans="8:22" ht="15.75" thickBot="1" x14ac:dyDescent="0.3">
      <c r="H276" s="206" t="s">
        <v>110</v>
      </c>
      <c r="I276" s="207"/>
      <c r="J276" s="154">
        <v>4910</v>
      </c>
    </row>
    <row r="277" spans="8:22" ht="15.75" thickBot="1" x14ac:dyDescent="0.3">
      <c r="H277" s="260" t="s">
        <v>157</v>
      </c>
      <c r="I277" s="265"/>
      <c r="J277" s="261"/>
    </row>
    <row r="278" spans="8:22" ht="15.75" thickBot="1" x14ac:dyDescent="0.3">
      <c r="H278" s="260" t="s">
        <v>111</v>
      </c>
      <c r="I278" s="261"/>
      <c r="J278" s="155" t="s">
        <v>112</v>
      </c>
    </row>
    <row r="279" spans="8:22" x14ac:dyDescent="0.25">
      <c r="H279" s="208">
        <v>1</v>
      </c>
      <c r="I279" s="157">
        <v>40</v>
      </c>
      <c r="J279" s="158">
        <v>717</v>
      </c>
    </row>
    <row r="280" spans="8:22" x14ac:dyDescent="0.25">
      <c r="H280" s="209">
        <v>41</v>
      </c>
      <c r="I280" s="160">
        <v>80</v>
      </c>
      <c r="J280" s="161">
        <v>948</v>
      </c>
    </row>
    <row r="281" spans="8:22" x14ac:dyDescent="0.25">
      <c r="H281" s="210">
        <v>81</v>
      </c>
      <c r="I281" s="163">
        <v>100</v>
      </c>
      <c r="J281" s="161">
        <v>1641</v>
      </c>
    </row>
    <row r="282" spans="8:22" ht="15.75" thickBot="1" x14ac:dyDescent="0.3">
      <c r="H282" s="211">
        <v>101</v>
      </c>
      <c r="I282" s="165" t="s">
        <v>113</v>
      </c>
      <c r="J282" s="166">
        <v>3024</v>
      </c>
    </row>
    <row r="283" spans="8:22" ht="15.75" thickBot="1" x14ac:dyDescent="0.3">
      <c r="H283" s="167"/>
      <c r="I283" s="168"/>
      <c r="J283" s="169"/>
    </row>
  </sheetData>
  <mergeCells count="11">
    <mergeCell ref="H278:I278"/>
    <mergeCell ref="B1:C1"/>
    <mergeCell ref="D1:F1"/>
    <mergeCell ref="B2:C2"/>
    <mergeCell ref="D2:F2"/>
    <mergeCell ref="B3:C3"/>
    <mergeCell ref="AA5:AA6"/>
    <mergeCell ref="S4:W4"/>
    <mergeCell ref="N4:R4"/>
    <mergeCell ref="H274:J274"/>
    <mergeCell ref="H277:J277"/>
  </mergeCells>
  <phoneticPr fontId="17" type="noConversion"/>
  <conditionalFormatting sqref="Y7:Y95 Y97:Y222">
    <cfRule type="cellIs" dxfId="1763" priority="132" stopIfTrue="1" operator="lessThan">
      <formula>-0.999999</formula>
    </cfRule>
    <cfRule type="cellIs" dxfId="1762" priority="133" stopIfTrue="1" operator="greaterThan">
      <formula>0.9999999</formula>
    </cfRule>
  </conditionalFormatting>
  <conditionalFormatting sqref="J7:J222">
    <cfRule type="cellIs" dxfId="1761" priority="131" operator="greaterThan">
      <formula>100</formula>
    </cfRule>
  </conditionalFormatting>
  <conditionalFormatting sqref="X7:X192">
    <cfRule type="cellIs" dxfId="1760" priority="130" operator="lessThan">
      <formula>1</formula>
    </cfRule>
  </conditionalFormatting>
  <conditionalFormatting sqref="X194">
    <cfRule type="cellIs" dxfId="1759" priority="129" operator="lessThan">
      <formula>1</formula>
    </cfRule>
  </conditionalFormatting>
  <conditionalFormatting sqref="X195">
    <cfRule type="cellIs" dxfId="1758" priority="128" operator="lessThan">
      <formula>1</formula>
    </cfRule>
  </conditionalFormatting>
  <conditionalFormatting sqref="X196">
    <cfRule type="cellIs" dxfId="1757" priority="127" operator="lessThan">
      <formula>1</formula>
    </cfRule>
  </conditionalFormatting>
  <conditionalFormatting sqref="X198">
    <cfRule type="cellIs" dxfId="1756" priority="126" operator="lessThan">
      <formula>1</formula>
    </cfRule>
  </conditionalFormatting>
  <conditionalFormatting sqref="X199">
    <cfRule type="cellIs" dxfId="1755" priority="125" operator="lessThan">
      <formula>1</formula>
    </cfRule>
  </conditionalFormatting>
  <conditionalFormatting sqref="X200">
    <cfRule type="cellIs" dxfId="1754" priority="124" operator="lessThan">
      <formula>1</formula>
    </cfRule>
  </conditionalFormatting>
  <conditionalFormatting sqref="X201">
    <cfRule type="cellIs" dxfId="1753" priority="123" operator="lessThan">
      <formula>1</formula>
    </cfRule>
  </conditionalFormatting>
  <conditionalFormatting sqref="X203">
    <cfRule type="cellIs" dxfId="1752" priority="122" operator="lessThan">
      <formula>1</formula>
    </cfRule>
  </conditionalFormatting>
  <conditionalFormatting sqref="X204">
    <cfRule type="cellIs" dxfId="1751" priority="121" operator="lessThan">
      <formula>1</formula>
    </cfRule>
  </conditionalFormatting>
  <conditionalFormatting sqref="X205">
    <cfRule type="cellIs" dxfId="1750" priority="120" operator="lessThan">
      <formula>1</formula>
    </cfRule>
  </conditionalFormatting>
  <conditionalFormatting sqref="X207">
    <cfRule type="cellIs" dxfId="1749" priority="119" operator="lessThan">
      <formula>1</formula>
    </cfRule>
  </conditionalFormatting>
  <conditionalFormatting sqref="X208">
    <cfRule type="cellIs" dxfId="1748" priority="118" operator="lessThan">
      <formula>1</formula>
    </cfRule>
  </conditionalFormatting>
  <conditionalFormatting sqref="X210">
    <cfRule type="cellIs" dxfId="1747" priority="117" operator="lessThan">
      <formula>1</formula>
    </cfRule>
  </conditionalFormatting>
  <conditionalFormatting sqref="X212">
    <cfRule type="cellIs" dxfId="1746" priority="116" operator="lessThan">
      <formula>1</formula>
    </cfRule>
  </conditionalFormatting>
  <conditionalFormatting sqref="X213">
    <cfRule type="cellIs" dxfId="1745" priority="115" operator="lessThan">
      <formula>1</formula>
    </cfRule>
  </conditionalFormatting>
  <conditionalFormatting sqref="X214">
    <cfRule type="cellIs" dxfId="1744" priority="114" operator="lessThan">
      <formula>1</formula>
    </cfRule>
  </conditionalFormatting>
  <conditionalFormatting sqref="X215">
    <cfRule type="cellIs" dxfId="1743" priority="113" operator="lessThan">
      <formula>1</formula>
    </cfRule>
  </conditionalFormatting>
  <conditionalFormatting sqref="X216">
    <cfRule type="cellIs" dxfId="1742" priority="112" operator="lessThan">
      <formula>1</formula>
    </cfRule>
  </conditionalFormatting>
  <conditionalFormatting sqref="X217">
    <cfRule type="cellIs" dxfId="1741" priority="111" operator="lessThan">
      <formula>1</formula>
    </cfRule>
  </conditionalFormatting>
  <conditionalFormatting sqref="X218">
    <cfRule type="cellIs" dxfId="1740" priority="110" operator="lessThan">
      <formula>1</formula>
    </cfRule>
  </conditionalFormatting>
  <conditionalFormatting sqref="X219">
    <cfRule type="cellIs" dxfId="1739" priority="109" operator="lessThan">
      <formula>1</formula>
    </cfRule>
  </conditionalFormatting>
  <conditionalFormatting sqref="X220">
    <cfRule type="cellIs" dxfId="1738" priority="108" operator="lessThan">
      <formula>1</formula>
    </cfRule>
  </conditionalFormatting>
  <conditionalFormatting sqref="X221">
    <cfRule type="cellIs" dxfId="1737" priority="107" operator="lessThan">
      <formula>1</formula>
    </cfRule>
  </conditionalFormatting>
  <conditionalFormatting sqref="J223:J258">
    <cfRule type="cellIs" dxfId="1736" priority="106" operator="greaterThan">
      <formula>100</formula>
    </cfRule>
  </conditionalFormatting>
  <conditionalFormatting sqref="Y223">
    <cfRule type="cellIs" dxfId="1735" priority="104" stopIfTrue="1" operator="lessThan">
      <formula>-0.999999</formula>
    </cfRule>
    <cfRule type="cellIs" dxfId="1734" priority="105" stopIfTrue="1" operator="greaterThan">
      <formula>0.9999999</formula>
    </cfRule>
  </conditionalFormatting>
  <conditionalFormatting sqref="X223">
    <cfRule type="cellIs" dxfId="1733" priority="103" operator="lessThan">
      <formula>1</formula>
    </cfRule>
  </conditionalFormatting>
  <conditionalFormatting sqref="Y224">
    <cfRule type="cellIs" dxfId="1732" priority="101" stopIfTrue="1" operator="lessThan">
      <formula>-0.999999</formula>
    </cfRule>
    <cfRule type="cellIs" dxfId="1731" priority="102" stopIfTrue="1" operator="greaterThan">
      <formula>0.9999999</formula>
    </cfRule>
  </conditionalFormatting>
  <conditionalFormatting sqref="X224">
    <cfRule type="cellIs" dxfId="1730" priority="100" operator="lessThan">
      <formula>1</formula>
    </cfRule>
  </conditionalFormatting>
  <conditionalFormatting sqref="Y227">
    <cfRule type="cellIs" dxfId="1729" priority="98" stopIfTrue="1" operator="lessThan">
      <formula>-0.999999</formula>
    </cfRule>
    <cfRule type="cellIs" dxfId="1728" priority="99" stopIfTrue="1" operator="greaterThan">
      <formula>0.9999999</formula>
    </cfRule>
  </conditionalFormatting>
  <conditionalFormatting sqref="X227">
    <cfRule type="cellIs" dxfId="1727" priority="97" operator="lessThan">
      <formula>1</formula>
    </cfRule>
  </conditionalFormatting>
  <conditionalFormatting sqref="Y228">
    <cfRule type="cellIs" dxfId="1726" priority="95" stopIfTrue="1" operator="lessThan">
      <formula>-0.999999</formula>
    </cfRule>
    <cfRule type="cellIs" dxfId="1725" priority="96" stopIfTrue="1" operator="greaterThan">
      <formula>0.9999999</formula>
    </cfRule>
  </conditionalFormatting>
  <conditionalFormatting sqref="X228">
    <cfRule type="cellIs" dxfId="1724" priority="94" operator="lessThan">
      <formula>1</formula>
    </cfRule>
  </conditionalFormatting>
  <conditionalFormatting sqref="Y229">
    <cfRule type="cellIs" dxfId="1723" priority="92" stopIfTrue="1" operator="lessThan">
      <formula>-0.999999</formula>
    </cfRule>
    <cfRule type="cellIs" dxfId="1722" priority="93" stopIfTrue="1" operator="greaterThan">
      <formula>0.9999999</formula>
    </cfRule>
  </conditionalFormatting>
  <conditionalFormatting sqref="X229">
    <cfRule type="cellIs" dxfId="1721" priority="91" operator="lessThan">
      <formula>1</formula>
    </cfRule>
  </conditionalFormatting>
  <conditionalFormatting sqref="Y230">
    <cfRule type="cellIs" dxfId="1720" priority="89" stopIfTrue="1" operator="lessThan">
      <formula>-0.999999</formula>
    </cfRule>
    <cfRule type="cellIs" dxfId="1719" priority="90" stopIfTrue="1" operator="greaterThan">
      <formula>0.9999999</formula>
    </cfRule>
  </conditionalFormatting>
  <conditionalFormatting sqref="X230">
    <cfRule type="cellIs" dxfId="1718" priority="88" operator="lessThan">
      <formula>1</formula>
    </cfRule>
  </conditionalFormatting>
  <conditionalFormatting sqref="Y234">
    <cfRule type="cellIs" dxfId="1717" priority="86" stopIfTrue="1" operator="lessThan">
      <formula>-0.999999</formula>
    </cfRule>
    <cfRule type="cellIs" dxfId="1716" priority="87" stopIfTrue="1" operator="greaterThan">
      <formula>0.9999999</formula>
    </cfRule>
  </conditionalFormatting>
  <conditionalFormatting sqref="X234">
    <cfRule type="cellIs" dxfId="1715" priority="85" operator="lessThan">
      <formula>1</formula>
    </cfRule>
  </conditionalFormatting>
  <conditionalFormatting sqref="X235">
    <cfRule type="cellIs" dxfId="1714" priority="82" operator="lessThan">
      <formula>1</formula>
    </cfRule>
  </conditionalFormatting>
  <conditionalFormatting sqref="X236">
    <cfRule type="cellIs" dxfId="1713" priority="79" operator="lessThan">
      <formula>1</formula>
    </cfRule>
  </conditionalFormatting>
  <conditionalFormatting sqref="X237">
    <cfRule type="cellIs" dxfId="1712" priority="76" operator="lessThan">
      <formula>1</formula>
    </cfRule>
  </conditionalFormatting>
  <conditionalFormatting sqref="X238">
    <cfRule type="cellIs" dxfId="1711" priority="73" operator="lessThan">
      <formula>1</formula>
    </cfRule>
  </conditionalFormatting>
  <conditionalFormatting sqref="X239">
    <cfRule type="cellIs" dxfId="1710" priority="70" operator="lessThan">
      <formula>1</formula>
    </cfRule>
  </conditionalFormatting>
  <conditionalFormatting sqref="X240">
    <cfRule type="cellIs" dxfId="1709" priority="67" operator="lessThan">
      <formula>1</formula>
    </cfRule>
  </conditionalFormatting>
  <conditionalFormatting sqref="Y235:Y240">
    <cfRule type="cellIs" dxfId="1708" priority="65" stopIfTrue="1" operator="lessThan">
      <formula>-0.999999</formula>
    </cfRule>
    <cfRule type="cellIs" dxfId="1707" priority="66" stopIfTrue="1" operator="greaterThan">
      <formula>0.9999999</formula>
    </cfRule>
  </conditionalFormatting>
  <conditionalFormatting sqref="Y241">
    <cfRule type="cellIs" dxfId="1706" priority="63" stopIfTrue="1" operator="lessThan">
      <formula>-0.999999</formula>
    </cfRule>
    <cfRule type="cellIs" dxfId="1705" priority="64" stopIfTrue="1" operator="greaterThan">
      <formula>0.9999999</formula>
    </cfRule>
  </conditionalFormatting>
  <conditionalFormatting sqref="X241">
    <cfRule type="cellIs" dxfId="1704" priority="62" operator="lessThan">
      <formula>1</formula>
    </cfRule>
  </conditionalFormatting>
  <conditionalFormatting sqref="X243">
    <cfRule type="cellIs" dxfId="1703" priority="61" operator="lessThan">
      <formula>1</formula>
    </cfRule>
  </conditionalFormatting>
  <conditionalFormatting sqref="X243">
    <cfRule type="cellIs" dxfId="1702" priority="60" operator="lessThan">
      <formula>1</formula>
    </cfRule>
  </conditionalFormatting>
  <conditionalFormatting sqref="Y243">
    <cfRule type="cellIs" dxfId="1701" priority="58" stopIfTrue="1" operator="lessThan">
      <formula>-0.999999</formula>
    </cfRule>
    <cfRule type="cellIs" dxfId="1700" priority="59" stopIfTrue="1" operator="greaterThan">
      <formula>0.9999999</formula>
    </cfRule>
  </conditionalFormatting>
  <conditionalFormatting sqref="X244">
    <cfRule type="cellIs" dxfId="1699" priority="57" operator="lessThan">
      <formula>1</formula>
    </cfRule>
  </conditionalFormatting>
  <conditionalFormatting sqref="X244">
    <cfRule type="cellIs" dxfId="1698" priority="56" operator="lessThan">
      <formula>1</formula>
    </cfRule>
  </conditionalFormatting>
  <conditionalFormatting sqref="Y244">
    <cfRule type="cellIs" dxfId="1697" priority="54" stopIfTrue="1" operator="lessThan">
      <formula>-0.999999</formula>
    </cfRule>
    <cfRule type="cellIs" dxfId="1696" priority="55" stopIfTrue="1" operator="greaterThan">
      <formula>0.9999999</formula>
    </cfRule>
  </conditionalFormatting>
  <conditionalFormatting sqref="Y245">
    <cfRule type="cellIs" dxfId="1695" priority="52" stopIfTrue="1" operator="lessThan">
      <formula>-0.999999</formula>
    </cfRule>
    <cfRule type="cellIs" dxfId="1694" priority="53" stopIfTrue="1" operator="greaterThan">
      <formula>0.9999999</formula>
    </cfRule>
  </conditionalFormatting>
  <conditionalFormatting sqref="X245">
    <cfRule type="cellIs" dxfId="1693" priority="51" operator="lessThan">
      <formula>1</formula>
    </cfRule>
  </conditionalFormatting>
  <conditionalFormatting sqref="X246">
    <cfRule type="cellIs" dxfId="1692" priority="50" operator="lessThan">
      <formula>1</formula>
    </cfRule>
  </conditionalFormatting>
  <conditionalFormatting sqref="X246">
    <cfRule type="cellIs" dxfId="1691" priority="49" operator="lessThan">
      <formula>1</formula>
    </cfRule>
  </conditionalFormatting>
  <conditionalFormatting sqref="Y246">
    <cfRule type="cellIs" dxfId="1690" priority="47" stopIfTrue="1" operator="lessThan">
      <formula>-0.999999</formula>
    </cfRule>
    <cfRule type="cellIs" dxfId="1689" priority="48" stopIfTrue="1" operator="greaterThan">
      <formula>0.9999999</formula>
    </cfRule>
  </conditionalFormatting>
  <conditionalFormatting sqref="X247">
    <cfRule type="cellIs" dxfId="1688" priority="46" operator="lessThan">
      <formula>1</formula>
    </cfRule>
  </conditionalFormatting>
  <conditionalFormatting sqref="X247">
    <cfRule type="cellIs" dxfId="1687" priority="45" operator="lessThan">
      <formula>1</formula>
    </cfRule>
  </conditionalFormatting>
  <conditionalFormatting sqref="Y247">
    <cfRule type="cellIs" dxfId="1686" priority="43" stopIfTrue="1" operator="lessThan">
      <formula>-0.999999</formula>
    </cfRule>
    <cfRule type="cellIs" dxfId="1685" priority="44" stopIfTrue="1" operator="greaterThan">
      <formula>0.9999999</formula>
    </cfRule>
  </conditionalFormatting>
  <conditionalFormatting sqref="Y248">
    <cfRule type="cellIs" dxfId="1684" priority="41" stopIfTrue="1" operator="lessThan">
      <formula>-0.999999</formula>
    </cfRule>
    <cfRule type="cellIs" dxfId="1683" priority="42" stopIfTrue="1" operator="greaterThan">
      <formula>0.9999999</formula>
    </cfRule>
  </conditionalFormatting>
  <conditionalFormatting sqref="X248">
    <cfRule type="cellIs" dxfId="1682" priority="40" operator="lessThan">
      <formula>1</formula>
    </cfRule>
  </conditionalFormatting>
  <conditionalFormatting sqref="X249">
    <cfRule type="cellIs" dxfId="1681" priority="39" operator="lessThan">
      <formula>1</formula>
    </cfRule>
  </conditionalFormatting>
  <conditionalFormatting sqref="X249">
    <cfRule type="cellIs" dxfId="1680" priority="38" operator="lessThan">
      <formula>1</formula>
    </cfRule>
  </conditionalFormatting>
  <conditionalFormatting sqref="Y249">
    <cfRule type="cellIs" dxfId="1679" priority="36" stopIfTrue="1" operator="lessThan">
      <formula>-0.999999</formula>
    </cfRule>
    <cfRule type="cellIs" dxfId="1678" priority="37" stopIfTrue="1" operator="greaterThan">
      <formula>0.9999999</formula>
    </cfRule>
  </conditionalFormatting>
  <conditionalFormatting sqref="Y250">
    <cfRule type="cellIs" dxfId="1677" priority="34" stopIfTrue="1" operator="lessThan">
      <formula>-0.999999</formula>
    </cfRule>
    <cfRule type="cellIs" dxfId="1676" priority="35" stopIfTrue="1" operator="greaterThan">
      <formula>0.9999999</formula>
    </cfRule>
  </conditionalFormatting>
  <conditionalFormatting sqref="X250">
    <cfRule type="cellIs" dxfId="1675" priority="33" operator="lessThan">
      <formula>1</formula>
    </cfRule>
  </conditionalFormatting>
  <conditionalFormatting sqref="Y251">
    <cfRule type="cellIs" dxfId="1674" priority="31" stopIfTrue="1" operator="lessThan">
      <formula>-0.999999</formula>
    </cfRule>
    <cfRule type="cellIs" dxfId="1673" priority="32" stopIfTrue="1" operator="greaterThan">
      <formula>0.9999999</formula>
    </cfRule>
  </conditionalFormatting>
  <conditionalFormatting sqref="X251">
    <cfRule type="cellIs" dxfId="1672" priority="30" operator="lessThan">
      <formula>1</formula>
    </cfRule>
  </conditionalFormatting>
  <conditionalFormatting sqref="Y252">
    <cfRule type="cellIs" dxfId="1671" priority="28" stopIfTrue="1" operator="lessThan">
      <formula>-0.999999</formula>
    </cfRule>
    <cfRule type="cellIs" dxfId="1670" priority="29" stopIfTrue="1" operator="greaterThan">
      <formula>0.9999999</formula>
    </cfRule>
  </conditionalFormatting>
  <conditionalFormatting sqref="X252">
    <cfRule type="cellIs" dxfId="1669" priority="27" operator="lessThan">
      <formula>1</formula>
    </cfRule>
  </conditionalFormatting>
  <conditionalFormatting sqref="Y253">
    <cfRule type="cellIs" dxfId="1668" priority="25" stopIfTrue="1" operator="lessThan">
      <formula>-0.999999</formula>
    </cfRule>
    <cfRule type="cellIs" dxfId="1667" priority="26" stopIfTrue="1" operator="greaterThan">
      <formula>0.9999999</formula>
    </cfRule>
  </conditionalFormatting>
  <conditionalFormatting sqref="X253">
    <cfRule type="cellIs" dxfId="1666" priority="24" operator="lessThan">
      <formula>1</formula>
    </cfRule>
  </conditionalFormatting>
  <conditionalFormatting sqref="X253">
    <cfRule type="cellIs" dxfId="1665" priority="23" operator="lessThan">
      <formula>1</formula>
    </cfRule>
  </conditionalFormatting>
  <conditionalFormatting sqref="X255">
    <cfRule type="cellIs" dxfId="1664" priority="22" operator="lessThan">
      <formula>1</formula>
    </cfRule>
  </conditionalFormatting>
  <conditionalFormatting sqref="X255">
    <cfRule type="cellIs" dxfId="1663" priority="21" operator="lessThan">
      <formula>1</formula>
    </cfRule>
  </conditionalFormatting>
  <conditionalFormatting sqref="Y255">
    <cfRule type="cellIs" dxfId="1662" priority="19" stopIfTrue="1" operator="lessThan">
      <formula>-0.999999</formula>
    </cfRule>
    <cfRule type="cellIs" dxfId="1661" priority="20" stopIfTrue="1" operator="greaterThan">
      <formula>0.9999999</formula>
    </cfRule>
  </conditionalFormatting>
  <conditionalFormatting sqref="Y256">
    <cfRule type="cellIs" dxfId="1660" priority="17" stopIfTrue="1" operator="lessThan">
      <formula>-0.999999</formula>
    </cfRule>
    <cfRule type="cellIs" dxfId="1659" priority="18" stopIfTrue="1" operator="greaterThan">
      <formula>0.9999999</formula>
    </cfRule>
  </conditionalFormatting>
  <conditionalFormatting sqref="X256">
    <cfRule type="cellIs" dxfId="1658" priority="16" operator="lessThan">
      <formula>1</formula>
    </cfRule>
  </conditionalFormatting>
  <conditionalFormatting sqref="J259:J270">
    <cfRule type="cellIs" dxfId="1657" priority="15" operator="greaterThan">
      <formula>100</formula>
    </cfRule>
  </conditionalFormatting>
  <conditionalFormatting sqref="Y259:Y263">
    <cfRule type="cellIs" dxfId="1656" priority="13" stopIfTrue="1" operator="lessThan">
      <formula>-0.999999</formula>
    </cfRule>
    <cfRule type="cellIs" dxfId="1655" priority="14" stopIfTrue="1" operator="greaterThan">
      <formula>0.9999999</formula>
    </cfRule>
  </conditionalFormatting>
  <conditionalFormatting sqref="X259:X269">
    <cfRule type="cellIs" dxfId="1654" priority="12" operator="lessThan">
      <formula>1</formula>
    </cfRule>
  </conditionalFormatting>
  <conditionalFormatting sqref="X259:X269">
    <cfRule type="cellIs" dxfId="1653" priority="11" operator="lessThan">
      <formula>1</formula>
    </cfRule>
  </conditionalFormatting>
  <conditionalFormatting sqref="Y264">
    <cfRule type="cellIs" dxfId="1652" priority="9" stopIfTrue="1" operator="lessThan">
      <formula>-0.999999</formula>
    </cfRule>
    <cfRule type="cellIs" dxfId="1651" priority="10" stopIfTrue="1" operator="greaterThan">
      <formula>0.9999999</formula>
    </cfRule>
  </conditionalFormatting>
  <conditionalFormatting sqref="Y265">
    <cfRule type="cellIs" dxfId="1650" priority="7" stopIfTrue="1" operator="lessThan">
      <formula>-0.999999</formula>
    </cfRule>
    <cfRule type="cellIs" dxfId="1649" priority="8" stopIfTrue="1" operator="greaterThan">
      <formula>0.9999999</formula>
    </cfRule>
  </conditionalFormatting>
  <conditionalFormatting sqref="Y266">
    <cfRule type="cellIs" dxfId="1648" priority="5" stopIfTrue="1" operator="lessThan">
      <formula>-0.999999</formula>
    </cfRule>
    <cfRule type="cellIs" dxfId="1647" priority="6" stopIfTrue="1" operator="greaterThan">
      <formula>0.9999999</formula>
    </cfRule>
  </conditionalFormatting>
  <conditionalFormatting sqref="Y267:Y269">
    <cfRule type="cellIs" dxfId="1646" priority="3" stopIfTrue="1" operator="lessThan">
      <formula>-0.999999</formula>
    </cfRule>
    <cfRule type="cellIs" dxfId="1645" priority="4" stopIfTrue="1" operator="greaterThan">
      <formula>0.9999999</formula>
    </cfRule>
  </conditionalFormatting>
  <conditionalFormatting sqref="Y258">
    <cfRule type="cellIs" dxfId="1644" priority="1" stopIfTrue="1" operator="lessThan">
      <formula>-0.999999</formula>
    </cfRule>
    <cfRule type="cellIs" dxfId="1643" priority="2" stopIfTrue="1" operator="greaterThan">
      <formula>0.9999999</formula>
    </cfRule>
  </conditionalFormatting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0"/>
  <dimension ref="A1:AA283"/>
  <sheetViews>
    <sheetView topLeftCell="B1" zoomScaleNormal="100" workbookViewId="0">
      <selection activeCell="J259" sqref="J259"/>
    </sheetView>
  </sheetViews>
  <sheetFormatPr baseColWidth="10" defaultRowHeight="15" x14ac:dyDescent="0.25"/>
  <cols>
    <col min="3" max="3" width="9.42578125" customWidth="1"/>
    <col min="4" max="4" width="10.140625" customWidth="1"/>
    <col min="5" max="5" width="9.42578125" bestFit="1" customWidth="1"/>
    <col min="6" max="6" width="9.28515625" bestFit="1" customWidth="1"/>
    <col min="7" max="7" width="11.85546875" bestFit="1" customWidth="1"/>
    <col min="11" max="11" width="6.7109375" bestFit="1" customWidth="1"/>
    <col min="12" max="12" width="12.85546875" bestFit="1" customWidth="1"/>
    <col min="13" max="13" width="11.5703125" bestFit="1" customWidth="1"/>
    <col min="14" max="14" width="11.28515625" customWidth="1"/>
    <col min="15" max="15" width="9.28515625" bestFit="1" customWidth="1"/>
    <col min="16" max="16" width="11.140625" customWidth="1"/>
    <col min="17" max="17" width="11.85546875" bestFit="1" customWidth="1"/>
    <col min="18" max="18" width="7.140625" hidden="1" customWidth="1"/>
    <col min="19" max="19" width="12.28515625" customWidth="1"/>
    <col min="20" max="20" width="11.85546875" bestFit="1" customWidth="1"/>
    <col min="21" max="21" width="13.42578125" customWidth="1"/>
    <col min="22" max="22" width="13.85546875" bestFit="1" customWidth="1"/>
    <col min="23" max="23" width="12.42578125" customWidth="1"/>
    <col min="24" max="26" width="13.42578125" customWidth="1"/>
  </cols>
  <sheetData>
    <row r="1" spans="1:27" x14ac:dyDescent="0.25">
      <c r="B1" s="266" t="s">
        <v>0</v>
      </c>
      <c r="C1" s="266"/>
      <c r="D1" s="267">
        <v>6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126</v>
      </c>
      <c r="B3" s="269" t="s">
        <v>2</v>
      </c>
      <c r="C3" s="269"/>
      <c r="D3" s="145" t="s">
        <v>56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7.25" hidden="1" customHeight="1" thickBot="1" x14ac:dyDescent="0.3">
      <c r="B96" s="19" t="s">
        <v>40</v>
      </c>
      <c r="C96" s="20">
        <v>864</v>
      </c>
      <c r="D96" s="20">
        <v>875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20">
        <v>0</v>
      </c>
      <c r="W96" s="20">
        <v>0</v>
      </c>
      <c r="X96" s="20">
        <v>0</v>
      </c>
      <c r="Y96" s="20">
        <v>0</v>
      </c>
      <c r="AA96">
        <f t="shared" si="10"/>
        <v>0</v>
      </c>
    </row>
    <row r="97" spans="1:27" ht="25.5" hidden="1" customHeight="1" thickBot="1" x14ac:dyDescent="0.3">
      <c r="A97" s="18"/>
      <c r="B97" s="19" t="s">
        <v>41</v>
      </c>
      <c r="C97" s="20">
        <v>864</v>
      </c>
      <c r="D97" s="20">
        <v>875</v>
      </c>
      <c r="E97" s="20">
        <v>11</v>
      </c>
      <c r="F97" s="20">
        <v>146</v>
      </c>
      <c r="G97" s="20">
        <v>1606</v>
      </c>
      <c r="H97" s="20">
        <v>21</v>
      </c>
      <c r="I97" s="20">
        <v>22</v>
      </c>
      <c r="J97" s="20">
        <v>1</v>
      </c>
      <c r="K97" s="20">
        <v>360</v>
      </c>
      <c r="L97" s="20">
        <v>360</v>
      </c>
      <c r="M97" s="20">
        <v>0</v>
      </c>
      <c r="N97" s="20"/>
      <c r="O97" s="21"/>
      <c r="P97" s="21"/>
      <c r="Q97" s="20">
        <v>0</v>
      </c>
      <c r="R97" s="20">
        <v>0</v>
      </c>
      <c r="S97" s="20">
        <v>55000</v>
      </c>
      <c r="T97" s="20"/>
      <c r="U97" s="20">
        <f t="shared" ref="U97:U128" si="11">G97+L97+M97+R97+S97+N97+Q97+T97</f>
        <v>56966</v>
      </c>
      <c r="V97" s="21">
        <v>0</v>
      </c>
      <c r="W97" s="21">
        <f t="shared" si="7"/>
        <v>56966</v>
      </c>
      <c r="X97" s="20">
        <v>56966</v>
      </c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>
        <v>875</v>
      </c>
      <c r="D98" s="20">
        <v>896</v>
      </c>
      <c r="E98" s="20">
        <v>21</v>
      </c>
      <c r="F98" s="20">
        <v>146</v>
      </c>
      <c r="G98" s="20">
        <v>3066</v>
      </c>
      <c r="H98" s="20">
        <v>22</v>
      </c>
      <c r="I98" s="20">
        <v>24</v>
      </c>
      <c r="J98" s="20">
        <v>2</v>
      </c>
      <c r="K98" s="20">
        <v>360</v>
      </c>
      <c r="L98" s="20">
        <v>720</v>
      </c>
      <c r="M98" s="20">
        <v>0</v>
      </c>
      <c r="N98" s="20"/>
      <c r="O98" s="21"/>
      <c r="P98" s="21"/>
      <c r="Q98" s="20">
        <v>0</v>
      </c>
      <c r="R98" s="20">
        <v>0</v>
      </c>
      <c r="S98" s="20">
        <v>55000</v>
      </c>
      <c r="T98" s="20">
        <v>0</v>
      </c>
      <c r="U98" s="20">
        <f t="shared" si="11"/>
        <v>58786</v>
      </c>
      <c r="V98" s="21">
        <v>0</v>
      </c>
      <c r="W98" s="21">
        <f t="shared" si="7"/>
        <v>58786</v>
      </c>
      <c r="X98" s="20">
        <v>58786</v>
      </c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896</v>
      </c>
      <c r="D99" s="20">
        <v>934</v>
      </c>
      <c r="E99" s="20">
        <v>38</v>
      </c>
      <c r="F99" s="20">
        <v>146</v>
      </c>
      <c r="G99" s="20">
        <v>5548</v>
      </c>
      <c r="H99" s="20">
        <v>24</v>
      </c>
      <c r="I99" s="20">
        <v>30</v>
      </c>
      <c r="J99" s="20">
        <v>6</v>
      </c>
      <c r="K99" s="20">
        <v>360</v>
      </c>
      <c r="L99" s="20">
        <v>2160</v>
      </c>
      <c r="M99" s="20">
        <v>0</v>
      </c>
      <c r="N99" s="20"/>
      <c r="O99" s="21"/>
      <c r="P99" s="21"/>
      <c r="Q99" s="20">
        <v>0</v>
      </c>
      <c r="R99" s="20">
        <v>0</v>
      </c>
      <c r="S99" s="20">
        <v>55000</v>
      </c>
      <c r="T99" s="20"/>
      <c r="U99" s="20">
        <f t="shared" si="11"/>
        <v>62708</v>
      </c>
      <c r="V99" s="21">
        <v>0</v>
      </c>
      <c r="W99" s="21">
        <f t="shared" si="7"/>
        <v>62708</v>
      </c>
      <c r="X99" s="20">
        <v>62708</v>
      </c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934</v>
      </c>
      <c r="D100" s="20">
        <v>961</v>
      </c>
      <c r="E100" s="20">
        <v>27</v>
      </c>
      <c r="F100" s="20">
        <v>146</v>
      </c>
      <c r="G100" s="20">
        <v>3942</v>
      </c>
      <c r="H100" s="20">
        <v>30</v>
      </c>
      <c r="I100" s="20">
        <v>36</v>
      </c>
      <c r="J100" s="20">
        <v>6</v>
      </c>
      <c r="K100" s="20">
        <v>360</v>
      </c>
      <c r="L100" s="20">
        <v>2160</v>
      </c>
      <c r="M100" s="20">
        <v>0</v>
      </c>
      <c r="N100" s="20"/>
      <c r="O100" s="21"/>
      <c r="P100" s="21"/>
      <c r="Q100" s="20">
        <v>0</v>
      </c>
      <c r="R100" s="20">
        <v>0</v>
      </c>
      <c r="S100" s="20">
        <v>55000</v>
      </c>
      <c r="T100" s="20"/>
      <c r="U100" s="20">
        <f t="shared" si="11"/>
        <v>61102</v>
      </c>
      <c r="V100" s="21">
        <v>0</v>
      </c>
      <c r="W100" s="21">
        <f t="shared" si="7"/>
        <v>61102</v>
      </c>
      <c r="X100" s="20">
        <v>61102</v>
      </c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961</v>
      </c>
      <c r="D101" s="20">
        <v>975</v>
      </c>
      <c r="E101" s="20">
        <v>14</v>
      </c>
      <c r="F101" s="20">
        <v>146</v>
      </c>
      <c r="G101" s="20">
        <v>2044</v>
      </c>
      <c r="H101" s="20">
        <v>36</v>
      </c>
      <c r="I101" s="20">
        <v>39</v>
      </c>
      <c r="J101" s="20">
        <v>3</v>
      </c>
      <c r="K101" s="20">
        <v>360</v>
      </c>
      <c r="L101" s="20">
        <v>1080</v>
      </c>
      <c r="M101" s="20">
        <v>0</v>
      </c>
      <c r="N101" s="20"/>
      <c r="O101" s="21"/>
      <c r="P101" s="21"/>
      <c r="Q101" s="20">
        <v>0</v>
      </c>
      <c r="R101" s="20">
        <v>0</v>
      </c>
      <c r="S101" s="20">
        <v>55000</v>
      </c>
      <c r="T101" s="20"/>
      <c r="U101" s="20">
        <f t="shared" si="11"/>
        <v>58124</v>
      </c>
      <c r="V101" s="21">
        <v>0</v>
      </c>
      <c r="W101" s="21">
        <f t="shared" si="7"/>
        <v>58124</v>
      </c>
      <c r="X101" s="20">
        <v>58124</v>
      </c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>
        <v>975</v>
      </c>
      <c r="D102" s="20">
        <v>987</v>
      </c>
      <c r="E102" s="20">
        <v>12</v>
      </c>
      <c r="F102" s="20">
        <v>146</v>
      </c>
      <c r="G102" s="20">
        <v>1752</v>
      </c>
      <c r="H102" s="20">
        <v>39</v>
      </c>
      <c r="I102" s="20">
        <v>42</v>
      </c>
      <c r="J102" s="20">
        <v>3</v>
      </c>
      <c r="K102" s="20">
        <v>360</v>
      </c>
      <c r="L102" s="20">
        <v>1080</v>
      </c>
      <c r="M102" s="20">
        <v>0</v>
      </c>
      <c r="N102" s="20"/>
      <c r="O102" s="21"/>
      <c r="P102" s="21"/>
      <c r="Q102" s="20">
        <v>0</v>
      </c>
      <c r="R102" s="20">
        <v>0</v>
      </c>
      <c r="S102" s="20">
        <v>55000</v>
      </c>
      <c r="T102" s="20"/>
      <c r="U102" s="20">
        <f t="shared" si="11"/>
        <v>57832</v>
      </c>
      <c r="V102" s="21">
        <f t="shared" si="9"/>
        <v>0</v>
      </c>
      <c r="W102" s="21">
        <f t="shared" si="7"/>
        <v>57832</v>
      </c>
      <c r="X102" s="20">
        <v>57832</v>
      </c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987</v>
      </c>
      <c r="D103" s="20">
        <v>1005</v>
      </c>
      <c r="E103" s="20">
        <v>18</v>
      </c>
      <c r="F103" s="20">
        <v>146</v>
      </c>
      <c r="G103" s="20">
        <v>2628</v>
      </c>
      <c r="H103" s="20">
        <v>42</v>
      </c>
      <c r="I103" s="20">
        <v>50</v>
      </c>
      <c r="J103" s="20">
        <v>8</v>
      </c>
      <c r="K103" s="20">
        <v>360</v>
      </c>
      <c r="L103" s="20">
        <v>2880</v>
      </c>
      <c r="M103" s="20">
        <v>0</v>
      </c>
      <c r="N103" s="20"/>
      <c r="O103" s="21"/>
      <c r="P103" s="21"/>
      <c r="Q103" s="20">
        <v>0</v>
      </c>
      <c r="R103" s="20">
        <v>0</v>
      </c>
      <c r="S103" s="20">
        <v>56650</v>
      </c>
      <c r="T103" s="20"/>
      <c r="U103" s="20">
        <f t="shared" si="11"/>
        <v>62158</v>
      </c>
      <c r="V103" s="21">
        <f t="shared" si="9"/>
        <v>0</v>
      </c>
      <c r="W103" s="21">
        <f t="shared" si="7"/>
        <v>62158</v>
      </c>
      <c r="X103" s="20">
        <v>62158</v>
      </c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1005</v>
      </c>
      <c r="D104" s="20">
        <v>1018</v>
      </c>
      <c r="E104" s="20">
        <v>13</v>
      </c>
      <c r="F104" s="20">
        <v>146</v>
      </c>
      <c r="G104" s="20">
        <v>1898</v>
      </c>
      <c r="H104" s="20">
        <v>50</v>
      </c>
      <c r="I104" s="20">
        <v>54</v>
      </c>
      <c r="J104" s="20">
        <v>4</v>
      </c>
      <c r="K104" s="20">
        <v>360</v>
      </c>
      <c r="L104" s="20">
        <v>1440</v>
      </c>
      <c r="M104" s="20">
        <v>0</v>
      </c>
      <c r="N104" s="20"/>
      <c r="O104" s="21"/>
      <c r="P104" s="21"/>
      <c r="Q104" s="20">
        <v>0</v>
      </c>
      <c r="R104" s="20">
        <v>0</v>
      </c>
      <c r="S104" s="20">
        <v>56650</v>
      </c>
      <c r="T104" s="20"/>
      <c r="U104" s="20">
        <f t="shared" si="11"/>
        <v>59988</v>
      </c>
      <c r="V104" s="21">
        <f t="shared" si="9"/>
        <v>0</v>
      </c>
      <c r="W104" s="21">
        <f t="shared" si="7"/>
        <v>59988</v>
      </c>
      <c r="X104" s="20">
        <v>59988</v>
      </c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1018</v>
      </c>
      <c r="D105" s="20">
        <v>1055</v>
      </c>
      <c r="E105" s="20">
        <v>37</v>
      </c>
      <c r="F105" s="20">
        <v>146</v>
      </c>
      <c r="G105" s="20">
        <v>5402</v>
      </c>
      <c r="H105" s="20">
        <v>54</v>
      </c>
      <c r="I105" s="20">
        <v>231</v>
      </c>
      <c r="J105" s="20">
        <v>177</v>
      </c>
      <c r="K105" s="20">
        <v>0</v>
      </c>
      <c r="L105" s="20">
        <v>68580</v>
      </c>
      <c r="M105" s="20">
        <v>0</v>
      </c>
      <c r="N105" s="20"/>
      <c r="O105" s="21"/>
      <c r="P105" s="21"/>
      <c r="Q105" s="20">
        <v>0</v>
      </c>
      <c r="R105" s="20">
        <v>0</v>
      </c>
      <c r="S105" s="20">
        <v>56650</v>
      </c>
      <c r="T105" s="20"/>
      <c r="U105" s="20">
        <f t="shared" si="11"/>
        <v>130632</v>
      </c>
      <c r="V105" s="21">
        <f t="shared" si="9"/>
        <v>0</v>
      </c>
      <c r="W105" s="21">
        <f t="shared" si="7"/>
        <v>130632</v>
      </c>
      <c r="X105" s="20">
        <v>130632</v>
      </c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1055</v>
      </c>
      <c r="D106" s="20">
        <v>1097</v>
      </c>
      <c r="E106" s="20">
        <v>42</v>
      </c>
      <c r="F106" s="20">
        <v>146</v>
      </c>
      <c r="G106" s="20">
        <v>6132</v>
      </c>
      <c r="H106" s="20">
        <v>231</v>
      </c>
      <c r="I106" s="20">
        <v>314</v>
      </c>
      <c r="J106" s="20">
        <v>83</v>
      </c>
      <c r="K106" s="20">
        <v>360</v>
      </c>
      <c r="L106" s="20">
        <v>29880</v>
      </c>
      <c r="M106" s="20">
        <v>0</v>
      </c>
      <c r="N106" s="20"/>
      <c r="O106" s="21"/>
      <c r="P106" s="21"/>
      <c r="Q106" s="20">
        <v>0</v>
      </c>
      <c r="R106" s="20">
        <v>0</v>
      </c>
      <c r="S106" s="20">
        <v>56650</v>
      </c>
      <c r="T106" s="20"/>
      <c r="U106" s="20">
        <f t="shared" si="11"/>
        <v>92662</v>
      </c>
      <c r="V106" s="21">
        <f t="shared" si="9"/>
        <v>0</v>
      </c>
      <c r="W106" s="21">
        <f t="shared" si="7"/>
        <v>92662</v>
      </c>
      <c r="X106" s="20">
        <v>92662</v>
      </c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>
        <v>1097</v>
      </c>
      <c r="D107" s="20">
        <v>1130</v>
      </c>
      <c r="E107" s="20">
        <v>33</v>
      </c>
      <c r="F107" s="20">
        <v>146</v>
      </c>
      <c r="G107" s="20">
        <v>4818</v>
      </c>
      <c r="H107" s="20">
        <v>314</v>
      </c>
      <c r="I107" s="20">
        <v>329</v>
      </c>
      <c r="J107" s="20">
        <v>15</v>
      </c>
      <c r="K107" s="20">
        <v>360</v>
      </c>
      <c r="L107" s="20">
        <v>5400</v>
      </c>
      <c r="M107" s="20">
        <v>0</v>
      </c>
      <c r="N107" s="20"/>
      <c r="O107" s="21"/>
      <c r="P107" s="21"/>
      <c r="Q107" s="20">
        <v>0</v>
      </c>
      <c r="R107" s="20">
        <v>0</v>
      </c>
      <c r="S107" s="20">
        <v>56650</v>
      </c>
      <c r="T107" s="20"/>
      <c r="U107" s="20">
        <f t="shared" si="11"/>
        <v>66868</v>
      </c>
      <c r="V107" s="21">
        <f t="shared" si="9"/>
        <v>0</v>
      </c>
      <c r="W107" s="21">
        <f t="shared" si="7"/>
        <v>66868</v>
      </c>
      <c r="X107" s="20">
        <v>66868</v>
      </c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1130</v>
      </c>
      <c r="D108" s="20">
        <v>1131</v>
      </c>
      <c r="E108" s="20">
        <v>1</v>
      </c>
      <c r="F108" s="20">
        <v>146</v>
      </c>
      <c r="G108" s="20">
        <v>146</v>
      </c>
      <c r="H108" s="20">
        <v>329</v>
      </c>
      <c r="I108" s="20">
        <v>329</v>
      </c>
      <c r="J108" s="20">
        <v>0</v>
      </c>
      <c r="K108" s="20">
        <v>0</v>
      </c>
      <c r="L108" s="20">
        <v>0</v>
      </c>
      <c r="M108" s="20">
        <v>0</v>
      </c>
      <c r="N108" s="20"/>
      <c r="O108" s="21"/>
      <c r="P108" s="21"/>
      <c r="Q108" s="20">
        <v>0</v>
      </c>
      <c r="R108" s="20">
        <v>0</v>
      </c>
      <c r="S108" s="20">
        <v>56650</v>
      </c>
      <c r="T108" s="20"/>
      <c r="U108" s="20">
        <f t="shared" si="11"/>
        <v>56796</v>
      </c>
      <c r="V108" s="21">
        <f t="shared" si="9"/>
        <v>0</v>
      </c>
      <c r="W108" s="21">
        <f t="shared" si="7"/>
        <v>56796</v>
      </c>
      <c r="X108" s="20">
        <v>56769</v>
      </c>
      <c r="Y108" s="21">
        <f t="shared" si="8"/>
        <v>27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1131</v>
      </c>
      <c r="D109" s="20">
        <v>1199</v>
      </c>
      <c r="E109" s="20">
        <v>68</v>
      </c>
      <c r="F109" s="20">
        <v>146</v>
      </c>
      <c r="G109" s="20">
        <v>9928</v>
      </c>
      <c r="H109" s="20">
        <v>329</v>
      </c>
      <c r="I109" s="20">
        <v>337</v>
      </c>
      <c r="J109" s="20">
        <v>8</v>
      </c>
      <c r="K109" s="20">
        <v>360</v>
      </c>
      <c r="L109" s="20">
        <v>2880</v>
      </c>
      <c r="M109" s="20">
        <v>0</v>
      </c>
      <c r="N109" s="20"/>
      <c r="O109" s="21"/>
      <c r="P109" s="21"/>
      <c r="Q109" s="20">
        <v>0</v>
      </c>
      <c r="R109" s="20">
        <v>0</v>
      </c>
      <c r="S109" s="20">
        <v>56650</v>
      </c>
      <c r="T109" s="20"/>
      <c r="U109" s="20">
        <f t="shared" si="11"/>
        <v>69458</v>
      </c>
      <c r="V109" s="21">
        <f t="shared" si="9"/>
        <v>27</v>
      </c>
      <c r="W109" s="21">
        <f t="shared" si="7"/>
        <v>69485</v>
      </c>
      <c r="X109" s="20">
        <v>69485</v>
      </c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1199</v>
      </c>
      <c r="D110" s="20">
        <v>1236</v>
      </c>
      <c r="E110" s="20">
        <v>37</v>
      </c>
      <c r="F110" s="20">
        <v>146</v>
      </c>
      <c r="G110" s="20">
        <v>5402</v>
      </c>
      <c r="H110" s="20">
        <v>337</v>
      </c>
      <c r="I110" s="20">
        <v>394</v>
      </c>
      <c r="J110" s="20">
        <v>57</v>
      </c>
      <c r="K110" s="20">
        <v>360</v>
      </c>
      <c r="L110" s="20">
        <v>20520</v>
      </c>
      <c r="M110" s="20">
        <v>0</v>
      </c>
      <c r="N110" s="20"/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1"/>
        <v>82572</v>
      </c>
      <c r="V110" s="21">
        <f t="shared" si="9"/>
        <v>0</v>
      </c>
      <c r="W110" s="21">
        <f t="shared" si="7"/>
        <v>82572</v>
      </c>
      <c r="X110" s="20">
        <v>82572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1236</v>
      </c>
      <c r="D111" s="20">
        <v>1304</v>
      </c>
      <c r="E111" s="20">
        <v>68</v>
      </c>
      <c r="F111" s="20">
        <v>146</v>
      </c>
      <c r="G111" s="20">
        <v>9928</v>
      </c>
      <c r="H111" s="20">
        <v>394</v>
      </c>
      <c r="I111" s="20">
        <v>466</v>
      </c>
      <c r="J111" s="20">
        <v>72</v>
      </c>
      <c r="K111" s="20">
        <v>360</v>
      </c>
      <c r="L111" s="20">
        <v>25920</v>
      </c>
      <c r="M111" s="20">
        <v>0</v>
      </c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1"/>
        <v>92498</v>
      </c>
      <c r="V111" s="21">
        <f t="shared" si="9"/>
        <v>0</v>
      </c>
      <c r="W111" s="21">
        <f t="shared" si="7"/>
        <v>92498</v>
      </c>
      <c r="X111" s="20">
        <v>92498</v>
      </c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1304</v>
      </c>
      <c r="D112" s="20">
        <v>1402</v>
      </c>
      <c r="E112" s="20">
        <v>98</v>
      </c>
      <c r="F112" s="20">
        <v>146</v>
      </c>
      <c r="G112" s="20">
        <v>14308</v>
      </c>
      <c r="H112" s="20">
        <v>466</v>
      </c>
      <c r="I112" s="20">
        <v>541</v>
      </c>
      <c r="J112" s="20">
        <v>75</v>
      </c>
      <c r="K112" s="20">
        <v>360</v>
      </c>
      <c r="L112" s="20">
        <v>27000</v>
      </c>
      <c r="M112" s="20">
        <v>0</v>
      </c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97958</v>
      </c>
      <c r="V112" s="21">
        <f t="shared" si="9"/>
        <v>0</v>
      </c>
      <c r="W112" s="21">
        <f t="shared" si="7"/>
        <v>97958</v>
      </c>
      <c r="X112" s="20">
        <v>97958</v>
      </c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1402</v>
      </c>
      <c r="D113" s="20">
        <v>1528</v>
      </c>
      <c r="E113" s="20">
        <v>126</v>
      </c>
      <c r="F113" s="20">
        <v>146</v>
      </c>
      <c r="G113" s="20">
        <v>18396</v>
      </c>
      <c r="H113" s="20">
        <v>541</v>
      </c>
      <c r="I113" s="20">
        <v>689</v>
      </c>
      <c r="J113" s="20">
        <v>148</v>
      </c>
      <c r="K113" s="20">
        <v>360</v>
      </c>
      <c r="L113" s="20">
        <v>53280</v>
      </c>
      <c r="M113" s="20">
        <v>0</v>
      </c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128326</v>
      </c>
      <c r="V113" s="21">
        <f t="shared" si="9"/>
        <v>0</v>
      </c>
      <c r="W113" s="21">
        <f t="shared" si="7"/>
        <v>128326</v>
      </c>
      <c r="X113" s="20">
        <v>128326</v>
      </c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1528</v>
      </c>
      <c r="D114" s="20">
        <v>1730</v>
      </c>
      <c r="E114" s="20">
        <v>202</v>
      </c>
      <c r="F114" s="20">
        <v>146</v>
      </c>
      <c r="G114" s="20">
        <v>29492</v>
      </c>
      <c r="H114" s="20">
        <v>689</v>
      </c>
      <c r="I114" s="20">
        <v>895</v>
      </c>
      <c r="J114" s="20">
        <v>206</v>
      </c>
      <c r="K114" s="20">
        <v>0</v>
      </c>
      <c r="L114" s="20">
        <v>85320</v>
      </c>
      <c r="M114" s="20">
        <v>0</v>
      </c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171462</v>
      </c>
      <c r="V114" s="21">
        <f t="shared" si="9"/>
        <v>0</v>
      </c>
      <c r="W114" s="21">
        <f t="shared" si="7"/>
        <v>171462</v>
      </c>
      <c r="X114" s="20">
        <v>171462</v>
      </c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1730</v>
      </c>
      <c r="D115" s="20">
        <v>1874</v>
      </c>
      <c r="E115" s="20">
        <v>144</v>
      </c>
      <c r="F115" s="20">
        <v>146</v>
      </c>
      <c r="G115" s="20">
        <v>21024</v>
      </c>
      <c r="H115" s="20">
        <v>895</v>
      </c>
      <c r="I115" s="20">
        <v>1045</v>
      </c>
      <c r="J115" s="20">
        <v>150</v>
      </c>
      <c r="K115" s="20">
        <v>360</v>
      </c>
      <c r="L115" s="20">
        <v>54000</v>
      </c>
      <c r="M115" s="20">
        <v>0</v>
      </c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133883</v>
      </c>
      <c r="V115" s="21">
        <f t="shared" si="9"/>
        <v>0</v>
      </c>
      <c r="W115" s="21">
        <f t="shared" si="7"/>
        <v>133883</v>
      </c>
      <c r="X115" s="20">
        <v>133883</v>
      </c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1874</v>
      </c>
      <c r="D116" s="20">
        <v>1996</v>
      </c>
      <c r="E116" s="20">
        <v>122</v>
      </c>
      <c r="F116" s="20">
        <v>146</v>
      </c>
      <c r="G116" s="20">
        <v>17812</v>
      </c>
      <c r="H116" s="20">
        <v>1045</v>
      </c>
      <c r="I116" s="20">
        <v>1157</v>
      </c>
      <c r="J116" s="20">
        <v>112</v>
      </c>
      <c r="K116" s="20">
        <v>360</v>
      </c>
      <c r="L116" s="20">
        <v>40320</v>
      </c>
      <c r="M116" s="20">
        <v>0</v>
      </c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116991</v>
      </c>
      <c r="V116" s="21">
        <f t="shared" si="9"/>
        <v>0</v>
      </c>
      <c r="W116" s="21">
        <f t="shared" si="7"/>
        <v>116991</v>
      </c>
      <c r="X116" s="20">
        <v>116991</v>
      </c>
      <c r="Y116" s="21">
        <f t="shared" si="8"/>
        <v>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1996</v>
      </c>
      <c r="D117" s="20">
        <v>2198</v>
      </c>
      <c r="E117" s="20">
        <v>202</v>
      </c>
      <c r="F117" s="20">
        <v>146</v>
      </c>
      <c r="G117" s="20">
        <v>29492</v>
      </c>
      <c r="H117" s="20">
        <v>1157</v>
      </c>
      <c r="I117" s="20">
        <v>1375</v>
      </c>
      <c r="J117" s="20">
        <v>218</v>
      </c>
      <c r="K117" s="20">
        <v>0</v>
      </c>
      <c r="L117" s="20">
        <v>93960</v>
      </c>
      <c r="M117" s="20">
        <v>0</v>
      </c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182311</v>
      </c>
      <c r="V117" s="21">
        <f t="shared" si="9"/>
        <v>0</v>
      </c>
      <c r="W117" s="21">
        <f t="shared" si="7"/>
        <v>182311</v>
      </c>
      <c r="X117" s="20">
        <v>182311</v>
      </c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2198</v>
      </c>
      <c r="D118" s="20">
        <v>2270</v>
      </c>
      <c r="E118" s="20">
        <v>72</v>
      </c>
      <c r="F118" s="20">
        <v>146</v>
      </c>
      <c r="G118" s="20">
        <v>10512</v>
      </c>
      <c r="H118" s="20">
        <v>1375</v>
      </c>
      <c r="I118" s="20">
        <v>1490</v>
      </c>
      <c r="J118" s="20">
        <v>115</v>
      </c>
      <c r="K118" s="20">
        <v>360</v>
      </c>
      <c r="L118" s="20">
        <v>41400</v>
      </c>
      <c r="M118" s="20">
        <v>0</v>
      </c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110771</v>
      </c>
      <c r="V118" s="21">
        <f t="shared" si="9"/>
        <v>0</v>
      </c>
      <c r="W118" s="21">
        <f t="shared" si="7"/>
        <v>110771</v>
      </c>
      <c r="X118" s="20">
        <v>110771</v>
      </c>
      <c r="Y118" s="21">
        <f t="shared" si="8"/>
        <v>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2270</v>
      </c>
      <c r="D119" s="20">
        <v>2362</v>
      </c>
      <c r="E119" s="20">
        <v>92</v>
      </c>
      <c r="F119" s="20">
        <v>146</v>
      </c>
      <c r="G119" s="20">
        <v>13432</v>
      </c>
      <c r="H119" s="20">
        <v>1490</v>
      </c>
      <c r="I119" s="20">
        <v>1543</v>
      </c>
      <c r="J119" s="20">
        <v>53</v>
      </c>
      <c r="K119" s="20">
        <v>360</v>
      </c>
      <c r="L119" s="20">
        <v>19080</v>
      </c>
      <c r="M119" s="20">
        <v>0</v>
      </c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91371</v>
      </c>
      <c r="V119" s="21">
        <f t="shared" si="9"/>
        <v>0</v>
      </c>
      <c r="W119" s="21">
        <f t="shared" si="7"/>
        <v>91371</v>
      </c>
      <c r="X119" s="20">
        <v>91371</v>
      </c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2362</v>
      </c>
      <c r="D120" s="20">
        <v>2465</v>
      </c>
      <c r="E120" s="20">
        <v>103</v>
      </c>
      <c r="F120" s="20">
        <v>146</v>
      </c>
      <c r="G120" s="20">
        <v>15038</v>
      </c>
      <c r="H120" s="20">
        <v>1543</v>
      </c>
      <c r="I120" s="20">
        <v>1553</v>
      </c>
      <c r="J120" s="20">
        <v>10</v>
      </c>
      <c r="K120" s="20">
        <v>360</v>
      </c>
      <c r="L120" s="20">
        <v>3600</v>
      </c>
      <c r="M120" s="20">
        <v>0</v>
      </c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77497</v>
      </c>
      <c r="V120" s="21">
        <f t="shared" si="9"/>
        <v>0</v>
      </c>
      <c r="W120" s="21">
        <f t="shared" si="7"/>
        <v>77497</v>
      </c>
      <c r="X120" s="20">
        <v>77497</v>
      </c>
      <c r="Y120" s="21">
        <f t="shared" si="8"/>
        <v>0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2465</v>
      </c>
      <c r="D121" s="20">
        <v>2537</v>
      </c>
      <c r="E121" s="20">
        <v>72</v>
      </c>
      <c r="F121" s="20">
        <v>146</v>
      </c>
      <c r="G121" s="20">
        <v>10512</v>
      </c>
      <c r="H121" s="20">
        <v>1553</v>
      </c>
      <c r="I121" s="20">
        <v>1555</v>
      </c>
      <c r="J121" s="20">
        <v>2</v>
      </c>
      <c r="K121" s="20">
        <v>360</v>
      </c>
      <c r="L121" s="20">
        <v>720</v>
      </c>
      <c r="M121" s="20">
        <v>0</v>
      </c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70091</v>
      </c>
      <c r="V121" s="21">
        <f t="shared" si="9"/>
        <v>0</v>
      </c>
      <c r="W121" s="21">
        <f t="shared" si="7"/>
        <v>70091</v>
      </c>
      <c r="X121" s="20">
        <v>70091</v>
      </c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2537</v>
      </c>
      <c r="D122" s="20">
        <v>2622</v>
      </c>
      <c r="E122" s="20">
        <v>85</v>
      </c>
      <c r="F122" s="20">
        <v>146</v>
      </c>
      <c r="G122" s="20">
        <v>12410</v>
      </c>
      <c r="H122" s="20">
        <v>1555</v>
      </c>
      <c r="I122" s="20">
        <v>1558</v>
      </c>
      <c r="J122" s="20">
        <v>3</v>
      </c>
      <c r="K122" s="20">
        <v>360</v>
      </c>
      <c r="L122" s="20">
        <v>1080</v>
      </c>
      <c r="M122" s="20">
        <v>0</v>
      </c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72349</v>
      </c>
      <c r="V122" s="21">
        <f t="shared" si="9"/>
        <v>0</v>
      </c>
      <c r="W122" s="21">
        <f t="shared" si="7"/>
        <v>72349</v>
      </c>
      <c r="X122" s="20">
        <v>72349</v>
      </c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2622</v>
      </c>
      <c r="D123" s="20">
        <v>2820</v>
      </c>
      <c r="E123" s="20">
        <v>198</v>
      </c>
      <c r="F123" s="20">
        <v>146</v>
      </c>
      <c r="G123" s="20">
        <v>28908</v>
      </c>
      <c r="H123" s="20">
        <v>1558</v>
      </c>
      <c r="I123" s="20">
        <v>1592</v>
      </c>
      <c r="J123" s="20">
        <v>34</v>
      </c>
      <c r="K123" s="20">
        <v>360</v>
      </c>
      <c r="L123" s="20">
        <v>12240</v>
      </c>
      <c r="M123" s="20">
        <v>0</v>
      </c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100007</v>
      </c>
      <c r="V123" s="21">
        <f t="shared" si="9"/>
        <v>0</v>
      </c>
      <c r="W123" s="21">
        <f t="shared" si="7"/>
        <v>100007</v>
      </c>
      <c r="X123" s="20">
        <v>100007</v>
      </c>
      <c r="Y123" s="21">
        <f t="shared" si="8"/>
        <v>0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2820</v>
      </c>
      <c r="D124" s="20">
        <v>2953</v>
      </c>
      <c r="E124" s="20">
        <v>133</v>
      </c>
      <c r="F124" s="20">
        <v>146</v>
      </c>
      <c r="G124" s="20">
        <v>19418</v>
      </c>
      <c r="H124" s="20">
        <v>1592</v>
      </c>
      <c r="I124" s="20">
        <v>1632</v>
      </c>
      <c r="J124" s="20">
        <v>40</v>
      </c>
      <c r="K124" s="20">
        <v>360</v>
      </c>
      <c r="L124" s="20">
        <v>14400</v>
      </c>
      <c r="M124" s="20">
        <v>0</v>
      </c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92677</v>
      </c>
      <c r="V124" s="21">
        <f t="shared" si="9"/>
        <v>0</v>
      </c>
      <c r="W124" s="21">
        <f t="shared" si="7"/>
        <v>92677</v>
      </c>
      <c r="X124" s="20">
        <v>92677</v>
      </c>
      <c r="Y124" s="21">
        <f t="shared" si="8"/>
        <v>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2953</v>
      </c>
      <c r="D125" s="20">
        <v>3144</v>
      </c>
      <c r="E125" s="20">
        <v>191</v>
      </c>
      <c r="F125" s="20">
        <v>146</v>
      </c>
      <c r="G125" s="20">
        <v>27886</v>
      </c>
      <c r="H125" s="20">
        <v>1632</v>
      </c>
      <c r="I125" s="20">
        <v>1725</v>
      </c>
      <c r="J125" s="20">
        <v>93</v>
      </c>
      <c r="K125" s="20">
        <v>360</v>
      </c>
      <c r="L125" s="20">
        <v>33480</v>
      </c>
      <c r="M125" s="20">
        <v>0</v>
      </c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1"/>
        <v>120225</v>
      </c>
      <c r="V125" s="21">
        <f t="shared" si="9"/>
        <v>0</v>
      </c>
      <c r="W125" s="21">
        <f t="shared" si="7"/>
        <v>120225</v>
      </c>
      <c r="X125" s="20">
        <v>120225</v>
      </c>
      <c r="Y125" s="21">
        <f t="shared" si="8"/>
        <v>0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3144</v>
      </c>
      <c r="D126" s="20">
        <v>3314</v>
      </c>
      <c r="E126" s="20">
        <v>170</v>
      </c>
      <c r="F126" s="20">
        <v>146</v>
      </c>
      <c r="G126" s="20">
        <v>24820</v>
      </c>
      <c r="H126" s="20">
        <v>1725</v>
      </c>
      <c r="I126" s="20">
        <v>1844</v>
      </c>
      <c r="J126" s="20">
        <v>119</v>
      </c>
      <c r="K126" s="20">
        <v>360</v>
      </c>
      <c r="L126" s="20">
        <v>42840</v>
      </c>
      <c r="M126" s="20">
        <v>0</v>
      </c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1"/>
        <v>126519</v>
      </c>
      <c r="V126" s="21">
        <f t="shared" si="9"/>
        <v>0</v>
      </c>
      <c r="W126" s="21">
        <f t="shared" si="7"/>
        <v>126519</v>
      </c>
      <c r="X126" s="20">
        <v>126519</v>
      </c>
      <c r="Y126" s="21">
        <f t="shared" si="8"/>
        <v>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3314</v>
      </c>
      <c r="D127" s="20">
        <v>3584</v>
      </c>
      <c r="E127" s="20">
        <v>270</v>
      </c>
      <c r="F127" s="20">
        <v>146</v>
      </c>
      <c r="G127" s="20">
        <v>39420</v>
      </c>
      <c r="H127" s="20">
        <v>1844</v>
      </c>
      <c r="I127" s="20">
        <v>1983</v>
      </c>
      <c r="J127" s="20">
        <v>139</v>
      </c>
      <c r="K127" s="20">
        <v>360</v>
      </c>
      <c r="L127" s="20">
        <v>50040</v>
      </c>
      <c r="M127" s="20"/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1"/>
        <v>149194</v>
      </c>
      <c r="V127" s="21">
        <f t="shared" si="9"/>
        <v>0</v>
      </c>
      <c r="W127" s="21">
        <f t="shared" si="7"/>
        <v>149194</v>
      </c>
      <c r="X127" s="20">
        <v>149194</v>
      </c>
      <c r="Y127" s="21">
        <f t="shared" si="8"/>
        <v>0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3584</v>
      </c>
      <c r="D128" s="20">
        <v>3777</v>
      </c>
      <c r="E128" s="20">
        <v>193</v>
      </c>
      <c r="F128" s="20">
        <v>146</v>
      </c>
      <c r="G128" s="20">
        <v>28178</v>
      </c>
      <c r="H128" s="20">
        <v>1983</v>
      </c>
      <c r="I128" s="20">
        <v>2067</v>
      </c>
      <c r="J128" s="20">
        <v>84</v>
      </c>
      <c r="K128" s="20">
        <v>360</v>
      </c>
      <c r="L128" s="20">
        <v>30240</v>
      </c>
      <c r="M128" s="20">
        <v>0</v>
      </c>
      <c r="N128" s="20">
        <v>12288</v>
      </c>
      <c r="O128" s="21"/>
      <c r="P128" s="21"/>
      <c r="Q128" s="20">
        <v>0</v>
      </c>
      <c r="R128" s="20"/>
      <c r="S128" s="20">
        <v>59734</v>
      </c>
      <c r="T128" s="20"/>
      <c r="U128" s="20">
        <f t="shared" si="11"/>
        <v>130440</v>
      </c>
      <c r="V128" s="21">
        <f t="shared" si="9"/>
        <v>0</v>
      </c>
      <c r="W128" s="21">
        <f t="shared" si="7"/>
        <v>130440</v>
      </c>
      <c r="X128" s="20">
        <v>130440</v>
      </c>
      <c r="Y128" s="21">
        <f t="shared" si="8"/>
        <v>0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3777</v>
      </c>
      <c r="D129" s="20">
        <v>3953</v>
      </c>
      <c r="E129" s="20">
        <v>176</v>
      </c>
      <c r="F129" s="20">
        <v>146</v>
      </c>
      <c r="G129" s="20">
        <v>25696</v>
      </c>
      <c r="H129" s="20">
        <v>2067</v>
      </c>
      <c r="I129" s="20">
        <v>2184</v>
      </c>
      <c r="J129" s="20">
        <v>117</v>
      </c>
      <c r="K129" s="20">
        <v>360</v>
      </c>
      <c r="L129" s="20">
        <v>42120</v>
      </c>
      <c r="M129" s="20">
        <v>0</v>
      </c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ref="U129:U160" si="12">G129+L129+M129+R129+S129+N129+Q129+T129</f>
        <v>127550</v>
      </c>
      <c r="V129" s="21">
        <f t="shared" si="9"/>
        <v>0</v>
      </c>
      <c r="W129" s="21">
        <f t="shared" si="7"/>
        <v>127550</v>
      </c>
      <c r="X129" s="20">
        <v>127550</v>
      </c>
      <c r="Y129" s="21">
        <f t="shared" si="8"/>
        <v>0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3953</v>
      </c>
      <c r="D130" s="20">
        <v>4132</v>
      </c>
      <c r="E130" s="20">
        <v>179</v>
      </c>
      <c r="F130" s="20">
        <v>146</v>
      </c>
      <c r="G130" s="20">
        <v>26134</v>
      </c>
      <c r="H130" s="20">
        <v>2184</v>
      </c>
      <c r="I130" s="20">
        <v>2289</v>
      </c>
      <c r="J130" s="20">
        <v>105</v>
      </c>
      <c r="K130" s="20">
        <v>360</v>
      </c>
      <c r="L130" s="20">
        <v>37800</v>
      </c>
      <c r="M130" s="20">
        <v>0</v>
      </c>
      <c r="N130" s="20"/>
      <c r="O130" s="21"/>
      <c r="P130" s="21"/>
      <c r="Q130" s="20">
        <v>0</v>
      </c>
      <c r="R130" s="20">
        <v>0</v>
      </c>
      <c r="S130" s="20">
        <v>59734</v>
      </c>
      <c r="T130" s="20"/>
      <c r="U130" s="20">
        <f t="shared" si="12"/>
        <v>123668</v>
      </c>
      <c r="V130" s="21">
        <f t="shared" si="9"/>
        <v>0</v>
      </c>
      <c r="W130" s="21">
        <f t="shared" si="7"/>
        <v>123668</v>
      </c>
      <c r="X130" s="20">
        <v>123668</v>
      </c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4132</v>
      </c>
      <c r="D131" s="20">
        <v>4341</v>
      </c>
      <c r="E131" s="20">
        <v>209</v>
      </c>
      <c r="F131" s="20">
        <v>146</v>
      </c>
      <c r="G131" s="20">
        <v>30514</v>
      </c>
      <c r="H131" s="20">
        <v>2289</v>
      </c>
      <c r="I131" s="20">
        <v>2406</v>
      </c>
      <c r="J131" s="20">
        <v>117</v>
      </c>
      <c r="K131" s="20">
        <v>360</v>
      </c>
      <c r="L131" s="20">
        <v>42120</v>
      </c>
      <c r="M131" s="20">
        <v>0</v>
      </c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2"/>
        <v>132368</v>
      </c>
      <c r="V131" s="21">
        <f t="shared" si="9"/>
        <v>0</v>
      </c>
      <c r="W131" s="21">
        <f t="shared" si="7"/>
        <v>132368</v>
      </c>
      <c r="X131" s="20">
        <v>132368</v>
      </c>
      <c r="Y131" s="21">
        <f t="shared" si="8"/>
        <v>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4341</v>
      </c>
      <c r="D132" s="20">
        <v>4429</v>
      </c>
      <c r="E132" s="20">
        <v>88</v>
      </c>
      <c r="F132" s="20">
        <v>146</v>
      </c>
      <c r="G132" s="20">
        <v>12848</v>
      </c>
      <c r="H132" s="20">
        <v>2406</v>
      </c>
      <c r="I132" s="20">
        <v>2441</v>
      </c>
      <c r="J132" s="20">
        <v>35</v>
      </c>
      <c r="K132" s="20">
        <v>360</v>
      </c>
      <c r="L132" s="20">
        <v>12600</v>
      </c>
      <c r="M132" s="20">
        <v>0</v>
      </c>
      <c r="N132" s="20"/>
      <c r="O132" s="21"/>
      <c r="P132" s="21"/>
      <c r="Q132" s="20">
        <v>0</v>
      </c>
      <c r="R132" s="20">
        <v>0</v>
      </c>
      <c r="S132" s="20">
        <v>59734</v>
      </c>
      <c r="T132" s="20"/>
      <c r="U132" s="20">
        <f t="shared" si="12"/>
        <v>85182</v>
      </c>
      <c r="V132" s="21">
        <f t="shared" si="9"/>
        <v>0</v>
      </c>
      <c r="W132" s="21">
        <f t="shared" si="7"/>
        <v>85182</v>
      </c>
      <c r="X132" s="20">
        <v>85182</v>
      </c>
      <c r="Y132" s="21">
        <f t="shared" si="8"/>
        <v>0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4429</v>
      </c>
      <c r="D133" s="20">
        <v>4481</v>
      </c>
      <c r="E133" s="20">
        <v>52</v>
      </c>
      <c r="F133" s="20">
        <v>146</v>
      </c>
      <c r="G133" s="20">
        <v>7592</v>
      </c>
      <c r="H133" s="20">
        <v>2441</v>
      </c>
      <c r="I133" s="20">
        <v>2441</v>
      </c>
      <c r="J133" s="20">
        <v>0</v>
      </c>
      <c r="K133" s="20"/>
      <c r="L133" s="20">
        <v>0</v>
      </c>
      <c r="M133" s="20">
        <v>0</v>
      </c>
      <c r="N133" s="20"/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12"/>
        <v>67326</v>
      </c>
      <c r="V133" s="21">
        <f t="shared" si="9"/>
        <v>0</v>
      </c>
      <c r="W133" s="21">
        <f t="shared" si="7"/>
        <v>67326</v>
      </c>
      <c r="X133" s="20">
        <v>67326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4481</v>
      </c>
      <c r="D134" s="20">
        <v>4535</v>
      </c>
      <c r="E134" s="20">
        <v>54</v>
      </c>
      <c r="F134" s="20">
        <v>146</v>
      </c>
      <c r="G134" s="20">
        <v>7884</v>
      </c>
      <c r="H134" s="20">
        <v>2441</v>
      </c>
      <c r="I134" s="20">
        <v>2445</v>
      </c>
      <c r="J134" s="20">
        <v>4</v>
      </c>
      <c r="K134" s="20">
        <v>360</v>
      </c>
      <c r="L134" s="20">
        <v>1440</v>
      </c>
      <c r="M134" s="20">
        <v>0</v>
      </c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2"/>
        <v>69058</v>
      </c>
      <c r="V134" s="21">
        <f t="shared" si="9"/>
        <v>0</v>
      </c>
      <c r="W134" s="21">
        <f t="shared" si="7"/>
        <v>69058</v>
      </c>
      <c r="X134" s="20">
        <v>69058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4535</v>
      </c>
      <c r="D135" s="20">
        <v>4586</v>
      </c>
      <c r="E135" s="20">
        <v>51</v>
      </c>
      <c r="F135" s="20">
        <v>146</v>
      </c>
      <c r="G135" s="20">
        <v>7446</v>
      </c>
      <c r="H135" s="20">
        <v>2445</v>
      </c>
      <c r="I135" s="20">
        <v>2448</v>
      </c>
      <c r="J135" s="20">
        <v>3</v>
      </c>
      <c r="K135" s="20">
        <v>360</v>
      </c>
      <c r="L135" s="20">
        <v>1080</v>
      </c>
      <c r="M135" s="20">
        <v>0</v>
      </c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2"/>
        <v>68260</v>
      </c>
      <c r="V135" s="21">
        <f t="shared" si="9"/>
        <v>0</v>
      </c>
      <c r="W135" s="21">
        <f t="shared" si="7"/>
        <v>68260</v>
      </c>
      <c r="X135" s="20">
        <v>68260</v>
      </c>
      <c r="Y135" s="21">
        <f t="shared" si="8"/>
        <v>0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4586</v>
      </c>
      <c r="D136" s="20">
        <v>4823</v>
      </c>
      <c r="E136" s="20">
        <v>237</v>
      </c>
      <c r="F136" s="20">
        <v>146</v>
      </c>
      <c r="G136" s="20">
        <v>34602</v>
      </c>
      <c r="H136" s="20">
        <v>2448</v>
      </c>
      <c r="I136" s="20">
        <v>2580</v>
      </c>
      <c r="J136" s="20">
        <v>132</v>
      </c>
      <c r="K136" s="20">
        <v>360</v>
      </c>
      <c r="L136" s="20">
        <v>47520</v>
      </c>
      <c r="M136" s="20">
        <v>0</v>
      </c>
      <c r="N136" s="20"/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12"/>
        <v>141856</v>
      </c>
      <c r="V136" s="21">
        <f t="shared" si="9"/>
        <v>0</v>
      </c>
      <c r="W136" s="21">
        <f t="shared" ref="W136:W186" si="13">U136+V136</f>
        <v>141856</v>
      </c>
      <c r="X136" s="20">
        <v>141856</v>
      </c>
      <c r="Y136" s="21">
        <f t="shared" ref="Y136:Y186" si="14">W136-X136</f>
        <v>0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4823</v>
      </c>
      <c r="D137" s="20">
        <v>5018</v>
      </c>
      <c r="E137" s="20">
        <v>195</v>
      </c>
      <c r="F137" s="20">
        <v>146</v>
      </c>
      <c r="G137" s="20">
        <v>28470</v>
      </c>
      <c r="H137" s="20">
        <v>2580</v>
      </c>
      <c r="I137" s="20">
        <v>2710</v>
      </c>
      <c r="J137" s="20">
        <v>130</v>
      </c>
      <c r="K137" s="20">
        <v>360</v>
      </c>
      <c r="L137" s="20">
        <v>46800</v>
      </c>
      <c r="M137" s="20">
        <v>0</v>
      </c>
      <c r="N137" s="20"/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12"/>
        <v>135004</v>
      </c>
      <c r="V137" s="21">
        <f t="shared" ref="V137:V186" si="15">Y136</f>
        <v>0</v>
      </c>
      <c r="W137" s="21">
        <f t="shared" si="13"/>
        <v>135004</v>
      </c>
      <c r="X137" s="20">
        <v>135004</v>
      </c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5018</v>
      </c>
      <c r="D138" s="20">
        <v>5323</v>
      </c>
      <c r="E138" s="20">
        <v>305</v>
      </c>
      <c r="F138" s="20">
        <v>146</v>
      </c>
      <c r="G138" s="20">
        <v>44530</v>
      </c>
      <c r="H138" s="20">
        <v>2710</v>
      </c>
      <c r="I138" s="20">
        <v>2851</v>
      </c>
      <c r="J138" s="20">
        <v>141</v>
      </c>
      <c r="K138" s="20">
        <v>360</v>
      </c>
      <c r="L138" s="20">
        <v>50760</v>
      </c>
      <c r="M138" s="20">
        <v>0</v>
      </c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/>
      <c r="U138" s="20">
        <f t="shared" si="12"/>
        <v>175024</v>
      </c>
      <c r="V138" s="21">
        <f t="shared" si="15"/>
        <v>0</v>
      </c>
      <c r="W138" s="21">
        <f t="shared" si="13"/>
        <v>175024</v>
      </c>
      <c r="X138" s="20">
        <v>175024</v>
      </c>
      <c r="Y138" s="21">
        <f t="shared" si="14"/>
        <v>0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5323</v>
      </c>
      <c r="D139" s="20">
        <v>5518</v>
      </c>
      <c r="E139" s="20">
        <v>195</v>
      </c>
      <c r="F139" s="20">
        <v>146</v>
      </c>
      <c r="G139" s="20">
        <v>28470</v>
      </c>
      <c r="H139" s="20">
        <v>2851</v>
      </c>
      <c r="I139" s="20">
        <v>2980</v>
      </c>
      <c r="J139" s="20">
        <v>129</v>
      </c>
      <c r="K139" s="20"/>
      <c r="L139" s="20">
        <v>48060</v>
      </c>
      <c r="M139" s="20">
        <v>0</v>
      </c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/>
      <c r="U139" s="20">
        <f t="shared" si="12"/>
        <v>143066</v>
      </c>
      <c r="V139" s="21">
        <f t="shared" si="15"/>
        <v>0</v>
      </c>
      <c r="W139" s="21">
        <f t="shared" si="13"/>
        <v>143066</v>
      </c>
      <c r="X139" s="20">
        <v>143066</v>
      </c>
      <c r="Y139" s="21">
        <f t="shared" si="14"/>
        <v>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5518</v>
      </c>
      <c r="D140" s="20">
        <v>5639</v>
      </c>
      <c r="E140" s="20">
        <v>121</v>
      </c>
      <c r="F140" s="20">
        <v>146</v>
      </c>
      <c r="G140" s="20">
        <v>17666</v>
      </c>
      <c r="H140" s="20">
        <v>2980</v>
      </c>
      <c r="I140" s="20">
        <v>3073</v>
      </c>
      <c r="J140" s="20">
        <v>93</v>
      </c>
      <c r="K140" s="20">
        <v>360</v>
      </c>
      <c r="L140" s="20">
        <v>33480</v>
      </c>
      <c r="M140" s="20">
        <v>0</v>
      </c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/>
      <c r="U140" s="20">
        <f t="shared" si="12"/>
        <v>117682</v>
      </c>
      <c r="V140" s="21">
        <f t="shared" si="15"/>
        <v>0</v>
      </c>
      <c r="W140" s="21">
        <f t="shared" si="13"/>
        <v>117682</v>
      </c>
      <c r="X140" s="20">
        <v>117682</v>
      </c>
      <c r="Y140" s="21">
        <f t="shared" si="14"/>
        <v>0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5639</v>
      </c>
      <c r="D141" s="20">
        <v>5917</v>
      </c>
      <c r="E141" s="20">
        <v>278</v>
      </c>
      <c r="F141" s="20">
        <v>146</v>
      </c>
      <c r="G141" s="20">
        <v>40588</v>
      </c>
      <c r="H141" s="20">
        <v>3073</v>
      </c>
      <c r="I141" s="20">
        <v>3281</v>
      </c>
      <c r="J141" s="20">
        <v>208</v>
      </c>
      <c r="K141" s="20"/>
      <c r="L141" s="20">
        <v>130680</v>
      </c>
      <c r="M141" s="20">
        <v>0</v>
      </c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12"/>
        <v>237804</v>
      </c>
      <c r="V141" s="21">
        <f t="shared" si="15"/>
        <v>0</v>
      </c>
      <c r="W141" s="21">
        <f t="shared" si="13"/>
        <v>237804</v>
      </c>
      <c r="X141" s="20">
        <v>237804</v>
      </c>
      <c r="Y141" s="21">
        <f t="shared" si="14"/>
        <v>0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5917</v>
      </c>
      <c r="D142" s="20">
        <v>5990</v>
      </c>
      <c r="E142" s="20">
        <v>73</v>
      </c>
      <c r="F142" s="20">
        <v>146</v>
      </c>
      <c r="G142" s="20">
        <v>10658</v>
      </c>
      <c r="H142" s="20">
        <v>3281</v>
      </c>
      <c r="I142" s="20">
        <v>3349</v>
      </c>
      <c r="J142" s="20">
        <v>68</v>
      </c>
      <c r="K142" s="20">
        <v>360</v>
      </c>
      <c r="L142" s="20">
        <v>24480</v>
      </c>
      <c r="M142" s="20">
        <v>0</v>
      </c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/>
      <c r="U142" s="20">
        <f t="shared" si="12"/>
        <v>101674</v>
      </c>
      <c r="V142" s="21">
        <f t="shared" si="15"/>
        <v>0</v>
      </c>
      <c r="W142" s="21">
        <f t="shared" si="13"/>
        <v>101674</v>
      </c>
      <c r="X142" s="20">
        <v>101674</v>
      </c>
      <c r="Y142" s="21">
        <f t="shared" si="14"/>
        <v>0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5990</v>
      </c>
      <c r="D143" s="20">
        <v>6024</v>
      </c>
      <c r="E143" s="20">
        <v>34</v>
      </c>
      <c r="F143" s="20">
        <v>146</v>
      </c>
      <c r="G143" s="20">
        <v>4964</v>
      </c>
      <c r="H143" s="20">
        <v>3349</v>
      </c>
      <c r="I143" s="20">
        <v>3378</v>
      </c>
      <c r="J143" s="20">
        <v>29</v>
      </c>
      <c r="K143" s="20">
        <v>360</v>
      </c>
      <c r="L143" s="20">
        <v>10440</v>
      </c>
      <c r="M143" s="20">
        <v>0</v>
      </c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/>
      <c r="U143" s="20">
        <f t="shared" si="12"/>
        <v>81940</v>
      </c>
      <c r="V143" s="21">
        <f t="shared" si="15"/>
        <v>0</v>
      </c>
      <c r="W143" s="21">
        <f t="shared" si="13"/>
        <v>81940</v>
      </c>
      <c r="X143" s="20">
        <v>81940</v>
      </c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6024</v>
      </c>
      <c r="D144" s="20">
        <v>6075</v>
      </c>
      <c r="E144" s="20">
        <v>51</v>
      </c>
      <c r="F144" s="20">
        <v>146</v>
      </c>
      <c r="G144" s="20">
        <v>7446</v>
      </c>
      <c r="H144" s="20">
        <v>3378</v>
      </c>
      <c r="I144" s="20">
        <v>3384</v>
      </c>
      <c r="J144" s="20">
        <v>6</v>
      </c>
      <c r="K144" s="20">
        <v>360</v>
      </c>
      <c r="L144" s="20">
        <v>2160</v>
      </c>
      <c r="M144" s="20">
        <v>0</v>
      </c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76142</v>
      </c>
      <c r="V144" s="21">
        <f t="shared" si="15"/>
        <v>0</v>
      </c>
      <c r="W144" s="21">
        <f t="shared" si="13"/>
        <v>76142</v>
      </c>
      <c r="X144" s="20">
        <v>76142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6075</v>
      </c>
      <c r="D145" s="20">
        <v>6111</v>
      </c>
      <c r="E145" s="20">
        <v>36</v>
      </c>
      <c r="F145" s="20">
        <v>146</v>
      </c>
      <c r="G145" s="20">
        <v>5256</v>
      </c>
      <c r="H145" s="20">
        <v>3384</v>
      </c>
      <c r="I145" s="20">
        <v>3385</v>
      </c>
      <c r="J145" s="20">
        <v>1</v>
      </c>
      <c r="K145" s="20">
        <v>360</v>
      </c>
      <c r="L145" s="20">
        <v>360</v>
      </c>
      <c r="M145" s="20">
        <v>0</v>
      </c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2"/>
        <v>72152</v>
      </c>
      <c r="V145" s="21">
        <f t="shared" si="15"/>
        <v>0</v>
      </c>
      <c r="W145" s="21">
        <f t="shared" si="13"/>
        <v>72152</v>
      </c>
      <c r="X145" s="20">
        <v>72152</v>
      </c>
      <c r="Y145" s="21">
        <f t="shared" si="14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6111</v>
      </c>
      <c r="D146" s="20">
        <v>6141</v>
      </c>
      <c r="E146" s="20">
        <v>30</v>
      </c>
      <c r="F146" s="20">
        <v>146</v>
      </c>
      <c r="G146" s="20">
        <v>4380</v>
      </c>
      <c r="H146" s="20">
        <v>3385</v>
      </c>
      <c r="I146" s="20">
        <v>3388</v>
      </c>
      <c r="J146" s="20">
        <v>3</v>
      </c>
      <c r="K146" s="20">
        <v>360</v>
      </c>
      <c r="L146" s="20">
        <v>1080</v>
      </c>
      <c r="M146" s="20">
        <v>0</v>
      </c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2"/>
        <v>71996</v>
      </c>
      <c r="V146" s="21">
        <f t="shared" si="15"/>
        <v>0</v>
      </c>
      <c r="W146" s="21">
        <f t="shared" si="13"/>
        <v>71996</v>
      </c>
      <c r="X146" s="20">
        <v>71996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6141</v>
      </c>
      <c r="D147" s="20">
        <v>6274</v>
      </c>
      <c r="E147" s="20">
        <v>133</v>
      </c>
      <c r="F147" s="20">
        <v>146</v>
      </c>
      <c r="G147" s="20">
        <v>19418</v>
      </c>
      <c r="H147" s="20">
        <v>3388</v>
      </c>
      <c r="I147" s="20">
        <v>3394</v>
      </c>
      <c r="J147" s="20">
        <v>6</v>
      </c>
      <c r="K147" s="20">
        <v>360</v>
      </c>
      <c r="L147" s="20">
        <v>2160</v>
      </c>
      <c r="M147" s="20">
        <v>0</v>
      </c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2"/>
        <v>88114</v>
      </c>
      <c r="V147" s="21">
        <f t="shared" si="15"/>
        <v>0</v>
      </c>
      <c r="W147" s="21">
        <f t="shared" si="13"/>
        <v>88114</v>
      </c>
      <c r="X147" s="20">
        <v>88114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6274</v>
      </c>
      <c r="D148" s="20">
        <v>6309</v>
      </c>
      <c r="E148" s="20">
        <v>35</v>
      </c>
      <c r="F148" s="20">
        <v>146</v>
      </c>
      <c r="G148" s="20">
        <v>5110</v>
      </c>
      <c r="H148" s="20">
        <v>3394</v>
      </c>
      <c r="I148" s="20">
        <v>3407</v>
      </c>
      <c r="J148" s="20">
        <v>13</v>
      </c>
      <c r="K148" s="20">
        <v>360</v>
      </c>
      <c r="L148" s="20">
        <v>4680</v>
      </c>
      <c r="M148" s="20">
        <v>0</v>
      </c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2"/>
        <v>76326</v>
      </c>
      <c r="V148" s="21">
        <f t="shared" si="15"/>
        <v>0</v>
      </c>
      <c r="W148" s="21">
        <f t="shared" si="13"/>
        <v>76326</v>
      </c>
      <c r="X148" s="20">
        <v>76326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6309</v>
      </c>
      <c r="D149" s="20">
        <v>6557</v>
      </c>
      <c r="E149" s="20">
        <v>248</v>
      </c>
      <c r="F149" s="20">
        <v>146</v>
      </c>
      <c r="G149" s="20">
        <v>36208</v>
      </c>
      <c r="H149" s="20">
        <v>3407</v>
      </c>
      <c r="I149" s="20">
        <v>3482</v>
      </c>
      <c r="J149" s="20">
        <v>75</v>
      </c>
      <c r="K149" s="20">
        <v>360</v>
      </c>
      <c r="L149" s="20">
        <v>27000</v>
      </c>
      <c r="M149" s="20">
        <v>0</v>
      </c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2"/>
        <v>129744</v>
      </c>
      <c r="V149" s="21">
        <f t="shared" si="15"/>
        <v>0</v>
      </c>
      <c r="W149" s="21">
        <f t="shared" si="13"/>
        <v>129744</v>
      </c>
      <c r="X149" s="20">
        <v>129744</v>
      </c>
      <c r="Y149" s="21">
        <f t="shared" si="14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6557</v>
      </c>
      <c r="D150" s="20">
        <v>6791</v>
      </c>
      <c r="E150" s="20">
        <v>234</v>
      </c>
      <c r="F150" s="20">
        <v>146</v>
      </c>
      <c r="G150" s="20">
        <v>34164</v>
      </c>
      <c r="H150" s="20">
        <v>3482</v>
      </c>
      <c r="I150" s="20">
        <v>3593</v>
      </c>
      <c r="J150" s="20">
        <v>111</v>
      </c>
      <c r="K150" s="20">
        <v>360</v>
      </c>
      <c r="L150" s="20">
        <v>39960</v>
      </c>
      <c r="M150" s="20">
        <v>0</v>
      </c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2"/>
        <v>142660</v>
      </c>
      <c r="V150" s="21">
        <f t="shared" si="15"/>
        <v>0</v>
      </c>
      <c r="W150" s="21">
        <f t="shared" si="13"/>
        <v>142660</v>
      </c>
      <c r="X150" s="20">
        <v>142660</v>
      </c>
      <c r="Y150" s="21">
        <f t="shared" si="14"/>
        <v>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6791</v>
      </c>
      <c r="D151" s="20">
        <v>6888</v>
      </c>
      <c r="E151" s="20">
        <v>97</v>
      </c>
      <c r="F151" s="20">
        <v>146</v>
      </c>
      <c r="G151" s="20">
        <v>14162</v>
      </c>
      <c r="H151" s="20">
        <v>3593</v>
      </c>
      <c r="I151" s="20">
        <v>3728</v>
      </c>
      <c r="J151" s="20">
        <v>135</v>
      </c>
      <c r="K151" s="20"/>
      <c r="L151" s="20">
        <v>51300</v>
      </c>
      <c r="M151" s="20">
        <v>0</v>
      </c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12"/>
        <v>136857</v>
      </c>
      <c r="V151" s="21">
        <f t="shared" si="15"/>
        <v>0</v>
      </c>
      <c r="W151" s="21">
        <f t="shared" si="13"/>
        <v>136857</v>
      </c>
      <c r="X151" s="20">
        <v>136857</v>
      </c>
      <c r="Y151" s="21">
        <f t="shared" si="14"/>
        <v>0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6888</v>
      </c>
      <c r="D152" s="20">
        <v>7032</v>
      </c>
      <c r="E152" s="20">
        <v>144</v>
      </c>
      <c r="F152" s="20">
        <v>146</v>
      </c>
      <c r="G152" s="20">
        <v>21024</v>
      </c>
      <c r="H152" s="20">
        <v>3728</v>
      </c>
      <c r="I152" s="20">
        <v>3920</v>
      </c>
      <c r="J152" s="20">
        <v>192</v>
      </c>
      <c r="K152" s="20"/>
      <c r="L152" s="20">
        <v>104760</v>
      </c>
      <c r="M152" s="20">
        <v>37683</v>
      </c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2"/>
        <v>234862</v>
      </c>
      <c r="V152" s="21">
        <f t="shared" si="15"/>
        <v>0</v>
      </c>
      <c r="W152" s="21">
        <f t="shared" si="13"/>
        <v>234862</v>
      </c>
      <c r="X152" s="20">
        <v>234862</v>
      </c>
      <c r="Y152" s="21">
        <f t="shared" si="14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7032</v>
      </c>
      <c r="D153" s="20">
        <v>7228</v>
      </c>
      <c r="E153" s="20">
        <v>196</v>
      </c>
      <c r="F153" s="20">
        <v>146</v>
      </c>
      <c r="G153" s="20">
        <v>28616</v>
      </c>
      <c r="H153" s="20">
        <v>3920</v>
      </c>
      <c r="I153" s="20">
        <v>4203</v>
      </c>
      <c r="J153" s="20">
        <v>146</v>
      </c>
      <c r="K153" s="20"/>
      <c r="L153" s="20">
        <v>57240</v>
      </c>
      <c r="M153" s="20">
        <v>37683</v>
      </c>
      <c r="N153" s="20">
        <v>11959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2"/>
        <v>199893</v>
      </c>
      <c r="V153" s="21">
        <f t="shared" si="15"/>
        <v>0</v>
      </c>
      <c r="W153" s="21">
        <f t="shared" si="13"/>
        <v>199893</v>
      </c>
      <c r="X153" s="20">
        <v>199893</v>
      </c>
      <c r="Y153" s="21">
        <f t="shared" si="14"/>
        <v>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7228</v>
      </c>
      <c r="D154" s="20">
        <v>7440</v>
      </c>
      <c r="E154" s="20">
        <v>212</v>
      </c>
      <c r="F154" s="20">
        <v>146</v>
      </c>
      <c r="G154" s="20">
        <v>30952</v>
      </c>
      <c r="H154" s="20">
        <v>0</v>
      </c>
      <c r="I154" s="20">
        <v>104</v>
      </c>
      <c r="J154" s="20">
        <v>104</v>
      </c>
      <c r="K154" s="20">
        <v>360</v>
      </c>
      <c r="L154" s="20">
        <v>37440</v>
      </c>
      <c r="M154" s="20">
        <v>37684</v>
      </c>
      <c r="N154" s="20">
        <v>11959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2"/>
        <v>182430</v>
      </c>
      <c r="V154" s="21">
        <f t="shared" si="15"/>
        <v>0</v>
      </c>
      <c r="W154" s="21">
        <f t="shared" si="13"/>
        <v>182430</v>
      </c>
      <c r="X154" s="20">
        <v>182430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7440</v>
      </c>
      <c r="D155" s="20">
        <v>7501</v>
      </c>
      <c r="E155" s="20">
        <v>61</v>
      </c>
      <c r="F155" s="20">
        <v>146</v>
      </c>
      <c r="G155" s="20">
        <v>8906</v>
      </c>
      <c r="H155" s="20">
        <v>0</v>
      </c>
      <c r="I155" s="20">
        <v>0</v>
      </c>
      <c r="J155" s="20">
        <v>0</v>
      </c>
      <c r="K155" s="20"/>
      <c r="L155" s="20">
        <v>0</v>
      </c>
      <c r="M155" s="20">
        <v>0</v>
      </c>
      <c r="N155" s="20">
        <v>11959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2"/>
        <v>85260</v>
      </c>
      <c r="V155" s="21">
        <f t="shared" si="15"/>
        <v>0</v>
      </c>
      <c r="W155" s="21">
        <f t="shared" si="13"/>
        <v>85260</v>
      </c>
      <c r="X155" s="20">
        <v>85260</v>
      </c>
      <c r="Y155" s="21">
        <f t="shared" si="14"/>
        <v>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7501</v>
      </c>
      <c r="D156" s="20">
        <v>7548</v>
      </c>
      <c r="E156" s="20">
        <v>47</v>
      </c>
      <c r="F156" s="20">
        <v>146</v>
      </c>
      <c r="G156" s="20">
        <v>6862</v>
      </c>
      <c r="H156" s="20">
        <v>0</v>
      </c>
      <c r="I156" s="20">
        <v>0</v>
      </c>
      <c r="J156" s="20">
        <v>0</v>
      </c>
      <c r="K156" s="20"/>
      <c r="L156" s="20">
        <v>0</v>
      </c>
      <c r="M156" s="20">
        <v>0</v>
      </c>
      <c r="N156" s="20">
        <v>11959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2"/>
        <v>83216</v>
      </c>
      <c r="V156" s="21">
        <f t="shared" si="15"/>
        <v>0</v>
      </c>
      <c r="W156" s="21">
        <f t="shared" si="13"/>
        <v>83216</v>
      </c>
      <c r="X156" s="20">
        <v>83216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7548</v>
      </c>
      <c r="D157" s="20">
        <v>7615</v>
      </c>
      <c r="E157" s="20">
        <v>67</v>
      </c>
      <c r="F157" s="20">
        <v>146</v>
      </c>
      <c r="G157" s="20">
        <v>9782</v>
      </c>
      <c r="H157" s="20">
        <v>0</v>
      </c>
      <c r="I157" s="20">
        <v>14</v>
      </c>
      <c r="J157" s="20">
        <v>14</v>
      </c>
      <c r="K157" s="20">
        <v>360</v>
      </c>
      <c r="L157" s="20">
        <v>5040</v>
      </c>
      <c r="M157" s="20">
        <v>0</v>
      </c>
      <c r="N157" s="20">
        <v>11959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91176</v>
      </c>
      <c r="V157" s="21">
        <f t="shared" si="15"/>
        <v>0</v>
      </c>
      <c r="W157" s="21">
        <f t="shared" si="13"/>
        <v>91176</v>
      </c>
      <c r="X157" s="20">
        <v>91176</v>
      </c>
      <c r="Y157" s="21">
        <f t="shared" si="14"/>
        <v>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7615</v>
      </c>
      <c r="D158" s="20">
        <v>7672</v>
      </c>
      <c r="E158" s="20">
        <v>57</v>
      </c>
      <c r="F158" s="20">
        <v>146</v>
      </c>
      <c r="G158" s="20">
        <v>8322</v>
      </c>
      <c r="H158" s="20">
        <v>14</v>
      </c>
      <c r="I158" s="20">
        <v>14</v>
      </c>
      <c r="J158" s="20">
        <v>0</v>
      </c>
      <c r="K158" s="20"/>
      <c r="L158" s="20">
        <v>0</v>
      </c>
      <c r="M158" s="20">
        <v>0</v>
      </c>
      <c r="N158" s="20">
        <v>11959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84676</v>
      </c>
      <c r="V158" s="21">
        <f t="shared" si="15"/>
        <v>0</v>
      </c>
      <c r="W158" s="21">
        <f t="shared" si="13"/>
        <v>84676</v>
      </c>
      <c r="X158" s="20">
        <v>84676</v>
      </c>
      <c r="Y158" s="21">
        <f t="shared" si="14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7672</v>
      </c>
      <c r="D159" s="20">
        <v>7781</v>
      </c>
      <c r="E159" s="20">
        <v>109</v>
      </c>
      <c r="F159" s="20">
        <v>146</v>
      </c>
      <c r="G159" s="20">
        <v>15914</v>
      </c>
      <c r="H159" s="20">
        <v>14</v>
      </c>
      <c r="I159" s="20">
        <v>26</v>
      </c>
      <c r="J159" s="20">
        <v>12</v>
      </c>
      <c r="K159" s="20">
        <v>360</v>
      </c>
      <c r="L159" s="20">
        <v>4320</v>
      </c>
      <c r="M159" s="20">
        <v>0</v>
      </c>
      <c r="N159" s="20">
        <v>11959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96588</v>
      </c>
      <c r="V159" s="21">
        <f t="shared" si="15"/>
        <v>0</v>
      </c>
      <c r="W159" s="21">
        <f t="shared" si="13"/>
        <v>96588</v>
      </c>
      <c r="X159" s="20">
        <v>96588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7781</v>
      </c>
      <c r="D160" s="20">
        <v>7858</v>
      </c>
      <c r="E160" s="20">
        <v>77</v>
      </c>
      <c r="F160" s="20">
        <v>146</v>
      </c>
      <c r="G160" s="20">
        <v>11242</v>
      </c>
      <c r="H160" s="20">
        <v>26</v>
      </c>
      <c r="I160" s="20">
        <v>27</v>
      </c>
      <c r="J160" s="20">
        <v>1</v>
      </c>
      <c r="K160" s="20">
        <v>360</v>
      </c>
      <c r="L160" s="20">
        <v>360</v>
      </c>
      <c r="M160" s="20">
        <v>0</v>
      </c>
      <c r="N160" s="20">
        <v>11959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si="12"/>
        <v>87956</v>
      </c>
      <c r="V160" s="21">
        <f t="shared" si="15"/>
        <v>0</v>
      </c>
      <c r="W160" s="21">
        <f t="shared" si="13"/>
        <v>87956</v>
      </c>
      <c r="X160" s="20">
        <v>87956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7858</v>
      </c>
      <c r="D161" s="20">
        <v>7961</v>
      </c>
      <c r="E161" s="20">
        <v>103</v>
      </c>
      <c r="F161" s="20">
        <v>146</v>
      </c>
      <c r="G161" s="20">
        <v>15038</v>
      </c>
      <c r="H161" s="20">
        <v>27</v>
      </c>
      <c r="I161" s="20">
        <v>28</v>
      </c>
      <c r="J161" s="20">
        <v>1</v>
      </c>
      <c r="K161" s="20">
        <v>360</v>
      </c>
      <c r="L161" s="20">
        <v>360</v>
      </c>
      <c r="M161" s="20">
        <v>0</v>
      </c>
      <c r="N161" s="20">
        <v>11959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ref="U161:U192" si="17">G161+L161+M161+R161+S161+N161+Q161+T161</f>
        <v>91752</v>
      </c>
      <c r="V161" s="21">
        <f t="shared" si="15"/>
        <v>0</v>
      </c>
      <c r="W161" s="21">
        <f t="shared" si="13"/>
        <v>91752</v>
      </c>
      <c r="X161" s="20">
        <v>91752</v>
      </c>
      <c r="Y161" s="21">
        <f t="shared" si="14"/>
        <v>0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7961</v>
      </c>
      <c r="D162" s="20">
        <v>8170</v>
      </c>
      <c r="E162" s="20">
        <v>209</v>
      </c>
      <c r="F162" s="20">
        <v>146</v>
      </c>
      <c r="G162" s="20">
        <v>30514</v>
      </c>
      <c r="H162" s="20">
        <v>28</v>
      </c>
      <c r="I162" s="20">
        <v>153</v>
      </c>
      <c r="J162" s="20">
        <v>125</v>
      </c>
      <c r="K162" s="20"/>
      <c r="L162" s="20">
        <v>45900</v>
      </c>
      <c r="M162" s="20">
        <v>0</v>
      </c>
      <c r="N162" s="20">
        <v>11665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si="17"/>
        <v>152474</v>
      </c>
      <c r="V162" s="21">
        <f t="shared" si="15"/>
        <v>0</v>
      </c>
      <c r="W162" s="21">
        <f t="shared" si="13"/>
        <v>152474</v>
      </c>
      <c r="X162" s="20">
        <v>152474</v>
      </c>
      <c r="Y162" s="21">
        <f t="shared" si="14"/>
        <v>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8170</v>
      </c>
      <c r="D163" s="20">
        <v>8227</v>
      </c>
      <c r="E163" s="20">
        <v>57</v>
      </c>
      <c r="F163" s="20">
        <v>146</v>
      </c>
      <c r="G163" s="20">
        <v>8322</v>
      </c>
      <c r="H163" s="20">
        <v>153</v>
      </c>
      <c r="I163" s="20">
        <v>308</v>
      </c>
      <c r="J163" s="20">
        <v>155</v>
      </c>
      <c r="K163" s="20"/>
      <c r="L163" s="20">
        <v>64800</v>
      </c>
      <c r="M163" s="20">
        <v>0</v>
      </c>
      <c r="N163" s="20">
        <v>11665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159182</v>
      </c>
      <c r="V163" s="21">
        <f t="shared" si="15"/>
        <v>0</v>
      </c>
      <c r="W163" s="21">
        <f t="shared" si="13"/>
        <v>159182</v>
      </c>
      <c r="X163" s="20">
        <v>159182</v>
      </c>
      <c r="Y163" s="21">
        <f t="shared" si="14"/>
        <v>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8227</v>
      </c>
      <c r="D164" s="20">
        <v>8326</v>
      </c>
      <c r="E164" s="20">
        <v>99</v>
      </c>
      <c r="F164" s="20">
        <v>146</v>
      </c>
      <c r="G164" s="20">
        <v>14454</v>
      </c>
      <c r="H164" s="20">
        <v>308</v>
      </c>
      <c r="I164" s="20">
        <v>373</v>
      </c>
      <c r="J164" s="20">
        <v>65</v>
      </c>
      <c r="K164" s="20">
        <v>360</v>
      </c>
      <c r="L164" s="20">
        <v>23400</v>
      </c>
      <c r="M164" s="20">
        <v>0</v>
      </c>
      <c r="N164" s="20">
        <v>11665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123914</v>
      </c>
      <c r="V164" s="21">
        <f t="shared" si="15"/>
        <v>0</v>
      </c>
      <c r="W164" s="21">
        <f t="shared" si="13"/>
        <v>123914</v>
      </c>
      <c r="X164" s="20">
        <v>123914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8326</v>
      </c>
      <c r="D165" s="20">
        <v>8413</v>
      </c>
      <c r="E165" s="20">
        <v>87</v>
      </c>
      <c r="F165" s="20">
        <v>146</v>
      </c>
      <c r="G165" s="20">
        <v>12702</v>
      </c>
      <c r="H165" s="20">
        <v>373</v>
      </c>
      <c r="I165" s="20">
        <v>397</v>
      </c>
      <c r="J165" s="20">
        <v>24</v>
      </c>
      <c r="K165" s="20">
        <v>360</v>
      </c>
      <c r="L165" s="20">
        <v>8640</v>
      </c>
      <c r="M165" s="20">
        <v>0</v>
      </c>
      <c r="N165" s="20">
        <v>11665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7"/>
        <v>107402</v>
      </c>
      <c r="V165" s="21">
        <f t="shared" si="15"/>
        <v>0</v>
      </c>
      <c r="W165" s="21">
        <f t="shared" si="13"/>
        <v>107402</v>
      </c>
      <c r="X165" s="20">
        <v>107402</v>
      </c>
      <c r="Y165" s="21">
        <f t="shared" si="14"/>
        <v>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8413</v>
      </c>
      <c r="D166" s="20">
        <v>8473</v>
      </c>
      <c r="E166" s="20">
        <v>60</v>
      </c>
      <c r="F166" s="20">
        <v>146</v>
      </c>
      <c r="G166" s="20">
        <v>8760</v>
      </c>
      <c r="H166" s="20">
        <v>397</v>
      </c>
      <c r="I166" s="20">
        <v>398</v>
      </c>
      <c r="J166" s="20">
        <v>1</v>
      </c>
      <c r="K166" s="20">
        <v>360</v>
      </c>
      <c r="L166" s="20">
        <v>360</v>
      </c>
      <c r="M166" s="20">
        <v>0</v>
      </c>
      <c r="N166" s="20">
        <v>11709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17"/>
        <v>95224</v>
      </c>
      <c r="V166" s="21">
        <f t="shared" si="15"/>
        <v>0</v>
      </c>
      <c r="W166" s="21">
        <f t="shared" si="13"/>
        <v>95224</v>
      </c>
      <c r="X166" s="20">
        <v>95224</v>
      </c>
      <c r="Y166" s="21">
        <f t="shared" si="14"/>
        <v>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8473</v>
      </c>
      <c r="D167" s="20">
        <v>8527</v>
      </c>
      <c r="E167" s="20">
        <v>54</v>
      </c>
      <c r="F167" s="20">
        <v>146</v>
      </c>
      <c r="G167" s="20">
        <v>7884</v>
      </c>
      <c r="H167" s="20">
        <v>398</v>
      </c>
      <c r="I167" s="20">
        <v>399</v>
      </c>
      <c r="J167" s="20">
        <v>1</v>
      </c>
      <c r="K167" s="20">
        <v>360</v>
      </c>
      <c r="L167" s="20">
        <v>360</v>
      </c>
      <c r="M167" s="20">
        <v>0</v>
      </c>
      <c r="N167" s="20">
        <v>11709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94348</v>
      </c>
      <c r="V167" s="21">
        <f t="shared" si="15"/>
        <v>0</v>
      </c>
      <c r="W167" s="21">
        <f t="shared" si="13"/>
        <v>94348</v>
      </c>
      <c r="X167" s="20">
        <v>94348</v>
      </c>
      <c r="Y167" s="21">
        <f t="shared" si="14"/>
        <v>0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8527</v>
      </c>
      <c r="D168" s="20">
        <v>8576</v>
      </c>
      <c r="E168" s="20">
        <v>49</v>
      </c>
      <c r="F168" s="20">
        <v>146</v>
      </c>
      <c r="G168" s="20">
        <v>7154</v>
      </c>
      <c r="H168" s="20">
        <v>399</v>
      </c>
      <c r="I168" s="20">
        <v>445</v>
      </c>
      <c r="J168" s="20">
        <v>46</v>
      </c>
      <c r="K168" s="20">
        <v>360</v>
      </c>
      <c r="L168" s="20">
        <v>16560</v>
      </c>
      <c r="M168" s="20">
        <v>0</v>
      </c>
      <c r="N168" s="20">
        <v>11709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109818</v>
      </c>
      <c r="V168" s="21">
        <f t="shared" si="15"/>
        <v>0</v>
      </c>
      <c r="W168" s="21">
        <f t="shared" si="13"/>
        <v>109818</v>
      </c>
      <c r="X168" s="20">
        <v>109818</v>
      </c>
      <c r="Y168" s="21">
        <f t="shared" si="14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8576</v>
      </c>
      <c r="D169" s="20">
        <v>8679</v>
      </c>
      <c r="E169" s="20">
        <v>103</v>
      </c>
      <c r="F169" s="20">
        <v>146</v>
      </c>
      <c r="G169" s="20">
        <v>15038</v>
      </c>
      <c r="H169" s="20">
        <v>445</v>
      </c>
      <c r="I169" s="20">
        <v>446</v>
      </c>
      <c r="J169" s="20">
        <v>1</v>
      </c>
      <c r="K169" s="20">
        <v>360</v>
      </c>
      <c r="L169" s="20">
        <v>360</v>
      </c>
      <c r="M169" s="20">
        <v>0</v>
      </c>
      <c r="N169" s="20">
        <v>11315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101108</v>
      </c>
      <c r="V169" s="21">
        <f t="shared" si="15"/>
        <v>0</v>
      </c>
      <c r="W169" s="21">
        <f t="shared" si="13"/>
        <v>101108</v>
      </c>
      <c r="X169" s="20">
        <v>101108</v>
      </c>
      <c r="Y169" s="21">
        <f t="shared" si="14"/>
        <v>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8679</v>
      </c>
      <c r="D170" s="20">
        <v>8770</v>
      </c>
      <c r="E170" s="20">
        <v>91</v>
      </c>
      <c r="F170" s="20">
        <v>146</v>
      </c>
      <c r="G170" s="20">
        <v>13286</v>
      </c>
      <c r="H170" s="20">
        <v>446</v>
      </c>
      <c r="I170" s="20">
        <v>447</v>
      </c>
      <c r="J170" s="20">
        <v>1</v>
      </c>
      <c r="K170" s="20">
        <v>360</v>
      </c>
      <c r="L170" s="20">
        <v>360</v>
      </c>
      <c r="M170" s="20">
        <v>0</v>
      </c>
      <c r="N170" s="20">
        <v>11315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99356</v>
      </c>
      <c r="V170" s="21">
        <f t="shared" si="15"/>
        <v>0</v>
      </c>
      <c r="W170" s="21">
        <f t="shared" si="13"/>
        <v>99356</v>
      </c>
      <c r="X170" s="20">
        <v>99356</v>
      </c>
      <c r="Y170" s="21">
        <f t="shared" si="14"/>
        <v>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8770</v>
      </c>
      <c r="D171" s="20">
        <v>8860</v>
      </c>
      <c r="E171" s="20">
        <v>90</v>
      </c>
      <c r="F171" s="20">
        <v>146</v>
      </c>
      <c r="G171" s="20">
        <v>13140</v>
      </c>
      <c r="H171" s="20">
        <v>447</v>
      </c>
      <c r="I171" s="20">
        <v>452</v>
      </c>
      <c r="J171" s="20">
        <v>5</v>
      </c>
      <c r="K171" s="20">
        <v>360</v>
      </c>
      <c r="L171" s="20">
        <v>1800</v>
      </c>
      <c r="M171" s="20">
        <v>0</v>
      </c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96335</v>
      </c>
      <c r="V171" s="21">
        <f t="shared" si="15"/>
        <v>0</v>
      </c>
      <c r="W171" s="21">
        <f t="shared" si="13"/>
        <v>96335</v>
      </c>
      <c r="X171" s="20">
        <v>96335</v>
      </c>
      <c r="Y171" s="21">
        <f t="shared" si="14"/>
        <v>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8860</v>
      </c>
      <c r="D172" s="20">
        <v>8934</v>
      </c>
      <c r="E172" s="20">
        <v>74</v>
      </c>
      <c r="F172" s="20">
        <v>146</v>
      </c>
      <c r="G172" s="20">
        <v>10804</v>
      </c>
      <c r="H172" s="20">
        <v>452</v>
      </c>
      <c r="I172" s="20">
        <v>521</v>
      </c>
      <c r="J172" s="20">
        <v>69</v>
      </c>
      <c r="K172" s="20">
        <v>360</v>
      </c>
      <c r="L172" s="20">
        <v>24840</v>
      </c>
      <c r="M172" s="20">
        <v>0</v>
      </c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117039</v>
      </c>
      <c r="V172" s="21">
        <f t="shared" si="15"/>
        <v>0</v>
      </c>
      <c r="W172" s="21">
        <f t="shared" si="13"/>
        <v>117039</v>
      </c>
      <c r="X172" s="20">
        <v>117039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8934</v>
      </c>
      <c r="D173" s="20">
        <v>8993</v>
      </c>
      <c r="E173" s="20">
        <v>59</v>
      </c>
      <c r="F173" s="20">
        <v>146</v>
      </c>
      <c r="G173" s="20">
        <v>8614</v>
      </c>
      <c r="H173" s="20">
        <v>521</v>
      </c>
      <c r="I173" s="20">
        <v>559</v>
      </c>
      <c r="J173" s="20">
        <v>38</v>
      </c>
      <c r="K173" s="20">
        <v>360</v>
      </c>
      <c r="L173" s="20">
        <v>13680</v>
      </c>
      <c r="M173" s="20">
        <v>0</v>
      </c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103689</v>
      </c>
      <c r="V173" s="21">
        <f t="shared" si="15"/>
        <v>0</v>
      </c>
      <c r="W173" s="21">
        <f t="shared" si="13"/>
        <v>103689</v>
      </c>
      <c r="X173" s="20">
        <v>103689</v>
      </c>
      <c r="Y173" s="21">
        <f t="shared" si="14"/>
        <v>0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8993</v>
      </c>
      <c r="D174" s="20">
        <v>9031</v>
      </c>
      <c r="E174" s="20">
        <v>38</v>
      </c>
      <c r="F174" s="20">
        <v>146</v>
      </c>
      <c r="G174" s="20">
        <v>5548</v>
      </c>
      <c r="H174" s="20">
        <v>559</v>
      </c>
      <c r="I174" s="20">
        <v>660</v>
      </c>
      <c r="J174" s="20">
        <v>101</v>
      </c>
      <c r="K174" s="20">
        <v>360</v>
      </c>
      <c r="L174" s="20">
        <v>36360</v>
      </c>
      <c r="M174" s="20">
        <v>0</v>
      </c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123303</v>
      </c>
      <c r="V174" s="21">
        <f t="shared" si="15"/>
        <v>0</v>
      </c>
      <c r="W174" s="21">
        <f t="shared" si="13"/>
        <v>123303</v>
      </c>
      <c r="X174" s="20">
        <v>123303</v>
      </c>
      <c r="Y174" s="21">
        <f t="shared" si="14"/>
        <v>0</v>
      </c>
      <c r="AA174">
        <f t="shared" si="16"/>
        <v>0</v>
      </c>
    </row>
    <row r="175" spans="1:27" ht="15.75" hidden="1" thickBot="1" x14ac:dyDescent="0.3">
      <c r="A175" s="18">
        <v>2017</v>
      </c>
      <c r="B175" s="38" t="s">
        <v>35</v>
      </c>
      <c r="C175" s="39">
        <v>9031</v>
      </c>
      <c r="D175" s="39">
        <v>9110</v>
      </c>
      <c r="E175" s="39">
        <v>79</v>
      </c>
      <c r="F175" s="39">
        <v>146</v>
      </c>
      <c r="G175" s="69">
        <f t="shared" ref="G175:G182" si="18">F175*E175</f>
        <v>11534</v>
      </c>
      <c r="H175" s="39">
        <v>660</v>
      </c>
      <c r="I175" s="48">
        <v>682</v>
      </c>
      <c r="J175" s="39">
        <v>22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12298</v>
      </c>
      <c r="M175" s="69">
        <v>3731</v>
      </c>
      <c r="N175" s="69">
        <v>7000</v>
      </c>
      <c r="O175" s="41"/>
      <c r="P175" s="41"/>
      <c r="Q175" s="69">
        <v>0</v>
      </c>
      <c r="R175" s="69">
        <v>0</v>
      </c>
      <c r="S175" s="69">
        <v>76410</v>
      </c>
      <c r="T175" s="69"/>
      <c r="U175" s="69">
        <f t="shared" si="17"/>
        <v>110973</v>
      </c>
      <c r="V175" s="41">
        <f t="shared" si="15"/>
        <v>0</v>
      </c>
      <c r="W175" s="41">
        <f t="shared" si="13"/>
        <v>110973</v>
      </c>
      <c r="X175" s="49">
        <v>110973</v>
      </c>
      <c r="Y175" s="41">
        <f t="shared" si="14"/>
        <v>0</v>
      </c>
      <c r="AA175">
        <f t="shared" si="16"/>
        <v>0</v>
      </c>
    </row>
    <row r="176" spans="1:27" ht="15.75" hidden="1" thickBot="1" x14ac:dyDescent="0.3">
      <c r="A176" s="18"/>
      <c r="B176" s="43" t="s">
        <v>36</v>
      </c>
      <c r="C176" s="44">
        <v>9110</v>
      </c>
      <c r="D176" s="44">
        <v>9168</v>
      </c>
      <c r="E176" s="44">
        <v>58</v>
      </c>
      <c r="F176" s="44">
        <v>146</v>
      </c>
      <c r="G176" s="70">
        <f t="shared" si="18"/>
        <v>8468</v>
      </c>
      <c r="H176" s="44">
        <v>682</v>
      </c>
      <c r="I176" s="50">
        <v>693</v>
      </c>
      <c r="J176" s="44">
        <v>11</v>
      </c>
      <c r="K176" s="44">
        <f>IF(J176&lt;=120,559,IF(AND(J176&gt;=121,J176&lt;=150),739,IF(AND(J176&gt;=151,J176&lt;=200),1279,IF(J176&gt;=201,2359,))))</f>
        <v>559</v>
      </c>
      <c r="L176" s="70">
        <f t="shared" ref="L176:L186" si="19">IF(K176=559,K176*J176,IF(K176=739,120*559+(J176-120)*739,IF(K176=1279,120*559+30*739+(J176-150)*1279,IF(K176=2359,120*559+30*739+50*1279+(J176-200)*2359,))))</f>
        <v>6149</v>
      </c>
      <c r="M176" s="70">
        <v>3731</v>
      </c>
      <c r="N176" s="70">
        <v>7000</v>
      </c>
      <c r="O176" s="46"/>
      <c r="P176" s="46"/>
      <c r="Q176" s="70">
        <v>0</v>
      </c>
      <c r="R176" s="70">
        <v>0</v>
      </c>
      <c r="S176" s="70">
        <v>76410</v>
      </c>
      <c r="T176" s="70"/>
      <c r="U176" s="70">
        <f t="shared" si="17"/>
        <v>101758</v>
      </c>
      <c r="V176" s="46">
        <f t="shared" si="15"/>
        <v>0</v>
      </c>
      <c r="W176" s="46">
        <f t="shared" si="13"/>
        <v>101758</v>
      </c>
      <c r="X176" s="51">
        <v>101758</v>
      </c>
      <c r="Y176" s="46">
        <f t="shared" si="14"/>
        <v>0</v>
      </c>
      <c r="AA176">
        <f t="shared" si="16"/>
        <v>0</v>
      </c>
    </row>
    <row r="177" spans="1:27" ht="15.75" hidden="1" thickBot="1" x14ac:dyDescent="0.3">
      <c r="A177" s="18"/>
      <c r="B177" s="43" t="s">
        <v>37</v>
      </c>
      <c r="C177" s="44">
        <v>9168</v>
      </c>
      <c r="D177" s="44">
        <v>9247</v>
      </c>
      <c r="E177" s="44">
        <v>79</v>
      </c>
      <c r="F177" s="44">
        <v>146</v>
      </c>
      <c r="G177" s="70">
        <f t="shared" si="18"/>
        <v>11534</v>
      </c>
      <c r="H177" s="44">
        <v>693</v>
      </c>
      <c r="I177" s="50">
        <v>711</v>
      </c>
      <c r="J177" s="44">
        <v>18</v>
      </c>
      <c r="K177" s="44">
        <f t="shared" ref="K177:K182" si="20">IF(J177&lt;=120,559,IF(AND(J177&gt;=121,J177&lt;=150),739,IF(AND(J177&gt;=151,J177&lt;=200),1279,IF(J177&gt;=201,2359,))))</f>
        <v>559</v>
      </c>
      <c r="L177" s="70">
        <f t="shared" si="19"/>
        <v>10062</v>
      </c>
      <c r="M177" s="70">
        <v>3731</v>
      </c>
      <c r="N177" s="70">
        <v>7000</v>
      </c>
      <c r="O177" s="46"/>
      <c r="P177" s="46"/>
      <c r="Q177" s="70">
        <v>0</v>
      </c>
      <c r="R177" s="70">
        <v>0</v>
      </c>
      <c r="S177" s="70">
        <v>76410</v>
      </c>
      <c r="T177" s="70"/>
      <c r="U177" s="70">
        <f t="shared" si="17"/>
        <v>108737</v>
      </c>
      <c r="V177" s="46">
        <f t="shared" si="15"/>
        <v>0</v>
      </c>
      <c r="W177" s="46">
        <f t="shared" si="13"/>
        <v>108737</v>
      </c>
      <c r="X177" s="51">
        <v>108737</v>
      </c>
      <c r="Y177" s="46">
        <f t="shared" si="14"/>
        <v>0</v>
      </c>
      <c r="AA177">
        <f t="shared" si="16"/>
        <v>0</v>
      </c>
    </row>
    <row r="178" spans="1:27" ht="15.75" hidden="1" thickBot="1" x14ac:dyDescent="0.3">
      <c r="A178" s="18"/>
      <c r="B178" s="43" t="s">
        <v>38</v>
      </c>
      <c r="C178" s="44">
        <v>9247</v>
      </c>
      <c r="D178" s="44">
        <v>9305</v>
      </c>
      <c r="E178" s="44">
        <v>58</v>
      </c>
      <c r="F178" s="44">
        <v>146</v>
      </c>
      <c r="G178" s="70">
        <f t="shared" si="18"/>
        <v>8468</v>
      </c>
      <c r="H178" s="44">
        <v>711</v>
      </c>
      <c r="I178" s="50">
        <v>713</v>
      </c>
      <c r="J178" s="44">
        <v>2</v>
      </c>
      <c r="K178" s="44">
        <f t="shared" si="20"/>
        <v>559</v>
      </c>
      <c r="L178" s="70">
        <f t="shared" si="19"/>
        <v>1118</v>
      </c>
      <c r="M178" s="70">
        <v>3731</v>
      </c>
      <c r="N178" s="70">
        <v>7000</v>
      </c>
      <c r="O178" s="46"/>
      <c r="P178" s="46"/>
      <c r="Q178" s="70">
        <v>0</v>
      </c>
      <c r="R178" s="70">
        <v>0</v>
      </c>
      <c r="S178" s="70">
        <v>76410</v>
      </c>
      <c r="T178" s="70"/>
      <c r="U178" s="70">
        <f t="shared" si="17"/>
        <v>96727</v>
      </c>
      <c r="V178" s="46">
        <f t="shared" si="15"/>
        <v>0</v>
      </c>
      <c r="W178" s="46">
        <f t="shared" si="13"/>
        <v>96727</v>
      </c>
      <c r="X178" s="51">
        <v>96727</v>
      </c>
      <c r="Y178" s="46">
        <f t="shared" si="14"/>
        <v>0</v>
      </c>
      <c r="AA178">
        <f t="shared" si="16"/>
        <v>0</v>
      </c>
    </row>
    <row r="179" spans="1:27" ht="15.75" hidden="1" thickBot="1" x14ac:dyDescent="0.3">
      <c r="A179" s="18"/>
      <c r="B179" s="43" t="s">
        <v>39</v>
      </c>
      <c r="C179" s="44">
        <v>9305</v>
      </c>
      <c r="D179" s="44">
        <v>9354</v>
      </c>
      <c r="E179" s="44">
        <v>49</v>
      </c>
      <c r="F179" s="44">
        <v>146</v>
      </c>
      <c r="G179" s="70">
        <f t="shared" si="18"/>
        <v>7154</v>
      </c>
      <c r="H179" s="44">
        <v>713</v>
      </c>
      <c r="I179" s="50">
        <v>717</v>
      </c>
      <c r="J179" s="44">
        <v>4</v>
      </c>
      <c r="K179" s="44">
        <f t="shared" si="20"/>
        <v>559</v>
      </c>
      <c r="L179" s="70">
        <f t="shared" si="19"/>
        <v>2236</v>
      </c>
      <c r="M179" s="70">
        <v>3731</v>
      </c>
      <c r="N179" s="70">
        <v>7000</v>
      </c>
      <c r="O179" s="46"/>
      <c r="P179" s="46"/>
      <c r="Q179" s="70">
        <v>0</v>
      </c>
      <c r="R179" s="70">
        <v>0</v>
      </c>
      <c r="S179" s="70">
        <v>76410</v>
      </c>
      <c r="T179" s="70"/>
      <c r="U179" s="70">
        <f t="shared" si="17"/>
        <v>96531</v>
      </c>
      <c r="V179" s="46">
        <f t="shared" si="15"/>
        <v>0</v>
      </c>
      <c r="W179" s="46">
        <f t="shared" si="13"/>
        <v>96531</v>
      </c>
      <c r="X179" s="51">
        <v>96531</v>
      </c>
      <c r="Y179" s="46">
        <f t="shared" si="14"/>
        <v>0</v>
      </c>
      <c r="AA179">
        <f t="shared" si="16"/>
        <v>0</v>
      </c>
    </row>
    <row r="180" spans="1:27" ht="15.75" hidden="1" thickBot="1" x14ac:dyDescent="0.3">
      <c r="A180" s="18"/>
      <c r="B180" s="43" t="s">
        <v>40</v>
      </c>
      <c r="C180" s="44">
        <v>9354</v>
      </c>
      <c r="D180" s="44">
        <v>9397</v>
      </c>
      <c r="E180" s="44">
        <v>43</v>
      </c>
      <c r="F180" s="44">
        <v>146</v>
      </c>
      <c r="G180" s="70">
        <f t="shared" si="18"/>
        <v>6278</v>
      </c>
      <c r="H180" s="44">
        <v>717</v>
      </c>
      <c r="I180" s="50">
        <v>717</v>
      </c>
      <c r="J180" s="44">
        <v>0</v>
      </c>
      <c r="K180" s="44">
        <f t="shared" si="20"/>
        <v>559</v>
      </c>
      <c r="L180" s="70">
        <f t="shared" si="19"/>
        <v>0</v>
      </c>
      <c r="M180" s="70">
        <v>3731</v>
      </c>
      <c r="N180" s="70">
        <v>7000</v>
      </c>
      <c r="O180" s="46"/>
      <c r="P180" s="46"/>
      <c r="Q180" s="70">
        <v>0</v>
      </c>
      <c r="R180" s="70">
        <v>0</v>
      </c>
      <c r="S180" s="70">
        <v>76410</v>
      </c>
      <c r="T180" s="70"/>
      <c r="U180" s="70">
        <f t="shared" si="17"/>
        <v>93419</v>
      </c>
      <c r="V180" s="46">
        <f t="shared" si="15"/>
        <v>0</v>
      </c>
      <c r="W180" s="46">
        <f t="shared" si="13"/>
        <v>93419</v>
      </c>
      <c r="X180" s="51">
        <v>93419</v>
      </c>
      <c r="Y180" s="46">
        <f t="shared" si="14"/>
        <v>0</v>
      </c>
      <c r="AA180">
        <f t="shared" si="16"/>
        <v>0</v>
      </c>
    </row>
    <row r="181" spans="1:27" ht="15.75" hidden="1" thickBot="1" x14ac:dyDescent="0.3">
      <c r="A181" s="18"/>
      <c r="B181" s="43" t="s">
        <v>41</v>
      </c>
      <c r="C181" s="44">
        <v>9397</v>
      </c>
      <c r="D181" s="44">
        <v>9431</v>
      </c>
      <c r="E181" s="44">
        <v>34</v>
      </c>
      <c r="F181" s="44">
        <v>146</v>
      </c>
      <c r="G181" s="70">
        <f t="shared" si="18"/>
        <v>4964</v>
      </c>
      <c r="H181" s="44">
        <v>717</v>
      </c>
      <c r="I181" s="50">
        <v>717</v>
      </c>
      <c r="J181" s="44">
        <v>0</v>
      </c>
      <c r="K181" s="44">
        <f t="shared" si="20"/>
        <v>559</v>
      </c>
      <c r="L181" s="70">
        <f t="shared" si="19"/>
        <v>0</v>
      </c>
      <c r="M181" s="70">
        <v>3731</v>
      </c>
      <c r="N181" s="70">
        <v>7000</v>
      </c>
      <c r="O181" s="46"/>
      <c r="P181" s="46"/>
      <c r="Q181" s="70">
        <v>0</v>
      </c>
      <c r="R181" s="70">
        <v>0</v>
      </c>
      <c r="S181" s="70">
        <v>76410</v>
      </c>
      <c r="T181" s="70"/>
      <c r="U181" s="70">
        <f t="shared" si="17"/>
        <v>92105</v>
      </c>
      <c r="V181" s="46">
        <f t="shared" si="15"/>
        <v>0</v>
      </c>
      <c r="W181" s="46">
        <f t="shared" si="13"/>
        <v>92105</v>
      </c>
      <c r="X181" s="51">
        <v>92105</v>
      </c>
      <c r="Y181" s="46">
        <f t="shared" si="14"/>
        <v>0</v>
      </c>
      <c r="AA181">
        <f t="shared" si="16"/>
        <v>0</v>
      </c>
    </row>
    <row r="182" spans="1:27" ht="15.75" hidden="1" thickBot="1" x14ac:dyDescent="0.3">
      <c r="A182" s="18"/>
      <c r="B182" s="43" t="s">
        <v>42</v>
      </c>
      <c r="C182" s="44">
        <v>9431</v>
      </c>
      <c r="D182" s="44">
        <v>9478</v>
      </c>
      <c r="E182" s="44">
        <f>D182-C182</f>
        <v>47</v>
      </c>
      <c r="F182" s="44">
        <v>146</v>
      </c>
      <c r="G182" s="70">
        <f t="shared" si="18"/>
        <v>6862</v>
      </c>
      <c r="H182" s="44">
        <v>717</v>
      </c>
      <c r="I182" s="50">
        <v>719</v>
      </c>
      <c r="J182" s="44">
        <f>I182-H182</f>
        <v>2</v>
      </c>
      <c r="K182" s="44">
        <f t="shared" si="20"/>
        <v>559</v>
      </c>
      <c r="L182" s="70">
        <f t="shared" si="19"/>
        <v>1118</v>
      </c>
      <c r="M182" s="70">
        <v>3731</v>
      </c>
      <c r="N182" s="70">
        <v>7981</v>
      </c>
      <c r="O182" s="46"/>
      <c r="P182" s="46"/>
      <c r="Q182" s="70">
        <v>0</v>
      </c>
      <c r="R182" s="70">
        <v>0</v>
      </c>
      <c r="S182" s="70">
        <v>76410</v>
      </c>
      <c r="T182" s="70"/>
      <c r="U182" s="70">
        <f t="shared" si="17"/>
        <v>96102</v>
      </c>
      <c r="V182" s="46">
        <f t="shared" si="15"/>
        <v>0</v>
      </c>
      <c r="W182" s="46">
        <f t="shared" si="13"/>
        <v>96102</v>
      </c>
      <c r="X182" s="51">
        <v>96102</v>
      </c>
      <c r="Y182" s="46">
        <f t="shared" si="14"/>
        <v>0</v>
      </c>
      <c r="AA182">
        <f t="shared" si="16"/>
        <v>0</v>
      </c>
    </row>
    <row r="183" spans="1:27" ht="15.75" hidden="1" thickBot="1" x14ac:dyDescent="0.3">
      <c r="A183" s="18"/>
      <c r="B183" s="43" t="s">
        <v>43</v>
      </c>
      <c r="C183" s="44">
        <f>D182</f>
        <v>9478</v>
      </c>
      <c r="D183" s="44">
        <v>9575</v>
      </c>
      <c r="E183" s="44">
        <f t="shared" ref="E183:E186" si="21">D183-C183</f>
        <v>97</v>
      </c>
      <c r="F183" s="44">
        <v>146</v>
      </c>
      <c r="G183" s="70">
        <f t="shared" ref="G183:G186" si="22">F183*E183</f>
        <v>14162</v>
      </c>
      <c r="H183" s="44">
        <f>I182</f>
        <v>719</v>
      </c>
      <c r="I183" s="44">
        <v>729</v>
      </c>
      <c r="J183" s="44">
        <f t="shared" ref="J183:J186" si="23">I183-H183</f>
        <v>10</v>
      </c>
      <c r="K183" s="44">
        <v>559</v>
      </c>
      <c r="L183" s="70">
        <f t="shared" si="19"/>
        <v>5590</v>
      </c>
      <c r="M183" s="70">
        <v>3731</v>
      </c>
      <c r="N183" s="70">
        <v>7997</v>
      </c>
      <c r="O183" s="46"/>
      <c r="P183" s="46"/>
      <c r="Q183" s="70">
        <v>0</v>
      </c>
      <c r="R183" s="70">
        <v>0</v>
      </c>
      <c r="S183" s="70">
        <v>76410</v>
      </c>
      <c r="T183" s="70"/>
      <c r="U183" s="70">
        <f t="shared" si="17"/>
        <v>107890</v>
      </c>
      <c r="V183" s="46">
        <f t="shared" si="15"/>
        <v>0</v>
      </c>
      <c r="W183" s="46">
        <f t="shared" si="13"/>
        <v>107890</v>
      </c>
      <c r="X183" s="70">
        <v>107890</v>
      </c>
      <c r="Y183" s="46">
        <f t="shared" si="14"/>
        <v>0</v>
      </c>
    </row>
    <row r="184" spans="1:27" ht="15.75" hidden="1" thickBot="1" x14ac:dyDescent="0.3">
      <c r="A184" s="18"/>
      <c r="B184" s="43" t="s">
        <v>44</v>
      </c>
      <c r="C184" s="44">
        <f t="shared" ref="C184:C186" si="24">D183</f>
        <v>9575</v>
      </c>
      <c r="D184" s="44">
        <v>9619</v>
      </c>
      <c r="E184" s="44">
        <f t="shared" si="21"/>
        <v>44</v>
      </c>
      <c r="F184" s="44">
        <v>146</v>
      </c>
      <c r="G184" s="70">
        <f t="shared" si="22"/>
        <v>6424</v>
      </c>
      <c r="H184" s="44">
        <f t="shared" ref="H184:H186" si="25">I183</f>
        <v>729</v>
      </c>
      <c r="I184" s="44">
        <v>730</v>
      </c>
      <c r="J184" s="44">
        <f t="shared" si="23"/>
        <v>1</v>
      </c>
      <c r="K184" s="44">
        <v>559</v>
      </c>
      <c r="L184" s="70">
        <f t="shared" si="19"/>
        <v>559</v>
      </c>
      <c r="M184" s="70">
        <v>3731</v>
      </c>
      <c r="N184" s="70">
        <v>7990</v>
      </c>
      <c r="O184" s="46"/>
      <c r="P184" s="46"/>
      <c r="Q184" s="70">
        <v>0</v>
      </c>
      <c r="R184" s="70">
        <v>0</v>
      </c>
      <c r="S184" s="70">
        <v>76410</v>
      </c>
      <c r="T184" s="70"/>
      <c r="U184" s="70">
        <f t="shared" si="17"/>
        <v>95114</v>
      </c>
      <c r="V184" s="46">
        <f t="shared" si="15"/>
        <v>0</v>
      </c>
      <c r="W184" s="46">
        <f t="shared" si="13"/>
        <v>95114</v>
      </c>
      <c r="X184" s="73">
        <v>95114</v>
      </c>
      <c r="Y184" s="46">
        <f t="shared" si="14"/>
        <v>0</v>
      </c>
    </row>
    <row r="185" spans="1:27" ht="15.75" hidden="1" thickBot="1" x14ac:dyDescent="0.3">
      <c r="A185" s="18"/>
      <c r="B185" s="43" t="s">
        <v>45</v>
      </c>
      <c r="C185" s="44">
        <f t="shared" si="24"/>
        <v>9619</v>
      </c>
      <c r="D185" s="44">
        <v>9656</v>
      </c>
      <c r="E185" s="44">
        <f t="shared" si="21"/>
        <v>37</v>
      </c>
      <c r="F185" s="44">
        <v>146</v>
      </c>
      <c r="G185" s="70">
        <f t="shared" si="22"/>
        <v>5402</v>
      </c>
      <c r="H185" s="44">
        <f t="shared" si="25"/>
        <v>730</v>
      </c>
      <c r="I185" s="44">
        <v>730</v>
      </c>
      <c r="J185" s="44">
        <f t="shared" si="23"/>
        <v>0</v>
      </c>
      <c r="K185" s="44">
        <v>559</v>
      </c>
      <c r="L185" s="70">
        <f t="shared" si="19"/>
        <v>0</v>
      </c>
      <c r="M185" s="70">
        <v>3731</v>
      </c>
      <c r="N185" s="70">
        <v>8019</v>
      </c>
      <c r="O185" s="46"/>
      <c r="P185" s="46"/>
      <c r="Q185" s="70">
        <v>0</v>
      </c>
      <c r="R185" s="70">
        <v>0</v>
      </c>
      <c r="S185" s="70">
        <v>76410</v>
      </c>
      <c r="T185" s="70"/>
      <c r="U185" s="70">
        <f t="shared" si="17"/>
        <v>93562</v>
      </c>
      <c r="V185" s="46">
        <f t="shared" si="15"/>
        <v>0</v>
      </c>
      <c r="W185" s="46">
        <f t="shared" si="13"/>
        <v>93562</v>
      </c>
      <c r="X185" s="73">
        <v>93562</v>
      </c>
      <c r="Y185" s="46">
        <f t="shared" si="14"/>
        <v>0</v>
      </c>
    </row>
    <row r="186" spans="1:27" ht="15.75" hidden="1" thickBot="1" x14ac:dyDescent="0.3">
      <c r="A186" s="18"/>
      <c r="B186" s="83" t="s">
        <v>46</v>
      </c>
      <c r="C186" s="84">
        <f t="shared" si="24"/>
        <v>9656</v>
      </c>
      <c r="D186" s="84">
        <v>9871</v>
      </c>
      <c r="E186" s="84">
        <f t="shared" si="21"/>
        <v>215</v>
      </c>
      <c r="F186" s="84">
        <v>146</v>
      </c>
      <c r="G186" s="35">
        <f t="shared" si="22"/>
        <v>31390</v>
      </c>
      <c r="H186" s="84">
        <f t="shared" si="25"/>
        <v>730</v>
      </c>
      <c r="I186" s="84">
        <v>792</v>
      </c>
      <c r="J186" s="84">
        <f t="shared" si="23"/>
        <v>62</v>
      </c>
      <c r="K186" s="84">
        <f t="shared" ref="K186:K198" si="26">IF(J186&lt;=120,559,IF(AND(J186&gt;=121,J186&lt;=150),739,IF(AND(J186&gt;=151,J186&lt;=200),1279,IF(J186&gt;=201,2359,))))</f>
        <v>559</v>
      </c>
      <c r="L186" s="35">
        <f t="shared" si="19"/>
        <v>34658</v>
      </c>
      <c r="M186" s="35">
        <v>3731</v>
      </c>
      <c r="N186" s="35">
        <v>8039</v>
      </c>
      <c r="O186" s="46"/>
      <c r="P186" s="46"/>
      <c r="Q186" s="35">
        <v>0</v>
      </c>
      <c r="R186" s="35">
        <v>0</v>
      </c>
      <c r="S186" s="35">
        <v>76410</v>
      </c>
      <c r="T186" s="35"/>
      <c r="U186" s="35">
        <f t="shared" si="17"/>
        <v>154228</v>
      </c>
      <c r="V186" s="36">
        <f t="shared" si="15"/>
        <v>0</v>
      </c>
      <c r="W186" s="36">
        <f t="shared" si="13"/>
        <v>154228</v>
      </c>
      <c r="X186" s="85">
        <v>154228</v>
      </c>
      <c r="Y186" s="36">
        <f t="shared" si="14"/>
        <v>0</v>
      </c>
    </row>
    <row r="187" spans="1:27" ht="15.75" hidden="1" thickBot="1" x14ac:dyDescent="0.3">
      <c r="A187">
        <v>2018</v>
      </c>
      <c r="B187" s="38" t="s">
        <v>35</v>
      </c>
      <c r="C187" s="39">
        <f t="shared" ref="C187:C198" si="27">D186</f>
        <v>9871</v>
      </c>
      <c r="D187" s="39">
        <v>10090</v>
      </c>
      <c r="E187" s="39">
        <f t="shared" ref="E187:E198" si="28">D187-C187</f>
        <v>219</v>
      </c>
      <c r="F187" s="39">
        <v>146</v>
      </c>
      <c r="G187" s="69">
        <f t="shared" ref="G187:G198" si="29">F187*E187</f>
        <v>31974</v>
      </c>
      <c r="H187" s="39">
        <f t="shared" ref="H187:H198" si="30">I186</f>
        <v>792</v>
      </c>
      <c r="I187" s="39">
        <v>868</v>
      </c>
      <c r="J187" s="39">
        <f t="shared" ref="J187:J198" si="31">I187-H187</f>
        <v>76</v>
      </c>
      <c r="K187" s="39">
        <f t="shared" si="26"/>
        <v>559</v>
      </c>
      <c r="L187" s="69">
        <f t="shared" ref="L187:L198" si="32">IF(K187=559,K187*J187,IF(K187=739,120*559+(J187-120)*739,IF(K187=1279,120*559+30*739+(J187-150)*1279,IF(K187=2359,120*559+30*739+50*1279+(J187-200)*2359,))))</f>
        <v>42484</v>
      </c>
      <c r="M187" s="69">
        <v>3731</v>
      </c>
      <c r="N187" s="69">
        <v>8047</v>
      </c>
      <c r="O187" s="41"/>
      <c r="P187" s="41"/>
      <c r="Q187" s="69">
        <v>0</v>
      </c>
      <c r="R187" s="69">
        <v>0</v>
      </c>
      <c r="S187" s="69">
        <v>78144</v>
      </c>
      <c r="T187" s="69"/>
      <c r="U187" s="69">
        <f t="shared" si="17"/>
        <v>164380</v>
      </c>
      <c r="V187" s="41">
        <f t="shared" ref="V187:V198" si="33">Y186</f>
        <v>0</v>
      </c>
      <c r="W187" s="41">
        <f t="shared" ref="W187:W198" si="34">U187+V187</f>
        <v>164380</v>
      </c>
      <c r="X187" s="74">
        <v>164380</v>
      </c>
      <c r="Y187" s="41">
        <f t="shared" ref="Y187:Y198" si="35">W187-X187</f>
        <v>0</v>
      </c>
    </row>
    <row r="188" spans="1:27" ht="15.75" hidden="1" thickBot="1" x14ac:dyDescent="0.3">
      <c r="B188" s="43" t="s">
        <v>36</v>
      </c>
      <c r="C188" s="44">
        <f t="shared" si="27"/>
        <v>10090</v>
      </c>
      <c r="D188" s="44">
        <v>10180</v>
      </c>
      <c r="E188" s="44">
        <f t="shared" si="28"/>
        <v>90</v>
      </c>
      <c r="F188" s="44">
        <v>146</v>
      </c>
      <c r="G188" s="70">
        <f t="shared" si="29"/>
        <v>13140</v>
      </c>
      <c r="H188" s="44">
        <f t="shared" si="30"/>
        <v>868</v>
      </c>
      <c r="I188" s="44">
        <v>877</v>
      </c>
      <c r="J188" s="44">
        <f t="shared" si="31"/>
        <v>9</v>
      </c>
      <c r="K188" s="44">
        <f t="shared" si="26"/>
        <v>559</v>
      </c>
      <c r="L188" s="70">
        <f t="shared" si="32"/>
        <v>5031</v>
      </c>
      <c r="M188" s="70">
        <v>3731</v>
      </c>
      <c r="N188" s="70">
        <v>8077</v>
      </c>
      <c r="O188" s="46"/>
      <c r="P188" s="46"/>
      <c r="Q188" s="70">
        <v>0</v>
      </c>
      <c r="R188" s="70">
        <v>0</v>
      </c>
      <c r="S188" s="70">
        <v>78144</v>
      </c>
      <c r="T188" s="70"/>
      <c r="U188" s="70">
        <f t="shared" si="17"/>
        <v>108123</v>
      </c>
      <c r="V188" s="46">
        <f t="shared" si="33"/>
        <v>0</v>
      </c>
      <c r="W188" s="46">
        <f t="shared" si="34"/>
        <v>108123</v>
      </c>
      <c r="X188" s="73">
        <v>108123</v>
      </c>
      <c r="Y188" s="46">
        <f t="shared" si="35"/>
        <v>0</v>
      </c>
    </row>
    <row r="189" spans="1:27" ht="15.75" hidden="1" thickBot="1" x14ac:dyDescent="0.3">
      <c r="B189" s="43" t="s">
        <v>37</v>
      </c>
      <c r="C189" s="44">
        <f t="shared" si="27"/>
        <v>10180</v>
      </c>
      <c r="D189" s="44">
        <v>10367</v>
      </c>
      <c r="E189" s="44">
        <f t="shared" si="28"/>
        <v>187</v>
      </c>
      <c r="F189" s="44">
        <v>146</v>
      </c>
      <c r="G189" s="70">
        <f t="shared" si="29"/>
        <v>27302</v>
      </c>
      <c r="H189" s="44">
        <f t="shared" si="30"/>
        <v>877</v>
      </c>
      <c r="I189" s="44">
        <v>889</v>
      </c>
      <c r="J189" s="44">
        <f t="shared" si="31"/>
        <v>12</v>
      </c>
      <c r="K189" s="44">
        <f t="shared" si="26"/>
        <v>559</v>
      </c>
      <c r="L189" s="70">
        <f t="shared" si="32"/>
        <v>6708</v>
      </c>
      <c r="M189" s="70">
        <v>3731</v>
      </c>
      <c r="N189" s="70">
        <v>8090</v>
      </c>
      <c r="O189" s="46"/>
      <c r="P189" s="46"/>
      <c r="Q189" s="70">
        <v>0</v>
      </c>
      <c r="R189" s="70">
        <v>0</v>
      </c>
      <c r="S189" s="70">
        <v>78144</v>
      </c>
      <c r="T189" s="70"/>
      <c r="U189" s="70">
        <f t="shared" si="17"/>
        <v>123975</v>
      </c>
      <c r="V189" s="46">
        <f t="shared" si="33"/>
        <v>0</v>
      </c>
      <c r="W189" s="46">
        <f t="shared" si="34"/>
        <v>123975</v>
      </c>
      <c r="X189" s="73">
        <v>123975</v>
      </c>
      <c r="Y189" s="46">
        <f t="shared" si="35"/>
        <v>0</v>
      </c>
    </row>
    <row r="190" spans="1:27" ht="15.75" hidden="1" thickBot="1" x14ac:dyDescent="0.3">
      <c r="B190" s="43" t="s">
        <v>38</v>
      </c>
      <c r="C190" s="44">
        <f t="shared" si="27"/>
        <v>10367</v>
      </c>
      <c r="D190" s="44">
        <v>10403</v>
      </c>
      <c r="E190" s="44">
        <f t="shared" si="28"/>
        <v>36</v>
      </c>
      <c r="F190" s="44">
        <v>146</v>
      </c>
      <c r="G190" s="70">
        <f t="shared" si="29"/>
        <v>5256</v>
      </c>
      <c r="H190" s="44">
        <f t="shared" si="30"/>
        <v>889</v>
      </c>
      <c r="I190" s="44">
        <v>891</v>
      </c>
      <c r="J190" s="44">
        <f t="shared" si="31"/>
        <v>2</v>
      </c>
      <c r="K190" s="44">
        <f t="shared" si="26"/>
        <v>559</v>
      </c>
      <c r="L190" s="70">
        <f t="shared" si="32"/>
        <v>1118</v>
      </c>
      <c r="M190" s="70">
        <v>3731</v>
      </c>
      <c r="N190" s="70">
        <v>8101</v>
      </c>
      <c r="O190" s="46"/>
      <c r="P190" s="46"/>
      <c r="Q190" s="70">
        <v>0</v>
      </c>
      <c r="R190" s="70">
        <v>0</v>
      </c>
      <c r="S190" s="70">
        <v>78144</v>
      </c>
      <c r="T190" s="70"/>
      <c r="U190" s="70">
        <f t="shared" si="17"/>
        <v>96350</v>
      </c>
      <c r="V190" s="46">
        <f t="shared" si="33"/>
        <v>0</v>
      </c>
      <c r="W190" s="46">
        <f t="shared" si="34"/>
        <v>96350</v>
      </c>
      <c r="X190" s="73">
        <v>96350</v>
      </c>
      <c r="Y190" s="46">
        <f t="shared" si="35"/>
        <v>0</v>
      </c>
    </row>
    <row r="191" spans="1:27" ht="15.75" hidden="1" thickBot="1" x14ac:dyDescent="0.3">
      <c r="B191" s="43" t="s">
        <v>39</v>
      </c>
      <c r="C191" s="44">
        <f t="shared" si="27"/>
        <v>10403</v>
      </c>
      <c r="D191" s="44">
        <v>10464</v>
      </c>
      <c r="E191" s="44">
        <f t="shared" si="28"/>
        <v>61</v>
      </c>
      <c r="F191" s="44">
        <v>146</v>
      </c>
      <c r="G191" s="70">
        <f t="shared" si="29"/>
        <v>8906</v>
      </c>
      <c r="H191" s="44">
        <f t="shared" si="30"/>
        <v>891</v>
      </c>
      <c r="I191" s="44">
        <v>904</v>
      </c>
      <c r="J191" s="44">
        <f t="shared" si="31"/>
        <v>13</v>
      </c>
      <c r="K191" s="44">
        <f t="shared" si="26"/>
        <v>559</v>
      </c>
      <c r="L191" s="70">
        <f t="shared" si="32"/>
        <v>7267</v>
      </c>
      <c r="M191" s="70">
        <v>3731</v>
      </c>
      <c r="N191" s="70">
        <v>8123</v>
      </c>
      <c r="O191" s="46"/>
      <c r="P191" s="46"/>
      <c r="Q191" s="70">
        <v>0</v>
      </c>
      <c r="R191" s="70">
        <v>0</v>
      </c>
      <c r="S191" s="70">
        <v>78144</v>
      </c>
      <c r="T191" s="70"/>
      <c r="U191" s="70">
        <f t="shared" si="17"/>
        <v>106171</v>
      </c>
      <c r="V191" s="46">
        <f t="shared" si="33"/>
        <v>0</v>
      </c>
      <c r="W191" s="46">
        <f t="shared" si="34"/>
        <v>106171</v>
      </c>
      <c r="X191" s="73">
        <v>106171</v>
      </c>
      <c r="Y191" s="46">
        <f t="shared" si="35"/>
        <v>0</v>
      </c>
    </row>
    <row r="192" spans="1:27" ht="15.75" hidden="1" thickBot="1" x14ac:dyDescent="0.3">
      <c r="B192" s="43" t="s">
        <v>40</v>
      </c>
      <c r="C192" s="44">
        <f t="shared" si="27"/>
        <v>10464</v>
      </c>
      <c r="D192" s="44">
        <v>10470</v>
      </c>
      <c r="E192" s="44">
        <f t="shared" si="28"/>
        <v>6</v>
      </c>
      <c r="F192" s="44">
        <v>146</v>
      </c>
      <c r="G192" s="70">
        <f t="shared" si="29"/>
        <v>876</v>
      </c>
      <c r="H192" s="44">
        <f t="shared" si="30"/>
        <v>904</v>
      </c>
      <c r="I192" s="44">
        <v>906</v>
      </c>
      <c r="J192" s="44">
        <f t="shared" si="31"/>
        <v>2</v>
      </c>
      <c r="K192" s="44">
        <f t="shared" si="26"/>
        <v>559</v>
      </c>
      <c r="L192" s="70">
        <f t="shared" si="32"/>
        <v>1118</v>
      </c>
      <c r="M192" s="70">
        <v>3731</v>
      </c>
      <c r="N192" s="70">
        <v>8148</v>
      </c>
      <c r="O192" s="46"/>
      <c r="P192" s="46"/>
      <c r="Q192" s="70">
        <v>0</v>
      </c>
      <c r="R192" s="70">
        <v>0</v>
      </c>
      <c r="S192" s="70">
        <v>78144</v>
      </c>
      <c r="T192" s="70"/>
      <c r="U192" s="70">
        <f t="shared" si="17"/>
        <v>92017</v>
      </c>
      <c r="V192" s="46">
        <f t="shared" si="33"/>
        <v>0</v>
      </c>
      <c r="W192" s="46">
        <f t="shared" si="34"/>
        <v>92017</v>
      </c>
      <c r="X192" s="73">
        <v>92017</v>
      </c>
      <c r="Y192" s="46">
        <f t="shared" si="35"/>
        <v>0</v>
      </c>
    </row>
    <row r="193" spans="1:25" ht="15.75" hidden="1" thickBot="1" x14ac:dyDescent="0.3">
      <c r="B193" s="43" t="s">
        <v>41</v>
      </c>
      <c r="C193" s="44">
        <f t="shared" si="27"/>
        <v>10470</v>
      </c>
      <c r="D193" s="44">
        <v>10470</v>
      </c>
      <c r="E193" s="44">
        <f t="shared" si="28"/>
        <v>0</v>
      </c>
      <c r="F193" s="44">
        <v>146</v>
      </c>
      <c r="G193" s="70">
        <f t="shared" si="29"/>
        <v>0</v>
      </c>
      <c r="H193" s="44">
        <f t="shared" si="30"/>
        <v>906</v>
      </c>
      <c r="I193" s="44">
        <v>906</v>
      </c>
      <c r="J193" s="44">
        <f t="shared" si="31"/>
        <v>0</v>
      </c>
      <c r="K193" s="44">
        <f t="shared" si="26"/>
        <v>559</v>
      </c>
      <c r="L193" s="70">
        <f t="shared" si="32"/>
        <v>0</v>
      </c>
      <c r="M193" s="70">
        <v>3731</v>
      </c>
      <c r="N193" s="70">
        <v>8161</v>
      </c>
      <c r="O193" s="46"/>
      <c r="P193" s="46"/>
      <c r="Q193" s="70">
        <v>0</v>
      </c>
      <c r="R193" s="70">
        <v>0</v>
      </c>
      <c r="S193" s="70">
        <v>78144</v>
      </c>
      <c r="T193" s="70"/>
      <c r="U193" s="70">
        <f t="shared" ref="U193:U222" si="36">G193+L193+M193+R193+S193+N193+Q193+T193</f>
        <v>90036</v>
      </c>
      <c r="V193" s="46">
        <f t="shared" si="33"/>
        <v>0</v>
      </c>
      <c r="W193" s="46">
        <f t="shared" si="34"/>
        <v>90036</v>
      </c>
      <c r="X193" s="73">
        <v>90036</v>
      </c>
      <c r="Y193" s="46">
        <f t="shared" si="35"/>
        <v>0</v>
      </c>
    </row>
    <row r="194" spans="1:25" ht="15.75" hidden="1" thickBot="1" x14ac:dyDescent="0.3">
      <c r="B194" s="43" t="s">
        <v>42</v>
      </c>
      <c r="C194" s="44">
        <f t="shared" si="27"/>
        <v>10470</v>
      </c>
      <c r="D194" s="44">
        <v>10470</v>
      </c>
      <c r="E194" s="44">
        <f t="shared" si="28"/>
        <v>0</v>
      </c>
      <c r="F194" s="44">
        <v>146</v>
      </c>
      <c r="G194" s="70">
        <f t="shared" si="29"/>
        <v>0</v>
      </c>
      <c r="H194" s="44">
        <f t="shared" si="30"/>
        <v>906</v>
      </c>
      <c r="I194" s="44">
        <v>906</v>
      </c>
      <c r="J194" s="44">
        <f t="shared" si="31"/>
        <v>0</v>
      </c>
      <c r="K194" s="44">
        <f t="shared" si="26"/>
        <v>559</v>
      </c>
      <c r="L194" s="70">
        <f t="shared" si="32"/>
        <v>0</v>
      </c>
      <c r="M194" s="70">
        <v>3731</v>
      </c>
      <c r="N194" s="70">
        <v>8186</v>
      </c>
      <c r="O194" s="46"/>
      <c r="P194" s="46"/>
      <c r="Q194" s="70">
        <v>0</v>
      </c>
      <c r="R194" s="70">
        <v>0</v>
      </c>
      <c r="S194" s="70">
        <v>78144</v>
      </c>
      <c r="T194" s="70"/>
      <c r="U194" s="70">
        <f t="shared" si="36"/>
        <v>90061</v>
      </c>
      <c r="V194" s="46">
        <f t="shared" si="33"/>
        <v>0</v>
      </c>
      <c r="W194" s="46">
        <f t="shared" si="34"/>
        <v>90061</v>
      </c>
      <c r="X194" s="73">
        <v>90061</v>
      </c>
      <c r="Y194" s="46">
        <f t="shared" si="35"/>
        <v>0</v>
      </c>
    </row>
    <row r="195" spans="1:25" ht="15.75" hidden="1" thickBot="1" x14ac:dyDescent="0.3">
      <c r="B195" s="43" t="s">
        <v>43</v>
      </c>
      <c r="C195" s="44">
        <f t="shared" si="27"/>
        <v>10470</v>
      </c>
      <c r="D195" s="44">
        <v>10491</v>
      </c>
      <c r="E195" s="44">
        <f t="shared" si="28"/>
        <v>21</v>
      </c>
      <c r="F195" s="44">
        <v>146</v>
      </c>
      <c r="G195" s="70">
        <f t="shared" si="29"/>
        <v>3066</v>
      </c>
      <c r="H195" s="44">
        <f t="shared" si="30"/>
        <v>906</v>
      </c>
      <c r="I195" s="44">
        <v>971</v>
      </c>
      <c r="J195" s="44">
        <f t="shared" si="31"/>
        <v>65</v>
      </c>
      <c r="K195" s="44">
        <f t="shared" si="26"/>
        <v>559</v>
      </c>
      <c r="L195" s="70">
        <f t="shared" si="32"/>
        <v>36335</v>
      </c>
      <c r="M195" s="70">
        <v>3731</v>
      </c>
      <c r="N195" s="70">
        <v>8207</v>
      </c>
      <c r="O195" s="46"/>
      <c r="P195" s="46"/>
      <c r="Q195" s="70">
        <v>0</v>
      </c>
      <c r="R195" s="70">
        <v>0</v>
      </c>
      <c r="S195" s="70">
        <v>78144</v>
      </c>
      <c r="T195" s="70"/>
      <c r="U195" s="70">
        <f t="shared" si="36"/>
        <v>129483</v>
      </c>
      <c r="V195" s="46">
        <f t="shared" si="33"/>
        <v>0</v>
      </c>
      <c r="W195" s="46">
        <f t="shared" si="34"/>
        <v>129483</v>
      </c>
      <c r="X195" s="73">
        <v>129483</v>
      </c>
      <c r="Y195" s="46">
        <f t="shared" si="35"/>
        <v>0</v>
      </c>
    </row>
    <row r="196" spans="1:25" ht="15.75" hidden="1" thickBot="1" x14ac:dyDescent="0.3">
      <c r="B196" s="43" t="s">
        <v>44</v>
      </c>
      <c r="C196" s="44">
        <f t="shared" si="27"/>
        <v>10491</v>
      </c>
      <c r="D196" s="44">
        <v>10497</v>
      </c>
      <c r="E196" s="44">
        <f t="shared" si="28"/>
        <v>6</v>
      </c>
      <c r="F196" s="44">
        <v>146</v>
      </c>
      <c r="G196" s="70">
        <f t="shared" si="29"/>
        <v>876</v>
      </c>
      <c r="H196" s="44">
        <f t="shared" si="30"/>
        <v>971</v>
      </c>
      <c r="I196" s="44">
        <v>971</v>
      </c>
      <c r="J196" s="44">
        <f t="shared" si="31"/>
        <v>0</v>
      </c>
      <c r="K196" s="44">
        <f t="shared" si="26"/>
        <v>559</v>
      </c>
      <c r="L196" s="70">
        <f t="shared" si="32"/>
        <v>0</v>
      </c>
      <c r="M196" s="70">
        <v>3731</v>
      </c>
      <c r="N196" s="70">
        <v>8230</v>
      </c>
      <c r="O196" s="46"/>
      <c r="P196" s="46"/>
      <c r="Q196" s="70">
        <v>0</v>
      </c>
      <c r="R196" s="70">
        <v>0</v>
      </c>
      <c r="S196" s="70">
        <v>78144</v>
      </c>
      <c r="T196" s="70"/>
      <c r="U196" s="70">
        <f t="shared" si="36"/>
        <v>90981</v>
      </c>
      <c r="V196" s="46">
        <f t="shared" si="33"/>
        <v>0</v>
      </c>
      <c r="W196" s="46">
        <f t="shared" si="34"/>
        <v>90981</v>
      </c>
      <c r="X196" s="73">
        <v>90981</v>
      </c>
      <c r="Y196" s="46">
        <f t="shared" si="35"/>
        <v>0</v>
      </c>
    </row>
    <row r="197" spans="1:25" ht="15.75" hidden="1" thickBot="1" x14ac:dyDescent="0.3">
      <c r="B197" s="43" t="s">
        <v>45</v>
      </c>
      <c r="C197" s="44">
        <f t="shared" si="27"/>
        <v>10497</v>
      </c>
      <c r="D197" s="44">
        <v>10497</v>
      </c>
      <c r="E197" s="44">
        <f t="shared" si="28"/>
        <v>0</v>
      </c>
      <c r="F197" s="44">
        <v>146</v>
      </c>
      <c r="G197" s="70">
        <f t="shared" si="29"/>
        <v>0</v>
      </c>
      <c r="H197" s="44">
        <f t="shared" si="30"/>
        <v>971</v>
      </c>
      <c r="I197" s="44">
        <v>971</v>
      </c>
      <c r="J197" s="44">
        <f t="shared" si="31"/>
        <v>0</v>
      </c>
      <c r="K197" s="44">
        <f t="shared" si="26"/>
        <v>559</v>
      </c>
      <c r="L197" s="70">
        <f t="shared" si="32"/>
        <v>0</v>
      </c>
      <c r="M197" s="70">
        <v>3731</v>
      </c>
      <c r="N197" s="70">
        <v>8260</v>
      </c>
      <c r="O197" s="46"/>
      <c r="P197" s="46"/>
      <c r="Q197" s="70">
        <v>0</v>
      </c>
      <c r="R197" s="70">
        <v>0</v>
      </c>
      <c r="S197" s="70">
        <v>78144</v>
      </c>
      <c r="T197" s="70"/>
      <c r="U197" s="70">
        <f t="shared" si="36"/>
        <v>90135</v>
      </c>
      <c r="V197" s="46">
        <f t="shared" si="33"/>
        <v>0</v>
      </c>
      <c r="W197" s="46">
        <f t="shared" si="34"/>
        <v>90135</v>
      </c>
      <c r="X197" s="73">
        <v>90135</v>
      </c>
      <c r="Y197" s="46">
        <f t="shared" si="35"/>
        <v>0</v>
      </c>
    </row>
    <row r="198" spans="1:25" ht="15.75" hidden="1" thickBot="1" x14ac:dyDescent="0.3">
      <c r="B198" s="43" t="s">
        <v>46</v>
      </c>
      <c r="C198" s="44">
        <f t="shared" si="27"/>
        <v>10497</v>
      </c>
      <c r="D198" s="44">
        <v>10548</v>
      </c>
      <c r="E198" s="44">
        <f t="shared" si="28"/>
        <v>51</v>
      </c>
      <c r="F198" s="44">
        <v>146</v>
      </c>
      <c r="G198" s="70">
        <f t="shared" si="29"/>
        <v>7446</v>
      </c>
      <c r="H198" s="44">
        <f t="shared" si="30"/>
        <v>971</v>
      </c>
      <c r="I198" s="44">
        <v>1009</v>
      </c>
      <c r="J198" s="44">
        <f t="shared" si="31"/>
        <v>38</v>
      </c>
      <c r="K198" s="44">
        <f t="shared" si="26"/>
        <v>559</v>
      </c>
      <c r="L198" s="70">
        <f t="shared" si="32"/>
        <v>21242</v>
      </c>
      <c r="M198" s="70">
        <v>3731</v>
      </c>
      <c r="N198" s="70">
        <v>8270</v>
      </c>
      <c r="O198" s="36"/>
      <c r="P198" s="36"/>
      <c r="Q198" s="70">
        <v>0</v>
      </c>
      <c r="R198" s="70">
        <v>0</v>
      </c>
      <c r="S198" s="70">
        <v>78144</v>
      </c>
      <c r="T198" s="70"/>
      <c r="U198" s="70">
        <f t="shared" si="36"/>
        <v>118833</v>
      </c>
      <c r="V198" s="46">
        <f t="shared" si="33"/>
        <v>0</v>
      </c>
      <c r="W198" s="46">
        <f t="shared" si="34"/>
        <v>118833</v>
      </c>
      <c r="X198" s="73">
        <v>118833</v>
      </c>
      <c r="Y198" s="46">
        <f t="shared" si="35"/>
        <v>0</v>
      </c>
    </row>
    <row r="199" spans="1:25" ht="15.75" hidden="1" thickBot="1" x14ac:dyDescent="0.3">
      <c r="A199">
        <v>2019</v>
      </c>
      <c r="B199" s="38" t="s">
        <v>35</v>
      </c>
      <c r="C199" s="39">
        <f t="shared" ref="C199:C210" si="37">D198</f>
        <v>10548</v>
      </c>
      <c r="D199" s="39">
        <v>10663</v>
      </c>
      <c r="E199" s="39">
        <f t="shared" ref="E199:E210" si="38">D199-C199</f>
        <v>115</v>
      </c>
      <c r="F199" s="39">
        <v>146</v>
      </c>
      <c r="G199" s="69">
        <f t="shared" ref="G199:G210" si="39">F199*E199</f>
        <v>16790</v>
      </c>
      <c r="H199" s="39">
        <f t="shared" ref="H199:H210" si="40">I198</f>
        <v>1009</v>
      </c>
      <c r="I199" s="39">
        <v>1059</v>
      </c>
      <c r="J199" s="39">
        <f t="shared" ref="J199:J210" si="41">I199-H199</f>
        <v>50</v>
      </c>
      <c r="K199" s="39">
        <f t="shared" ref="K199:K210" si="42">IF(J199&lt;=120,559,IF(AND(J199&gt;=121,J199&lt;=150),739,IF(AND(J199&gt;=151,J199&lt;=200),1279,IF(J199&gt;=201,2359,))))</f>
        <v>559</v>
      </c>
      <c r="L199" s="69">
        <f t="shared" ref="L199:L210" si="43">IF(K199=559,K199*J199,IF(K199=739,120*559+(J199-120)*739,IF(K199=1279,120*559+30*739+(J199-150)*1279,IF(K199=2359,120*559+30*739+50*1279+(J199-200)*2359,))))</f>
        <v>27950</v>
      </c>
      <c r="M199" s="69">
        <v>3828</v>
      </c>
      <c r="N199" s="69">
        <v>8264</v>
      </c>
      <c r="O199" s="41"/>
      <c r="P199" s="41"/>
      <c r="Q199" s="69"/>
      <c r="R199" s="69"/>
      <c r="S199" s="69">
        <v>80176</v>
      </c>
      <c r="T199" s="69"/>
      <c r="U199" s="69">
        <f t="shared" si="36"/>
        <v>137008</v>
      </c>
      <c r="V199" s="41">
        <f t="shared" ref="V199:V210" si="44">Y198</f>
        <v>0</v>
      </c>
      <c r="W199" s="41">
        <f t="shared" ref="W199:W210" si="45">U199+V199</f>
        <v>137008</v>
      </c>
      <c r="X199" s="74">
        <v>137008</v>
      </c>
      <c r="Y199" s="41">
        <f t="shared" ref="Y199:Y210" si="46">W199-X199</f>
        <v>0</v>
      </c>
    </row>
    <row r="200" spans="1:25" ht="15.75" hidden="1" thickBot="1" x14ac:dyDescent="0.3">
      <c r="B200" s="43" t="s">
        <v>36</v>
      </c>
      <c r="C200" s="44">
        <f t="shared" si="37"/>
        <v>10663</v>
      </c>
      <c r="D200" s="44">
        <v>10751</v>
      </c>
      <c r="E200" s="44">
        <f t="shared" si="38"/>
        <v>88</v>
      </c>
      <c r="F200" s="44">
        <v>146</v>
      </c>
      <c r="G200" s="70">
        <f t="shared" si="39"/>
        <v>12848</v>
      </c>
      <c r="H200" s="44">
        <f t="shared" si="40"/>
        <v>1059</v>
      </c>
      <c r="I200" s="44">
        <v>1059</v>
      </c>
      <c r="J200" s="44">
        <f t="shared" si="41"/>
        <v>0</v>
      </c>
      <c r="K200" s="44">
        <f t="shared" si="42"/>
        <v>559</v>
      </c>
      <c r="L200" s="70">
        <f t="shared" si="43"/>
        <v>0</v>
      </c>
      <c r="M200" s="70">
        <v>3828</v>
      </c>
      <c r="N200" s="70">
        <v>8267</v>
      </c>
      <c r="O200" s="46"/>
      <c r="P200" s="46"/>
      <c r="Q200" s="70"/>
      <c r="R200" s="70"/>
      <c r="S200" s="70">
        <v>80176</v>
      </c>
      <c r="T200" s="70"/>
      <c r="U200" s="70">
        <f t="shared" si="36"/>
        <v>105119</v>
      </c>
      <c r="V200" s="46">
        <f t="shared" si="44"/>
        <v>0</v>
      </c>
      <c r="W200" s="46">
        <f t="shared" si="45"/>
        <v>105119</v>
      </c>
      <c r="X200" s="73">
        <v>105119</v>
      </c>
      <c r="Y200" s="46">
        <f t="shared" si="46"/>
        <v>0</v>
      </c>
    </row>
    <row r="201" spans="1:25" ht="15.75" hidden="1" thickBot="1" x14ac:dyDescent="0.3">
      <c r="B201" s="43" t="s">
        <v>37</v>
      </c>
      <c r="C201" s="44">
        <f t="shared" si="37"/>
        <v>10751</v>
      </c>
      <c r="D201" s="44">
        <v>10864</v>
      </c>
      <c r="E201" s="44">
        <f t="shared" si="38"/>
        <v>113</v>
      </c>
      <c r="F201" s="44">
        <v>146</v>
      </c>
      <c r="G201" s="70">
        <f t="shared" si="39"/>
        <v>16498</v>
      </c>
      <c r="H201" s="44">
        <f t="shared" si="40"/>
        <v>1059</v>
      </c>
      <c r="I201" s="44">
        <v>1068</v>
      </c>
      <c r="J201" s="44">
        <f t="shared" si="41"/>
        <v>9</v>
      </c>
      <c r="K201" s="44">
        <f t="shared" si="42"/>
        <v>559</v>
      </c>
      <c r="L201" s="70">
        <f t="shared" si="43"/>
        <v>5031</v>
      </c>
      <c r="M201" s="70">
        <v>3828</v>
      </c>
      <c r="N201" s="70">
        <v>8270</v>
      </c>
      <c r="O201" s="46"/>
      <c r="P201" s="46"/>
      <c r="Q201" s="70"/>
      <c r="R201" s="70"/>
      <c r="S201" s="70">
        <v>80176</v>
      </c>
      <c r="T201" s="70"/>
      <c r="U201" s="70">
        <f t="shared" si="36"/>
        <v>113803</v>
      </c>
      <c r="V201" s="46">
        <f t="shared" si="44"/>
        <v>0</v>
      </c>
      <c r="W201" s="46">
        <f t="shared" si="45"/>
        <v>113803</v>
      </c>
      <c r="X201" s="135">
        <v>113803</v>
      </c>
      <c r="Y201" s="46">
        <f t="shared" si="46"/>
        <v>0</v>
      </c>
    </row>
    <row r="202" spans="1:25" ht="15.75" hidden="1" thickBot="1" x14ac:dyDescent="0.3">
      <c r="B202" s="43" t="s">
        <v>38</v>
      </c>
      <c r="C202" s="44">
        <f t="shared" si="37"/>
        <v>10864</v>
      </c>
      <c r="D202" s="44">
        <v>10969</v>
      </c>
      <c r="E202" s="44">
        <f t="shared" si="38"/>
        <v>105</v>
      </c>
      <c r="F202" s="44">
        <v>146</v>
      </c>
      <c r="G202" s="70">
        <f t="shared" si="39"/>
        <v>15330</v>
      </c>
      <c r="H202" s="44">
        <f t="shared" si="40"/>
        <v>1068</v>
      </c>
      <c r="I202" s="44">
        <v>1074</v>
      </c>
      <c r="J202" s="44">
        <f t="shared" si="41"/>
        <v>6</v>
      </c>
      <c r="K202" s="44">
        <f t="shared" si="42"/>
        <v>559</v>
      </c>
      <c r="L202" s="70">
        <f t="shared" si="43"/>
        <v>3354</v>
      </c>
      <c r="M202" s="70">
        <v>3828</v>
      </c>
      <c r="N202" s="70">
        <v>8299</v>
      </c>
      <c r="O202" s="46"/>
      <c r="P202" s="46"/>
      <c r="Q202" s="70"/>
      <c r="R202" s="70"/>
      <c r="S202" s="70">
        <v>80176</v>
      </c>
      <c r="T202" s="70"/>
      <c r="U202" s="70">
        <f t="shared" si="36"/>
        <v>110987</v>
      </c>
      <c r="V202" s="46">
        <f t="shared" si="44"/>
        <v>0</v>
      </c>
      <c r="W202" s="46">
        <f t="shared" si="45"/>
        <v>110987</v>
      </c>
      <c r="X202" s="135">
        <v>110987</v>
      </c>
      <c r="Y202" s="46">
        <f t="shared" si="46"/>
        <v>0</v>
      </c>
    </row>
    <row r="203" spans="1:25" ht="15.75" hidden="1" thickBot="1" x14ac:dyDescent="0.3">
      <c r="B203" s="43" t="s">
        <v>39</v>
      </c>
      <c r="C203" s="44">
        <f t="shared" si="37"/>
        <v>10969</v>
      </c>
      <c r="D203" s="44">
        <v>11073</v>
      </c>
      <c r="E203" s="44">
        <f t="shared" si="38"/>
        <v>104</v>
      </c>
      <c r="F203" s="44">
        <v>146</v>
      </c>
      <c r="G203" s="70">
        <f t="shared" si="39"/>
        <v>15184</v>
      </c>
      <c r="H203" s="44">
        <f t="shared" si="40"/>
        <v>1074</v>
      </c>
      <c r="I203" s="44">
        <v>1074</v>
      </c>
      <c r="J203" s="44">
        <f t="shared" si="41"/>
        <v>0</v>
      </c>
      <c r="K203" s="44">
        <f t="shared" si="42"/>
        <v>559</v>
      </c>
      <c r="L203" s="70">
        <f t="shared" si="43"/>
        <v>0</v>
      </c>
      <c r="M203" s="70">
        <v>3828</v>
      </c>
      <c r="N203" s="70">
        <v>8329</v>
      </c>
      <c r="O203" s="104"/>
      <c r="P203" s="104"/>
      <c r="Q203" s="70"/>
      <c r="R203" s="70"/>
      <c r="S203" s="70">
        <v>80176</v>
      </c>
      <c r="T203" s="70"/>
      <c r="U203" s="70">
        <f t="shared" si="36"/>
        <v>107517</v>
      </c>
      <c r="V203" s="46">
        <f t="shared" si="44"/>
        <v>0</v>
      </c>
      <c r="W203" s="46">
        <f t="shared" si="45"/>
        <v>107517</v>
      </c>
      <c r="X203" s="135">
        <v>107517</v>
      </c>
      <c r="Y203" s="46">
        <f t="shared" si="46"/>
        <v>0</v>
      </c>
    </row>
    <row r="204" spans="1:25" ht="15.75" hidden="1" thickBot="1" x14ac:dyDescent="0.3">
      <c r="B204" s="43" t="s">
        <v>40</v>
      </c>
      <c r="C204" s="44">
        <f t="shared" si="37"/>
        <v>11073</v>
      </c>
      <c r="D204" s="44">
        <v>11141</v>
      </c>
      <c r="E204" s="44">
        <f t="shared" si="38"/>
        <v>68</v>
      </c>
      <c r="F204" s="44">
        <v>146</v>
      </c>
      <c r="G204" s="70">
        <f t="shared" si="39"/>
        <v>9928</v>
      </c>
      <c r="H204" s="44">
        <f t="shared" si="40"/>
        <v>1074</v>
      </c>
      <c r="I204" s="44">
        <v>1074</v>
      </c>
      <c r="J204" s="44">
        <f t="shared" si="41"/>
        <v>0</v>
      </c>
      <c r="K204" s="44">
        <f t="shared" si="42"/>
        <v>559</v>
      </c>
      <c r="L204" s="70">
        <f t="shared" si="43"/>
        <v>0</v>
      </c>
      <c r="M204" s="70">
        <v>3828</v>
      </c>
      <c r="N204" s="70">
        <v>8371</v>
      </c>
      <c r="O204" s="46"/>
      <c r="P204" s="46"/>
      <c r="Q204" s="70"/>
      <c r="R204" s="70"/>
      <c r="S204" s="70">
        <v>80176</v>
      </c>
      <c r="T204" s="70"/>
      <c r="U204" s="70">
        <f t="shared" si="36"/>
        <v>102303</v>
      </c>
      <c r="V204" s="46">
        <f t="shared" si="44"/>
        <v>0</v>
      </c>
      <c r="W204" s="46">
        <f t="shared" si="45"/>
        <v>102303</v>
      </c>
      <c r="X204" s="135">
        <v>102303</v>
      </c>
      <c r="Y204" s="46">
        <f t="shared" si="46"/>
        <v>0</v>
      </c>
    </row>
    <row r="205" spans="1:25" ht="15.75" hidden="1" thickBot="1" x14ac:dyDescent="0.3">
      <c r="B205" s="43" t="s">
        <v>41</v>
      </c>
      <c r="C205" s="44">
        <f t="shared" si="37"/>
        <v>11141</v>
      </c>
      <c r="D205" s="44">
        <v>11177</v>
      </c>
      <c r="E205" s="44">
        <f t="shared" si="38"/>
        <v>36</v>
      </c>
      <c r="F205" s="44">
        <v>146</v>
      </c>
      <c r="G205" s="70">
        <f t="shared" si="39"/>
        <v>5256</v>
      </c>
      <c r="H205" s="44">
        <f t="shared" si="40"/>
        <v>1074</v>
      </c>
      <c r="I205" s="44">
        <v>1074</v>
      </c>
      <c r="J205" s="44">
        <f t="shared" si="41"/>
        <v>0</v>
      </c>
      <c r="K205" s="44">
        <f t="shared" si="42"/>
        <v>559</v>
      </c>
      <c r="L205" s="70">
        <f t="shared" si="43"/>
        <v>0</v>
      </c>
      <c r="M205" s="70">
        <v>3828</v>
      </c>
      <c r="N205" s="70">
        <v>8386</v>
      </c>
      <c r="O205" s="46"/>
      <c r="P205" s="46"/>
      <c r="Q205" s="70"/>
      <c r="R205" s="70"/>
      <c r="S205" s="70">
        <v>80176</v>
      </c>
      <c r="T205" s="70"/>
      <c r="U205" s="70">
        <f t="shared" si="36"/>
        <v>97646</v>
      </c>
      <c r="V205" s="46">
        <f t="shared" si="44"/>
        <v>0</v>
      </c>
      <c r="W205" s="46">
        <f t="shared" si="45"/>
        <v>97646</v>
      </c>
      <c r="X205" s="135">
        <v>97646</v>
      </c>
      <c r="Y205" s="46">
        <f t="shared" si="46"/>
        <v>0</v>
      </c>
    </row>
    <row r="206" spans="1:25" ht="15.75" hidden="1" thickBot="1" x14ac:dyDescent="0.3">
      <c r="B206" s="43" t="s">
        <v>42</v>
      </c>
      <c r="C206" s="44">
        <f t="shared" si="37"/>
        <v>11177</v>
      </c>
      <c r="D206" s="44">
        <v>11224</v>
      </c>
      <c r="E206" s="44">
        <f t="shared" si="38"/>
        <v>47</v>
      </c>
      <c r="F206" s="44">
        <v>146</v>
      </c>
      <c r="G206" s="70">
        <f t="shared" si="39"/>
        <v>6862</v>
      </c>
      <c r="H206" s="44">
        <f t="shared" si="40"/>
        <v>1074</v>
      </c>
      <c r="I206" s="44">
        <v>1075</v>
      </c>
      <c r="J206" s="44">
        <f t="shared" si="41"/>
        <v>1</v>
      </c>
      <c r="K206" s="44">
        <f t="shared" si="42"/>
        <v>559</v>
      </c>
      <c r="L206" s="70">
        <f t="shared" si="43"/>
        <v>559</v>
      </c>
      <c r="M206" s="70">
        <v>3828</v>
      </c>
      <c r="N206" s="70">
        <v>8398</v>
      </c>
      <c r="O206" s="46"/>
      <c r="P206" s="46"/>
      <c r="Q206" s="70"/>
      <c r="R206" s="70"/>
      <c r="S206" s="70">
        <v>80176</v>
      </c>
      <c r="T206" s="70"/>
      <c r="U206" s="70">
        <f t="shared" si="36"/>
        <v>99823</v>
      </c>
      <c r="V206" s="46">
        <f t="shared" si="44"/>
        <v>0</v>
      </c>
      <c r="W206" s="46">
        <f t="shared" si="45"/>
        <v>99823</v>
      </c>
      <c r="X206" s="135">
        <v>99823</v>
      </c>
      <c r="Y206" s="46">
        <f t="shared" si="46"/>
        <v>0</v>
      </c>
    </row>
    <row r="207" spans="1:25" ht="15.75" hidden="1" thickBot="1" x14ac:dyDescent="0.3">
      <c r="B207" s="43" t="s">
        <v>43</v>
      </c>
      <c r="C207" s="44">
        <f t="shared" si="37"/>
        <v>11224</v>
      </c>
      <c r="D207" s="44">
        <v>11327</v>
      </c>
      <c r="E207" s="44">
        <f t="shared" si="38"/>
        <v>103</v>
      </c>
      <c r="F207" s="44">
        <v>146</v>
      </c>
      <c r="G207" s="70">
        <f t="shared" si="39"/>
        <v>15038</v>
      </c>
      <c r="H207" s="44">
        <f t="shared" si="40"/>
        <v>1075</v>
      </c>
      <c r="I207" s="44">
        <v>1080</v>
      </c>
      <c r="J207" s="44">
        <f t="shared" si="41"/>
        <v>5</v>
      </c>
      <c r="K207" s="44">
        <f t="shared" si="42"/>
        <v>559</v>
      </c>
      <c r="L207" s="70">
        <f t="shared" si="43"/>
        <v>2795</v>
      </c>
      <c r="M207" s="70">
        <v>3828</v>
      </c>
      <c r="N207" s="70">
        <v>8415</v>
      </c>
      <c r="O207" s="46"/>
      <c r="P207" s="46"/>
      <c r="Q207" s="70"/>
      <c r="R207" s="70"/>
      <c r="S207" s="70">
        <v>80176</v>
      </c>
      <c r="T207" s="70"/>
      <c r="U207" s="70">
        <f t="shared" si="36"/>
        <v>110252</v>
      </c>
      <c r="V207" s="46">
        <f t="shared" si="44"/>
        <v>0</v>
      </c>
      <c r="W207" s="46">
        <f t="shared" si="45"/>
        <v>110252</v>
      </c>
      <c r="X207" s="135">
        <v>110252</v>
      </c>
      <c r="Y207" s="46">
        <f t="shared" si="46"/>
        <v>0</v>
      </c>
    </row>
    <row r="208" spans="1:25" ht="15.75" hidden="1" thickBot="1" x14ac:dyDescent="0.3">
      <c r="B208" s="43" t="s">
        <v>44</v>
      </c>
      <c r="C208" s="44">
        <f t="shared" si="37"/>
        <v>11327</v>
      </c>
      <c r="D208" s="44">
        <v>11356</v>
      </c>
      <c r="E208" s="44">
        <f t="shared" si="38"/>
        <v>29</v>
      </c>
      <c r="F208" s="44">
        <v>146</v>
      </c>
      <c r="G208" s="70">
        <f t="shared" si="39"/>
        <v>4234</v>
      </c>
      <c r="H208" s="44">
        <f t="shared" si="40"/>
        <v>1080</v>
      </c>
      <c r="I208" s="44">
        <v>1113</v>
      </c>
      <c r="J208" s="44">
        <f t="shared" si="41"/>
        <v>33</v>
      </c>
      <c r="K208" s="44">
        <f t="shared" si="42"/>
        <v>559</v>
      </c>
      <c r="L208" s="70">
        <f t="shared" si="43"/>
        <v>18447</v>
      </c>
      <c r="M208" s="70">
        <v>3828</v>
      </c>
      <c r="N208" s="70">
        <v>8420</v>
      </c>
      <c r="O208" s="46"/>
      <c r="P208" s="46"/>
      <c r="Q208" s="70"/>
      <c r="R208" s="70"/>
      <c r="S208" s="70">
        <v>80176</v>
      </c>
      <c r="T208" s="70"/>
      <c r="U208" s="70">
        <f t="shared" si="36"/>
        <v>115105</v>
      </c>
      <c r="V208" s="46">
        <f t="shared" si="44"/>
        <v>0</v>
      </c>
      <c r="W208" s="46">
        <f t="shared" si="45"/>
        <v>115105</v>
      </c>
      <c r="X208" s="135">
        <v>115105</v>
      </c>
      <c r="Y208" s="46">
        <f t="shared" si="46"/>
        <v>0</v>
      </c>
    </row>
    <row r="209" spans="1:25" ht="15.75" hidden="1" thickBot="1" x14ac:dyDescent="0.3">
      <c r="B209" s="43" t="s">
        <v>45</v>
      </c>
      <c r="C209" s="44">
        <f t="shared" si="37"/>
        <v>11356</v>
      </c>
      <c r="D209" s="44">
        <v>11468</v>
      </c>
      <c r="E209" s="44">
        <f t="shared" si="38"/>
        <v>112</v>
      </c>
      <c r="F209" s="44">
        <v>146</v>
      </c>
      <c r="G209" s="70">
        <f t="shared" si="39"/>
        <v>16352</v>
      </c>
      <c r="H209" s="44">
        <f t="shared" si="40"/>
        <v>1113</v>
      </c>
      <c r="I209" s="44">
        <v>1126</v>
      </c>
      <c r="J209" s="44">
        <f t="shared" si="41"/>
        <v>13</v>
      </c>
      <c r="K209" s="44">
        <f t="shared" si="42"/>
        <v>559</v>
      </c>
      <c r="L209" s="70">
        <f t="shared" si="43"/>
        <v>7267</v>
      </c>
      <c r="M209" s="70">
        <v>3828</v>
      </c>
      <c r="N209" s="70">
        <v>8467</v>
      </c>
      <c r="O209" s="46"/>
      <c r="P209" s="46"/>
      <c r="Q209" s="70"/>
      <c r="R209" s="70"/>
      <c r="S209" s="70">
        <v>80176</v>
      </c>
      <c r="T209" s="70"/>
      <c r="U209" s="70">
        <f t="shared" si="36"/>
        <v>116090</v>
      </c>
      <c r="V209" s="46">
        <f t="shared" si="44"/>
        <v>0</v>
      </c>
      <c r="W209" s="46">
        <f t="shared" si="45"/>
        <v>116090</v>
      </c>
      <c r="X209" s="135">
        <v>116090</v>
      </c>
      <c r="Y209" s="46">
        <f t="shared" si="46"/>
        <v>0</v>
      </c>
    </row>
    <row r="210" spans="1:25" ht="15.75" hidden="1" thickBot="1" x14ac:dyDescent="0.3">
      <c r="B210" s="83" t="s">
        <v>46</v>
      </c>
      <c r="C210" s="84">
        <f t="shared" si="37"/>
        <v>11468</v>
      </c>
      <c r="D210" s="84">
        <v>11658</v>
      </c>
      <c r="E210" s="84">
        <f t="shared" si="38"/>
        <v>190</v>
      </c>
      <c r="F210" s="84">
        <v>146</v>
      </c>
      <c r="G210" s="35">
        <f t="shared" si="39"/>
        <v>27740</v>
      </c>
      <c r="H210" s="84">
        <f t="shared" si="40"/>
        <v>1126</v>
      </c>
      <c r="I210" s="84">
        <v>1139</v>
      </c>
      <c r="J210" s="84">
        <f t="shared" si="41"/>
        <v>13</v>
      </c>
      <c r="K210" s="84">
        <f t="shared" si="42"/>
        <v>559</v>
      </c>
      <c r="L210" s="35">
        <f t="shared" si="43"/>
        <v>7267</v>
      </c>
      <c r="M210" s="35">
        <v>3828</v>
      </c>
      <c r="N210" s="35">
        <v>8493</v>
      </c>
      <c r="O210" s="36"/>
      <c r="P210" s="36"/>
      <c r="Q210" s="35"/>
      <c r="R210" s="35"/>
      <c r="S210" s="35">
        <v>80176</v>
      </c>
      <c r="T210" s="35"/>
      <c r="U210" s="35">
        <f t="shared" si="36"/>
        <v>127504</v>
      </c>
      <c r="V210" s="36">
        <f t="shared" si="44"/>
        <v>0</v>
      </c>
      <c r="W210" s="36">
        <f t="shared" si="45"/>
        <v>127504</v>
      </c>
      <c r="X210" s="131">
        <v>127504</v>
      </c>
      <c r="Y210" s="36">
        <f t="shared" si="46"/>
        <v>0</v>
      </c>
    </row>
    <row r="211" spans="1:25" ht="15.75" hidden="1" thickBot="1" x14ac:dyDescent="0.3">
      <c r="A211">
        <v>2020</v>
      </c>
      <c r="B211" s="38" t="s">
        <v>35</v>
      </c>
      <c r="C211" s="39">
        <f t="shared" ref="C211:C234" si="47">D210</f>
        <v>11658</v>
      </c>
      <c r="D211" s="39">
        <v>11841</v>
      </c>
      <c r="E211" s="39">
        <f t="shared" ref="E211:E234" si="48">D211-C211</f>
        <v>183</v>
      </c>
      <c r="F211" s="39">
        <v>146</v>
      </c>
      <c r="G211" s="69">
        <f t="shared" ref="G211:G222" si="49">F211*E211</f>
        <v>26718</v>
      </c>
      <c r="H211" s="39">
        <f t="shared" ref="H211:H234" si="50">I210</f>
        <v>1139</v>
      </c>
      <c r="I211" s="39">
        <v>1151</v>
      </c>
      <c r="J211" s="39">
        <f t="shared" ref="J211:J221" si="51">I211-H211</f>
        <v>12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6912</v>
      </c>
      <c r="M211" s="69">
        <v>3943</v>
      </c>
      <c r="N211" s="69">
        <v>8501</v>
      </c>
      <c r="O211" s="41"/>
      <c r="P211" s="41"/>
      <c r="Q211" s="69"/>
      <c r="R211" s="69"/>
      <c r="S211" s="69">
        <v>82581</v>
      </c>
      <c r="T211" s="69"/>
      <c r="U211" s="69">
        <f t="shared" si="36"/>
        <v>128655</v>
      </c>
      <c r="V211" s="41">
        <f t="shared" ref="V211:V234" si="52">Y210</f>
        <v>0</v>
      </c>
      <c r="W211" s="41">
        <f t="shared" ref="W211:W234" si="53">U211+V211</f>
        <v>128655</v>
      </c>
      <c r="X211" s="152">
        <v>128655</v>
      </c>
      <c r="Y211" s="41">
        <f t="shared" ref="Y211:Y253" si="54">W211-X211</f>
        <v>0</v>
      </c>
    </row>
    <row r="212" spans="1:25" ht="15.75" hidden="1" thickBot="1" x14ac:dyDescent="0.3">
      <c r="B212" s="43" t="s">
        <v>36</v>
      </c>
      <c r="C212" s="44">
        <f t="shared" si="47"/>
        <v>11841</v>
      </c>
      <c r="D212" s="44">
        <v>12019</v>
      </c>
      <c r="E212" s="44">
        <f t="shared" si="48"/>
        <v>178</v>
      </c>
      <c r="F212" s="44">
        <v>146</v>
      </c>
      <c r="G212" s="70">
        <f t="shared" si="49"/>
        <v>25988</v>
      </c>
      <c r="H212" s="44">
        <f t="shared" si="50"/>
        <v>1151</v>
      </c>
      <c r="I212" s="44">
        <v>1195</v>
      </c>
      <c r="J212" s="44">
        <f t="shared" si="51"/>
        <v>44</v>
      </c>
      <c r="K212" s="44">
        <f t="shared" ref="K212:K220" si="55">IF(J212&lt;=120,576,IF(AND(J212&gt;=121,J212&lt;=150),761,IF(AND(J212&gt;=151,J212&lt;=200),1317,IF(J212&gt;=201,2430,))))</f>
        <v>576</v>
      </c>
      <c r="L212" s="70">
        <f t="shared" ref="L212:L220" si="56">IF(K212=576,K212*J212,IF(K212=761,120*576+(J212-120)*761,IF(K212=1317,120*576+30*761+(J212-150)*1317,IF(K212=2430,120*576+30*761+50*1317+(J212-200)*2430,))))</f>
        <v>25344</v>
      </c>
      <c r="M212" s="70">
        <v>3943</v>
      </c>
      <c r="N212" s="70">
        <v>8539</v>
      </c>
      <c r="O212" s="46"/>
      <c r="P212" s="46"/>
      <c r="Q212" s="70"/>
      <c r="R212" s="70"/>
      <c r="S212" s="70">
        <v>82581</v>
      </c>
      <c r="T212" s="70"/>
      <c r="U212" s="70">
        <f t="shared" si="36"/>
        <v>146395</v>
      </c>
      <c r="V212" s="46">
        <f t="shared" si="52"/>
        <v>0</v>
      </c>
      <c r="W212" s="46">
        <f t="shared" si="53"/>
        <v>146395</v>
      </c>
      <c r="X212" s="135">
        <v>146395</v>
      </c>
      <c r="Y212" s="46">
        <f t="shared" si="54"/>
        <v>0</v>
      </c>
    </row>
    <row r="213" spans="1:25" ht="15.75" hidden="1" thickBot="1" x14ac:dyDescent="0.3">
      <c r="B213" s="43" t="s">
        <v>37</v>
      </c>
      <c r="C213" s="44">
        <f t="shared" si="47"/>
        <v>12019</v>
      </c>
      <c r="D213" s="44">
        <v>12223</v>
      </c>
      <c r="E213" s="44">
        <f t="shared" si="48"/>
        <v>204</v>
      </c>
      <c r="F213" s="44">
        <v>146</v>
      </c>
      <c r="G213" s="70">
        <f t="shared" si="49"/>
        <v>29784</v>
      </c>
      <c r="H213" s="44">
        <f t="shared" si="50"/>
        <v>1195</v>
      </c>
      <c r="I213" s="44">
        <v>1208</v>
      </c>
      <c r="J213" s="44">
        <f t="shared" si="51"/>
        <v>13</v>
      </c>
      <c r="K213" s="44">
        <f t="shared" si="55"/>
        <v>576</v>
      </c>
      <c r="L213" s="70">
        <f t="shared" si="56"/>
        <v>7488</v>
      </c>
      <c r="M213" s="70">
        <v>3943</v>
      </c>
      <c r="N213" s="70">
        <v>8580</v>
      </c>
      <c r="O213" s="46"/>
      <c r="P213" s="46"/>
      <c r="Q213" s="70"/>
      <c r="R213" s="70"/>
      <c r="S213" s="70">
        <v>82581</v>
      </c>
      <c r="T213" s="70"/>
      <c r="U213" s="70">
        <f t="shared" si="36"/>
        <v>132376</v>
      </c>
      <c r="V213" s="46">
        <f t="shared" si="52"/>
        <v>0</v>
      </c>
      <c r="W213" s="46">
        <f t="shared" si="53"/>
        <v>132376</v>
      </c>
      <c r="X213" s="135">
        <v>132376</v>
      </c>
      <c r="Y213" s="46">
        <f t="shared" si="54"/>
        <v>0</v>
      </c>
    </row>
    <row r="214" spans="1:25" ht="15.75" hidden="1" thickBot="1" x14ac:dyDescent="0.3">
      <c r="B214" s="43" t="s">
        <v>38</v>
      </c>
      <c r="C214" s="44">
        <f t="shared" si="47"/>
        <v>12223</v>
      </c>
      <c r="D214" s="44">
        <v>12371</v>
      </c>
      <c r="E214" s="44">
        <f t="shared" si="48"/>
        <v>148</v>
      </c>
      <c r="F214" s="44">
        <v>146</v>
      </c>
      <c r="G214" s="70">
        <f t="shared" si="49"/>
        <v>21608</v>
      </c>
      <c r="H214" s="44">
        <f t="shared" si="50"/>
        <v>1208</v>
      </c>
      <c r="I214" s="44">
        <v>1208</v>
      </c>
      <c r="J214" s="44">
        <f t="shared" si="51"/>
        <v>0</v>
      </c>
      <c r="K214" s="44">
        <f t="shared" si="55"/>
        <v>576</v>
      </c>
      <c r="L214" s="70">
        <f t="shared" si="56"/>
        <v>0</v>
      </c>
      <c r="M214" s="70">
        <v>3943</v>
      </c>
      <c r="N214" s="70">
        <v>8607</v>
      </c>
      <c r="O214" s="46"/>
      <c r="P214" s="46"/>
      <c r="Q214" s="70"/>
      <c r="R214" s="70"/>
      <c r="S214" s="70">
        <v>82581</v>
      </c>
      <c r="T214" s="70"/>
      <c r="U214" s="70">
        <f t="shared" si="36"/>
        <v>116739</v>
      </c>
      <c r="V214" s="46">
        <f t="shared" si="52"/>
        <v>0</v>
      </c>
      <c r="W214" s="46">
        <f t="shared" si="53"/>
        <v>116739</v>
      </c>
      <c r="X214" s="135">
        <v>116739</v>
      </c>
      <c r="Y214" s="46">
        <f t="shared" si="54"/>
        <v>0</v>
      </c>
    </row>
    <row r="215" spans="1:25" ht="15.75" hidden="1" thickBot="1" x14ac:dyDescent="0.3">
      <c r="B215" s="43" t="s">
        <v>39</v>
      </c>
      <c r="C215" s="44">
        <f t="shared" si="47"/>
        <v>12371</v>
      </c>
      <c r="D215" s="44">
        <v>12524</v>
      </c>
      <c r="E215" s="44">
        <f t="shared" si="48"/>
        <v>153</v>
      </c>
      <c r="F215" s="44">
        <v>146</v>
      </c>
      <c r="G215" s="70">
        <f t="shared" si="49"/>
        <v>22338</v>
      </c>
      <c r="H215" s="44">
        <f t="shared" si="50"/>
        <v>1208</v>
      </c>
      <c r="I215" s="44">
        <v>1217</v>
      </c>
      <c r="J215" s="44">
        <f t="shared" si="51"/>
        <v>9</v>
      </c>
      <c r="K215" s="44">
        <f t="shared" si="55"/>
        <v>576</v>
      </c>
      <c r="L215" s="70">
        <f t="shared" si="56"/>
        <v>5184</v>
      </c>
      <c r="M215" s="70">
        <v>3943</v>
      </c>
      <c r="N215" s="70">
        <v>8615</v>
      </c>
      <c r="O215" s="46"/>
      <c r="P215" s="46"/>
      <c r="Q215" s="70"/>
      <c r="R215" s="70"/>
      <c r="S215" s="70">
        <v>82581</v>
      </c>
      <c r="T215" s="70"/>
      <c r="U215" s="70">
        <f t="shared" si="36"/>
        <v>122661</v>
      </c>
      <c r="V215" s="46">
        <f t="shared" si="52"/>
        <v>0</v>
      </c>
      <c r="W215" s="46">
        <f t="shared" si="53"/>
        <v>122661</v>
      </c>
      <c r="X215" s="135">
        <v>122661</v>
      </c>
      <c r="Y215" s="46">
        <f t="shared" si="54"/>
        <v>0</v>
      </c>
    </row>
    <row r="216" spans="1:25" ht="15.75" hidden="1" thickBot="1" x14ac:dyDescent="0.3">
      <c r="B216" s="43" t="s">
        <v>40</v>
      </c>
      <c r="C216" s="44">
        <f t="shared" si="47"/>
        <v>12524</v>
      </c>
      <c r="D216" s="44">
        <v>12693</v>
      </c>
      <c r="E216" s="44">
        <f t="shared" si="48"/>
        <v>169</v>
      </c>
      <c r="F216" s="44">
        <v>146</v>
      </c>
      <c r="G216" s="70">
        <f t="shared" si="49"/>
        <v>24674</v>
      </c>
      <c r="H216" s="44">
        <f t="shared" si="50"/>
        <v>1217</v>
      </c>
      <c r="I216" s="44">
        <v>1228</v>
      </c>
      <c r="J216" s="44">
        <f t="shared" si="51"/>
        <v>11</v>
      </c>
      <c r="K216" s="44">
        <f t="shared" si="55"/>
        <v>576</v>
      </c>
      <c r="L216" s="70">
        <f t="shared" si="56"/>
        <v>6336</v>
      </c>
      <c r="M216" s="70">
        <v>3943</v>
      </c>
      <c r="N216" s="70">
        <v>8609</v>
      </c>
      <c r="O216" s="46"/>
      <c r="P216" s="46"/>
      <c r="Q216" s="70"/>
      <c r="R216" s="70"/>
      <c r="S216" s="70">
        <v>82581</v>
      </c>
      <c r="T216" s="70"/>
      <c r="U216" s="70">
        <f t="shared" si="36"/>
        <v>126143</v>
      </c>
      <c r="V216" s="46">
        <f t="shared" si="52"/>
        <v>0</v>
      </c>
      <c r="W216" s="46">
        <f t="shared" si="53"/>
        <v>126143</v>
      </c>
      <c r="X216" s="135">
        <v>126143</v>
      </c>
      <c r="Y216" s="46">
        <f t="shared" si="54"/>
        <v>0</v>
      </c>
    </row>
    <row r="217" spans="1:25" ht="15.75" hidden="1" thickBot="1" x14ac:dyDescent="0.3">
      <c r="B217" s="43" t="s">
        <v>41</v>
      </c>
      <c r="C217" s="44">
        <f t="shared" si="47"/>
        <v>12693</v>
      </c>
      <c r="D217" s="44">
        <v>12882</v>
      </c>
      <c r="E217" s="44">
        <f t="shared" si="48"/>
        <v>189</v>
      </c>
      <c r="F217" s="44">
        <v>146</v>
      </c>
      <c r="G217" s="70">
        <f t="shared" si="49"/>
        <v>27594</v>
      </c>
      <c r="H217" s="44">
        <f t="shared" si="50"/>
        <v>1228</v>
      </c>
      <c r="I217" s="44">
        <v>1237</v>
      </c>
      <c r="J217" s="44">
        <f t="shared" si="51"/>
        <v>9</v>
      </c>
      <c r="K217" s="44">
        <f t="shared" si="55"/>
        <v>576</v>
      </c>
      <c r="L217" s="70">
        <f t="shared" si="56"/>
        <v>5184</v>
      </c>
      <c r="M217" s="70">
        <v>3943</v>
      </c>
      <c r="N217" s="70">
        <v>8600</v>
      </c>
      <c r="O217" s="46"/>
      <c r="P217" s="46"/>
      <c r="Q217" s="70"/>
      <c r="R217" s="70"/>
      <c r="S217" s="70">
        <v>82581</v>
      </c>
      <c r="T217" s="70"/>
      <c r="U217" s="70">
        <f t="shared" si="36"/>
        <v>127902</v>
      </c>
      <c r="V217" s="46">
        <f t="shared" si="52"/>
        <v>0</v>
      </c>
      <c r="W217" s="46">
        <f t="shared" si="53"/>
        <v>127902</v>
      </c>
      <c r="X217" s="135">
        <v>127902</v>
      </c>
      <c r="Y217" s="46">
        <f t="shared" si="54"/>
        <v>0</v>
      </c>
    </row>
    <row r="218" spans="1:25" ht="15.75" hidden="1" thickBot="1" x14ac:dyDescent="0.3">
      <c r="B218" s="43" t="s">
        <v>42</v>
      </c>
      <c r="C218" s="44">
        <f t="shared" si="47"/>
        <v>12882</v>
      </c>
      <c r="D218" s="44">
        <v>13063</v>
      </c>
      <c r="E218" s="44">
        <f t="shared" si="48"/>
        <v>181</v>
      </c>
      <c r="F218" s="44">
        <v>146</v>
      </c>
      <c r="G218" s="70">
        <f t="shared" si="49"/>
        <v>26426</v>
      </c>
      <c r="H218" s="44">
        <f t="shared" si="50"/>
        <v>1237</v>
      </c>
      <c r="I218" s="44">
        <v>1245</v>
      </c>
      <c r="J218" s="44">
        <f t="shared" si="51"/>
        <v>8</v>
      </c>
      <c r="K218" s="44">
        <f t="shared" si="55"/>
        <v>576</v>
      </c>
      <c r="L218" s="70">
        <f t="shared" si="56"/>
        <v>4608</v>
      </c>
      <c r="M218" s="70">
        <v>3943</v>
      </c>
      <c r="N218" s="70">
        <v>8604</v>
      </c>
      <c r="O218" s="46"/>
      <c r="P218" s="46"/>
      <c r="Q218" s="70"/>
      <c r="R218" s="70"/>
      <c r="S218" s="70">
        <v>82581</v>
      </c>
      <c r="T218" s="70"/>
      <c r="U218" s="70">
        <f t="shared" si="36"/>
        <v>126162</v>
      </c>
      <c r="V218" s="46">
        <f t="shared" si="52"/>
        <v>0</v>
      </c>
      <c r="W218" s="46">
        <f t="shared" si="53"/>
        <v>126162</v>
      </c>
      <c r="X218" s="135">
        <v>126162</v>
      </c>
      <c r="Y218" s="46">
        <f t="shared" si="54"/>
        <v>0</v>
      </c>
    </row>
    <row r="219" spans="1:25" ht="15.75" hidden="1" thickBot="1" x14ac:dyDescent="0.3">
      <c r="B219" s="43" t="s">
        <v>43</v>
      </c>
      <c r="C219" s="44">
        <f t="shared" si="47"/>
        <v>13063</v>
      </c>
      <c r="D219" s="44">
        <v>13247</v>
      </c>
      <c r="E219" s="44">
        <f t="shared" si="48"/>
        <v>184</v>
      </c>
      <c r="F219" s="44">
        <v>146</v>
      </c>
      <c r="G219" s="70">
        <f t="shared" si="49"/>
        <v>26864</v>
      </c>
      <c r="H219" s="44">
        <f t="shared" si="50"/>
        <v>1245</v>
      </c>
      <c r="I219" s="44">
        <v>1254</v>
      </c>
      <c r="J219" s="44">
        <f t="shared" si="51"/>
        <v>9</v>
      </c>
      <c r="K219" s="44">
        <f t="shared" si="55"/>
        <v>576</v>
      </c>
      <c r="L219" s="70">
        <f t="shared" si="56"/>
        <v>5184</v>
      </c>
      <c r="M219" s="70">
        <v>3943</v>
      </c>
      <c r="N219" s="70">
        <v>8612</v>
      </c>
      <c r="O219" s="46"/>
      <c r="P219" s="46"/>
      <c r="Q219" s="70"/>
      <c r="R219" s="70"/>
      <c r="S219" s="70">
        <v>82581</v>
      </c>
      <c r="T219" s="70"/>
      <c r="U219" s="70">
        <f t="shared" si="36"/>
        <v>127184</v>
      </c>
      <c r="V219" s="46">
        <f t="shared" si="52"/>
        <v>0</v>
      </c>
      <c r="W219" s="46">
        <f t="shared" si="53"/>
        <v>127184</v>
      </c>
      <c r="X219" s="135">
        <v>127184</v>
      </c>
      <c r="Y219" s="46">
        <f t="shared" si="54"/>
        <v>0</v>
      </c>
    </row>
    <row r="220" spans="1:25" ht="15.75" hidden="1" thickBot="1" x14ac:dyDescent="0.3">
      <c r="B220" s="43" t="s">
        <v>44</v>
      </c>
      <c r="C220" s="44">
        <f t="shared" si="47"/>
        <v>13247</v>
      </c>
      <c r="D220" s="44">
        <v>13449</v>
      </c>
      <c r="E220" s="44">
        <f t="shared" si="48"/>
        <v>202</v>
      </c>
      <c r="F220" s="44">
        <v>146</v>
      </c>
      <c r="G220" s="70">
        <f t="shared" si="49"/>
        <v>29492</v>
      </c>
      <c r="H220" s="44">
        <f t="shared" si="50"/>
        <v>1254</v>
      </c>
      <c r="I220" s="44">
        <v>1268</v>
      </c>
      <c r="J220" s="44">
        <f t="shared" si="51"/>
        <v>14</v>
      </c>
      <c r="K220" s="44">
        <f t="shared" si="55"/>
        <v>576</v>
      </c>
      <c r="L220" s="70">
        <f t="shared" si="56"/>
        <v>8064</v>
      </c>
      <c r="M220" s="70">
        <v>3943</v>
      </c>
      <c r="N220" s="70">
        <v>8652</v>
      </c>
      <c r="O220" s="46"/>
      <c r="P220" s="46"/>
      <c r="Q220" s="70"/>
      <c r="R220" s="70"/>
      <c r="S220" s="70">
        <v>82581</v>
      </c>
      <c r="T220" s="70"/>
      <c r="U220" s="70">
        <f t="shared" si="36"/>
        <v>132732</v>
      </c>
      <c r="V220" s="46">
        <f t="shared" si="52"/>
        <v>0</v>
      </c>
      <c r="W220" s="46">
        <f t="shared" si="53"/>
        <v>132732</v>
      </c>
      <c r="X220" s="135">
        <v>132732</v>
      </c>
      <c r="Y220" s="46">
        <f t="shared" si="54"/>
        <v>0</v>
      </c>
    </row>
    <row r="221" spans="1:25" ht="15.75" hidden="1" thickBot="1" x14ac:dyDescent="0.3">
      <c r="B221" s="43" t="s">
        <v>45</v>
      </c>
      <c r="C221" s="44">
        <f t="shared" si="47"/>
        <v>13449</v>
      </c>
      <c r="D221" s="44">
        <v>13622</v>
      </c>
      <c r="E221" s="44">
        <f t="shared" si="48"/>
        <v>173</v>
      </c>
      <c r="F221" s="44">
        <v>146</v>
      </c>
      <c r="G221" s="70">
        <f t="shared" si="49"/>
        <v>25258</v>
      </c>
      <c r="H221" s="44">
        <f t="shared" si="50"/>
        <v>1268</v>
      </c>
      <c r="I221" s="44">
        <v>1281</v>
      </c>
      <c r="J221" s="44">
        <f t="shared" si="51"/>
        <v>13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7488</v>
      </c>
      <c r="M221" s="70">
        <v>3943</v>
      </c>
      <c r="N221" s="70">
        <v>8709</v>
      </c>
      <c r="O221" s="46"/>
      <c r="P221" s="46"/>
      <c r="Q221" s="70"/>
      <c r="R221" s="70"/>
      <c r="S221" s="70">
        <v>82581</v>
      </c>
      <c r="T221" s="70"/>
      <c r="U221" s="70">
        <f t="shared" si="36"/>
        <v>127979</v>
      </c>
      <c r="V221" s="46">
        <f t="shared" si="52"/>
        <v>0</v>
      </c>
      <c r="W221" s="46">
        <f t="shared" si="53"/>
        <v>127979</v>
      </c>
      <c r="X221" s="135">
        <v>127979</v>
      </c>
      <c r="Y221" s="46">
        <f t="shared" si="54"/>
        <v>0</v>
      </c>
    </row>
    <row r="222" spans="1:25" ht="15.75" hidden="1" thickBot="1" x14ac:dyDescent="0.3">
      <c r="B222" s="83" t="s">
        <v>46</v>
      </c>
      <c r="C222" s="84">
        <f t="shared" si="47"/>
        <v>13622</v>
      </c>
      <c r="D222" s="84">
        <v>13788</v>
      </c>
      <c r="E222" s="84">
        <f t="shared" si="48"/>
        <v>166</v>
      </c>
      <c r="F222" s="84">
        <v>146</v>
      </c>
      <c r="G222" s="35">
        <f t="shared" si="49"/>
        <v>24236</v>
      </c>
      <c r="H222" s="84">
        <f t="shared" si="50"/>
        <v>1281</v>
      </c>
      <c r="I222" s="84">
        <v>1298</v>
      </c>
      <c r="J222" s="84">
        <f t="shared" ref="J222:J234" si="57">I222-H222</f>
        <v>17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9792</v>
      </c>
      <c r="M222" s="35">
        <v>3943</v>
      </c>
      <c r="N222" s="35">
        <v>8721</v>
      </c>
      <c r="O222" s="36"/>
      <c r="P222" s="36"/>
      <c r="Q222" s="35"/>
      <c r="R222" s="35"/>
      <c r="S222" s="35">
        <v>82581</v>
      </c>
      <c r="T222" s="35"/>
      <c r="U222" s="35">
        <f t="shared" si="36"/>
        <v>129273</v>
      </c>
      <c r="V222" s="36">
        <f t="shared" si="52"/>
        <v>0</v>
      </c>
      <c r="W222" s="36">
        <f t="shared" si="53"/>
        <v>129273</v>
      </c>
      <c r="X222" s="131">
        <v>129273</v>
      </c>
      <c r="Y222" s="36">
        <f t="shared" si="54"/>
        <v>0</v>
      </c>
    </row>
    <row r="223" spans="1:25" ht="15.75" hidden="1" thickBot="1" x14ac:dyDescent="0.3">
      <c r="A223">
        <v>2021</v>
      </c>
      <c r="B223" s="43" t="s">
        <v>35</v>
      </c>
      <c r="C223" s="44">
        <f t="shared" si="47"/>
        <v>13788</v>
      </c>
      <c r="D223" s="44">
        <v>13949</v>
      </c>
      <c r="E223" s="44">
        <f t="shared" si="48"/>
        <v>161</v>
      </c>
      <c r="F223" s="44">
        <v>146</v>
      </c>
      <c r="G223" s="70">
        <f t="shared" ref="G223:G234" si="58">E223*F223</f>
        <v>23506</v>
      </c>
      <c r="H223" s="44">
        <f t="shared" si="50"/>
        <v>1298</v>
      </c>
      <c r="I223" s="44">
        <v>1314</v>
      </c>
      <c r="J223" s="44">
        <f t="shared" si="57"/>
        <v>16</v>
      </c>
      <c r="K223" s="44">
        <f t="shared" ref="K223:K234" si="59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9488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60">G223+L223+M223+N223+Q223+R223+S223+T223</f>
        <v>130850</v>
      </c>
      <c r="V223" s="46">
        <f t="shared" si="52"/>
        <v>0</v>
      </c>
      <c r="W223" s="41">
        <f t="shared" si="53"/>
        <v>130850</v>
      </c>
      <c r="X223" s="152">
        <v>130850</v>
      </c>
      <c r="Y223" s="41">
        <f t="shared" si="54"/>
        <v>0</v>
      </c>
    </row>
    <row r="224" spans="1:25" ht="15.75" hidden="1" thickBot="1" x14ac:dyDescent="0.3">
      <c r="B224" s="43" t="s">
        <v>36</v>
      </c>
      <c r="C224" s="44">
        <f t="shared" si="47"/>
        <v>13949</v>
      </c>
      <c r="D224" s="44">
        <v>14082</v>
      </c>
      <c r="E224" s="44">
        <f t="shared" si="48"/>
        <v>133</v>
      </c>
      <c r="F224" s="44">
        <v>146</v>
      </c>
      <c r="G224" s="70">
        <f t="shared" si="58"/>
        <v>19418</v>
      </c>
      <c r="H224" s="44">
        <f t="shared" si="50"/>
        <v>1314</v>
      </c>
      <c r="I224" s="44">
        <v>1328</v>
      </c>
      <c r="J224" s="44">
        <f t="shared" si="57"/>
        <v>14</v>
      </c>
      <c r="K224" s="44">
        <f t="shared" si="59"/>
        <v>593</v>
      </c>
      <c r="L224" s="46">
        <f t="shared" ref="L224:L234" si="61">IF(K224=593,K224*J224,IF(K224=784,80*593+(J224-80)*784,IF(K224=1357,80*593+20*784+(J224-100)*1357,IF(K224=2501,80*593+20*784+100*1357+(J224-200)*2501,))))</f>
        <v>8302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60"/>
        <v>125625</v>
      </c>
      <c r="V224" s="46">
        <f t="shared" si="52"/>
        <v>0</v>
      </c>
      <c r="W224" s="46">
        <f t="shared" si="53"/>
        <v>125625</v>
      </c>
      <c r="X224" s="135">
        <v>125625</v>
      </c>
      <c r="Y224" s="46">
        <f t="shared" si="54"/>
        <v>0</v>
      </c>
    </row>
    <row r="225" spans="1:25" ht="15.75" hidden="1" thickBot="1" x14ac:dyDescent="0.3">
      <c r="B225" s="43" t="s">
        <v>37</v>
      </c>
      <c r="C225" s="44">
        <f t="shared" si="47"/>
        <v>14082</v>
      </c>
      <c r="D225" s="44">
        <v>14219</v>
      </c>
      <c r="E225" s="44">
        <f t="shared" si="48"/>
        <v>137</v>
      </c>
      <c r="F225" s="44">
        <v>146</v>
      </c>
      <c r="G225" s="70">
        <f t="shared" si="58"/>
        <v>20002</v>
      </c>
      <c r="H225" s="44">
        <f t="shared" si="50"/>
        <v>1328</v>
      </c>
      <c r="I225" s="44">
        <v>1338</v>
      </c>
      <c r="J225" s="44">
        <f t="shared" si="57"/>
        <v>10</v>
      </c>
      <c r="K225" s="44">
        <f t="shared" si="59"/>
        <v>593</v>
      </c>
      <c r="L225" s="46">
        <f t="shared" si="61"/>
        <v>5930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60"/>
        <v>123869</v>
      </c>
      <c r="V225" s="46">
        <f t="shared" si="52"/>
        <v>0</v>
      </c>
      <c r="W225" s="46">
        <f t="shared" si="53"/>
        <v>123869</v>
      </c>
      <c r="X225" s="70">
        <v>123869</v>
      </c>
      <c r="Y225" s="46">
        <f t="shared" si="54"/>
        <v>0</v>
      </c>
    </row>
    <row r="226" spans="1:25" ht="15.75" hidden="1" thickBot="1" x14ac:dyDescent="0.3">
      <c r="B226" s="43" t="s">
        <v>38</v>
      </c>
      <c r="C226" s="44">
        <f t="shared" si="47"/>
        <v>14219</v>
      </c>
      <c r="D226" s="44">
        <v>14307</v>
      </c>
      <c r="E226" s="44">
        <f t="shared" si="48"/>
        <v>88</v>
      </c>
      <c r="F226" s="44">
        <v>146</v>
      </c>
      <c r="G226" s="70">
        <f t="shared" si="58"/>
        <v>12848</v>
      </c>
      <c r="H226" s="44">
        <f t="shared" si="50"/>
        <v>1338</v>
      </c>
      <c r="I226" s="44">
        <v>1341</v>
      </c>
      <c r="J226" s="44">
        <f t="shared" si="57"/>
        <v>3</v>
      </c>
      <c r="K226" s="44">
        <f t="shared" si="59"/>
        <v>593</v>
      </c>
      <c r="L226" s="46">
        <f t="shared" si="61"/>
        <v>1779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60"/>
        <v>112594</v>
      </c>
      <c r="V226" s="46">
        <f t="shared" si="52"/>
        <v>0</v>
      </c>
      <c r="W226" s="46">
        <f t="shared" si="53"/>
        <v>112594</v>
      </c>
      <c r="X226" s="70">
        <v>112594</v>
      </c>
      <c r="Y226" s="46">
        <f t="shared" si="54"/>
        <v>0</v>
      </c>
    </row>
    <row r="227" spans="1:25" ht="15.75" hidden="1" thickBot="1" x14ac:dyDescent="0.3">
      <c r="B227" s="43" t="s">
        <v>39</v>
      </c>
      <c r="C227" s="44">
        <f t="shared" si="47"/>
        <v>14307</v>
      </c>
      <c r="D227" s="44">
        <v>14457</v>
      </c>
      <c r="E227" s="44">
        <f t="shared" si="48"/>
        <v>150</v>
      </c>
      <c r="F227" s="44">
        <v>146</v>
      </c>
      <c r="G227" s="70">
        <f t="shared" si="58"/>
        <v>21900</v>
      </c>
      <c r="H227" s="44">
        <f t="shared" si="50"/>
        <v>1341</v>
      </c>
      <c r="I227" s="44">
        <v>1353</v>
      </c>
      <c r="J227" s="44">
        <f t="shared" si="57"/>
        <v>12</v>
      </c>
      <c r="K227" s="44">
        <f t="shared" si="59"/>
        <v>593</v>
      </c>
      <c r="L227" s="46">
        <f t="shared" si="61"/>
        <v>7116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60"/>
        <v>127019</v>
      </c>
      <c r="V227" s="46">
        <f t="shared" si="52"/>
        <v>0</v>
      </c>
      <c r="W227" s="46">
        <f t="shared" si="53"/>
        <v>127019</v>
      </c>
      <c r="X227" s="70">
        <v>127019</v>
      </c>
      <c r="Y227" s="46">
        <f t="shared" si="54"/>
        <v>0</v>
      </c>
    </row>
    <row r="228" spans="1:25" ht="15.75" hidden="1" thickBot="1" x14ac:dyDescent="0.3">
      <c r="B228" s="43" t="s">
        <v>40</v>
      </c>
      <c r="C228" s="44">
        <f t="shared" si="47"/>
        <v>14457</v>
      </c>
      <c r="D228" s="44">
        <v>14609</v>
      </c>
      <c r="E228" s="44">
        <f t="shared" si="48"/>
        <v>152</v>
      </c>
      <c r="F228" s="44">
        <v>146</v>
      </c>
      <c r="G228" s="70">
        <f t="shared" si="58"/>
        <v>22192</v>
      </c>
      <c r="H228" s="44">
        <f t="shared" si="50"/>
        <v>1353</v>
      </c>
      <c r="I228" s="44">
        <v>1361</v>
      </c>
      <c r="J228" s="44">
        <f t="shared" si="57"/>
        <v>8</v>
      </c>
      <c r="K228" s="44">
        <f t="shared" si="59"/>
        <v>593</v>
      </c>
      <c r="L228" s="46">
        <f t="shared" si="61"/>
        <v>4744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60"/>
        <v>124968</v>
      </c>
      <c r="V228" s="46">
        <f t="shared" si="52"/>
        <v>0</v>
      </c>
      <c r="W228" s="46">
        <f t="shared" si="53"/>
        <v>124968</v>
      </c>
      <c r="X228" s="70">
        <v>124968</v>
      </c>
      <c r="Y228" s="46">
        <f t="shared" si="54"/>
        <v>0</v>
      </c>
    </row>
    <row r="229" spans="1:25" ht="15.75" hidden="1" thickBot="1" x14ac:dyDescent="0.3">
      <c r="B229" s="43" t="s">
        <v>41</v>
      </c>
      <c r="C229" s="44">
        <f t="shared" si="47"/>
        <v>14609</v>
      </c>
      <c r="D229" s="44">
        <v>14770</v>
      </c>
      <c r="E229" s="44">
        <f t="shared" si="48"/>
        <v>161</v>
      </c>
      <c r="F229" s="44">
        <v>146</v>
      </c>
      <c r="G229" s="70">
        <f t="shared" si="58"/>
        <v>23506</v>
      </c>
      <c r="H229" s="44">
        <f t="shared" si="50"/>
        <v>1361</v>
      </c>
      <c r="I229" s="44">
        <v>1369</v>
      </c>
      <c r="J229" s="44">
        <f t="shared" si="57"/>
        <v>8</v>
      </c>
      <c r="K229" s="44">
        <f t="shared" si="59"/>
        <v>593</v>
      </c>
      <c r="L229" s="46">
        <f t="shared" si="61"/>
        <v>4744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60"/>
        <v>126296</v>
      </c>
      <c r="V229" s="46">
        <f t="shared" si="52"/>
        <v>0</v>
      </c>
      <c r="W229" s="46">
        <f t="shared" si="53"/>
        <v>126296</v>
      </c>
      <c r="X229" s="135">
        <v>126296</v>
      </c>
      <c r="Y229" s="46">
        <f t="shared" si="54"/>
        <v>0</v>
      </c>
    </row>
    <row r="230" spans="1:25" ht="15.75" hidden="1" thickBot="1" x14ac:dyDescent="0.3">
      <c r="B230" s="43" t="s">
        <v>42</v>
      </c>
      <c r="C230" s="44">
        <f t="shared" si="47"/>
        <v>14770</v>
      </c>
      <c r="D230" s="44">
        <v>14885</v>
      </c>
      <c r="E230" s="44">
        <f t="shared" si="48"/>
        <v>115</v>
      </c>
      <c r="F230" s="44">
        <v>146</v>
      </c>
      <c r="G230" s="70">
        <f t="shared" si="58"/>
        <v>16790</v>
      </c>
      <c r="H230" s="44">
        <f t="shared" si="50"/>
        <v>1369</v>
      </c>
      <c r="I230" s="44">
        <v>1373</v>
      </c>
      <c r="J230" s="44">
        <f t="shared" si="57"/>
        <v>4</v>
      </c>
      <c r="K230" s="44">
        <f t="shared" si="59"/>
        <v>593</v>
      </c>
      <c r="L230" s="46">
        <f t="shared" si="61"/>
        <v>2372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60"/>
        <v>117262</v>
      </c>
      <c r="V230" s="46">
        <f t="shared" si="52"/>
        <v>0</v>
      </c>
      <c r="W230" s="46">
        <f t="shared" si="53"/>
        <v>117262</v>
      </c>
      <c r="X230" s="70">
        <v>117262</v>
      </c>
      <c r="Y230" s="46">
        <f t="shared" si="54"/>
        <v>0</v>
      </c>
    </row>
    <row r="231" spans="1:25" ht="15.75" hidden="1" thickBot="1" x14ac:dyDescent="0.3">
      <c r="B231" s="43" t="s">
        <v>43</v>
      </c>
      <c r="C231" s="44">
        <f t="shared" si="47"/>
        <v>14885</v>
      </c>
      <c r="D231" s="44">
        <v>15006</v>
      </c>
      <c r="E231" s="44">
        <f t="shared" si="48"/>
        <v>121</v>
      </c>
      <c r="F231" s="44">
        <v>146</v>
      </c>
      <c r="G231" s="70">
        <f t="shared" si="58"/>
        <v>17666</v>
      </c>
      <c r="H231" s="44">
        <f t="shared" si="50"/>
        <v>1373</v>
      </c>
      <c r="I231" s="44">
        <v>1379</v>
      </c>
      <c r="J231" s="44">
        <f t="shared" si="57"/>
        <v>6</v>
      </c>
      <c r="K231" s="44">
        <f t="shared" si="59"/>
        <v>593</v>
      </c>
      <c r="L231" s="46">
        <f t="shared" si="61"/>
        <v>3558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60"/>
        <v>119610</v>
      </c>
      <c r="V231" s="46">
        <f t="shared" si="52"/>
        <v>0</v>
      </c>
      <c r="W231" s="46">
        <f t="shared" si="53"/>
        <v>119610</v>
      </c>
      <c r="X231" s="135">
        <v>119610</v>
      </c>
      <c r="Y231" s="46">
        <f t="shared" si="54"/>
        <v>0</v>
      </c>
    </row>
    <row r="232" spans="1:25" ht="15.75" hidden="1" thickBot="1" x14ac:dyDescent="0.3">
      <c r="B232" s="43" t="s">
        <v>44</v>
      </c>
      <c r="C232" s="44">
        <f t="shared" si="47"/>
        <v>15006</v>
      </c>
      <c r="D232" s="44">
        <v>15108</v>
      </c>
      <c r="E232" s="44">
        <f t="shared" si="48"/>
        <v>102</v>
      </c>
      <c r="F232" s="44">
        <v>146</v>
      </c>
      <c r="G232" s="70">
        <f t="shared" si="58"/>
        <v>14892</v>
      </c>
      <c r="H232" s="44">
        <f t="shared" si="50"/>
        <v>1379</v>
      </c>
      <c r="I232" s="44">
        <v>1387</v>
      </c>
      <c r="J232" s="44">
        <f t="shared" si="57"/>
        <v>8</v>
      </c>
      <c r="K232" s="44">
        <f t="shared" si="59"/>
        <v>593</v>
      </c>
      <c r="L232" s="46">
        <f t="shared" si="61"/>
        <v>4744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60"/>
        <v>117869</v>
      </c>
      <c r="V232" s="46">
        <f t="shared" si="52"/>
        <v>0</v>
      </c>
      <c r="W232" s="46">
        <f t="shared" si="53"/>
        <v>117869</v>
      </c>
      <c r="X232" s="135">
        <v>117869</v>
      </c>
      <c r="Y232" s="46">
        <f t="shared" si="54"/>
        <v>0</v>
      </c>
    </row>
    <row r="233" spans="1:25" ht="15.75" hidden="1" thickBot="1" x14ac:dyDescent="0.3">
      <c r="B233" s="43" t="s">
        <v>45</v>
      </c>
      <c r="C233" s="44">
        <f t="shared" si="47"/>
        <v>15108</v>
      </c>
      <c r="D233" s="44">
        <v>15207</v>
      </c>
      <c r="E233" s="44">
        <f t="shared" si="48"/>
        <v>99</v>
      </c>
      <c r="F233" s="44">
        <v>146</v>
      </c>
      <c r="G233" s="70">
        <f t="shared" si="58"/>
        <v>14454</v>
      </c>
      <c r="H233" s="44">
        <f t="shared" si="50"/>
        <v>1387</v>
      </c>
      <c r="I233" s="44">
        <v>1397</v>
      </c>
      <c r="J233" s="44">
        <f t="shared" si="57"/>
        <v>10</v>
      </c>
      <c r="K233" s="44">
        <f t="shared" si="59"/>
        <v>593</v>
      </c>
      <c r="L233" s="46">
        <f t="shared" si="61"/>
        <v>5930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60"/>
        <v>118732</v>
      </c>
      <c r="V233" s="46">
        <f t="shared" si="52"/>
        <v>0</v>
      </c>
      <c r="W233" s="46">
        <f t="shared" si="53"/>
        <v>118732</v>
      </c>
      <c r="X233" s="135">
        <v>118732</v>
      </c>
      <c r="Y233" s="46">
        <f t="shared" si="54"/>
        <v>0</v>
      </c>
    </row>
    <row r="234" spans="1:25" ht="15.75" hidden="1" thickBot="1" x14ac:dyDescent="0.3">
      <c r="B234" s="83" t="s">
        <v>46</v>
      </c>
      <c r="C234" s="84">
        <f t="shared" si="47"/>
        <v>15207</v>
      </c>
      <c r="D234" s="84">
        <v>15343</v>
      </c>
      <c r="E234" s="84">
        <f t="shared" si="48"/>
        <v>136</v>
      </c>
      <c r="F234" s="84">
        <v>146</v>
      </c>
      <c r="G234" s="35">
        <f t="shared" si="58"/>
        <v>19856</v>
      </c>
      <c r="H234" s="84">
        <f t="shared" si="50"/>
        <v>1397</v>
      </c>
      <c r="I234" s="84">
        <v>1412</v>
      </c>
      <c r="J234" s="84">
        <f t="shared" si="57"/>
        <v>15</v>
      </c>
      <c r="K234" s="84">
        <f t="shared" si="59"/>
        <v>593</v>
      </c>
      <c r="L234" s="36">
        <f t="shared" si="61"/>
        <v>8895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60"/>
        <v>127168</v>
      </c>
      <c r="V234" s="36">
        <f t="shared" si="52"/>
        <v>0</v>
      </c>
      <c r="W234" s="36">
        <f t="shared" si="53"/>
        <v>127168</v>
      </c>
      <c r="X234" s="131">
        <v>127168</v>
      </c>
      <c r="Y234" s="36">
        <f t="shared" si="54"/>
        <v>0</v>
      </c>
    </row>
    <row r="235" spans="1:25" ht="15.75" hidden="1" thickBot="1" x14ac:dyDescent="0.3">
      <c r="A235">
        <v>2022</v>
      </c>
      <c r="B235" s="43" t="s">
        <v>35</v>
      </c>
      <c r="C235" s="44">
        <f t="shared" ref="C235:C245" si="62">D234</f>
        <v>15343</v>
      </c>
      <c r="D235" s="44">
        <v>15486</v>
      </c>
      <c r="E235" s="44">
        <f t="shared" ref="E235:E245" si="63">D235-C235</f>
        <v>143</v>
      </c>
      <c r="F235" s="44">
        <v>146</v>
      </c>
      <c r="G235" s="70">
        <f t="shared" ref="G235:G245" si="64">E235*F235</f>
        <v>20878</v>
      </c>
      <c r="H235" s="44">
        <f t="shared" ref="H235:H245" si="65">I234</f>
        <v>1412</v>
      </c>
      <c r="I235" s="44">
        <v>1426</v>
      </c>
      <c r="J235" s="44">
        <f>I235-H235</f>
        <v>14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8904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60"/>
        <v>134681</v>
      </c>
      <c r="V235" s="46">
        <f t="shared" ref="V235:V245" si="66">Y234</f>
        <v>0</v>
      </c>
      <c r="W235" s="41">
        <f t="shared" ref="W235:W245" si="67">U235+V235</f>
        <v>134681</v>
      </c>
      <c r="X235" s="135">
        <v>134681</v>
      </c>
      <c r="Y235" s="46">
        <f t="shared" si="54"/>
        <v>0</v>
      </c>
    </row>
    <row r="236" spans="1:25" ht="15.75" hidden="1" thickBot="1" x14ac:dyDescent="0.3">
      <c r="B236" s="43" t="s">
        <v>36</v>
      </c>
      <c r="C236" s="44">
        <f t="shared" si="62"/>
        <v>15486</v>
      </c>
      <c r="D236" s="44">
        <v>15653</v>
      </c>
      <c r="E236" s="44">
        <f t="shared" si="63"/>
        <v>167</v>
      </c>
      <c r="F236" s="44">
        <v>146</v>
      </c>
      <c r="G236" s="70">
        <f t="shared" si="64"/>
        <v>24382</v>
      </c>
      <c r="H236" s="44">
        <f t="shared" si="65"/>
        <v>1426</v>
      </c>
      <c r="I236" s="44">
        <v>1443</v>
      </c>
      <c r="J236" s="44">
        <f t="shared" ref="J236:J246" si="68">I236-H236</f>
        <v>17</v>
      </c>
      <c r="K236" s="44">
        <f t="shared" ref="K236:K243" si="69">IF(J236&lt;=80,636,IF(AND(J236&gt;=81,J236&lt;=100),840,IF(AND(J236&gt;=101,J236&lt;=200),1455,IF(J236&gt;=201,2681,))))</f>
        <v>636</v>
      </c>
      <c r="L236" s="46">
        <f t="shared" ref="L236:L242" si="70">IF(K236=636,K236*J236,IF(K236=840,80*636+(J236-80)*840,IF(K236=1455,80*636+20*840+(J236-100)*1455,IF(K236=2501,80*636+20*840+100*1455+(J236-200)*2681,))))</f>
        <v>10812</v>
      </c>
      <c r="M236" s="70">
        <v>4353</v>
      </c>
      <c r="N236" s="70">
        <v>9462</v>
      </c>
      <c r="O236" s="70"/>
      <c r="P236" s="70"/>
      <c r="Q236" s="70">
        <f>54740+17663</f>
        <v>72403</v>
      </c>
      <c r="R236" s="70"/>
      <c r="S236" s="70">
        <v>91182</v>
      </c>
      <c r="T236" s="70"/>
      <c r="U236" s="70">
        <f t="shared" si="60"/>
        <v>212594</v>
      </c>
      <c r="V236" s="46">
        <f t="shared" si="66"/>
        <v>0</v>
      </c>
      <c r="W236" s="46">
        <f t="shared" si="67"/>
        <v>212594</v>
      </c>
      <c r="X236" s="135">
        <v>212594</v>
      </c>
      <c r="Y236" s="46">
        <f t="shared" si="54"/>
        <v>0</v>
      </c>
    </row>
    <row r="237" spans="1:25" ht="15.75" hidden="1" thickBot="1" x14ac:dyDescent="0.3">
      <c r="B237" s="43" t="s">
        <v>37</v>
      </c>
      <c r="C237" s="44">
        <f t="shared" si="62"/>
        <v>15653</v>
      </c>
      <c r="D237" s="44">
        <v>15794</v>
      </c>
      <c r="E237" s="44">
        <f t="shared" si="63"/>
        <v>141</v>
      </c>
      <c r="F237" s="44">
        <v>146</v>
      </c>
      <c r="G237" s="70">
        <f t="shared" si="64"/>
        <v>20586</v>
      </c>
      <c r="H237" s="44">
        <f t="shared" si="65"/>
        <v>1443</v>
      </c>
      <c r="I237" s="44">
        <v>1459</v>
      </c>
      <c r="J237" s="44">
        <f t="shared" si="68"/>
        <v>16</v>
      </c>
      <c r="K237" s="44">
        <f t="shared" si="69"/>
        <v>636</v>
      </c>
      <c r="L237" s="46">
        <f t="shared" si="70"/>
        <v>10176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60"/>
        <v>135815</v>
      </c>
      <c r="V237" s="46">
        <f t="shared" si="66"/>
        <v>0</v>
      </c>
      <c r="W237" s="46">
        <f t="shared" si="67"/>
        <v>135815</v>
      </c>
      <c r="X237" s="135">
        <v>135815</v>
      </c>
      <c r="Y237" s="46">
        <f t="shared" si="54"/>
        <v>0</v>
      </c>
    </row>
    <row r="238" spans="1:25" ht="15.75" hidden="1" thickBot="1" x14ac:dyDescent="0.3">
      <c r="B238" s="43" t="s">
        <v>38</v>
      </c>
      <c r="C238" s="44">
        <f t="shared" si="62"/>
        <v>15794</v>
      </c>
      <c r="D238" s="44">
        <v>15985</v>
      </c>
      <c r="E238" s="44">
        <f t="shared" si="63"/>
        <v>191</v>
      </c>
      <c r="F238" s="44">
        <v>146</v>
      </c>
      <c r="G238" s="70">
        <f t="shared" si="64"/>
        <v>27886</v>
      </c>
      <c r="H238" s="44">
        <f t="shared" si="65"/>
        <v>1459</v>
      </c>
      <c r="I238" s="44">
        <v>1460</v>
      </c>
      <c r="J238" s="44">
        <f t="shared" si="68"/>
        <v>1</v>
      </c>
      <c r="K238" s="44">
        <f t="shared" si="69"/>
        <v>636</v>
      </c>
      <c r="L238" s="46">
        <f t="shared" si="70"/>
        <v>636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60"/>
        <v>133710</v>
      </c>
      <c r="V238" s="46">
        <f t="shared" si="66"/>
        <v>0</v>
      </c>
      <c r="W238" s="46">
        <f t="shared" si="67"/>
        <v>133710</v>
      </c>
      <c r="X238" s="135">
        <v>133710</v>
      </c>
      <c r="Y238" s="46">
        <f t="shared" si="54"/>
        <v>0</v>
      </c>
    </row>
    <row r="239" spans="1:25" ht="15.75" hidden="1" thickBot="1" x14ac:dyDescent="0.3">
      <c r="B239" s="43" t="s">
        <v>39</v>
      </c>
      <c r="C239" s="44">
        <f t="shared" si="62"/>
        <v>15985</v>
      </c>
      <c r="D239" s="44">
        <v>16084</v>
      </c>
      <c r="E239" s="44">
        <f t="shared" si="63"/>
        <v>99</v>
      </c>
      <c r="F239" s="44">
        <v>146</v>
      </c>
      <c r="G239" s="70">
        <f t="shared" si="64"/>
        <v>14454</v>
      </c>
      <c r="H239" s="44">
        <f t="shared" si="65"/>
        <v>1460</v>
      </c>
      <c r="I239" s="44">
        <v>1460</v>
      </c>
      <c r="J239" s="44">
        <f t="shared" si="68"/>
        <v>0</v>
      </c>
      <c r="K239" s="44">
        <f t="shared" si="69"/>
        <v>636</v>
      </c>
      <c r="L239" s="46">
        <f t="shared" si="70"/>
        <v>0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60"/>
        <v>119793</v>
      </c>
      <c r="V239" s="46">
        <f t="shared" si="66"/>
        <v>0</v>
      </c>
      <c r="W239" s="46">
        <f t="shared" si="67"/>
        <v>119793</v>
      </c>
      <c r="X239" s="135">
        <v>119793</v>
      </c>
      <c r="Y239" s="46">
        <f t="shared" si="54"/>
        <v>0</v>
      </c>
    </row>
    <row r="240" spans="1:25" ht="15.75" hidden="1" thickBot="1" x14ac:dyDescent="0.3">
      <c r="B240" s="43" t="s">
        <v>40</v>
      </c>
      <c r="C240" s="44">
        <f t="shared" si="62"/>
        <v>16084</v>
      </c>
      <c r="D240" s="44">
        <v>16179</v>
      </c>
      <c r="E240" s="44">
        <f t="shared" si="63"/>
        <v>95</v>
      </c>
      <c r="F240" s="44">
        <v>146</v>
      </c>
      <c r="G240" s="70">
        <f t="shared" si="64"/>
        <v>13870</v>
      </c>
      <c r="H240" s="44">
        <f t="shared" si="65"/>
        <v>1460</v>
      </c>
      <c r="I240" s="44">
        <v>1460</v>
      </c>
      <c r="J240" s="44">
        <f t="shared" si="68"/>
        <v>0</v>
      </c>
      <c r="K240" s="44">
        <f t="shared" si="69"/>
        <v>636</v>
      </c>
      <c r="L240" s="46">
        <f t="shared" si="70"/>
        <v>0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60"/>
        <v>119331</v>
      </c>
      <c r="V240" s="46">
        <f t="shared" si="66"/>
        <v>0</v>
      </c>
      <c r="W240" s="46">
        <f t="shared" si="67"/>
        <v>119331</v>
      </c>
      <c r="X240" s="135">
        <v>199331</v>
      </c>
      <c r="Y240" s="46">
        <f t="shared" si="54"/>
        <v>-80000</v>
      </c>
    </row>
    <row r="241" spans="1:25" ht="15.75" hidden="1" thickBot="1" x14ac:dyDescent="0.3">
      <c r="B241" s="43" t="s">
        <v>41</v>
      </c>
      <c r="C241" s="44">
        <f t="shared" si="62"/>
        <v>16179</v>
      </c>
      <c r="D241" s="44">
        <v>16374</v>
      </c>
      <c r="E241" s="44">
        <f t="shared" si="63"/>
        <v>195</v>
      </c>
      <c r="F241" s="44">
        <v>146</v>
      </c>
      <c r="G241" s="70">
        <f t="shared" si="64"/>
        <v>28470</v>
      </c>
      <c r="H241" s="44">
        <f t="shared" si="65"/>
        <v>1460</v>
      </c>
      <c r="I241" s="44">
        <v>1465</v>
      </c>
      <c r="J241" s="44">
        <f t="shared" si="68"/>
        <v>5</v>
      </c>
      <c r="K241" s="44">
        <f t="shared" si="69"/>
        <v>636</v>
      </c>
      <c r="L241" s="46">
        <f t="shared" si="70"/>
        <v>3180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60"/>
        <v>137210</v>
      </c>
      <c r="V241" s="46">
        <f t="shared" si="66"/>
        <v>-80000</v>
      </c>
      <c r="W241" s="46">
        <f t="shared" si="67"/>
        <v>57210</v>
      </c>
      <c r="X241" s="135">
        <v>57210</v>
      </c>
      <c r="Y241" s="46">
        <f t="shared" si="54"/>
        <v>0</v>
      </c>
    </row>
    <row r="242" spans="1:25" ht="15.75" hidden="1" thickBot="1" x14ac:dyDescent="0.3">
      <c r="B242" s="43" t="s">
        <v>42</v>
      </c>
      <c r="C242" s="44">
        <f t="shared" si="62"/>
        <v>16374</v>
      </c>
      <c r="D242" s="44">
        <v>16499</v>
      </c>
      <c r="E242" s="44">
        <f t="shared" si="63"/>
        <v>125</v>
      </c>
      <c r="F242" s="44">
        <v>146</v>
      </c>
      <c r="G242" s="70">
        <f t="shared" si="64"/>
        <v>18250</v>
      </c>
      <c r="H242" s="44">
        <f t="shared" si="65"/>
        <v>1465</v>
      </c>
      <c r="I242" s="44">
        <v>1466</v>
      </c>
      <c r="J242" s="44">
        <f t="shared" si="68"/>
        <v>1</v>
      </c>
      <c r="K242" s="44">
        <f t="shared" si="69"/>
        <v>636</v>
      </c>
      <c r="L242" s="46">
        <f t="shared" si="70"/>
        <v>636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60"/>
        <v>124572</v>
      </c>
      <c r="V242" s="46">
        <f t="shared" si="66"/>
        <v>0</v>
      </c>
      <c r="W242" s="46">
        <f t="shared" si="67"/>
        <v>124572</v>
      </c>
      <c r="X242" s="135">
        <v>124572</v>
      </c>
      <c r="Y242" s="46">
        <f t="shared" si="54"/>
        <v>0</v>
      </c>
    </row>
    <row r="243" spans="1:25" ht="15.75" hidden="1" thickBot="1" x14ac:dyDescent="0.3">
      <c r="B243" s="43" t="s">
        <v>43</v>
      </c>
      <c r="C243" s="44">
        <f t="shared" si="62"/>
        <v>16499</v>
      </c>
      <c r="D243" s="44">
        <v>16591</v>
      </c>
      <c r="E243" s="44">
        <f t="shared" si="63"/>
        <v>92</v>
      </c>
      <c r="F243" s="44">
        <v>146</v>
      </c>
      <c r="G243" s="70">
        <f t="shared" si="64"/>
        <v>13432</v>
      </c>
      <c r="H243" s="44">
        <f t="shared" si="65"/>
        <v>1466</v>
      </c>
      <c r="I243" s="44">
        <v>1477</v>
      </c>
      <c r="J243" s="44">
        <f t="shared" si="68"/>
        <v>11</v>
      </c>
      <c r="K243" s="44">
        <f t="shared" si="69"/>
        <v>636</v>
      </c>
      <c r="L243" s="46">
        <f>IF(K243=636,K243*J243,IF(K243=840,80*636+(J243-80)*840,IF(K243=1455,80*636+20*840+(J243-100)*1455,IF(K243=2681,80*636+20*840+100*1455+(J243-200)*2681,))))</f>
        <v>6996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60"/>
        <v>126240</v>
      </c>
      <c r="V243" s="46">
        <f t="shared" si="66"/>
        <v>0</v>
      </c>
      <c r="W243" s="46">
        <f t="shared" si="67"/>
        <v>126240</v>
      </c>
      <c r="X243" s="216">
        <v>126240</v>
      </c>
      <c r="Y243" s="46">
        <f t="shared" si="54"/>
        <v>0</v>
      </c>
    </row>
    <row r="244" spans="1:25" ht="15.75" hidden="1" thickBot="1" x14ac:dyDescent="0.3">
      <c r="B244" s="43" t="s">
        <v>44</v>
      </c>
      <c r="C244" s="44">
        <f t="shared" si="62"/>
        <v>16591</v>
      </c>
      <c r="D244" s="44">
        <v>16736</v>
      </c>
      <c r="E244" s="44">
        <f t="shared" si="63"/>
        <v>145</v>
      </c>
      <c r="F244" s="44">
        <v>146</v>
      </c>
      <c r="G244" s="70">
        <f t="shared" si="64"/>
        <v>21170</v>
      </c>
      <c r="H244" s="44">
        <f t="shared" si="65"/>
        <v>1477</v>
      </c>
      <c r="I244" s="44">
        <v>1480</v>
      </c>
      <c r="J244" s="44">
        <f t="shared" si="68"/>
        <v>3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1908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60"/>
        <v>128993</v>
      </c>
      <c r="V244" s="46">
        <f t="shared" si="66"/>
        <v>0</v>
      </c>
      <c r="W244" s="46">
        <f t="shared" si="67"/>
        <v>128993</v>
      </c>
      <c r="X244" s="216">
        <v>128993</v>
      </c>
      <c r="Y244" s="46">
        <f t="shared" si="54"/>
        <v>0</v>
      </c>
    </row>
    <row r="245" spans="1:25" ht="15.75" hidden="1" thickBot="1" x14ac:dyDescent="0.3">
      <c r="B245" s="43" t="s">
        <v>45</v>
      </c>
      <c r="C245" s="44">
        <f t="shared" si="62"/>
        <v>16736</v>
      </c>
      <c r="D245" s="44">
        <v>16895</v>
      </c>
      <c r="E245" s="44">
        <f t="shared" si="63"/>
        <v>159</v>
      </c>
      <c r="F245" s="44">
        <v>146</v>
      </c>
      <c r="G245" s="70">
        <f t="shared" si="64"/>
        <v>23214</v>
      </c>
      <c r="H245" s="44">
        <f t="shared" si="65"/>
        <v>1480</v>
      </c>
      <c r="I245" s="44">
        <v>1525</v>
      </c>
      <c r="J245" s="44">
        <f t="shared" si="68"/>
        <v>45</v>
      </c>
      <c r="K245" s="44">
        <f>IF(J245&lt;=40,636,IF(AND(J245&gt;=41,J245&lt;=80),840,IF(AND(J245&gt;=81,J245&lt;=100),1455,IF(J245&gt;=101,2681,))))</f>
        <v>840</v>
      </c>
      <c r="L245" s="46">
        <f>IF(K245=636,K245*J245,IF(K245=840,40*636+(J245-40)*840,IF(K245=1455,40*636+40*840+(J245-80)*1455,IF(K245=2681,40*636+40*840+20*1455+(J245-100)*2681,))))</f>
        <v>29640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60"/>
        <v>158833</v>
      </c>
      <c r="V245" s="46">
        <f t="shared" si="66"/>
        <v>0</v>
      </c>
      <c r="W245" s="46">
        <f t="shared" si="67"/>
        <v>158833</v>
      </c>
      <c r="X245" s="135">
        <v>158833</v>
      </c>
      <c r="Y245" s="46">
        <f t="shared" si="54"/>
        <v>0</v>
      </c>
    </row>
    <row r="246" spans="1:25" ht="15.75" hidden="1" thickBot="1" x14ac:dyDescent="0.3">
      <c r="B246" s="83" t="s">
        <v>46</v>
      </c>
      <c r="C246" s="84">
        <f t="shared" ref="C246" si="71">D245</f>
        <v>16895</v>
      </c>
      <c r="D246" s="84">
        <v>17070</v>
      </c>
      <c r="E246" s="84">
        <f t="shared" ref="E246" si="72">D246-C246</f>
        <v>175</v>
      </c>
      <c r="F246" s="84">
        <v>146</v>
      </c>
      <c r="G246" s="35">
        <f t="shared" ref="G246" si="73">E246*F246</f>
        <v>25550</v>
      </c>
      <c r="H246" s="84">
        <f t="shared" ref="H246" si="74">I245</f>
        <v>1525</v>
      </c>
      <c r="I246" s="84">
        <v>1538</v>
      </c>
      <c r="J246" s="84">
        <f t="shared" si="68"/>
        <v>13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8268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60"/>
        <v>139886</v>
      </c>
      <c r="V246" s="36">
        <f t="shared" ref="V246" si="75">Y245</f>
        <v>0</v>
      </c>
      <c r="W246" s="36">
        <f t="shared" ref="W246" si="76">U246+V246</f>
        <v>139886</v>
      </c>
      <c r="X246" s="212">
        <v>139886</v>
      </c>
      <c r="Y246" s="36">
        <f t="shared" si="54"/>
        <v>0</v>
      </c>
    </row>
    <row r="247" spans="1:25" x14ac:dyDescent="0.25">
      <c r="A247">
        <v>2023</v>
      </c>
      <c r="B247" s="43" t="s">
        <v>35</v>
      </c>
      <c r="C247" s="44">
        <f t="shared" ref="C247:C270" si="77">D246</f>
        <v>17070</v>
      </c>
      <c r="D247" s="44">
        <v>17233</v>
      </c>
      <c r="E247" s="44">
        <f t="shared" ref="E247:E270" si="78">D247-C247</f>
        <v>163</v>
      </c>
      <c r="F247" s="44">
        <v>165</v>
      </c>
      <c r="G247" s="70">
        <f t="shared" ref="G247:G270" si="79">E247*F247</f>
        <v>26895</v>
      </c>
      <c r="H247" s="44">
        <f t="shared" ref="H247:H270" si="80">I246</f>
        <v>1538</v>
      </c>
      <c r="I247" s="44">
        <v>1553</v>
      </c>
      <c r="J247" s="44">
        <f t="shared" ref="J247:J270" si="81">I247-H247</f>
        <v>15</v>
      </c>
      <c r="K247" s="44">
        <f>IF(J247&lt;=40,717,IF(AND(J247&gt;=41,J247&lt;=80),948,IF(AND(J247&gt;=81,J247&lt;=100),1641,IF(J247&gt;=101,3024,))))</f>
        <v>717</v>
      </c>
      <c r="L247" s="46">
        <f>IF(K247=717,K247*J247,IF(K247=948,40*717+(J247-40)*948,IF(K247=1641,40*717+40*948+(J247-80)*1641,IF(K247=3024,40*717+40*948+20*1641+(J247-100)*3024,))))</f>
        <v>10755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60"/>
        <v>175999</v>
      </c>
      <c r="V247" s="46">
        <f t="shared" ref="V247:V270" si="82">Y246</f>
        <v>0</v>
      </c>
      <c r="W247" s="41">
        <f t="shared" ref="W247:W270" si="83">U247+V247</f>
        <v>175999</v>
      </c>
      <c r="X247" s="218">
        <v>175999</v>
      </c>
      <c r="Y247" s="41">
        <f t="shared" si="54"/>
        <v>0</v>
      </c>
    </row>
    <row r="248" spans="1:25" x14ac:dyDescent="0.25">
      <c r="B248" s="43" t="s">
        <v>36</v>
      </c>
      <c r="C248" s="44">
        <f t="shared" si="77"/>
        <v>17233</v>
      </c>
      <c r="D248" s="44">
        <v>17412</v>
      </c>
      <c r="E248" s="44">
        <f t="shared" si="78"/>
        <v>179</v>
      </c>
      <c r="F248" s="44">
        <v>165</v>
      </c>
      <c r="G248" s="70">
        <f t="shared" si="79"/>
        <v>29535</v>
      </c>
      <c r="H248" s="44">
        <f t="shared" si="80"/>
        <v>1553</v>
      </c>
      <c r="I248" s="44">
        <v>1565</v>
      </c>
      <c r="J248" s="44">
        <f t="shared" si="81"/>
        <v>12</v>
      </c>
      <c r="K248" s="44">
        <f t="shared" ref="K248:K258" si="84">IF(J248&lt;=40,717,IF(AND(J248&gt;=41,J248&lt;=80),948,IF(AND(J248&gt;=81,J248&lt;=100),1641,IF(J248&gt;=101,3024,))))</f>
        <v>717</v>
      </c>
      <c r="L248" s="46">
        <f t="shared" ref="L248:L258" si="85">IF(K248=717,K248*J248,IF(K248=948,40*717+(J248-40)*948,IF(K248=1641,40*717+40*948+(J248-80)*1641,IF(K248=3024,40*717+40*948+20*1641+(J248-100)*3024,))))</f>
        <v>8604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60"/>
        <v>176555</v>
      </c>
      <c r="V248" s="46">
        <f t="shared" si="82"/>
        <v>0</v>
      </c>
      <c r="W248" s="46">
        <f t="shared" si="83"/>
        <v>176555</v>
      </c>
      <c r="X248" s="135">
        <v>176555</v>
      </c>
      <c r="Y248" s="46">
        <f t="shared" si="54"/>
        <v>0</v>
      </c>
    </row>
    <row r="249" spans="1:25" x14ac:dyDescent="0.25">
      <c r="B249" s="43" t="s">
        <v>37</v>
      </c>
      <c r="C249" s="44">
        <f t="shared" si="77"/>
        <v>17412</v>
      </c>
      <c r="D249" s="44">
        <v>17571</v>
      </c>
      <c r="E249" s="44">
        <f t="shared" si="78"/>
        <v>159</v>
      </c>
      <c r="F249" s="44">
        <v>165</v>
      </c>
      <c r="G249" s="70">
        <f t="shared" si="79"/>
        <v>26235</v>
      </c>
      <c r="H249" s="44">
        <f t="shared" si="80"/>
        <v>1565</v>
      </c>
      <c r="I249" s="44">
        <v>1573</v>
      </c>
      <c r="J249" s="44">
        <f t="shared" si="81"/>
        <v>8</v>
      </c>
      <c r="K249" s="44">
        <f t="shared" si="84"/>
        <v>717</v>
      </c>
      <c r="L249" s="46">
        <f t="shared" si="85"/>
        <v>5736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60"/>
        <v>170407</v>
      </c>
      <c r="V249" s="46">
        <f t="shared" si="82"/>
        <v>0</v>
      </c>
      <c r="W249" s="46">
        <f t="shared" si="83"/>
        <v>170407</v>
      </c>
      <c r="X249" s="216">
        <v>170407</v>
      </c>
      <c r="Y249" s="46">
        <f t="shared" si="54"/>
        <v>0</v>
      </c>
    </row>
    <row r="250" spans="1:25" x14ac:dyDescent="0.25">
      <c r="B250" s="43" t="s">
        <v>38</v>
      </c>
      <c r="C250" s="44">
        <f t="shared" si="77"/>
        <v>17571</v>
      </c>
      <c r="D250" s="44">
        <v>17712</v>
      </c>
      <c r="E250" s="44">
        <f t="shared" si="78"/>
        <v>141</v>
      </c>
      <c r="F250" s="44">
        <v>165</v>
      </c>
      <c r="G250" s="70">
        <f t="shared" si="79"/>
        <v>23265</v>
      </c>
      <c r="H250" s="44">
        <f t="shared" si="80"/>
        <v>1573</v>
      </c>
      <c r="I250" s="44">
        <v>1584</v>
      </c>
      <c r="J250" s="44">
        <f t="shared" si="81"/>
        <v>11</v>
      </c>
      <c r="K250" s="44">
        <f t="shared" si="84"/>
        <v>717</v>
      </c>
      <c r="L250" s="46">
        <f t="shared" si="85"/>
        <v>7887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60"/>
        <v>169667</v>
      </c>
      <c r="V250" s="46">
        <f t="shared" si="82"/>
        <v>0</v>
      </c>
      <c r="W250" s="46">
        <f t="shared" si="83"/>
        <v>169667</v>
      </c>
      <c r="X250" s="135">
        <v>169667</v>
      </c>
      <c r="Y250" s="46">
        <f t="shared" si="54"/>
        <v>0</v>
      </c>
    </row>
    <row r="251" spans="1:25" x14ac:dyDescent="0.25">
      <c r="B251" s="43" t="s">
        <v>39</v>
      </c>
      <c r="C251" s="44">
        <f t="shared" si="77"/>
        <v>17712</v>
      </c>
      <c r="D251" s="44">
        <v>17784</v>
      </c>
      <c r="E251" s="44">
        <f t="shared" si="78"/>
        <v>72</v>
      </c>
      <c r="F251" s="44">
        <v>169</v>
      </c>
      <c r="G251" s="70">
        <f t="shared" si="79"/>
        <v>12168</v>
      </c>
      <c r="H251" s="44">
        <f t="shared" si="80"/>
        <v>1584</v>
      </c>
      <c r="I251" s="44">
        <v>1586</v>
      </c>
      <c r="J251" s="44">
        <f t="shared" si="81"/>
        <v>2</v>
      </c>
      <c r="K251" s="44">
        <f t="shared" si="84"/>
        <v>717</v>
      </c>
      <c r="L251" s="46">
        <f t="shared" si="85"/>
        <v>1434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60"/>
        <v>152175</v>
      </c>
      <c r="V251" s="46">
        <f t="shared" si="82"/>
        <v>0</v>
      </c>
      <c r="W251" s="46">
        <f t="shared" si="83"/>
        <v>152175</v>
      </c>
      <c r="X251" s="70">
        <v>152175</v>
      </c>
      <c r="Y251" s="46">
        <f t="shared" si="54"/>
        <v>0</v>
      </c>
    </row>
    <row r="252" spans="1:25" x14ac:dyDescent="0.25">
      <c r="B252" s="43" t="s">
        <v>40</v>
      </c>
      <c r="C252" s="44">
        <f t="shared" si="77"/>
        <v>17784</v>
      </c>
      <c r="D252" s="44">
        <v>17911</v>
      </c>
      <c r="E252" s="44">
        <f t="shared" si="78"/>
        <v>127</v>
      </c>
      <c r="F252" s="44">
        <v>165</v>
      </c>
      <c r="G252" s="70">
        <f t="shared" si="79"/>
        <v>20955</v>
      </c>
      <c r="H252" s="44">
        <f t="shared" si="80"/>
        <v>1586</v>
      </c>
      <c r="I252" s="44">
        <v>1587</v>
      </c>
      <c r="J252" s="44">
        <f t="shared" si="81"/>
        <v>1</v>
      </c>
      <c r="K252" s="44">
        <f t="shared" si="84"/>
        <v>717</v>
      </c>
      <c r="L252" s="46">
        <f t="shared" si="85"/>
        <v>717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60"/>
        <v>160262</v>
      </c>
      <c r="V252" s="46">
        <f t="shared" si="82"/>
        <v>0</v>
      </c>
      <c r="W252" s="46">
        <f t="shared" si="83"/>
        <v>160262</v>
      </c>
      <c r="X252" s="137">
        <v>160262</v>
      </c>
      <c r="Y252" s="46">
        <f t="shared" si="54"/>
        <v>0</v>
      </c>
    </row>
    <row r="253" spans="1:25" x14ac:dyDescent="0.25">
      <c r="B253" s="43" t="s">
        <v>41</v>
      </c>
      <c r="C253" s="44">
        <f t="shared" si="77"/>
        <v>17911</v>
      </c>
      <c r="D253" s="44">
        <v>17982</v>
      </c>
      <c r="E253" s="44">
        <f t="shared" si="78"/>
        <v>71</v>
      </c>
      <c r="F253" s="44">
        <v>165</v>
      </c>
      <c r="G253" s="70">
        <f t="shared" si="79"/>
        <v>11715</v>
      </c>
      <c r="H253" s="44">
        <f t="shared" si="80"/>
        <v>1587</v>
      </c>
      <c r="I253" s="44">
        <v>1587</v>
      </c>
      <c r="J253" s="44">
        <f t="shared" si="81"/>
        <v>0</v>
      </c>
      <c r="K253" s="44">
        <f t="shared" si="84"/>
        <v>717</v>
      </c>
      <c r="L253" s="46">
        <f t="shared" si="85"/>
        <v>0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60"/>
        <v>150293</v>
      </c>
      <c r="V253" s="46">
        <f t="shared" si="82"/>
        <v>0</v>
      </c>
      <c r="W253" s="46">
        <f t="shared" si="83"/>
        <v>150293</v>
      </c>
      <c r="X253" s="70">
        <v>150293</v>
      </c>
      <c r="Y253" s="46">
        <f t="shared" si="54"/>
        <v>0</v>
      </c>
    </row>
    <row r="254" spans="1:25" x14ac:dyDescent="0.25">
      <c r="B254" s="43" t="s">
        <v>42</v>
      </c>
      <c r="C254" s="44">
        <f t="shared" si="77"/>
        <v>17982</v>
      </c>
      <c r="D254" s="44">
        <v>18072</v>
      </c>
      <c r="E254" s="44">
        <f t="shared" si="78"/>
        <v>90</v>
      </c>
      <c r="F254" s="44">
        <v>165</v>
      </c>
      <c r="G254" s="70">
        <f t="shared" si="79"/>
        <v>14850</v>
      </c>
      <c r="H254" s="44">
        <f t="shared" si="80"/>
        <v>1587</v>
      </c>
      <c r="I254" s="44">
        <v>1587</v>
      </c>
      <c r="J254" s="44">
        <f t="shared" si="81"/>
        <v>0</v>
      </c>
      <c r="K254" s="44">
        <f t="shared" si="84"/>
        <v>717</v>
      </c>
      <c r="L254" s="46">
        <f t="shared" si="85"/>
        <v>0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60"/>
        <v>153452</v>
      </c>
      <c r="V254" s="46">
        <f t="shared" si="82"/>
        <v>0</v>
      </c>
      <c r="W254" s="46">
        <f t="shared" si="83"/>
        <v>153452</v>
      </c>
      <c r="X254" s="70">
        <v>153452</v>
      </c>
      <c r="Y254" s="46">
        <f t="shared" ref="Y254:Y270" si="86">W254-X254</f>
        <v>0</v>
      </c>
    </row>
    <row r="255" spans="1:25" x14ac:dyDescent="0.25">
      <c r="B255" s="43" t="s">
        <v>43</v>
      </c>
      <c r="C255" s="44">
        <f t="shared" si="77"/>
        <v>18072</v>
      </c>
      <c r="D255" s="44">
        <v>18168</v>
      </c>
      <c r="E255" s="44">
        <f t="shared" si="78"/>
        <v>96</v>
      </c>
      <c r="F255" s="44">
        <v>165</v>
      </c>
      <c r="G255" s="70">
        <f t="shared" si="79"/>
        <v>15840</v>
      </c>
      <c r="H255" s="44">
        <f t="shared" si="80"/>
        <v>1587</v>
      </c>
      <c r="I255" s="44">
        <v>1587</v>
      </c>
      <c r="J255" s="44">
        <f t="shared" si="81"/>
        <v>0</v>
      </c>
      <c r="K255" s="44">
        <f t="shared" si="84"/>
        <v>717</v>
      </c>
      <c r="L255" s="46">
        <f t="shared" si="85"/>
        <v>0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60"/>
        <v>154462</v>
      </c>
      <c r="V255" s="46">
        <f t="shared" si="82"/>
        <v>0</v>
      </c>
      <c r="W255" s="46">
        <f t="shared" si="83"/>
        <v>154462</v>
      </c>
      <c r="X255" s="216">
        <v>154462</v>
      </c>
      <c r="Y255" s="46">
        <f t="shared" si="86"/>
        <v>0</v>
      </c>
    </row>
    <row r="256" spans="1:25" x14ac:dyDescent="0.25">
      <c r="B256" s="43" t="s">
        <v>44</v>
      </c>
      <c r="C256" s="44">
        <f t="shared" si="77"/>
        <v>18168</v>
      </c>
      <c r="D256" s="44">
        <v>18262</v>
      </c>
      <c r="E256" s="44">
        <f t="shared" si="78"/>
        <v>94</v>
      </c>
      <c r="F256" s="44">
        <v>165</v>
      </c>
      <c r="G256" s="70">
        <f t="shared" si="79"/>
        <v>15510</v>
      </c>
      <c r="H256" s="44">
        <f t="shared" si="80"/>
        <v>1587</v>
      </c>
      <c r="I256" s="44">
        <v>1608</v>
      </c>
      <c r="J256" s="44">
        <f t="shared" si="81"/>
        <v>21</v>
      </c>
      <c r="K256" s="44">
        <f t="shared" si="84"/>
        <v>717</v>
      </c>
      <c r="L256" s="46">
        <f t="shared" si="85"/>
        <v>15057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60"/>
        <v>169246</v>
      </c>
      <c r="V256" s="46">
        <f t="shared" si="82"/>
        <v>0</v>
      </c>
      <c r="W256" s="46">
        <f t="shared" si="83"/>
        <v>169246</v>
      </c>
      <c r="X256" s="135">
        <v>169246</v>
      </c>
      <c r="Y256" s="46">
        <f t="shared" si="86"/>
        <v>0</v>
      </c>
    </row>
    <row r="257" spans="1:25" x14ac:dyDescent="0.25">
      <c r="B257" s="43" t="s">
        <v>45</v>
      </c>
      <c r="C257" s="44">
        <f t="shared" si="77"/>
        <v>18262</v>
      </c>
      <c r="D257" s="44">
        <v>18363</v>
      </c>
      <c r="E257" s="44">
        <f t="shared" si="78"/>
        <v>101</v>
      </c>
      <c r="F257" s="44">
        <v>165</v>
      </c>
      <c r="G257" s="70">
        <f t="shared" si="79"/>
        <v>16665</v>
      </c>
      <c r="H257" s="44">
        <f t="shared" si="80"/>
        <v>1608</v>
      </c>
      <c r="I257" s="44">
        <v>1612</v>
      </c>
      <c r="J257" s="44">
        <f t="shared" si="81"/>
        <v>4</v>
      </c>
      <c r="K257" s="44">
        <f t="shared" si="84"/>
        <v>717</v>
      </c>
      <c r="L257" s="46">
        <f t="shared" si="85"/>
        <v>2868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60"/>
        <v>158265</v>
      </c>
      <c r="V257" s="46">
        <f t="shared" si="82"/>
        <v>0</v>
      </c>
      <c r="W257" s="46">
        <f t="shared" si="83"/>
        <v>158265</v>
      </c>
      <c r="X257" s="70">
        <v>158265</v>
      </c>
      <c r="Y257" s="46">
        <f t="shared" si="86"/>
        <v>0</v>
      </c>
    </row>
    <row r="258" spans="1:25" ht="15.75" thickBot="1" x14ac:dyDescent="0.3">
      <c r="B258" s="43" t="s">
        <v>46</v>
      </c>
      <c r="C258" s="44">
        <f t="shared" si="77"/>
        <v>18363</v>
      </c>
      <c r="D258" s="44">
        <v>18472</v>
      </c>
      <c r="E258" s="44">
        <f t="shared" si="78"/>
        <v>109</v>
      </c>
      <c r="F258" s="44">
        <v>165</v>
      </c>
      <c r="G258" s="70">
        <f t="shared" si="79"/>
        <v>17985</v>
      </c>
      <c r="H258" s="44">
        <f t="shared" si="80"/>
        <v>1612</v>
      </c>
      <c r="I258" s="44">
        <v>1621</v>
      </c>
      <c r="J258" s="44">
        <f t="shared" si="81"/>
        <v>9</v>
      </c>
      <c r="K258" s="44">
        <f t="shared" si="84"/>
        <v>717</v>
      </c>
      <c r="L258" s="46">
        <f t="shared" si="85"/>
        <v>6453</v>
      </c>
      <c r="M258" s="70">
        <v>4910</v>
      </c>
      <c r="N258" s="70">
        <v>11037</v>
      </c>
      <c r="O258" s="70"/>
      <c r="P258" s="70"/>
      <c r="Q258" s="70"/>
      <c r="R258" s="70"/>
      <c r="S258" s="70">
        <v>122853</v>
      </c>
      <c r="T258" s="70"/>
      <c r="U258" s="70">
        <f t="shared" si="60"/>
        <v>163238</v>
      </c>
      <c r="V258" s="46">
        <f t="shared" si="82"/>
        <v>0</v>
      </c>
      <c r="W258" s="46">
        <f t="shared" si="83"/>
        <v>163238</v>
      </c>
      <c r="X258" s="70"/>
      <c r="Y258" s="241">
        <f t="shared" si="86"/>
        <v>163238</v>
      </c>
    </row>
    <row r="259" spans="1:25" ht="15.75" thickBot="1" x14ac:dyDescent="0.3">
      <c r="A259">
        <v>2024</v>
      </c>
      <c r="B259" s="195" t="s">
        <v>35</v>
      </c>
      <c r="C259" s="175">
        <f t="shared" si="77"/>
        <v>18472</v>
      </c>
      <c r="D259" s="175">
        <v>18582</v>
      </c>
      <c r="E259" s="175">
        <f t="shared" si="78"/>
        <v>110</v>
      </c>
      <c r="F259" s="175">
        <v>171</v>
      </c>
      <c r="G259" s="177">
        <f t="shared" si="79"/>
        <v>18810</v>
      </c>
      <c r="H259" s="175">
        <f t="shared" si="80"/>
        <v>1621</v>
      </c>
      <c r="I259" s="175">
        <v>1632</v>
      </c>
      <c r="J259" s="175">
        <f t="shared" si="81"/>
        <v>11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8195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176750</v>
      </c>
      <c r="V259" s="176">
        <f t="shared" si="82"/>
        <v>163238</v>
      </c>
      <c r="W259" s="176">
        <f t="shared" si="83"/>
        <v>339988</v>
      </c>
      <c r="X259" s="240"/>
      <c r="Y259" s="176">
        <f t="shared" si="86"/>
        <v>339988</v>
      </c>
    </row>
    <row r="260" spans="1:25" hidden="1" x14ac:dyDescent="0.25">
      <c r="B260" s="224" t="s">
        <v>36</v>
      </c>
      <c r="C260" s="225">
        <f>D259</f>
        <v>18582</v>
      </c>
      <c r="D260" s="225"/>
      <c r="E260" s="225">
        <f t="shared" si="78"/>
        <v>-18582</v>
      </c>
      <c r="F260" s="225">
        <v>171</v>
      </c>
      <c r="G260" s="223">
        <f t="shared" si="79"/>
        <v>-3177522</v>
      </c>
      <c r="H260" s="225">
        <f t="shared" si="80"/>
        <v>1632</v>
      </c>
      <c r="I260" s="225"/>
      <c r="J260" s="225">
        <f t="shared" si="81"/>
        <v>-1632</v>
      </c>
      <c r="K260" s="225">
        <f t="shared" ref="K260:K270" si="87">IF(J260&lt;=40,745,IF(AND(J260&gt;=41,J260&lt;=80),985,IF(AND(J260&gt;=81,J260&lt;=100),1705,IF(J260&gt;=101,3142,))))</f>
        <v>745</v>
      </c>
      <c r="L260" s="226">
        <f t="shared" ref="L260:L270" si="88">IF(K260=745,K260*J260,IF(K260=985,40*745+(J260-40)*985,IF(K260=1705,40*745+40*985+(J260-80)*1705,IF(K260=3142,40*745+40*985+20*1705+(J260-100)*3142,))))</f>
        <v>-1215840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89">G260+L260+M260+N260++O260+P260+Q260+R260+S260+T260</f>
        <v>-4243617</v>
      </c>
      <c r="V260" s="226">
        <f t="shared" si="82"/>
        <v>339988</v>
      </c>
      <c r="W260" s="226">
        <f t="shared" si="83"/>
        <v>-3903629</v>
      </c>
      <c r="X260" s="227"/>
      <c r="Y260" s="226">
        <f t="shared" si="86"/>
        <v>-3903629</v>
      </c>
    </row>
    <row r="261" spans="1:25" hidden="1" x14ac:dyDescent="0.25">
      <c r="B261" s="224" t="s">
        <v>37</v>
      </c>
      <c r="C261" s="225">
        <f t="shared" si="77"/>
        <v>0</v>
      </c>
      <c r="D261" s="225"/>
      <c r="E261" s="225">
        <f t="shared" si="78"/>
        <v>0</v>
      </c>
      <c r="F261" s="225">
        <v>171</v>
      </c>
      <c r="G261" s="223">
        <f t="shared" si="79"/>
        <v>0</v>
      </c>
      <c r="H261" s="225">
        <f t="shared" si="80"/>
        <v>0</v>
      </c>
      <c r="I261" s="225"/>
      <c r="J261" s="225">
        <f t="shared" si="81"/>
        <v>0</v>
      </c>
      <c r="K261" s="225">
        <f t="shared" si="87"/>
        <v>745</v>
      </c>
      <c r="L261" s="226">
        <f t="shared" si="88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89"/>
        <v>149745</v>
      </c>
      <c r="V261" s="226">
        <f t="shared" si="82"/>
        <v>-3903629</v>
      </c>
      <c r="W261" s="226">
        <f t="shared" si="83"/>
        <v>-3753884</v>
      </c>
      <c r="X261" s="227"/>
      <c r="Y261" s="226">
        <f t="shared" si="86"/>
        <v>-3753884</v>
      </c>
    </row>
    <row r="262" spans="1:25" hidden="1" x14ac:dyDescent="0.25">
      <c r="B262" s="224" t="s">
        <v>38</v>
      </c>
      <c r="C262" s="225">
        <f t="shared" si="77"/>
        <v>0</v>
      </c>
      <c r="D262" s="225"/>
      <c r="E262" s="225">
        <f t="shared" si="78"/>
        <v>0</v>
      </c>
      <c r="F262" s="225">
        <v>171</v>
      </c>
      <c r="G262" s="223">
        <f t="shared" si="79"/>
        <v>0</v>
      </c>
      <c r="H262" s="225">
        <f t="shared" si="80"/>
        <v>0</v>
      </c>
      <c r="I262" s="225"/>
      <c r="J262" s="225">
        <f t="shared" si="81"/>
        <v>0</v>
      </c>
      <c r="K262" s="225">
        <f t="shared" si="87"/>
        <v>745</v>
      </c>
      <c r="L262" s="226">
        <f t="shared" si="88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89"/>
        <v>149745</v>
      </c>
      <c r="V262" s="226">
        <f t="shared" si="82"/>
        <v>-3753884</v>
      </c>
      <c r="W262" s="226">
        <f t="shared" si="83"/>
        <v>-3604139</v>
      </c>
      <c r="X262" s="227"/>
      <c r="Y262" s="226">
        <f t="shared" si="86"/>
        <v>-3604139</v>
      </c>
    </row>
    <row r="263" spans="1:25" hidden="1" x14ac:dyDescent="0.25">
      <c r="B263" s="224" t="s">
        <v>39</v>
      </c>
      <c r="C263" s="225">
        <f t="shared" si="77"/>
        <v>0</v>
      </c>
      <c r="D263" s="225"/>
      <c r="E263" s="225">
        <f t="shared" si="78"/>
        <v>0</v>
      </c>
      <c r="F263" s="225">
        <v>171</v>
      </c>
      <c r="G263" s="223">
        <f t="shared" si="79"/>
        <v>0</v>
      </c>
      <c r="H263" s="225">
        <f t="shared" si="80"/>
        <v>0</v>
      </c>
      <c r="I263" s="225"/>
      <c r="J263" s="225">
        <f t="shared" si="81"/>
        <v>0</v>
      </c>
      <c r="K263" s="225">
        <f t="shared" si="87"/>
        <v>745</v>
      </c>
      <c r="L263" s="226">
        <f t="shared" si="88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89"/>
        <v>149745</v>
      </c>
      <c r="V263" s="226">
        <f t="shared" si="82"/>
        <v>-3604139</v>
      </c>
      <c r="W263" s="226">
        <f t="shared" si="83"/>
        <v>-3454394</v>
      </c>
      <c r="X263" s="227"/>
      <c r="Y263" s="226">
        <f t="shared" si="86"/>
        <v>-3454394</v>
      </c>
    </row>
    <row r="264" spans="1:25" hidden="1" x14ac:dyDescent="0.25">
      <c r="B264" s="224" t="s">
        <v>40</v>
      </c>
      <c r="C264" s="225">
        <f t="shared" si="77"/>
        <v>0</v>
      </c>
      <c r="D264" s="225"/>
      <c r="E264" s="225">
        <f t="shared" si="78"/>
        <v>0</v>
      </c>
      <c r="F264" s="225">
        <v>171</v>
      </c>
      <c r="G264" s="223">
        <f t="shared" si="79"/>
        <v>0</v>
      </c>
      <c r="H264" s="225">
        <f t="shared" si="80"/>
        <v>0</v>
      </c>
      <c r="I264" s="225"/>
      <c r="J264" s="225">
        <f t="shared" si="81"/>
        <v>0</v>
      </c>
      <c r="K264" s="225">
        <f t="shared" si="87"/>
        <v>745</v>
      </c>
      <c r="L264" s="226">
        <f t="shared" si="88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89"/>
        <v>149745</v>
      </c>
      <c r="V264" s="226">
        <f t="shared" si="82"/>
        <v>-3454394</v>
      </c>
      <c r="W264" s="226">
        <f t="shared" si="83"/>
        <v>-3304649</v>
      </c>
      <c r="X264" s="227"/>
      <c r="Y264" s="226">
        <f t="shared" si="86"/>
        <v>-3304649</v>
      </c>
    </row>
    <row r="265" spans="1:25" s="199" customFormat="1" hidden="1" x14ac:dyDescent="0.25">
      <c r="A265"/>
      <c r="B265" s="224" t="s">
        <v>41</v>
      </c>
      <c r="C265" s="225">
        <f t="shared" si="77"/>
        <v>0</v>
      </c>
      <c r="D265" s="225"/>
      <c r="E265" s="225">
        <f t="shared" si="78"/>
        <v>0</v>
      </c>
      <c r="F265" s="225">
        <v>171</v>
      </c>
      <c r="G265" s="223">
        <f t="shared" si="79"/>
        <v>0</v>
      </c>
      <c r="H265" s="225">
        <f t="shared" si="80"/>
        <v>0</v>
      </c>
      <c r="I265" s="225"/>
      <c r="J265" s="225">
        <f t="shared" si="81"/>
        <v>0</v>
      </c>
      <c r="K265" s="225">
        <f t="shared" si="87"/>
        <v>745</v>
      </c>
      <c r="L265" s="226">
        <f t="shared" si="88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89"/>
        <v>149745</v>
      </c>
      <c r="V265" s="226">
        <f t="shared" si="82"/>
        <v>-3304649</v>
      </c>
      <c r="W265" s="226">
        <f t="shared" si="83"/>
        <v>-3154904</v>
      </c>
      <c r="X265" s="227"/>
      <c r="Y265" s="226">
        <f t="shared" si="86"/>
        <v>-3154904</v>
      </c>
    </row>
    <row r="266" spans="1:25" hidden="1" x14ac:dyDescent="0.25">
      <c r="B266" s="224" t="s">
        <v>42</v>
      </c>
      <c r="C266" s="225">
        <f t="shared" si="77"/>
        <v>0</v>
      </c>
      <c r="D266" s="225"/>
      <c r="E266" s="225">
        <f t="shared" si="78"/>
        <v>0</v>
      </c>
      <c r="F266" s="225">
        <v>171</v>
      </c>
      <c r="G266" s="223">
        <f t="shared" si="79"/>
        <v>0</v>
      </c>
      <c r="H266" s="225">
        <f t="shared" si="80"/>
        <v>0</v>
      </c>
      <c r="I266" s="225"/>
      <c r="J266" s="225">
        <f t="shared" si="81"/>
        <v>0</v>
      </c>
      <c r="K266" s="225">
        <f t="shared" si="87"/>
        <v>745</v>
      </c>
      <c r="L266" s="226">
        <f t="shared" si="88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89"/>
        <v>149745</v>
      </c>
      <c r="V266" s="226">
        <f t="shared" si="82"/>
        <v>-3154904</v>
      </c>
      <c r="W266" s="226">
        <f t="shared" si="83"/>
        <v>-3005159</v>
      </c>
      <c r="X266" s="227"/>
      <c r="Y266" s="226">
        <f t="shared" si="86"/>
        <v>-3005159</v>
      </c>
    </row>
    <row r="267" spans="1:25" hidden="1" x14ac:dyDescent="0.25">
      <c r="B267" s="224" t="s">
        <v>43</v>
      </c>
      <c r="C267" s="225">
        <f t="shared" si="77"/>
        <v>0</v>
      </c>
      <c r="D267" s="225"/>
      <c r="E267" s="225">
        <f t="shared" si="78"/>
        <v>0</v>
      </c>
      <c r="F267" s="225">
        <v>171</v>
      </c>
      <c r="G267" s="223">
        <f t="shared" si="79"/>
        <v>0</v>
      </c>
      <c r="H267" s="225">
        <f t="shared" si="80"/>
        <v>0</v>
      </c>
      <c r="I267" s="225"/>
      <c r="J267" s="225">
        <f t="shared" si="81"/>
        <v>0</v>
      </c>
      <c r="K267" s="225">
        <f t="shared" si="87"/>
        <v>745</v>
      </c>
      <c r="L267" s="226">
        <f t="shared" si="88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89"/>
        <v>149745</v>
      </c>
      <c r="V267" s="226">
        <f t="shared" si="82"/>
        <v>-3005159</v>
      </c>
      <c r="W267" s="226">
        <f t="shared" si="83"/>
        <v>-2855414</v>
      </c>
      <c r="X267" s="227"/>
      <c r="Y267" s="226">
        <f t="shared" si="86"/>
        <v>-2855414</v>
      </c>
    </row>
    <row r="268" spans="1:25" hidden="1" x14ac:dyDescent="0.25">
      <c r="B268" s="224" t="s">
        <v>44</v>
      </c>
      <c r="C268" s="225">
        <f t="shared" si="77"/>
        <v>0</v>
      </c>
      <c r="D268" s="225"/>
      <c r="E268" s="225">
        <f t="shared" si="78"/>
        <v>0</v>
      </c>
      <c r="F268" s="225">
        <v>171</v>
      </c>
      <c r="G268" s="223">
        <f t="shared" si="79"/>
        <v>0</v>
      </c>
      <c r="H268" s="225">
        <f t="shared" si="80"/>
        <v>0</v>
      </c>
      <c r="I268" s="225"/>
      <c r="J268" s="225">
        <f t="shared" si="81"/>
        <v>0</v>
      </c>
      <c r="K268" s="225">
        <f t="shared" si="87"/>
        <v>745</v>
      </c>
      <c r="L268" s="226">
        <f t="shared" si="88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89"/>
        <v>149745</v>
      </c>
      <c r="V268" s="226">
        <f t="shared" si="82"/>
        <v>-2855414</v>
      </c>
      <c r="W268" s="226">
        <f t="shared" si="83"/>
        <v>-2705669</v>
      </c>
      <c r="X268" s="227"/>
      <c r="Y268" s="226">
        <f t="shared" si="86"/>
        <v>-2705669</v>
      </c>
    </row>
    <row r="269" spans="1:25" ht="15.75" hidden="1" thickBot="1" x14ac:dyDescent="0.3">
      <c r="B269" s="224" t="s">
        <v>45</v>
      </c>
      <c r="C269" s="225">
        <f t="shared" si="77"/>
        <v>0</v>
      </c>
      <c r="D269" s="225"/>
      <c r="E269" s="225">
        <f t="shared" si="78"/>
        <v>0</v>
      </c>
      <c r="F269" s="225">
        <v>171</v>
      </c>
      <c r="G269" s="223">
        <f t="shared" si="79"/>
        <v>0</v>
      </c>
      <c r="H269" s="225">
        <f t="shared" si="80"/>
        <v>0</v>
      </c>
      <c r="I269" s="225"/>
      <c r="J269" s="225">
        <f t="shared" si="81"/>
        <v>0</v>
      </c>
      <c r="K269" s="225">
        <f t="shared" si="87"/>
        <v>745</v>
      </c>
      <c r="L269" s="226">
        <f t="shared" si="88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89"/>
        <v>149745</v>
      </c>
      <c r="V269" s="226">
        <f t="shared" si="82"/>
        <v>-2705669</v>
      </c>
      <c r="W269" s="226">
        <f t="shared" si="83"/>
        <v>-2555924</v>
      </c>
      <c r="X269" s="227"/>
      <c r="Y269" s="226">
        <f t="shared" si="86"/>
        <v>-2555924</v>
      </c>
    </row>
    <row r="270" spans="1:25" ht="15.75" hidden="1" thickBot="1" x14ac:dyDescent="0.3">
      <c r="B270" s="195" t="s">
        <v>46</v>
      </c>
      <c r="C270" s="175">
        <f t="shared" si="77"/>
        <v>0</v>
      </c>
      <c r="D270" s="175"/>
      <c r="E270" s="175">
        <f t="shared" si="78"/>
        <v>0</v>
      </c>
      <c r="F270" s="175">
        <f>F269</f>
        <v>171</v>
      </c>
      <c r="G270" s="177">
        <f t="shared" si="79"/>
        <v>0</v>
      </c>
      <c r="H270" s="175">
        <f t="shared" si="80"/>
        <v>0</v>
      </c>
      <c r="I270" s="175"/>
      <c r="J270" s="175">
        <f t="shared" si="81"/>
        <v>0</v>
      </c>
      <c r="K270" s="225">
        <f t="shared" si="87"/>
        <v>745</v>
      </c>
      <c r="L270" s="226">
        <f t="shared" si="88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89"/>
        <v>149745</v>
      </c>
      <c r="V270" s="176">
        <f t="shared" si="82"/>
        <v>-2555924</v>
      </c>
      <c r="W270" s="176">
        <f t="shared" si="83"/>
        <v>-2406179</v>
      </c>
      <c r="X270" s="177"/>
      <c r="Y270" s="176">
        <f t="shared" si="86"/>
        <v>-2406179</v>
      </c>
    </row>
    <row r="273" spans="8:10" ht="15.75" thickBot="1" x14ac:dyDescent="0.3"/>
    <row r="274" spans="8:10" ht="15.75" thickBot="1" x14ac:dyDescent="0.3">
      <c r="H274" s="262" t="s">
        <v>166</v>
      </c>
      <c r="I274" s="263"/>
      <c r="J274" s="264"/>
    </row>
    <row r="275" spans="8:10" x14ac:dyDescent="0.25">
      <c r="H275" s="204" t="s">
        <v>109</v>
      </c>
      <c r="I275" s="205"/>
      <c r="J275" s="153">
        <v>717</v>
      </c>
    </row>
    <row r="276" spans="8:10" ht="15.75" thickBot="1" x14ac:dyDescent="0.3">
      <c r="H276" s="206" t="s">
        <v>110</v>
      </c>
      <c r="I276" s="207"/>
      <c r="J276" s="154">
        <v>4910</v>
      </c>
    </row>
    <row r="277" spans="8:10" ht="15.75" thickBot="1" x14ac:dyDescent="0.3">
      <c r="H277" s="260" t="s">
        <v>157</v>
      </c>
      <c r="I277" s="265"/>
      <c r="J277" s="261"/>
    </row>
    <row r="278" spans="8:10" ht="15.75" thickBot="1" x14ac:dyDescent="0.3">
      <c r="H278" s="260" t="s">
        <v>111</v>
      </c>
      <c r="I278" s="261"/>
      <c r="J278" s="155" t="s">
        <v>112</v>
      </c>
    </row>
    <row r="279" spans="8:10" x14ac:dyDescent="0.25">
      <c r="H279" s="208">
        <v>1</v>
      </c>
      <c r="I279" s="157">
        <v>40</v>
      </c>
      <c r="J279" s="158">
        <v>717</v>
      </c>
    </row>
    <row r="280" spans="8:10" x14ac:dyDescent="0.25">
      <c r="H280" s="209">
        <v>41</v>
      </c>
      <c r="I280" s="160">
        <v>80</v>
      </c>
      <c r="J280" s="161">
        <v>948</v>
      </c>
    </row>
    <row r="281" spans="8:10" x14ac:dyDescent="0.25">
      <c r="H281" s="210">
        <v>81</v>
      </c>
      <c r="I281" s="163">
        <v>100</v>
      </c>
      <c r="J281" s="161">
        <v>1641</v>
      </c>
    </row>
    <row r="282" spans="8:10" ht="15.75" thickBot="1" x14ac:dyDescent="0.3">
      <c r="H282" s="211">
        <v>101</v>
      </c>
      <c r="I282" s="165" t="s">
        <v>113</v>
      </c>
      <c r="J282" s="166">
        <v>3024</v>
      </c>
    </row>
    <row r="283" spans="8:10" ht="15.75" thickBot="1" x14ac:dyDescent="0.3">
      <c r="H283" s="167"/>
      <c r="I283" s="168"/>
      <c r="J283" s="169"/>
    </row>
  </sheetData>
  <mergeCells count="11">
    <mergeCell ref="H278:I278"/>
    <mergeCell ref="B1:C1"/>
    <mergeCell ref="D1:F1"/>
    <mergeCell ref="B2:C2"/>
    <mergeCell ref="D2:F2"/>
    <mergeCell ref="B3:C3"/>
    <mergeCell ref="AA5:AA6"/>
    <mergeCell ref="S4:W4"/>
    <mergeCell ref="N4:R4"/>
    <mergeCell ref="H274:J274"/>
    <mergeCell ref="H277:J277"/>
  </mergeCells>
  <phoneticPr fontId="17" type="noConversion"/>
  <conditionalFormatting sqref="Y7:Y95 Y97:Y222">
    <cfRule type="cellIs" dxfId="1642" priority="105" stopIfTrue="1" operator="lessThan">
      <formula>-0.999999</formula>
    </cfRule>
    <cfRule type="cellIs" dxfId="1641" priority="106" stopIfTrue="1" operator="greaterThan">
      <formula>0.9999999</formula>
    </cfRule>
  </conditionalFormatting>
  <conditionalFormatting sqref="J7:J222">
    <cfRule type="cellIs" dxfId="1640" priority="104" operator="greaterThan">
      <formula>100</formula>
    </cfRule>
  </conditionalFormatting>
  <conditionalFormatting sqref="X7:X192">
    <cfRule type="cellIs" dxfId="1639" priority="103" operator="lessThan">
      <formula>1</formula>
    </cfRule>
  </conditionalFormatting>
  <conditionalFormatting sqref="J223:J258">
    <cfRule type="cellIs" dxfId="1638" priority="102" operator="greaterThan">
      <formula>100</formula>
    </cfRule>
  </conditionalFormatting>
  <conditionalFormatting sqref="Y223">
    <cfRule type="cellIs" dxfId="1637" priority="100" stopIfTrue="1" operator="lessThan">
      <formula>-0.999999</formula>
    </cfRule>
    <cfRule type="cellIs" dxfId="1636" priority="101" stopIfTrue="1" operator="greaterThan">
      <formula>0.9999999</formula>
    </cfRule>
  </conditionalFormatting>
  <conditionalFormatting sqref="X223">
    <cfRule type="cellIs" dxfId="1635" priority="99" operator="lessThan">
      <formula>1</formula>
    </cfRule>
  </conditionalFormatting>
  <conditionalFormatting sqref="Y224">
    <cfRule type="cellIs" dxfId="1634" priority="97" stopIfTrue="1" operator="lessThan">
      <formula>-0.999999</formula>
    </cfRule>
    <cfRule type="cellIs" dxfId="1633" priority="98" stopIfTrue="1" operator="greaterThan">
      <formula>0.9999999</formula>
    </cfRule>
  </conditionalFormatting>
  <conditionalFormatting sqref="X224">
    <cfRule type="cellIs" dxfId="1632" priority="96" operator="lessThan">
      <formula>1</formula>
    </cfRule>
  </conditionalFormatting>
  <conditionalFormatting sqref="Y229">
    <cfRule type="cellIs" dxfId="1631" priority="94" stopIfTrue="1" operator="lessThan">
      <formula>-0.999999</formula>
    </cfRule>
    <cfRule type="cellIs" dxfId="1630" priority="95" stopIfTrue="1" operator="greaterThan">
      <formula>0.9999999</formula>
    </cfRule>
  </conditionalFormatting>
  <conditionalFormatting sqref="X229">
    <cfRule type="cellIs" dxfId="1629" priority="93" operator="lessThan">
      <formula>1</formula>
    </cfRule>
  </conditionalFormatting>
  <conditionalFormatting sqref="Y231">
    <cfRule type="cellIs" dxfId="1628" priority="91" stopIfTrue="1" operator="lessThan">
      <formula>-0.999999</formula>
    </cfRule>
    <cfRule type="cellIs" dxfId="1627" priority="92" stopIfTrue="1" operator="greaterThan">
      <formula>0.9999999</formula>
    </cfRule>
  </conditionalFormatting>
  <conditionalFormatting sqref="X231">
    <cfRule type="cellIs" dxfId="1626" priority="90" operator="lessThan">
      <formula>1</formula>
    </cfRule>
  </conditionalFormatting>
  <conditionalFormatting sqref="Y232">
    <cfRule type="cellIs" dxfId="1625" priority="88" stopIfTrue="1" operator="lessThan">
      <formula>-0.999999</formula>
    </cfRule>
    <cfRule type="cellIs" dxfId="1624" priority="89" stopIfTrue="1" operator="greaterThan">
      <formula>0.9999999</formula>
    </cfRule>
  </conditionalFormatting>
  <conditionalFormatting sqref="X232">
    <cfRule type="cellIs" dxfId="1623" priority="87" operator="lessThan">
      <formula>1</formula>
    </cfRule>
  </conditionalFormatting>
  <conditionalFormatting sqref="Y233">
    <cfRule type="cellIs" dxfId="1622" priority="85" stopIfTrue="1" operator="lessThan">
      <formula>-0.999999</formula>
    </cfRule>
    <cfRule type="cellIs" dxfId="1621" priority="86" stopIfTrue="1" operator="greaterThan">
      <formula>0.9999999</formula>
    </cfRule>
  </conditionalFormatting>
  <conditionalFormatting sqref="X233">
    <cfRule type="cellIs" dxfId="1620" priority="84" operator="lessThan">
      <formula>1</formula>
    </cfRule>
  </conditionalFormatting>
  <conditionalFormatting sqref="Y234">
    <cfRule type="cellIs" dxfId="1619" priority="82" stopIfTrue="1" operator="lessThan">
      <formula>-0.999999</formula>
    </cfRule>
    <cfRule type="cellIs" dxfId="1618" priority="83" stopIfTrue="1" operator="greaterThan">
      <formula>0.9999999</formula>
    </cfRule>
  </conditionalFormatting>
  <conditionalFormatting sqref="X234">
    <cfRule type="cellIs" dxfId="1617" priority="81" operator="lessThan">
      <formula>1</formula>
    </cfRule>
  </conditionalFormatting>
  <conditionalFormatting sqref="X235">
    <cfRule type="cellIs" dxfId="1616" priority="78" operator="lessThan">
      <formula>1</formula>
    </cfRule>
  </conditionalFormatting>
  <conditionalFormatting sqref="X236">
    <cfRule type="cellIs" dxfId="1615" priority="75" operator="lessThan">
      <formula>1</formula>
    </cfRule>
  </conditionalFormatting>
  <conditionalFormatting sqref="X237">
    <cfRule type="cellIs" dxfId="1614" priority="72" operator="lessThan">
      <formula>1</formula>
    </cfRule>
  </conditionalFormatting>
  <conditionalFormatting sqref="X238">
    <cfRule type="cellIs" dxfId="1613" priority="69" operator="lessThan">
      <formula>1</formula>
    </cfRule>
  </conditionalFormatting>
  <conditionalFormatting sqref="X239">
    <cfRule type="cellIs" dxfId="1612" priority="66" operator="lessThan">
      <formula>1</formula>
    </cfRule>
  </conditionalFormatting>
  <conditionalFormatting sqref="X240">
    <cfRule type="cellIs" dxfId="1611" priority="63" operator="lessThan">
      <formula>1</formula>
    </cfRule>
  </conditionalFormatting>
  <conditionalFormatting sqref="Y235:Y240">
    <cfRule type="cellIs" dxfId="1610" priority="61" stopIfTrue="1" operator="lessThan">
      <formula>-0.999999</formula>
    </cfRule>
    <cfRule type="cellIs" dxfId="1609" priority="62" stopIfTrue="1" operator="greaterThan">
      <formula>0.9999999</formula>
    </cfRule>
  </conditionalFormatting>
  <conditionalFormatting sqref="Y241">
    <cfRule type="cellIs" dxfId="1608" priority="59" stopIfTrue="1" operator="lessThan">
      <formula>-0.999999</formula>
    </cfRule>
    <cfRule type="cellIs" dxfId="1607" priority="60" stopIfTrue="1" operator="greaterThan">
      <formula>0.9999999</formula>
    </cfRule>
  </conditionalFormatting>
  <conditionalFormatting sqref="X241">
    <cfRule type="cellIs" dxfId="1606" priority="58" operator="lessThan">
      <formula>1</formula>
    </cfRule>
  </conditionalFormatting>
  <conditionalFormatting sqref="Y242">
    <cfRule type="cellIs" dxfId="1605" priority="56" stopIfTrue="1" operator="lessThan">
      <formula>-0.999999</formula>
    </cfRule>
    <cfRule type="cellIs" dxfId="1604" priority="57" stopIfTrue="1" operator="greaterThan">
      <formula>0.9999999</formula>
    </cfRule>
  </conditionalFormatting>
  <conditionalFormatting sqref="X242">
    <cfRule type="cellIs" dxfId="1603" priority="55" operator="lessThan">
      <formula>1</formula>
    </cfRule>
  </conditionalFormatting>
  <conditionalFormatting sqref="X243">
    <cfRule type="cellIs" dxfId="1602" priority="54" operator="lessThan">
      <formula>1</formula>
    </cfRule>
  </conditionalFormatting>
  <conditionalFormatting sqref="X243">
    <cfRule type="cellIs" dxfId="1601" priority="53" operator="lessThan">
      <formula>1</formula>
    </cfRule>
  </conditionalFormatting>
  <conditionalFormatting sqref="Y243">
    <cfRule type="cellIs" dxfId="1600" priority="51" stopIfTrue="1" operator="lessThan">
      <formula>-0.999999</formula>
    </cfRule>
    <cfRule type="cellIs" dxfId="1599" priority="52" stopIfTrue="1" operator="greaterThan">
      <formula>0.9999999</formula>
    </cfRule>
  </conditionalFormatting>
  <conditionalFormatting sqref="X244">
    <cfRule type="cellIs" dxfId="1598" priority="50" operator="lessThan">
      <formula>1</formula>
    </cfRule>
  </conditionalFormatting>
  <conditionalFormatting sqref="X244">
    <cfRule type="cellIs" dxfId="1597" priority="49" operator="lessThan">
      <formula>1</formula>
    </cfRule>
  </conditionalFormatting>
  <conditionalFormatting sqref="Y244">
    <cfRule type="cellIs" dxfId="1596" priority="47" stopIfTrue="1" operator="lessThan">
      <formula>-0.999999</formula>
    </cfRule>
    <cfRule type="cellIs" dxfId="1595" priority="48" stopIfTrue="1" operator="greaterThan">
      <formula>0.9999999</formula>
    </cfRule>
  </conditionalFormatting>
  <conditionalFormatting sqref="Y245">
    <cfRule type="cellIs" dxfId="1594" priority="45" stopIfTrue="1" operator="lessThan">
      <formula>-0.999999</formula>
    </cfRule>
    <cfRule type="cellIs" dxfId="1593" priority="46" stopIfTrue="1" operator="greaterThan">
      <formula>0.9999999</formula>
    </cfRule>
  </conditionalFormatting>
  <conditionalFormatting sqref="X245">
    <cfRule type="cellIs" dxfId="1592" priority="44" operator="lessThan">
      <formula>1</formula>
    </cfRule>
  </conditionalFormatting>
  <conditionalFormatting sqref="X246">
    <cfRule type="cellIs" dxfId="1591" priority="43" operator="lessThan">
      <formula>1</formula>
    </cfRule>
  </conditionalFormatting>
  <conditionalFormatting sqref="X246">
    <cfRule type="cellIs" dxfId="1590" priority="42" operator="lessThan">
      <formula>1</formula>
    </cfRule>
  </conditionalFormatting>
  <conditionalFormatting sqref="Y246">
    <cfRule type="cellIs" dxfId="1589" priority="40" stopIfTrue="1" operator="lessThan">
      <formula>-0.999999</formula>
    </cfRule>
    <cfRule type="cellIs" dxfId="1588" priority="41" stopIfTrue="1" operator="greaterThan">
      <formula>0.9999999</formula>
    </cfRule>
  </conditionalFormatting>
  <conditionalFormatting sqref="X247">
    <cfRule type="cellIs" dxfId="1587" priority="39" operator="lessThan">
      <formula>1</formula>
    </cfRule>
  </conditionalFormatting>
  <conditionalFormatting sqref="X247">
    <cfRule type="cellIs" dxfId="1586" priority="38" operator="lessThan">
      <formula>1</formula>
    </cfRule>
  </conditionalFormatting>
  <conditionalFormatting sqref="Y247">
    <cfRule type="cellIs" dxfId="1585" priority="36" stopIfTrue="1" operator="lessThan">
      <formula>-0.999999</formula>
    </cfRule>
    <cfRule type="cellIs" dxfId="1584" priority="37" stopIfTrue="1" operator="greaterThan">
      <formula>0.9999999</formula>
    </cfRule>
  </conditionalFormatting>
  <conditionalFormatting sqref="Y248">
    <cfRule type="cellIs" dxfId="1583" priority="34" stopIfTrue="1" operator="lessThan">
      <formula>-0.999999</formula>
    </cfRule>
    <cfRule type="cellIs" dxfId="1582" priority="35" stopIfTrue="1" operator="greaterThan">
      <formula>0.9999999</formula>
    </cfRule>
  </conditionalFormatting>
  <conditionalFormatting sqref="X248">
    <cfRule type="cellIs" dxfId="1581" priority="33" operator="lessThan">
      <formula>1</formula>
    </cfRule>
  </conditionalFormatting>
  <conditionalFormatting sqref="X249">
    <cfRule type="cellIs" dxfId="1580" priority="32" operator="lessThan">
      <formula>1</formula>
    </cfRule>
  </conditionalFormatting>
  <conditionalFormatting sqref="X249">
    <cfRule type="cellIs" dxfId="1579" priority="31" operator="lessThan">
      <formula>1</formula>
    </cfRule>
  </conditionalFormatting>
  <conditionalFormatting sqref="Y249">
    <cfRule type="cellIs" dxfId="1578" priority="29" stopIfTrue="1" operator="lessThan">
      <formula>-0.999999</formula>
    </cfRule>
    <cfRule type="cellIs" dxfId="1577" priority="30" stopIfTrue="1" operator="greaterThan">
      <formula>0.9999999</formula>
    </cfRule>
  </conditionalFormatting>
  <conditionalFormatting sqref="Y250">
    <cfRule type="cellIs" dxfId="1576" priority="27" stopIfTrue="1" operator="lessThan">
      <formula>-0.999999</formula>
    </cfRule>
    <cfRule type="cellIs" dxfId="1575" priority="28" stopIfTrue="1" operator="greaterThan">
      <formula>0.9999999</formula>
    </cfRule>
  </conditionalFormatting>
  <conditionalFormatting sqref="X250">
    <cfRule type="cellIs" dxfId="1574" priority="26" operator="lessThan">
      <formula>1</formula>
    </cfRule>
  </conditionalFormatting>
  <conditionalFormatting sqref="Y252">
    <cfRule type="cellIs" dxfId="1573" priority="24" stopIfTrue="1" operator="lessThan">
      <formula>-0.999999</formula>
    </cfRule>
    <cfRule type="cellIs" dxfId="1572" priority="25" stopIfTrue="1" operator="greaterThan">
      <formula>0.9999999</formula>
    </cfRule>
  </conditionalFormatting>
  <conditionalFormatting sqref="X252">
    <cfRule type="cellIs" dxfId="1571" priority="23" operator="lessThan">
      <formula>1</formula>
    </cfRule>
  </conditionalFormatting>
  <conditionalFormatting sqref="X255">
    <cfRule type="cellIs" dxfId="1570" priority="22" operator="lessThan">
      <formula>1</formula>
    </cfRule>
  </conditionalFormatting>
  <conditionalFormatting sqref="X255">
    <cfRule type="cellIs" dxfId="1569" priority="21" operator="lessThan">
      <formula>1</formula>
    </cfRule>
  </conditionalFormatting>
  <conditionalFormatting sqref="Y255">
    <cfRule type="cellIs" dxfId="1568" priority="19" stopIfTrue="1" operator="lessThan">
      <formula>-0.999999</formula>
    </cfRule>
    <cfRule type="cellIs" dxfId="1567" priority="20" stopIfTrue="1" operator="greaterThan">
      <formula>0.9999999</formula>
    </cfRule>
  </conditionalFormatting>
  <conditionalFormatting sqref="Y256">
    <cfRule type="cellIs" dxfId="1566" priority="17" stopIfTrue="1" operator="lessThan">
      <formula>-0.999999</formula>
    </cfRule>
    <cfRule type="cellIs" dxfId="1565" priority="18" stopIfTrue="1" operator="greaterThan">
      <formula>0.9999999</formula>
    </cfRule>
  </conditionalFormatting>
  <conditionalFormatting sqref="X256">
    <cfRule type="cellIs" dxfId="1564" priority="16" operator="lessThan">
      <formula>1</formula>
    </cfRule>
  </conditionalFormatting>
  <conditionalFormatting sqref="J259:J270">
    <cfRule type="cellIs" dxfId="1563" priority="15" operator="greaterThan">
      <formula>100</formula>
    </cfRule>
  </conditionalFormatting>
  <conditionalFormatting sqref="Y259:Y263">
    <cfRule type="cellIs" dxfId="1562" priority="13" stopIfTrue="1" operator="lessThan">
      <formula>-0.999999</formula>
    </cfRule>
    <cfRule type="cellIs" dxfId="1561" priority="14" stopIfTrue="1" operator="greaterThan">
      <formula>0.9999999</formula>
    </cfRule>
  </conditionalFormatting>
  <conditionalFormatting sqref="X259:X269">
    <cfRule type="cellIs" dxfId="1560" priority="12" operator="lessThan">
      <formula>1</formula>
    </cfRule>
  </conditionalFormatting>
  <conditionalFormatting sqref="X259:X269">
    <cfRule type="cellIs" dxfId="1559" priority="11" operator="lessThan">
      <formula>1</formula>
    </cfRule>
  </conditionalFormatting>
  <conditionalFormatting sqref="Y264">
    <cfRule type="cellIs" dxfId="1558" priority="9" stopIfTrue="1" operator="lessThan">
      <formula>-0.999999</formula>
    </cfRule>
    <cfRule type="cellIs" dxfId="1557" priority="10" stopIfTrue="1" operator="greaterThan">
      <formula>0.9999999</formula>
    </cfRule>
  </conditionalFormatting>
  <conditionalFormatting sqref="Y265">
    <cfRule type="cellIs" dxfId="1556" priority="7" stopIfTrue="1" operator="lessThan">
      <formula>-0.999999</formula>
    </cfRule>
    <cfRule type="cellIs" dxfId="1555" priority="8" stopIfTrue="1" operator="greaterThan">
      <formula>0.9999999</formula>
    </cfRule>
  </conditionalFormatting>
  <conditionalFormatting sqref="Y266">
    <cfRule type="cellIs" dxfId="1554" priority="5" stopIfTrue="1" operator="lessThan">
      <formula>-0.999999</formula>
    </cfRule>
    <cfRule type="cellIs" dxfId="1553" priority="6" stopIfTrue="1" operator="greaterThan">
      <formula>0.9999999</formula>
    </cfRule>
  </conditionalFormatting>
  <conditionalFormatting sqref="Y267:Y269">
    <cfRule type="cellIs" dxfId="1552" priority="3" stopIfTrue="1" operator="lessThan">
      <formula>-0.999999</formula>
    </cfRule>
    <cfRule type="cellIs" dxfId="1551" priority="4" stopIfTrue="1" operator="greaterThan">
      <formula>0.9999999</formula>
    </cfRule>
  </conditionalFormatting>
  <conditionalFormatting sqref="Y258">
    <cfRule type="cellIs" dxfId="1550" priority="1" stopIfTrue="1" operator="lessThan">
      <formula>-0.999999</formula>
    </cfRule>
    <cfRule type="cellIs" dxfId="1549" priority="2" stopIfTrue="1" operator="greaterThan">
      <formula>0.9999999</formula>
    </cfRule>
  </conditionalFormatting>
  <pageMargins left="0.7" right="0.7" top="0.75" bottom="0.75" header="0.3" footer="0.3"/>
  <pageSetup orientation="portrait" verticalDpi="3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38"/>
  <dimension ref="A1:AB283"/>
  <sheetViews>
    <sheetView zoomScaleNormal="100" workbookViewId="0">
      <selection activeCell="J259" sqref="J259"/>
    </sheetView>
  </sheetViews>
  <sheetFormatPr baseColWidth="10" defaultRowHeight="15" x14ac:dyDescent="0.25"/>
  <cols>
    <col min="2" max="2" width="11.5703125" bestFit="1" customWidth="1"/>
    <col min="3" max="3" width="8.28515625" bestFit="1" customWidth="1"/>
    <col min="4" max="4" width="7.85546875" customWidth="1"/>
    <col min="5" max="5" width="8.85546875" customWidth="1"/>
    <col min="6" max="6" width="9.28515625" bestFit="1" customWidth="1"/>
    <col min="7" max="7" width="10.28515625" bestFit="1" customWidth="1"/>
    <col min="8" max="8" width="10.5703125" customWidth="1"/>
    <col min="9" max="9" width="11" customWidth="1"/>
    <col min="10" max="10" width="10.42578125" customWidth="1"/>
    <col min="11" max="11" width="6.7109375" bestFit="1" customWidth="1"/>
    <col min="12" max="12" width="9.28515625" bestFit="1" customWidth="1"/>
    <col min="13" max="15" width="11.5703125" bestFit="1" customWidth="1"/>
    <col min="16" max="16" width="14.28515625" customWidth="1"/>
    <col min="17" max="17" width="11.85546875" bestFit="1" customWidth="1"/>
    <col min="18" max="18" width="9.28515625" hidden="1" customWidth="1"/>
    <col min="19" max="19" width="12.28515625" customWidth="1"/>
    <col min="20" max="20" width="11.42578125" customWidth="1"/>
    <col min="21" max="21" width="13.42578125" customWidth="1"/>
    <col min="22" max="22" width="11.85546875" bestFit="1" customWidth="1"/>
    <col min="23" max="23" width="12.42578125" customWidth="1"/>
    <col min="24" max="26" width="13.42578125" customWidth="1"/>
  </cols>
  <sheetData>
    <row r="1" spans="1:27" x14ac:dyDescent="0.25">
      <c r="B1" s="266" t="s">
        <v>0</v>
      </c>
      <c r="C1" s="266"/>
      <c r="D1" s="267">
        <v>7</v>
      </c>
      <c r="E1" s="267"/>
      <c r="F1" s="267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127</v>
      </c>
      <c r="B3" s="269" t="s">
        <v>2</v>
      </c>
      <c r="C3" s="269"/>
      <c r="D3" s="145" t="s">
        <v>115</v>
      </c>
      <c r="E3" s="143"/>
      <c r="F3" s="143"/>
      <c r="P3" s="1"/>
      <c r="Q3" s="1"/>
      <c r="R3" s="1"/>
      <c r="S3" s="1"/>
      <c r="T3" s="1"/>
      <c r="U3" s="1"/>
      <c r="V3" s="1"/>
      <c r="W3" s="1"/>
    </row>
    <row r="4" spans="1:27" ht="19.5" customHeight="1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7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5.75" hidden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f t="shared" si="6"/>
        <v>0</v>
      </c>
      <c r="V96" s="21">
        <f t="shared" si="9"/>
        <v>0</v>
      </c>
      <c r="W96" s="21">
        <f t="shared" si="7"/>
        <v>0</v>
      </c>
      <c r="X96" s="20">
        <v>0</v>
      </c>
      <c r="Y96" s="21">
        <f t="shared" si="8"/>
        <v>0</v>
      </c>
      <c r="AA96">
        <f t="shared" si="10"/>
        <v>0</v>
      </c>
    </row>
    <row r="97" spans="1:27" ht="28.5" hidden="1" customHeight="1" thickBot="1" x14ac:dyDescent="0.3">
      <c r="A97" s="18"/>
      <c r="B97" s="19" t="s">
        <v>41</v>
      </c>
      <c r="C97" s="20">
        <v>0</v>
      </c>
      <c r="D97" s="20">
        <v>0</v>
      </c>
      <c r="E97" s="20">
        <v>0</v>
      </c>
      <c r="F97" s="20">
        <v>0</v>
      </c>
      <c r="G97" s="20">
        <v>0</v>
      </c>
      <c r="H97" s="20">
        <v>0</v>
      </c>
      <c r="I97" s="20">
        <v>0</v>
      </c>
      <c r="J97" s="20">
        <v>0</v>
      </c>
      <c r="K97" s="20">
        <v>0</v>
      </c>
      <c r="L97" s="20">
        <v>0</v>
      </c>
      <c r="M97" s="20"/>
      <c r="N97" s="20"/>
      <c r="O97" s="21"/>
      <c r="P97" s="21"/>
      <c r="Q97" s="20">
        <v>0</v>
      </c>
      <c r="R97" s="20"/>
      <c r="S97" s="20"/>
      <c r="T97" s="20"/>
      <c r="U97" s="20">
        <f t="shared" si="6"/>
        <v>0</v>
      </c>
      <c r="V97" s="21"/>
      <c r="W97" s="21">
        <f t="shared" si="7"/>
        <v>0</v>
      </c>
      <c r="X97" s="20"/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>
        <v>0</v>
      </c>
      <c r="D98" s="20">
        <v>0</v>
      </c>
      <c r="E98" s="20">
        <v>0</v>
      </c>
      <c r="F98" s="20">
        <v>0</v>
      </c>
      <c r="G98" s="20">
        <v>0</v>
      </c>
      <c r="H98" s="20">
        <v>0</v>
      </c>
      <c r="I98" s="20">
        <v>0</v>
      </c>
      <c r="J98" s="20">
        <v>0</v>
      </c>
      <c r="K98" s="20">
        <v>0</v>
      </c>
      <c r="L98" s="20">
        <v>0</v>
      </c>
      <c r="M98" s="20"/>
      <c r="N98" s="20">
        <v>0</v>
      </c>
      <c r="O98" s="21"/>
      <c r="P98" s="21"/>
      <c r="Q98" s="20">
        <v>0</v>
      </c>
      <c r="R98" s="20"/>
      <c r="S98" s="20"/>
      <c r="T98" s="20"/>
      <c r="U98" s="20">
        <f t="shared" ref="U98:U129" si="11">G98+L98+M98+R98+S98+N98+Q98+T98</f>
        <v>0</v>
      </c>
      <c r="V98" s="21">
        <f t="shared" si="9"/>
        <v>0</v>
      </c>
      <c r="W98" s="21">
        <f t="shared" si="7"/>
        <v>0</v>
      </c>
      <c r="X98" s="20"/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0</v>
      </c>
      <c r="E99" s="20">
        <v>0</v>
      </c>
      <c r="F99" s="20">
        <v>0</v>
      </c>
      <c r="G99" s="20">
        <v>0</v>
      </c>
      <c r="H99" s="20">
        <v>0</v>
      </c>
      <c r="I99" s="20">
        <v>0</v>
      </c>
      <c r="J99" s="20">
        <v>0</v>
      </c>
      <c r="K99" s="20">
        <v>0</v>
      </c>
      <c r="L99" s="20">
        <v>0</v>
      </c>
      <c r="M99" s="20"/>
      <c r="N99" s="20"/>
      <c r="O99" s="21"/>
      <c r="P99" s="21"/>
      <c r="Q99" s="20">
        <v>0</v>
      </c>
      <c r="R99" s="20">
        <v>0</v>
      </c>
      <c r="S99" s="20"/>
      <c r="T99" s="20"/>
      <c r="U99" s="20">
        <f t="shared" si="11"/>
        <v>0</v>
      </c>
      <c r="V99" s="21">
        <f t="shared" si="9"/>
        <v>0</v>
      </c>
      <c r="W99" s="21">
        <f t="shared" si="7"/>
        <v>0</v>
      </c>
      <c r="X99" s="20">
        <v>0</v>
      </c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0</v>
      </c>
      <c r="D100" s="20">
        <v>0</v>
      </c>
      <c r="E100" s="20">
        <v>0</v>
      </c>
      <c r="F100" s="20">
        <v>0</v>
      </c>
      <c r="G100" s="20">
        <v>0</v>
      </c>
      <c r="H100" s="20">
        <v>0</v>
      </c>
      <c r="I100" s="20">
        <v>0</v>
      </c>
      <c r="J100" s="20">
        <v>0</v>
      </c>
      <c r="K100" s="20">
        <v>0</v>
      </c>
      <c r="L100" s="20">
        <v>0</v>
      </c>
      <c r="M100" s="20"/>
      <c r="N100" s="20">
        <v>0</v>
      </c>
      <c r="O100" s="21"/>
      <c r="P100" s="21"/>
      <c r="Q100" s="20">
        <v>0</v>
      </c>
      <c r="R100" s="20">
        <v>0</v>
      </c>
      <c r="S100" s="20">
        <v>0</v>
      </c>
      <c r="T100" s="20"/>
      <c r="U100" s="20">
        <f t="shared" si="11"/>
        <v>0</v>
      </c>
      <c r="V100" s="21">
        <f t="shared" si="9"/>
        <v>0</v>
      </c>
      <c r="W100" s="21">
        <f t="shared" si="7"/>
        <v>0</v>
      </c>
      <c r="X100" s="20">
        <v>0</v>
      </c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0</v>
      </c>
      <c r="D101" s="20">
        <v>0</v>
      </c>
      <c r="E101" s="20">
        <v>0</v>
      </c>
      <c r="F101" s="20">
        <v>0</v>
      </c>
      <c r="G101" s="20">
        <v>0</v>
      </c>
      <c r="H101" s="20">
        <v>0</v>
      </c>
      <c r="I101" s="20">
        <v>0</v>
      </c>
      <c r="J101" s="20">
        <v>0</v>
      </c>
      <c r="K101" s="20">
        <v>0</v>
      </c>
      <c r="L101" s="20">
        <v>0</v>
      </c>
      <c r="M101" s="20"/>
      <c r="N101" s="20"/>
      <c r="O101" s="21"/>
      <c r="P101" s="21"/>
      <c r="Q101" s="20">
        <v>0</v>
      </c>
      <c r="R101" s="20">
        <v>0</v>
      </c>
      <c r="S101" s="20">
        <v>0</v>
      </c>
      <c r="T101" s="20"/>
      <c r="U101" s="20">
        <f t="shared" si="11"/>
        <v>0</v>
      </c>
      <c r="V101" s="21">
        <f t="shared" si="9"/>
        <v>0</v>
      </c>
      <c r="W101" s="21">
        <f t="shared" si="7"/>
        <v>0</v>
      </c>
      <c r="X101" s="20">
        <v>0</v>
      </c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>
        <v>0</v>
      </c>
      <c r="D102" s="20">
        <v>0</v>
      </c>
      <c r="E102" s="20">
        <v>0</v>
      </c>
      <c r="F102" s="20">
        <v>0</v>
      </c>
      <c r="G102" s="20">
        <v>0</v>
      </c>
      <c r="H102" s="20">
        <v>0</v>
      </c>
      <c r="I102" s="20">
        <v>0</v>
      </c>
      <c r="J102" s="20">
        <v>0</v>
      </c>
      <c r="K102" s="20">
        <v>0</v>
      </c>
      <c r="L102" s="20">
        <v>0</v>
      </c>
      <c r="M102" s="20"/>
      <c r="N102" s="20">
        <v>55000</v>
      </c>
      <c r="O102" s="21"/>
      <c r="P102" s="21"/>
      <c r="Q102" s="20">
        <v>0</v>
      </c>
      <c r="R102" s="20">
        <v>0</v>
      </c>
      <c r="S102" s="20">
        <v>55000</v>
      </c>
      <c r="T102" s="20"/>
      <c r="U102" s="20">
        <f t="shared" si="11"/>
        <v>110000</v>
      </c>
      <c r="V102" s="21">
        <f t="shared" si="9"/>
        <v>0</v>
      </c>
      <c r="W102" s="21">
        <f t="shared" si="7"/>
        <v>110000</v>
      </c>
      <c r="X102" s="20">
        <v>110000</v>
      </c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0</v>
      </c>
      <c r="D103" s="20">
        <v>0</v>
      </c>
      <c r="E103" s="20">
        <v>0</v>
      </c>
      <c r="F103" s="20">
        <v>0</v>
      </c>
      <c r="G103" s="20">
        <v>0</v>
      </c>
      <c r="H103" s="20">
        <v>0</v>
      </c>
      <c r="I103" s="20">
        <v>0</v>
      </c>
      <c r="J103" s="20">
        <v>0</v>
      </c>
      <c r="K103" s="20">
        <v>0</v>
      </c>
      <c r="L103" s="20">
        <v>0</v>
      </c>
      <c r="M103" s="20"/>
      <c r="N103" s="20"/>
      <c r="O103" s="21"/>
      <c r="P103" s="21"/>
      <c r="Q103" s="20">
        <v>0</v>
      </c>
      <c r="R103" s="20">
        <v>0</v>
      </c>
      <c r="S103" s="20">
        <v>56650</v>
      </c>
      <c r="T103" s="20"/>
      <c r="U103" s="20">
        <f t="shared" si="11"/>
        <v>56650</v>
      </c>
      <c r="V103" s="21">
        <f t="shared" si="9"/>
        <v>0</v>
      </c>
      <c r="W103" s="21">
        <f t="shared" si="7"/>
        <v>56650</v>
      </c>
      <c r="X103" s="20">
        <v>0</v>
      </c>
      <c r="Y103" s="21">
        <f t="shared" si="8"/>
        <v>56650</v>
      </c>
      <c r="AA103">
        <f t="shared" si="10"/>
        <v>1</v>
      </c>
    </row>
    <row r="104" spans="1:27" ht="15.75" hidden="1" thickBot="1" x14ac:dyDescent="0.3">
      <c r="A104" s="18"/>
      <c r="B104" s="19" t="s">
        <v>36</v>
      </c>
      <c r="C104" s="20">
        <v>0</v>
      </c>
      <c r="D104" s="20">
        <v>0</v>
      </c>
      <c r="E104" s="20">
        <v>0</v>
      </c>
      <c r="F104" s="20">
        <v>0</v>
      </c>
      <c r="G104" s="20">
        <v>0</v>
      </c>
      <c r="H104" s="20">
        <v>0</v>
      </c>
      <c r="I104" s="20">
        <v>0</v>
      </c>
      <c r="J104" s="20">
        <v>0</v>
      </c>
      <c r="K104" s="20">
        <v>0</v>
      </c>
      <c r="L104" s="20">
        <v>0</v>
      </c>
      <c r="M104" s="20"/>
      <c r="N104" s="20"/>
      <c r="O104" s="21"/>
      <c r="P104" s="21"/>
      <c r="Q104" s="20">
        <v>0</v>
      </c>
      <c r="R104" s="20">
        <v>0</v>
      </c>
      <c r="S104" s="20">
        <v>56650</v>
      </c>
      <c r="T104" s="20">
        <v>11330</v>
      </c>
      <c r="U104" s="20">
        <f t="shared" si="11"/>
        <v>67980</v>
      </c>
      <c r="V104" s="21">
        <f t="shared" si="9"/>
        <v>56650</v>
      </c>
      <c r="W104" s="21">
        <f t="shared" si="7"/>
        <v>124630</v>
      </c>
      <c r="X104" s="20">
        <v>56250</v>
      </c>
      <c r="Y104" s="21">
        <f t="shared" si="8"/>
        <v>68380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0</v>
      </c>
      <c r="D105" s="20">
        <v>0</v>
      </c>
      <c r="E105" s="20">
        <v>0</v>
      </c>
      <c r="F105" s="20">
        <v>0</v>
      </c>
      <c r="G105" s="20">
        <v>0</v>
      </c>
      <c r="H105" s="20">
        <v>0</v>
      </c>
      <c r="I105" s="20">
        <v>0</v>
      </c>
      <c r="J105" s="20">
        <v>0</v>
      </c>
      <c r="K105" s="20">
        <v>0</v>
      </c>
      <c r="L105" s="20">
        <v>0</v>
      </c>
      <c r="M105" s="20"/>
      <c r="N105" s="20"/>
      <c r="O105" s="21"/>
      <c r="P105" s="21"/>
      <c r="Q105" s="20">
        <v>0</v>
      </c>
      <c r="R105" s="20">
        <v>0</v>
      </c>
      <c r="S105" s="20">
        <v>56650</v>
      </c>
      <c r="T105" s="20"/>
      <c r="U105" s="20">
        <f t="shared" si="11"/>
        <v>56650</v>
      </c>
      <c r="V105" s="21">
        <f t="shared" si="9"/>
        <v>68380</v>
      </c>
      <c r="W105" s="21">
        <f t="shared" si="7"/>
        <v>125030</v>
      </c>
      <c r="X105" s="20">
        <v>56658</v>
      </c>
      <c r="Y105" s="21">
        <f t="shared" si="8"/>
        <v>68372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0</v>
      </c>
      <c r="D106" s="20">
        <v>0</v>
      </c>
      <c r="E106" s="20">
        <v>0</v>
      </c>
      <c r="F106" s="20">
        <v>0</v>
      </c>
      <c r="G106" s="20">
        <v>0</v>
      </c>
      <c r="H106" s="20">
        <v>0</v>
      </c>
      <c r="I106" s="20">
        <v>0</v>
      </c>
      <c r="J106" s="20">
        <v>0</v>
      </c>
      <c r="K106" s="20">
        <v>0</v>
      </c>
      <c r="L106" s="20">
        <v>0</v>
      </c>
      <c r="M106" s="20"/>
      <c r="N106" s="20"/>
      <c r="O106" s="21"/>
      <c r="P106" s="21"/>
      <c r="Q106" s="20">
        <v>0</v>
      </c>
      <c r="R106" s="20">
        <v>0</v>
      </c>
      <c r="S106" s="20">
        <v>56650</v>
      </c>
      <c r="T106" s="20"/>
      <c r="U106" s="20">
        <f t="shared" si="11"/>
        <v>56650</v>
      </c>
      <c r="V106" s="21">
        <f t="shared" si="9"/>
        <v>68372</v>
      </c>
      <c r="W106" s="21">
        <f t="shared" si="7"/>
        <v>125022</v>
      </c>
      <c r="X106" s="20">
        <v>56650</v>
      </c>
      <c r="Y106" s="21">
        <f t="shared" si="8"/>
        <v>68372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>
        <v>0</v>
      </c>
      <c r="D107" s="20">
        <v>0</v>
      </c>
      <c r="E107" s="20">
        <v>0</v>
      </c>
      <c r="F107" s="20">
        <v>0</v>
      </c>
      <c r="G107" s="20">
        <v>0</v>
      </c>
      <c r="H107" s="20">
        <v>0</v>
      </c>
      <c r="I107" s="20">
        <v>0</v>
      </c>
      <c r="J107" s="20">
        <v>0</v>
      </c>
      <c r="K107" s="20">
        <v>0</v>
      </c>
      <c r="L107" s="20">
        <v>0</v>
      </c>
      <c r="M107" s="20"/>
      <c r="N107" s="20"/>
      <c r="O107" s="21"/>
      <c r="P107" s="21"/>
      <c r="Q107" s="20">
        <v>0</v>
      </c>
      <c r="R107" s="20">
        <v>0</v>
      </c>
      <c r="S107" s="20">
        <v>56650</v>
      </c>
      <c r="T107" s="20"/>
      <c r="U107" s="20">
        <f t="shared" si="11"/>
        <v>56650</v>
      </c>
      <c r="V107" s="21">
        <f t="shared" si="9"/>
        <v>68372</v>
      </c>
      <c r="W107" s="21">
        <f t="shared" si="7"/>
        <v>125022</v>
      </c>
      <c r="X107" s="20">
        <v>125650</v>
      </c>
      <c r="Y107" s="21">
        <f t="shared" si="8"/>
        <v>-628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0</v>
      </c>
      <c r="D108" s="20">
        <v>0</v>
      </c>
      <c r="E108" s="20">
        <v>0</v>
      </c>
      <c r="F108" s="20">
        <v>0</v>
      </c>
      <c r="G108" s="20">
        <v>0</v>
      </c>
      <c r="H108" s="20">
        <v>0</v>
      </c>
      <c r="I108" s="20">
        <v>0</v>
      </c>
      <c r="J108" s="20">
        <v>0</v>
      </c>
      <c r="K108" s="20">
        <v>0</v>
      </c>
      <c r="L108" s="20">
        <v>0</v>
      </c>
      <c r="M108" s="20"/>
      <c r="N108" s="20"/>
      <c r="O108" s="21"/>
      <c r="P108" s="21"/>
      <c r="Q108" s="20">
        <v>0</v>
      </c>
      <c r="R108" s="20">
        <v>0</v>
      </c>
      <c r="S108" s="20">
        <v>56650</v>
      </c>
      <c r="T108" s="20"/>
      <c r="U108" s="20">
        <f t="shared" si="11"/>
        <v>56650</v>
      </c>
      <c r="V108" s="21">
        <f t="shared" si="9"/>
        <v>-628</v>
      </c>
      <c r="W108" s="21">
        <f t="shared" si="7"/>
        <v>56022</v>
      </c>
      <c r="X108" s="20">
        <v>56022</v>
      </c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0</v>
      </c>
      <c r="D109" s="20">
        <v>0</v>
      </c>
      <c r="E109" s="20">
        <v>0</v>
      </c>
      <c r="F109" s="20">
        <v>0</v>
      </c>
      <c r="G109" s="20">
        <v>0</v>
      </c>
      <c r="H109" s="20">
        <v>0</v>
      </c>
      <c r="I109" s="20">
        <v>0</v>
      </c>
      <c r="J109" s="20">
        <v>0</v>
      </c>
      <c r="K109" s="20">
        <v>0</v>
      </c>
      <c r="L109" s="20">
        <v>0</v>
      </c>
      <c r="M109" s="20"/>
      <c r="N109" s="20"/>
      <c r="O109" s="21"/>
      <c r="P109" s="21"/>
      <c r="Q109" s="20">
        <v>0</v>
      </c>
      <c r="R109" s="20">
        <v>0</v>
      </c>
      <c r="S109" s="20">
        <v>56650</v>
      </c>
      <c r="T109" s="20"/>
      <c r="U109" s="20">
        <f t="shared" si="11"/>
        <v>56650</v>
      </c>
      <c r="V109" s="21">
        <f t="shared" si="9"/>
        <v>0</v>
      </c>
      <c r="W109" s="21">
        <f t="shared" si="7"/>
        <v>56650</v>
      </c>
      <c r="X109" s="20">
        <v>57000</v>
      </c>
      <c r="Y109" s="21">
        <f t="shared" si="8"/>
        <v>-350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0</v>
      </c>
      <c r="D110" s="20">
        <v>0</v>
      </c>
      <c r="E110" s="20">
        <v>0</v>
      </c>
      <c r="F110" s="20">
        <v>0</v>
      </c>
      <c r="G110" s="20">
        <v>0</v>
      </c>
      <c r="H110" s="20">
        <v>0</v>
      </c>
      <c r="I110" s="20">
        <v>0</v>
      </c>
      <c r="J110" s="20">
        <v>0</v>
      </c>
      <c r="K110" s="20">
        <v>0</v>
      </c>
      <c r="L110" s="20">
        <v>0</v>
      </c>
      <c r="M110" s="20"/>
      <c r="N110" s="20"/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1"/>
        <v>56650</v>
      </c>
      <c r="V110" s="21">
        <f t="shared" si="9"/>
        <v>-350</v>
      </c>
      <c r="W110" s="21">
        <f t="shared" si="7"/>
        <v>56300</v>
      </c>
      <c r="X110" s="20">
        <v>56300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0</v>
      </c>
      <c r="D111" s="20">
        <v>0</v>
      </c>
      <c r="E111" s="20">
        <v>0</v>
      </c>
      <c r="F111" s="20">
        <v>0</v>
      </c>
      <c r="G111" s="20">
        <v>0</v>
      </c>
      <c r="H111" s="20">
        <v>0</v>
      </c>
      <c r="I111" s="20">
        <v>0</v>
      </c>
      <c r="J111" s="20">
        <v>0</v>
      </c>
      <c r="K111" s="20">
        <v>0</v>
      </c>
      <c r="L111" s="20">
        <v>0</v>
      </c>
      <c r="M111" s="20"/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1"/>
        <v>56650</v>
      </c>
      <c r="V111" s="21">
        <f t="shared" si="9"/>
        <v>0</v>
      </c>
      <c r="W111" s="21">
        <f t="shared" si="7"/>
        <v>56650</v>
      </c>
      <c r="X111" s="20">
        <v>56650</v>
      </c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0</v>
      </c>
      <c r="D112" s="20">
        <v>0</v>
      </c>
      <c r="E112" s="20">
        <v>0</v>
      </c>
      <c r="F112" s="20">
        <v>0</v>
      </c>
      <c r="G112" s="20">
        <v>0</v>
      </c>
      <c r="H112" s="20">
        <v>0</v>
      </c>
      <c r="I112" s="20">
        <v>0</v>
      </c>
      <c r="J112" s="20">
        <v>0</v>
      </c>
      <c r="K112" s="20">
        <v>0</v>
      </c>
      <c r="L112" s="20">
        <v>0</v>
      </c>
      <c r="M112" s="20"/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56650</v>
      </c>
      <c r="V112" s="21">
        <f t="shared" si="9"/>
        <v>0</v>
      </c>
      <c r="W112" s="21">
        <f t="shared" si="7"/>
        <v>56650</v>
      </c>
      <c r="X112" s="20">
        <v>56650</v>
      </c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0</v>
      </c>
      <c r="D113" s="20">
        <v>0</v>
      </c>
      <c r="E113" s="20">
        <v>0</v>
      </c>
      <c r="F113" s="20">
        <v>0</v>
      </c>
      <c r="G113" s="20">
        <v>0</v>
      </c>
      <c r="H113" s="20">
        <v>0</v>
      </c>
      <c r="I113" s="20">
        <v>0</v>
      </c>
      <c r="J113" s="20">
        <v>0</v>
      </c>
      <c r="K113" s="20">
        <v>0</v>
      </c>
      <c r="L113" s="20">
        <v>0</v>
      </c>
      <c r="M113" s="20"/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56650</v>
      </c>
      <c r="V113" s="21">
        <f t="shared" si="9"/>
        <v>0</v>
      </c>
      <c r="W113" s="21">
        <f t="shared" si="7"/>
        <v>56650</v>
      </c>
      <c r="X113" s="20">
        <v>0</v>
      </c>
      <c r="Y113" s="21">
        <f t="shared" si="8"/>
        <v>56650</v>
      </c>
      <c r="AA113">
        <f t="shared" si="10"/>
        <v>1</v>
      </c>
    </row>
    <row r="114" spans="1:27" ht="15.75" hidden="1" thickBot="1" x14ac:dyDescent="0.3">
      <c r="A114" s="18"/>
      <c r="B114" s="19" t="s">
        <v>46</v>
      </c>
      <c r="C114" s="20">
        <v>0</v>
      </c>
      <c r="D114" s="20">
        <v>0</v>
      </c>
      <c r="E114" s="20">
        <v>0</v>
      </c>
      <c r="F114" s="20">
        <v>0</v>
      </c>
      <c r="G114" s="20">
        <v>0</v>
      </c>
      <c r="H114" s="20">
        <v>0</v>
      </c>
      <c r="I114" s="20">
        <v>0</v>
      </c>
      <c r="J114" s="20">
        <v>0</v>
      </c>
      <c r="K114" s="20">
        <v>0</v>
      </c>
      <c r="L114" s="20">
        <v>0</v>
      </c>
      <c r="M114" s="20"/>
      <c r="N114" s="20">
        <v>333200</v>
      </c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389850</v>
      </c>
      <c r="V114" s="21">
        <f t="shared" si="9"/>
        <v>56650</v>
      </c>
      <c r="W114" s="21">
        <f t="shared" si="7"/>
        <v>446500</v>
      </c>
      <c r="X114" s="20">
        <v>113300</v>
      </c>
      <c r="Y114" s="21">
        <f t="shared" si="8"/>
        <v>333200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0</v>
      </c>
      <c r="D115" s="20">
        <v>0</v>
      </c>
      <c r="E115" s="20">
        <v>0</v>
      </c>
      <c r="F115" s="20">
        <v>0</v>
      </c>
      <c r="G115" s="20">
        <v>0</v>
      </c>
      <c r="H115" s="20">
        <v>0</v>
      </c>
      <c r="I115" s="20">
        <v>0</v>
      </c>
      <c r="J115" s="20">
        <v>0</v>
      </c>
      <c r="K115" s="20">
        <v>0</v>
      </c>
      <c r="L115" s="20">
        <v>0</v>
      </c>
      <c r="M115" s="20"/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58859</v>
      </c>
      <c r="V115" s="21">
        <f t="shared" si="9"/>
        <v>333200</v>
      </c>
      <c r="W115" s="21">
        <f t="shared" si="7"/>
        <v>392059</v>
      </c>
      <c r="X115" s="20">
        <v>59219</v>
      </c>
      <c r="Y115" s="21">
        <f t="shared" si="8"/>
        <v>332840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0</v>
      </c>
      <c r="D116" s="20">
        <v>0</v>
      </c>
      <c r="E116" s="20">
        <v>0</v>
      </c>
      <c r="F116" s="20">
        <v>0</v>
      </c>
      <c r="G116" s="20">
        <v>0</v>
      </c>
      <c r="H116" s="20">
        <v>0</v>
      </c>
      <c r="I116" s="20">
        <v>0</v>
      </c>
      <c r="J116" s="20">
        <v>0</v>
      </c>
      <c r="K116" s="20">
        <v>0</v>
      </c>
      <c r="L116" s="20">
        <v>0</v>
      </c>
      <c r="M116" s="20"/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58859</v>
      </c>
      <c r="V116" s="21">
        <f t="shared" si="9"/>
        <v>332840</v>
      </c>
      <c r="W116" s="21">
        <f t="shared" si="7"/>
        <v>391699</v>
      </c>
      <c r="X116" s="20">
        <v>58859</v>
      </c>
      <c r="Y116" s="21">
        <f t="shared" si="8"/>
        <v>332840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0</v>
      </c>
      <c r="D117" s="20">
        <v>0</v>
      </c>
      <c r="E117" s="20">
        <v>0</v>
      </c>
      <c r="F117" s="20">
        <v>0</v>
      </c>
      <c r="G117" s="20">
        <v>0</v>
      </c>
      <c r="H117" s="20">
        <v>0</v>
      </c>
      <c r="I117" s="20">
        <v>0</v>
      </c>
      <c r="J117" s="20">
        <v>0</v>
      </c>
      <c r="K117" s="20">
        <v>0</v>
      </c>
      <c r="L117" s="20">
        <v>0</v>
      </c>
      <c r="M117" s="20"/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58859</v>
      </c>
      <c r="V117" s="21">
        <f t="shared" si="9"/>
        <v>332840</v>
      </c>
      <c r="W117" s="21">
        <f t="shared" si="7"/>
        <v>391699</v>
      </c>
      <c r="X117" s="20">
        <v>59219</v>
      </c>
      <c r="Y117" s="21">
        <f t="shared" si="8"/>
        <v>332480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0</v>
      </c>
      <c r="D118" s="20">
        <v>0</v>
      </c>
      <c r="E118" s="20">
        <v>0</v>
      </c>
      <c r="F118" s="20">
        <v>0</v>
      </c>
      <c r="G118" s="20">
        <v>0</v>
      </c>
      <c r="H118" s="20">
        <v>0</v>
      </c>
      <c r="I118" s="20">
        <v>0</v>
      </c>
      <c r="J118" s="20">
        <v>0</v>
      </c>
      <c r="K118" s="20">
        <v>0</v>
      </c>
      <c r="L118" s="20">
        <v>0</v>
      </c>
      <c r="M118" s="20"/>
      <c r="N118" s="20">
        <v>333200</v>
      </c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392059</v>
      </c>
      <c r="V118" s="21">
        <f t="shared" si="9"/>
        <v>332480</v>
      </c>
      <c r="W118" s="21">
        <f t="shared" si="7"/>
        <v>724539</v>
      </c>
      <c r="X118" s="20">
        <v>59219</v>
      </c>
      <c r="Y118" s="21">
        <f t="shared" si="8"/>
        <v>665320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0</v>
      </c>
      <c r="D119" s="20">
        <v>0</v>
      </c>
      <c r="E119" s="20">
        <v>0</v>
      </c>
      <c r="F119" s="20">
        <v>0</v>
      </c>
      <c r="G119" s="20">
        <v>0</v>
      </c>
      <c r="H119" s="20">
        <v>0</v>
      </c>
      <c r="I119" s="20">
        <v>0</v>
      </c>
      <c r="J119" s="20">
        <v>0</v>
      </c>
      <c r="K119" s="20">
        <v>0</v>
      </c>
      <c r="L119" s="20">
        <v>0</v>
      </c>
      <c r="M119" s="20"/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58859</v>
      </c>
      <c r="V119" s="21">
        <f t="shared" si="9"/>
        <v>665320</v>
      </c>
      <c r="W119" s="21">
        <f t="shared" si="7"/>
        <v>724179</v>
      </c>
      <c r="X119" s="20">
        <v>393200</v>
      </c>
      <c r="Y119" s="21">
        <f t="shared" si="8"/>
        <v>330979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0</v>
      </c>
      <c r="D120" s="20">
        <v>0</v>
      </c>
      <c r="E120" s="20">
        <v>0</v>
      </c>
      <c r="F120" s="20">
        <v>0</v>
      </c>
      <c r="G120" s="20">
        <v>0</v>
      </c>
      <c r="H120" s="20">
        <v>0</v>
      </c>
      <c r="I120" s="20">
        <v>0</v>
      </c>
      <c r="J120" s="20">
        <v>0</v>
      </c>
      <c r="K120" s="20">
        <v>0</v>
      </c>
      <c r="L120" s="20">
        <v>0</v>
      </c>
      <c r="M120" s="20"/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58859</v>
      </c>
      <c r="V120" s="21">
        <f t="shared" si="9"/>
        <v>330979</v>
      </c>
      <c r="W120" s="21">
        <f t="shared" si="7"/>
        <v>389838</v>
      </c>
      <c r="X120" s="20">
        <v>58859</v>
      </c>
      <c r="Y120" s="21">
        <f t="shared" si="8"/>
        <v>330979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0</v>
      </c>
      <c r="D121" s="20">
        <v>0</v>
      </c>
      <c r="E121" s="20">
        <v>0</v>
      </c>
      <c r="F121" s="20">
        <v>0</v>
      </c>
      <c r="G121" s="20">
        <v>0</v>
      </c>
      <c r="H121" s="20">
        <v>0</v>
      </c>
      <c r="I121" s="20">
        <v>0</v>
      </c>
      <c r="J121" s="20">
        <v>0</v>
      </c>
      <c r="K121" s="20">
        <v>0</v>
      </c>
      <c r="L121" s="20">
        <v>0</v>
      </c>
      <c r="M121" s="20"/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58859</v>
      </c>
      <c r="V121" s="21">
        <f t="shared" si="9"/>
        <v>330979</v>
      </c>
      <c r="W121" s="21">
        <f t="shared" si="7"/>
        <v>389838</v>
      </c>
      <c r="X121" s="20">
        <v>58859</v>
      </c>
      <c r="Y121" s="21">
        <f t="shared" si="8"/>
        <v>330979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0</v>
      </c>
      <c r="D122" s="20">
        <v>0</v>
      </c>
      <c r="E122" s="20">
        <v>0</v>
      </c>
      <c r="F122" s="20">
        <v>0</v>
      </c>
      <c r="G122" s="20">
        <v>0</v>
      </c>
      <c r="H122" s="20">
        <v>0</v>
      </c>
      <c r="I122" s="20">
        <v>0</v>
      </c>
      <c r="J122" s="20">
        <v>0</v>
      </c>
      <c r="K122" s="20">
        <v>0</v>
      </c>
      <c r="L122" s="20">
        <v>0</v>
      </c>
      <c r="M122" s="20"/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58859</v>
      </c>
      <c r="V122" s="21">
        <f t="shared" si="9"/>
        <v>330979</v>
      </c>
      <c r="W122" s="21">
        <f t="shared" si="7"/>
        <v>389838</v>
      </c>
      <c r="X122" s="20">
        <v>58859</v>
      </c>
      <c r="Y122" s="21">
        <f t="shared" si="8"/>
        <v>330979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0</v>
      </c>
      <c r="D123" s="20">
        <v>0</v>
      </c>
      <c r="E123" s="20">
        <v>0</v>
      </c>
      <c r="F123" s="20">
        <v>0</v>
      </c>
      <c r="G123" s="20">
        <v>0</v>
      </c>
      <c r="H123" s="20">
        <v>0</v>
      </c>
      <c r="I123" s="20">
        <v>0</v>
      </c>
      <c r="J123" s="20">
        <v>0</v>
      </c>
      <c r="K123" s="20">
        <v>0</v>
      </c>
      <c r="L123" s="20">
        <v>0</v>
      </c>
      <c r="M123" s="20"/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58859</v>
      </c>
      <c r="V123" s="21">
        <f t="shared" si="9"/>
        <v>330979</v>
      </c>
      <c r="W123" s="21">
        <f t="shared" si="7"/>
        <v>389838</v>
      </c>
      <c r="X123" s="20">
        <v>60000</v>
      </c>
      <c r="Y123" s="21">
        <f t="shared" si="8"/>
        <v>329838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0</v>
      </c>
      <c r="D124" s="20">
        <v>0</v>
      </c>
      <c r="E124" s="20">
        <v>0</v>
      </c>
      <c r="F124" s="20">
        <v>0</v>
      </c>
      <c r="G124" s="20">
        <v>0</v>
      </c>
      <c r="H124" s="20">
        <v>0</v>
      </c>
      <c r="I124" s="20">
        <v>0</v>
      </c>
      <c r="J124" s="20">
        <v>0</v>
      </c>
      <c r="K124" s="20">
        <v>0</v>
      </c>
      <c r="L124" s="20">
        <v>0</v>
      </c>
      <c r="M124" s="20"/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58859</v>
      </c>
      <c r="V124" s="21">
        <f t="shared" si="9"/>
        <v>329838</v>
      </c>
      <c r="W124" s="21">
        <f t="shared" si="7"/>
        <v>388697</v>
      </c>
      <c r="X124" s="20">
        <v>59000</v>
      </c>
      <c r="Y124" s="21">
        <f t="shared" si="8"/>
        <v>329697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0</v>
      </c>
      <c r="D125" s="20">
        <v>0</v>
      </c>
      <c r="E125" s="20">
        <v>0</v>
      </c>
      <c r="F125" s="20">
        <v>0</v>
      </c>
      <c r="G125" s="20">
        <v>0</v>
      </c>
      <c r="H125" s="20">
        <v>0</v>
      </c>
      <c r="I125" s="20">
        <v>0</v>
      </c>
      <c r="J125" s="20">
        <v>0</v>
      </c>
      <c r="K125" s="20">
        <v>0</v>
      </c>
      <c r="L125" s="20">
        <v>0</v>
      </c>
      <c r="M125" s="20"/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1"/>
        <v>58859</v>
      </c>
      <c r="V125" s="21">
        <f t="shared" si="9"/>
        <v>329697</v>
      </c>
      <c r="W125" s="21">
        <f t="shared" si="7"/>
        <v>388556</v>
      </c>
      <c r="X125" s="20">
        <v>59000</v>
      </c>
      <c r="Y125" s="21">
        <f t="shared" si="8"/>
        <v>329556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0</v>
      </c>
      <c r="D126" s="20">
        <v>0</v>
      </c>
      <c r="E126" s="20">
        <v>0</v>
      </c>
      <c r="F126" s="20">
        <v>0</v>
      </c>
      <c r="G126" s="20">
        <v>0</v>
      </c>
      <c r="H126" s="20">
        <v>0</v>
      </c>
      <c r="I126" s="20">
        <v>0</v>
      </c>
      <c r="J126" s="20">
        <v>0</v>
      </c>
      <c r="K126" s="20">
        <v>0</v>
      </c>
      <c r="L126" s="20">
        <v>0</v>
      </c>
      <c r="M126" s="20"/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1"/>
        <v>58859</v>
      </c>
      <c r="V126" s="21">
        <f t="shared" si="9"/>
        <v>329556</v>
      </c>
      <c r="W126" s="21">
        <f t="shared" si="7"/>
        <v>388415</v>
      </c>
      <c r="X126" s="20">
        <v>59000</v>
      </c>
      <c r="Y126" s="21">
        <f t="shared" si="8"/>
        <v>329415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0</v>
      </c>
      <c r="D127" s="20">
        <v>0</v>
      </c>
      <c r="E127" s="20">
        <v>0</v>
      </c>
      <c r="F127" s="20">
        <v>0</v>
      </c>
      <c r="G127" s="20">
        <v>0</v>
      </c>
      <c r="H127" s="20">
        <v>0</v>
      </c>
      <c r="I127" s="20">
        <v>0</v>
      </c>
      <c r="J127" s="20">
        <v>0</v>
      </c>
      <c r="K127" s="20">
        <v>0</v>
      </c>
      <c r="L127" s="20">
        <v>0</v>
      </c>
      <c r="M127" s="20"/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1"/>
        <v>59734</v>
      </c>
      <c r="V127" s="21">
        <f t="shared" si="9"/>
        <v>329415</v>
      </c>
      <c r="W127" s="21">
        <f t="shared" si="7"/>
        <v>389149</v>
      </c>
      <c r="X127" s="20">
        <v>61000</v>
      </c>
      <c r="Y127" s="21">
        <f t="shared" si="8"/>
        <v>328149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0</v>
      </c>
      <c r="D128" s="20">
        <v>0</v>
      </c>
      <c r="E128" s="20">
        <v>0</v>
      </c>
      <c r="F128" s="20">
        <v>0</v>
      </c>
      <c r="G128" s="20">
        <v>0</v>
      </c>
      <c r="H128" s="20">
        <v>0</v>
      </c>
      <c r="I128" s="20">
        <v>0</v>
      </c>
      <c r="J128" s="20">
        <v>0</v>
      </c>
      <c r="K128" s="20">
        <v>0</v>
      </c>
      <c r="L128" s="20">
        <v>0</v>
      </c>
      <c r="M128" s="20"/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si="11"/>
        <v>72022</v>
      </c>
      <c r="V128" s="21">
        <f t="shared" si="9"/>
        <v>328149</v>
      </c>
      <c r="W128" s="21">
        <f t="shared" si="7"/>
        <v>400171</v>
      </c>
      <c r="X128" s="20">
        <v>73000</v>
      </c>
      <c r="Y128" s="21">
        <f t="shared" si="8"/>
        <v>327171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0</v>
      </c>
      <c r="D129" s="20">
        <v>0</v>
      </c>
      <c r="E129" s="20">
        <v>0</v>
      </c>
      <c r="F129" s="20">
        <v>0</v>
      </c>
      <c r="G129" s="20">
        <v>0</v>
      </c>
      <c r="H129" s="20">
        <v>0</v>
      </c>
      <c r="I129" s="20">
        <v>0</v>
      </c>
      <c r="J129" s="20">
        <v>0</v>
      </c>
      <c r="K129" s="20">
        <v>0</v>
      </c>
      <c r="L129" s="20">
        <v>0</v>
      </c>
      <c r="M129" s="20"/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si="11"/>
        <v>59734</v>
      </c>
      <c r="V129" s="21">
        <f t="shared" si="9"/>
        <v>327171</v>
      </c>
      <c r="W129" s="21">
        <f t="shared" si="7"/>
        <v>386905</v>
      </c>
      <c r="X129" s="20">
        <v>60000</v>
      </c>
      <c r="Y129" s="21">
        <f t="shared" si="8"/>
        <v>326905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0</v>
      </c>
      <c r="D130" s="20">
        <v>0</v>
      </c>
      <c r="E130" s="20">
        <v>0</v>
      </c>
      <c r="F130" s="20">
        <v>0</v>
      </c>
      <c r="G130" s="20">
        <v>0</v>
      </c>
      <c r="H130" s="20">
        <v>0</v>
      </c>
      <c r="I130" s="20">
        <v>0</v>
      </c>
      <c r="J130" s="20">
        <v>0</v>
      </c>
      <c r="K130" s="20">
        <v>0</v>
      </c>
      <c r="L130" s="20">
        <v>0</v>
      </c>
      <c r="M130" s="20"/>
      <c r="N130" s="20"/>
      <c r="O130" s="21"/>
      <c r="P130" s="21"/>
      <c r="Q130" s="20">
        <v>0</v>
      </c>
      <c r="R130" s="20">
        <v>0</v>
      </c>
      <c r="S130" s="20">
        <v>59734</v>
      </c>
      <c r="T130" s="20"/>
      <c r="U130" s="20">
        <f t="shared" ref="U130:U161" si="12">G130+L130+M130+R130+S130+N130+Q130+T130</f>
        <v>59734</v>
      </c>
      <c r="V130" s="21">
        <f t="shared" si="9"/>
        <v>326905</v>
      </c>
      <c r="W130" s="21">
        <f t="shared" si="7"/>
        <v>386639</v>
      </c>
      <c r="X130" s="20">
        <v>59734</v>
      </c>
      <c r="Y130" s="21">
        <f t="shared" si="8"/>
        <v>326905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0</v>
      </c>
      <c r="I131" s="20">
        <v>0</v>
      </c>
      <c r="J131" s="20">
        <v>0</v>
      </c>
      <c r="K131" s="20">
        <v>0</v>
      </c>
      <c r="L131" s="20">
        <v>0</v>
      </c>
      <c r="M131" s="20"/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2"/>
        <v>59734</v>
      </c>
      <c r="V131" s="21">
        <f t="shared" si="9"/>
        <v>326905</v>
      </c>
      <c r="W131" s="21">
        <f t="shared" si="7"/>
        <v>386639</v>
      </c>
      <c r="X131" s="20">
        <v>59734</v>
      </c>
      <c r="Y131" s="21">
        <f t="shared" si="8"/>
        <v>326905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0</v>
      </c>
      <c r="I132" s="20">
        <v>0</v>
      </c>
      <c r="J132" s="20">
        <v>0</v>
      </c>
      <c r="K132" s="20">
        <v>0</v>
      </c>
      <c r="L132" s="20">
        <v>0</v>
      </c>
      <c r="M132" s="20"/>
      <c r="N132" s="20"/>
      <c r="O132" s="21"/>
      <c r="P132" s="21"/>
      <c r="Q132" s="20">
        <v>0</v>
      </c>
      <c r="R132" s="20">
        <v>0</v>
      </c>
      <c r="S132" s="20">
        <v>59734</v>
      </c>
      <c r="T132" s="20"/>
      <c r="U132" s="20">
        <f t="shared" si="12"/>
        <v>59734</v>
      </c>
      <c r="V132" s="21">
        <f t="shared" si="9"/>
        <v>326905</v>
      </c>
      <c r="W132" s="21">
        <f t="shared" si="7"/>
        <v>386639</v>
      </c>
      <c r="X132" s="20">
        <v>59734</v>
      </c>
      <c r="Y132" s="21">
        <f t="shared" si="8"/>
        <v>326905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0">
        <v>0</v>
      </c>
      <c r="K133" s="20">
        <v>0</v>
      </c>
      <c r="L133" s="20">
        <v>0</v>
      </c>
      <c r="M133" s="20"/>
      <c r="N133" s="20"/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12"/>
        <v>59734</v>
      </c>
      <c r="V133" s="21">
        <f t="shared" si="9"/>
        <v>326905</v>
      </c>
      <c r="W133" s="21">
        <f t="shared" si="7"/>
        <v>386639</v>
      </c>
      <c r="X133" s="20">
        <v>59734</v>
      </c>
      <c r="Y133" s="21">
        <f t="shared" si="8"/>
        <v>326905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0</v>
      </c>
      <c r="D134" s="20">
        <v>0</v>
      </c>
      <c r="E134" s="20">
        <v>0</v>
      </c>
      <c r="F134" s="20">
        <v>0</v>
      </c>
      <c r="G134" s="20">
        <v>0</v>
      </c>
      <c r="H134" s="20">
        <v>0</v>
      </c>
      <c r="I134" s="20">
        <v>0</v>
      </c>
      <c r="J134" s="20">
        <v>0</v>
      </c>
      <c r="K134" s="20">
        <v>0</v>
      </c>
      <c r="L134" s="20">
        <v>0</v>
      </c>
      <c r="M134" s="20"/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2"/>
        <v>59734</v>
      </c>
      <c r="V134" s="21">
        <f t="shared" si="9"/>
        <v>326905</v>
      </c>
      <c r="W134" s="21">
        <f t="shared" si="7"/>
        <v>386639</v>
      </c>
      <c r="X134" s="20">
        <v>59734</v>
      </c>
      <c r="Y134" s="21">
        <f t="shared" si="8"/>
        <v>326905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0</v>
      </c>
      <c r="D135" s="20">
        <v>0</v>
      </c>
      <c r="E135" s="20">
        <v>0</v>
      </c>
      <c r="F135" s="20">
        <v>0</v>
      </c>
      <c r="G135" s="20">
        <v>0</v>
      </c>
      <c r="H135" s="20">
        <v>0</v>
      </c>
      <c r="I135" s="20">
        <v>0</v>
      </c>
      <c r="J135" s="20">
        <v>0</v>
      </c>
      <c r="K135" s="20">
        <v>0</v>
      </c>
      <c r="L135" s="20">
        <v>0</v>
      </c>
      <c r="M135" s="20"/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2"/>
        <v>59734</v>
      </c>
      <c r="V135" s="21">
        <f t="shared" si="9"/>
        <v>326905</v>
      </c>
      <c r="W135" s="21">
        <f t="shared" si="7"/>
        <v>386639</v>
      </c>
      <c r="X135" s="20">
        <v>59734</v>
      </c>
      <c r="Y135" s="21">
        <f t="shared" si="8"/>
        <v>326905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0</v>
      </c>
      <c r="D136" s="20">
        <v>0</v>
      </c>
      <c r="E136" s="20">
        <v>0</v>
      </c>
      <c r="F136" s="20">
        <v>0</v>
      </c>
      <c r="G136" s="20">
        <v>0</v>
      </c>
      <c r="H136" s="20">
        <v>0</v>
      </c>
      <c r="I136" s="20">
        <v>0</v>
      </c>
      <c r="J136" s="20">
        <v>0</v>
      </c>
      <c r="K136" s="20">
        <v>0</v>
      </c>
      <c r="L136" s="20">
        <v>0</v>
      </c>
      <c r="M136" s="20"/>
      <c r="N136" s="20"/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12"/>
        <v>59734</v>
      </c>
      <c r="V136" s="21">
        <f t="shared" si="9"/>
        <v>326905</v>
      </c>
      <c r="W136" s="21">
        <f t="shared" ref="W136:W186" si="13">U136+V136</f>
        <v>386639</v>
      </c>
      <c r="X136" s="20">
        <v>59734</v>
      </c>
      <c r="Y136" s="21">
        <f t="shared" ref="Y136:Y186" si="14">W136-X136</f>
        <v>326905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0</v>
      </c>
      <c r="D137" s="20">
        <v>0</v>
      </c>
      <c r="E137" s="20">
        <v>0</v>
      </c>
      <c r="F137" s="20">
        <v>0</v>
      </c>
      <c r="G137" s="20">
        <v>0</v>
      </c>
      <c r="H137" s="20">
        <v>0</v>
      </c>
      <c r="I137" s="20">
        <v>0</v>
      </c>
      <c r="J137" s="20">
        <v>0</v>
      </c>
      <c r="K137" s="20">
        <v>0</v>
      </c>
      <c r="L137" s="20">
        <v>0</v>
      </c>
      <c r="M137" s="20"/>
      <c r="N137" s="20"/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12"/>
        <v>59734</v>
      </c>
      <c r="V137" s="21">
        <f t="shared" ref="V137:V186" si="15">Y136</f>
        <v>326905</v>
      </c>
      <c r="W137" s="21">
        <f t="shared" si="13"/>
        <v>386639</v>
      </c>
      <c r="X137" s="20">
        <v>59734</v>
      </c>
      <c r="Y137" s="21">
        <f t="shared" si="14"/>
        <v>326905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0</v>
      </c>
      <c r="D138" s="20">
        <v>0</v>
      </c>
      <c r="E138" s="20">
        <v>0</v>
      </c>
      <c r="F138" s="20">
        <v>0</v>
      </c>
      <c r="G138" s="20">
        <v>0</v>
      </c>
      <c r="H138" s="20">
        <v>0</v>
      </c>
      <c r="I138" s="20">
        <v>0</v>
      </c>
      <c r="J138" s="20">
        <v>0</v>
      </c>
      <c r="K138" s="20">
        <v>0</v>
      </c>
      <c r="L138" s="20">
        <v>0</v>
      </c>
      <c r="M138" s="20"/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/>
      <c r="U138" s="20">
        <f t="shared" si="12"/>
        <v>79734</v>
      </c>
      <c r="V138" s="21">
        <f t="shared" si="15"/>
        <v>326905</v>
      </c>
      <c r="W138" s="21">
        <f t="shared" si="13"/>
        <v>406639</v>
      </c>
      <c r="X138" s="20">
        <v>79734</v>
      </c>
      <c r="Y138" s="21">
        <f t="shared" si="14"/>
        <v>326905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0</v>
      </c>
      <c r="D139" s="20">
        <v>0</v>
      </c>
      <c r="E139" s="20">
        <v>0</v>
      </c>
      <c r="F139" s="20">
        <v>0</v>
      </c>
      <c r="G139" s="20">
        <v>0</v>
      </c>
      <c r="H139" s="20">
        <v>0</v>
      </c>
      <c r="I139" s="20">
        <v>0</v>
      </c>
      <c r="J139" s="20">
        <v>0</v>
      </c>
      <c r="K139" s="20">
        <v>0</v>
      </c>
      <c r="L139" s="20">
        <v>0</v>
      </c>
      <c r="M139" s="20"/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/>
      <c r="U139" s="20">
        <f t="shared" si="12"/>
        <v>66536</v>
      </c>
      <c r="V139" s="21">
        <f t="shared" si="15"/>
        <v>326905</v>
      </c>
      <c r="W139" s="21">
        <f t="shared" si="13"/>
        <v>393441</v>
      </c>
      <c r="X139" s="20">
        <v>61536</v>
      </c>
      <c r="Y139" s="21">
        <f t="shared" si="14"/>
        <v>331905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0</v>
      </c>
      <c r="D140" s="20">
        <v>0</v>
      </c>
      <c r="E140" s="20">
        <v>0</v>
      </c>
      <c r="F140" s="20">
        <v>0</v>
      </c>
      <c r="G140" s="20">
        <v>0</v>
      </c>
      <c r="H140" s="20">
        <v>0</v>
      </c>
      <c r="I140" s="20">
        <v>0</v>
      </c>
      <c r="J140" s="20">
        <v>0</v>
      </c>
      <c r="K140" s="20">
        <v>0</v>
      </c>
      <c r="L140" s="20">
        <v>0</v>
      </c>
      <c r="M140" s="20"/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/>
      <c r="U140" s="20">
        <f t="shared" si="12"/>
        <v>66536</v>
      </c>
      <c r="V140" s="21">
        <f t="shared" si="15"/>
        <v>331905</v>
      </c>
      <c r="W140" s="21">
        <f t="shared" si="13"/>
        <v>398441</v>
      </c>
      <c r="X140" s="20">
        <v>61536</v>
      </c>
      <c r="Y140" s="21">
        <f t="shared" si="14"/>
        <v>336905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0</v>
      </c>
      <c r="D141" s="20">
        <v>0</v>
      </c>
      <c r="E141" s="20">
        <v>0</v>
      </c>
      <c r="F141" s="20">
        <v>0</v>
      </c>
      <c r="G141" s="20">
        <v>0</v>
      </c>
      <c r="H141" s="20">
        <v>0</v>
      </c>
      <c r="I141" s="20">
        <v>0</v>
      </c>
      <c r="J141" s="20">
        <v>0</v>
      </c>
      <c r="K141" s="20">
        <v>0</v>
      </c>
      <c r="L141" s="20">
        <v>0</v>
      </c>
      <c r="M141" s="20"/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12"/>
        <v>66536</v>
      </c>
      <c r="V141" s="21">
        <f t="shared" si="15"/>
        <v>336905</v>
      </c>
      <c r="W141" s="21">
        <f t="shared" si="13"/>
        <v>403441</v>
      </c>
      <c r="X141" s="20">
        <v>76536</v>
      </c>
      <c r="Y141" s="21">
        <f t="shared" si="14"/>
        <v>326905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/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/>
      <c r="U142" s="20">
        <f t="shared" si="12"/>
        <v>66536</v>
      </c>
      <c r="V142" s="21">
        <f t="shared" si="15"/>
        <v>326905</v>
      </c>
      <c r="W142" s="21">
        <f t="shared" si="13"/>
        <v>393441</v>
      </c>
      <c r="X142" s="20">
        <v>66536</v>
      </c>
      <c r="Y142" s="21">
        <f t="shared" si="14"/>
        <v>326905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0</v>
      </c>
      <c r="D143" s="20">
        <v>0</v>
      </c>
      <c r="E143" s="20">
        <v>0</v>
      </c>
      <c r="F143" s="20">
        <v>0</v>
      </c>
      <c r="G143" s="20">
        <v>0</v>
      </c>
      <c r="H143" s="20">
        <v>0</v>
      </c>
      <c r="I143" s="20">
        <v>0</v>
      </c>
      <c r="J143" s="20">
        <v>0</v>
      </c>
      <c r="K143" s="20">
        <v>0</v>
      </c>
      <c r="L143" s="20">
        <v>0</v>
      </c>
      <c r="M143" s="20"/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/>
      <c r="U143" s="20">
        <f t="shared" si="12"/>
        <v>66536</v>
      </c>
      <c r="V143" s="21">
        <f t="shared" si="15"/>
        <v>326905</v>
      </c>
      <c r="W143" s="21">
        <f t="shared" si="13"/>
        <v>393441</v>
      </c>
      <c r="X143" s="20">
        <v>66536</v>
      </c>
      <c r="Y143" s="21">
        <f t="shared" si="14"/>
        <v>326905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0</v>
      </c>
      <c r="D144" s="20">
        <v>0</v>
      </c>
      <c r="E144" s="20">
        <v>0</v>
      </c>
      <c r="F144" s="20">
        <v>0</v>
      </c>
      <c r="G144" s="20">
        <v>0</v>
      </c>
      <c r="H144" s="20">
        <v>0</v>
      </c>
      <c r="I144" s="20">
        <v>0</v>
      </c>
      <c r="J144" s="20">
        <v>0</v>
      </c>
      <c r="K144" s="20">
        <v>0</v>
      </c>
      <c r="L144" s="20">
        <v>0</v>
      </c>
      <c r="M144" s="20"/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66536</v>
      </c>
      <c r="V144" s="21">
        <f t="shared" si="15"/>
        <v>326905</v>
      </c>
      <c r="W144" s="21">
        <f t="shared" si="13"/>
        <v>393441</v>
      </c>
      <c r="X144" s="20">
        <v>66536</v>
      </c>
      <c r="Y144" s="21">
        <f t="shared" si="14"/>
        <v>326905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0</v>
      </c>
      <c r="D145" s="20">
        <v>0</v>
      </c>
      <c r="E145" s="20">
        <v>0</v>
      </c>
      <c r="F145" s="20">
        <v>0</v>
      </c>
      <c r="G145" s="20">
        <v>0</v>
      </c>
      <c r="H145" s="20">
        <v>0</v>
      </c>
      <c r="I145" s="20">
        <v>0</v>
      </c>
      <c r="J145" s="20">
        <v>0</v>
      </c>
      <c r="K145" s="20">
        <v>0</v>
      </c>
      <c r="L145" s="20">
        <v>0</v>
      </c>
      <c r="M145" s="20"/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2"/>
        <v>66536</v>
      </c>
      <c r="V145" s="21">
        <f t="shared" si="15"/>
        <v>326905</v>
      </c>
      <c r="W145" s="21">
        <f t="shared" si="13"/>
        <v>393441</v>
      </c>
      <c r="X145" s="20">
        <v>66536</v>
      </c>
      <c r="Y145" s="21">
        <f t="shared" si="14"/>
        <v>326905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0</v>
      </c>
      <c r="D146" s="20">
        <v>0</v>
      </c>
      <c r="E146" s="20">
        <v>0</v>
      </c>
      <c r="F146" s="20">
        <v>0</v>
      </c>
      <c r="G146" s="20">
        <v>0</v>
      </c>
      <c r="H146" s="20">
        <v>0</v>
      </c>
      <c r="I146" s="20">
        <v>0</v>
      </c>
      <c r="J146" s="20">
        <v>0</v>
      </c>
      <c r="K146" s="20">
        <v>0</v>
      </c>
      <c r="L146" s="20">
        <v>0</v>
      </c>
      <c r="M146" s="20"/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2"/>
        <v>66536</v>
      </c>
      <c r="V146" s="21">
        <f t="shared" si="15"/>
        <v>326905</v>
      </c>
      <c r="W146" s="21">
        <f t="shared" si="13"/>
        <v>393441</v>
      </c>
      <c r="X146" s="20">
        <v>66536</v>
      </c>
      <c r="Y146" s="21">
        <f t="shared" si="14"/>
        <v>326905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0</v>
      </c>
      <c r="D147" s="20">
        <v>0</v>
      </c>
      <c r="E147" s="20">
        <v>0</v>
      </c>
      <c r="F147" s="20">
        <v>0</v>
      </c>
      <c r="G147" s="20">
        <v>0</v>
      </c>
      <c r="H147" s="20">
        <v>0</v>
      </c>
      <c r="I147" s="20">
        <v>0</v>
      </c>
      <c r="J147" s="20">
        <v>0</v>
      </c>
      <c r="K147" s="20">
        <v>0</v>
      </c>
      <c r="L147" s="20">
        <v>0</v>
      </c>
      <c r="M147" s="20"/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2"/>
        <v>66536</v>
      </c>
      <c r="V147" s="21">
        <f t="shared" si="15"/>
        <v>326905</v>
      </c>
      <c r="W147" s="21">
        <f t="shared" si="13"/>
        <v>393441</v>
      </c>
      <c r="X147" s="20">
        <v>61536</v>
      </c>
      <c r="Y147" s="21">
        <f t="shared" si="14"/>
        <v>331905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0</v>
      </c>
      <c r="D148" s="20">
        <v>0</v>
      </c>
      <c r="E148" s="20">
        <v>0</v>
      </c>
      <c r="F148" s="20">
        <v>0</v>
      </c>
      <c r="G148" s="20">
        <v>0</v>
      </c>
      <c r="H148" s="20">
        <v>0</v>
      </c>
      <c r="I148" s="20">
        <v>0</v>
      </c>
      <c r="J148" s="20">
        <v>0</v>
      </c>
      <c r="K148" s="20">
        <v>0</v>
      </c>
      <c r="L148" s="20">
        <v>0</v>
      </c>
      <c r="M148" s="20"/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2"/>
        <v>66536</v>
      </c>
      <c r="V148" s="21">
        <f t="shared" si="15"/>
        <v>331905</v>
      </c>
      <c r="W148" s="21">
        <f t="shared" si="13"/>
        <v>398441</v>
      </c>
      <c r="X148" s="20">
        <v>66526</v>
      </c>
      <c r="Y148" s="21">
        <f t="shared" si="14"/>
        <v>331915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0</v>
      </c>
      <c r="D149" s="20">
        <v>0</v>
      </c>
      <c r="E149" s="20">
        <v>0</v>
      </c>
      <c r="F149" s="20">
        <v>0</v>
      </c>
      <c r="G149" s="20">
        <v>0</v>
      </c>
      <c r="H149" s="20">
        <v>0</v>
      </c>
      <c r="I149" s="20">
        <v>0</v>
      </c>
      <c r="J149" s="20">
        <v>0</v>
      </c>
      <c r="K149" s="20">
        <v>0</v>
      </c>
      <c r="L149" s="20">
        <v>0</v>
      </c>
      <c r="M149" s="20"/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2"/>
        <v>66536</v>
      </c>
      <c r="V149" s="21">
        <f t="shared" si="15"/>
        <v>331915</v>
      </c>
      <c r="W149" s="21">
        <f t="shared" si="13"/>
        <v>398451</v>
      </c>
      <c r="X149" s="20">
        <v>66536</v>
      </c>
      <c r="Y149" s="21">
        <f t="shared" si="14"/>
        <v>331915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0</v>
      </c>
      <c r="D150" s="20">
        <v>0</v>
      </c>
      <c r="E150" s="20">
        <v>0</v>
      </c>
      <c r="F150" s="20">
        <v>0</v>
      </c>
      <c r="G150" s="20">
        <v>0</v>
      </c>
      <c r="H150" s="20">
        <v>0</v>
      </c>
      <c r="I150" s="20">
        <v>0</v>
      </c>
      <c r="J150" s="20">
        <v>0</v>
      </c>
      <c r="K150" s="20">
        <v>0</v>
      </c>
      <c r="L150" s="20">
        <v>0</v>
      </c>
      <c r="M150" s="20"/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>
        <v>49254</v>
      </c>
      <c r="U150" s="20">
        <f t="shared" si="12"/>
        <v>117790</v>
      </c>
      <c r="V150" s="21">
        <f t="shared" si="15"/>
        <v>331915</v>
      </c>
      <c r="W150" s="21">
        <f t="shared" si="13"/>
        <v>449705</v>
      </c>
      <c r="X150" s="20"/>
      <c r="Y150" s="21">
        <f t="shared" si="14"/>
        <v>449705</v>
      </c>
      <c r="AA150">
        <f t="shared" si="16"/>
        <v>1</v>
      </c>
    </row>
    <row r="151" spans="1:27" ht="15.75" hidden="1" thickBot="1" x14ac:dyDescent="0.3">
      <c r="A151" s="18">
        <v>2015</v>
      </c>
      <c r="B151" s="19" t="s">
        <v>35</v>
      </c>
      <c r="C151" s="20">
        <v>0</v>
      </c>
      <c r="D151" s="20">
        <v>0</v>
      </c>
      <c r="E151" s="20">
        <v>0</v>
      </c>
      <c r="F151" s="20">
        <v>0</v>
      </c>
      <c r="G151" s="20">
        <v>0</v>
      </c>
      <c r="H151" s="20">
        <v>0</v>
      </c>
      <c r="I151" s="20">
        <v>0</v>
      </c>
      <c r="J151" s="20">
        <v>0</v>
      </c>
      <c r="K151" s="20">
        <v>0</v>
      </c>
      <c r="L151" s="20">
        <v>0</v>
      </c>
      <c r="M151" s="20"/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>
        <v>49114</v>
      </c>
      <c r="U151" s="20">
        <f t="shared" si="12"/>
        <v>120509</v>
      </c>
      <c r="V151" s="21">
        <f t="shared" si="15"/>
        <v>449705</v>
      </c>
      <c r="W151" s="21">
        <f t="shared" si="13"/>
        <v>570214</v>
      </c>
      <c r="X151" s="20"/>
      <c r="Y151" s="21">
        <f t="shared" si="14"/>
        <v>570214</v>
      </c>
      <c r="AA151">
        <f t="shared" si="16"/>
        <v>2</v>
      </c>
    </row>
    <row r="152" spans="1:27" ht="15.75" hidden="1" thickBot="1" x14ac:dyDescent="0.3">
      <c r="A152" s="18"/>
      <c r="B152" s="19" t="s">
        <v>36</v>
      </c>
      <c r="C152" s="20">
        <v>0</v>
      </c>
      <c r="D152" s="20">
        <v>0</v>
      </c>
      <c r="E152" s="20">
        <v>0</v>
      </c>
      <c r="F152" s="20">
        <v>0</v>
      </c>
      <c r="G152" s="20">
        <v>0</v>
      </c>
      <c r="H152" s="20">
        <v>0</v>
      </c>
      <c r="I152" s="20">
        <v>0</v>
      </c>
      <c r="J152" s="20">
        <v>0</v>
      </c>
      <c r="K152" s="20">
        <v>0</v>
      </c>
      <c r="L152" s="20">
        <v>0</v>
      </c>
      <c r="M152" s="20"/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2"/>
        <v>71395</v>
      </c>
      <c r="V152" s="21">
        <f t="shared" si="15"/>
        <v>570214</v>
      </c>
      <c r="W152" s="21">
        <f t="shared" si="13"/>
        <v>641609</v>
      </c>
      <c r="X152" s="20">
        <v>211326</v>
      </c>
      <c r="Y152" s="21">
        <f t="shared" si="14"/>
        <v>430283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0</v>
      </c>
      <c r="D153" s="20">
        <v>0</v>
      </c>
      <c r="E153" s="20">
        <v>0</v>
      </c>
      <c r="F153" s="20">
        <v>0</v>
      </c>
      <c r="G153" s="20">
        <v>0</v>
      </c>
      <c r="H153" s="20">
        <v>0</v>
      </c>
      <c r="I153" s="20">
        <v>0</v>
      </c>
      <c r="J153" s="20">
        <v>0</v>
      </c>
      <c r="K153" s="20">
        <v>0</v>
      </c>
      <c r="L153" s="20">
        <v>0</v>
      </c>
      <c r="M153" s="20"/>
      <c r="N153" s="20">
        <v>7000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2"/>
        <v>71395</v>
      </c>
      <c r="V153" s="21">
        <f t="shared" si="15"/>
        <v>430283</v>
      </c>
      <c r="W153" s="21">
        <f t="shared" si="13"/>
        <v>501678</v>
      </c>
      <c r="X153" s="20">
        <v>71395</v>
      </c>
      <c r="Y153" s="21">
        <f t="shared" si="14"/>
        <v>430283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0</v>
      </c>
      <c r="D154" s="20">
        <v>0</v>
      </c>
      <c r="E154" s="20">
        <v>0</v>
      </c>
      <c r="F154" s="20">
        <v>0</v>
      </c>
      <c r="G154" s="20">
        <v>0</v>
      </c>
      <c r="H154" s="20">
        <v>0</v>
      </c>
      <c r="I154" s="20">
        <v>0</v>
      </c>
      <c r="J154" s="20">
        <v>0</v>
      </c>
      <c r="K154" s="20">
        <v>0</v>
      </c>
      <c r="L154" s="20">
        <v>0</v>
      </c>
      <c r="M154" s="20"/>
      <c r="N154" s="20">
        <v>7000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2"/>
        <v>71395</v>
      </c>
      <c r="V154" s="21">
        <f t="shared" si="15"/>
        <v>430283</v>
      </c>
      <c r="W154" s="21">
        <f t="shared" si="13"/>
        <v>501678</v>
      </c>
      <c r="X154" s="20">
        <v>71395</v>
      </c>
      <c r="Y154" s="21">
        <f t="shared" si="14"/>
        <v>430283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0</v>
      </c>
      <c r="D155" s="20">
        <v>0</v>
      </c>
      <c r="E155" s="20">
        <v>0</v>
      </c>
      <c r="F155" s="20">
        <v>0</v>
      </c>
      <c r="G155" s="20">
        <v>0</v>
      </c>
      <c r="H155" s="20">
        <v>0</v>
      </c>
      <c r="I155" s="20">
        <v>0</v>
      </c>
      <c r="J155" s="20">
        <v>0</v>
      </c>
      <c r="K155" s="20">
        <v>0</v>
      </c>
      <c r="L155" s="20">
        <v>0</v>
      </c>
      <c r="M155" s="20"/>
      <c r="N155" s="20">
        <v>7000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2"/>
        <v>71395</v>
      </c>
      <c r="V155" s="21">
        <f t="shared" si="15"/>
        <v>430283</v>
      </c>
      <c r="W155" s="21">
        <f t="shared" si="13"/>
        <v>501678</v>
      </c>
      <c r="X155" s="20"/>
      <c r="Y155" s="21">
        <f t="shared" si="14"/>
        <v>501678</v>
      </c>
      <c r="AA155">
        <f t="shared" si="16"/>
        <v>1</v>
      </c>
    </row>
    <row r="156" spans="1:27" ht="15.75" hidden="1" thickBot="1" x14ac:dyDescent="0.3">
      <c r="A156" s="18"/>
      <c r="B156" s="19" t="s">
        <v>40</v>
      </c>
      <c r="C156" s="20">
        <v>0</v>
      </c>
      <c r="D156" s="20">
        <v>0</v>
      </c>
      <c r="E156" s="20">
        <v>0</v>
      </c>
      <c r="F156" s="20">
        <v>0</v>
      </c>
      <c r="G156" s="20">
        <v>0</v>
      </c>
      <c r="H156" s="20">
        <v>0</v>
      </c>
      <c r="I156" s="20">
        <v>0</v>
      </c>
      <c r="J156" s="20">
        <v>0</v>
      </c>
      <c r="K156" s="20">
        <v>0</v>
      </c>
      <c r="L156" s="20">
        <v>0</v>
      </c>
      <c r="M156" s="20"/>
      <c r="N156" s="20">
        <v>7000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2"/>
        <v>71395</v>
      </c>
      <c r="V156" s="21">
        <f t="shared" si="15"/>
        <v>501678</v>
      </c>
      <c r="W156" s="21">
        <f t="shared" si="13"/>
        <v>573073</v>
      </c>
      <c r="X156" s="20">
        <v>67000</v>
      </c>
      <c r="Y156" s="21">
        <f t="shared" si="14"/>
        <v>506073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0</v>
      </c>
      <c r="D157" s="20">
        <v>0</v>
      </c>
      <c r="E157" s="20">
        <v>0</v>
      </c>
      <c r="F157" s="20">
        <v>0</v>
      </c>
      <c r="G157" s="20">
        <v>0</v>
      </c>
      <c r="H157" s="20">
        <v>0</v>
      </c>
      <c r="I157" s="20">
        <v>0</v>
      </c>
      <c r="J157" s="20">
        <v>0</v>
      </c>
      <c r="K157" s="20">
        <v>0</v>
      </c>
      <c r="L157" s="20">
        <v>0</v>
      </c>
      <c r="M157" s="20"/>
      <c r="N157" s="20">
        <v>7000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71395</v>
      </c>
      <c r="V157" s="21">
        <f t="shared" si="15"/>
        <v>506073</v>
      </c>
      <c r="W157" s="21">
        <f t="shared" si="13"/>
        <v>577468</v>
      </c>
      <c r="X157" s="20"/>
      <c r="Y157" s="21">
        <f t="shared" si="14"/>
        <v>577468</v>
      </c>
      <c r="AA157">
        <f t="shared" si="16"/>
        <v>1</v>
      </c>
    </row>
    <row r="158" spans="1:27" ht="15.75" hidden="1" thickBot="1" x14ac:dyDescent="0.3">
      <c r="A158" s="18"/>
      <c r="B158" s="19" t="s">
        <v>42</v>
      </c>
      <c r="C158" s="20">
        <v>0</v>
      </c>
      <c r="D158" s="20">
        <v>0</v>
      </c>
      <c r="E158" s="20">
        <v>0</v>
      </c>
      <c r="F158" s="20">
        <v>0</v>
      </c>
      <c r="G158" s="20">
        <v>0</v>
      </c>
      <c r="H158" s="20">
        <v>0</v>
      </c>
      <c r="I158" s="20">
        <v>0</v>
      </c>
      <c r="J158" s="20">
        <v>0</v>
      </c>
      <c r="K158" s="20">
        <v>0</v>
      </c>
      <c r="L158" s="20">
        <v>0</v>
      </c>
      <c r="M158" s="20"/>
      <c r="N158" s="20">
        <v>7000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71395</v>
      </c>
      <c r="V158" s="21">
        <f t="shared" si="15"/>
        <v>577468</v>
      </c>
      <c r="W158" s="21">
        <f t="shared" si="13"/>
        <v>648863</v>
      </c>
      <c r="X158" s="20">
        <v>214385</v>
      </c>
      <c r="Y158" s="21">
        <f t="shared" si="14"/>
        <v>434478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0</v>
      </c>
      <c r="D159" s="20">
        <v>0</v>
      </c>
      <c r="E159" s="20">
        <v>0</v>
      </c>
      <c r="F159" s="20">
        <v>0</v>
      </c>
      <c r="G159" s="20">
        <v>0</v>
      </c>
      <c r="H159" s="20">
        <v>0</v>
      </c>
      <c r="I159" s="20">
        <v>0</v>
      </c>
      <c r="J159" s="20">
        <v>0</v>
      </c>
      <c r="K159" s="20">
        <v>0</v>
      </c>
      <c r="L159" s="20">
        <v>0</v>
      </c>
      <c r="M159" s="20"/>
      <c r="N159" s="20">
        <v>7000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71395</v>
      </c>
      <c r="V159" s="21">
        <f t="shared" si="15"/>
        <v>434478</v>
      </c>
      <c r="W159" s="21">
        <f t="shared" si="13"/>
        <v>505873</v>
      </c>
      <c r="X159" s="20">
        <v>71395</v>
      </c>
      <c r="Y159" s="21">
        <f t="shared" si="14"/>
        <v>434478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0</v>
      </c>
      <c r="D160" s="20">
        <v>0</v>
      </c>
      <c r="E160" s="20">
        <v>0</v>
      </c>
      <c r="F160" s="20">
        <v>0</v>
      </c>
      <c r="G160" s="20">
        <v>0</v>
      </c>
      <c r="H160" s="20">
        <v>0</v>
      </c>
      <c r="I160" s="20">
        <v>0</v>
      </c>
      <c r="J160" s="20">
        <v>0</v>
      </c>
      <c r="K160" s="20">
        <v>0</v>
      </c>
      <c r="L160" s="20">
        <v>0</v>
      </c>
      <c r="M160" s="20"/>
      <c r="N160" s="20">
        <v>7000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si="12"/>
        <v>71395</v>
      </c>
      <c r="V160" s="21">
        <f t="shared" si="15"/>
        <v>434478</v>
      </c>
      <c r="W160" s="21">
        <f t="shared" si="13"/>
        <v>505873</v>
      </c>
      <c r="X160" s="20">
        <v>71395</v>
      </c>
      <c r="Y160" s="21">
        <f t="shared" si="14"/>
        <v>434478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0</v>
      </c>
      <c r="D161" s="20">
        <v>0</v>
      </c>
      <c r="E161" s="20">
        <v>0</v>
      </c>
      <c r="F161" s="20">
        <v>0</v>
      </c>
      <c r="G161" s="20">
        <v>0</v>
      </c>
      <c r="H161" s="20">
        <v>0</v>
      </c>
      <c r="I161" s="20">
        <v>0</v>
      </c>
      <c r="J161" s="20">
        <v>0</v>
      </c>
      <c r="K161" s="20">
        <v>0</v>
      </c>
      <c r="L161" s="20">
        <v>0</v>
      </c>
      <c r="M161" s="20"/>
      <c r="N161" s="20">
        <v>7000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si="12"/>
        <v>71395</v>
      </c>
      <c r="V161" s="21">
        <f t="shared" si="15"/>
        <v>434478</v>
      </c>
      <c r="W161" s="21">
        <f t="shared" si="13"/>
        <v>505873</v>
      </c>
      <c r="X161" s="20"/>
      <c r="Y161" s="21">
        <f t="shared" si="14"/>
        <v>505873</v>
      </c>
      <c r="AA161">
        <f t="shared" si="16"/>
        <v>1</v>
      </c>
    </row>
    <row r="162" spans="1:27" ht="15.75" hidden="1" thickBot="1" x14ac:dyDescent="0.3">
      <c r="A162" s="18"/>
      <c r="B162" s="19" t="s">
        <v>46</v>
      </c>
      <c r="C162" s="20">
        <v>0</v>
      </c>
      <c r="D162" s="20">
        <v>0</v>
      </c>
      <c r="E162" s="20">
        <v>0</v>
      </c>
      <c r="F162" s="20">
        <v>0</v>
      </c>
      <c r="G162" s="20">
        <v>0</v>
      </c>
      <c r="H162" s="20">
        <v>0</v>
      </c>
      <c r="I162" s="20">
        <v>0</v>
      </c>
      <c r="J162" s="20">
        <v>0</v>
      </c>
      <c r="K162" s="20">
        <v>0</v>
      </c>
      <c r="L162" s="20">
        <v>0</v>
      </c>
      <c r="M162" s="20"/>
      <c r="N162" s="20">
        <v>7000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ref="U162:U193" si="17">G162+L162+M162+R162+S162+N162+Q162+T162</f>
        <v>71395</v>
      </c>
      <c r="V162" s="21">
        <v>506233</v>
      </c>
      <c r="W162" s="21">
        <f t="shared" si="13"/>
        <v>577628</v>
      </c>
      <c r="X162" s="20">
        <v>245356</v>
      </c>
      <c r="Y162" s="21">
        <f t="shared" si="14"/>
        <v>332272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0</v>
      </c>
      <c r="D163" s="20">
        <v>0</v>
      </c>
      <c r="E163" s="20">
        <v>0</v>
      </c>
      <c r="F163" s="20">
        <v>0</v>
      </c>
      <c r="G163" s="20">
        <v>0</v>
      </c>
      <c r="H163" s="20">
        <v>0</v>
      </c>
      <c r="I163" s="20">
        <v>0</v>
      </c>
      <c r="J163" s="20">
        <v>0</v>
      </c>
      <c r="K163" s="20">
        <v>0</v>
      </c>
      <c r="L163" s="20">
        <v>0</v>
      </c>
      <c r="M163" s="20"/>
      <c r="N163" s="20">
        <v>7000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81395</v>
      </c>
      <c r="V163" s="21">
        <f t="shared" si="15"/>
        <v>332272</v>
      </c>
      <c r="W163" s="21">
        <f t="shared" si="13"/>
        <v>413667</v>
      </c>
      <c r="X163" s="20">
        <v>414595</v>
      </c>
      <c r="Y163" s="21">
        <f t="shared" si="14"/>
        <v>-928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0</v>
      </c>
      <c r="D164" s="20">
        <v>0</v>
      </c>
      <c r="E164" s="20">
        <v>0</v>
      </c>
      <c r="F164" s="20">
        <v>0</v>
      </c>
      <c r="G164" s="20">
        <v>0</v>
      </c>
      <c r="H164" s="20">
        <v>0</v>
      </c>
      <c r="I164" s="20">
        <v>0</v>
      </c>
      <c r="J164" s="20">
        <v>0</v>
      </c>
      <c r="K164" s="20">
        <v>0</v>
      </c>
      <c r="L164" s="20">
        <v>0</v>
      </c>
      <c r="M164" s="20"/>
      <c r="N164" s="20">
        <v>7000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81395</v>
      </c>
      <c r="V164" s="21">
        <f t="shared" si="15"/>
        <v>-928</v>
      </c>
      <c r="W164" s="21">
        <f t="shared" si="13"/>
        <v>80467</v>
      </c>
      <c r="X164" s="20">
        <v>80467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0</v>
      </c>
      <c r="D165" s="20">
        <v>0</v>
      </c>
      <c r="E165" s="20">
        <v>0</v>
      </c>
      <c r="F165" s="20">
        <v>0</v>
      </c>
      <c r="G165" s="20">
        <v>0</v>
      </c>
      <c r="H165" s="20">
        <v>0</v>
      </c>
      <c r="I165" s="20">
        <v>0</v>
      </c>
      <c r="J165" s="20">
        <v>0</v>
      </c>
      <c r="K165" s="20">
        <v>0</v>
      </c>
      <c r="L165" s="20">
        <v>0</v>
      </c>
      <c r="M165" s="20"/>
      <c r="N165" s="20">
        <v>7000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7"/>
        <v>81395</v>
      </c>
      <c r="V165" s="21">
        <f t="shared" si="15"/>
        <v>0</v>
      </c>
      <c r="W165" s="21">
        <f t="shared" si="13"/>
        <v>81395</v>
      </c>
      <c r="X165" s="20"/>
      <c r="Y165" s="21">
        <f t="shared" si="14"/>
        <v>81395</v>
      </c>
      <c r="AA165">
        <f t="shared" si="16"/>
        <v>1</v>
      </c>
    </row>
    <row r="166" spans="1:27" ht="15.75" hidden="1" thickBot="1" x14ac:dyDescent="0.3">
      <c r="A166" s="18"/>
      <c r="B166" s="19" t="s">
        <v>38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/>
      <c r="N166" s="20">
        <v>7000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17"/>
        <v>81395</v>
      </c>
      <c r="V166" s="21">
        <f t="shared" si="15"/>
        <v>81395</v>
      </c>
      <c r="W166" s="21">
        <f t="shared" si="13"/>
        <v>162790</v>
      </c>
      <c r="X166" s="20">
        <v>162790</v>
      </c>
      <c r="Y166" s="21">
        <f t="shared" si="14"/>
        <v>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0</v>
      </c>
      <c r="D167" s="20">
        <v>0</v>
      </c>
      <c r="E167" s="20">
        <v>0</v>
      </c>
      <c r="F167" s="20">
        <v>0</v>
      </c>
      <c r="G167" s="20">
        <v>0</v>
      </c>
      <c r="H167" s="20">
        <v>0</v>
      </c>
      <c r="I167" s="20">
        <v>0</v>
      </c>
      <c r="J167" s="20">
        <v>0</v>
      </c>
      <c r="K167" s="20">
        <v>0</v>
      </c>
      <c r="L167" s="20">
        <v>0</v>
      </c>
      <c r="M167" s="20"/>
      <c r="N167" s="20">
        <v>7000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81395</v>
      </c>
      <c r="V167" s="21">
        <f t="shared" si="15"/>
        <v>0</v>
      </c>
      <c r="W167" s="21">
        <f t="shared" si="13"/>
        <v>81395</v>
      </c>
      <c r="X167" s="20"/>
      <c r="Y167" s="21">
        <f t="shared" si="14"/>
        <v>81395</v>
      </c>
      <c r="AA167">
        <f t="shared" si="16"/>
        <v>1</v>
      </c>
    </row>
    <row r="168" spans="1:27" ht="15.75" hidden="1" thickBot="1" x14ac:dyDescent="0.3">
      <c r="A168" s="18"/>
      <c r="B168" s="19" t="s">
        <v>40</v>
      </c>
      <c r="C168" s="20">
        <v>0</v>
      </c>
      <c r="D168" s="20">
        <v>0</v>
      </c>
      <c r="E168" s="20">
        <v>0</v>
      </c>
      <c r="F168" s="20">
        <v>0</v>
      </c>
      <c r="G168" s="20">
        <v>0</v>
      </c>
      <c r="H168" s="20">
        <v>0</v>
      </c>
      <c r="I168" s="20">
        <v>0</v>
      </c>
      <c r="J168" s="20">
        <v>0</v>
      </c>
      <c r="K168" s="20">
        <v>0</v>
      </c>
      <c r="L168" s="20">
        <v>0</v>
      </c>
      <c r="M168" s="20"/>
      <c r="N168" s="20">
        <v>7000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81395</v>
      </c>
      <c r="V168" s="21">
        <f t="shared" si="15"/>
        <v>81395</v>
      </c>
      <c r="W168" s="21">
        <f t="shared" si="13"/>
        <v>162790</v>
      </c>
      <c r="X168" s="20"/>
      <c r="Y168" s="21">
        <f t="shared" si="14"/>
        <v>162790</v>
      </c>
      <c r="AA168">
        <f t="shared" si="16"/>
        <v>2</v>
      </c>
    </row>
    <row r="169" spans="1:27" ht="15.75" hidden="1" thickBot="1" x14ac:dyDescent="0.3">
      <c r="A169" s="18"/>
      <c r="B169" s="19" t="s">
        <v>41</v>
      </c>
      <c r="C169" s="20">
        <v>0</v>
      </c>
      <c r="D169" s="20">
        <v>0</v>
      </c>
      <c r="E169" s="20">
        <v>0</v>
      </c>
      <c r="F169" s="20">
        <v>0</v>
      </c>
      <c r="G169" s="20">
        <v>0</v>
      </c>
      <c r="H169" s="20">
        <v>0</v>
      </c>
      <c r="I169" s="20">
        <v>0</v>
      </c>
      <c r="J169" s="20">
        <v>0</v>
      </c>
      <c r="K169" s="20">
        <v>0</v>
      </c>
      <c r="L169" s="20">
        <v>0</v>
      </c>
      <c r="M169" s="20"/>
      <c r="N169" s="20">
        <v>7000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81395</v>
      </c>
      <c r="V169" s="21">
        <f t="shared" si="15"/>
        <v>162790</v>
      </c>
      <c r="W169" s="21">
        <f t="shared" si="13"/>
        <v>244185</v>
      </c>
      <c r="X169" s="20">
        <v>244185</v>
      </c>
      <c r="Y169" s="21">
        <f t="shared" si="14"/>
        <v>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0</v>
      </c>
      <c r="D170" s="20">
        <v>0</v>
      </c>
      <c r="E170" s="20">
        <v>0</v>
      </c>
      <c r="F170" s="20">
        <v>0</v>
      </c>
      <c r="G170" s="20">
        <v>0</v>
      </c>
      <c r="H170" s="20">
        <v>0</v>
      </c>
      <c r="I170" s="20">
        <v>0</v>
      </c>
      <c r="J170" s="20">
        <v>0</v>
      </c>
      <c r="K170" s="20">
        <v>0</v>
      </c>
      <c r="L170" s="20">
        <v>0</v>
      </c>
      <c r="M170" s="20"/>
      <c r="N170" s="20">
        <v>7000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81395</v>
      </c>
      <c r="V170" s="21">
        <f t="shared" si="15"/>
        <v>0</v>
      </c>
      <c r="W170" s="21">
        <f t="shared" si="13"/>
        <v>81395</v>
      </c>
      <c r="X170" s="20">
        <v>81395</v>
      </c>
      <c r="Y170" s="21">
        <f t="shared" si="14"/>
        <v>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0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0">
        <v>0</v>
      </c>
      <c r="K171" s="20">
        <v>0</v>
      </c>
      <c r="L171" s="20">
        <v>0</v>
      </c>
      <c r="M171" s="20"/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81395</v>
      </c>
      <c r="V171" s="21">
        <f t="shared" si="15"/>
        <v>0</v>
      </c>
      <c r="W171" s="21">
        <f t="shared" si="13"/>
        <v>81395</v>
      </c>
      <c r="X171" s="20">
        <v>81395</v>
      </c>
      <c r="Y171" s="21">
        <f t="shared" si="14"/>
        <v>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0</v>
      </c>
      <c r="D172" s="20">
        <v>0</v>
      </c>
      <c r="E172" s="20">
        <v>0</v>
      </c>
      <c r="F172" s="20">
        <v>0</v>
      </c>
      <c r="G172" s="20">
        <v>0</v>
      </c>
      <c r="H172" s="20">
        <v>0</v>
      </c>
      <c r="I172" s="20">
        <v>0</v>
      </c>
      <c r="J172" s="20">
        <v>0</v>
      </c>
      <c r="K172" s="20">
        <v>0</v>
      </c>
      <c r="L172" s="20">
        <v>0</v>
      </c>
      <c r="M172" s="20"/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81395</v>
      </c>
      <c r="V172" s="21">
        <f t="shared" si="15"/>
        <v>0</v>
      </c>
      <c r="W172" s="21">
        <f t="shared" si="13"/>
        <v>81395</v>
      </c>
      <c r="X172" s="20">
        <v>81395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0">
        <v>0</v>
      </c>
      <c r="K173" s="20">
        <v>0</v>
      </c>
      <c r="L173" s="20">
        <v>0</v>
      </c>
      <c r="M173" s="20"/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81395</v>
      </c>
      <c r="V173" s="21">
        <f t="shared" si="15"/>
        <v>0</v>
      </c>
      <c r="W173" s="21">
        <f t="shared" si="13"/>
        <v>81395</v>
      </c>
      <c r="X173" s="20">
        <v>81395</v>
      </c>
      <c r="Y173" s="21">
        <f t="shared" si="14"/>
        <v>0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0</v>
      </c>
      <c r="D174" s="20">
        <v>0</v>
      </c>
      <c r="E174" s="20">
        <v>0</v>
      </c>
      <c r="F174" s="20">
        <v>0</v>
      </c>
      <c r="G174" s="20">
        <v>0</v>
      </c>
      <c r="H174" s="20">
        <v>0</v>
      </c>
      <c r="I174" s="20">
        <v>0</v>
      </c>
      <c r="J174" s="20">
        <v>0</v>
      </c>
      <c r="K174" s="20">
        <v>0</v>
      </c>
      <c r="L174" s="20">
        <v>0</v>
      </c>
      <c r="M174" s="20"/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81395</v>
      </c>
      <c r="V174" s="21">
        <f t="shared" si="15"/>
        <v>0</v>
      </c>
      <c r="W174" s="21">
        <f t="shared" si="13"/>
        <v>81395</v>
      </c>
      <c r="X174" s="20">
        <v>81395</v>
      </c>
      <c r="Y174" s="21">
        <f t="shared" si="14"/>
        <v>0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39">
        <v>0</v>
      </c>
      <c r="D175" s="39">
        <v>0</v>
      </c>
      <c r="E175" s="39">
        <v>0</v>
      </c>
      <c r="F175" s="39">
        <v>0</v>
      </c>
      <c r="G175" s="39">
        <v>0</v>
      </c>
      <c r="H175" s="39">
        <v>0</v>
      </c>
      <c r="I175" s="39">
        <v>0</v>
      </c>
      <c r="J175" s="39">
        <v>0</v>
      </c>
      <c r="K175" s="44">
        <f>IF(J175&lt;=120,559,IF(AND(J175&gt;=121,J175&lt;=150),739,IF(AND(J175&gt;=151,J175&lt;=200),1279,IF(J175&gt;=201,2359,))))</f>
        <v>559</v>
      </c>
      <c r="L175" s="39">
        <f>IF(K175=559,K175*J175,IF(K175=739,120*559+(J175-120)*739,IF(K175=1279,120*559+30*739+(J175-150)*1279,IF(K175=2359,120*559+30*739+50*1279+(J175-200)*2359,))))</f>
        <v>0</v>
      </c>
      <c r="M175" s="69">
        <v>3731</v>
      </c>
      <c r="N175" s="69">
        <v>7000</v>
      </c>
      <c r="O175" s="41"/>
      <c r="P175" s="41"/>
      <c r="Q175" s="69">
        <v>0</v>
      </c>
      <c r="R175" s="69">
        <v>0</v>
      </c>
      <c r="S175" s="69">
        <v>76410</v>
      </c>
      <c r="T175" s="69"/>
      <c r="U175" s="69">
        <f t="shared" si="17"/>
        <v>87141</v>
      </c>
      <c r="V175" s="41">
        <f t="shared" si="15"/>
        <v>0</v>
      </c>
      <c r="W175" s="41">
        <f t="shared" si="13"/>
        <v>87141</v>
      </c>
      <c r="X175" s="49"/>
      <c r="Y175" s="41">
        <f t="shared" si="14"/>
        <v>87141</v>
      </c>
      <c r="AA175">
        <f t="shared" si="16"/>
        <v>1</v>
      </c>
    </row>
    <row r="176" spans="1:27" hidden="1" x14ac:dyDescent="0.25">
      <c r="A176" s="18"/>
      <c r="B176" s="43" t="s">
        <v>36</v>
      </c>
      <c r="C176" s="44">
        <v>0</v>
      </c>
      <c r="D176" s="44">
        <v>0</v>
      </c>
      <c r="E176" s="44">
        <v>0</v>
      </c>
      <c r="F176" s="44">
        <v>0</v>
      </c>
      <c r="G176" s="44">
        <v>0</v>
      </c>
      <c r="H176" s="44">
        <v>0</v>
      </c>
      <c r="I176" s="44">
        <v>0</v>
      </c>
      <c r="J176" s="44">
        <v>0</v>
      </c>
      <c r="K176" s="44">
        <f>IF(J176&lt;=120,559,IF(AND(J176&gt;=121,J176&lt;=150),739,IF(AND(J176&gt;=151,J176&lt;=200),1279,IF(J176&gt;=201,2359,))))</f>
        <v>559</v>
      </c>
      <c r="L176" s="44">
        <f t="shared" ref="L176:L186" si="18">IF(K176=559,K176*J176,IF(K176=739,120*559+(J176-120)*739,IF(K176=1279,120*559+30*739+(J176-150)*1279,IF(K176=2359,120*559+30*739+50*1279+(J176-200)*2359,))))</f>
        <v>0</v>
      </c>
      <c r="M176" s="70">
        <v>3731</v>
      </c>
      <c r="N176" s="70">
        <v>7000</v>
      </c>
      <c r="O176" s="46"/>
      <c r="P176" s="46"/>
      <c r="Q176" s="70">
        <v>0</v>
      </c>
      <c r="R176" s="70">
        <v>0</v>
      </c>
      <c r="S176" s="70">
        <v>76410</v>
      </c>
      <c r="T176" s="70"/>
      <c r="U176" s="70">
        <f t="shared" si="17"/>
        <v>87141</v>
      </c>
      <c r="V176" s="46">
        <f t="shared" si="15"/>
        <v>87141</v>
      </c>
      <c r="W176" s="53">
        <f t="shared" si="13"/>
        <v>174282</v>
      </c>
      <c r="X176" s="51">
        <v>174282</v>
      </c>
      <c r="Y176" s="55">
        <f t="shared" si="14"/>
        <v>0</v>
      </c>
      <c r="AA176">
        <f t="shared" si="16"/>
        <v>0</v>
      </c>
    </row>
    <row r="177" spans="1:28" hidden="1" x14ac:dyDescent="0.25">
      <c r="A177" s="18"/>
      <c r="B177" s="43" t="s">
        <v>37</v>
      </c>
      <c r="C177" s="44">
        <v>0</v>
      </c>
      <c r="D177" s="44">
        <v>0</v>
      </c>
      <c r="E177" s="44">
        <v>0</v>
      </c>
      <c r="F177" s="44">
        <v>0</v>
      </c>
      <c r="G177" s="44">
        <v>0</v>
      </c>
      <c r="H177" s="44">
        <v>0</v>
      </c>
      <c r="I177" s="44">
        <v>0</v>
      </c>
      <c r="J177" s="44">
        <v>0</v>
      </c>
      <c r="K177" s="44">
        <f t="shared" ref="K177:K182" si="19">IF(J177&lt;=120,559,IF(AND(J177&gt;=121,J177&lt;=150),739,IF(AND(J177&gt;=151,J177&lt;=200),1279,IF(J177&gt;=201,2359,))))</f>
        <v>559</v>
      </c>
      <c r="L177" s="44">
        <f t="shared" si="18"/>
        <v>0</v>
      </c>
      <c r="M177" s="70">
        <v>3731</v>
      </c>
      <c r="N177" s="70">
        <v>7000</v>
      </c>
      <c r="O177" s="46"/>
      <c r="P177" s="46"/>
      <c r="Q177" s="70">
        <v>0</v>
      </c>
      <c r="R177" s="70">
        <v>0</v>
      </c>
      <c r="S177" s="70">
        <v>76410</v>
      </c>
      <c r="T177" s="70"/>
      <c r="U177" s="70">
        <f t="shared" si="17"/>
        <v>87141</v>
      </c>
      <c r="V177" s="46">
        <f t="shared" si="15"/>
        <v>0</v>
      </c>
      <c r="W177" s="53">
        <f t="shared" si="13"/>
        <v>87141</v>
      </c>
      <c r="X177" s="51">
        <v>87141</v>
      </c>
      <c r="Y177" s="55">
        <f t="shared" si="14"/>
        <v>0</v>
      </c>
      <c r="AA177">
        <f t="shared" si="16"/>
        <v>0</v>
      </c>
    </row>
    <row r="178" spans="1:28" hidden="1" x14ac:dyDescent="0.25">
      <c r="A178" s="18"/>
      <c r="B178" s="43" t="s">
        <v>38</v>
      </c>
      <c r="C178" s="44">
        <v>0</v>
      </c>
      <c r="D178" s="44">
        <v>0</v>
      </c>
      <c r="E178" s="44">
        <v>0</v>
      </c>
      <c r="F178" s="44">
        <v>0</v>
      </c>
      <c r="G178" s="44">
        <v>0</v>
      </c>
      <c r="H178" s="44">
        <v>0</v>
      </c>
      <c r="I178" s="44">
        <v>0</v>
      </c>
      <c r="J178" s="44">
        <v>0</v>
      </c>
      <c r="K178" s="44">
        <f t="shared" si="19"/>
        <v>559</v>
      </c>
      <c r="L178" s="44">
        <f t="shared" si="18"/>
        <v>0</v>
      </c>
      <c r="M178" s="70">
        <v>3731</v>
      </c>
      <c r="N178" s="70">
        <v>7000</v>
      </c>
      <c r="O178" s="46"/>
      <c r="P178" s="46"/>
      <c r="Q178" s="70">
        <v>0</v>
      </c>
      <c r="R178" s="70">
        <v>0</v>
      </c>
      <c r="S178" s="70">
        <v>76410</v>
      </c>
      <c r="T178" s="70"/>
      <c r="U178" s="70">
        <f t="shared" si="17"/>
        <v>87141</v>
      </c>
      <c r="V178" s="46">
        <f t="shared" si="15"/>
        <v>0</v>
      </c>
      <c r="W178" s="53">
        <f t="shared" si="13"/>
        <v>87141</v>
      </c>
      <c r="X178" s="51">
        <v>87141</v>
      </c>
      <c r="Y178" s="55">
        <f t="shared" si="14"/>
        <v>0</v>
      </c>
      <c r="AA178">
        <f t="shared" si="16"/>
        <v>0</v>
      </c>
    </row>
    <row r="179" spans="1:28" hidden="1" x14ac:dyDescent="0.25">
      <c r="A179" s="18"/>
      <c r="B179" s="43" t="s">
        <v>39</v>
      </c>
      <c r="C179" s="44">
        <v>0</v>
      </c>
      <c r="D179" s="44">
        <v>0</v>
      </c>
      <c r="E179" s="44">
        <v>0</v>
      </c>
      <c r="F179" s="44">
        <v>0</v>
      </c>
      <c r="G179" s="44">
        <v>0</v>
      </c>
      <c r="H179" s="44">
        <v>0</v>
      </c>
      <c r="I179" s="44">
        <v>0</v>
      </c>
      <c r="J179" s="44">
        <v>0</v>
      </c>
      <c r="K179" s="44">
        <f t="shared" si="19"/>
        <v>559</v>
      </c>
      <c r="L179" s="44">
        <f t="shared" si="18"/>
        <v>0</v>
      </c>
      <c r="M179" s="70">
        <v>3731</v>
      </c>
      <c r="N179" s="70">
        <v>7000</v>
      </c>
      <c r="O179" s="46"/>
      <c r="P179" s="46"/>
      <c r="Q179" s="70">
        <v>0</v>
      </c>
      <c r="R179" s="70">
        <v>0</v>
      </c>
      <c r="S179" s="70">
        <v>76410</v>
      </c>
      <c r="T179" s="70"/>
      <c r="U179" s="70">
        <f t="shared" si="17"/>
        <v>87141</v>
      </c>
      <c r="V179" s="46">
        <f t="shared" si="15"/>
        <v>0</v>
      </c>
      <c r="W179" s="53">
        <f t="shared" si="13"/>
        <v>87141</v>
      </c>
      <c r="X179" s="51">
        <v>87141</v>
      </c>
      <c r="Y179" s="55">
        <f t="shared" si="14"/>
        <v>0</v>
      </c>
      <c r="AA179">
        <f t="shared" si="16"/>
        <v>0</v>
      </c>
    </row>
    <row r="180" spans="1:28" hidden="1" x14ac:dyDescent="0.25">
      <c r="A180" s="18"/>
      <c r="B180" s="43" t="s">
        <v>40</v>
      </c>
      <c r="C180" s="44">
        <v>0</v>
      </c>
      <c r="D180" s="44">
        <v>0</v>
      </c>
      <c r="E180" s="44">
        <v>0</v>
      </c>
      <c r="F180" s="44">
        <v>0</v>
      </c>
      <c r="G180" s="44">
        <v>0</v>
      </c>
      <c r="H180" s="44">
        <v>0</v>
      </c>
      <c r="I180" s="44">
        <v>0</v>
      </c>
      <c r="J180" s="44">
        <v>0</v>
      </c>
      <c r="K180" s="44">
        <f t="shared" si="19"/>
        <v>559</v>
      </c>
      <c r="L180" s="44">
        <f t="shared" si="18"/>
        <v>0</v>
      </c>
      <c r="M180" s="70">
        <v>3731</v>
      </c>
      <c r="N180" s="70">
        <v>7000</v>
      </c>
      <c r="O180" s="46"/>
      <c r="P180" s="46"/>
      <c r="Q180" s="70">
        <v>0</v>
      </c>
      <c r="R180" s="70">
        <v>0</v>
      </c>
      <c r="S180" s="70">
        <v>76410</v>
      </c>
      <c r="T180" s="70"/>
      <c r="U180" s="70">
        <f t="shared" si="17"/>
        <v>87141</v>
      </c>
      <c r="V180" s="46">
        <f t="shared" si="15"/>
        <v>0</v>
      </c>
      <c r="W180" s="53">
        <f t="shared" si="13"/>
        <v>87141</v>
      </c>
      <c r="X180" s="51">
        <v>87141</v>
      </c>
      <c r="Y180" s="55">
        <f t="shared" si="14"/>
        <v>0</v>
      </c>
      <c r="AA180">
        <f t="shared" si="16"/>
        <v>0</v>
      </c>
    </row>
    <row r="181" spans="1:28" hidden="1" x14ac:dyDescent="0.25">
      <c r="A181" s="18"/>
      <c r="B181" s="43" t="s">
        <v>41</v>
      </c>
      <c r="C181" s="44">
        <v>0</v>
      </c>
      <c r="D181" s="44">
        <v>0</v>
      </c>
      <c r="E181" s="44">
        <v>0</v>
      </c>
      <c r="F181" s="44">
        <v>0</v>
      </c>
      <c r="G181" s="44">
        <v>0</v>
      </c>
      <c r="H181" s="44">
        <v>0</v>
      </c>
      <c r="I181" s="44">
        <v>0</v>
      </c>
      <c r="J181" s="44">
        <v>0</v>
      </c>
      <c r="K181" s="44">
        <f t="shared" si="19"/>
        <v>559</v>
      </c>
      <c r="L181" s="44">
        <f t="shared" si="18"/>
        <v>0</v>
      </c>
      <c r="M181" s="70">
        <v>3731</v>
      </c>
      <c r="N181" s="70">
        <v>7000</v>
      </c>
      <c r="O181" s="46"/>
      <c r="P181" s="46"/>
      <c r="Q181" s="70">
        <v>0</v>
      </c>
      <c r="R181" s="70">
        <v>0</v>
      </c>
      <c r="S181" s="70">
        <v>76410</v>
      </c>
      <c r="T181" s="70"/>
      <c r="U181" s="70">
        <f t="shared" si="17"/>
        <v>87141</v>
      </c>
      <c r="V181" s="46">
        <f t="shared" si="15"/>
        <v>0</v>
      </c>
      <c r="W181" s="53">
        <f t="shared" si="13"/>
        <v>87141</v>
      </c>
      <c r="X181" s="51">
        <v>87141</v>
      </c>
      <c r="Y181" s="55">
        <f t="shared" si="14"/>
        <v>0</v>
      </c>
      <c r="AA181">
        <f t="shared" si="16"/>
        <v>0</v>
      </c>
    </row>
    <row r="182" spans="1:28" hidden="1" x14ac:dyDescent="0.25">
      <c r="A182" s="18"/>
      <c r="B182" s="43" t="s">
        <v>42</v>
      </c>
      <c r="C182" s="44">
        <v>0</v>
      </c>
      <c r="D182" s="44">
        <v>0</v>
      </c>
      <c r="E182" s="44">
        <v>0</v>
      </c>
      <c r="F182" s="44">
        <v>0</v>
      </c>
      <c r="G182" s="44">
        <v>0</v>
      </c>
      <c r="H182" s="44">
        <v>0</v>
      </c>
      <c r="I182" s="44">
        <v>0</v>
      </c>
      <c r="J182" s="44">
        <v>0</v>
      </c>
      <c r="K182" s="44">
        <f t="shared" si="19"/>
        <v>559</v>
      </c>
      <c r="L182" s="44">
        <f t="shared" si="18"/>
        <v>0</v>
      </c>
      <c r="M182" s="70">
        <v>3731</v>
      </c>
      <c r="N182" s="70">
        <v>7981</v>
      </c>
      <c r="O182" s="46"/>
      <c r="P182" s="46"/>
      <c r="Q182" s="70">
        <v>0</v>
      </c>
      <c r="R182" s="70">
        <v>0</v>
      </c>
      <c r="S182" s="70">
        <v>76410</v>
      </c>
      <c r="T182" s="70"/>
      <c r="U182" s="70">
        <f t="shared" si="17"/>
        <v>88122</v>
      </c>
      <c r="V182" s="46">
        <f t="shared" si="15"/>
        <v>0</v>
      </c>
      <c r="W182" s="53">
        <f t="shared" si="13"/>
        <v>88122</v>
      </c>
      <c r="X182" s="70">
        <v>88122</v>
      </c>
      <c r="Y182" s="55">
        <f t="shared" si="14"/>
        <v>0</v>
      </c>
      <c r="AA182">
        <f t="shared" si="16"/>
        <v>0</v>
      </c>
    </row>
    <row r="183" spans="1:28" hidden="1" x14ac:dyDescent="0.25">
      <c r="A183" s="18"/>
      <c r="B183" s="43" t="s">
        <v>43</v>
      </c>
      <c r="C183" s="44">
        <v>0</v>
      </c>
      <c r="D183" s="44">
        <v>0</v>
      </c>
      <c r="E183" s="44">
        <v>0</v>
      </c>
      <c r="F183" s="44">
        <v>0</v>
      </c>
      <c r="G183" s="44">
        <v>0</v>
      </c>
      <c r="H183" s="44">
        <v>0</v>
      </c>
      <c r="I183" s="44">
        <v>0</v>
      </c>
      <c r="J183" s="44">
        <v>0</v>
      </c>
      <c r="K183" s="44">
        <v>0</v>
      </c>
      <c r="L183" s="44">
        <f t="shared" si="18"/>
        <v>0</v>
      </c>
      <c r="M183" s="70">
        <v>3731</v>
      </c>
      <c r="N183" s="70">
        <v>7997</v>
      </c>
      <c r="O183" s="46"/>
      <c r="P183" s="46"/>
      <c r="Q183" s="70">
        <v>0</v>
      </c>
      <c r="R183" s="70">
        <v>0</v>
      </c>
      <c r="S183" s="70">
        <v>76410</v>
      </c>
      <c r="T183" s="70"/>
      <c r="U183" s="70">
        <f t="shared" si="17"/>
        <v>88138</v>
      </c>
      <c r="V183" s="46">
        <f t="shared" si="15"/>
        <v>0</v>
      </c>
      <c r="W183" s="46">
        <f t="shared" si="13"/>
        <v>88138</v>
      </c>
      <c r="X183" s="70">
        <v>88138</v>
      </c>
      <c r="Y183" s="46">
        <f t="shared" si="14"/>
        <v>0</v>
      </c>
    </row>
    <row r="184" spans="1:28" hidden="1" x14ac:dyDescent="0.25">
      <c r="A184" s="18"/>
      <c r="B184" s="43" t="s">
        <v>44</v>
      </c>
      <c r="C184" s="44">
        <v>0</v>
      </c>
      <c r="D184" s="44">
        <v>0</v>
      </c>
      <c r="E184" s="44">
        <v>0</v>
      </c>
      <c r="F184" s="44">
        <v>0</v>
      </c>
      <c r="G184" s="44">
        <v>0</v>
      </c>
      <c r="H184" s="44">
        <v>0</v>
      </c>
      <c r="I184" s="44">
        <v>0</v>
      </c>
      <c r="J184" s="44">
        <v>0</v>
      </c>
      <c r="K184" s="44">
        <v>0</v>
      </c>
      <c r="L184" s="44">
        <f t="shared" si="18"/>
        <v>0</v>
      </c>
      <c r="M184" s="70">
        <v>3731</v>
      </c>
      <c r="N184" s="70">
        <v>7990</v>
      </c>
      <c r="O184" s="46"/>
      <c r="P184" s="46"/>
      <c r="Q184" s="70">
        <v>0</v>
      </c>
      <c r="R184" s="70">
        <v>0</v>
      </c>
      <c r="S184" s="70">
        <v>76410</v>
      </c>
      <c r="T184" s="70"/>
      <c r="U184" s="70">
        <f t="shared" si="17"/>
        <v>88131</v>
      </c>
      <c r="V184" s="46">
        <f t="shared" si="15"/>
        <v>0</v>
      </c>
      <c r="W184" s="46">
        <f t="shared" si="13"/>
        <v>88131</v>
      </c>
      <c r="X184" s="70">
        <v>88160</v>
      </c>
      <c r="Y184" s="46">
        <f t="shared" si="14"/>
        <v>-29</v>
      </c>
    </row>
    <row r="185" spans="1:28" hidden="1" x14ac:dyDescent="0.25">
      <c r="A185" s="18"/>
      <c r="B185" s="43" t="s">
        <v>45</v>
      </c>
      <c r="C185" s="44">
        <v>0</v>
      </c>
      <c r="D185" s="44">
        <v>0</v>
      </c>
      <c r="E185" s="44">
        <v>0</v>
      </c>
      <c r="F185" s="44">
        <v>0</v>
      </c>
      <c r="G185" s="44">
        <v>0</v>
      </c>
      <c r="H185" s="44">
        <v>0</v>
      </c>
      <c r="I185" s="44">
        <v>0</v>
      </c>
      <c r="J185" s="44">
        <v>0</v>
      </c>
      <c r="K185" s="44">
        <v>0</v>
      </c>
      <c r="L185" s="44">
        <f t="shared" si="18"/>
        <v>0</v>
      </c>
      <c r="M185" s="70">
        <v>3731</v>
      </c>
      <c r="N185" s="70">
        <v>8019</v>
      </c>
      <c r="O185" s="46"/>
      <c r="P185" s="46"/>
      <c r="Q185" s="70">
        <v>0</v>
      </c>
      <c r="R185" s="70">
        <v>0</v>
      </c>
      <c r="S185" s="70">
        <v>76410</v>
      </c>
      <c r="T185" s="70"/>
      <c r="U185" s="70">
        <f t="shared" si="17"/>
        <v>88160</v>
      </c>
      <c r="V185" s="46">
        <f t="shared" si="15"/>
        <v>-29</v>
      </c>
      <c r="W185" s="46">
        <f t="shared" si="13"/>
        <v>88131</v>
      </c>
      <c r="X185" s="70">
        <v>88131</v>
      </c>
      <c r="Y185" s="46">
        <f t="shared" si="14"/>
        <v>0</v>
      </c>
    </row>
    <row r="186" spans="1:28" ht="15.75" hidden="1" thickBot="1" x14ac:dyDescent="0.3">
      <c r="A186" s="18"/>
      <c r="B186" s="83" t="s">
        <v>46</v>
      </c>
      <c r="C186" s="84">
        <v>0</v>
      </c>
      <c r="D186" s="84">
        <v>0</v>
      </c>
      <c r="E186" s="84">
        <v>0</v>
      </c>
      <c r="F186" s="84">
        <v>0</v>
      </c>
      <c r="G186" s="84">
        <v>0</v>
      </c>
      <c r="H186" s="84">
        <v>0</v>
      </c>
      <c r="I186" s="84">
        <v>0</v>
      </c>
      <c r="J186" s="84">
        <v>0</v>
      </c>
      <c r="K186" s="84">
        <v>0</v>
      </c>
      <c r="L186" s="84">
        <f t="shared" si="18"/>
        <v>0</v>
      </c>
      <c r="M186" s="35">
        <v>3731</v>
      </c>
      <c r="N186" s="35">
        <v>8039</v>
      </c>
      <c r="O186" s="46"/>
      <c r="P186" s="46"/>
      <c r="Q186" s="35">
        <v>0</v>
      </c>
      <c r="R186" s="35">
        <v>0</v>
      </c>
      <c r="S186" s="35">
        <v>76410</v>
      </c>
      <c r="T186" s="35"/>
      <c r="U186" s="35">
        <f t="shared" si="17"/>
        <v>88180</v>
      </c>
      <c r="V186" s="36">
        <f t="shared" si="15"/>
        <v>0</v>
      </c>
      <c r="W186" s="36">
        <f t="shared" si="13"/>
        <v>88180</v>
      </c>
      <c r="X186" s="35"/>
      <c r="Y186" s="36">
        <f t="shared" si="14"/>
        <v>88180</v>
      </c>
    </row>
    <row r="187" spans="1:28" hidden="1" x14ac:dyDescent="0.25">
      <c r="A187">
        <v>2018</v>
      </c>
      <c r="B187" s="38" t="s">
        <v>35</v>
      </c>
      <c r="C187" s="39">
        <v>0</v>
      </c>
      <c r="D187" s="39">
        <v>0</v>
      </c>
      <c r="E187" s="39">
        <v>0</v>
      </c>
      <c r="F187" s="39">
        <v>0</v>
      </c>
      <c r="G187" s="39">
        <v>0</v>
      </c>
      <c r="H187" s="39">
        <v>0</v>
      </c>
      <c r="I187" s="39">
        <v>0</v>
      </c>
      <c r="J187" s="39">
        <v>0</v>
      </c>
      <c r="K187" s="39">
        <v>0</v>
      </c>
      <c r="L187" s="39">
        <f t="shared" ref="L187:L198" si="20">IF(K187=559,K187*J187,IF(K187=739,120*559+(J187-120)*739,IF(K187=1279,120*559+30*739+(J187-150)*1279,IF(K187=2359,120*559+30*739+50*1279+(J187-200)*2359,))))</f>
        <v>0</v>
      </c>
      <c r="M187" s="69">
        <v>3731</v>
      </c>
      <c r="N187" s="69">
        <v>8047</v>
      </c>
      <c r="O187" s="41"/>
      <c r="P187" s="41"/>
      <c r="Q187" s="69">
        <v>0</v>
      </c>
      <c r="R187" s="69">
        <v>0</v>
      </c>
      <c r="S187" s="69">
        <v>78144</v>
      </c>
      <c r="T187" s="69"/>
      <c r="U187" s="69">
        <f t="shared" si="17"/>
        <v>89922</v>
      </c>
      <c r="V187" s="41">
        <f t="shared" ref="V187:V198" si="21">Y186</f>
        <v>88180</v>
      </c>
      <c r="W187" s="41">
        <f t="shared" ref="W187:W198" si="22">U187+V187</f>
        <v>178102</v>
      </c>
      <c r="X187" s="69"/>
      <c r="Y187" s="41">
        <f t="shared" ref="Y187:Y198" si="23">W187-X187</f>
        <v>178102</v>
      </c>
    </row>
    <row r="188" spans="1:28" hidden="1" x14ac:dyDescent="0.25">
      <c r="B188" s="43" t="s">
        <v>36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4">
        <v>0</v>
      </c>
      <c r="J188" s="44">
        <v>0</v>
      </c>
      <c r="K188" s="44">
        <v>0</v>
      </c>
      <c r="L188" s="44">
        <f t="shared" si="20"/>
        <v>0</v>
      </c>
      <c r="M188" s="70">
        <v>3731</v>
      </c>
      <c r="N188" s="70">
        <v>8077</v>
      </c>
      <c r="O188" s="46"/>
      <c r="P188" s="46"/>
      <c r="Q188" s="70">
        <v>0</v>
      </c>
      <c r="R188" s="70">
        <v>0</v>
      </c>
      <c r="S188" s="70">
        <v>78144</v>
      </c>
      <c r="T188" s="70"/>
      <c r="U188" s="70">
        <f t="shared" si="17"/>
        <v>89952</v>
      </c>
      <c r="V188" s="46">
        <f t="shared" si="21"/>
        <v>178102</v>
      </c>
      <c r="W188" s="46">
        <f t="shared" si="22"/>
        <v>268054</v>
      </c>
      <c r="X188" s="70">
        <v>268054</v>
      </c>
      <c r="Y188" s="46">
        <f t="shared" si="23"/>
        <v>0</v>
      </c>
    </row>
    <row r="189" spans="1:28" hidden="1" x14ac:dyDescent="0.25">
      <c r="B189" s="43" t="s">
        <v>37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4">
        <v>0</v>
      </c>
      <c r="J189" s="44">
        <v>0</v>
      </c>
      <c r="K189" s="44">
        <v>0</v>
      </c>
      <c r="L189" s="44">
        <f t="shared" si="20"/>
        <v>0</v>
      </c>
      <c r="M189" s="70">
        <v>3731</v>
      </c>
      <c r="N189" s="70">
        <v>8090</v>
      </c>
      <c r="O189" s="46"/>
      <c r="P189" s="46"/>
      <c r="Q189" s="70">
        <v>0</v>
      </c>
      <c r="R189" s="70">
        <v>0</v>
      </c>
      <c r="S189" s="70">
        <v>78144</v>
      </c>
      <c r="T189" s="70"/>
      <c r="U189" s="70">
        <f t="shared" si="17"/>
        <v>89965</v>
      </c>
      <c r="V189" s="46">
        <f t="shared" si="21"/>
        <v>0</v>
      </c>
      <c r="W189" s="46">
        <f t="shared" si="22"/>
        <v>89965</v>
      </c>
      <c r="X189" s="70">
        <v>89965</v>
      </c>
      <c r="Y189" s="46">
        <f t="shared" si="23"/>
        <v>0</v>
      </c>
    </row>
    <row r="190" spans="1:28" hidden="1" x14ac:dyDescent="0.25">
      <c r="B190" s="43" t="s">
        <v>38</v>
      </c>
      <c r="C190" s="44">
        <v>0</v>
      </c>
      <c r="D190" s="44">
        <v>0</v>
      </c>
      <c r="E190" s="44">
        <v>0</v>
      </c>
      <c r="F190" s="44">
        <v>0</v>
      </c>
      <c r="G190" s="44">
        <v>0</v>
      </c>
      <c r="H190" s="44">
        <v>0</v>
      </c>
      <c r="I190" s="44">
        <v>0</v>
      </c>
      <c r="J190" s="44">
        <v>0</v>
      </c>
      <c r="K190" s="44">
        <v>0</v>
      </c>
      <c r="L190" s="44">
        <f t="shared" si="20"/>
        <v>0</v>
      </c>
      <c r="M190" s="70">
        <v>3731</v>
      </c>
      <c r="N190" s="70">
        <v>8101</v>
      </c>
      <c r="O190" s="46"/>
      <c r="P190" s="46"/>
      <c r="Q190" s="70">
        <v>0</v>
      </c>
      <c r="R190" s="70">
        <v>0</v>
      </c>
      <c r="S190" s="70">
        <v>78144</v>
      </c>
      <c r="T190" s="70"/>
      <c r="U190" s="70">
        <f t="shared" si="17"/>
        <v>89976</v>
      </c>
      <c r="V190" s="46">
        <f t="shared" si="21"/>
        <v>0</v>
      </c>
      <c r="W190" s="46">
        <f t="shared" si="22"/>
        <v>89976</v>
      </c>
      <c r="X190" s="70">
        <v>89976</v>
      </c>
      <c r="Y190" s="46">
        <f t="shared" si="23"/>
        <v>0</v>
      </c>
    </row>
    <row r="191" spans="1:28" hidden="1" x14ac:dyDescent="0.25">
      <c r="B191" s="43" t="s">
        <v>39</v>
      </c>
      <c r="C191" s="44">
        <v>0</v>
      </c>
      <c r="D191" s="44">
        <v>0</v>
      </c>
      <c r="E191" s="44">
        <v>0</v>
      </c>
      <c r="F191" s="44">
        <v>0</v>
      </c>
      <c r="G191" s="44">
        <v>0</v>
      </c>
      <c r="H191" s="44">
        <v>0</v>
      </c>
      <c r="I191" s="44">
        <v>0</v>
      </c>
      <c r="J191" s="44">
        <v>0</v>
      </c>
      <c r="K191" s="44">
        <v>0</v>
      </c>
      <c r="L191" s="44">
        <f t="shared" si="20"/>
        <v>0</v>
      </c>
      <c r="M191" s="70">
        <v>3731</v>
      </c>
      <c r="N191" s="70">
        <v>8123</v>
      </c>
      <c r="O191" s="46"/>
      <c r="P191" s="46"/>
      <c r="Q191" s="70">
        <v>0</v>
      </c>
      <c r="R191" s="70">
        <v>0</v>
      </c>
      <c r="S191" s="70">
        <v>78144</v>
      </c>
      <c r="T191" s="70"/>
      <c r="U191" s="70">
        <f t="shared" si="17"/>
        <v>89998</v>
      </c>
      <c r="V191" s="46">
        <f t="shared" si="21"/>
        <v>0</v>
      </c>
      <c r="W191" s="46">
        <f t="shared" si="22"/>
        <v>89998</v>
      </c>
      <c r="X191" s="70"/>
      <c r="Y191" s="46">
        <f t="shared" si="23"/>
        <v>89998</v>
      </c>
    </row>
    <row r="192" spans="1:28" hidden="1" x14ac:dyDescent="0.25">
      <c r="B192" s="43" t="s">
        <v>40</v>
      </c>
      <c r="C192" s="44">
        <v>0</v>
      </c>
      <c r="D192" s="44">
        <v>0</v>
      </c>
      <c r="E192" s="44">
        <v>0</v>
      </c>
      <c r="F192" s="44">
        <v>0</v>
      </c>
      <c r="G192" s="44">
        <v>0</v>
      </c>
      <c r="H192" s="44">
        <v>0</v>
      </c>
      <c r="I192" s="44">
        <v>0</v>
      </c>
      <c r="J192" s="44">
        <v>0</v>
      </c>
      <c r="K192" s="44">
        <v>0</v>
      </c>
      <c r="L192" s="44">
        <f t="shared" si="20"/>
        <v>0</v>
      </c>
      <c r="M192" s="70">
        <v>3731</v>
      </c>
      <c r="N192" s="70">
        <v>8148</v>
      </c>
      <c r="O192" s="46"/>
      <c r="P192" s="46"/>
      <c r="Q192" s="70">
        <v>0</v>
      </c>
      <c r="R192" s="70">
        <v>0</v>
      </c>
      <c r="S192" s="70">
        <v>78144</v>
      </c>
      <c r="T192" s="70"/>
      <c r="U192" s="70">
        <f t="shared" si="17"/>
        <v>90023</v>
      </c>
      <c r="V192" s="46">
        <f t="shared" si="21"/>
        <v>89998</v>
      </c>
      <c r="W192" s="46">
        <f t="shared" si="22"/>
        <v>180021</v>
      </c>
      <c r="X192" s="70">
        <v>180021</v>
      </c>
      <c r="Y192" s="46">
        <f t="shared" si="23"/>
        <v>0</v>
      </c>
      <c r="Z192" s="1"/>
      <c r="AA192" s="1"/>
      <c r="AB192" s="1"/>
    </row>
    <row r="193" spans="1:28" hidden="1" x14ac:dyDescent="0.25">
      <c r="B193" s="43" t="s">
        <v>41</v>
      </c>
      <c r="C193" s="44">
        <v>0</v>
      </c>
      <c r="D193" s="44">
        <v>0</v>
      </c>
      <c r="E193" s="44">
        <v>0</v>
      </c>
      <c r="F193" s="44">
        <v>0</v>
      </c>
      <c r="G193" s="44">
        <v>0</v>
      </c>
      <c r="H193" s="44">
        <v>0</v>
      </c>
      <c r="I193" s="44">
        <v>0</v>
      </c>
      <c r="J193" s="44">
        <v>0</v>
      </c>
      <c r="K193" s="44">
        <v>0</v>
      </c>
      <c r="L193" s="44">
        <f t="shared" si="20"/>
        <v>0</v>
      </c>
      <c r="M193" s="70">
        <v>3731</v>
      </c>
      <c r="N193" s="70">
        <v>8161</v>
      </c>
      <c r="O193" s="46"/>
      <c r="P193" s="46"/>
      <c r="Q193" s="70">
        <v>0</v>
      </c>
      <c r="R193" s="70">
        <v>0</v>
      </c>
      <c r="S193" s="70">
        <v>78144</v>
      </c>
      <c r="T193" s="70"/>
      <c r="U193" s="70">
        <f t="shared" si="17"/>
        <v>90036</v>
      </c>
      <c r="V193" s="46">
        <f t="shared" si="21"/>
        <v>0</v>
      </c>
      <c r="W193" s="46">
        <f t="shared" si="22"/>
        <v>90036</v>
      </c>
      <c r="X193" s="70">
        <v>90036</v>
      </c>
      <c r="Y193" s="46">
        <f t="shared" si="23"/>
        <v>0</v>
      </c>
      <c r="Z193" s="1"/>
      <c r="AA193" s="1"/>
      <c r="AB193" s="1"/>
    </row>
    <row r="194" spans="1:28" hidden="1" x14ac:dyDescent="0.25">
      <c r="B194" s="43" t="s">
        <v>42</v>
      </c>
      <c r="C194" s="44">
        <v>0</v>
      </c>
      <c r="D194" s="44">
        <v>0</v>
      </c>
      <c r="E194" s="44">
        <v>0</v>
      </c>
      <c r="F194" s="44">
        <v>0</v>
      </c>
      <c r="G194" s="44">
        <v>0</v>
      </c>
      <c r="H194" s="44">
        <v>0</v>
      </c>
      <c r="I194" s="44">
        <v>0</v>
      </c>
      <c r="J194" s="44">
        <v>0</v>
      </c>
      <c r="K194" s="44">
        <v>0</v>
      </c>
      <c r="L194" s="44">
        <f t="shared" si="20"/>
        <v>0</v>
      </c>
      <c r="M194" s="70">
        <v>3731</v>
      </c>
      <c r="N194" s="70">
        <v>8186</v>
      </c>
      <c r="O194" s="46"/>
      <c r="P194" s="46"/>
      <c r="Q194" s="70">
        <v>0</v>
      </c>
      <c r="R194" s="70">
        <v>0</v>
      </c>
      <c r="S194" s="70">
        <v>78144</v>
      </c>
      <c r="T194" s="70"/>
      <c r="U194" s="70">
        <f t="shared" ref="U194:U222" si="24">G194+L194+M194+R194+S194+N194+Q194+T194</f>
        <v>90061</v>
      </c>
      <c r="V194" s="46">
        <f t="shared" si="21"/>
        <v>0</v>
      </c>
      <c r="W194" s="46">
        <f t="shared" si="22"/>
        <v>90061</v>
      </c>
      <c r="X194" s="70">
        <v>90061</v>
      </c>
      <c r="Y194" s="46">
        <f t="shared" si="23"/>
        <v>0</v>
      </c>
      <c r="Z194" s="1"/>
      <c r="AA194" s="1"/>
      <c r="AB194" s="1"/>
    </row>
    <row r="195" spans="1:28" hidden="1" x14ac:dyDescent="0.25">
      <c r="B195" s="43" t="s">
        <v>43</v>
      </c>
      <c r="C195" s="44">
        <v>0</v>
      </c>
      <c r="D195" s="44">
        <v>0</v>
      </c>
      <c r="E195" s="44">
        <v>0</v>
      </c>
      <c r="F195" s="44">
        <v>0</v>
      </c>
      <c r="G195" s="44">
        <v>0</v>
      </c>
      <c r="H195" s="44">
        <v>0</v>
      </c>
      <c r="I195" s="44">
        <v>0</v>
      </c>
      <c r="J195" s="44">
        <v>0</v>
      </c>
      <c r="K195" s="44">
        <v>0</v>
      </c>
      <c r="L195" s="44">
        <f t="shared" si="20"/>
        <v>0</v>
      </c>
      <c r="M195" s="70">
        <v>3731</v>
      </c>
      <c r="N195" s="70">
        <v>8207</v>
      </c>
      <c r="O195" s="46"/>
      <c r="P195" s="46"/>
      <c r="Q195" s="70">
        <v>0</v>
      </c>
      <c r="R195" s="70">
        <v>0</v>
      </c>
      <c r="S195" s="70">
        <v>78144</v>
      </c>
      <c r="T195" s="70"/>
      <c r="U195" s="70">
        <f t="shared" si="24"/>
        <v>90082</v>
      </c>
      <c r="V195" s="46">
        <f t="shared" si="21"/>
        <v>0</v>
      </c>
      <c r="W195" s="46">
        <f t="shared" si="22"/>
        <v>90082</v>
      </c>
      <c r="X195" s="70">
        <v>90082</v>
      </c>
      <c r="Y195" s="46">
        <f t="shared" si="23"/>
        <v>0</v>
      </c>
    </row>
    <row r="196" spans="1:28" hidden="1" x14ac:dyDescent="0.25">
      <c r="B196" s="43" t="s">
        <v>44</v>
      </c>
      <c r="C196" s="44">
        <v>0</v>
      </c>
      <c r="D196" s="44">
        <v>0</v>
      </c>
      <c r="E196" s="44">
        <v>0</v>
      </c>
      <c r="F196" s="44">
        <v>0</v>
      </c>
      <c r="G196" s="44">
        <v>0</v>
      </c>
      <c r="H196" s="44">
        <v>0</v>
      </c>
      <c r="I196" s="44">
        <v>0</v>
      </c>
      <c r="J196" s="44">
        <v>0</v>
      </c>
      <c r="K196" s="44">
        <v>0</v>
      </c>
      <c r="L196" s="44">
        <f t="shared" si="20"/>
        <v>0</v>
      </c>
      <c r="M196" s="70">
        <v>3731</v>
      </c>
      <c r="N196" s="70">
        <v>8230</v>
      </c>
      <c r="O196" s="46"/>
      <c r="P196" s="46"/>
      <c r="Q196" s="70">
        <v>0</v>
      </c>
      <c r="R196" s="70">
        <v>0</v>
      </c>
      <c r="S196" s="70">
        <v>78144</v>
      </c>
      <c r="T196" s="70"/>
      <c r="U196" s="70">
        <f t="shared" si="24"/>
        <v>90105</v>
      </c>
      <c r="V196" s="46">
        <f t="shared" si="21"/>
        <v>0</v>
      </c>
      <c r="W196" s="46">
        <f t="shared" si="22"/>
        <v>90105</v>
      </c>
      <c r="X196" s="70">
        <v>90105</v>
      </c>
      <c r="Y196" s="46">
        <f t="shared" si="23"/>
        <v>0</v>
      </c>
    </row>
    <row r="197" spans="1:28" hidden="1" x14ac:dyDescent="0.25">
      <c r="B197" s="43" t="s">
        <v>45</v>
      </c>
      <c r="C197" s="44">
        <v>0</v>
      </c>
      <c r="D197" s="44">
        <v>0</v>
      </c>
      <c r="E197" s="44">
        <v>0</v>
      </c>
      <c r="F197" s="44">
        <v>0</v>
      </c>
      <c r="G197" s="44">
        <v>0</v>
      </c>
      <c r="H197" s="44">
        <v>0</v>
      </c>
      <c r="I197" s="44">
        <v>0</v>
      </c>
      <c r="J197" s="44">
        <v>0</v>
      </c>
      <c r="K197" s="44">
        <v>0</v>
      </c>
      <c r="L197" s="44">
        <f t="shared" si="20"/>
        <v>0</v>
      </c>
      <c r="M197" s="70">
        <v>3731</v>
      </c>
      <c r="N197" s="70">
        <v>8260</v>
      </c>
      <c r="O197" s="46"/>
      <c r="P197" s="46"/>
      <c r="Q197" s="70">
        <v>0</v>
      </c>
      <c r="R197" s="70">
        <v>0</v>
      </c>
      <c r="S197" s="70">
        <v>78144</v>
      </c>
      <c r="T197" s="70"/>
      <c r="U197" s="70">
        <f t="shared" si="24"/>
        <v>90135</v>
      </c>
      <c r="V197" s="46">
        <f t="shared" si="21"/>
        <v>0</v>
      </c>
      <c r="W197" s="46">
        <f t="shared" si="22"/>
        <v>90135</v>
      </c>
      <c r="X197" s="70">
        <v>90135</v>
      </c>
      <c r="Y197" s="46">
        <f t="shared" si="23"/>
        <v>0</v>
      </c>
    </row>
    <row r="198" spans="1:28" ht="15.75" hidden="1" thickBot="1" x14ac:dyDescent="0.3">
      <c r="B198" s="43" t="s">
        <v>46</v>
      </c>
      <c r="C198" s="44">
        <v>0</v>
      </c>
      <c r="D198" s="44">
        <v>0</v>
      </c>
      <c r="E198" s="44">
        <v>0</v>
      </c>
      <c r="F198" s="44">
        <v>0</v>
      </c>
      <c r="G198" s="44">
        <v>0</v>
      </c>
      <c r="H198" s="44">
        <v>0</v>
      </c>
      <c r="I198" s="44">
        <v>0</v>
      </c>
      <c r="J198" s="44">
        <v>0</v>
      </c>
      <c r="K198" s="44">
        <v>0</v>
      </c>
      <c r="L198" s="44">
        <f t="shared" si="20"/>
        <v>0</v>
      </c>
      <c r="M198" s="70">
        <v>3731</v>
      </c>
      <c r="N198" s="70">
        <v>8270</v>
      </c>
      <c r="O198" s="36"/>
      <c r="P198" s="36"/>
      <c r="Q198" s="70">
        <v>0</v>
      </c>
      <c r="R198" s="70">
        <v>0</v>
      </c>
      <c r="S198" s="70">
        <v>78144</v>
      </c>
      <c r="T198" s="70"/>
      <c r="U198" s="70">
        <f t="shared" si="24"/>
        <v>90145</v>
      </c>
      <c r="V198" s="46">
        <f t="shared" si="21"/>
        <v>0</v>
      </c>
      <c r="W198" s="46">
        <f t="shared" si="22"/>
        <v>90145</v>
      </c>
      <c r="X198" s="70">
        <v>90105</v>
      </c>
      <c r="Y198" s="46">
        <f t="shared" si="23"/>
        <v>40</v>
      </c>
    </row>
    <row r="199" spans="1:28" hidden="1" x14ac:dyDescent="0.25">
      <c r="A199">
        <v>2019</v>
      </c>
      <c r="B199" s="38" t="s">
        <v>35</v>
      </c>
      <c r="C199" s="39">
        <v>0</v>
      </c>
      <c r="D199" s="39">
        <v>0</v>
      </c>
      <c r="E199" s="39">
        <v>0</v>
      </c>
      <c r="F199" s="39">
        <v>0</v>
      </c>
      <c r="G199" s="39">
        <v>0</v>
      </c>
      <c r="H199" s="39">
        <v>0</v>
      </c>
      <c r="I199" s="39">
        <v>0</v>
      </c>
      <c r="J199" s="39">
        <v>0</v>
      </c>
      <c r="K199" s="39">
        <v>0</v>
      </c>
      <c r="L199" s="39">
        <f t="shared" ref="L199:L210" si="25">IF(K199=559,K199*J199,IF(K199=739,120*559+(J199-120)*739,IF(K199=1279,120*559+30*739+(J199-150)*1279,IF(K199=2359,120*559+30*739+50*1279+(J199-200)*2359,))))</f>
        <v>0</v>
      </c>
      <c r="M199" s="69">
        <v>3828</v>
      </c>
      <c r="N199" s="69">
        <v>8264</v>
      </c>
      <c r="O199" s="41"/>
      <c r="P199" s="41"/>
      <c r="Q199" s="69">
        <v>0</v>
      </c>
      <c r="R199" s="69">
        <v>0</v>
      </c>
      <c r="S199" s="69">
        <v>80176</v>
      </c>
      <c r="T199" s="69"/>
      <c r="U199" s="69">
        <f t="shared" si="24"/>
        <v>92268</v>
      </c>
      <c r="V199" s="41">
        <f t="shared" ref="V199:V210" si="26">Y198</f>
        <v>40</v>
      </c>
      <c r="W199" s="41">
        <f t="shared" ref="W199:W210" si="27">U199+V199</f>
        <v>92308</v>
      </c>
      <c r="X199" s="69">
        <v>92308</v>
      </c>
      <c r="Y199" s="41">
        <f t="shared" ref="Y199:Y210" si="28">W199-X199</f>
        <v>0</v>
      </c>
    </row>
    <row r="200" spans="1:28" hidden="1" x14ac:dyDescent="0.25">
      <c r="B200" s="43" t="s">
        <v>36</v>
      </c>
      <c r="C200" s="44">
        <v>0</v>
      </c>
      <c r="D200" s="44">
        <v>0</v>
      </c>
      <c r="E200" s="44">
        <v>0</v>
      </c>
      <c r="F200" s="44">
        <v>0</v>
      </c>
      <c r="G200" s="44">
        <v>0</v>
      </c>
      <c r="H200" s="44">
        <v>0</v>
      </c>
      <c r="I200" s="44">
        <v>0</v>
      </c>
      <c r="J200" s="44">
        <v>0</v>
      </c>
      <c r="K200" s="44">
        <v>0</v>
      </c>
      <c r="L200" s="44">
        <f t="shared" si="25"/>
        <v>0</v>
      </c>
      <c r="M200" s="70">
        <v>3828</v>
      </c>
      <c r="N200" s="70">
        <v>8267</v>
      </c>
      <c r="O200" s="46"/>
      <c r="P200" s="46"/>
      <c r="Q200" s="70">
        <v>0</v>
      </c>
      <c r="R200" s="70">
        <v>0</v>
      </c>
      <c r="S200" s="70">
        <v>80176</v>
      </c>
      <c r="T200" s="70"/>
      <c r="U200" s="70">
        <f t="shared" si="24"/>
        <v>92271</v>
      </c>
      <c r="V200" s="46">
        <f t="shared" si="26"/>
        <v>0</v>
      </c>
      <c r="W200" s="46">
        <f t="shared" si="27"/>
        <v>92271</v>
      </c>
      <c r="X200" s="70">
        <v>92271</v>
      </c>
      <c r="Y200" s="46">
        <f t="shared" si="28"/>
        <v>0</v>
      </c>
    </row>
    <row r="201" spans="1:28" hidden="1" x14ac:dyDescent="0.25">
      <c r="B201" s="43" t="s">
        <v>37</v>
      </c>
      <c r="C201" s="44">
        <v>0</v>
      </c>
      <c r="D201" s="44">
        <v>0</v>
      </c>
      <c r="E201" s="44">
        <v>0</v>
      </c>
      <c r="F201" s="44">
        <v>0</v>
      </c>
      <c r="G201" s="44">
        <v>0</v>
      </c>
      <c r="H201" s="44">
        <v>0</v>
      </c>
      <c r="I201" s="44">
        <v>0</v>
      </c>
      <c r="J201" s="44">
        <v>0</v>
      </c>
      <c r="K201" s="44">
        <v>0</v>
      </c>
      <c r="L201" s="44">
        <f t="shared" si="25"/>
        <v>0</v>
      </c>
      <c r="M201" s="70">
        <v>3828</v>
      </c>
      <c r="N201" s="70">
        <v>8270</v>
      </c>
      <c r="O201" s="46"/>
      <c r="P201" s="46"/>
      <c r="Q201" s="70">
        <v>0</v>
      </c>
      <c r="R201" s="70">
        <v>0</v>
      </c>
      <c r="S201" s="70">
        <v>80176</v>
      </c>
      <c r="T201" s="70"/>
      <c r="U201" s="70">
        <f t="shared" si="24"/>
        <v>92274</v>
      </c>
      <c r="V201" s="46">
        <f t="shared" si="26"/>
        <v>0</v>
      </c>
      <c r="W201" s="46">
        <f t="shared" si="27"/>
        <v>92274</v>
      </c>
      <c r="X201" s="70"/>
      <c r="Y201" s="46">
        <f t="shared" si="28"/>
        <v>92274</v>
      </c>
    </row>
    <row r="202" spans="1:28" hidden="1" x14ac:dyDescent="0.25">
      <c r="B202" s="43" t="s">
        <v>38</v>
      </c>
      <c r="C202" s="44">
        <v>0</v>
      </c>
      <c r="D202" s="44">
        <v>0</v>
      </c>
      <c r="E202" s="44">
        <v>0</v>
      </c>
      <c r="F202" s="44">
        <v>0</v>
      </c>
      <c r="G202" s="44">
        <v>0</v>
      </c>
      <c r="H202" s="44">
        <v>0</v>
      </c>
      <c r="I202" s="44">
        <v>0</v>
      </c>
      <c r="J202" s="44">
        <v>0</v>
      </c>
      <c r="K202" s="44">
        <v>0</v>
      </c>
      <c r="L202" s="44">
        <f t="shared" si="25"/>
        <v>0</v>
      </c>
      <c r="M202" s="70">
        <v>3828</v>
      </c>
      <c r="N202" s="70">
        <v>8299</v>
      </c>
      <c r="O202" s="46"/>
      <c r="P202" s="46"/>
      <c r="Q202" s="70">
        <v>0</v>
      </c>
      <c r="R202" s="70">
        <v>0</v>
      </c>
      <c r="S202" s="70">
        <v>80176</v>
      </c>
      <c r="T202" s="70"/>
      <c r="U202" s="70">
        <f t="shared" si="24"/>
        <v>92303</v>
      </c>
      <c r="V202" s="46">
        <f t="shared" si="26"/>
        <v>92274</v>
      </c>
      <c r="W202" s="46">
        <f t="shared" si="27"/>
        <v>184577</v>
      </c>
      <c r="X202" s="70">
        <v>184577</v>
      </c>
      <c r="Y202" s="46">
        <f t="shared" si="28"/>
        <v>0</v>
      </c>
    </row>
    <row r="203" spans="1:28" hidden="1" x14ac:dyDescent="0.25">
      <c r="B203" s="43" t="s">
        <v>39</v>
      </c>
      <c r="C203" s="44">
        <v>0</v>
      </c>
      <c r="D203" s="44">
        <v>0</v>
      </c>
      <c r="E203" s="44">
        <v>0</v>
      </c>
      <c r="F203" s="44">
        <v>0</v>
      </c>
      <c r="G203" s="44">
        <v>0</v>
      </c>
      <c r="H203" s="44">
        <v>0</v>
      </c>
      <c r="I203" s="44">
        <v>0</v>
      </c>
      <c r="J203" s="44">
        <v>0</v>
      </c>
      <c r="K203" s="44">
        <v>0</v>
      </c>
      <c r="L203" s="44">
        <f t="shared" si="25"/>
        <v>0</v>
      </c>
      <c r="M203" s="70">
        <v>3828</v>
      </c>
      <c r="N203" s="70">
        <v>8329</v>
      </c>
      <c r="O203" s="104"/>
      <c r="P203" s="104"/>
      <c r="Q203" s="70">
        <v>0</v>
      </c>
      <c r="R203" s="70">
        <v>0</v>
      </c>
      <c r="S203" s="70">
        <v>80176</v>
      </c>
      <c r="T203" s="70"/>
      <c r="U203" s="70">
        <f t="shared" si="24"/>
        <v>92333</v>
      </c>
      <c r="V203" s="46">
        <f t="shared" si="26"/>
        <v>0</v>
      </c>
      <c r="W203" s="46">
        <f t="shared" si="27"/>
        <v>92333</v>
      </c>
      <c r="X203" s="70">
        <v>92333</v>
      </c>
      <c r="Y203" s="46">
        <f t="shared" si="28"/>
        <v>0</v>
      </c>
    </row>
    <row r="204" spans="1:28" hidden="1" x14ac:dyDescent="0.25">
      <c r="B204" s="43" t="s">
        <v>40</v>
      </c>
      <c r="C204" s="44">
        <v>0</v>
      </c>
      <c r="D204" s="44">
        <v>0</v>
      </c>
      <c r="E204" s="44">
        <v>0</v>
      </c>
      <c r="F204" s="44">
        <v>0</v>
      </c>
      <c r="G204" s="44">
        <v>0</v>
      </c>
      <c r="H204" s="44">
        <v>0</v>
      </c>
      <c r="I204" s="44">
        <v>0</v>
      </c>
      <c r="J204" s="44">
        <v>0</v>
      </c>
      <c r="K204" s="44">
        <v>0</v>
      </c>
      <c r="L204" s="44">
        <f t="shared" si="25"/>
        <v>0</v>
      </c>
      <c r="M204" s="70">
        <v>3828</v>
      </c>
      <c r="N204" s="70">
        <v>8371</v>
      </c>
      <c r="O204" s="46"/>
      <c r="P204" s="46"/>
      <c r="Q204" s="70">
        <v>0</v>
      </c>
      <c r="R204" s="70">
        <v>0</v>
      </c>
      <c r="S204" s="70">
        <v>80176</v>
      </c>
      <c r="T204" s="70"/>
      <c r="U204" s="70">
        <f t="shared" si="24"/>
        <v>92375</v>
      </c>
      <c r="V204" s="46">
        <f t="shared" si="26"/>
        <v>0</v>
      </c>
      <c r="W204" s="46">
        <f t="shared" si="27"/>
        <v>92375</v>
      </c>
      <c r="X204" s="70">
        <v>92375</v>
      </c>
      <c r="Y204" s="46">
        <f t="shared" si="28"/>
        <v>0</v>
      </c>
    </row>
    <row r="205" spans="1:28" hidden="1" x14ac:dyDescent="0.25">
      <c r="B205" s="43" t="s">
        <v>41</v>
      </c>
      <c r="C205" s="44">
        <v>0</v>
      </c>
      <c r="D205" s="44">
        <v>0</v>
      </c>
      <c r="E205" s="44">
        <v>0</v>
      </c>
      <c r="F205" s="44">
        <v>0</v>
      </c>
      <c r="G205" s="44">
        <v>0</v>
      </c>
      <c r="H205" s="44">
        <v>0</v>
      </c>
      <c r="I205" s="44">
        <v>0</v>
      </c>
      <c r="J205" s="44">
        <v>0</v>
      </c>
      <c r="K205" s="44">
        <v>0</v>
      </c>
      <c r="L205" s="44">
        <f t="shared" si="25"/>
        <v>0</v>
      </c>
      <c r="M205" s="70">
        <v>3828</v>
      </c>
      <c r="N205" s="70">
        <v>8386</v>
      </c>
      <c r="O205" s="46"/>
      <c r="P205" s="46"/>
      <c r="Q205" s="70">
        <v>0</v>
      </c>
      <c r="R205" s="70">
        <v>0</v>
      </c>
      <c r="S205" s="70">
        <v>80176</v>
      </c>
      <c r="T205" s="70"/>
      <c r="U205" s="70">
        <f t="shared" si="24"/>
        <v>92390</v>
      </c>
      <c r="V205" s="46">
        <f t="shared" si="26"/>
        <v>0</v>
      </c>
      <c r="W205" s="46">
        <f t="shared" si="27"/>
        <v>92390</v>
      </c>
      <c r="X205" s="70"/>
      <c r="Y205" s="46">
        <f t="shared" si="28"/>
        <v>92390</v>
      </c>
    </row>
    <row r="206" spans="1:28" hidden="1" x14ac:dyDescent="0.25">
      <c r="B206" s="43" t="s">
        <v>42</v>
      </c>
      <c r="C206" s="44">
        <v>0</v>
      </c>
      <c r="D206" s="44">
        <v>0</v>
      </c>
      <c r="E206" s="44">
        <v>0</v>
      </c>
      <c r="F206" s="44">
        <v>0</v>
      </c>
      <c r="G206" s="44">
        <v>0</v>
      </c>
      <c r="H206" s="44">
        <v>0</v>
      </c>
      <c r="I206" s="44">
        <v>0</v>
      </c>
      <c r="J206" s="44">
        <v>0</v>
      </c>
      <c r="K206" s="44">
        <v>0</v>
      </c>
      <c r="L206" s="44">
        <f t="shared" si="25"/>
        <v>0</v>
      </c>
      <c r="M206" s="70">
        <v>3828</v>
      </c>
      <c r="N206" s="70">
        <v>8398</v>
      </c>
      <c r="O206" s="46"/>
      <c r="P206" s="46"/>
      <c r="Q206" s="70">
        <v>0</v>
      </c>
      <c r="R206" s="70">
        <v>0</v>
      </c>
      <c r="S206" s="70">
        <v>80176</v>
      </c>
      <c r="T206" s="70"/>
      <c r="U206" s="70">
        <f t="shared" si="24"/>
        <v>92402</v>
      </c>
      <c r="V206" s="46">
        <f t="shared" si="26"/>
        <v>92390</v>
      </c>
      <c r="W206" s="46">
        <f t="shared" si="27"/>
        <v>184792</v>
      </c>
      <c r="X206" s="70">
        <v>184792</v>
      </c>
      <c r="Y206" s="46">
        <f t="shared" si="28"/>
        <v>0</v>
      </c>
    </row>
    <row r="207" spans="1:28" hidden="1" x14ac:dyDescent="0.25">
      <c r="B207" s="43" t="s">
        <v>43</v>
      </c>
      <c r="C207" s="44">
        <v>0</v>
      </c>
      <c r="D207" s="44">
        <v>0</v>
      </c>
      <c r="E207" s="44">
        <v>0</v>
      </c>
      <c r="F207" s="44">
        <v>0</v>
      </c>
      <c r="G207" s="44">
        <v>0</v>
      </c>
      <c r="H207" s="44">
        <v>0</v>
      </c>
      <c r="I207" s="44">
        <v>0</v>
      </c>
      <c r="J207" s="44">
        <v>0</v>
      </c>
      <c r="K207" s="44">
        <v>0</v>
      </c>
      <c r="L207" s="44">
        <f t="shared" si="25"/>
        <v>0</v>
      </c>
      <c r="M207" s="70">
        <v>3828</v>
      </c>
      <c r="N207" s="70">
        <v>8415</v>
      </c>
      <c r="O207" s="46"/>
      <c r="P207" s="46"/>
      <c r="Q207" s="70">
        <v>0</v>
      </c>
      <c r="R207" s="70">
        <v>0</v>
      </c>
      <c r="S207" s="70">
        <v>80176</v>
      </c>
      <c r="T207" s="70"/>
      <c r="U207" s="70">
        <f t="shared" si="24"/>
        <v>92419</v>
      </c>
      <c r="V207" s="46">
        <f t="shared" si="26"/>
        <v>0</v>
      </c>
      <c r="W207" s="46">
        <f t="shared" si="27"/>
        <v>92419</v>
      </c>
      <c r="X207" s="70"/>
      <c r="Y207" s="46">
        <f t="shared" si="28"/>
        <v>92419</v>
      </c>
    </row>
    <row r="208" spans="1:28" hidden="1" x14ac:dyDescent="0.25">
      <c r="B208" s="43" t="s">
        <v>44</v>
      </c>
      <c r="C208" s="44">
        <v>0</v>
      </c>
      <c r="D208" s="44">
        <v>0</v>
      </c>
      <c r="E208" s="44">
        <v>0</v>
      </c>
      <c r="F208" s="44">
        <v>0</v>
      </c>
      <c r="G208" s="44">
        <v>0</v>
      </c>
      <c r="H208" s="44">
        <v>0</v>
      </c>
      <c r="I208" s="44">
        <v>0</v>
      </c>
      <c r="J208" s="44">
        <v>0</v>
      </c>
      <c r="K208" s="44">
        <v>0</v>
      </c>
      <c r="L208" s="44">
        <f t="shared" si="25"/>
        <v>0</v>
      </c>
      <c r="M208" s="70">
        <v>3828</v>
      </c>
      <c r="N208" s="70">
        <v>8420</v>
      </c>
      <c r="O208" s="46"/>
      <c r="P208" s="46"/>
      <c r="Q208" s="70">
        <v>0</v>
      </c>
      <c r="R208" s="70">
        <v>0</v>
      </c>
      <c r="S208" s="70">
        <v>80176</v>
      </c>
      <c r="T208" s="70"/>
      <c r="U208" s="70">
        <f t="shared" si="24"/>
        <v>92424</v>
      </c>
      <c r="V208" s="46">
        <f t="shared" si="26"/>
        <v>92419</v>
      </c>
      <c r="W208" s="46">
        <f t="shared" si="27"/>
        <v>184843</v>
      </c>
      <c r="X208" s="70">
        <v>184843</v>
      </c>
      <c r="Y208" s="46">
        <f t="shared" si="28"/>
        <v>0</v>
      </c>
    </row>
    <row r="209" spans="1:25" hidden="1" x14ac:dyDescent="0.25">
      <c r="B209" s="43" t="s">
        <v>45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4">
        <v>0</v>
      </c>
      <c r="J209" s="44">
        <v>0</v>
      </c>
      <c r="K209" s="44">
        <v>0</v>
      </c>
      <c r="L209" s="44">
        <f t="shared" si="25"/>
        <v>0</v>
      </c>
      <c r="M209" s="70">
        <v>3828</v>
      </c>
      <c r="N209" s="70">
        <v>8467</v>
      </c>
      <c r="O209" s="46"/>
      <c r="P209" s="46"/>
      <c r="Q209" s="70">
        <v>0</v>
      </c>
      <c r="R209" s="70">
        <v>0</v>
      </c>
      <c r="S209" s="70">
        <v>80176</v>
      </c>
      <c r="T209" s="151"/>
      <c r="U209" s="70">
        <f t="shared" si="24"/>
        <v>92471</v>
      </c>
      <c r="V209" s="46">
        <f t="shared" si="26"/>
        <v>0</v>
      </c>
      <c r="W209" s="46">
        <f t="shared" si="27"/>
        <v>92471</v>
      </c>
      <c r="X209" s="70"/>
      <c r="Y209" s="46">
        <f t="shared" si="28"/>
        <v>92471</v>
      </c>
    </row>
    <row r="210" spans="1:25" ht="15.75" hidden="1" thickBot="1" x14ac:dyDescent="0.3">
      <c r="B210" s="83" t="s">
        <v>46</v>
      </c>
      <c r="C210" s="84">
        <v>0</v>
      </c>
      <c r="D210" s="84">
        <v>0</v>
      </c>
      <c r="E210" s="84">
        <v>0</v>
      </c>
      <c r="F210" s="84">
        <v>0</v>
      </c>
      <c r="G210" s="84">
        <v>0</v>
      </c>
      <c r="H210" s="84">
        <v>0</v>
      </c>
      <c r="I210" s="84">
        <v>0</v>
      </c>
      <c r="J210" s="84">
        <v>0</v>
      </c>
      <c r="K210" s="84">
        <v>0</v>
      </c>
      <c r="L210" s="84">
        <f t="shared" si="25"/>
        <v>0</v>
      </c>
      <c r="M210" s="35">
        <v>3828</v>
      </c>
      <c r="N210" s="35">
        <v>8493</v>
      </c>
      <c r="O210" s="36"/>
      <c r="P210" s="36"/>
      <c r="Q210" s="35">
        <v>0</v>
      </c>
      <c r="R210" s="35">
        <v>0</v>
      </c>
      <c r="S210" s="35">
        <v>80176</v>
      </c>
      <c r="T210" s="151"/>
      <c r="U210" s="35">
        <f t="shared" si="24"/>
        <v>92497</v>
      </c>
      <c r="V210" s="36">
        <f t="shared" si="26"/>
        <v>92471</v>
      </c>
      <c r="W210" s="36">
        <f t="shared" si="27"/>
        <v>184968</v>
      </c>
      <c r="X210" s="70"/>
      <c r="Y210" s="36">
        <f t="shared" si="28"/>
        <v>184968</v>
      </c>
    </row>
    <row r="211" spans="1:25" hidden="1" x14ac:dyDescent="0.25">
      <c r="A211">
        <v>2020</v>
      </c>
      <c r="B211" s="38" t="s">
        <v>35</v>
      </c>
      <c r="C211" s="39">
        <v>0</v>
      </c>
      <c r="D211" s="39">
        <v>0</v>
      </c>
      <c r="E211" s="39">
        <v>0</v>
      </c>
      <c r="F211" s="39">
        <v>0</v>
      </c>
      <c r="G211" s="39">
        <v>0</v>
      </c>
      <c r="H211" s="39">
        <v>0</v>
      </c>
      <c r="I211" s="39">
        <v>0</v>
      </c>
      <c r="J211" s="39">
        <v>0</v>
      </c>
      <c r="K211" s="39">
        <v>0</v>
      </c>
      <c r="L211" s="39">
        <f t="shared" ref="L211:L215" si="29">IF(K211=559,K211*J211,IF(K211=739,120*559+(J211-120)*739,IF(K211=1279,120*559+30*739+(J211-150)*1279,IF(K211=2359,120*559+30*739+50*1279+(J211-200)*2359,))))</f>
        <v>0</v>
      </c>
      <c r="M211" s="69">
        <v>3943</v>
      </c>
      <c r="N211" s="69">
        <v>8501</v>
      </c>
      <c r="O211" s="41"/>
      <c r="P211" s="41"/>
      <c r="Q211" s="69">
        <v>0</v>
      </c>
      <c r="R211" s="69">
        <v>0</v>
      </c>
      <c r="S211" s="69">
        <v>82581</v>
      </c>
      <c r="T211" s="69"/>
      <c r="U211" s="69">
        <f t="shared" si="24"/>
        <v>95025</v>
      </c>
      <c r="V211" s="41">
        <f t="shared" ref="V211:V221" si="30">Y210</f>
        <v>184968</v>
      </c>
      <c r="W211" s="41">
        <f t="shared" ref="W211:W221" si="31">U211+V211</f>
        <v>279993</v>
      </c>
      <c r="X211" s="69">
        <v>279993</v>
      </c>
      <c r="Y211" s="41">
        <f t="shared" ref="Y211:Y221" si="32">W211-X211</f>
        <v>0</v>
      </c>
    </row>
    <row r="212" spans="1:25" hidden="1" x14ac:dyDescent="0.25">
      <c r="B212" s="43" t="s">
        <v>36</v>
      </c>
      <c r="C212" s="44">
        <v>0</v>
      </c>
      <c r="D212" s="44">
        <v>0</v>
      </c>
      <c r="E212" s="44">
        <v>0</v>
      </c>
      <c r="F212" s="44">
        <v>0</v>
      </c>
      <c r="G212" s="44">
        <v>0</v>
      </c>
      <c r="H212" s="44">
        <v>0</v>
      </c>
      <c r="I212" s="44">
        <v>0</v>
      </c>
      <c r="J212" s="44">
        <v>0</v>
      </c>
      <c r="K212" s="44">
        <v>0</v>
      </c>
      <c r="L212" s="44">
        <f t="shared" si="29"/>
        <v>0</v>
      </c>
      <c r="M212" s="70">
        <v>3943</v>
      </c>
      <c r="N212" s="70">
        <v>8539</v>
      </c>
      <c r="O212" s="46"/>
      <c r="P212" s="46"/>
      <c r="Q212" s="70">
        <v>0</v>
      </c>
      <c r="R212" s="70">
        <v>0</v>
      </c>
      <c r="S212" s="70">
        <v>82581</v>
      </c>
      <c r="T212" s="70"/>
      <c r="U212" s="70">
        <f t="shared" si="24"/>
        <v>95063</v>
      </c>
      <c r="V212" s="46">
        <f t="shared" si="30"/>
        <v>0</v>
      </c>
      <c r="W212" s="46">
        <f t="shared" si="31"/>
        <v>95063</v>
      </c>
      <c r="X212" s="70">
        <v>95063</v>
      </c>
      <c r="Y212" s="46">
        <f t="shared" si="32"/>
        <v>0</v>
      </c>
    </row>
    <row r="213" spans="1:25" hidden="1" x14ac:dyDescent="0.25">
      <c r="B213" s="43" t="s">
        <v>37</v>
      </c>
      <c r="C213" s="44">
        <v>0</v>
      </c>
      <c r="D213" s="44">
        <v>0</v>
      </c>
      <c r="E213" s="44">
        <v>0</v>
      </c>
      <c r="F213" s="44">
        <v>0</v>
      </c>
      <c r="G213" s="44">
        <v>0</v>
      </c>
      <c r="H213" s="44">
        <v>0</v>
      </c>
      <c r="I213" s="44">
        <v>0</v>
      </c>
      <c r="J213" s="44">
        <v>0</v>
      </c>
      <c r="K213" s="44">
        <v>0</v>
      </c>
      <c r="L213" s="44">
        <f t="shared" si="29"/>
        <v>0</v>
      </c>
      <c r="M213" s="70">
        <v>3943</v>
      </c>
      <c r="N213" s="70">
        <v>8580</v>
      </c>
      <c r="O213" s="46"/>
      <c r="P213" s="46"/>
      <c r="Q213" s="70">
        <v>0</v>
      </c>
      <c r="R213" s="70">
        <v>0</v>
      </c>
      <c r="S213" s="70">
        <v>82581</v>
      </c>
      <c r="T213" s="46"/>
      <c r="U213" s="70">
        <f t="shared" si="24"/>
        <v>95104</v>
      </c>
      <c r="V213" s="46">
        <f t="shared" si="30"/>
        <v>0</v>
      </c>
      <c r="W213" s="46">
        <f t="shared" si="31"/>
        <v>95104</v>
      </c>
      <c r="X213" s="70"/>
      <c r="Y213" s="46">
        <f t="shared" si="32"/>
        <v>95104</v>
      </c>
    </row>
    <row r="214" spans="1:25" hidden="1" x14ac:dyDescent="0.25">
      <c r="B214" s="43" t="s">
        <v>38</v>
      </c>
      <c r="C214" s="44">
        <v>0</v>
      </c>
      <c r="D214" s="44">
        <v>0</v>
      </c>
      <c r="E214" s="44">
        <v>0</v>
      </c>
      <c r="F214" s="44">
        <v>0</v>
      </c>
      <c r="G214" s="44">
        <v>0</v>
      </c>
      <c r="H214" s="44">
        <v>0</v>
      </c>
      <c r="I214" s="44">
        <v>0</v>
      </c>
      <c r="J214" s="44">
        <v>0</v>
      </c>
      <c r="K214" s="44">
        <v>0</v>
      </c>
      <c r="L214" s="44">
        <f t="shared" si="29"/>
        <v>0</v>
      </c>
      <c r="M214" s="70">
        <v>3943</v>
      </c>
      <c r="N214" s="70">
        <v>8607</v>
      </c>
      <c r="O214" s="46"/>
      <c r="P214" s="46"/>
      <c r="Q214" s="70">
        <v>0</v>
      </c>
      <c r="R214" s="70">
        <v>0</v>
      </c>
      <c r="S214" s="70">
        <v>82581</v>
      </c>
      <c r="T214" s="46"/>
      <c r="U214" s="70">
        <f t="shared" si="24"/>
        <v>95131</v>
      </c>
      <c r="V214" s="46">
        <f t="shared" si="30"/>
        <v>95104</v>
      </c>
      <c r="W214" s="46">
        <f t="shared" si="31"/>
        <v>190235</v>
      </c>
      <c r="X214" s="70">
        <v>137954</v>
      </c>
      <c r="Y214" s="46">
        <f t="shared" si="32"/>
        <v>52281</v>
      </c>
    </row>
    <row r="215" spans="1:25" hidden="1" x14ac:dyDescent="0.25">
      <c r="B215" s="43" t="s">
        <v>39</v>
      </c>
      <c r="C215" s="44">
        <v>0</v>
      </c>
      <c r="D215" s="44">
        <v>0</v>
      </c>
      <c r="E215" s="44">
        <v>0</v>
      </c>
      <c r="F215" s="44">
        <v>0</v>
      </c>
      <c r="G215" s="44">
        <v>0</v>
      </c>
      <c r="H215" s="44">
        <v>0</v>
      </c>
      <c r="I215" s="44">
        <v>0</v>
      </c>
      <c r="J215" s="44">
        <v>0</v>
      </c>
      <c r="K215" s="44">
        <v>0</v>
      </c>
      <c r="L215" s="44">
        <f t="shared" si="29"/>
        <v>0</v>
      </c>
      <c r="M215" s="70">
        <v>3943</v>
      </c>
      <c r="N215" s="70">
        <v>8615</v>
      </c>
      <c r="O215" s="46"/>
      <c r="P215" s="46"/>
      <c r="Q215" s="70">
        <v>0</v>
      </c>
      <c r="R215" s="70">
        <v>0</v>
      </c>
      <c r="S215" s="70">
        <v>82581</v>
      </c>
      <c r="T215" s="70"/>
      <c r="U215" s="70">
        <f t="shared" si="24"/>
        <v>95139</v>
      </c>
      <c r="V215" s="46">
        <f t="shared" si="30"/>
        <v>52281</v>
      </c>
      <c r="W215" s="46">
        <f t="shared" si="31"/>
        <v>147420</v>
      </c>
      <c r="X215" s="70">
        <v>147420</v>
      </c>
      <c r="Y215" s="46">
        <f t="shared" si="32"/>
        <v>0</v>
      </c>
    </row>
    <row r="216" spans="1:25" hidden="1" x14ac:dyDescent="0.25">
      <c r="B216" s="43" t="s">
        <v>40</v>
      </c>
      <c r="C216" s="44">
        <f t="shared" ref="C216:C234" si="33">D215</f>
        <v>0</v>
      </c>
      <c r="D216" s="44">
        <v>0</v>
      </c>
      <c r="E216" s="44">
        <f t="shared" ref="E216:E234" si="34">D216-C216</f>
        <v>0</v>
      </c>
      <c r="F216" s="44">
        <v>146</v>
      </c>
      <c r="G216" s="44">
        <f t="shared" ref="G216" si="35">F216*E216</f>
        <v>0</v>
      </c>
      <c r="H216" s="44">
        <v>3</v>
      </c>
      <c r="I216" s="44">
        <v>3</v>
      </c>
      <c r="J216" s="44">
        <f t="shared" ref="J216" si="36">I216-H216</f>
        <v>0</v>
      </c>
      <c r="K216" s="44">
        <f t="shared" ref="K216" si="37">IF(J216&lt;=120,576,IF(AND(J216&gt;=121,J216&lt;=150),761,IF(AND(J216&gt;=151,J216&lt;=200),1317,IF(J216&gt;=201,2430,))))</f>
        <v>576</v>
      </c>
      <c r="L216" s="44">
        <f t="shared" ref="L216" si="38">IF(K216=576,K216*J216,IF(K216=761,120*576+(J216-120)*761,IF(K216=1317,120*576+30*761+(J216-150)*1317,IF(K216=2430,120*576+30*761+50*1317+(J216-200)*2430,))))</f>
        <v>0</v>
      </c>
      <c r="M216" s="70">
        <v>3943</v>
      </c>
      <c r="N216" s="70">
        <v>8609</v>
      </c>
      <c r="O216" s="46"/>
      <c r="P216" s="46"/>
      <c r="Q216" s="70">
        <v>0</v>
      </c>
      <c r="R216" s="70">
        <v>0</v>
      </c>
      <c r="S216" s="70">
        <v>82581</v>
      </c>
      <c r="T216" s="70"/>
      <c r="U216" s="70">
        <f t="shared" si="24"/>
        <v>95133</v>
      </c>
      <c r="V216" s="46">
        <f t="shared" si="30"/>
        <v>0</v>
      </c>
      <c r="W216" s="46">
        <f t="shared" si="31"/>
        <v>95133</v>
      </c>
      <c r="X216" s="70">
        <v>95133</v>
      </c>
      <c r="Y216" s="46">
        <f t="shared" si="32"/>
        <v>0</v>
      </c>
    </row>
    <row r="217" spans="1:25" hidden="1" x14ac:dyDescent="0.25">
      <c r="B217" s="43" t="s">
        <v>41</v>
      </c>
      <c r="C217" s="44">
        <f t="shared" si="33"/>
        <v>0</v>
      </c>
      <c r="D217" s="44">
        <v>0</v>
      </c>
      <c r="E217" s="44">
        <f t="shared" si="34"/>
        <v>0</v>
      </c>
      <c r="F217" s="44">
        <v>146</v>
      </c>
      <c r="G217" s="44">
        <f t="shared" ref="G217:G222" si="39">F217*E217</f>
        <v>0</v>
      </c>
      <c r="H217" s="44">
        <f t="shared" ref="H217:H234" si="40">I216</f>
        <v>3</v>
      </c>
      <c r="I217" s="44">
        <v>3</v>
      </c>
      <c r="J217" s="44">
        <f t="shared" ref="J217:J221" si="41">I217-H217</f>
        <v>0</v>
      </c>
      <c r="K217" s="44">
        <f t="shared" ref="K217:K220" si="42">IF(J217&lt;=120,576,IF(AND(J217&gt;=121,J217&lt;=150),761,IF(AND(J217&gt;=151,J217&lt;=200),1317,IF(J217&gt;=201,2430,))))</f>
        <v>576</v>
      </c>
      <c r="L217" s="44">
        <f t="shared" ref="L217:L220" si="43">IF(K217=576,K217*J217,IF(K217=761,120*576+(J217-120)*761,IF(K217=1317,120*576+30*761+(J217-150)*1317,IF(K217=2430,120*576+30*761+50*1317+(J217-200)*2430,))))</f>
        <v>0</v>
      </c>
      <c r="M217" s="70">
        <v>3943</v>
      </c>
      <c r="N217" s="70">
        <v>8600</v>
      </c>
      <c r="O217" s="46"/>
      <c r="P217" s="46"/>
      <c r="Q217" s="70">
        <v>0</v>
      </c>
      <c r="R217" s="70">
        <v>0</v>
      </c>
      <c r="S217" s="70">
        <v>82581</v>
      </c>
      <c r="T217" s="70"/>
      <c r="U217" s="70">
        <f t="shared" si="24"/>
        <v>95124</v>
      </c>
      <c r="V217" s="46">
        <f t="shared" si="30"/>
        <v>0</v>
      </c>
      <c r="W217" s="46">
        <f t="shared" si="31"/>
        <v>95124</v>
      </c>
      <c r="X217" s="70">
        <v>95124</v>
      </c>
      <c r="Y217" s="46">
        <f t="shared" si="32"/>
        <v>0</v>
      </c>
    </row>
    <row r="218" spans="1:25" hidden="1" x14ac:dyDescent="0.25">
      <c r="B218" s="43" t="s">
        <v>42</v>
      </c>
      <c r="C218" s="44">
        <f t="shared" si="33"/>
        <v>0</v>
      </c>
      <c r="D218" s="44">
        <v>8</v>
      </c>
      <c r="E218" s="44">
        <f t="shared" si="34"/>
        <v>8</v>
      </c>
      <c r="F218" s="44">
        <v>146</v>
      </c>
      <c r="G218" s="137">
        <f t="shared" si="39"/>
        <v>1168</v>
      </c>
      <c r="H218" s="44">
        <f t="shared" si="40"/>
        <v>3</v>
      </c>
      <c r="I218" s="44">
        <v>9</v>
      </c>
      <c r="J218" s="44">
        <f t="shared" si="41"/>
        <v>6</v>
      </c>
      <c r="K218" s="44">
        <f t="shared" si="42"/>
        <v>576</v>
      </c>
      <c r="L218" s="137">
        <f t="shared" si="43"/>
        <v>3456</v>
      </c>
      <c r="M218" s="70">
        <v>3943</v>
      </c>
      <c r="N218" s="70">
        <v>8604</v>
      </c>
      <c r="O218" s="46"/>
      <c r="P218" s="46"/>
      <c r="Q218" s="70">
        <v>0</v>
      </c>
      <c r="R218" s="70">
        <v>0</v>
      </c>
      <c r="S218" s="70">
        <v>82581</v>
      </c>
      <c r="T218" s="70"/>
      <c r="U218" s="70">
        <f t="shared" si="24"/>
        <v>99752</v>
      </c>
      <c r="V218" s="46">
        <f t="shared" si="30"/>
        <v>0</v>
      </c>
      <c r="W218" s="46">
        <f t="shared" si="31"/>
        <v>99752</v>
      </c>
      <c r="X218" s="70">
        <v>99752</v>
      </c>
      <c r="Y218" s="46">
        <f t="shared" si="32"/>
        <v>0</v>
      </c>
    </row>
    <row r="219" spans="1:25" hidden="1" x14ac:dyDescent="0.25">
      <c r="B219" s="43" t="s">
        <v>43</v>
      </c>
      <c r="C219" s="44">
        <f t="shared" si="33"/>
        <v>8</v>
      </c>
      <c r="D219" s="44">
        <v>15</v>
      </c>
      <c r="E219" s="44">
        <f t="shared" si="34"/>
        <v>7</v>
      </c>
      <c r="F219" s="44">
        <v>146</v>
      </c>
      <c r="G219" s="137">
        <f t="shared" si="39"/>
        <v>1022</v>
      </c>
      <c r="H219" s="44">
        <f t="shared" si="40"/>
        <v>9</v>
      </c>
      <c r="I219" s="44">
        <v>13</v>
      </c>
      <c r="J219" s="44">
        <f t="shared" si="41"/>
        <v>4</v>
      </c>
      <c r="K219" s="44">
        <f t="shared" si="42"/>
        <v>576</v>
      </c>
      <c r="L219" s="137">
        <f t="shared" si="43"/>
        <v>2304</v>
      </c>
      <c r="M219" s="70">
        <v>3943</v>
      </c>
      <c r="N219" s="70">
        <v>8612</v>
      </c>
      <c r="O219" s="46"/>
      <c r="P219" s="46"/>
      <c r="Q219" s="70">
        <v>0</v>
      </c>
      <c r="R219" s="70">
        <v>0</v>
      </c>
      <c r="S219" s="70">
        <v>82581</v>
      </c>
      <c r="T219" s="70"/>
      <c r="U219" s="70">
        <f t="shared" si="24"/>
        <v>98462</v>
      </c>
      <c r="V219" s="46">
        <f t="shared" si="30"/>
        <v>0</v>
      </c>
      <c r="W219" s="46">
        <f t="shared" si="31"/>
        <v>98462</v>
      </c>
      <c r="X219" s="70">
        <v>98462</v>
      </c>
      <c r="Y219" s="46">
        <f t="shared" si="32"/>
        <v>0</v>
      </c>
    </row>
    <row r="220" spans="1:25" hidden="1" x14ac:dyDescent="0.25">
      <c r="B220" s="43" t="s">
        <v>44</v>
      </c>
      <c r="C220" s="44">
        <f t="shared" si="33"/>
        <v>15</v>
      </c>
      <c r="D220" s="44">
        <v>25</v>
      </c>
      <c r="E220" s="44">
        <f t="shared" si="34"/>
        <v>10</v>
      </c>
      <c r="F220" s="44">
        <v>146</v>
      </c>
      <c r="G220" s="137">
        <f t="shared" si="39"/>
        <v>1460</v>
      </c>
      <c r="H220" s="44">
        <f t="shared" si="40"/>
        <v>13</v>
      </c>
      <c r="I220" s="44">
        <v>17</v>
      </c>
      <c r="J220" s="44">
        <f t="shared" si="41"/>
        <v>4</v>
      </c>
      <c r="K220" s="44">
        <f t="shared" si="42"/>
        <v>576</v>
      </c>
      <c r="L220" s="137">
        <f t="shared" si="43"/>
        <v>2304</v>
      </c>
      <c r="M220" s="70">
        <v>3943</v>
      </c>
      <c r="N220" s="70">
        <v>8652</v>
      </c>
      <c r="O220" s="46"/>
      <c r="P220" s="46"/>
      <c r="Q220" s="70">
        <v>0</v>
      </c>
      <c r="R220" s="70">
        <v>0</v>
      </c>
      <c r="S220" s="70">
        <v>82581</v>
      </c>
      <c r="T220" s="70"/>
      <c r="U220" s="70">
        <f t="shared" si="24"/>
        <v>98940</v>
      </c>
      <c r="V220" s="46">
        <f t="shared" si="30"/>
        <v>0</v>
      </c>
      <c r="W220" s="46">
        <f t="shared" si="31"/>
        <v>98940</v>
      </c>
      <c r="X220" s="70">
        <v>98940</v>
      </c>
      <c r="Y220" s="46">
        <f t="shared" si="32"/>
        <v>0</v>
      </c>
    </row>
    <row r="221" spans="1:25" hidden="1" x14ac:dyDescent="0.25">
      <c r="B221" s="43" t="s">
        <v>45</v>
      </c>
      <c r="C221" s="44">
        <f t="shared" si="33"/>
        <v>25</v>
      </c>
      <c r="D221" s="44">
        <v>43</v>
      </c>
      <c r="E221" s="44">
        <f t="shared" si="34"/>
        <v>18</v>
      </c>
      <c r="F221" s="44">
        <v>146</v>
      </c>
      <c r="G221" s="137">
        <f t="shared" si="39"/>
        <v>2628</v>
      </c>
      <c r="H221" s="44">
        <f t="shared" si="40"/>
        <v>17</v>
      </c>
      <c r="I221" s="44">
        <v>59</v>
      </c>
      <c r="J221" s="44">
        <f t="shared" si="41"/>
        <v>42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24192</v>
      </c>
      <c r="M221" s="70">
        <v>3943</v>
      </c>
      <c r="N221" s="70">
        <v>8709</v>
      </c>
      <c r="O221" s="46"/>
      <c r="P221" s="46"/>
      <c r="Q221" s="70">
        <v>0</v>
      </c>
      <c r="R221" s="70">
        <v>0</v>
      </c>
      <c r="S221" s="70">
        <v>82581</v>
      </c>
      <c r="T221" s="70"/>
      <c r="U221" s="70">
        <f t="shared" si="24"/>
        <v>122053</v>
      </c>
      <c r="V221" s="46">
        <f t="shared" si="30"/>
        <v>0</v>
      </c>
      <c r="W221" s="46">
        <f t="shared" si="31"/>
        <v>122053</v>
      </c>
      <c r="X221" s="70">
        <v>122053</v>
      </c>
      <c r="Y221" s="46">
        <f t="shared" si="32"/>
        <v>0</v>
      </c>
    </row>
    <row r="222" spans="1:25" ht="15.75" hidden="1" thickBot="1" x14ac:dyDescent="0.3">
      <c r="B222" s="83" t="s">
        <v>46</v>
      </c>
      <c r="C222" s="84">
        <f t="shared" si="33"/>
        <v>43</v>
      </c>
      <c r="D222" s="84">
        <v>55</v>
      </c>
      <c r="E222" s="84">
        <f t="shared" si="34"/>
        <v>12</v>
      </c>
      <c r="F222" s="84">
        <v>146</v>
      </c>
      <c r="G222" s="140">
        <f t="shared" si="39"/>
        <v>1752</v>
      </c>
      <c r="H222" s="84">
        <f t="shared" si="40"/>
        <v>59</v>
      </c>
      <c r="I222" s="84">
        <v>67</v>
      </c>
      <c r="J222" s="84">
        <f t="shared" ref="J222:J234" si="44">I222-H222</f>
        <v>8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4608</v>
      </c>
      <c r="M222" s="35">
        <v>3943</v>
      </c>
      <c r="N222" s="35">
        <v>8721</v>
      </c>
      <c r="O222" s="36"/>
      <c r="P222" s="36"/>
      <c r="Q222" s="35">
        <v>0</v>
      </c>
      <c r="R222" s="35">
        <v>0</v>
      </c>
      <c r="S222" s="35">
        <v>82581</v>
      </c>
      <c r="T222" s="35"/>
      <c r="U222" s="35">
        <f t="shared" si="24"/>
        <v>101605</v>
      </c>
      <c r="V222" s="36">
        <f t="shared" ref="V222:V234" si="45">Y221</f>
        <v>0</v>
      </c>
      <c r="W222" s="36">
        <f t="shared" ref="W222:W234" si="46">U222+V222</f>
        <v>101605</v>
      </c>
      <c r="X222" s="35">
        <v>101605</v>
      </c>
      <c r="Y222" s="36">
        <f t="shared" ref="Y222:Y242" si="47">W222-X222</f>
        <v>0</v>
      </c>
    </row>
    <row r="223" spans="1:25" hidden="1" x14ac:dyDescent="0.25">
      <c r="A223">
        <v>2021</v>
      </c>
      <c r="B223" s="43" t="s">
        <v>35</v>
      </c>
      <c r="C223" s="44">
        <f t="shared" si="33"/>
        <v>55</v>
      </c>
      <c r="D223" s="44">
        <v>66</v>
      </c>
      <c r="E223" s="44">
        <f t="shared" si="34"/>
        <v>11</v>
      </c>
      <c r="F223" s="44">
        <v>146</v>
      </c>
      <c r="G223" s="70">
        <f t="shared" ref="G223:G234" si="48">E223*F223</f>
        <v>1606</v>
      </c>
      <c r="H223" s="44">
        <f t="shared" si="40"/>
        <v>67</v>
      </c>
      <c r="I223" s="44">
        <v>69</v>
      </c>
      <c r="J223" s="44">
        <f t="shared" si="44"/>
        <v>2</v>
      </c>
      <c r="K223" s="44">
        <f t="shared" ref="K223:K234" si="49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1186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50">G223+L223+M223+N223+Q223+R223+S223+T223</f>
        <v>100648</v>
      </c>
      <c r="V223" s="46">
        <f t="shared" si="45"/>
        <v>0</v>
      </c>
      <c r="W223" s="41">
        <f t="shared" si="46"/>
        <v>100648</v>
      </c>
      <c r="X223" s="69">
        <v>100648</v>
      </c>
      <c r="Y223" s="41">
        <f t="shared" si="47"/>
        <v>0</v>
      </c>
    </row>
    <row r="224" spans="1:25" hidden="1" x14ac:dyDescent="0.25">
      <c r="B224" s="43" t="s">
        <v>36</v>
      </c>
      <c r="C224" s="44">
        <f t="shared" si="33"/>
        <v>66</v>
      </c>
      <c r="D224" s="44">
        <v>73</v>
      </c>
      <c r="E224" s="44">
        <f t="shared" si="34"/>
        <v>7</v>
      </c>
      <c r="F224" s="44">
        <v>146</v>
      </c>
      <c r="G224" s="70">
        <f t="shared" si="48"/>
        <v>1022</v>
      </c>
      <c r="H224" s="44">
        <f t="shared" si="40"/>
        <v>69</v>
      </c>
      <c r="I224" s="44">
        <v>69</v>
      </c>
      <c r="J224" s="44">
        <f t="shared" si="44"/>
        <v>0</v>
      </c>
      <c r="K224" s="44">
        <f t="shared" si="49"/>
        <v>593</v>
      </c>
      <c r="L224" s="46">
        <f t="shared" ref="L224:L234" si="51">IF(K224=593,K224*J224,IF(K224=784,80*593+(J224-80)*784,IF(K224=1357,80*593+20*784+(J224-100)*1357,IF(K224=2501,80*593+20*784+100*1357+(J224-200)*2501,))))</f>
        <v>0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50"/>
        <v>98927</v>
      </c>
      <c r="V224" s="46">
        <f t="shared" si="45"/>
        <v>0</v>
      </c>
      <c r="W224" s="46">
        <f t="shared" si="46"/>
        <v>98927</v>
      </c>
      <c r="X224" s="70">
        <v>98927</v>
      </c>
      <c r="Y224" s="46">
        <f t="shared" si="47"/>
        <v>0</v>
      </c>
    </row>
    <row r="225" spans="1:25" hidden="1" x14ac:dyDescent="0.25">
      <c r="B225" s="43" t="s">
        <v>37</v>
      </c>
      <c r="C225" s="44">
        <f t="shared" si="33"/>
        <v>73</v>
      </c>
      <c r="D225" s="44">
        <v>101</v>
      </c>
      <c r="E225" s="44">
        <f t="shared" si="34"/>
        <v>28</v>
      </c>
      <c r="F225" s="44">
        <v>146</v>
      </c>
      <c r="G225" s="70">
        <f t="shared" si="48"/>
        <v>4088</v>
      </c>
      <c r="H225" s="44">
        <f t="shared" si="40"/>
        <v>69</v>
      </c>
      <c r="I225" s="44">
        <v>79</v>
      </c>
      <c r="J225" s="44">
        <f t="shared" si="44"/>
        <v>10</v>
      </c>
      <c r="K225" s="44">
        <f t="shared" si="49"/>
        <v>593</v>
      </c>
      <c r="L225" s="46">
        <f t="shared" si="51"/>
        <v>5930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50"/>
        <v>107955</v>
      </c>
      <c r="V225" s="46">
        <f t="shared" si="45"/>
        <v>0</v>
      </c>
      <c r="W225" s="46">
        <f t="shared" si="46"/>
        <v>107955</v>
      </c>
      <c r="X225" s="70">
        <v>107955</v>
      </c>
      <c r="Y225" s="46">
        <f t="shared" si="47"/>
        <v>0</v>
      </c>
    </row>
    <row r="226" spans="1:25" hidden="1" x14ac:dyDescent="0.25">
      <c r="B226" s="43" t="s">
        <v>38</v>
      </c>
      <c r="C226" s="44">
        <f t="shared" si="33"/>
        <v>101</v>
      </c>
      <c r="D226" s="44">
        <v>299</v>
      </c>
      <c r="E226" s="44">
        <f t="shared" si="34"/>
        <v>198</v>
      </c>
      <c r="F226" s="44">
        <v>146</v>
      </c>
      <c r="G226" s="70">
        <f t="shared" si="48"/>
        <v>28908</v>
      </c>
      <c r="H226" s="44">
        <f t="shared" si="40"/>
        <v>79</v>
      </c>
      <c r="I226" s="44">
        <v>102</v>
      </c>
      <c r="J226" s="44">
        <f t="shared" si="44"/>
        <v>23</v>
      </c>
      <c r="K226" s="44">
        <f t="shared" si="49"/>
        <v>593</v>
      </c>
      <c r="L226" s="46">
        <f t="shared" si="51"/>
        <v>13639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50"/>
        <v>140514</v>
      </c>
      <c r="V226" s="46">
        <f t="shared" si="45"/>
        <v>0</v>
      </c>
      <c r="W226" s="46">
        <f t="shared" si="46"/>
        <v>140514</v>
      </c>
      <c r="X226" s="70">
        <v>140514</v>
      </c>
      <c r="Y226" s="46">
        <f t="shared" si="47"/>
        <v>0</v>
      </c>
    </row>
    <row r="227" spans="1:25" hidden="1" x14ac:dyDescent="0.25">
      <c r="B227" s="43" t="s">
        <v>39</v>
      </c>
      <c r="C227" s="44">
        <f t="shared" si="33"/>
        <v>299</v>
      </c>
      <c r="D227" s="44">
        <v>406</v>
      </c>
      <c r="E227" s="44">
        <f t="shared" si="34"/>
        <v>107</v>
      </c>
      <c r="F227" s="44">
        <v>146</v>
      </c>
      <c r="G227" s="70">
        <f t="shared" si="48"/>
        <v>15622</v>
      </c>
      <c r="H227" s="44">
        <f t="shared" si="40"/>
        <v>102</v>
      </c>
      <c r="I227" s="44">
        <v>124</v>
      </c>
      <c r="J227" s="44">
        <f t="shared" si="44"/>
        <v>22</v>
      </c>
      <c r="K227" s="44">
        <f t="shared" si="49"/>
        <v>593</v>
      </c>
      <c r="L227" s="46">
        <f t="shared" si="51"/>
        <v>13046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50"/>
        <v>126671</v>
      </c>
      <c r="V227" s="46">
        <f t="shared" si="45"/>
        <v>0</v>
      </c>
      <c r="W227" s="46">
        <f t="shared" si="46"/>
        <v>126671</v>
      </c>
      <c r="X227" s="70">
        <v>126671</v>
      </c>
      <c r="Y227" s="46">
        <f t="shared" si="47"/>
        <v>0</v>
      </c>
    </row>
    <row r="228" spans="1:25" hidden="1" x14ac:dyDescent="0.25">
      <c r="B228" s="43" t="s">
        <v>40</v>
      </c>
      <c r="C228" s="44">
        <f t="shared" si="33"/>
        <v>406</v>
      </c>
      <c r="D228" s="44">
        <v>574</v>
      </c>
      <c r="E228" s="44">
        <f t="shared" si="34"/>
        <v>168</v>
      </c>
      <c r="F228" s="44">
        <v>146</v>
      </c>
      <c r="G228" s="70">
        <f t="shared" si="48"/>
        <v>24528</v>
      </c>
      <c r="H228" s="44">
        <f t="shared" si="40"/>
        <v>124</v>
      </c>
      <c r="I228" s="44">
        <v>163</v>
      </c>
      <c r="J228" s="44">
        <f t="shared" si="44"/>
        <v>39</v>
      </c>
      <c r="K228" s="44">
        <f t="shared" si="49"/>
        <v>593</v>
      </c>
      <c r="L228" s="46">
        <f t="shared" si="51"/>
        <v>23127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50"/>
        <v>145687</v>
      </c>
      <c r="V228" s="46">
        <f t="shared" si="45"/>
        <v>0</v>
      </c>
      <c r="W228" s="46">
        <f t="shared" si="46"/>
        <v>145687</v>
      </c>
      <c r="X228" s="70">
        <v>145687</v>
      </c>
      <c r="Y228" s="46">
        <f t="shared" si="47"/>
        <v>0</v>
      </c>
    </row>
    <row r="229" spans="1:25" hidden="1" x14ac:dyDescent="0.25">
      <c r="B229" s="43" t="s">
        <v>41</v>
      </c>
      <c r="C229" s="44">
        <f t="shared" si="33"/>
        <v>574</v>
      </c>
      <c r="D229" s="44">
        <v>974</v>
      </c>
      <c r="E229" s="44">
        <f t="shared" si="34"/>
        <v>400</v>
      </c>
      <c r="F229" s="44">
        <v>146</v>
      </c>
      <c r="G229" s="70">
        <f t="shared" si="48"/>
        <v>58400</v>
      </c>
      <c r="H229" s="44">
        <f t="shared" si="40"/>
        <v>163</v>
      </c>
      <c r="I229" s="44">
        <v>165</v>
      </c>
      <c r="J229" s="44">
        <f t="shared" si="44"/>
        <v>2</v>
      </c>
      <c r="K229" s="44">
        <f t="shared" si="49"/>
        <v>593</v>
      </c>
      <c r="L229" s="46">
        <f t="shared" si="51"/>
        <v>1186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50"/>
        <v>157632</v>
      </c>
      <c r="V229" s="46">
        <f t="shared" si="45"/>
        <v>0</v>
      </c>
      <c r="W229" s="46">
        <f t="shared" si="46"/>
        <v>157632</v>
      </c>
      <c r="X229" s="70">
        <v>157632</v>
      </c>
      <c r="Y229" s="46">
        <f t="shared" si="47"/>
        <v>0</v>
      </c>
    </row>
    <row r="230" spans="1:25" hidden="1" x14ac:dyDescent="0.25">
      <c r="B230" s="43" t="s">
        <v>42</v>
      </c>
      <c r="C230" s="44">
        <f t="shared" si="33"/>
        <v>974</v>
      </c>
      <c r="D230" s="44">
        <v>1281</v>
      </c>
      <c r="E230" s="44">
        <f t="shared" si="34"/>
        <v>307</v>
      </c>
      <c r="F230" s="44">
        <v>146</v>
      </c>
      <c r="G230" s="70">
        <f t="shared" si="48"/>
        <v>44822</v>
      </c>
      <c r="H230" s="44">
        <f t="shared" si="40"/>
        <v>165</v>
      </c>
      <c r="I230" s="44">
        <v>167</v>
      </c>
      <c r="J230" s="44">
        <f t="shared" si="44"/>
        <v>2</v>
      </c>
      <c r="K230" s="44">
        <f t="shared" si="49"/>
        <v>593</v>
      </c>
      <c r="L230" s="46">
        <f t="shared" si="51"/>
        <v>1186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50"/>
        <v>144108</v>
      </c>
      <c r="V230" s="46">
        <f t="shared" si="45"/>
        <v>0</v>
      </c>
      <c r="W230" s="46">
        <f t="shared" si="46"/>
        <v>144108</v>
      </c>
      <c r="X230" s="70">
        <v>144108</v>
      </c>
      <c r="Y230" s="46">
        <f t="shared" si="47"/>
        <v>0</v>
      </c>
    </row>
    <row r="231" spans="1:25" hidden="1" x14ac:dyDescent="0.25">
      <c r="B231" s="43" t="s">
        <v>43</v>
      </c>
      <c r="C231" s="44">
        <f t="shared" si="33"/>
        <v>1281</v>
      </c>
      <c r="D231" s="44">
        <v>1509</v>
      </c>
      <c r="E231" s="44">
        <f t="shared" si="34"/>
        <v>228</v>
      </c>
      <c r="F231" s="44">
        <v>146</v>
      </c>
      <c r="G231" s="70">
        <f t="shared" si="48"/>
        <v>33288</v>
      </c>
      <c r="H231" s="44">
        <f t="shared" si="40"/>
        <v>167</v>
      </c>
      <c r="I231" s="44">
        <v>175</v>
      </c>
      <c r="J231" s="44">
        <f t="shared" si="44"/>
        <v>8</v>
      </c>
      <c r="K231" s="44">
        <f t="shared" si="49"/>
        <v>593</v>
      </c>
      <c r="L231" s="46">
        <f t="shared" si="51"/>
        <v>4744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50"/>
        <v>136418</v>
      </c>
      <c r="V231" s="46">
        <f t="shared" si="45"/>
        <v>0</v>
      </c>
      <c r="W231" s="46">
        <f t="shared" si="46"/>
        <v>136418</v>
      </c>
      <c r="X231" s="70">
        <v>136418</v>
      </c>
      <c r="Y231" s="46">
        <f t="shared" si="47"/>
        <v>0</v>
      </c>
    </row>
    <row r="232" spans="1:25" hidden="1" x14ac:dyDescent="0.25">
      <c r="B232" s="43" t="s">
        <v>44</v>
      </c>
      <c r="C232" s="44">
        <f t="shared" si="33"/>
        <v>1509</v>
      </c>
      <c r="D232" s="44">
        <v>1709</v>
      </c>
      <c r="E232" s="44">
        <f t="shared" si="34"/>
        <v>200</v>
      </c>
      <c r="F232" s="44">
        <v>146</v>
      </c>
      <c r="G232" s="70">
        <f t="shared" si="48"/>
        <v>29200</v>
      </c>
      <c r="H232" s="44">
        <f t="shared" si="40"/>
        <v>175</v>
      </c>
      <c r="I232" s="44">
        <v>204</v>
      </c>
      <c r="J232" s="44">
        <f t="shared" si="44"/>
        <v>29</v>
      </c>
      <c r="K232" s="44">
        <f t="shared" si="49"/>
        <v>593</v>
      </c>
      <c r="L232" s="46">
        <f t="shared" si="51"/>
        <v>17197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50"/>
        <v>144630</v>
      </c>
      <c r="V232" s="46">
        <f t="shared" si="45"/>
        <v>0</v>
      </c>
      <c r="W232" s="46">
        <f t="shared" si="46"/>
        <v>144630</v>
      </c>
      <c r="X232" s="70">
        <v>144630</v>
      </c>
      <c r="Y232" s="46">
        <f t="shared" si="47"/>
        <v>0</v>
      </c>
    </row>
    <row r="233" spans="1:25" hidden="1" x14ac:dyDescent="0.25">
      <c r="B233" s="43" t="s">
        <v>45</v>
      </c>
      <c r="C233" s="44">
        <f t="shared" si="33"/>
        <v>1709</v>
      </c>
      <c r="D233" s="44">
        <v>1922</v>
      </c>
      <c r="E233" s="44">
        <f t="shared" si="34"/>
        <v>213</v>
      </c>
      <c r="F233" s="44">
        <v>146</v>
      </c>
      <c r="G233" s="70">
        <f t="shared" si="48"/>
        <v>31098</v>
      </c>
      <c r="H233" s="44">
        <f t="shared" si="40"/>
        <v>204</v>
      </c>
      <c r="I233" s="44">
        <v>236</v>
      </c>
      <c r="J233" s="44">
        <f t="shared" si="44"/>
        <v>32</v>
      </c>
      <c r="K233" s="44">
        <f t="shared" si="49"/>
        <v>593</v>
      </c>
      <c r="L233" s="46">
        <f t="shared" si="51"/>
        <v>18976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50"/>
        <v>148422</v>
      </c>
      <c r="V233" s="46">
        <f t="shared" si="45"/>
        <v>0</v>
      </c>
      <c r="W233" s="46">
        <f t="shared" si="46"/>
        <v>148422</v>
      </c>
      <c r="X233" s="70">
        <v>148422</v>
      </c>
      <c r="Y233" s="46">
        <f t="shared" si="47"/>
        <v>0</v>
      </c>
    </row>
    <row r="234" spans="1:25" ht="15.75" hidden="1" thickBot="1" x14ac:dyDescent="0.3">
      <c r="B234" s="83" t="s">
        <v>46</v>
      </c>
      <c r="C234" s="84">
        <f t="shared" si="33"/>
        <v>1922</v>
      </c>
      <c r="D234" s="84">
        <v>2226</v>
      </c>
      <c r="E234" s="84">
        <f t="shared" si="34"/>
        <v>304</v>
      </c>
      <c r="F234" s="84">
        <v>146</v>
      </c>
      <c r="G234" s="35">
        <f t="shared" si="48"/>
        <v>44384</v>
      </c>
      <c r="H234" s="84">
        <f t="shared" si="40"/>
        <v>236</v>
      </c>
      <c r="I234" s="84">
        <v>276</v>
      </c>
      <c r="J234" s="84">
        <f t="shared" si="44"/>
        <v>40</v>
      </c>
      <c r="K234" s="84">
        <f t="shared" si="49"/>
        <v>593</v>
      </c>
      <c r="L234" s="36">
        <f t="shared" si="51"/>
        <v>23720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50"/>
        <v>166521</v>
      </c>
      <c r="V234" s="36">
        <f t="shared" si="45"/>
        <v>0</v>
      </c>
      <c r="W234" s="36">
        <f t="shared" si="46"/>
        <v>166521</v>
      </c>
      <c r="X234" s="35">
        <v>166521</v>
      </c>
      <c r="Y234" s="36">
        <f t="shared" si="47"/>
        <v>0</v>
      </c>
    </row>
    <row r="235" spans="1:25" hidden="1" x14ac:dyDescent="0.25">
      <c r="A235">
        <v>2022</v>
      </c>
      <c r="B235" s="43" t="s">
        <v>35</v>
      </c>
      <c r="C235" s="44">
        <f t="shared" ref="C235:C245" si="52">D234</f>
        <v>2226</v>
      </c>
      <c r="D235" s="44">
        <v>2555</v>
      </c>
      <c r="E235" s="44">
        <f t="shared" ref="E235:E245" si="53">D235-C235</f>
        <v>329</v>
      </c>
      <c r="F235" s="44">
        <v>146</v>
      </c>
      <c r="G235" s="70">
        <f t="shared" ref="G235:G245" si="54">E235*F235</f>
        <v>48034</v>
      </c>
      <c r="H235" s="44">
        <f t="shared" ref="H235:H245" si="55">I234</f>
        <v>276</v>
      </c>
      <c r="I235" s="44">
        <v>304</v>
      </c>
      <c r="J235" s="44">
        <f>I235-H235</f>
        <v>28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17808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50"/>
        <v>170741</v>
      </c>
      <c r="V235" s="46">
        <f t="shared" ref="V235:V245" si="56">Y234</f>
        <v>0</v>
      </c>
      <c r="W235" s="46">
        <f t="shared" ref="W235:W245" si="57">U235+V235</f>
        <v>170741</v>
      </c>
      <c r="X235" s="135">
        <v>170741</v>
      </c>
      <c r="Y235" s="46">
        <f t="shared" si="47"/>
        <v>0</v>
      </c>
    </row>
    <row r="236" spans="1:25" hidden="1" x14ac:dyDescent="0.25">
      <c r="B236" s="43" t="s">
        <v>36</v>
      </c>
      <c r="C236" s="44">
        <f t="shared" si="52"/>
        <v>2555</v>
      </c>
      <c r="D236" s="44">
        <v>2912</v>
      </c>
      <c r="E236" s="44">
        <f t="shared" si="53"/>
        <v>357</v>
      </c>
      <c r="F236" s="44">
        <v>146</v>
      </c>
      <c r="G236" s="70">
        <f t="shared" si="54"/>
        <v>52122</v>
      </c>
      <c r="H236" s="44">
        <f t="shared" si="55"/>
        <v>304</v>
      </c>
      <c r="I236" s="44">
        <v>364</v>
      </c>
      <c r="J236" s="44">
        <f t="shared" ref="J236:J246" si="58">I236-H236</f>
        <v>60</v>
      </c>
      <c r="K236" s="44">
        <f t="shared" ref="K236:K243" si="59">IF(J236&lt;=80,636,IF(AND(J236&gt;=81,J236&lt;=100),840,IF(AND(J236&gt;=101,J236&lt;=200),1455,IF(J236&gt;=201,2681,))))</f>
        <v>636</v>
      </c>
      <c r="L236" s="46">
        <f t="shared" ref="L236:L242" si="60">IF(K236=636,K236*J236,IF(K236=840,80*636+(J236-80)*840,IF(K236=1455,80*636+20*840+(J236-100)*1455,IF(K236=2501,80*636+20*840+100*1455+(J236-200)*2681,))))</f>
        <v>38160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50"/>
        <v>212942</v>
      </c>
      <c r="V236" s="46">
        <f t="shared" si="56"/>
        <v>0</v>
      </c>
      <c r="W236" s="46">
        <f t="shared" si="57"/>
        <v>212942</v>
      </c>
      <c r="X236" s="70">
        <v>212942</v>
      </c>
      <c r="Y236" s="46">
        <f t="shared" si="47"/>
        <v>0</v>
      </c>
    </row>
    <row r="237" spans="1:25" hidden="1" x14ac:dyDescent="0.25">
      <c r="B237" s="43" t="s">
        <v>37</v>
      </c>
      <c r="C237" s="44">
        <f t="shared" si="52"/>
        <v>2912</v>
      </c>
      <c r="D237" s="44">
        <v>3295</v>
      </c>
      <c r="E237" s="44">
        <f t="shared" si="53"/>
        <v>383</v>
      </c>
      <c r="F237" s="44">
        <v>146</v>
      </c>
      <c r="G237" s="70">
        <f t="shared" si="54"/>
        <v>55918</v>
      </c>
      <c r="H237" s="44">
        <f t="shared" si="55"/>
        <v>364</v>
      </c>
      <c r="I237" s="44">
        <v>392</v>
      </c>
      <c r="J237" s="44">
        <f t="shared" si="58"/>
        <v>28</v>
      </c>
      <c r="K237" s="44">
        <f t="shared" si="59"/>
        <v>636</v>
      </c>
      <c r="L237" s="46">
        <f t="shared" si="60"/>
        <v>17808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50"/>
        <v>178779</v>
      </c>
      <c r="V237" s="46">
        <f t="shared" si="56"/>
        <v>0</v>
      </c>
      <c r="W237" s="46">
        <f t="shared" si="57"/>
        <v>178779</v>
      </c>
      <c r="X237" s="135"/>
      <c r="Y237" s="46">
        <f t="shared" si="47"/>
        <v>178779</v>
      </c>
    </row>
    <row r="238" spans="1:25" hidden="1" x14ac:dyDescent="0.25">
      <c r="B238" s="43" t="s">
        <v>38</v>
      </c>
      <c r="C238" s="44">
        <f t="shared" si="52"/>
        <v>3295</v>
      </c>
      <c r="D238" s="44">
        <v>3800</v>
      </c>
      <c r="E238" s="44">
        <f t="shared" si="53"/>
        <v>505</v>
      </c>
      <c r="F238" s="44">
        <v>146</v>
      </c>
      <c r="G238" s="70">
        <f t="shared" si="54"/>
        <v>73730</v>
      </c>
      <c r="H238" s="44">
        <f t="shared" si="55"/>
        <v>392</v>
      </c>
      <c r="I238" s="44">
        <v>417</v>
      </c>
      <c r="J238" s="44">
        <f t="shared" si="58"/>
        <v>25</v>
      </c>
      <c r="K238" s="44">
        <f t="shared" si="59"/>
        <v>636</v>
      </c>
      <c r="L238" s="46">
        <f t="shared" si="60"/>
        <v>15900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50"/>
        <v>194818</v>
      </c>
      <c r="V238" s="46">
        <f t="shared" si="56"/>
        <v>178779</v>
      </c>
      <c r="W238" s="46">
        <f t="shared" si="57"/>
        <v>373597</v>
      </c>
      <c r="X238" s="70">
        <v>373597</v>
      </c>
      <c r="Y238" s="46">
        <f t="shared" si="47"/>
        <v>0</v>
      </c>
    </row>
    <row r="239" spans="1:25" hidden="1" x14ac:dyDescent="0.25">
      <c r="B239" s="43" t="s">
        <v>39</v>
      </c>
      <c r="C239" s="44">
        <f t="shared" si="52"/>
        <v>3800</v>
      </c>
      <c r="D239" s="44">
        <v>4533</v>
      </c>
      <c r="E239" s="44">
        <f t="shared" si="53"/>
        <v>733</v>
      </c>
      <c r="F239" s="44">
        <v>146</v>
      </c>
      <c r="G239" s="70">
        <f t="shared" si="54"/>
        <v>107018</v>
      </c>
      <c r="H239" s="44">
        <f t="shared" si="55"/>
        <v>417</v>
      </c>
      <c r="I239" s="44">
        <v>440</v>
      </c>
      <c r="J239" s="44">
        <f t="shared" si="58"/>
        <v>23</v>
      </c>
      <c r="K239" s="44">
        <f t="shared" si="59"/>
        <v>636</v>
      </c>
      <c r="L239" s="46">
        <f t="shared" si="60"/>
        <v>14628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50"/>
        <v>226985</v>
      </c>
      <c r="V239" s="46">
        <f t="shared" si="56"/>
        <v>0</v>
      </c>
      <c r="W239" s="46">
        <f t="shared" si="57"/>
        <v>226985</v>
      </c>
      <c r="X239" s="70">
        <v>226985</v>
      </c>
      <c r="Y239" s="46">
        <f t="shared" si="47"/>
        <v>0</v>
      </c>
    </row>
    <row r="240" spans="1:25" hidden="1" x14ac:dyDescent="0.25">
      <c r="B240" s="43" t="s">
        <v>40</v>
      </c>
      <c r="C240" s="44">
        <f t="shared" si="52"/>
        <v>4533</v>
      </c>
      <c r="D240" s="44">
        <v>5462</v>
      </c>
      <c r="E240" s="44">
        <f t="shared" si="53"/>
        <v>929</v>
      </c>
      <c r="F240" s="44">
        <v>146</v>
      </c>
      <c r="G240" s="70">
        <f t="shared" si="54"/>
        <v>135634</v>
      </c>
      <c r="H240" s="44">
        <f t="shared" si="55"/>
        <v>440</v>
      </c>
      <c r="I240" s="44">
        <v>459</v>
      </c>
      <c r="J240" s="44">
        <f t="shared" si="58"/>
        <v>19</v>
      </c>
      <c r="K240" s="44">
        <f t="shared" si="59"/>
        <v>636</v>
      </c>
      <c r="L240" s="46">
        <f t="shared" si="60"/>
        <v>12084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50"/>
        <v>253179</v>
      </c>
      <c r="V240" s="46">
        <f t="shared" si="56"/>
        <v>0</v>
      </c>
      <c r="W240" s="46">
        <f t="shared" si="57"/>
        <v>253179</v>
      </c>
      <c r="X240" s="70">
        <v>253179</v>
      </c>
      <c r="Y240" s="46">
        <f t="shared" si="47"/>
        <v>0</v>
      </c>
    </row>
    <row r="241" spans="1:25" hidden="1" x14ac:dyDescent="0.25">
      <c r="B241" s="43" t="s">
        <v>41</v>
      </c>
      <c r="C241" s="44">
        <f t="shared" si="52"/>
        <v>5462</v>
      </c>
      <c r="D241" s="44">
        <v>6491</v>
      </c>
      <c r="E241" s="44">
        <f t="shared" si="53"/>
        <v>1029</v>
      </c>
      <c r="F241" s="44">
        <v>146</v>
      </c>
      <c r="G241" s="70">
        <f t="shared" si="54"/>
        <v>150234</v>
      </c>
      <c r="H241" s="44">
        <f t="shared" si="55"/>
        <v>459</v>
      </c>
      <c r="I241" s="44">
        <v>478</v>
      </c>
      <c r="J241" s="44">
        <f t="shared" si="58"/>
        <v>19</v>
      </c>
      <c r="K241" s="44">
        <f t="shared" si="59"/>
        <v>636</v>
      </c>
      <c r="L241" s="46">
        <f t="shared" si="60"/>
        <v>12084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50"/>
        <v>267878</v>
      </c>
      <c r="V241" s="46">
        <f t="shared" si="56"/>
        <v>0</v>
      </c>
      <c r="W241" s="46">
        <f t="shared" si="57"/>
        <v>267878</v>
      </c>
      <c r="X241" s="70">
        <v>267878</v>
      </c>
      <c r="Y241" s="46">
        <f t="shared" si="47"/>
        <v>0</v>
      </c>
    </row>
    <row r="242" spans="1:25" hidden="1" x14ac:dyDescent="0.25">
      <c r="B242" s="43" t="s">
        <v>42</v>
      </c>
      <c r="C242" s="44">
        <f t="shared" si="52"/>
        <v>6491</v>
      </c>
      <c r="D242" s="44">
        <v>7194</v>
      </c>
      <c r="E242" s="44">
        <f t="shared" si="53"/>
        <v>703</v>
      </c>
      <c r="F242" s="44">
        <v>146</v>
      </c>
      <c r="G242" s="70">
        <f t="shared" si="54"/>
        <v>102638</v>
      </c>
      <c r="H242" s="44">
        <f t="shared" si="55"/>
        <v>478</v>
      </c>
      <c r="I242" s="44">
        <v>502</v>
      </c>
      <c r="J242" s="44">
        <f t="shared" si="58"/>
        <v>24</v>
      </c>
      <c r="K242" s="44">
        <f t="shared" si="59"/>
        <v>636</v>
      </c>
      <c r="L242" s="46">
        <f t="shared" si="60"/>
        <v>15264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50"/>
        <v>223588</v>
      </c>
      <c r="V242" s="46">
        <f t="shared" si="56"/>
        <v>0</v>
      </c>
      <c r="W242" s="46">
        <f t="shared" si="57"/>
        <v>223588</v>
      </c>
      <c r="X242" s="70">
        <v>223588</v>
      </c>
      <c r="Y242" s="46">
        <f t="shared" si="47"/>
        <v>0</v>
      </c>
    </row>
    <row r="243" spans="1:25" hidden="1" x14ac:dyDescent="0.25">
      <c r="B243" s="43" t="s">
        <v>43</v>
      </c>
      <c r="C243" s="44">
        <f t="shared" si="52"/>
        <v>7194</v>
      </c>
      <c r="D243" s="44">
        <v>8030</v>
      </c>
      <c r="E243" s="44">
        <f t="shared" si="53"/>
        <v>836</v>
      </c>
      <c r="F243" s="44">
        <v>146</v>
      </c>
      <c r="G243" s="70">
        <f t="shared" si="54"/>
        <v>122056</v>
      </c>
      <c r="H243" s="44">
        <f t="shared" si="55"/>
        <v>502</v>
      </c>
      <c r="I243" s="44">
        <v>537</v>
      </c>
      <c r="J243" s="44">
        <f t="shared" si="58"/>
        <v>35</v>
      </c>
      <c r="K243" s="44">
        <f t="shared" si="59"/>
        <v>636</v>
      </c>
      <c r="L243" s="46">
        <f>IF(K243=636,K243*J243,IF(K243=840,80*636+(J243-80)*840,IF(K243=1455,80*636+20*840+(J243-100)*1455,IF(K243=2681,80*636+20*840+100*1455+(J243-200)*2681,))))</f>
        <v>22260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50"/>
        <v>250128</v>
      </c>
      <c r="V243" s="46">
        <f t="shared" si="56"/>
        <v>0</v>
      </c>
      <c r="W243" s="46">
        <f t="shared" si="57"/>
        <v>250128</v>
      </c>
      <c r="X243" s="70">
        <v>250128</v>
      </c>
      <c r="Y243" s="46">
        <f t="shared" ref="Y243:Y245" si="61">W243-X243</f>
        <v>0</v>
      </c>
    </row>
    <row r="244" spans="1:25" hidden="1" x14ac:dyDescent="0.25">
      <c r="B244" s="43" t="s">
        <v>44</v>
      </c>
      <c r="C244" s="44">
        <f t="shared" si="52"/>
        <v>8030</v>
      </c>
      <c r="D244" s="44">
        <v>8637</v>
      </c>
      <c r="E244" s="44">
        <f t="shared" si="53"/>
        <v>607</v>
      </c>
      <c r="F244" s="44">
        <v>146</v>
      </c>
      <c r="G244" s="70">
        <f t="shared" si="54"/>
        <v>88622</v>
      </c>
      <c r="H244" s="44">
        <f t="shared" si="55"/>
        <v>537</v>
      </c>
      <c r="I244" s="44">
        <v>577</v>
      </c>
      <c r="J244" s="44">
        <f t="shared" si="58"/>
        <v>40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25440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50"/>
        <v>219977</v>
      </c>
      <c r="V244" s="46">
        <f t="shared" si="56"/>
        <v>0</v>
      </c>
      <c r="W244" s="46">
        <f t="shared" si="57"/>
        <v>219977</v>
      </c>
      <c r="X244" s="70">
        <v>219977</v>
      </c>
      <c r="Y244" s="46">
        <f t="shared" si="61"/>
        <v>0</v>
      </c>
    </row>
    <row r="245" spans="1:25" hidden="1" x14ac:dyDescent="0.25">
      <c r="B245" s="43" t="s">
        <v>45</v>
      </c>
      <c r="C245" s="44">
        <f t="shared" si="52"/>
        <v>8637</v>
      </c>
      <c r="D245" s="44">
        <v>9293</v>
      </c>
      <c r="E245" s="44">
        <f t="shared" si="53"/>
        <v>656</v>
      </c>
      <c r="F245" s="44">
        <v>146</v>
      </c>
      <c r="G245" s="70">
        <f t="shared" si="54"/>
        <v>95776</v>
      </c>
      <c r="H245" s="44">
        <f t="shared" si="55"/>
        <v>577</v>
      </c>
      <c r="I245" s="44">
        <v>628</v>
      </c>
      <c r="J245" s="44">
        <f t="shared" si="58"/>
        <v>51</v>
      </c>
      <c r="K245" s="44">
        <f>IF(J245&lt;=40,636,IF(AND(J245&gt;=41,J245&lt;=80),840,IF(AND(J245&gt;=81,J245&lt;=100),1455,IF(J245&gt;=101,2681,))))</f>
        <v>840</v>
      </c>
      <c r="L245" s="46">
        <f>IF(K245=636,K245*J245,IF(K245=840,40*636+(J245-40)*840,IF(K245=1455,40*636+40*840+(J245-80)*1455,IF(K245=2681,40*636+40*840+20*1455+(J245-100)*2681,))))</f>
        <v>34680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50"/>
        <v>236435</v>
      </c>
      <c r="V245" s="46">
        <f t="shared" si="56"/>
        <v>0</v>
      </c>
      <c r="W245" s="46">
        <f t="shared" si="57"/>
        <v>236435</v>
      </c>
      <c r="X245" s="70">
        <v>236435</v>
      </c>
      <c r="Y245" s="46">
        <f t="shared" si="61"/>
        <v>0</v>
      </c>
    </row>
    <row r="246" spans="1:25" ht="15.75" hidden="1" thickBot="1" x14ac:dyDescent="0.3">
      <c r="B246" s="83" t="s">
        <v>46</v>
      </c>
      <c r="C246" s="84">
        <f t="shared" ref="C246" si="62">D245</f>
        <v>9293</v>
      </c>
      <c r="D246" s="84">
        <v>9931</v>
      </c>
      <c r="E246" s="84">
        <f t="shared" ref="E246" si="63">D246-C246</f>
        <v>638</v>
      </c>
      <c r="F246" s="84">
        <v>146</v>
      </c>
      <c r="G246" s="35">
        <f t="shared" ref="G246" si="64">E246*F246</f>
        <v>93148</v>
      </c>
      <c r="H246" s="84">
        <f t="shared" ref="H246" si="65">I245</f>
        <v>628</v>
      </c>
      <c r="I246" s="84">
        <v>667</v>
      </c>
      <c r="J246" s="84">
        <f t="shared" si="58"/>
        <v>39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24804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50"/>
        <v>224020</v>
      </c>
      <c r="V246" s="36">
        <f t="shared" ref="V246" si="66">Y245</f>
        <v>0</v>
      </c>
      <c r="W246" s="36">
        <f t="shared" ref="W246" si="67">U246+V246</f>
        <v>224020</v>
      </c>
      <c r="X246" s="35">
        <v>224020</v>
      </c>
      <c r="Y246" s="36">
        <f t="shared" ref="Y246" si="68">W246-X246</f>
        <v>0</v>
      </c>
    </row>
    <row r="247" spans="1:25" x14ac:dyDescent="0.25">
      <c r="A247">
        <v>2023</v>
      </c>
      <c r="B247" s="43" t="s">
        <v>35</v>
      </c>
      <c r="C247" s="44">
        <f t="shared" ref="C247:C270" si="69">D246</f>
        <v>9931</v>
      </c>
      <c r="D247" s="44">
        <v>10627</v>
      </c>
      <c r="E247" s="44">
        <f t="shared" ref="E247:E270" si="70">D247-C247</f>
        <v>696</v>
      </c>
      <c r="F247" s="44">
        <v>165</v>
      </c>
      <c r="G247" s="70">
        <f t="shared" ref="G247:G270" si="71">E247*F247</f>
        <v>114840</v>
      </c>
      <c r="H247" s="44">
        <f t="shared" ref="H247:H270" si="72">I246</f>
        <v>667</v>
      </c>
      <c r="I247" s="44">
        <v>752</v>
      </c>
      <c r="J247" s="44">
        <f t="shared" ref="J247:J270" si="73">I247-H247</f>
        <v>85</v>
      </c>
      <c r="K247" s="44">
        <f>IF(J247&lt;=40,717,IF(AND(J247&gt;=41,J247&lt;=80),948,IF(AND(J247&gt;=81,J247&lt;=100),1641,IF(J247&gt;=101,3024,))))</f>
        <v>1641</v>
      </c>
      <c r="L247" s="46">
        <f>IF(K247=717,K247*J247,IF(K247=948,40*717+(J247-40)*948,IF(K247=1641,40*717+40*948+(J247-80)*1641,IF(K247=3024,40*717+40*948+20*1641+(J247-100)*3024,))))</f>
        <v>74805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50"/>
        <v>327994</v>
      </c>
      <c r="V247" s="46">
        <f t="shared" ref="V247:V270" si="74">Y246</f>
        <v>0</v>
      </c>
      <c r="W247" s="46">
        <f t="shared" ref="W247:W270" si="75">U247+V247</f>
        <v>327994</v>
      </c>
      <c r="X247" s="70">
        <v>327994</v>
      </c>
      <c r="Y247" s="46">
        <f t="shared" ref="Y247:Y270" si="76">W247-X247</f>
        <v>0</v>
      </c>
    </row>
    <row r="248" spans="1:25" x14ac:dyDescent="0.25">
      <c r="B248" s="43" t="s">
        <v>36</v>
      </c>
      <c r="C248" s="44">
        <f t="shared" si="69"/>
        <v>10627</v>
      </c>
      <c r="D248" s="44">
        <v>11370</v>
      </c>
      <c r="E248" s="44">
        <f t="shared" si="70"/>
        <v>743</v>
      </c>
      <c r="F248" s="44">
        <v>165</v>
      </c>
      <c r="G248" s="70">
        <f t="shared" si="71"/>
        <v>122595</v>
      </c>
      <c r="H248" s="44">
        <f t="shared" si="72"/>
        <v>752</v>
      </c>
      <c r="I248" s="44">
        <v>796</v>
      </c>
      <c r="J248" s="44">
        <f t="shared" si="73"/>
        <v>44</v>
      </c>
      <c r="K248" s="44">
        <f t="shared" ref="K248:K258" si="77">IF(J248&lt;=40,717,IF(AND(J248&gt;=41,J248&lt;=80),948,IF(AND(J248&gt;=81,J248&lt;=100),1641,IF(J248&gt;=101,3024,))))</f>
        <v>948</v>
      </c>
      <c r="L248" s="46">
        <f t="shared" ref="L248:L258" si="78">IF(K248=717,K248*J248,IF(K248=948,40*717+(J248-40)*948,IF(K248=1641,40*717+40*948+(J248-80)*1641,IF(K248=3024,40*717+40*948+20*1641+(J248-100)*3024,))))</f>
        <v>32472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50"/>
        <v>293483</v>
      </c>
      <c r="V248" s="46">
        <f t="shared" si="74"/>
        <v>0</v>
      </c>
      <c r="W248" s="46">
        <f t="shared" si="75"/>
        <v>293483</v>
      </c>
      <c r="X248" s="70">
        <v>293483</v>
      </c>
      <c r="Y248" s="46">
        <f t="shared" si="76"/>
        <v>0</v>
      </c>
    </row>
    <row r="249" spans="1:25" x14ac:dyDescent="0.25">
      <c r="B249" s="43" t="s">
        <v>37</v>
      </c>
      <c r="C249" s="44">
        <f t="shared" si="69"/>
        <v>11370</v>
      </c>
      <c r="D249" s="44">
        <v>11969</v>
      </c>
      <c r="E249" s="44">
        <f t="shared" si="70"/>
        <v>599</v>
      </c>
      <c r="F249" s="44">
        <v>165</v>
      </c>
      <c r="G249" s="70">
        <f t="shared" si="71"/>
        <v>98835</v>
      </c>
      <c r="H249" s="44">
        <f t="shared" si="72"/>
        <v>796</v>
      </c>
      <c r="I249" s="44">
        <v>823</v>
      </c>
      <c r="J249" s="44">
        <f t="shared" si="73"/>
        <v>27</v>
      </c>
      <c r="K249" s="44">
        <f t="shared" si="77"/>
        <v>717</v>
      </c>
      <c r="L249" s="46">
        <f t="shared" si="78"/>
        <v>19359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50"/>
        <v>256630</v>
      </c>
      <c r="V249" s="46">
        <f t="shared" si="74"/>
        <v>0</v>
      </c>
      <c r="W249" s="46">
        <f t="shared" si="75"/>
        <v>256630</v>
      </c>
      <c r="X249" s="70">
        <v>256630</v>
      </c>
      <c r="Y249" s="46">
        <f t="shared" si="76"/>
        <v>0</v>
      </c>
    </row>
    <row r="250" spans="1:25" x14ac:dyDescent="0.25">
      <c r="B250" s="43" t="s">
        <v>38</v>
      </c>
      <c r="C250" s="44">
        <f t="shared" si="69"/>
        <v>11969</v>
      </c>
      <c r="D250" s="44">
        <v>12571</v>
      </c>
      <c r="E250" s="44">
        <f t="shared" si="70"/>
        <v>602</v>
      </c>
      <c r="F250" s="44">
        <v>165</v>
      </c>
      <c r="G250" s="70">
        <f t="shared" si="71"/>
        <v>99330</v>
      </c>
      <c r="H250" s="44">
        <f t="shared" si="72"/>
        <v>823</v>
      </c>
      <c r="I250" s="44">
        <v>855</v>
      </c>
      <c r="J250" s="44">
        <f t="shared" si="73"/>
        <v>32</v>
      </c>
      <c r="K250" s="44">
        <f t="shared" si="77"/>
        <v>717</v>
      </c>
      <c r="L250" s="46">
        <f t="shared" si="78"/>
        <v>22944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50"/>
        <v>260789</v>
      </c>
      <c r="V250" s="46">
        <f t="shared" si="74"/>
        <v>0</v>
      </c>
      <c r="W250" s="46">
        <f t="shared" si="75"/>
        <v>260789</v>
      </c>
      <c r="X250" s="135"/>
      <c r="Y250" s="46">
        <f t="shared" si="76"/>
        <v>260789</v>
      </c>
    </row>
    <row r="251" spans="1:25" x14ac:dyDescent="0.25">
      <c r="B251" s="43" t="s">
        <v>39</v>
      </c>
      <c r="C251" s="44">
        <f t="shared" si="69"/>
        <v>12571</v>
      </c>
      <c r="D251" s="44">
        <v>13400</v>
      </c>
      <c r="E251" s="44">
        <f t="shared" si="70"/>
        <v>829</v>
      </c>
      <c r="F251" s="44">
        <v>169</v>
      </c>
      <c r="G251" s="70">
        <f t="shared" si="71"/>
        <v>140101</v>
      </c>
      <c r="H251" s="44">
        <f t="shared" si="72"/>
        <v>855</v>
      </c>
      <c r="I251" s="44">
        <v>879</v>
      </c>
      <c r="J251" s="44">
        <f t="shared" si="73"/>
        <v>24</v>
      </c>
      <c r="K251" s="44">
        <f t="shared" si="77"/>
        <v>717</v>
      </c>
      <c r="L251" s="46">
        <f t="shared" si="78"/>
        <v>17208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50"/>
        <v>295882</v>
      </c>
      <c r="V251" s="46">
        <f t="shared" si="74"/>
        <v>260789</v>
      </c>
      <c r="W251" s="46">
        <f t="shared" si="75"/>
        <v>556671</v>
      </c>
      <c r="X251" s="135">
        <v>300000</v>
      </c>
      <c r="Y251" s="46">
        <f t="shared" ref="Y251:Y257" si="79">W251-X251</f>
        <v>256671</v>
      </c>
    </row>
    <row r="252" spans="1:25" x14ac:dyDescent="0.25">
      <c r="B252" s="43" t="s">
        <v>40</v>
      </c>
      <c r="C252" s="44">
        <f t="shared" si="69"/>
        <v>13400</v>
      </c>
      <c r="D252" s="44">
        <v>14427</v>
      </c>
      <c r="E252" s="44">
        <f t="shared" si="70"/>
        <v>1027</v>
      </c>
      <c r="F252" s="44">
        <v>165</v>
      </c>
      <c r="G252" s="70">
        <f t="shared" si="71"/>
        <v>169455</v>
      </c>
      <c r="H252" s="44">
        <f t="shared" si="72"/>
        <v>879</v>
      </c>
      <c r="I252" s="44">
        <v>900</v>
      </c>
      <c r="J252" s="44">
        <f t="shared" si="73"/>
        <v>21</v>
      </c>
      <c r="K252" s="44">
        <f t="shared" si="77"/>
        <v>717</v>
      </c>
      <c r="L252" s="46">
        <f t="shared" si="78"/>
        <v>15057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50"/>
        <v>323102</v>
      </c>
      <c r="V252" s="46">
        <f t="shared" si="74"/>
        <v>256671</v>
      </c>
      <c r="W252" s="46">
        <f t="shared" si="75"/>
        <v>579773</v>
      </c>
      <c r="X252" s="70">
        <v>300000</v>
      </c>
      <c r="Y252" s="46">
        <f t="shared" si="79"/>
        <v>279773</v>
      </c>
    </row>
    <row r="253" spans="1:25" x14ac:dyDescent="0.25">
      <c r="B253" s="43" t="s">
        <v>41</v>
      </c>
      <c r="C253" s="44">
        <f t="shared" si="69"/>
        <v>14427</v>
      </c>
      <c r="D253" s="44">
        <v>15537</v>
      </c>
      <c r="E253" s="44">
        <f t="shared" si="70"/>
        <v>1110</v>
      </c>
      <c r="F253" s="44">
        <v>165</v>
      </c>
      <c r="G253" s="70">
        <f t="shared" si="71"/>
        <v>183150</v>
      </c>
      <c r="H253" s="44">
        <f t="shared" si="72"/>
        <v>900</v>
      </c>
      <c r="I253" s="44">
        <v>917</v>
      </c>
      <c r="J253" s="44">
        <f t="shared" si="73"/>
        <v>17</v>
      </c>
      <c r="K253" s="44">
        <f t="shared" si="77"/>
        <v>717</v>
      </c>
      <c r="L253" s="46">
        <f t="shared" si="78"/>
        <v>12189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50"/>
        <v>333917</v>
      </c>
      <c r="V253" s="46">
        <f t="shared" si="74"/>
        <v>279773</v>
      </c>
      <c r="W253" s="46">
        <f t="shared" si="75"/>
        <v>613690</v>
      </c>
      <c r="X253" s="70">
        <v>350000</v>
      </c>
      <c r="Y253" s="46">
        <f t="shared" si="79"/>
        <v>263690</v>
      </c>
    </row>
    <row r="254" spans="1:25" x14ac:dyDescent="0.25">
      <c r="B254" s="43" t="s">
        <v>42</v>
      </c>
      <c r="C254" s="44">
        <f t="shared" si="69"/>
        <v>15537</v>
      </c>
      <c r="D254" s="44">
        <v>16445</v>
      </c>
      <c r="E254" s="44">
        <f t="shared" si="70"/>
        <v>908</v>
      </c>
      <c r="F254" s="44">
        <v>165</v>
      </c>
      <c r="G254" s="70">
        <f t="shared" si="71"/>
        <v>149820</v>
      </c>
      <c r="H254" s="44">
        <f t="shared" si="72"/>
        <v>917</v>
      </c>
      <c r="I254" s="44">
        <v>938</v>
      </c>
      <c r="J254" s="44">
        <f t="shared" si="73"/>
        <v>21</v>
      </c>
      <c r="K254" s="44">
        <f t="shared" si="77"/>
        <v>717</v>
      </c>
      <c r="L254" s="46">
        <f t="shared" si="78"/>
        <v>15057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50"/>
        <v>303479</v>
      </c>
      <c r="V254" s="46">
        <f t="shared" si="74"/>
        <v>263690</v>
      </c>
      <c r="W254" s="46">
        <f t="shared" si="75"/>
        <v>567169</v>
      </c>
      <c r="X254" s="70">
        <v>300000</v>
      </c>
      <c r="Y254" s="46">
        <f t="shared" si="79"/>
        <v>267169</v>
      </c>
    </row>
    <row r="255" spans="1:25" x14ac:dyDescent="0.25">
      <c r="B255" s="43" t="s">
        <v>43</v>
      </c>
      <c r="C255" s="44">
        <f t="shared" si="69"/>
        <v>16445</v>
      </c>
      <c r="D255" s="44">
        <v>17351</v>
      </c>
      <c r="E255" s="44">
        <f t="shared" si="70"/>
        <v>906</v>
      </c>
      <c r="F255" s="44">
        <v>165</v>
      </c>
      <c r="G255" s="70">
        <f t="shared" si="71"/>
        <v>149490</v>
      </c>
      <c r="H255" s="44">
        <f t="shared" si="72"/>
        <v>938</v>
      </c>
      <c r="I255" s="44">
        <v>963</v>
      </c>
      <c r="J255" s="44">
        <f t="shared" si="73"/>
        <v>25</v>
      </c>
      <c r="K255" s="44">
        <f t="shared" si="77"/>
        <v>717</v>
      </c>
      <c r="L255" s="46">
        <f t="shared" si="78"/>
        <v>17925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50"/>
        <v>306037</v>
      </c>
      <c r="V255" s="46">
        <f t="shared" si="74"/>
        <v>267169</v>
      </c>
      <c r="W255" s="46">
        <f t="shared" si="75"/>
        <v>573206</v>
      </c>
      <c r="X255" s="70">
        <v>300000</v>
      </c>
      <c r="Y255" s="46">
        <f t="shared" si="79"/>
        <v>273206</v>
      </c>
    </row>
    <row r="256" spans="1:25" x14ac:dyDescent="0.25">
      <c r="B256" s="43" t="s">
        <v>44</v>
      </c>
      <c r="C256" s="44">
        <f t="shared" si="69"/>
        <v>17351</v>
      </c>
      <c r="D256" s="44">
        <v>18062</v>
      </c>
      <c r="E256" s="44">
        <f t="shared" si="70"/>
        <v>711</v>
      </c>
      <c r="F256" s="44">
        <v>165</v>
      </c>
      <c r="G256" s="70">
        <f t="shared" si="71"/>
        <v>117315</v>
      </c>
      <c r="H256" s="44">
        <f t="shared" si="72"/>
        <v>963</v>
      </c>
      <c r="I256" s="44">
        <v>992</v>
      </c>
      <c r="J256" s="44">
        <f t="shared" si="73"/>
        <v>29</v>
      </c>
      <c r="K256" s="44">
        <f t="shared" si="77"/>
        <v>717</v>
      </c>
      <c r="L256" s="46">
        <f t="shared" si="78"/>
        <v>20793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50"/>
        <v>276787</v>
      </c>
      <c r="V256" s="46">
        <f t="shared" si="74"/>
        <v>273206</v>
      </c>
      <c r="W256" s="46">
        <f t="shared" si="75"/>
        <v>549993</v>
      </c>
      <c r="X256" s="70">
        <v>300000</v>
      </c>
      <c r="Y256" s="46">
        <f t="shared" si="79"/>
        <v>249993</v>
      </c>
    </row>
    <row r="257" spans="1:25" x14ac:dyDescent="0.25">
      <c r="B257" s="43" t="s">
        <v>45</v>
      </c>
      <c r="C257" s="44">
        <f t="shared" si="69"/>
        <v>18062</v>
      </c>
      <c r="D257" s="44">
        <v>18836</v>
      </c>
      <c r="E257" s="44">
        <f t="shared" si="70"/>
        <v>774</v>
      </c>
      <c r="F257" s="44">
        <v>165</v>
      </c>
      <c r="G257" s="70">
        <f t="shared" si="71"/>
        <v>127710</v>
      </c>
      <c r="H257" s="44">
        <f t="shared" si="72"/>
        <v>992</v>
      </c>
      <c r="I257" s="44">
        <v>1017</v>
      </c>
      <c r="J257" s="44">
        <f t="shared" si="73"/>
        <v>25</v>
      </c>
      <c r="K257" s="44">
        <f t="shared" si="77"/>
        <v>717</v>
      </c>
      <c r="L257" s="46">
        <f t="shared" si="78"/>
        <v>17925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50"/>
        <v>284367</v>
      </c>
      <c r="V257" s="46">
        <f t="shared" si="74"/>
        <v>249993</v>
      </c>
      <c r="W257" s="46">
        <f t="shared" si="75"/>
        <v>534360</v>
      </c>
      <c r="X257" s="70">
        <v>400000</v>
      </c>
      <c r="Y257" s="46">
        <f t="shared" si="79"/>
        <v>134360</v>
      </c>
    </row>
    <row r="258" spans="1:25" ht="15.75" thickBot="1" x14ac:dyDescent="0.3">
      <c r="B258" s="43" t="s">
        <v>46</v>
      </c>
      <c r="C258" s="44">
        <f t="shared" si="69"/>
        <v>18836</v>
      </c>
      <c r="D258" s="44">
        <v>19470</v>
      </c>
      <c r="E258" s="44">
        <f t="shared" si="70"/>
        <v>634</v>
      </c>
      <c r="F258" s="44">
        <v>165</v>
      </c>
      <c r="G258" s="70">
        <f t="shared" si="71"/>
        <v>104610</v>
      </c>
      <c r="H258" s="44">
        <f t="shared" si="72"/>
        <v>1017</v>
      </c>
      <c r="I258" s="44">
        <v>1054</v>
      </c>
      <c r="J258" s="44">
        <f t="shared" si="73"/>
        <v>37</v>
      </c>
      <c r="K258" s="44">
        <f t="shared" si="77"/>
        <v>717</v>
      </c>
      <c r="L258" s="46">
        <f t="shared" si="78"/>
        <v>26529</v>
      </c>
      <c r="M258" s="70">
        <v>4910</v>
      </c>
      <c r="N258" s="70">
        <v>11037</v>
      </c>
      <c r="O258" s="70"/>
      <c r="P258" s="70"/>
      <c r="Q258" s="70"/>
      <c r="R258" s="70"/>
      <c r="S258" s="70">
        <v>122853</v>
      </c>
      <c r="T258" s="70"/>
      <c r="U258" s="70">
        <f t="shared" si="50"/>
        <v>269939</v>
      </c>
      <c r="V258" s="46">
        <f t="shared" si="74"/>
        <v>134360</v>
      </c>
      <c r="W258" s="46">
        <f t="shared" si="75"/>
        <v>404299</v>
      </c>
      <c r="X258" s="70">
        <v>404299</v>
      </c>
      <c r="Y258" s="241">
        <f t="shared" si="76"/>
        <v>0</v>
      </c>
    </row>
    <row r="259" spans="1:25" ht="15.75" thickBot="1" x14ac:dyDescent="0.3">
      <c r="A259">
        <v>2024</v>
      </c>
      <c r="B259" s="195" t="s">
        <v>35</v>
      </c>
      <c r="C259" s="175">
        <f t="shared" si="69"/>
        <v>19470</v>
      </c>
      <c r="D259" s="175">
        <v>20193</v>
      </c>
      <c r="E259" s="175">
        <f t="shared" si="70"/>
        <v>723</v>
      </c>
      <c r="F259" s="175">
        <v>171</v>
      </c>
      <c r="G259" s="177">
        <f t="shared" si="71"/>
        <v>123633</v>
      </c>
      <c r="H259" s="175">
        <f t="shared" si="72"/>
        <v>1054</v>
      </c>
      <c r="I259" s="175">
        <v>1091</v>
      </c>
      <c r="J259" s="175">
        <f t="shared" si="73"/>
        <v>37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27565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300943</v>
      </c>
      <c r="V259" s="176">
        <f t="shared" si="74"/>
        <v>0</v>
      </c>
      <c r="W259" s="176">
        <f t="shared" si="75"/>
        <v>300943</v>
      </c>
      <c r="X259" s="240"/>
      <c r="Y259" s="176">
        <f t="shared" si="76"/>
        <v>300943</v>
      </c>
    </row>
    <row r="260" spans="1:25" hidden="1" x14ac:dyDescent="0.25">
      <c r="B260" s="224" t="s">
        <v>36</v>
      </c>
      <c r="C260" s="225">
        <f>D259</f>
        <v>20193</v>
      </c>
      <c r="D260" s="225"/>
      <c r="E260" s="225">
        <f t="shared" si="70"/>
        <v>-20193</v>
      </c>
      <c r="F260" s="225">
        <v>171</v>
      </c>
      <c r="G260" s="223">
        <f t="shared" si="71"/>
        <v>-3453003</v>
      </c>
      <c r="H260" s="225">
        <f t="shared" si="72"/>
        <v>1091</v>
      </c>
      <c r="I260" s="225"/>
      <c r="J260" s="225">
        <f t="shared" si="73"/>
        <v>-1091</v>
      </c>
      <c r="K260" s="225">
        <f t="shared" ref="K260:K270" si="80">IF(J260&lt;=40,745,IF(AND(J260&gt;=41,J260&lt;=80),985,IF(AND(J260&gt;=81,J260&lt;=100),1705,IF(J260&gt;=101,3142,))))</f>
        <v>745</v>
      </c>
      <c r="L260" s="226">
        <f t="shared" ref="L260:L270" si="81">IF(K260=745,K260*J260,IF(K260=985,40*745+(J260-40)*985,IF(K260=1705,40*745+40*985+(J260-80)*1705,IF(K260=3142,40*745+40*985+20*1705+(J260-100)*3142,))))</f>
        <v>-812795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82">G260+L260+M260+N260++O260+P260+Q260+R260+S260+T260</f>
        <v>-4116053</v>
      </c>
      <c r="V260" s="226">
        <f t="shared" si="74"/>
        <v>300943</v>
      </c>
      <c r="W260" s="226">
        <f t="shared" si="75"/>
        <v>-3815110</v>
      </c>
      <c r="X260" s="227"/>
      <c r="Y260" s="226">
        <f t="shared" si="76"/>
        <v>-3815110</v>
      </c>
    </row>
    <row r="261" spans="1:25" hidden="1" x14ac:dyDescent="0.25">
      <c r="B261" s="224" t="s">
        <v>37</v>
      </c>
      <c r="C261" s="225">
        <f t="shared" si="69"/>
        <v>0</v>
      </c>
      <c r="D261" s="225"/>
      <c r="E261" s="225">
        <f t="shared" si="70"/>
        <v>0</v>
      </c>
      <c r="F261" s="225">
        <v>171</v>
      </c>
      <c r="G261" s="223">
        <f t="shared" si="71"/>
        <v>0</v>
      </c>
      <c r="H261" s="225">
        <f t="shared" si="72"/>
        <v>0</v>
      </c>
      <c r="I261" s="225"/>
      <c r="J261" s="225">
        <f t="shared" si="73"/>
        <v>0</v>
      </c>
      <c r="K261" s="225">
        <f t="shared" si="80"/>
        <v>745</v>
      </c>
      <c r="L261" s="226">
        <f t="shared" si="81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82"/>
        <v>149745</v>
      </c>
      <c r="V261" s="226">
        <f t="shared" si="74"/>
        <v>-3815110</v>
      </c>
      <c r="W261" s="226">
        <f t="shared" si="75"/>
        <v>-3665365</v>
      </c>
      <c r="X261" s="227"/>
      <c r="Y261" s="226">
        <f t="shared" si="76"/>
        <v>-3665365</v>
      </c>
    </row>
    <row r="262" spans="1:25" hidden="1" x14ac:dyDescent="0.25">
      <c r="B262" s="224" t="s">
        <v>38</v>
      </c>
      <c r="C262" s="225">
        <f t="shared" si="69"/>
        <v>0</v>
      </c>
      <c r="D262" s="225"/>
      <c r="E262" s="225">
        <f t="shared" si="70"/>
        <v>0</v>
      </c>
      <c r="F262" s="225">
        <v>171</v>
      </c>
      <c r="G262" s="223">
        <f t="shared" si="71"/>
        <v>0</v>
      </c>
      <c r="H262" s="225">
        <f t="shared" si="72"/>
        <v>0</v>
      </c>
      <c r="I262" s="225"/>
      <c r="J262" s="225">
        <f t="shared" si="73"/>
        <v>0</v>
      </c>
      <c r="K262" s="225">
        <f t="shared" si="80"/>
        <v>745</v>
      </c>
      <c r="L262" s="226">
        <f t="shared" si="81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82"/>
        <v>149745</v>
      </c>
      <c r="V262" s="226">
        <f t="shared" si="74"/>
        <v>-3665365</v>
      </c>
      <c r="W262" s="226">
        <f t="shared" si="75"/>
        <v>-3515620</v>
      </c>
      <c r="X262" s="227"/>
      <c r="Y262" s="226">
        <f t="shared" si="76"/>
        <v>-3515620</v>
      </c>
    </row>
    <row r="263" spans="1:25" hidden="1" x14ac:dyDescent="0.25">
      <c r="B263" s="224" t="s">
        <v>39</v>
      </c>
      <c r="C263" s="225">
        <f t="shared" si="69"/>
        <v>0</v>
      </c>
      <c r="D263" s="225"/>
      <c r="E263" s="225">
        <f t="shared" si="70"/>
        <v>0</v>
      </c>
      <c r="F263" s="225">
        <v>171</v>
      </c>
      <c r="G263" s="223">
        <f t="shared" si="71"/>
        <v>0</v>
      </c>
      <c r="H263" s="225">
        <f t="shared" si="72"/>
        <v>0</v>
      </c>
      <c r="I263" s="225"/>
      <c r="J263" s="225">
        <f t="shared" si="73"/>
        <v>0</v>
      </c>
      <c r="K263" s="225">
        <f t="shared" si="80"/>
        <v>745</v>
      </c>
      <c r="L263" s="226">
        <f t="shared" si="81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82"/>
        <v>149745</v>
      </c>
      <c r="V263" s="226">
        <f t="shared" si="74"/>
        <v>-3515620</v>
      </c>
      <c r="W263" s="226">
        <f t="shared" si="75"/>
        <v>-3365875</v>
      </c>
      <c r="X263" s="227"/>
      <c r="Y263" s="226">
        <f t="shared" si="76"/>
        <v>-3365875</v>
      </c>
    </row>
    <row r="264" spans="1:25" hidden="1" x14ac:dyDescent="0.25">
      <c r="B264" s="224" t="s">
        <v>40</v>
      </c>
      <c r="C264" s="225">
        <f t="shared" si="69"/>
        <v>0</v>
      </c>
      <c r="D264" s="225"/>
      <c r="E264" s="225">
        <f t="shared" si="70"/>
        <v>0</v>
      </c>
      <c r="F264" s="225">
        <v>171</v>
      </c>
      <c r="G264" s="223">
        <f t="shared" si="71"/>
        <v>0</v>
      </c>
      <c r="H264" s="225">
        <f t="shared" si="72"/>
        <v>0</v>
      </c>
      <c r="I264" s="225"/>
      <c r="J264" s="225">
        <f t="shared" si="73"/>
        <v>0</v>
      </c>
      <c r="K264" s="225">
        <f t="shared" si="80"/>
        <v>745</v>
      </c>
      <c r="L264" s="226">
        <f t="shared" si="81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82"/>
        <v>149745</v>
      </c>
      <c r="V264" s="226">
        <f t="shared" si="74"/>
        <v>-3365875</v>
      </c>
      <c r="W264" s="226">
        <f t="shared" si="75"/>
        <v>-3216130</v>
      </c>
      <c r="X264" s="227"/>
      <c r="Y264" s="226">
        <f t="shared" si="76"/>
        <v>-3216130</v>
      </c>
    </row>
    <row r="265" spans="1:25" s="199" customFormat="1" hidden="1" x14ac:dyDescent="0.25">
      <c r="A265"/>
      <c r="B265" s="224" t="s">
        <v>41</v>
      </c>
      <c r="C265" s="225">
        <f t="shared" si="69"/>
        <v>0</v>
      </c>
      <c r="D265" s="225"/>
      <c r="E265" s="225">
        <f t="shared" si="70"/>
        <v>0</v>
      </c>
      <c r="F265" s="225">
        <v>171</v>
      </c>
      <c r="G265" s="223">
        <f t="shared" si="71"/>
        <v>0</v>
      </c>
      <c r="H265" s="225">
        <f t="shared" si="72"/>
        <v>0</v>
      </c>
      <c r="I265" s="225"/>
      <c r="J265" s="225">
        <f t="shared" si="73"/>
        <v>0</v>
      </c>
      <c r="K265" s="225">
        <f t="shared" si="80"/>
        <v>745</v>
      </c>
      <c r="L265" s="226">
        <f t="shared" si="81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82"/>
        <v>149745</v>
      </c>
      <c r="V265" s="226">
        <f t="shared" si="74"/>
        <v>-3216130</v>
      </c>
      <c r="W265" s="226">
        <f t="shared" si="75"/>
        <v>-3066385</v>
      </c>
      <c r="X265" s="227"/>
      <c r="Y265" s="226">
        <f t="shared" si="76"/>
        <v>-3066385</v>
      </c>
    </row>
    <row r="266" spans="1:25" hidden="1" x14ac:dyDescent="0.25">
      <c r="B266" s="224" t="s">
        <v>42</v>
      </c>
      <c r="C266" s="225">
        <f t="shared" si="69"/>
        <v>0</v>
      </c>
      <c r="D266" s="225"/>
      <c r="E266" s="225">
        <f t="shared" si="70"/>
        <v>0</v>
      </c>
      <c r="F266" s="225">
        <v>171</v>
      </c>
      <c r="G266" s="223">
        <f t="shared" si="71"/>
        <v>0</v>
      </c>
      <c r="H266" s="225">
        <f t="shared" si="72"/>
        <v>0</v>
      </c>
      <c r="I266" s="225"/>
      <c r="J266" s="225">
        <f t="shared" si="73"/>
        <v>0</v>
      </c>
      <c r="K266" s="225">
        <f t="shared" si="80"/>
        <v>745</v>
      </c>
      <c r="L266" s="226">
        <f t="shared" si="81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82"/>
        <v>149745</v>
      </c>
      <c r="V266" s="226">
        <f t="shared" si="74"/>
        <v>-3066385</v>
      </c>
      <c r="W266" s="226">
        <f t="shared" si="75"/>
        <v>-2916640</v>
      </c>
      <c r="X266" s="227"/>
      <c r="Y266" s="226">
        <f t="shared" si="76"/>
        <v>-2916640</v>
      </c>
    </row>
    <row r="267" spans="1:25" hidden="1" x14ac:dyDescent="0.25">
      <c r="B267" s="224" t="s">
        <v>43</v>
      </c>
      <c r="C267" s="225">
        <f t="shared" si="69"/>
        <v>0</v>
      </c>
      <c r="D267" s="225"/>
      <c r="E267" s="225">
        <f t="shared" si="70"/>
        <v>0</v>
      </c>
      <c r="F267" s="225">
        <v>171</v>
      </c>
      <c r="G267" s="223">
        <f t="shared" si="71"/>
        <v>0</v>
      </c>
      <c r="H267" s="225">
        <f t="shared" si="72"/>
        <v>0</v>
      </c>
      <c r="I267" s="225"/>
      <c r="J267" s="225">
        <f t="shared" si="73"/>
        <v>0</v>
      </c>
      <c r="K267" s="225">
        <f t="shared" si="80"/>
        <v>745</v>
      </c>
      <c r="L267" s="226">
        <f t="shared" si="81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82"/>
        <v>149745</v>
      </c>
      <c r="V267" s="226">
        <f t="shared" si="74"/>
        <v>-2916640</v>
      </c>
      <c r="W267" s="226">
        <f t="shared" si="75"/>
        <v>-2766895</v>
      </c>
      <c r="X267" s="227"/>
      <c r="Y267" s="226">
        <f t="shared" si="76"/>
        <v>-2766895</v>
      </c>
    </row>
    <row r="268" spans="1:25" hidden="1" x14ac:dyDescent="0.25">
      <c r="B268" s="224" t="s">
        <v>44</v>
      </c>
      <c r="C268" s="225">
        <f t="shared" si="69"/>
        <v>0</v>
      </c>
      <c r="D268" s="225"/>
      <c r="E268" s="225">
        <f t="shared" si="70"/>
        <v>0</v>
      </c>
      <c r="F268" s="225">
        <v>171</v>
      </c>
      <c r="G268" s="223">
        <f t="shared" si="71"/>
        <v>0</v>
      </c>
      <c r="H268" s="225">
        <f t="shared" si="72"/>
        <v>0</v>
      </c>
      <c r="I268" s="225"/>
      <c r="J268" s="225">
        <f t="shared" si="73"/>
        <v>0</v>
      </c>
      <c r="K268" s="225">
        <f t="shared" si="80"/>
        <v>745</v>
      </c>
      <c r="L268" s="226">
        <f t="shared" si="81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82"/>
        <v>149745</v>
      </c>
      <c r="V268" s="226">
        <f t="shared" si="74"/>
        <v>-2766895</v>
      </c>
      <c r="W268" s="226">
        <f t="shared" si="75"/>
        <v>-2617150</v>
      </c>
      <c r="X268" s="227"/>
      <c r="Y268" s="226">
        <f t="shared" si="76"/>
        <v>-2617150</v>
      </c>
    </row>
    <row r="269" spans="1:25" ht="15.75" hidden="1" thickBot="1" x14ac:dyDescent="0.3">
      <c r="B269" s="224" t="s">
        <v>45</v>
      </c>
      <c r="C269" s="225">
        <f t="shared" si="69"/>
        <v>0</v>
      </c>
      <c r="D269" s="225"/>
      <c r="E269" s="225">
        <f t="shared" si="70"/>
        <v>0</v>
      </c>
      <c r="F269" s="225">
        <v>171</v>
      </c>
      <c r="G269" s="223">
        <f t="shared" si="71"/>
        <v>0</v>
      </c>
      <c r="H269" s="225">
        <f t="shared" si="72"/>
        <v>0</v>
      </c>
      <c r="I269" s="225"/>
      <c r="J269" s="225">
        <f t="shared" si="73"/>
        <v>0</v>
      </c>
      <c r="K269" s="225">
        <f t="shared" si="80"/>
        <v>745</v>
      </c>
      <c r="L269" s="226">
        <f t="shared" si="81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82"/>
        <v>149745</v>
      </c>
      <c r="V269" s="226">
        <f t="shared" si="74"/>
        <v>-2617150</v>
      </c>
      <c r="W269" s="226">
        <f t="shared" si="75"/>
        <v>-2467405</v>
      </c>
      <c r="X269" s="227"/>
      <c r="Y269" s="226">
        <f t="shared" si="76"/>
        <v>-2467405</v>
      </c>
    </row>
    <row r="270" spans="1:25" ht="15.75" hidden="1" thickBot="1" x14ac:dyDescent="0.3">
      <c r="B270" s="195" t="s">
        <v>46</v>
      </c>
      <c r="C270" s="175">
        <f t="shared" si="69"/>
        <v>0</v>
      </c>
      <c r="D270" s="175"/>
      <c r="E270" s="175">
        <f t="shared" si="70"/>
        <v>0</v>
      </c>
      <c r="F270" s="175">
        <f>F269</f>
        <v>171</v>
      </c>
      <c r="G270" s="177">
        <f t="shared" si="71"/>
        <v>0</v>
      </c>
      <c r="H270" s="175">
        <f t="shared" si="72"/>
        <v>0</v>
      </c>
      <c r="I270" s="175"/>
      <c r="J270" s="175">
        <f t="shared" si="73"/>
        <v>0</v>
      </c>
      <c r="K270" s="225">
        <f t="shared" si="80"/>
        <v>745</v>
      </c>
      <c r="L270" s="226">
        <f t="shared" si="81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82"/>
        <v>149745</v>
      </c>
      <c r="V270" s="176">
        <f t="shared" si="74"/>
        <v>-2467405</v>
      </c>
      <c r="W270" s="176">
        <f t="shared" si="75"/>
        <v>-2317660</v>
      </c>
      <c r="X270" s="177"/>
      <c r="Y270" s="176">
        <f t="shared" si="76"/>
        <v>-2317660</v>
      </c>
    </row>
    <row r="273" spans="8:13" ht="15.75" thickBot="1" x14ac:dyDescent="0.3"/>
    <row r="274" spans="8:13" ht="15.75" thickBot="1" x14ac:dyDescent="0.3">
      <c r="H274" s="262" t="s">
        <v>166</v>
      </c>
      <c r="I274" s="263"/>
      <c r="J274" s="264"/>
      <c r="M274" s="114"/>
    </row>
    <row r="275" spans="8:13" x14ac:dyDescent="0.25">
      <c r="H275" s="204" t="s">
        <v>109</v>
      </c>
      <c r="I275" s="205"/>
      <c r="J275" s="153">
        <v>717</v>
      </c>
      <c r="M275" s="114"/>
    </row>
    <row r="276" spans="8:13" ht="15.75" thickBot="1" x14ac:dyDescent="0.3">
      <c r="H276" s="206" t="s">
        <v>110</v>
      </c>
      <c r="I276" s="207"/>
      <c r="J276" s="154">
        <v>4910</v>
      </c>
      <c r="M276" s="114"/>
    </row>
    <row r="277" spans="8:13" ht="15.75" thickBot="1" x14ac:dyDescent="0.3">
      <c r="H277" s="260" t="s">
        <v>157</v>
      </c>
      <c r="I277" s="265"/>
      <c r="J277" s="261"/>
    </row>
    <row r="278" spans="8:13" ht="15.75" thickBot="1" x14ac:dyDescent="0.3">
      <c r="H278" s="260" t="s">
        <v>111</v>
      </c>
      <c r="I278" s="261"/>
      <c r="J278" s="155" t="s">
        <v>112</v>
      </c>
    </row>
    <row r="279" spans="8:13" x14ac:dyDescent="0.25">
      <c r="H279" s="208">
        <v>1</v>
      </c>
      <c r="I279" s="157">
        <v>40</v>
      </c>
      <c r="J279" s="158">
        <v>717</v>
      </c>
    </row>
    <row r="280" spans="8:13" x14ac:dyDescent="0.25">
      <c r="H280" s="209">
        <v>41</v>
      </c>
      <c r="I280" s="160">
        <v>80</v>
      </c>
      <c r="J280" s="161">
        <v>948</v>
      </c>
    </row>
    <row r="281" spans="8:13" x14ac:dyDescent="0.25">
      <c r="H281" s="210">
        <v>81</v>
      </c>
      <c r="I281" s="163">
        <v>100</v>
      </c>
      <c r="J281" s="161">
        <v>1641</v>
      </c>
    </row>
    <row r="282" spans="8:13" ht="15.75" thickBot="1" x14ac:dyDescent="0.3">
      <c r="H282" s="211">
        <v>101</v>
      </c>
      <c r="I282" s="165" t="s">
        <v>113</v>
      </c>
      <c r="J282" s="166">
        <v>3024</v>
      </c>
    </row>
    <row r="283" spans="8:13" ht="15.75" thickBot="1" x14ac:dyDescent="0.3">
      <c r="H283" s="167"/>
      <c r="I283" s="168"/>
      <c r="J283" s="169"/>
    </row>
  </sheetData>
  <mergeCells count="11">
    <mergeCell ref="H278:I278"/>
    <mergeCell ref="B1:C1"/>
    <mergeCell ref="D1:F1"/>
    <mergeCell ref="B2:C2"/>
    <mergeCell ref="D2:F2"/>
    <mergeCell ref="B3:C3"/>
    <mergeCell ref="AA5:AA6"/>
    <mergeCell ref="S4:W4"/>
    <mergeCell ref="N4:R4"/>
    <mergeCell ref="H274:J274"/>
    <mergeCell ref="H277:J277"/>
  </mergeCells>
  <phoneticPr fontId="17" type="noConversion"/>
  <conditionalFormatting sqref="Y7:Y222">
    <cfRule type="cellIs" dxfId="1548" priority="37" stopIfTrue="1" operator="lessThan">
      <formula>-0.999999</formula>
    </cfRule>
    <cfRule type="cellIs" dxfId="1547" priority="38" stopIfTrue="1" operator="greaterThan">
      <formula>0.9999999</formula>
    </cfRule>
  </conditionalFormatting>
  <conditionalFormatting sqref="J7:J222">
    <cfRule type="cellIs" dxfId="1546" priority="36" operator="greaterThan">
      <formula>100</formula>
    </cfRule>
  </conditionalFormatting>
  <conditionalFormatting sqref="X7:X192">
    <cfRule type="cellIs" dxfId="1545" priority="35" operator="lessThan">
      <formula>1</formula>
    </cfRule>
  </conditionalFormatting>
  <conditionalFormatting sqref="X196">
    <cfRule type="cellIs" dxfId="1544" priority="34" operator="lessThan">
      <formula>1</formula>
    </cfRule>
  </conditionalFormatting>
  <conditionalFormatting sqref="X201">
    <cfRule type="cellIs" dxfId="1543" priority="33" operator="lessThan">
      <formula>1</formula>
    </cfRule>
  </conditionalFormatting>
  <conditionalFormatting sqref="X203">
    <cfRule type="cellIs" dxfId="1542" priority="32" operator="lessThan">
      <formula>1</formula>
    </cfRule>
  </conditionalFormatting>
  <conditionalFormatting sqref="X205">
    <cfRule type="cellIs" dxfId="1541" priority="31" operator="lessThan">
      <formula>1</formula>
    </cfRule>
  </conditionalFormatting>
  <conditionalFormatting sqref="X207">
    <cfRule type="cellIs" dxfId="1540" priority="30" operator="lessThan">
      <formula>1</formula>
    </cfRule>
  </conditionalFormatting>
  <conditionalFormatting sqref="X209:X210">
    <cfRule type="cellIs" dxfId="1539" priority="29" operator="lessThan">
      <formula>1</formula>
    </cfRule>
  </conditionalFormatting>
  <conditionalFormatting sqref="X212:X214">
    <cfRule type="cellIs" dxfId="1538" priority="28" operator="lessThan">
      <formula>1</formula>
    </cfRule>
  </conditionalFormatting>
  <conditionalFormatting sqref="J223:J258">
    <cfRule type="cellIs" dxfId="1537" priority="27" operator="greaterThan">
      <formula>100</formula>
    </cfRule>
  </conditionalFormatting>
  <conditionalFormatting sqref="X235">
    <cfRule type="cellIs" dxfId="1536" priority="24" operator="lessThan">
      <formula>1</formula>
    </cfRule>
  </conditionalFormatting>
  <conditionalFormatting sqref="X237">
    <cfRule type="cellIs" dxfId="1535" priority="21" operator="lessThan">
      <formula>1</formula>
    </cfRule>
  </conditionalFormatting>
  <conditionalFormatting sqref="Y235:Y241">
    <cfRule type="cellIs" dxfId="1534" priority="19" stopIfTrue="1" operator="lessThan">
      <formula>-0.999999</formula>
    </cfRule>
    <cfRule type="cellIs" dxfId="1533" priority="20" stopIfTrue="1" operator="greaterThan">
      <formula>0.9999999</formula>
    </cfRule>
  </conditionalFormatting>
  <conditionalFormatting sqref="Y250:Y257">
    <cfRule type="cellIs" dxfId="1532" priority="17" stopIfTrue="1" operator="lessThan">
      <formula>-0.999999</formula>
    </cfRule>
    <cfRule type="cellIs" dxfId="1531" priority="18" stopIfTrue="1" operator="greaterThan">
      <formula>0.9999999</formula>
    </cfRule>
  </conditionalFormatting>
  <conditionalFormatting sqref="X250:X251">
    <cfRule type="cellIs" dxfId="1530" priority="16" operator="lessThan">
      <formula>1</formula>
    </cfRule>
  </conditionalFormatting>
  <conditionalFormatting sqref="J259:J270">
    <cfRule type="cellIs" dxfId="1529" priority="15" operator="greaterThan">
      <formula>100</formula>
    </cfRule>
  </conditionalFormatting>
  <conditionalFormatting sqref="Y259:Y263">
    <cfRule type="cellIs" dxfId="1528" priority="13" stopIfTrue="1" operator="lessThan">
      <formula>-0.999999</formula>
    </cfRule>
    <cfRule type="cellIs" dxfId="1527" priority="14" stopIfTrue="1" operator="greaterThan">
      <formula>0.9999999</formula>
    </cfRule>
  </conditionalFormatting>
  <conditionalFormatting sqref="X259:X269">
    <cfRule type="cellIs" dxfId="1526" priority="12" operator="lessThan">
      <formula>1</formula>
    </cfRule>
  </conditionalFormatting>
  <conditionalFormatting sqref="X259:X269">
    <cfRule type="cellIs" dxfId="1525" priority="11" operator="lessThan">
      <formula>1</formula>
    </cfRule>
  </conditionalFormatting>
  <conditionalFormatting sqref="Y264">
    <cfRule type="cellIs" dxfId="1524" priority="9" stopIfTrue="1" operator="lessThan">
      <formula>-0.999999</formula>
    </cfRule>
    <cfRule type="cellIs" dxfId="1523" priority="10" stopIfTrue="1" operator="greaterThan">
      <formula>0.9999999</formula>
    </cfRule>
  </conditionalFormatting>
  <conditionalFormatting sqref="Y265">
    <cfRule type="cellIs" dxfId="1522" priority="7" stopIfTrue="1" operator="lessThan">
      <formula>-0.999999</formula>
    </cfRule>
    <cfRule type="cellIs" dxfId="1521" priority="8" stopIfTrue="1" operator="greaterThan">
      <formula>0.9999999</formula>
    </cfRule>
  </conditionalFormatting>
  <conditionalFormatting sqref="Y266">
    <cfRule type="cellIs" dxfId="1520" priority="5" stopIfTrue="1" operator="lessThan">
      <formula>-0.999999</formula>
    </cfRule>
    <cfRule type="cellIs" dxfId="1519" priority="6" stopIfTrue="1" operator="greaterThan">
      <formula>0.9999999</formula>
    </cfRule>
  </conditionalFormatting>
  <conditionalFormatting sqref="Y267:Y269">
    <cfRule type="cellIs" dxfId="1518" priority="3" stopIfTrue="1" operator="lessThan">
      <formula>-0.999999</formula>
    </cfRule>
    <cfRule type="cellIs" dxfId="1517" priority="4" stopIfTrue="1" operator="greaterThan">
      <formula>0.9999999</formula>
    </cfRule>
  </conditionalFormatting>
  <conditionalFormatting sqref="Y258">
    <cfRule type="cellIs" dxfId="1516" priority="1" stopIfTrue="1" operator="lessThan">
      <formula>-0.999999</formula>
    </cfRule>
    <cfRule type="cellIs" dxfId="1515" priority="2" stopIfTrue="1" operator="greaterThan">
      <formula>0.9999999</formula>
    </cfRule>
  </conditionalFormatting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39"/>
  <dimension ref="A1:AJ283"/>
  <sheetViews>
    <sheetView workbookViewId="0">
      <selection activeCell="V279" sqref="V279"/>
    </sheetView>
  </sheetViews>
  <sheetFormatPr baseColWidth="10" defaultRowHeight="15" x14ac:dyDescent="0.25"/>
  <cols>
    <col min="2" max="2" width="13.7109375" customWidth="1"/>
    <col min="3" max="4" width="11.140625" hidden="1" customWidth="1"/>
    <col min="5" max="12" width="0" hidden="1" customWidth="1"/>
    <col min="13" max="13" width="12.7109375" customWidth="1"/>
    <col min="14" max="14" width="11.5703125" bestFit="1" customWidth="1"/>
    <col min="15" max="15" width="9.28515625" bestFit="1" customWidth="1"/>
    <col min="16" max="16" width="14.28515625" customWidth="1"/>
    <col min="17" max="17" width="11.85546875" bestFit="1" customWidth="1"/>
    <col min="18" max="18" width="12.140625" hidden="1" customWidth="1"/>
    <col min="19" max="19" width="12.28515625" customWidth="1"/>
    <col min="20" max="20" width="11.42578125" customWidth="1"/>
    <col min="21" max="21" width="13.42578125" customWidth="1"/>
    <col min="22" max="22" width="12.85546875" bestFit="1" customWidth="1"/>
    <col min="23" max="23" width="12.42578125" customWidth="1"/>
    <col min="24" max="26" width="13.42578125" customWidth="1"/>
    <col min="27" max="27" width="0" hidden="1" customWidth="1"/>
  </cols>
  <sheetData>
    <row r="1" spans="1:27" x14ac:dyDescent="0.25">
      <c r="B1" s="266" t="s">
        <v>0</v>
      </c>
      <c r="C1" s="266"/>
      <c r="M1" s="267">
        <v>8</v>
      </c>
      <c r="N1" s="267"/>
      <c r="O1" s="267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M2" s="268" t="s">
        <v>48</v>
      </c>
      <c r="N2" s="268"/>
      <c r="O2" s="268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202" t="s">
        <v>128</v>
      </c>
      <c r="B3" s="269" t="s">
        <v>2</v>
      </c>
      <c r="C3" s="269"/>
      <c r="M3" s="145" t="s">
        <v>75</v>
      </c>
      <c r="N3" s="143"/>
      <c r="O3" s="143"/>
      <c r="P3" s="1"/>
      <c r="Q3" s="1"/>
      <c r="R3" s="1"/>
      <c r="S3" s="1"/>
      <c r="T3" s="1"/>
      <c r="U3" s="1"/>
      <c r="V3" s="1"/>
      <c r="W3" s="1"/>
    </row>
    <row r="4" spans="1:27" ht="19.5" customHeight="1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7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5.75" hidden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f t="shared" si="6"/>
        <v>0</v>
      </c>
      <c r="V96" s="21">
        <f t="shared" si="9"/>
        <v>0</v>
      </c>
      <c r="W96" s="21">
        <f t="shared" si="7"/>
        <v>0</v>
      </c>
      <c r="X96" s="20">
        <v>0</v>
      </c>
      <c r="Y96" s="21">
        <f t="shared" si="8"/>
        <v>0</v>
      </c>
      <c r="AA96">
        <f t="shared" si="10"/>
        <v>0</v>
      </c>
    </row>
    <row r="97" spans="1:27" ht="28.5" hidden="1" customHeight="1" thickBot="1" x14ac:dyDescent="0.3">
      <c r="A97" s="18"/>
      <c r="B97" s="19" t="s">
        <v>41</v>
      </c>
      <c r="C97" s="20">
        <v>0</v>
      </c>
      <c r="D97" s="20">
        <v>0</v>
      </c>
      <c r="E97" s="20">
        <v>0</v>
      </c>
      <c r="F97" s="20">
        <v>0</v>
      </c>
      <c r="G97" s="20">
        <v>0</v>
      </c>
      <c r="H97" s="20">
        <v>0</v>
      </c>
      <c r="I97" s="20">
        <v>0</v>
      </c>
      <c r="J97" s="20">
        <v>0</v>
      </c>
      <c r="K97" s="20">
        <v>0</v>
      </c>
      <c r="L97" s="20">
        <v>0</v>
      </c>
      <c r="M97" s="20"/>
      <c r="N97" s="20"/>
      <c r="O97" s="21"/>
      <c r="P97" s="21"/>
      <c r="Q97" s="20">
        <v>0</v>
      </c>
      <c r="R97" s="20">
        <v>0</v>
      </c>
      <c r="S97" s="20">
        <v>55000</v>
      </c>
      <c r="T97" s="20"/>
      <c r="U97" s="20">
        <f t="shared" si="6"/>
        <v>55000</v>
      </c>
      <c r="V97" s="21">
        <v>55000</v>
      </c>
      <c r="W97" s="21">
        <f t="shared" si="7"/>
        <v>110000</v>
      </c>
      <c r="X97" s="20">
        <v>110000</v>
      </c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>
        <v>0</v>
      </c>
      <c r="D98" s="20">
        <v>0</v>
      </c>
      <c r="E98" s="20">
        <v>0</v>
      </c>
      <c r="F98" s="20">
        <v>0</v>
      </c>
      <c r="G98" s="20">
        <v>0</v>
      </c>
      <c r="H98" s="20">
        <v>0</v>
      </c>
      <c r="I98" s="20">
        <v>0</v>
      </c>
      <c r="J98" s="20">
        <v>0</v>
      </c>
      <c r="K98" s="20">
        <v>0</v>
      </c>
      <c r="L98" s="20">
        <v>0</v>
      </c>
      <c r="M98" s="20"/>
      <c r="N98" s="20"/>
      <c r="O98" s="21"/>
      <c r="P98" s="21"/>
      <c r="Q98" s="20">
        <v>0</v>
      </c>
      <c r="R98" s="20">
        <v>0</v>
      </c>
      <c r="S98" s="20">
        <v>55000</v>
      </c>
      <c r="T98" s="20">
        <v>0</v>
      </c>
      <c r="U98" s="20">
        <f t="shared" ref="U98:U129" si="11">G98+L98+M98+R98+S98+N98+Q98+T98</f>
        <v>55000</v>
      </c>
      <c r="V98" s="21">
        <f t="shared" si="9"/>
        <v>0</v>
      </c>
      <c r="W98" s="21">
        <f t="shared" si="7"/>
        <v>55000</v>
      </c>
      <c r="X98" s="20">
        <v>55000</v>
      </c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0</v>
      </c>
      <c r="E99" s="20">
        <v>0</v>
      </c>
      <c r="F99" s="20">
        <v>0</v>
      </c>
      <c r="G99" s="20">
        <v>0</v>
      </c>
      <c r="H99" s="20">
        <v>0</v>
      </c>
      <c r="I99" s="20">
        <v>0</v>
      </c>
      <c r="J99" s="20">
        <v>0</v>
      </c>
      <c r="K99" s="20">
        <v>0</v>
      </c>
      <c r="L99" s="20">
        <v>0</v>
      </c>
      <c r="M99" s="20"/>
      <c r="N99" s="20"/>
      <c r="O99" s="21"/>
      <c r="P99" s="21"/>
      <c r="Q99" s="20">
        <v>0</v>
      </c>
      <c r="R99" s="20">
        <v>0</v>
      </c>
      <c r="S99" s="20">
        <v>55000</v>
      </c>
      <c r="T99" s="20"/>
      <c r="U99" s="20">
        <f t="shared" si="11"/>
        <v>55000</v>
      </c>
      <c r="V99" s="21">
        <f t="shared" si="9"/>
        <v>0</v>
      </c>
      <c r="W99" s="21">
        <f t="shared" si="7"/>
        <v>55000</v>
      </c>
      <c r="X99" s="20">
        <v>55000</v>
      </c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0</v>
      </c>
      <c r="D100" s="20">
        <v>0</v>
      </c>
      <c r="E100" s="20">
        <v>0</v>
      </c>
      <c r="F100" s="20">
        <v>0</v>
      </c>
      <c r="G100" s="20">
        <v>0</v>
      </c>
      <c r="H100" s="20">
        <v>0</v>
      </c>
      <c r="I100" s="20">
        <v>0</v>
      </c>
      <c r="J100" s="20">
        <v>0</v>
      </c>
      <c r="K100" s="20">
        <v>0</v>
      </c>
      <c r="L100" s="20">
        <v>0</v>
      </c>
      <c r="M100" s="20"/>
      <c r="N100" s="20"/>
      <c r="O100" s="21"/>
      <c r="P100" s="21"/>
      <c r="Q100" s="20">
        <v>0</v>
      </c>
      <c r="R100" s="20">
        <v>0</v>
      </c>
      <c r="S100" s="20">
        <v>55000</v>
      </c>
      <c r="T100" s="20"/>
      <c r="U100" s="20">
        <f t="shared" si="11"/>
        <v>55000</v>
      </c>
      <c r="V100" s="21">
        <f t="shared" si="9"/>
        <v>0</v>
      </c>
      <c r="W100" s="21">
        <f t="shared" si="7"/>
        <v>55000</v>
      </c>
      <c r="X100" s="20">
        <v>0</v>
      </c>
      <c r="Y100" s="21">
        <f t="shared" si="8"/>
        <v>55000</v>
      </c>
      <c r="AA100">
        <f t="shared" si="10"/>
        <v>1</v>
      </c>
    </row>
    <row r="101" spans="1:27" ht="17.25" hidden="1" customHeight="1" thickBot="1" x14ac:dyDescent="0.3">
      <c r="A101" s="18"/>
      <c r="B101" s="19" t="s">
        <v>45</v>
      </c>
      <c r="C101" s="20">
        <v>0</v>
      </c>
      <c r="D101" s="20">
        <v>0</v>
      </c>
      <c r="E101" s="20">
        <v>0</v>
      </c>
      <c r="F101" s="20">
        <v>0</v>
      </c>
      <c r="G101" s="20">
        <v>0</v>
      </c>
      <c r="H101" s="20">
        <v>0</v>
      </c>
      <c r="I101" s="20">
        <v>0</v>
      </c>
      <c r="J101" s="20">
        <v>0</v>
      </c>
      <c r="K101" s="20">
        <v>0</v>
      </c>
      <c r="L101" s="20">
        <v>0</v>
      </c>
      <c r="M101" s="20"/>
      <c r="N101" s="20"/>
      <c r="O101" s="21"/>
      <c r="P101" s="21"/>
      <c r="Q101" s="20">
        <v>0</v>
      </c>
      <c r="R101" s="20">
        <v>0</v>
      </c>
      <c r="S101" s="20">
        <v>55000</v>
      </c>
      <c r="T101" s="20"/>
      <c r="U101" s="20">
        <f t="shared" si="11"/>
        <v>55000</v>
      </c>
      <c r="V101" s="21">
        <f t="shared" si="9"/>
        <v>55000</v>
      </c>
      <c r="W101" s="21">
        <f t="shared" si="7"/>
        <v>110000</v>
      </c>
      <c r="X101" s="20">
        <v>70000</v>
      </c>
      <c r="Y101" s="21">
        <f t="shared" si="8"/>
        <v>40000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>
        <v>0</v>
      </c>
      <c r="D102" s="20">
        <v>0</v>
      </c>
      <c r="E102" s="20">
        <v>0</v>
      </c>
      <c r="F102" s="20">
        <v>0</v>
      </c>
      <c r="G102" s="20">
        <v>0</v>
      </c>
      <c r="H102" s="20">
        <v>0</v>
      </c>
      <c r="I102" s="20">
        <v>0</v>
      </c>
      <c r="J102" s="20">
        <v>0</v>
      </c>
      <c r="K102" s="20">
        <v>0</v>
      </c>
      <c r="L102" s="20">
        <v>0</v>
      </c>
      <c r="M102" s="20"/>
      <c r="N102" s="20"/>
      <c r="O102" s="21"/>
      <c r="P102" s="21"/>
      <c r="Q102" s="20">
        <v>0</v>
      </c>
      <c r="R102" s="20">
        <v>0</v>
      </c>
      <c r="S102" s="20">
        <v>55000</v>
      </c>
      <c r="T102" s="20"/>
      <c r="U102" s="20">
        <f t="shared" si="11"/>
        <v>55000</v>
      </c>
      <c r="V102" s="21">
        <f t="shared" si="9"/>
        <v>40000</v>
      </c>
      <c r="W102" s="21">
        <f t="shared" si="7"/>
        <v>95000</v>
      </c>
      <c r="X102" s="20">
        <v>95000</v>
      </c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0</v>
      </c>
      <c r="D103" s="20">
        <v>0</v>
      </c>
      <c r="E103" s="20">
        <v>0</v>
      </c>
      <c r="F103" s="20">
        <v>0</v>
      </c>
      <c r="G103" s="20">
        <v>0</v>
      </c>
      <c r="H103" s="20">
        <v>0</v>
      </c>
      <c r="I103" s="20">
        <v>0</v>
      </c>
      <c r="J103" s="20">
        <v>0</v>
      </c>
      <c r="K103" s="20">
        <v>0</v>
      </c>
      <c r="L103" s="20">
        <v>0</v>
      </c>
      <c r="M103" s="20"/>
      <c r="N103" s="20"/>
      <c r="O103" s="21"/>
      <c r="P103" s="21"/>
      <c r="Q103" s="20">
        <v>0</v>
      </c>
      <c r="R103" s="20">
        <v>0</v>
      </c>
      <c r="S103" s="20">
        <v>56650</v>
      </c>
      <c r="T103" s="20"/>
      <c r="U103" s="20">
        <f t="shared" si="11"/>
        <v>56650</v>
      </c>
      <c r="V103" s="21">
        <f t="shared" si="9"/>
        <v>0</v>
      </c>
      <c r="W103" s="21">
        <f t="shared" si="7"/>
        <v>56650</v>
      </c>
      <c r="X103" s="20">
        <v>55000</v>
      </c>
      <c r="Y103" s="21">
        <f t="shared" si="8"/>
        <v>1650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0</v>
      </c>
      <c r="D104" s="20">
        <v>0</v>
      </c>
      <c r="E104" s="20">
        <v>0</v>
      </c>
      <c r="F104" s="20">
        <v>0</v>
      </c>
      <c r="G104" s="20">
        <v>0</v>
      </c>
      <c r="H104" s="20">
        <v>0</v>
      </c>
      <c r="I104" s="20">
        <v>0</v>
      </c>
      <c r="J104" s="20">
        <v>0</v>
      </c>
      <c r="K104" s="20">
        <v>0</v>
      </c>
      <c r="L104" s="20">
        <v>0</v>
      </c>
      <c r="M104" s="20"/>
      <c r="N104" s="20"/>
      <c r="O104" s="21"/>
      <c r="P104" s="21"/>
      <c r="Q104" s="20">
        <v>0</v>
      </c>
      <c r="R104" s="20">
        <v>0</v>
      </c>
      <c r="S104" s="20">
        <v>56650</v>
      </c>
      <c r="T104" s="20"/>
      <c r="U104" s="20">
        <f t="shared" si="11"/>
        <v>56650</v>
      </c>
      <c r="V104" s="21">
        <f t="shared" si="9"/>
        <v>1650</v>
      </c>
      <c r="W104" s="21">
        <f t="shared" si="7"/>
        <v>58300</v>
      </c>
      <c r="X104" s="20">
        <v>58300</v>
      </c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0</v>
      </c>
      <c r="D105" s="20">
        <v>0</v>
      </c>
      <c r="E105" s="20">
        <v>0</v>
      </c>
      <c r="F105" s="20">
        <v>0</v>
      </c>
      <c r="G105" s="20">
        <v>0</v>
      </c>
      <c r="H105" s="20">
        <v>0</v>
      </c>
      <c r="I105" s="20">
        <v>0</v>
      </c>
      <c r="J105" s="20">
        <v>0</v>
      </c>
      <c r="K105" s="20">
        <v>0</v>
      </c>
      <c r="L105" s="20">
        <v>0</v>
      </c>
      <c r="M105" s="20"/>
      <c r="N105" s="20"/>
      <c r="O105" s="21"/>
      <c r="P105" s="21"/>
      <c r="Q105" s="20">
        <v>0</v>
      </c>
      <c r="R105" s="20">
        <v>0</v>
      </c>
      <c r="S105" s="20">
        <v>56650</v>
      </c>
      <c r="T105" s="20"/>
      <c r="U105" s="20">
        <f t="shared" si="11"/>
        <v>56650</v>
      </c>
      <c r="V105" s="21">
        <f t="shared" si="9"/>
        <v>0</v>
      </c>
      <c r="W105" s="21">
        <f t="shared" si="7"/>
        <v>56650</v>
      </c>
      <c r="X105" s="20">
        <v>0</v>
      </c>
      <c r="Y105" s="21">
        <f t="shared" si="8"/>
        <v>56650</v>
      </c>
      <c r="AA105">
        <f t="shared" si="10"/>
        <v>1</v>
      </c>
    </row>
    <row r="106" spans="1:27" ht="15.75" hidden="1" thickBot="1" x14ac:dyDescent="0.3">
      <c r="A106" s="18"/>
      <c r="B106" s="19" t="s">
        <v>38</v>
      </c>
      <c r="C106" s="20">
        <v>0</v>
      </c>
      <c r="D106" s="20">
        <v>0</v>
      </c>
      <c r="E106" s="20">
        <v>0</v>
      </c>
      <c r="F106" s="20">
        <v>0</v>
      </c>
      <c r="G106" s="20">
        <v>0</v>
      </c>
      <c r="H106" s="20">
        <v>0</v>
      </c>
      <c r="I106" s="20">
        <v>0</v>
      </c>
      <c r="J106" s="20">
        <v>0</v>
      </c>
      <c r="K106" s="20">
        <v>0</v>
      </c>
      <c r="L106" s="20">
        <v>0</v>
      </c>
      <c r="M106" s="20"/>
      <c r="N106" s="20"/>
      <c r="O106" s="21"/>
      <c r="P106" s="21"/>
      <c r="Q106" s="20">
        <v>0</v>
      </c>
      <c r="R106" s="20">
        <v>0</v>
      </c>
      <c r="S106" s="20">
        <v>56650</v>
      </c>
      <c r="T106" s="20"/>
      <c r="U106" s="20">
        <f t="shared" si="11"/>
        <v>56650</v>
      </c>
      <c r="V106" s="21">
        <f t="shared" si="9"/>
        <v>56650</v>
      </c>
      <c r="W106" s="21">
        <f t="shared" si="7"/>
        <v>113300</v>
      </c>
      <c r="X106" s="20">
        <v>113300</v>
      </c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>
        <v>0</v>
      </c>
      <c r="D107" s="20">
        <v>0</v>
      </c>
      <c r="E107" s="20">
        <v>0</v>
      </c>
      <c r="F107" s="20">
        <v>0</v>
      </c>
      <c r="G107" s="20">
        <v>0</v>
      </c>
      <c r="H107" s="20">
        <v>0</v>
      </c>
      <c r="I107" s="20">
        <v>0</v>
      </c>
      <c r="J107" s="20">
        <v>0</v>
      </c>
      <c r="K107" s="20">
        <v>0</v>
      </c>
      <c r="L107" s="20">
        <v>0</v>
      </c>
      <c r="M107" s="20"/>
      <c r="N107" s="20"/>
      <c r="O107" s="21"/>
      <c r="P107" s="21"/>
      <c r="Q107" s="20">
        <v>0</v>
      </c>
      <c r="R107" s="20">
        <v>0</v>
      </c>
      <c r="S107" s="20">
        <v>56650</v>
      </c>
      <c r="T107" s="20"/>
      <c r="U107" s="20">
        <f t="shared" si="11"/>
        <v>56650</v>
      </c>
      <c r="V107" s="21">
        <f t="shared" si="9"/>
        <v>0</v>
      </c>
      <c r="W107" s="21">
        <f t="shared" si="7"/>
        <v>56650</v>
      </c>
      <c r="X107" s="20">
        <v>56650</v>
      </c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0</v>
      </c>
      <c r="D108" s="20">
        <v>0</v>
      </c>
      <c r="E108" s="20">
        <v>0</v>
      </c>
      <c r="F108" s="20">
        <v>0</v>
      </c>
      <c r="G108" s="20">
        <v>0</v>
      </c>
      <c r="H108" s="20">
        <v>0</v>
      </c>
      <c r="I108" s="20">
        <v>0</v>
      </c>
      <c r="J108" s="20">
        <v>0</v>
      </c>
      <c r="K108" s="20">
        <v>0</v>
      </c>
      <c r="L108" s="20">
        <v>0</v>
      </c>
      <c r="M108" s="20"/>
      <c r="N108" s="20"/>
      <c r="O108" s="21"/>
      <c r="P108" s="21"/>
      <c r="Q108" s="20">
        <v>0</v>
      </c>
      <c r="R108" s="20">
        <v>0</v>
      </c>
      <c r="S108" s="20">
        <v>56650</v>
      </c>
      <c r="T108" s="20"/>
      <c r="U108" s="20">
        <f t="shared" si="11"/>
        <v>56650</v>
      </c>
      <c r="V108" s="21">
        <f t="shared" si="9"/>
        <v>0</v>
      </c>
      <c r="W108" s="21">
        <f t="shared" si="7"/>
        <v>56650</v>
      </c>
      <c r="X108" s="20">
        <v>56650</v>
      </c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0</v>
      </c>
      <c r="D109" s="20">
        <v>0</v>
      </c>
      <c r="E109" s="20">
        <v>0</v>
      </c>
      <c r="F109" s="20">
        <v>0</v>
      </c>
      <c r="G109" s="20">
        <v>0</v>
      </c>
      <c r="H109" s="20">
        <v>0</v>
      </c>
      <c r="I109" s="20">
        <v>0</v>
      </c>
      <c r="J109" s="20">
        <v>0</v>
      </c>
      <c r="K109" s="20">
        <v>0</v>
      </c>
      <c r="L109" s="20">
        <v>0</v>
      </c>
      <c r="M109" s="20"/>
      <c r="N109" s="20"/>
      <c r="O109" s="21"/>
      <c r="P109" s="21"/>
      <c r="Q109" s="20">
        <v>0</v>
      </c>
      <c r="R109" s="20">
        <v>0</v>
      </c>
      <c r="S109" s="20">
        <v>56650</v>
      </c>
      <c r="T109" s="20"/>
      <c r="U109" s="20">
        <f t="shared" si="11"/>
        <v>56650</v>
      </c>
      <c r="V109" s="21">
        <f t="shared" si="9"/>
        <v>0</v>
      </c>
      <c r="W109" s="21">
        <f t="shared" si="7"/>
        <v>56650</v>
      </c>
      <c r="X109" s="20">
        <v>300</v>
      </c>
      <c r="Y109" s="21">
        <f t="shared" si="8"/>
        <v>56350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0</v>
      </c>
      <c r="D110" s="20">
        <v>0</v>
      </c>
      <c r="E110" s="20">
        <v>0</v>
      </c>
      <c r="F110" s="20">
        <v>0</v>
      </c>
      <c r="G110" s="20">
        <v>0</v>
      </c>
      <c r="H110" s="20">
        <v>0</v>
      </c>
      <c r="I110" s="20">
        <v>0</v>
      </c>
      <c r="J110" s="20">
        <v>0</v>
      </c>
      <c r="K110" s="20">
        <v>0</v>
      </c>
      <c r="L110" s="20">
        <v>0</v>
      </c>
      <c r="M110" s="20"/>
      <c r="N110" s="20"/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1"/>
        <v>56650</v>
      </c>
      <c r="V110" s="21">
        <f t="shared" si="9"/>
        <v>56350</v>
      </c>
      <c r="W110" s="21">
        <f t="shared" si="7"/>
        <v>113000</v>
      </c>
      <c r="X110" s="20">
        <v>113000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0</v>
      </c>
      <c r="D111" s="20">
        <v>0</v>
      </c>
      <c r="E111" s="20">
        <v>0</v>
      </c>
      <c r="F111" s="20">
        <v>0</v>
      </c>
      <c r="G111" s="20">
        <v>0</v>
      </c>
      <c r="H111" s="20">
        <v>0</v>
      </c>
      <c r="I111" s="20">
        <v>0</v>
      </c>
      <c r="J111" s="20">
        <v>0</v>
      </c>
      <c r="K111" s="20">
        <v>0</v>
      </c>
      <c r="L111" s="20">
        <v>0</v>
      </c>
      <c r="M111" s="20"/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1"/>
        <v>56650</v>
      </c>
      <c r="V111" s="21">
        <f t="shared" si="9"/>
        <v>0</v>
      </c>
      <c r="W111" s="21">
        <f t="shared" si="7"/>
        <v>56650</v>
      </c>
      <c r="X111" s="20">
        <v>56650</v>
      </c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0</v>
      </c>
      <c r="D112" s="20">
        <v>0</v>
      </c>
      <c r="E112" s="20">
        <v>0</v>
      </c>
      <c r="F112" s="20">
        <v>0</v>
      </c>
      <c r="G112" s="20">
        <v>0</v>
      </c>
      <c r="H112" s="20">
        <v>0</v>
      </c>
      <c r="I112" s="20">
        <v>0</v>
      </c>
      <c r="J112" s="20">
        <v>0</v>
      </c>
      <c r="K112" s="20">
        <v>0</v>
      </c>
      <c r="L112" s="20">
        <v>0</v>
      </c>
      <c r="M112" s="20"/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56650</v>
      </c>
      <c r="V112" s="21">
        <f t="shared" si="9"/>
        <v>0</v>
      </c>
      <c r="W112" s="21">
        <f t="shared" si="7"/>
        <v>56650</v>
      </c>
      <c r="X112" s="20">
        <v>0</v>
      </c>
      <c r="Y112" s="21">
        <f t="shared" si="8"/>
        <v>56650</v>
      </c>
      <c r="AA112">
        <f t="shared" si="10"/>
        <v>1</v>
      </c>
    </row>
    <row r="113" spans="1:27" ht="15.75" hidden="1" thickBot="1" x14ac:dyDescent="0.3">
      <c r="A113" s="18"/>
      <c r="B113" s="19" t="s">
        <v>45</v>
      </c>
      <c r="C113" s="20">
        <v>0</v>
      </c>
      <c r="D113" s="20">
        <v>0</v>
      </c>
      <c r="E113" s="20">
        <v>0</v>
      </c>
      <c r="F113" s="20">
        <v>0</v>
      </c>
      <c r="G113" s="20">
        <v>0</v>
      </c>
      <c r="H113" s="20">
        <v>0</v>
      </c>
      <c r="I113" s="20">
        <v>0</v>
      </c>
      <c r="J113" s="20">
        <v>0</v>
      </c>
      <c r="K113" s="20">
        <v>0</v>
      </c>
      <c r="L113" s="20">
        <v>0</v>
      </c>
      <c r="M113" s="20"/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56650</v>
      </c>
      <c r="V113" s="21">
        <f t="shared" si="9"/>
        <v>56650</v>
      </c>
      <c r="W113" s="21">
        <f t="shared" si="7"/>
        <v>113300</v>
      </c>
      <c r="X113" s="20">
        <v>113300</v>
      </c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0</v>
      </c>
      <c r="D114" s="20">
        <v>0</v>
      </c>
      <c r="E114" s="20">
        <v>0</v>
      </c>
      <c r="F114" s="20">
        <v>0</v>
      </c>
      <c r="G114" s="20">
        <v>0</v>
      </c>
      <c r="H114" s="20">
        <v>0</v>
      </c>
      <c r="I114" s="20">
        <v>0</v>
      </c>
      <c r="J114" s="20">
        <v>0</v>
      </c>
      <c r="K114" s="20">
        <v>0</v>
      </c>
      <c r="L114" s="20">
        <v>0</v>
      </c>
      <c r="M114" s="20"/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56650</v>
      </c>
      <c r="V114" s="21">
        <f t="shared" si="9"/>
        <v>0</v>
      </c>
      <c r="W114" s="21">
        <f t="shared" si="7"/>
        <v>56650</v>
      </c>
      <c r="X114" s="20">
        <v>56650</v>
      </c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0</v>
      </c>
      <c r="D115" s="20">
        <v>0</v>
      </c>
      <c r="E115" s="20">
        <v>0</v>
      </c>
      <c r="F115" s="20">
        <v>0</v>
      </c>
      <c r="G115" s="20">
        <v>0</v>
      </c>
      <c r="H115" s="20">
        <v>0</v>
      </c>
      <c r="I115" s="20">
        <v>0</v>
      </c>
      <c r="J115" s="20">
        <v>0</v>
      </c>
      <c r="K115" s="20">
        <v>0</v>
      </c>
      <c r="L115" s="20">
        <v>0</v>
      </c>
      <c r="M115" s="20"/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58859</v>
      </c>
      <c r="V115" s="21">
        <f t="shared" si="9"/>
        <v>0</v>
      </c>
      <c r="W115" s="21">
        <f t="shared" si="7"/>
        <v>58859</v>
      </c>
      <c r="X115" s="20">
        <v>58859</v>
      </c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0</v>
      </c>
      <c r="D116" s="20">
        <v>0</v>
      </c>
      <c r="E116" s="20">
        <v>0</v>
      </c>
      <c r="F116" s="20">
        <v>0</v>
      </c>
      <c r="G116" s="20">
        <v>0</v>
      </c>
      <c r="H116" s="20">
        <v>0</v>
      </c>
      <c r="I116" s="20">
        <v>0</v>
      </c>
      <c r="J116" s="20">
        <v>0</v>
      </c>
      <c r="K116" s="20">
        <v>0</v>
      </c>
      <c r="L116" s="20">
        <v>0</v>
      </c>
      <c r="M116" s="20"/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58859</v>
      </c>
      <c r="V116" s="21">
        <f t="shared" si="9"/>
        <v>0</v>
      </c>
      <c r="W116" s="21">
        <f t="shared" si="7"/>
        <v>58859</v>
      </c>
      <c r="X116" s="20">
        <v>0</v>
      </c>
      <c r="Y116" s="21">
        <f t="shared" si="8"/>
        <v>58859</v>
      </c>
      <c r="AA116">
        <f t="shared" si="10"/>
        <v>1</v>
      </c>
    </row>
    <row r="117" spans="1:27" ht="15.75" hidden="1" thickBot="1" x14ac:dyDescent="0.3">
      <c r="A117" s="18"/>
      <c r="B117" s="19" t="s">
        <v>37</v>
      </c>
      <c r="C117" s="20">
        <v>0</v>
      </c>
      <c r="D117" s="20">
        <v>0</v>
      </c>
      <c r="E117" s="20">
        <v>0</v>
      </c>
      <c r="F117" s="20">
        <v>0</v>
      </c>
      <c r="G117" s="20">
        <v>0</v>
      </c>
      <c r="H117" s="20">
        <v>0</v>
      </c>
      <c r="I117" s="20">
        <v>0</v>
      </c>
      <c r="J117" s="20">
        <v>0</v>
      </c>
      <c r="K117" s="20">
        <v>0</v>
      </c>
      <c r="L117" s="20">
        <v>0</v>
      </c>
      <c r="M117" s="20"/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58859</v>
      </c>
      <c r="V117" s="21">
        <f t="shared" si="9"/>
        <v>58859</v>
      </c>
      <c r="W117" s="21">
        <f t="shared" si="7"/>
        <v>117718</v>
      </c>
      <c r="X117" s="20">
        <v>117718</v>
      </c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0</v>
      </c>
      <c r="D118" s="20">
        <v>0</v>
      </c>
      <c r="E118" s="20">
        <v>0</v>
      </c>
      <c r="F118" s="20">
        <v>0</v>
      </c>
      <c r="G118" s="20">
        <v>0</v>
      </c>
      <c r="H118" s="20">
        <v>0</v>
      </c>
      <c r="I118" s="20">
        <v>0</v>
      </c>
      <c r="J118" s="20">
        <v>0</v>
      </c>
      <c r="K118" s="20">
        <v>0</v>
      </c>
      <c r="L118" s="20">
        <v>0</v>
      </c>
      <c r="M118" s="20"/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58859</v>
      </c>
      <c r="V118" s="21">
        <f t="shared" si="9"/>
        <v>0</v>
      </c>
      <c r="W118" s="21">
        <f t="shared" si="7"/>
        <v>58859</v>
      </c>
      <c r="X118" s="20">
        <v>0</v>
      </c>
      <c r="Y118" s="21">
        <f t="shared" si="8"/>
        <v>58859</v>
      </c>
      <c r="AA118">
        <f t="shared" si="10"/>
        <v>1</v>
      </c>
    </row>
    <row r="119" spans="1:27" ht="15.75" hidden="1" thickBot="1" x14ac:dyDescent="0.3">
      <c r="A119" s="18"/>
      <c r="B119" s="19" t="s">
        <v>39</v>
      </c>
      <c r="C119" s="20">
        <v>0</v>
      </c>
      <c r="D119" s="20">
        <v>0</v>
      </c>
      <c r="E119" s="20">
        <v>0</v>
      </c>
      <c r="F119" s="20">
        <v>0</v>
      </c>
      <c r="G119" s="20">
        <v>0</v>
      </c>
      <c r="H119" s="20">
        <v>0</v>
      </c>
      <c r="I119" s="20">
        <v>0</v>
      </c>
      <c r="J119" s="20">
        <v>0</v>
      </c>
      <c r="K119" s="20">
        <v>0</v>
      </c>
      <c r="L119" s="20">
        <v>0</v>
      </c>
      <c r="M119" s="20"/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58859</v>
      </c>
      <c r="V119" s="21">
        <f t="shared" si="9"/>
        <v>58859</v>
      </c>
      <c r="W119" s="21">
        <f t="shared" si="7"/>
        <v>117718</v>
      </c>
      <c r="X119" s="20">
        <v>117718</v>
      </c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0</v>
      </c>
      <c r="D120" s="20">
        <v>0</v>
      </c>
      <c r="E120" s="20">
        <v>0</v>
      </c>
      <c r="F120" s="20">
        <v>0</v>
      </c>
      <c r="G120" s="20">
        <v>0</v>
      </c>
      <c r="H120" s="20">
        <v>0</v>
      </c>
      <c r="I120" s="20">
        <v>0</v>
      </c>
      <c r="J120" s="20">
        <v>0</v>
      </c>
      <c r="K120" s="20">
        <v>0</v>
      </c>
      <c r="L120" s="20">
        <v>0</v>
      </c>
      <c r="M120" s="20"/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58859</v>
      </c>
      <c r="V120" s="21">
        <f t="shared" si="9"/>
        <v>0</v>
      </c>
      <c r="W120" s="21">
        <f t="shared" si="7"/>
        <v>58859</v>
      </c>
      <c r="X120" s="20">
        <v>58859</v>
      </c>
      <c r="Y120" s="21">
        <f t="shared" si="8"/>
        <v>0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0</v>
      </c>
      <c r="D121" s="20">
        <v>0</v>
      </c>
      <c r="E121" s="20">
        <v>0</v>
      </c>
      <c r="F121" s="20">
        <v>0</v>
      </c>
      <c r="G121" s="20">
        <v>0</v>
      </c>
      <c r="H121" s="20">
        <v>0</v>
      </c>
      <c r="I121" s="20">
        <v>0</v>
      </c>
      <c r="J121" s="20">
        <v>0</v>
      </c>
      <c r="K121" s="20">
        <v>0</v>
      </c>
      <c r="L121" s="20">
        <v>0</v>
      </c>
      <c r="M121" s="20"/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58859</v>
      </c>
      <c r="V121" s="21">
        <f t="shared" si="9"/>
        <v>0</v>
      </c>
      <c r="W121" s="21">
        <f t="shared" si="7"/>
        <v>58859</v>
      </c>
      <c r="X121" s="20">
        <v>0</v>
      </c>
      <c r="Y121" s="21">
        <f t="shared" si="8"/>
        <v>58859</v>
      </c>
      <c r="AA121">
        <f t="shared" si="10"/>
        <v>1</v>
      </c>
    </row>
    <row r="122" spans="1:27" ht="15.75" hidden="1" thickBot="1" x14ac:dyDescent="0.3">
      <c r="A122" s="18"/>
      <c r="B122" s="19" t="s">
        <v>42</v>
      </c>
      <c r="C122" s="20">
        <v>0</v>
      </c>
      <c r="D122" s="20">
        <v>0</v>
      </c>
      <c r="E122" s="20">
        <v>0</v>
      </c>
      <c r="F122" s="20">
        <v>0</v>
      </c>
      <c r="G122" s="20">
        <v>0</v>
      </c>
      <c r="H122" s="20">
        <v>0</v>
      </c>
      <c r="I122" s="20">
        <v>0</v>
      </c>
      <c r="J122" s="20">
        <v>0</v>
      </c>
      <c r="K122" s="20">
        <v>0</v>
      </c>
      <c r="L122" s="20">
        <v>0</v>
      </c>
      <c r="M122" s="20"/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58859</v>
      </c>
      <c r="V122" s="21">
        <f t="shared" si="9"/>
        <v>58859</v>
      </c>
      <c r="W122" s="21">
        <f t="shared" si="7"/>
        <v>117718</v>
      </c>
      <c r="X122" s="20">
        <v>117718</v>
      </c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0</v>
      </c>
      <c r="D123" s="20">
        <v>0</v>
      </c>
      <c r="E123" s="20">
        <v>0</v>
      </c>
      <c r="F123" s="20">
        <v>0</v>
      </c>
      <c r="G123" s="20">
        <v>0</v>
      </c>
      <c r="H123" s="20">
        <v>0</v>
      </c>
      <c r="I123" s="20">
        <v>0</v>
      </c>
      <c r="J123" s="20">
        <v>0</v>
      </c>
      <c r="K123" s="20">
        <v>0</v>
      </c>
      <c r="L123" s="20">
        <v>0</v>
      </c>
      <c r="M123" s="20"/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58859</v>
      </c>
      <c r="V123" s="21">
        <f t="shared" si="9"/>
        <v>0</v>
      </c>
      <c r="W123" s="21">
        <f t="shared" si="7"/>
        <v>58859</v>
      </c>
      <c r="X123" s="20">
        <v>58859</v>
      </c>
      <c r="Y123" s="21">
        <f t="shared" si="8"/>
        <v>0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0</v>
      </c>
      <c r="D124" s="20">
        <v>0</v>
      </c>
      <c r="E124" s="20">
        <v>0</v>
      </c>
      <c r="F124" s="20">
        <v>0</v>
      </c>
      <c r="G124" s="20">
        <v>0</v>
      </c>
      <c r="H124" s="20">
        <v>0</v>
      </c>
      <c r="I124" s="20">
        <v>0</v>
      </c>
      <c r="J124" s="20">
        <v>0</v>
      </c>
      <c r="K124" s="20">
        <v>0</v>
      </c>
      <c r="L124" s="20">
        <v>0</v>
      </c>
      <c r="M124" s="20"/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58859</v>
      </c>
      <c r="V124" s="21">
        <f t="shared" si="9"/>
        <v>0</v>
      </c>
      <c r="W124" s="21">
        <f t="shared" si="7"/>
        <v>58859</v>
      </c>
      <c r="X124" s="20">
        <v>0</v>
      </c>
      <c r="Y124" s="21">
        <f t="shared" si="8"/>
        <v>58859</v>
      </c>
      <c r="AA124">
        <f t="shared" si="10"/>
        <v>1</v>
      </c>
    </row>
    <row r="125" spans="1:27" ht="15.75" hidden="1" thickBot="1" x14ac:dyDescent="0.3">
      <c r="A125" s="18"/>
      <c r="B125" s="19" t="s">
        <v>45</v>
      </c>
      <c r="C125" s="20">
        <v>0</v>
      </c>
      <c r="D125" s="20">
        <v>0</v>
      </c>
      <c r="E125" s="20">
        <v>0</v>
      </c>
      <c r="F125" s="20">
        <v>0</v>
      </c>
      <c r="G125" s="20">
        <v>0</v>
      </c>
      <c r="H125" s="20">
        <v>0</v>
      </c>
      <c r="I125" s="20">
        <v>0</v>
      </c>
      <c r="J125" s="20">
        <v>0</v>
      </c>
      <c r="K125" s="20">
        <v>0</v>
      </c>
      <c r="L125" s="20">
        <v>0</v>
      </c>
      <c r="M125" s="20"/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1"/>
        <v>58859</v>
      </c>
      <c r="V125" s="21">
        <f t="shared" si="9"/>
        <v>58859</v>
      </c>
      <c r="W125" s="21">
        <f t="shared" si="7"/>
        <v>117718</v>
      </c>
      <c r="X125" s="20">
        <v>117718</v>
      </c>
      <c r="Y125" s="21">
        <f t="shared" si="8"/>
        <v>0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0</v>
      </c>
      <c r="D126" s="20">
        <v>0</v>
      </c>
      <c r="E126" s="20">
        <v>0</v>
      </c>
      <c r="F126" s="20">
        <v>0</v>
      </c>
      <c r="G126" s="20">
        <v>0</v>
      </c>
      <c r="H126" s="20">
        <v>0</v>
      </c>
      <c r="I126" s="20">
        <v>0</v>
      </c>
      <c r="J126" s="20">
        <v>0</v>
      </c>
      <c r="K126" s="20">
        <v>0</v>
      </c>
      <c r="L126" s="20">
        <v>0</v>
      </c>
      <c r="M126" s="20"/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1"/>
        <v>58859</v>
      </c>
      <c r="V126" s="21">
        <f t="shared" si="9"/>
        <v>0</v>
      </c>
      <c r="W126" s="21">
        <f t="shared" si="7"/>
        <v>58859</v>
      </c>
      <c r="X126" s="20">
        <v>58859</v>
      </c>
      <c r="Y126" s="21">
        <f t="shared" si="8"/>
        <v>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0</v>
      </c>
      <c r="D127" s="20">
        <v>0</v>
      </c>
      <c r="E127" s="20">
        <v>0</v>
      </c>
      <c r="F127" s="20">
        <v>0</v>
      </c>
      <c r="G127" s="20">
        <v>0</v>
      </c>
      <c r="H127" s="20">
        <v>0</v>
      </c>
      <c r="I127" s="20">
        <v>0</v>
      </c>
      <c r="J127" s="20">
        <v>0</v>
      </c>
      <c r="K127" s="20">
        <v>0</v>
      </c>
      <c r="L127" s="20">
        <v>0</v>
      </c>
      <c r="M127" s="20"/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1"/>
        <v>59734</v>
      </c>
      <c r="V127" s="21">
        <f t="shared" si="9"/>
        <v>0</v>
      </c>
      <c r="W127" s="21">
        <f t="shared" si="7"/>
        <v>59734</v>
      </c>
      <c r="X127" s="20">
        <v>59734</v>
      </c>
      <c r="Y127" s="21">
        <f t="shared" si="8"/>
        <v>0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0</v>
      </c>
      <c r="D128" s="20">
        <v>0</v>
      </c>
      <c r="E128" s="20">
        <v>0</v>
      </c>
      <c r="F128" s="20">
        <v>0</v>
      </c>
      <c r="G128" s="20">
        <v>0</v>
      </c>
      <c r="H128" s="20">
        <v>0</v>
      </c>
      <c r="I128" s="20">
        <v>0</v>
      </c>
      <c r="J128" s="20">
        <v>0</v>
      </c>
      <c r="K128" s="20">
        <v>0</v>
      </c>
      <c r="L128" s="20">
        <v>0</v>
      </c>
      <c r="M128" s="20"/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si="11"/>
        <v>72022</v>
      </c>
      <c r="V128" s="21">
        <f t="shared" si="9"/>
        <v>0</v>
      </c>
      <c r="W128" s="21">
        <f t="shared" si="7"/>
        <v>72022</v>
      </c>
      <c r="X128" s="20">
        <v>72022</v>
      </c>
      <c r="Y128" s="21">
        <f t="shared" si="8"/>
        <v>0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0</v>
      </c>
      <c r="D129" s="20">
        <v>0</v>
      </c>
      <c r="E129" s="20">
        <v>0</v>
      </c>
      <c r="F129" s="20">
        <v>0</v>
      </c>
      <c r="G129" s="20">
        <v>0</v>
      </c>
      <c r="H129" s="20">
        <v>0</v>
      </c>
      <c r="I129" s="20">
        <v>0</v>
      </c>
      <c r="J129" s="20">
        <v>0</v>
      </c>
      <c r="K129" s="20">
        <v>0</v>
      </c>
      <c r="L129" s="20">
        <v>0</v>
      </c>
      <c r="M129" s="20"/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si="11"/>
        <v>59734</v>
      </c>
      <c r="V129" s="21">
        <f t="shared" si="9"/>
        <v>0</v>
      </c>
      <c r="W129" s="21">
        <f t="shared" si="7"/>
        <v>59734</v>
      </c>
      <c r="X129" s="20">
        <v>59734</v>
      </c>
      <c r="Y129" s="21">
        <f t="shared" si="8"/>
        <v>0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0</v>
      </c>
      <c r="D130" s="20">
        <v>0</v>
      </c>
      <c r="E130" s="20">
        <v>0</v>
      </c>
      <c r="F130" s="20">
        <v>0</v>
      </c>
      <c r="G130" s="20">
        <v>0</v>
      </c>
      <c r="H130" s="20">
        <v>0</v>
      </c>
      <c r="I130" s="20">
        <v>0</v>
      </c>
      <c r="J130" s="20">
        <v>0</v>
      </c>
      <c r="K130" s="20">
        <v>0</v>
      </c>
      <c r="L130" s="20">
        <v>0</v>
      </c>
      <c r="M130" s="20"/>
      <c r="N130" s="20"/>
      <c r="O130" s="21"/>
      <c r="P130" s="21"/>
      <c r="Q130" s="20">
        <v>0</v>
      </c>
      <c r="R130" s="20">
        <v>0</v>
      </c>
      <c r="S130" s="20">
        <v>59734</v>
      </c>
      <c r="T130" s="20"/>
      <c r="U130" s="20">
        <f t="shared" ref="U130:U161" si="12">G130+L130+M130+R130+S130+N130+Q130+T130</f>
        <v>59734</v>
      </c>
      <c r="V130" s="21">
        <f t="shared" si="9"/>
        <v>0</v>
      </c>
      <c r="W130" s="21">
        <f t="shared" si="7"/>
        <v>59734</v>
      </c>
      <c r="X130" s="20">
        <v>59734</v>
      </c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0</v>
      </c>
      <c r="I131" s="20">
        <v>0</v>
      </c>
      <c r="J131" s="20">
        <v>0</v>
      </c>
      <c r="K131" s="20">
        <v>0</v>
      </c>
      <c r="L131" s="20">
        <v>0</v>
      </c>
      <c r="M131" s="20"/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2"/>
        <v>59734</v>
      </c>
      <c r="V131" s="21">
        <f t="shared" si="9"/>
        <v>0</v>
      </c>
      <c r="W131" s="21">
        <f t="shared" si="7"/>
        <v>59734</v>
      </c>
      <c r="X131" s="20">
        <v>59734</v>
      </c>
      <c r="Y131" s="21">
        <f t="shared" si="8"/>
        <v>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0</v>
      </c>
      <c r="I132" s="20">
        <v>0</v>
      </c>
      <c r="J132" s="20">
        <v>0</v>
      </c>
      <c r="K132" s="20">
        <v>0</v>
      </c>
      <c r="L132" s="20">
        <v>0</v>
      </c>
      <c r="M132" s="20"/>
      <c r="N132" s="20"/>
      <c r="O132" s="21"/>
      <c r="P132" s="21"/>
      <c r="Q132" s="20">
        <v>0</v>
      </c>
      <c r="R132" s="20">
        <v>0</v>
      </c>
      <c r="S132" s="20">
        <v>59734</v>
      </c>
      <c r="T132" s="20"/>
      <c r="U132" s="20">
        <f t="shared" si="12"/>
        <v>59734</v>
      </c>
      <c r="V132" s="21">
        <f t="shared" si="9"/>
        <v>0</v>
      </c>
      <c r="W132" s="21">
        <f t="shared" si="7"/>
        <v>59734</v>
      </c>
      <c r="X132" s="20">
        <v>59734</v>
      </c>
      <c r="Y132" s="21">
        <f t="shared" si="8"/>
        <v>0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0">
        <v>0</v>
      </c>
      <c r="K133" s="20">
        <v>0</v>
      </c>
      <c r="L133" s="20">
        <v>0</v>
      </c>
      <c r="M133" s="20"/>
      <c r="N133" s="20"/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12"/>
        <v>59734</v>
      </c>
      <c r="V133" s="21">
        <f t="shared" si="9"/>
        <v>0</v>
      </c>
      <c r="W133" s="21">
        <f t="shared" si="7"/>
        <v>59734</v>
      </c>
      <c r="X133" s="20">
        <v>59734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0</v>
      </c>
      <c r="D134" s="20">
        <v>0</v>
      </c>
      <c r="E134" s="20">
        <v>0</v>
      </c>
      <c r="F134" s="20">
        <v>0</v>
      </c>
      <c r="G134" s="20">
        <v>0</v>
      </c>
      <c r="H134" s="20">
        <v>0</v>
      </c>
      <c r="I134" s="20">
        <v>0</v>
      </c>
      <c r="J134" s="20">
        <v>0</v>
      </c>
      <c r="K134" s="20">
        <v>0</v>
      </c>
      <c r="L134" s="20">
        <v>0</v>
      </c>
      <c r="M134" s="20"/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2"/>
        <v>59734</v>
      </c>
      <c r="V134" s="21">
        <f t="shared" si="9"/>
        <v>0</v>
      </c>
      <c r="W134" s="21">
        <f t="shared" si="7"/>
        <v>59734</v>
      </c>
      <c r="X134" s="20">
        <v>59734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0</v>
      </c>
      <c r="D135" s="20">
        <v>0</v>
      </c>
      <c r="E135" s="20">
        <v>0</v>
      </c>
      <c r="F135" s="20">
        <v>0</v>
      </c>
      <c r="G135" s="20">
        <v>0</v>
      </c>
      <c r="H135" s="20">
        <v>0</v>
      </c>
      <c r="I135" s="20">
        <v>0</v>
      </c>
      <c r="J135" s="20">
        <v>0</v>
      </c>
      <c r="K135" s="20">
        <v>0</v>
      </c>
      <c r="L135" s="20">
        <v>0</v>
      </c>
      <c r="M135" s="20"/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2"/>
        <v>59734</v>
      </c>
      <c r="V135" s="21">
        <f t="shared" si="9"/>
        <v>0</v>
      </c>
      <c r="W135" s="21">
        <f t="shared" si="7"/>
        <v>59734</v>
      </c>
      <c r="X135" s="20"/>
      <c r="Y135" s="21">
        <f t="shared" si="8"/>
        <v>59734</v>
      </c>
      <c r="AA135">
        <f t="shared" si="10"/>
        <v>1</v>
      </c>
    </row>
    <row r="136" spans="1:27" ht="15.75" hidden="1" thickBot="1" x14ac:dyDescent="0.3">
      <c r="A136" s="18"/>
      <c r="B136" s="19" t="s">
        <v>44</v>
      </c>
      <c r="C136" s="20">
        <v>0</v>
      </c>
      <c r="D136" s="20">
        <v>0</v>
      </c>
      <c r="E136" s="20">
        <v>0</v>
      </c>
      <c r="F136" s="20">
        <v>0</v>
      </c>
      <c r="G136" s="20">
        <v>0</v>
      </c>
      <c r="H136" s="20">
        <v>0</v>
      </c>
      <c r="I136" s="20">
        <v>0</v>
      </c>
      <c r="J136" s="20">
        <v>0</v>
      </c>
      <c r="K136" s="20">
        <v>0</v>
      </c>
      <c r="L136" s="20">
        <v>0</v>
      </c>
      <c r="M136" s="20"/>
      <c r="N136" s="20"/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12"/>
        <v>59734</v>
      </c>
      <c r="V136" s="21">
        <f t="shared" si="9"/>
        <v>59734</v>
      </c>
      <c r="W136" s="21">
        <f t="shared" ref="W136:W186" si="13">U136+V136</f>
        <v>119468</v>
      </c>
      <c r="X136" s="20">
        <v>119468</v>
      </c>
      <c r="Y136" s="21">
        <f t="shared" ref="Y136:Y186" si="14">W136-X136</f>
        <v>0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0</v>
      </c>
      <c r="D137" s="20">
        <v>0</v>
      </c>
      <c r="E137" s="20">
        <v>0</v>
      </c>
      <c r="F137" s="20">
        <v>0</v>
      </c>
      <c r="G137" s="20">
        <v>0</v>
      </c>
      <c r="H137" s="20">
        <v>0</v>
      </c>
      <c r="I137" s="20">
        <v>0</v>
      </c>
      <c r="J137" s="20">
        <v>0</v>
      </c>
      <c r="K137" s="20">
        <v>0</v>
      </c>
      <c r="L137" s="20">
        <v>0</v>
      </c>
      <c r="M137" s="20"/>
      <c r="N137" s="20"/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12"/>
        <v>59734</v>
      </c>
      <c r="V137" s="21">
        <f t="shared" ref="V137:V186" si="15">Y136</f>
        <v>0</v>
      </c>
      <c r="W137" s="21">
        <f t="shared" si="13"/>
        <v>59734</v>
      </c>
      <c r="X137" s="20">
        <v>59734</v>
      </c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0</v>
      </c>
      <c r="D138" s="20">
        <v>0</v>
      </c>
      <c r="E138" s="20">
        <v>0</v>
      </c>
      <c r="F138" s="20">
        <v>0</v>
      </c>
      <c r="G138" s="20">
        <v>0</v>
      </c>
      <c r="H138" s="20">
        <v>0</v>
      </c>
      <c r="I138" s="20">
        <v>0</v>
      </c>
      <c r="J138" s="20">
        <v>0</v>
      </c>
      <c r="K138" s="20">
        <v>0</v>
      </c>
      <c r="L138" s="20">
        <v>0</v>
      </c>
      <c r="M138" s="20"/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/>
      <c r="U138" s="20">
        <f t="shared" si="12"/>
        <v>79734</v>
      </c>
      <c r="V138" s="21">
        <f t="shared" si="15"/>
        <v>0</v>
      </c>
      <c r="W138" s="21">
        <f t="shared" si="13"/>
        <v>79734</v>
      </c>
      <c r="X138" s="20">
        <v>79734</v>
      </c>
      <c r="Y138" s="21">
        <f t="shared" si="14"/>
        <v>0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0</v>
      </c>
      <c r="D139" s="20">
        <v>0</v>
      </c>
      <c r="E139" s="20">
        <v>0</v>
      </c>
      <c r="F139" s="20">
        <v>0</v>
      </c>
      <c r="G139" s="20">
        <v>0</v>
      </c>
      <c r="H139" s="20">
        <v>0</v>
      </c>
      <c r="I139" s="20">
        <v>0</v>
      </c>
      <c r="J139" s="20">
        <v>0</v>
      </c>
      <c r="K139" s="20">
        <v>0</v>
      </c>
      <c r="L139" s="20">
        <v>0</v>
      </c>
      <c r="M139" s="20"/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/>
      <c r="U139" s="20">
        <f t="shared" si="12"/>
        <v>66536</v>
      </c>
      <c r="V139" s="21">
        <f t="shared" si="15"/>
        <v>0</v>
      </c>
      <c r="W139" s="21">
        <f t="shared" si="13"/>
        <v>66536</v>
      </c>
      <c r="X139" s="20">
        <v>66536</v>
      </c>
      <c r="Y139" s="21">
        <f t="shared" si="14"/>
        <v>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0</v>
      </c>
      <c r="D140" s="20">
        <v>0</v>
      </c>
      <c r="E140" s="20">
        <v>0</v>
      </c>
      <c r="F140" s="20">
        <v>0</v>
      </c>
      <c r="G140" s="20">
        <v>0</v>
      </c>
      <c r="H140" s="20">
        <v>0</v>
      </c>
      <c r="I140" s="20">
        <v>0</v>
      </c>
      <c r="J140" s="20">
        <v>0</v>
      </c>
      <c r="K140" s="20">
        <v>0</v>
      </c>
      <c r="L140" s="20">
        <v>0</v>
      </c>
      <c r="M140" s="20"/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/>
      <c r="U140" s="20">
        <f t="shared" si="12"/>
        <v>66536</v>
      </c>
      <c r="V140" s="21">
        <f t="shared" si="15"/>
        <v>0</v>
      </c>
      <c r="W140" s="21">
        <f t="shared" si="13"/>
        <v>66536</v>
      </c>
      <c r="X140" s="20">
        <v>66536</v>
      </c>
      <c r="Y140" s="21">
        <f t="shared" si="14"/>
        <v>0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0</v>
      </c>
      <c r="D141" s="20">
        <v>0</v>
      </c>
      <c r="E141" s="20">
        <v>0</v>
      </c>
      <c r="F141" s="20">
        <v>0</v>
      </c>
      <c r="G141" s="20">
        <v>0</v>
      </c>
      <c r="H141" s="20">
        <v>0</v>
      </c>
      <c r="I141" s="20">
        <v>0</v>
      </c>
      <c r="J141" s="20">
        <v>0</v>
      </c>
      <c r="K141" s="20">
        <v>0</v>
      </c>
      <c r="L141" s="20">
        <v>0</v>
      </c>
      <c r="M141" s="20"/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12"/>
        <v>66536</v>
      </c>
      <c r="V141" s="21">
        <f t="shared" si="15"/>
        <v>0</v>
      </c>
      <c r="W141" s="21">
        <f t="shared" si="13"/>
        <v>66536</v>
      </c>
      <c r="X141" s="20">
        <v>66536</v>
      </c>
      <c r="Y141" s="21">
        <f t="shared" si="14"/>
        <v>0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/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/>
      <c r="U142" s="20">
        <f t="shared" si="12"/>
        <v>66536</v>
      </c>
      <c r="V142" s="21">
        <f t="shared" si="15"/>
        <v>0</v>
      </c>
      <c r="W142" s="21">
        <f t="shared" si="13"/>
        <v>66536</v>
      </c>
      <c r="X142" s="20"/>
      <c r="Y142" s="21">
        <f t="shared" si="14"/>
        <v>66536</v>
      </c>
      <c r="AA142">
        <f t="shared" si="16"/>
        <v>1</v>
      </c>
    </row>
    <row r="143" spans="1:27" ht="15.75" hidden="1" thickBot="1" x14ac:dyDescent="0.3">
      <c r="A143" s="18"/>
      <c r="B143" s="19" t="s">
        <v>39</v>
      </c>
      <c r="C143" s="20">
        <v>0</v>
      </c>
      <c r="D143" s="20">
        <v>0</v>
      </c>
      <c r="E143" s="20">
        <v>0</v>
      </c>
      <c r="F143" s="20">
        <v>0</v>
      </c>
      <c r="G143" s="20">
        <v>0</v>
      </c>
      <c r="H143" s="20">
        <v>0</v>
      </c>
      <c r="I143" s="20">
        <v>0</v>
      </c>
      <c r="J143" s="20">
        <v>0</v>
      </c>
      <c r="K143" s="20">
        <v>0</v>
      </c>
      <c r="L143" s="20">
        <v>0</v>
      </c>
      <c r="M143" s="20"/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>
        <v>13307</v>
      </c>
      <c r="U143" s="20">
        <f t="shared" si="12"/>
        <v>79843</v>
      </c>
      <c r="V143" s="21">
        <f t="shared" si="15"/>
        <v>66536</v>
      </c>
      <c r="W143" s="21">
        <f t="shared" si="13"/>
        <v>146379</v>
      </c>
      <c r="X143" s="20">
        <v>146379</v>
      </c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0</v>
      </c>
      <c r="D144" s="20">
        <v>0</v>
      </c>
      <c r="E144" s="20">
        <v>0</v>
      </c>
      <c r="F144" s="20">
        <v>0</v>
      </c>
      <c r="G144" s="20">
        <v>0</v>
      </c>
      <c r="H144" s="20">
        <v>0</v>
      </c>
      <c r="I144" s="20">
        <v>0</v>
      </c>
      <c r="J144" s="20">
        <v>0</v>
      </c>
      <c r="K144" s="20">
        <v>0</v>
      </c>
      <c r="L144" s="20">
        <v>0</v>
      </c>
      <c r="M144" s="20"/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66536</v>
      </c>
      <c r="V144" s="21">
        <f t="shared" si="15"/>
        <v>0</v>
      </c>
      <c r="W144" s="21">
        <f t="shared" si="13"/>
        <v>66536</v>
      </c>
      <c r="X144" s="20">
        <v>66536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0</v>
      </c>
      <c r="D145" s="20">
        <v>0</v>
      </c>
      <c r="E145" s="20">
        <v>0</v>
      </c>
      <c r="F145" s="20">
        <v>0</v>
      </c>
      <c r="G145" s="20">
        <v>0</v>
      </c>
      <c r="H145" s="20">
        <v>0</v>
      </c>
      <c r="I145" s="20">
        <v>0</v>
      </c>
      <c r="J145" s="20">
        <v>0</v>
      </c>
      <c r="K145" s="20">
        <v>0</v>
      </c>
      <c r="L145" s="20">
        <v>0</v>
      </c>
      <c r="M145" s="20"/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2"/>
        <v>66536</v>
      </c>
      <c r="V145" s="21">
        <f t="shared" si="15"/>
        <v>0</v>
      </c>
      <c r="W145" s="21">
        <f t="shared" si="13"/>
        <v>66536</v>
      </c>
      <c r="X145" s="20">
        <v>66536</v>
      </c>
      <c r="Y145" s="21">
        <f t="shared" si="14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0</v>
      </c>
      <c r="D146" s="20">
        <v>0</v>
      </c>
      <c r="E146" s="20">
        <v>0</v>
      </c>
      <c r="F146" s="20">
        <v>0</v>
      </c>
      <c r="G146" s="20">
        <v>0</v>
      </c>
      <c r="H146" s="20">
        <v>0</v>
      </c>
      <c r="I146" s="20">
        <v>0</v>
      </c>
      <c r="J146" s="20">
        <v>0</v>
      </c>
      <c r="K146" s="20">
        <v>0</v>
      </c>
      <c r="L146" s="20">
        <v>0</v>
      </c>
      <c r="M146" s="20"/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2"/>
        <v>66536</v>
      </c>
      <c r="V146" s="21">
        <f t="shared" si="15"/>
        <v>0</v>
      </c>
      <c r="W146" s="21">
        <f t="shared" si="13"/>
        <v>66536</v>
      </c>
      <c r="X146" s="20">
        <v>66536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0</v>
      </c>
      <c r="D147" s="20">
        <v>0</v>
      </c>
      <c r="E147" s="20">
        <v>0</v>
      </c>
      <c r="F147" s="20">
        <v>0</v>
      </c>
      <c r="G147" s="20">
        <v>0</v>
      </c>
      <c r="H147" s="20">
        <v>0</v>
      </c>
      <c r="I147" s="20">
        <v>0</v>
      </c>
      <c r="J147" s="20">
        <v>0</v>
      </c>
      <c r="K147" s="20">
        <v>0</v>
      </c>
      <c r="L147" s="20">
        <v>0</v>
      </c>
      <c r="M147" s="20"/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2"/>
        <v>66536</v>
      </c>
      <c r="V147" s="21">
        <f t="shared" si="15"/>
        <v>0</v>
      </c>
      <c r="W147" s="21">
        <f t="shared" si="13"/>
        <v>66536</v>
      </c>
      <c r="X147" s="20">
        <v>66536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0</v>
      </c>
      <c r="D148" s="20">
        <v>0</v>
      </c>
      <c r="E148" s="20">
        <v>0</v>
      </c>
      <c r="F148" s="20">
        <v>0</v>
      </c>
      <c r="G148" s="20">
        <v>0</v>
      </c>
      <c r="H148" s="20">
        <v>0</v>
      </c>
      <c r="I148" s="20">
        <v>0</v>
      </c>
      <c r="J148" s="20">
        <v>0</v>
      </c>
      <c r="K148" s="20">
        <v>0</v>
      </c>
      <c r="L148" s="20">
        <v>0</v>
      </c>
      <c r="M148" s="20"/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2"/>
        <v>66536</v>
      </c>
      <c r="V148" s="21">
        <f t="shared" si="15"/>
        <v>0</v>
      </c>
      <c r="W148" s="21">
        <f t="shared" si="13"/>
        <v>66536</v>
      </c>
      <c r="X148" s="20">
        <v>66536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0</v>
      </c>
      <c r="D149" s="20">
        <v>0</v>
      </c>
      <c r="E149" s="20">
        <v>0</v>
      </c>
      <c r="F149" s="20">
        <v>0</v>
      </c>
      <c r="G149" s="20">
        <v>0</v>
      </c>
      <c r="H149" s="20">
        <v>0</v>
      </c>
      <c r="I149" s="20">
        <v>0</v>
      </c>
      <c r="J149" s="20">
        <v>0</v>
      </c>
      <c r="K149" s="20">
        <v>0</v>
      </c>
      <c r="L149" s="20">
        <v>0</v>
      </c>
      <c r="M149" s="20"/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2"/>
        <v>66536</v>
      </c>
      <c r="V149" s="21">
        <f t="shared" si="15"/>
        <v>0</v>
      </c>
      <c r="W149" s="21">
        <f t="shared" si="13"/>
        <v>66536</v>
      </c>
      <c r="X149" s="20">
        <v>66536</v>
      </c>
      <c r="Y149" s="21">
        <f t="shared" si="14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0</v>
      </c>
      <c r="D150" s="20">
        <v>0</v>
      </c>
      <c r="E150" s="20">
        <v>0</v>
      </c>
      <c r="F150" s="20">
        <v>0</v>
      </c>
      <c r="G150" s="20">
        <v>0</v>
      </c>
      <c r="H150" s="20">
        <v>0</v>
      </c>
      <c r="I150" s="20">
        <v>0</v>
      </c>
      <c r="J150" s="20">
        <v>0</v>
      </c>
      <c r="K150" s="20">
        <v>0</v>
      </c>
      <c r="L150" s="20">
        <v>0</v>
      </c>
      <c r="M150" s="20"/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2"/>
        <v>68536</v>
      </c>
      <c r="V150" s="21">
        <f t="shared" si="15"/>
        <v>0</v>
      </c>
      <c r="W150" s="21">
        <f t="shared" si="13"/>
        <v>68536</v>
      </c>
      <c r="X150" s="20">
        <v>66536</v>
      </c>
      <c r="Y150" s="21">
        <f t="shared" si="14"/>
        <v>2000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0</v>
      </c>
      <c r="D151" s="20">
        <v>0</v>
      </c>
      <c r="E151" s="20">
        <v>0</v>
      </c>
      <c r="F151" s="20">
        <v>0</v>
      </c>
      <c r="G151" s="20">
        <v>0</v>
      </c>
      <c r="H151" s="20">
        <v>0</v>
      </c>
      <c r="I151" s="20">
        <v>0</v>
      </c>
      <c r="J151" s="20">
        <v>0</v>
      </c>
      <c r="K151" s="20">
        <v>0</v>
      </c>
      <c r="L151" s="20">
        <v>0</v>
      </c>
      <c r="M151" s="20"/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12"/>
        <v>71395</v>
      </c>
      <c r="V151" s="21">
        <f t="shared" si="15"/>
        <v>2000</v>
      </c>
      <c r="W151" s="21">
        <f t="shared" si="13"/>
        <v>73395</v>
      </c>
      <c r="X151" s="20">
        <v>68536</v>
      </c>
      <c r="Y151" s="21">
        <f t="shared" si="14"/>
        <v>4859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0</v>
      </c>
      <c r="D152" s="20">
        <v>0</v>
      </c>
      <c r="E152" s="20">
        <v>0</v>
      </c>
      <c r="F152" s="20">
        <v>0</v>
      </c>
      <c r="G152" s="20">
        <v>0</v>
      </c>
      <c r="H152" s="20">
        <v>0</v>
      </c>
      <c r="I152" s="20">
        <v>0</v>
      </c>
      <c r="J152" s="20">
        <v>0</v>
      </c>
      <c r="K152" s="20">
        <v>0</v>
      </c>
      <c r="L152" s="20">
        <v>0</v>
      </c>
      <c r="M152" s="20"/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2"/>
        <v>71395</v>
      </c>
      <c r="V152" s="21">
        <f t="shared" si="15"/>
        <v>4859</v>
      </c>
      <c r="W152" s="21">
        <f t="shared" si="13"/>
        <v>76254</v>
      </c>
      <c r="X152" s="20">
        <v>76254</v>
      </c>
      <c r="Y152" s="21">
        <f t="shared" si="14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0</v>
      </c>
      <c r="D153" s="20">
        <v>0</v>
      </c>
      <c r="E153" s="20">
        <v>0</v>
      </c>
      <c r="F153" s="20">
        <v>0</v>
      </c>
      <c r="G153" s="20">
        <v>0</v>
      </c>
      <c r="H153" s="20">
        <v>0</v>
      </c>
      <c r="I153" s="20">
        <v>0</v>
      </c>
      <c r="J153" s="20">
        <v>0</v>
      </c>
      <c r="K153" s="20">
        <v>0</v>
      </c>
      <c r="L153" s="20">
        <v>0</v>
      </c>
      <c r="M153" s="20"/>
      <c r="N153" s="20">
        <v>7000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2"/>
        <v>71395</v>
      </c>
      <c r="V153" s="21">
        <f t="shared" si="15"/>
        <v>0</v>
      </c>
      <c r="W153" s="21">
        <f t="shared" si="13"/>
        <v>71395</v>
      </c>
      <c r="X153" s="20">
        <v>71935</v>
      </c>
      <c r="Y153" s="21">
        <f t="shared" si="14"/>
        <v>-540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0</v>
      </c>
      <c r="D154" s="20">
        <v>0</v>
      </c>
      <c r="E154" s="20">
        <v>0</v>
      </c>
      <c r="F154" s="20">
        <v>0</v>
      </c>
      <c r="G154" s="20">
        <v>0</v>
      </c>
      <c r="H154" s="20">
        <v>0</v>
      </c>
      <c r="I154" s="20">
        <v>0</v>
      </c>
      <c r="J154" s="20">
        <v>0</v>
      </c>
      <c r="K154" s="20">
        <v>0</v>
      </c>
      <c r="L154" s="20">
        <v>0</v>
      </c>
      <c r="M154" s="20"/>
      <c r="N154" s="20">
        <v>7000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2"/>
        <v>71395</v>
      </c>
      <c r="V154" s="21">
        <f t="shared" si="15"/>
        <v>-540</v>
      </c>
      <c r="W154" s="21">
        <f t="shared" si="13"/>
        <v>70855</v>
      </c>
      <c r="X154" s="20">
        <v>70855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0</v>
      </c>
      <c r="D155" s="20">
        <v>0</v>
      </c>
      <c r="E155" s="20">
        <v>0</v>
      </c>
      <c r="F155" s="20">
        <v>0</v>
      </c>
      <c r="G155" s="20">
        <v>0</v>
      </c>
      <c r="H155" s="20">
        <v>0</v>
      </c>
      <c r="I155" s="20">
        <v>0</v>
      </c>
      <c r="J155" s="20">
        <v>0</v>
      </c>
      <c r="K155" s="20">
        <v>0</v>
      </c>
      <c r="L155" s="20">
        <v>0</v>
      </c>
      <c r="M155" s="20"/>
      <c r="N155" s="20">
        <v>7000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2"/>
        <v>71395</v>
      </c>
      <c r="V155" s="21">
        <f t="shared" si="15"/>
        <v>0</v>
      </c>
      <c r="W155" s="21">
        <f t="shared" si="13"/>
        <v>71395</v>
      </c>
      <c r="X155" s="20">
        <v>71395</v>
      </c>
      <c r="Y155" s="21">
        <f t="shared" si="14"/>
        <v>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0</v>
      </c>
      <c r="D156" s="20">
        <v>0</v>
      </c>
      <c r="E156" s="20">
        <v>0</v>
      </c>
      <c r="F156" s="20">
        <v>0</v>
      </c>
      <c r="G156" s="20">
        <v>0</v>
      </c>
      <c r="H156" s="20">
        <v>0</v>
      </c>
      <c r="I156" s="20">
        <v>0</v>
      </c>
      <c r="J156" s="20">
        <v>0</v>
      </c>
      <c r="K156" s="20">
        <v>0</v>
      </c>
      <c r="L156" s="20">
        <v>0</v>
      </c>
      <c r="M156" s="20"/>
      <c r="N156" s="20">
        <v>7000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2"/>
        <v>71395</v>
      </c>
      <c r="V156" s="21">
        <f t="shared" si="15"/>
        <v>0</v>
      </c>
      <c r="W156" s="21">
        <f t="shared" si="13"/>
        <v>71395</v>
      </c>
      <c r="X156" s="20">
        <v>71395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0</v>
      </c>
      <c r="D157" s="20">
        <v>0</v>
      </c>
      <c r="E157" s="20">
        <v>0</v>
      </c>
      <c r="F157" s="20">
        <v>0</v>
      </c>
      <c r="G157" s="20">
        <v>0</v>
      </c>
      <c r="H157" s="20">
        <v>0</v>
      </c>
      <c r="I157" s="20">
        <v>0</v>
      </c>
      <c r="J157" s="20">
        <v>0</v>
      </c>
      <c r="K157" s="20">
        <v>0</v>
      </c>
      <c r="L157" s="20">
        <v>0</v>
      </c>
      <c r="M157" s="20"/>
      <c r="N157" s="20">
        <v>7000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71395</v>
      </c>
      <c r="V157" s="21">
        <f t="shared" si="15"/>
        <v>0</v>
      </c>
      <c r="W157" s="21">
        <f t="shared" si="13"/>
        <v>71395</v>
      </c>
      <c r="X157" s="20">
        <v>71395</v>
      </c>
      <c r="Y157" s="21">
        <f t="shared" si="14"/>
        <v>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0</v>
      </c>
      <c r="D158" s="20">
        <v>0</v>
      </c>
      <c r="E158" s="20">
        <v>0</v>
      </c>
      <c r="F158" s="20">
        <v>0</v>
      </c>
      <c r="G158" s="20">
        <v>0</v>
      </c>
      <c r="H158" s="20">
        <v>0</v>
      </c>
      <c r="I158" s="20">
        <v>0</v>
      </c>
      <c r="J158" s="20">
        <v>0</v>
      </c>
      <c r="K158" s="20">
        <v>0</v>
      </c>
      <c r="L158" s="20">
        <v>0</v>
      </c>
      <c r="M158" s="20"/>
      <c r="N158" s="20">
        <v>7000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71395</v>
      </c>
      <c r="V158" s="21">
        <f t="shared" si="15"/>
        <v>0</v>
      </c>
      <c r="W158" s="21">
        <f t="shared" si="13"/>
        <v>71395</v>
      </c>
      <c r="X158" s="20">
        <v>71395</v>
      </c>
      <c r="Y158" s="21">
        <f t="shared" si="14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0</v>
      </c>
      <c r="D159" s="20">
        <v>0</v>
      </c>
      <c r="E159" s="20">
        <v>0</v>
      </c>
      <c r="F159" s="20">
        <v>0</v>
      </c>
      <c r="G159" s="20">
        <v>0</v>
      </c>
      <c r="H159" s="20">
        <v>0</v>
      </c>
      <c r="I159" s="20">
        <v>0</v>
      </c>
      <c r="J159" s="20">
        <v>0</v>
      </c>
      <c r="K159" s="20">
        <v>0</v>
      </c>
      <c r="L159" s="20">
        <v>0</v>
      </c>
      <c r="M159" s="20"/>
      <c r="N159" s="20">
        <v>7000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71395</v>
      </c>
      <c r="V159" s="21">
        <f t="shared" si="15"/>
        <v>0</v>
      </c>
      <c r="W159" s="21">
        <f t="shared" si="13"/>
        <v>71395</v>
      </c>
      <c r="X159" s="20">
        <v>71395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0</v>
      </c>
      <c r="D160" s="20">
        <v>0</v>
      </c>
      <c r="E160" s="20">
        <v>0</v>
      </c>
      <c r="F160" s="20">
        <v>0</v>
      </c>
      <c r="G160" s="20">
        <v>0</v>
      </c>
      <c r="H160" s="20">
        <v>0</v>
      </c>
      <c r="I160" s="20">
        <v>0</v>
      </c>
      <c r="J160" s="20">
        <v>0</v>
      </c>
      <c r="K160" s="20">
        <v>0</v>
      </c>
      <c r="L160" s="20">
        <v>0</v>
      </c>
      <c r="M160" s="20"/>
      <c r="N160" s="20">
        <v>7000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si="12"/>
        <v>71395</v>
      </c>
      <c r="V160" s="21">
        <f t="shared" si="15"/>
        <v>0</v>
      </c>
      <c r="W160" s="21">
        <f t="shared" si="13"/>
        <v>71395</v>
      </c>
      <c r="X160" s="20">
        <v>71395</v>
      </c>
      <c r="Y160" s="21">
        <f t="shared" si="14"/>
        <v>0</v>
      </c>
      <c r="AA160">
        <f t="shared" si="16"/>
        <v>0</v>
      </c>
    </row>
    <row r="161" spans="1:36" ht="15.75" hidden="1" thickBot="1" x14ac:dyDescent="0.3">
      <c r="A161" s="18"/>
      <c r="B161" s="19" t="s">
        <v>45</v>
      </c>
      <c r="C161" s="20">
        <v>0</v>
      </c>
      <c r="D161" s="20">
        <v>0</v>
      </c>
      <c r="E161" s="20">
        <v>0</v>
      </c>
      <c r="F161" s="20">
        <v>0</v>
      </c>
      <c r="G161" s="20">
        <v>0</v>
      </c>
      <c r="H161" s="20">
        <v>0</v>
      </c>
      <c r="I161" s="20">
        <v>0</v>
      </c>
      <c r="J161" s="20">
        <v>0</v>
      </c>
      <c r="K161" s="20">
        <v>0</v>
      </c>
      <c r="L161" s="20">
        <v>0</v>
      </c>
      <c r="M161" s="20"/>
      <c r="N161" s="20">
        <v>7000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si="12"/>
        <v>71395</v>
      </c>
      <c r="V161" s="21">
        <f t="shared" si="15"/>
        <v>0</v>
      </c>
      <c r="W161" s="21">
        <f t="shared" si="13"/>
        <v>71395</v>
      </c>
      <c r="X161" s="20">
        <v>71395</v>
      </c>
      <c r="Y161" s="21">
        <f t="shared" si="14"/>
        <v>0</v>
      </c>
      <c r="AA161">
        <f t="shared" si="16"/>
        <v>0</v>
      </c>
    </row>
    <row r="162" spans="1:36" ht="15.75" hidden="1" thickBot="1" x14ac:dyDescent="0.3">
      <c r="A162" s="18"/>
      <c r="B162" s="19" t="s">
        <v>46</v>
      </c>
      <c r="C162" s="20">
        <v>0</v>
      </c>
      <c r="D162" s="20">
        <v>0</v>
      </c>
      <c r="E162" s="20">
        <v>0</v>
      </c>
      <c r="F162" s="20">
        <v>0</v>
      </c>
      <c r="G162" s="20">
        <v>0</v>
      </c>
      <c r="H162" s="20">
        <v>0</v>
      </c>
      <c r="I162" s="20">
        <v>0</v>
      </c>
      <c r="J162" s="20">
        <v>0</v>
      </c>
      <c r="K162" s="20">
        <v>0</v>
      </c>
      <c r="L162" s="20">
        <v>0</v>
      </c>
      <c r="M162" s="20"/>
      <c r="N162" s="20">
        <v>7000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ref="U162:U193" si="17">G162+L162+M162+R162+S162+N162+Q162+T162</f>
        <v>71395</v>
      </c>
      <c r="V162" s="21">
        <f t="shared" si="15"/>
        <v>0</v>
      </c>
      <c r="W162" s="21">
        <f t="shared" si="13"/>
        <v>71395</v>
      </c>
      <c r="X162" s="20">
        <v>71395</v>
      </c>
      <c r="Y162" s="21">
        <f t="shared" si="14"/>
        <v>0</v>
      </c>
      <c r="AA162">
        <f t="shared" si="16"/>
        <v>0</v>
      </c>
    </row>
    <row r="163" spans="1:36" ht="15.75" hidden="1" thickBot="1" x14ac:dyDescent="0.3">
      <c r="A163" s="18">
        <v>2016</v>
      </c>
      <c r="B163" s="19" t="s">
        <v>35</v>
      </c>
      <c r="C163" s="20">
        <v>0</v>
      </c>
      <c r="D163" s="20">
        <v>0</v>
      </c>
      <c r="E163" s="20">
        <v>0</v>
      </c>
      <c r="F163" s="20">
        <v>0</v>
      </c>
      <c r="G163" s="20">
        <v>0</v>
      </c>
      <c r="H163" s="20">
        <v>0</v>
      </c>
      <c r="I163" s="20">
        <v>0</v>
      </c>
      <c r="J163" s="20">
        <v>0</v>
      </c>
      <c r="K163" s="20">
        <v>0</v>
      </c>
      <c r="L163" s="20">
        <v>0</v>
      </c>
      <c r="M163" s="20"/>
      <c r="N163" s="20">
        <v>7000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81395</v>
      </c>
      <c r="V163" s="21">
        <f t="shared" si="15"/>
        <v>0</v>
      </c>
      <c r="W163" s="21">
        <f t="shared" si="13"/>
        <v>81395</v>
      </c>
      <c r="X163" s="20">
        <v>81395</v>
      </c>
      <c r="Y163" s="21">
        <f t="shared" si="14"/>
        <v>0</v>
      </c>
      <c r="AA163">
        <f t="shared" si="16"/>
        <v>0</v>
      </c>
    </row>
    <row r="164" spans="1:36" ht="15.75" hidden="1" thickBot="1" x14ac:dyDescent="0.3">
      <c r="A164" s="18"/>
      <c r="B164" s="19" t="s">
        <v>36</v>
      </c>
      <c r="C164" s="20">
        <v>0</v>
      </c>
      <c r="D164" s="20">
        <v>0</v>
      </c>
      <c r="E164" s="20">
        <v>0</v>
      </c>
      <c r="F164" s="20">
        <v>0</v>
      </c>
      <c r="G164" s="20">
        <v>0</v>
      </c>
      <c r="H164" s="20">
        <v>0</v>
      </c>
      <c r="I164" s="20">
        <v>0</v>
      </c>
      <c r="J164" s="20">
        <v>0</v>
      </c>
      <c r="K164" s="20">
        <v>0</v>
      </c>
      <c r="L164" s="20">
        <v>0</v>
      </c>
      <c r="M164" s="20"/>
      <c r="N164" s="20">
        <v>7000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81395</v>
      </c>
      <c r="V164" s="21">
        <f t="shared" si="15"/>
        <v>0</v>
      </c>
      <c r="W164" s="21">
        <f t="shared" si="13"/>
        <v>81395</v>
      </c>
      <c r="X164" s="20">
        <v>81395</v>
      </c>
      <c r="Y164" s="21">
        <f t="shared" si="14"/>
        <v>0</v>
      </c>
      <c r="AA164">
        <f t="shared" si="16"/>
        <v>0</v>
      </c>
    </row>
    <row r="165" spans="1:36" ht="15.75" hidden="1" thickBot="1" x14ac:dyDescent="0.3">
      <c r="A165" s="18"/>
      <c r="B165" s="19" t="s">
        <v>37</v>
      </c>
      <c r="C165" s="20">
        <v>0</v>
      </c>
      <c r="D165" s="20">
        <v>0</v>
      </c>
      <c r="E165" s="20">
        <v>0</v>
      </c>
      <c r="F165" s="20">
        <v>0</v>
      </c>
      <c r="G165" s="20">
        <v>0</v>
      </c>
      <c r="H165" s="20">
        <v>0</v>
      </c>
      <c r="I165" s="20">
        <v>0</v>
      </c>
      <c r="J165" s="20">
        <v>0</v>
      </c>
      <c r="K165" s="20">
        <v>0</v>
      </c>
      <c r="L165" s="20">
        <v>0</v>
      </c>
      <c r="M165" s="20"/>
      <c r="N165" s="20">
        <v>7000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7"/>
        <v>81395</v>
      </c>
      <c r="V165" s="21">
        <f t="shared" si="15"/>
        <v>0</v>
      </c>
      <c r="W165" s="21">
        <f t="shared" si="13"/>
        <v>81395</v>
      </c>
      <c r="X165" s="20">
        <v>81395</v>
      </c>
      <c r="Y165" s="21">
        <f t="shared" si="14"/>
        <v>0</v>
      </c>
      <c r="AA165">
        <f t="shared" si="16"/>
        <v>0</v>
      </c>
    </row>
    <row r="166" spans="1:36" ht="15.75" hidden="1" thickBot="1" x14ac:dyDescent="0.3">
      <c r="A166" s="18"/>
      <c r="B166" s="19" t="s">
        <v>38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/>
      <c r="N166" s="20">
        <v>7000</v>
      </c>
      <c r="O166" s="21"/>
      <c r="P166" s="21"/>
      <c r="Q166" s="20">
        <v>0</v>
      </c>
      <c r="R166" s="20">
        <v>0</v>
      </c>
      <c r="S166" s="20">
        <v>74395</v>
      </c>
      <c r="T166" s="20">
        <v>51814</v>
      </c>
      <c r="U166" s="20">
        <f t="shared" si="17"/>
        <v>133209</v>
      </c>
      <c r="V166" s="21">
        <f t="shared" si="15"/>
        <v>0</v>
      </c>
      <c r="W166" s="21">
        <f t="shared" si="13"/>
        <v>133209</v>
      </c>
      <c r="X166" s="20"/>
      <c r="Y166" s="21">
        <f t="shared" si="14"/>
        <v>133209</v>
      </c>
      <c r="AA166">
        <f t="shared" si="16"/>
        <v>1</v>
      </c>
    </row>
    <row r="167" spans="1:36" ht="15.75" hidden="1" thickBot="1" x14ac:dyDescent="0.3">
      <c r="A167" s="18"/>
      <c r="B167" s="19" t="s">
        <v>39</v>
      </c>
      <c r="C167" s="20">
        <v>0</v>
      </c>
      <c r="D167" s="20">
        <v>0</v>
      </c>
      <c r="E167" s="20">
        <v>0</v>
      </c>
      <c r="F167" s="20">
        <v>0</v>
      </c>
      <c r="G167" s="20">
        <v>0</v>
      </c>
      <c r="H167" s="20">
        <v>0</v>
      </c>
      <c r="I167" s="20">
        <v>0</v>
      </c>
      <c r="J167" s="20">
        <v>0</v>
      </c>
      <c r="K167" s="20">
        <v>0</v>
      </c>
      <c r="L167" s="20">
        <v>0</v>
      </c>
      <c r="M167" s="20"/>
      <c r="N167" s="20">
        <v>7000</v>
      </c>
      <c r="O167" s="21"/>
      <c r="P167" s="21"/>
      <c r="Q167" s="20">
        <v>0</v>
      </c>
      <c r="R167" s="20">
        <v>0</v>
      </c>
      <c r="S167" s="20">
        <v>74395</v>
      </c>
      <c r="T167" s="20">
        <v>51986</v>
      </c>
      <c r="U167" s="20">
        <f t="shared" si="17"/>
        <v>133381</v>
      </c>
      <c r="V167" s="21">
        <f t="shared" si="15"/>
        <v>133209</v>
      </c>
      <c r="W167" s="21">
        <f t="shared" si="13"/>
        <v>266590</v>
      </c>
      <c r="X167" s="20">
        <v>162790</v>
      </c>
      <c r="Y167" s="21">
        <f t="shared" si="14"/>
        <v>103800</v>
      </c>
      <c r="AA167">
        <f t="shared" si="16"/>
        <v>0</v>
      </c>
    </row>
    <row r="168" spans="1:36" ht="15.75" hidden="1" thickBot="1" x14ac:dyDescent="0.3">
      <c r="A168" s="18"/>
      <c r="B168" s="19" t="s">
        <v>40</v>
      </c>
      <c r="C168" s="20">
        <v>0</v>
      </c>
      <c r="D168" s="20">
        <v>0</v>
      </c>
      <c r="E168" s="20">
        <v>0</v>
      </c>
      <c r="F168" s="20">
        <v>0</v>
      </c>
      <c r="G168" s="20">
        <v>0</v>
      </c>
      <c r="H168" s="20">
        <v>0</v>
      </c>
      <c r="I168" s="20">
        <v>0</v>
      </c>
      <c r="J168" s="20">
        <v>0</v>
      </c>
      <c r="K168" s="20">
        <v>0</v>
      </c>
      <c r="L168" s="20">
        <v>0</v>
      </c>
      <c r="M168" s="20"/>
      <c r="N168" s="20">
        <v>7000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81395</v>
      </c>
      <c r="V168" s="21">
        <f t="shared" si="15"/>
        <v>103800</v>
      </c>
      <c r="W168" s="21">
        <f t="shared" si="13"/>
        <v>185195</v>
      </c>
      <c r="X168" s="20">
        <v>162790</v>
      </c>
      <c r="Y168" s="21">
        <f t="shared" si="14"/>
        <v>22405</v>
      </c>
      <c r="AA168">
        <f t="shared" si="16"/>
        <v>0</v>
      </c>
    </row>
    <row r="169" spans="1:36" ht="15.75" hidden="1" thickBot="1" x14ac:dyDescent="0.3">
      <c r="A169" s="18"/>
      <c r="B169" s="19" t="s">
        <v>41</v>
      </c>
      <c r="C169" s="20">
        <v>0</v>
      </c>
      <c r="D169" s="20">
        <v>0</v>
      </c>
      <c r="E169" s="20">
        <v>0</v>
      </c>
      <c r="F169" s="20">
        <v>0</v>
      </c>
      <c r="G169" s="20">
        <v>0</v>
      </c>
      <c r="H169" s="20">
        <v>0</v>
      </c>
      <c r="I169" s="20">
        <v>0</v>
      </c>
      <c r="J169" s="20">
        <v>0</v>
      </c>
      <c r="K169" s="20">
        <v>0</v>
      </c>
      <c r="L169" s="20">
        <v>0</v>
      </c>
      <c r="M169" s="20"/>
      <c r="N169" s="20">
        <v>7000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81395</v>
      </c>
      <c r="V169" s="21">
        <f t="shared" si="15"/>
        <v>22405</v>
      </c>
      <c r="W169" s="21">
        <f t="shared" si="13"/>
        <v>103800</v>
      </c>
      <c r="X169" s="20">
        <v>81395</v>
      </c>
      <c r="Y169" s="21">
        <f t="shared" si="14"/>
        <v>22405</v>
      </c>
      <c r="AA169">
        <f t="shared" si="16"/>
        <v>0</v>
      </c>
    </row>
    <row r="170" spans="1:36" ht="15.75" hidden="1" thickBot="1" x14ac:dyDescent="0.3">
      <c r="A170" s="18"/>
      <c r="B170" s="19" t="s">
        <v>42</v>
      </c>
      <c r="C170" s="20">
        <v>0</v>
      </c>
      <c r="D170" s="20">
        <v>0</v>
      </c>
      <c r="E170" s="20">
        <v>0</v>
      </c>
      <c r="F170" s="20">
        <v>0</v>
      </c>
      <c r="G170" s="20">
        <v>0</v>
      </c>
      <c r="H170" s="20">
        <v>0</v>
      </c>
      <c r="I170" s="20">
        <v>0</v>
      </c>
      <c r="J170" s="20">
        <v>0</v>
      </c>
      <c r="K170" s="20">
        <v>0</v>
      </c>
      <c r="L170" s="20">
        <v>0</v>
      </c>
      <c r="M170" s="20"/>
      <c r="N170" s="20">
        <v>7000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81395</v>
      </c>
      <c r="V170" s="21">
        <f t="shared" si="15"/>
        <v>22405</v>
      </c>
      <c r="W170" s="21">
        <f t="shared" si="13"/>
        <v>103800</v>
      </c>
      <c r="X170" s="20">
        <v>81395</v>
      </c>
      <c r="Y170" s="21">
        <f t="shared" si="14"/>
        <v>22405</v>
      </c>
      <c r="AA170">
        <f t="shared" si="16"/>
        <v>0</v>
      </c>
    </row>
    <row r="171" spans="1:36" ht="15.75" hidden="1" thickBot="1" x14ac:dyDescent="0.3">
      <c r="A171" s="18"/>
      <c r="B171" s="19" t="s">
        <v>43</v>
      </c>
      <c r="C171" s="20">
        <v>0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0">
        <v>0</v>
      </c>
      <c r="K171" s="20">
        <v>0</v>
      </c>
      <c r="L171" s="20">
        <v>0</v>
      </c>
      <c r="M171" s="20"/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81395</v>
      </c>
      <c r="V171" s="21">
        <f t="shared" si="15"/>
        <v>22405</v>
      </c>
      <c r="W171" s="21">
        <f t="shared" si="13"/>
        <v>103800</v>
      </c>
      <c r="X171" s="20">
        <v>81395</v>
      </c>
      <c r="Y171" s="21">
        <f t="shared" si="14"/>
        <v>22405</v>
      </c>
      <c r="AA171">
        <f t="shared" si="16"/>
        <v>0</v>
      </c>
    </row>
    <row r="172" spans="1:36" ht="15.75" hidden="1" thickBot="1" x14ac:dyDescent="0.3">
      <c r="A172" s="18"/>
      <c r="B172" s="19" t="s">
        <v>44</v>
      </c>
      <c r="C172" s="20">
        <v>0</v>
      </c>
      <c r="D172" s="20">
        <v>0</v>
      </c>
      <c r="E172" s="20">
        <v>0</v>
      </c>
      <c r="F172" s="20">
        <v>0</v>
      </c>
      <c r="G172" s="20">
        <v>0</v>
      </c>
      <c r="H172" s="20">
        <v>0</v>
      </c>
      <c r="I172" s="20">
        <v>0</v>
      </c>
      <c r="J172" s="20">
        <v>0</v>
      </c>
      <c r="K172" s="20">
        <v>0</v>
      </c>
      <c r="L172" s="20">
        <v>0</v>
      </c>
      <c r="M172" s="20"/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81395</v>
      </c>
      <c r="V172" s="21">
        <f t="shared" si="15"/>
        <v>22405</v>
      </c>
      <c r="W172" s="21">
        <f t="shared" si="13"/>
        <v>103800</v>
      </c>
      <c r="X172" s="20">
        <v>81395</v>
      </c>
      <c r="Y172" s="21">
        <f t="shared" si="14"/>
        <v>22405</v>
      </c>
      <c r="AA172">
        <f t="shared" si="16"/>
        <v>0</v>
      </c>
    </row>
    <row r="173" spans="1:36" ht="15.75" hidden="1" thickBot="1" x14ac:dyDescent="0.3">
      <c r="A173" s="18"/>
      <c r="B173" s="19" t="s">
        <v>45</v>
      </c>
      <c r="C173" s="20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0">
        <v>0</v>
      </c>
      <c r="K173" s="20">
        <v>0</v>
      </c>
      <c r="L173" s="20">
        <v>0</v>
      </c>
      <c r="M173" s="20"/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81395</v>
      </c>
      <c r="V173" s="21">
        <f t="shared" si="15"/>
        <v>22405</v>
      </c>
      <c r="W173" s="21">
        <f t="shared" si="13"/>
        <v>103800</v>
      </c>
      <c r="X173" s="20">
        <v>81395</v>
      </c>
      <c r="Y173" s="21">
        <f t="shared" si="14"/>
        <v>22405</v>
      </c>
      <c r="AA173">
        <f t="shared" si="16"/>
        <v>0</v>
      </c>
    </row>
    <row r="174" spans="1:36" ht="15.75" hidden="1" thickBot="1" x14ac:dyDescent="0.3">
      <c r="A174" s="18"/>
      <c r="B174" s="19" t="s">
        <v>46</v>
      </c>
      <c r="C174" s="20">
        <v>0</v>
      </c>
      <c r="D174" s="20">
        <v>0</v>
      </c>
      <c r="E174" s="20">
        <v>0</v>
      </c>
      <c r="F174" s="20">
        <v>0</v>
      </c>
      <c r="G174" s="20">
        <v>0</v>
      </c>
      <c r="H174" s="20">
        <v>0</v>
      </c>
      <c r="I174" s="20">
        <v>0</v>
      </c>
      <c r="J174" s="20">
        <v>0</v>
      </c>
      <c r="K174" s="20">
        <v>0</v>
      </c>
      <c r="L174" s="20">
        <v>0</v>
      </c>
      <c r="M174" s="20"/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81395</v>
      </c>
      <c r="V174" s="21">
        <f t="shared" si="15"/>
        <v>22405</v>
      </c>
      <c r="W174" s="21">
        <f t="shared" si="13"/>
        <v>103800</v>
      </c>
      <c r="X174" s="20"/>
      <c r="Y174" s="21">
        <f t="shared" si="14"/>
        <v>103800</v>
      </c>
      <c r="AA174">
        <f t="shared" si="16"/>
        <v>1</v>
      </c>
    </row>
    <row r="175" spans="1:36" ht="15.75" hidden="1" thickBot="1" x14ac:dyDescent="0.3">
      <c r="A175" s="18">
        <v>2017</v>
      </c>
      <c r="B175" s="38" t="s">
        <v>35</v>
      </c>
      <c r="C175" s="39">
        <v>0</v>
      </c>
      <c r="D175" s="39">
        <v>0</v>
      </c>
      <c r="E175" s="39">
        <v>0</v>
      </c>
      <c r="F175" s="39">
        <v>0</v>
      </c>
      <c r="G175" s="39">
        <v>0</v>
      </c>
      <c r="H175" s="39">
        <v>0</v>
      </c>
      <c r="I175" s="39">
        <v>0</v>
      </c>
      <c r="J175" s="39">
        <v>0</v>
      </c>
      <c r="K175" s="44">
        <f>IF(J175&lt;=120,559,IF(AND(J175&gt;=121,J175&lt;=150),739,IF(AND(J175&gt;=151,J175&lt;=200),1279,IF(J175&gt;=201,2359,))))</f>
        <v>559</v>
      </c>
      <c r="L175" s="39">
        <f>IF(K175=559,K175*J175,IF(K175=739,120*559+(J175-120)*739,IF(K175=1279,120*559+30*739+(J175-150)*1279,IF(K175=2359,120*559+30*739+50*1279+(J175-200)*2359,))))</f>
        <v>0</v>
      </c>
      <c r="M175" s="69">
        <v>3731</v>
      </c>
      <c r="N175" s="69">
        <v>7000</v>
      </c>
      <c r="O175" s="41"/>
      <c r="P175" s="41"/>
      <c r="Q175" s="69"/>
      <c r="R175" s="69"/>
      <c r="S175" s="69">
        <v>76410</v>
      </c>
      <c r="T175" s="69"/>
      <c r="U175" s="69">
        <f t="shared" si="17"/>
        <v>87141</v>
      </c>
      <c r="V175" s="41">
        <f t="shared" si="15"/>
        <v>103800</v>
      </c>
      <c r="W175" s="41">
        <f t="shared" si="13"/>
        <v>190941</v>
      </c>
      <c r="X175" s="49">
        <v>87141</v>
      </c>
      <c r="Y175" s="41">
        <f t="shared" si="14"/>
        <v>103800</v>
      </c>
      <c r="AA175">
        <f t="shared" si="16"/>
        <v>0</v>
      </c>
    </row>
    <row r="176" spans="1:36" ht="15.75" hidden="1" thickBot="1" x14ac:dyDescent="0.3">
      <c r="A176" s="18"/>
      <c r="B176" s="43" t="s">
        <v>36</v>
      </c>
      <c r="C176" s="44">
        <v>0</v>
      </c>
      <c r="D176" s="44">
        <v>0</v>
      </c>
      <c r="E176" s="44">
        <v>0</v>
      </c>
      <c r="F176" s="44">
        <v>0</v>
      </c>
      <c r="G176" s="44">
        <v>0</v>
      </c>
      <c r="H176" s="44">
        <v>0</v>
      </c>
      <c r="I176" s="44">
        <v>0</v>
      </c>
      <c r="J176" s="44">
        <v>0</v>
      </c>
      <c r="K176" s="44">
        <f>IF(J176&lt;=120,559,IF(AND(J176&gt;=121,J176&lt;=150),739,IF(AND(J176&gt;=151,J176&lt;=200),1279,IF(J176&gt;=201,2359,))))</f>
        <v>559</v>
      </c>
      <c r="L176" s="44">
        <f t="shared" ref="L176:L186" si="18">IF(K176=559,K176*J176,IF(K176=739,120*559+(J176-120)*739,IF(K176=1279,120*559+30*739+(J176-150)*1279,IF(K176=2359,120*559+30*739+50*1279+(J176-200)*2359,))))</f>
        <v>0</v>
      </c>
      <c r="M176" s="70">
        <v>3731</v>
      </c>
      <c r="N176" s="70">
        <v>7000</v>
      </c>
      <c r="O176" s="46"/>
      <c r="P176" s="46"/>
      <c r="Q176" s="70"/>
      <c r="R176" s="70"/>
      <c r="S176" s="70">
        <v>76410</v>
      </c>
      <c r="T176" s="70"/>
      <c r="U176" s="70">
        <f t="shared" si="17"/>
        <v>87141</v>
      </c>
      <c r="V176" s="46">
        <f t="shared" si="15"/>
        <v>103800</v>
      </c>
      <c r="W176" s="46">
        <f t="shared" si="13"/>
        <v>190941</v>
      </c>
      <c r="X176" s="51">
        <v>87141</v>
      </c>
      <c r="Y176" s="46">
        <f t="shared" si="14"/>
        <v>103800</v>
      </c>
      <c r="AA176">
        <f t="shared" si="16"/>
        <v>0</v>
      </c>
      <c r="AE176" s="26"/>
      <c r="AJ176" s="72"/>
    </row>
    <row r="177" spans="1:36" ht="15.75" hidden="1" thickBot="1" x14ac:dyDescent="0.3">
      <c r="A177" s="18"/>
      <c r="B177" s="43" t="s">
        <v>37</v>
      </c>
      <c r="C177" s="44">
        <v>0</v>
      </c>
      <c r="D177" s="44">
        <v>0</v>
      </c>
      <c r="E177" s="44">
        <v>0</v>
      </c>
      <c r="F177" s="44">
        <v>0</v>
      </c>
      <c r="G177" s="44">
        <v>0</v>
      </c>
      <c r="H177" s="44">
        <v>0</v>
      </c>
      <c r="I177" s="44">
        <v>0</v>
      </c>
      <c r="J177" s="44">
        <v>0</v>
      </c>
      <c r="K177" s="44">
        <f t="shared" ref="K177:K182" si="19">IF(J177&lt;=120,559,IF(AND(J177&gt;=121,J177&lt;=150),739,IF(AND(J177&gt;=151,J177&lt;=200),1279,IF(J177&gt;=201,2359,))))</f>
        <v>559</v>
      </c>
      <c r="L177" s="44">
        <f t="shared" si="18"/>
        <v>0</v>
      </c>
      <c r="M177" s="70">
        <v>3731</v>
      </c>
      <c r="N177" s="70">
        <v>7000</v>
      </c>
      <c r="O177" s="46"/>
      <c r="P177" s="46"/>
      <c r="Q177" s="70"/>
      <c r="R177" s="70"/>
      <c r="S177" s="70">
        <v>76410</v>
      </c>
      <c r="T177" s="70"/>
      <c r="U177" s="70">
        <f t="shared" si="17"/>
        <v>87141</v>
      </c>
      <c r="V177" s="46">
        <f t="shared" si="15"/>
        <v>103800</v>
      </c>
      <c r="W177" s="46">
        <f t="shared" si="13"/>
        <v>190941</v>
      </c>
      <c r="X177" s="51">
        <v>87141</v>
      </c>
      <c r="Y177" s="46">
        <f t="shared" si="14"/>
        <v>103800</v>
      </c>
      <c r="AA177">
        <f t="shared" si="16"/>
        <v>0</v>
      </c>
      <c r="AE177" s="26"/>
      <c r="AJ177" s="72"/>
    </row>
    <row r="178" spans="1:36" ht="15.75" hidden="1" thickBot="1" x14ac:dyDescent="0.3">
      <c r="A178" s="18"/>
      <c r="B178" s="43" t="s">
        <v>38</v>
      </c>
      <c r="C178" s="44">
        <v>0</v>
      </c>
      <c r="D178" s="44">
        <v>0</v>
      </c>
      <c r="E178" s="44">
        <v>0</v>
      </c>
      <c r="F178" s="44">
        <v>0</v>
      </c>
      <c r="G178" s="44">
        <v>0</v>
      </c>
      <c r="H178" s="44">
        <v>0</v>
      </c>
      <c r="I178" s="44">
        <v>0</v>
      </c>
      <c r="J178" s="44">
        <v>0</v>
      </c>
      <c r="K178" s="44">
        <f t="shared" si="19"/>
        <v>559</v>
      </c>
      <c r="L178" s="44">
        <f t="shared" si="18"/>
        <v>0</v>
      </c>
      <c r="M178" s="70">
        <v>3731</v>
      </c>
      <c r="N178" s="70">
        <v>7000</v>
      </c>
      <c r="O178" s="46"/>
      <c r="P178" s="46"/>
      <c r="Q178" s="70"/>
      <c r="R178" s="70"/>
      <c r="S178" s="70">
        <v>76410</v>
      </c>
      <c r="T178" s="70"/>
      <c r="U178" s="70">
        <f t="shared" si="17"/>
        <v>87141</v>
      </c>
      <c r="V178" s="46">
        <f t="shared" si="15"/>
        <v>103800</v>
      </c>
      <c r="W178" s="46">
        <f t="shared" si="13"/>
        <v>190941</v>
      </c>
      <c r="X178" s="51">
        <v>87141</v>
      </c>
      <c r="Y178" s="46">
        <f t="shared" si="14"/>
        <v>103800</v>
      </c>
      <c r="AA178">
        <f t="shared" si="16"/>
        <v>0</v>
      </c>
      <c r="AE178" s="26"/>
      <c r="AJ178" s="72"/>
    </row>
    <row r="179" spans="1:36" ht="15.75" hidden="1" thickBot="1" x14ac:dyDescent="0.3">
      <c r="A179" s="18"/>
      <c r="B179" s="43" t="s">
        <v>39</v>
      </c>
      <c r="C179" s="44">
        <v>0</v>
      </c>
      <c r="D179" s="44">
        <v>0</v>
      </c>
      <c r="E179" s="44">
        <v>0</v>
      </c>
      <c r="F179" s="44">
        <v>0</v>
      </c>
      <c r="G179" s="44">
        <v>0</v>
      </c>
      <c r="H179" s="44">
        <v>0</v>
      </c>
      <c r="I179" s="44">
        <v>0</v>
      </c>
      <c r="J179" s="44">
        <v>0</v>
      </c>
      <c r="K179" s="44">
        <f t="shared" si="19"/>
        <v>559</v>
      </c>
      <c r="L179" s="44">
        <f t="shared" si="18"/>
        <v>0</v>
      </c>
      <c r="M179" s="70">
        <v>3731</v>
      </c>
      <c r="N179" s="70">
        <v>7000</v>
      </c>
      <c r="O179" s="46"/>
      <c r="P179" s="46"/>
      <c r="Q179" s="70"/>
      <c r="R179" s="70"/>
      <c r="S179" s="70">
        <v>76410</v>
      </c>
      <c r="T179" s="70"/>
      <c r="U179" s="70">
        <f t="shared" si="17"/>
        <v>87141</v>
      </c>
      <c r="V179" s="46">
        <f t="shared" si="15"/>
        <v>103800</v>
      </c>
      <c r="W179" s="46">
        <f t="shared" si="13"/>
        <v>190941</v>
      </c>
      <c r="X179" s="51">
        <v>87141</v>
      </c>
      <c r="Y179" s="46">
        <f t="shared" si="14"/>
        <v>103800</v>
      </c>
      <c r="AA179">
        <f t="shared" si="16"/>
        <v>0</v>
      </c>
      <c r="AJ179" s="72"/>
    </row>
    <row r="180" spans="1:36" ht="15.75" hidden="1" thickBot="1" x14ac:dyDescent="0.3">
      <c r="A180" s="18"/>
      <c r="B180" s="43" t="s">
        <v>40</v>
      </c>
      <c r="C180" s="44">
        <v>0</v>
      </c>
      <c r="D180" s="44">
        <v>0</v>
      </c>
      <c r="E180" s="44">
        <v>0</v>
      </c>
      <c r="F180" s="44">
        <v>0</v>
      </c>
      <c r="G180" s="44">
        <v>0</v>
      </c>
      <c r="H180" s="44">
        <v>0</v>
      </c>
      <c r="I180" s="44">
        <v>0</v>
      </c>
      <c r="J180" s="44">
        <v>0</v>
      </c>
      <c r="K180" s="44">
        <f t="shared" si="19"/>
        <v>559</v>
      </c>
      <c r="L180" s="44">
        <f t="shared" si="18"/>
        <v>0</v>
      </c>
      <c r="M180" s="70">
        <v>3731</v>
      </c>
      <c r="N180" s="70">
        <v>7000</v>
      </c>
      <c r="O180" s="46"/>
      <c r="P180" s="46"/>
      <c r="Q180" s="70"/>
      <c r="R180" s="70"/>
      <c r="S180" s="70">
        <v>76410</v>
      </c>
      <c r="T180" s="70"/>
      <c r="U180" s="70">
        <f t="shared" si="17"/>
        <v>87141</v>
      </c>
      <c r="V180" s="46">
        <f t="shared" si="15"/>
        <v>103800</v>
      </c>
      <c r="W180" s="46">
        <f t="shared" si="13"/>
        <v>190941</v>
      </c>
      <c r="X180" s="51">
        <v>87141</v>
      </c>
      <c r="Y180" s="46">
        <f t="shared" si="14"/>
        <v>103800</v>
      </c>
      <c r="AA180">
        <f t="shared" si="16"/>
        <v>0</v>
      </c>
      <c r="AJ180" s="72"/>
    </row>
    <row r="181" spans="1:36" ht="15.75" hidden="1" thickBot="1" x14ac:dyDescent="0.3">
      <c r="A181" s="18"/>
      <c r="B181" s="43" t="s">
        <v>41</v>
      </c>
      <c r="C181" s="44">
        <v>0</v>
      </c>
      <c r="D181" s="44">
        <v>0</v>
      </c>
      <c r="E181" s="44">
        <v>0</v>
      </c>
      <c r="F181" s="44">
        <v>0</v>
      </c>
      <c r="G181" s="44">
        <v>0</v>
      </c>
      <c r="H181" s="44">
        <v>0</v>
      </c>
      <c r="I181" s="44">
        <v>0</v>
      </c>
      <c r="J181" s="44">
        <v>0</v>
      </c>
      <c r="K181" s="44">
        <f t="shared" si="19"/>
        <v>559</v>
      </c>
      <c r="L181" s="44">
        <f t="shared" si="18"/>
        <v>0</v>
      </c>
      <c r="M181" s="70">
        <v>3731</v>
      </c>
      <c r="N181" s="70">
        <v>7000</v>
      </c>
      <c r="O181" s="46"/>
      <c r="P181" s="46"/>
      <c r="Q181" s="70"/>
      <c r="R181" s="70"/>
      <c r="S181" s="70">
        <v>76410</v>
      </c>
      <c r="T181" s="70"/>
      <c r="U181" s="70">
        <f t="shared" si="17"/>
        <v>87141</v>
      </c>
      <c r="V181" s="46">
        <f t="shared" si="15"/>
        <v>103800</v>
      </c>
      <c r="W181" s="46">
        <f t="shared" si="13"/>
        <v>190941</v>
      </c>
      <c r="X181" s="51"/>
      <c r="Y181" s="46">
        <f t="shared" si="14"/>
        <v>190941</v>
      </c>
      <c r="AA181">
        <f t="shared" si="16"/>
        <v>1</v>
      </c>
    </row>
    <row r="182" spans="1:36" ht="15.75" hidden="1" thickBot="1" x14ac:dyDescent="0.3">
      <c r="A182" s="18"/>
      <c r="B182" s="43" t="s">
        <v>42</v>
      </c>
      <c r="C182" s="44">
        <v>0</v>
      </c>
      <c r="D182" s="44">
        <v>0</v>
      </c>
      <c r="E182" s="44">
        <v>0</v>
      </c>
      <c r="F182" s="44">
        <v>0</v>
      </c>
      <c r="G182" s="44">
        <v>0</v>
      </c>
      <c r="H182" s="44">
        <v>0</v>
      </c>
      <c r="I182" s="44">
        <v>0</v>
      </c>
      <c r="J182" s="44">
        <v>0</v>
      </c>
      <c r="K182" s="44">
        <f t="shared" si="19"/>
        <v>559</v>
      </c>
      <c r="L182" s="44">
        <f t="shared" si="18"/>
        <v>0</v>
      </c>
      <c r="M182" s="70">
        <v>3731</v>
      </c>
      <c r="N182" s="70">
        <v>7981</v>
      </c>
      <c r="O182" s="46"/>
      <c r="P182" s="46"/>
      <c r="Q182" s="70"/>
      <c r="R182" s="70"/>
      <c r="S182" s="70">
        <v>76410</v>
      </c>
      <c r="T182" s="70"/>
      <c r="U182" s="70">
        <f t="shared" si="17"/>
        <v>88122</v>
      </c>
      <c r="V182" s="46">
        <f t="shared" si="15"/>
        <v>190941</v>
      </c>
      <c r="W182" s="46">
        <f t="shared" si="13"/>
        <v>279063</v>
      </c>
      <c r="X182" s="51">
        <v>174282</v>
      </c>
      <c r="Y182" s="46">
        <f t="shared" si="14"/>
        <v>104781</v>
      </c>
      <c r="AA182">
        <f t="shared" si="16"/>
        <v>0</v>
      </c>
    </row>
    <row r="183" spans="1:36" ht="15.75" hidden="1" thickBot="1" x14ac:dyDescent="0.3">
      <c r="A183" s="18"/>
      <c r="B183" s="43" t="s">
        <v>43</v>
      </c>
      <c r="C183" s="44">
        <v>0</v>
      </c>
      <c r="D183" s="44">
        <v>0</v>
      </c>
      <c r="E183" s="44">
        <v>0</v>
      </c>
      <c r="F183" s="44">
        <v>0</v>
      </c>
      <c r="G183" s="44">
        <v>0</v>
      </c>
      <c r="H183" s="44">
        <v>0</v>
      </c>
      <c r="I183" s="44">
        <v>0</v>
      </c>
      <c r="J183" s="44">
        <v>0</v>
      </c>
      <c r="K183" s="44">
        <v>0</v>
      </c>
      <c r="L183" s="44">
        <f t="shared" si="18"/>
        <v>0</v>
      </c>
      <c r="M183" s="70">
        <v>3731</v>
      </c>
      <c r="N183" s="70">
        <v>7997</v>
      </c>
      <c r="O183" s="46"/>
      <c r="P183" s="46"/>
      <c r="Q183" s="70"/>
      <c r="R183" s="70"/>
      <c r="S183" s="70">
        <v>76410</v>
      </c>
      <c r="T183" s="70"/>
      <c r="U183" s="70">
        <f t="shared" si="17"/>
        <v>88138</v>
      </c>
      <c r="V183" s="46">
        <f t="shared" si="15"/>
        <v>104781</v>
      </c>
      <c r="W183" s="46">
        <f t="shared" si="13"/>
        <v>192919</v>
      </c>
      <c r="X183" s="70">
        <v>88138</v>
      </c>
      <c r="Y183" s="46">
        <f t="shared" si="14"/>
        <v>104781</v>
      </c>
    </row>
    <row r="184" spans="1:36" ht="15.75" hidden="1" thickBot="1" x14ac:dyDescent="0.3">
      <c r="A184" s="18"/>
      <c r="B184" s="43" t="s">
        <v>44</v>
      </c>
      <c r="C184" s="44">
        <v>0</v>
      </c>
      <c r="D184" s="44">
        <v>0</v>
      </c>
      <c r="E184" s="44">
        <v>0</v>
      </c>
      <c r="F184" s="44">
        <v>0</v>
      </c>
      <c r="G184" s="44">
        <v>0</v>
      </c>
      <c r="H184" s="44">
        <v>0</v>
      </c>
      <c r="I184" s="44">
        <v>0</v>
      </c>
      <c r="J184" s="44">
        <v>0</v>
      </c>
      <c r="K184" s="44">
        <v>0</v>
      </c>
      <c r="L184" s="44">
        <f t="shared" si="18"/>
        <v>0</v>
      </c>
      <c r="M184" s="70">
        <v>3731</v>
      </c>
      <c r="N184" s="70">
        <v>7990</v>
      </c>
      <c r="O184" s="46"/>
      <c r="P184" s="46"/>
      <c r="Q184" s="70"/>
      <c r="R184" s="70"/>
      <c r="S184" s="70">
        <v>76410</v>
      </c>
      <c r="T184" s="70"/>
      <c r="U184" s="70">
        <f t="shared" si="17"/>
        <v>88131</v>
      </c>
      <c r="V184" s="46">
        <f t="shared" si="15"/>
        <v>104781</v>
      </c>
      <c r="W184" s="46">
        <f t="shared" si="13"/>
        <v>192912</v>
      </c>
      <c r="X184" s="70"/>
      <c r="Y184" s="46">
        <f t="shared" si="14"/>
        <v>192912</v>
      </c>
    </row>
    <row r="185" spans="1:36" ht="15.75" hidden="1" thickBot="1" x14ac:dyDescent="0.3">
      <c r="A185" s="18"/>
      <c r="B185" s="43" t="s">
        <v>45</v>
      </c>
      <c r="C185" s="44">
        <v>0</v>
      </c>
      <c r="D185" s="44">
        <v>0</v>
      </c>
      <c r="E185" s="44">
        <v>0</v>
      </c>
      <c r="F185" s="44">
        <v>0</v>
      </c>
      <c r="G185" s="44">
        <v>0</v>
      </c>
      <c r="H185" s="44">
        <v>0</v>
      </c>
      <c r="I185" s="44">
        <v>0</v>
      </c>
      <c r="J185" s="44">
        <v>0</v>
      </c>
      <c r="K185" s="44">
        <v>0</v>
      </c>
      <c r="L185" s="44">
        <f t="shared" si="18"/>
        <v>0</v>
      </c>
      <c r="M185" s="70">
        <v>3731</v>
      </c>
      <c r="N185" s="70">
        <v>8019</v>
      </c>
      <c r="O185" s="46"/>
      <c r="P185" s="46"/>
      <c r="Q185" s="70"/>
      <c r="R185" s="70"/>
      <c r="S185" s="70">
        <v>76410</v>
      </c>
      <c r="T185" s="70"/>
      <c r="U185" s="70">
        <f t="shared" si="17"/>
        <v>88160</v>
      </c>
      <c r="V185" s="46">
        <f t="shared" si="15"/>
        <v>192912</v>
      </c>
      <c r="W185" s="46">
        <f t="shared" si="13"/>
        <v>281072</v>
      </c>
      <c r="X185" s="70">
        <v>176291</v>
      </c>
      <c r="Y185" s="46">
        <f t="shared" si="14"/>
        <v>104781</v>
      </c>
    </row>
    <row r="186" spans="1:36" ht="15.75" hidden="1" thickBot="1" x14ac:dyDescent="0.3">
      <c r="A186" s="18"/>
      <c r="B186" s="83" t="s">
        <v>46</v>
      </c>
      <c r="C186" s="84">
        <v>0</v>
      </c>
      <c r="D186" s="84">
        <v>0</v>
      </c>
      <c r="E186" s="84">
        <v>0</v>
      </c>
      <c r="F186" s="84">
        <v>0</v>
      </c>
      <c r="G186" s="84">
        <v>0</v>
      </c>
      <c r="H186" s="84">
        <v>0</v>
      </c>
      <c r="I186" s="84">
        <v>0</v>
      </c>
      <c r="J186" s="84">
        <v>0</v>
      </c>
      <c r="K186" s="84">
        <v>0</v>
      </c>
      <c r="L186" s="84">
        <f t="shared" si="18"/>
        <v>0</v>
      </c>
      <c r="M186" s="35">
        <v>3731</v>
      </c>
      <c r="N186" s="35">
        <v>8039</v>
      </c>
      <c r="O186" s="46"/>
      <c r="P186" s="46"/>
      <c r="Q186" s="35"/>
      <c r="R186" s="35"/>
      <c r="S186" s="35">
        <v>76410</v>
      </c>
      <c r="T186" s="35"/>
      <c r="U186" s="35">
        <f t="shared" si="17"/>
        <v>88180</v>
      </c>
      <c r="V186" s="36">
        <f t="shared" si="15"/>
        <v>104781</v>
      </c>
      <c r="W186" s="36">
        <f t="shared" si="13"/>
        <v>192961</v>
      </c>
      <c r="X186" s="35"/>
      <c r="Y186" s="36">
        <f t="shared" si="14"/>
        <v>192961</v>
      </c>
    </row>
    <row r="187" spans="1:36" ht="15.75" hidden="1" thickBot="1" x14ac:dyDescent="0.3">
      <c r="A187">
        <v>2018</v>
      </c>
      <c r="B187" s="38" t="s">
        <v>35</v>
      </c>
      <c r="C187" s="39">
        <v>0</v>
      </c>
      <c r="D187" s="39">
        <v>0</v>
      </c>
      <c r="E187" s="39">
        <v>0</v>
      </c>
      <c r="F187" s="39">
        <v>0</v>
      </c>
      <c r="G187" s="39">
        <v>0</v>
      </c>
      <c r="H187" s="39">
        <v>0</v>
      </c>
      <c r="I187" s="39">
        <v>0</v>
      </c>
      <c r="J187" s="39">
        <v>0</v>
      </c>
      <c r="K187" s="39">
        <v>0</v>
      </c>
      <c r="L187" s="39">
        <f t="shared" ref="L187:L198" si="20">IF(K187=559,K187*J187,IF(K187=739,120*559+(J187-120)*739,IF(K187=1279,120*559+30*739+(J187-150)*1279,IF(K187=2359,120*559+30*739+50*1279+(J187-200)*2359,))))</f>
        <v>0</v>
      </c>
      <c r="M187" s="69">
        <v>3731</v>
      </c>
      <c r="N187" s="69">
        <v>8047</v>
      </c>
      <c r="O187" s="41"/>
      <c r="P187" s="41"/>
      <c r="Q187" s="69"/>
      <c r="R187" s="69"/>
      <c r="S187" s="69">
        <v>78144</v>
      </c>
      <c r="T187" s="69"/>
      <c r="U187" s="69">
        <f t="shared" si="17"/>
        <v>89922</v>
      </c>
      <c r="V187" s="41">
        <f t="shared" ref="V187:V198" si="21">Y186</f>
        <v>192961</v>
      </c>
      <c r="W187" s="41">
        <f t="shared" ref="W187:W198" si="22">U187+V187</f>
        <v>282883</v>
      </c>
      <c r="X187" s="69">
        <v>178102</v>
      </c>
      <c r="Y187" s="41">
        <f t="shared" ref="Y187:Y198" si="23">W187-X187</f>
        <v>104781</v>
      </c>
    </row>
    <row r="188" spans="1:36" ht="15.75" hidden="1" thickBot="1" x14ac:dyDescent="0.3">
      <c r="B188" s="43" t="s">
        <v>36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4">
        <v>0</v>
      </c>
      <c r="J188" s="44">
        <v>0</v>
      </c>
      <c r="K188" s="44">
        <v>0</v>
      </c>
      <c r="L188" s="44">
        <f t="shared" si="20"/>
        <v>0</v>
      </c>
      <c r="M188" s="70">
        <v>3731</v>
      </c>
      <c r="N188" s="70">
        <v>8077</v>
      </c>
      <c r="O188" s="46"/>
      <c r="P188" s="46"/>
      <c r="Q188" s="70"/>
      <c r="R188" s="70"/>
      <c r="S188" s="70">
        <v>78144</v>
      </c>
      <c r="T188" s="70"/>
      <c r="U188" s="70">
        <f t="shared" si="17"/>
        <v>89952</v>
      </c>
      <c r="V188" s="46">
        <f t="shared" si="21"/>
        <v>104781</v>
      </c>
      <c r="W188" s="46">
        <f t="shared" si="22"/>
        <v>194733</v>
      </c>
      <c r="X188" s="70">
        <v>89952</v>
      </c>
      <c r="Y188" s="46">
        <f t="shared" si="23"/>
        <v>104781</v>
      </c>
    </row>
    <row r="189" spans="1:36" ht="15.75" hidden="1" thickBot="1" x14ac:dyDescent="0.3">
      <c r="B189" s="43" t="s">
        <v>37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4">
        <v>0</v>
      </c>
      <c r="J189" s="44">
        <v>0</v>
      </c>
      <c r="K189" s="44">
        <v>0</v>
      </c>
      <c r="L189" s="44">
        <f t="shared" si="20"/>
        <v>0</v>
      </c>
      <c r="M189" s="70">
        <v>3731</v>
      </c>
      <c r="N189" s="70">
        <v>8090</v>
      </c>
      <c r="O189" s="46"/>
      <c r="P189" s="46"/>
      <c r="Q189" s="70"/>
      <c r="R189" s="70"/>
      <c r="S189" s="70">
        <v>78144</v>
      </c>
      <c r="T189" s="70"/>
      <c r="U189" s="70">
        <f t="shared" si="17"/>
        <v>89965</v>
      </c>
      <c r="V189" s="46">
        <f t="shared" si="21"/>
        <v>104781</v>
      </c>
      <c r="W189" s="46">
        <f t="shared" si="22"/>
        <v>194746</v>
      </c>
      <c r="X189" s="70"/>
      <c r="Y189" s="46">
        <f t="shared" si="23"/>
        <v>194746</v>
      </c>
    </row>
    <row r="190" spans="1:36" ht="15.75" hidden="1" thickBot="1" x14ac:dyDescent="0.3">
      <c r="B190" s="43" t="s">
        <v>38</v>
      </c>
      <c r="C190" s="44">
        <v>0</v>
      </c>
      <c r="D190" s="44">
        <v>0</v>
      </c>
      <c r="E190" s="44">
        <v>0</v>
      </c>
      <c r="F190" s="44">
        <v>0</v>
      </c>
      <c r="G190" s="44">
        <v>0</v>
      </c>
      <c r="H190" s="44">
        <v>0</v>
      </c>
      <c r="I190" s="44">
        <v>0</v>
      </c>
      <c r="J190" s="44">
        <v>0</v>
      </c>
      <c r="K190" s="44">
        <v>0</v>
      </c>
      <c r="L190" s="44">
        <f t="shared" si="20"/>
        <v>0</v>
      </c>
      <c r="M190" s="70">
        <v>3731</v>
      </c>
      <c r="N190" s="70">
        <v>8101</v>
      </c>
      <c r="O190" s="46"/>
      <c r="P190" s="46"/>
      <c r="Q190" s="70"/>
      <c r="R190" s="70"/>
      <c r="S190" s="70">
        <v>78144</v>
      </c>
      <c r="T190" s="70"/>
      <c r="U190" s="70">
        <f t="shared" si="17"/>
        <v>89976</v>
      </c>
      <c r="V190" s="46">
        <f t="shared" si="21"/>
        <v>194746</v>
      </c>
      <c r="W190" s="46">
        <f t="shared" si="22"/>
        <v>284722</v>
      </c>
      <c r="X190" s="70">
        <v>179941</v>
      </c>
      <c r="Y190" s="46">
        <f t="shared" si="23"/>
        <v>104781</v>
      </c>
      <c r="Z190" s="2"/>
      <c r="AA190" s="2"/>
      <c r="AB190" s="1"/>
      <c r="AC190" s="1"/>
      <c r="AD190" s="1"/>
    </row>
    <row r="191" spans="1:36" ht="15.75" hidden="1" thickBot="1" x14ac:dyDescent="0.3">
      <c r="B191" s="43" t="s">
        <v>39</v>
      </c>
      <c r="C191" s="44">
        <v>0</v>
      </c>
      <c r="D191" s="44">
        <v>0</v>
      </c>
      <c r="E191" s="44">
        <v>0</v>
      </c>
      <c r="F191" s="44">
        <v>0</v>
      </c>
      <c r="G191" s="44">
        <v>0</v>
      </c>
      <c r="H191" s="44">
        <v>0</v>
      </c>
      <c r="I191" s="44">
        <v>0</v>
      </c>
      <c r="J191" s="44">
        <v>0</v>
      </c>
      <c r="K191" s="44">
        <v>0</v>
      </c>
      <c r="L191" s="44">
        <f t="shared" si="20"/>
        <v>0</v>
      </c>
      <c r="M191" s="70">
        <v>3731</v>
      </c>
      <c r="N191" s="70">
        <v>8123</v>
      </c>
      <c r="O191" s="46"/>
      <c r="P191" s="46"/>
      <c r="Q191" s="70"/>
      <c r="R191" s="70"/>
      <c r="S191" s="70">
        <v>78144</v>
      </c>
      <c r="T191" s="70">
        <v>54318</v>
      </c>
      <c r="U191" s="70">
        <f t="shared" si="17"/>
        <v>144316</v>
      </c>
      <c r="V191" s="46">
        <f t="shared" si="21"/>
        <v>104781</v>
      </c>
      <c r="W191" s="46">
        <f t="shared" si="22"/>
        <v>249097</v>
      </c>
      <c r="X191" s="70"/>
      <c r="Y191" s="46">
        <f t="shared" si="23"/>
        <v>249097</v>
      </c>
      <c r="Z191" s="2"/>
      <c r="AA191" s="2"/>
      <c r="AB191" s="1"/>
      <c r="AC191" s="1"/>
      <c r="AD191" s="1"/>
    </row>
    <row r="192" spans="1:36" ht="15.75" hidden="1" thickBot="1" x14ac:dyDescent="0.3">
      <c r="B192" s="43" t="s">
        <v>40</v>
      </c>
      <c r="C192" s="44">
        <v>0</v>
      </c>
      <c r="D192" s="44">
        <v>0</v>
      </c>
      <c r="E192" s="44">
        <v>0</v>
      </c>
      <c r="F192" s="44">
        <v>0</v>
      </c>
      <c r="G192" s="44">
        <v>0</v>
      </c>
      <c r="H192" s="44">
        <v>0</v>
      </c>
      <c r="I192" s="44">
        <v>0</v>
      </c>
      <c r="J192" s="44">
        <v>0</v>
      </c>
      <c r="K192" s="44">
        <v>0</v>
      </c>
      <c r="L192" s="44">
        <f t="shared" si="20"/>
        <v>0</v>
      </c>
      <c r="M192" s="70">
        <v>3731</v>
      </c>
      <c r="N192" s="70">
        <v>8148</v>
      </c>
      <c r="O192" s="46"/>
      <c r="P192" s="46"/>
      <c r="Q192" s="70"/>
      <c r="R192" s="70"/>
      <c r="S192" s="70">
        <v>78144</v>
      </c>
      <c r="T192" s="70">
        <v>54405</v>
      </c>
      <c r="U192" s="70">
        <f t="shared" si="17"/>
        <v>144428</v>
      </c>
      <c r="V192" s="46">
        <f t="shared" si="21"/>
        <v>249097</v>
      </c>
      <c r="W192" s="46">
        <f t="shared" si="22"/>
        <v>393525</v>
      </c>
      <c r="X192" s="70"/>
      <c r="Y192" s="46">
        <f t="shared" si="23"/>
        <v>393525</v>
      </c>
      <c r="Z192" s="2"/>
      <c r="AA192" s="2"/>
      <c r="AB192" s="1"/>
      <c r="AC192" s="1"/>
      <c r="AD192" s="1"/>
    </row>
    <row r="193" spans="1:25" ht="15.75" hidden="1" thickBot="1" x14ac:dyDescent="0.3">
      <c r="B193" s="43" t="s">
        <v>41</v>
      </c>
      <c r="C193" s="44">
        <v>0</v>
      </c>
      <c r="D193" s="44">
        <v>0</v>
      </c>
      <c r="E193" s="44">
        <v>0</v>
      </c>
      <c r="F193" s="44">
        <v>0</v>
      </c>
      <c r="G193" s="44">
        <v>0</v>
      </c>
      <c r="H193" s="44">
        <v>0</v>
      </c>
      <c r="I193" s="44">
        <v>0</v>
      </c>
      <c r="J193" s="44">
        <v>0</v>
      </c>
      <c r="K193" s="44">
        <v>0</v>
      </c>
      <c r="L193" s="44">
        <f t="shared" si="20"/>
        <v>0</v>
      </c>
      <c r="M193" s="70">
        <v>3731</v>
      </c>
      <c r="N193" s="70">
        <v>8161</v>
      </c>
      <c r="O193" s="46"/>
      <c r="P193" s="46"/>
      <c r="Q193" s="70"/>
      <c r="R193" s="70"/>
      <c r="S193" s="70">
        <v>78144</v>
      </c>
      <c r="T193" s="70"/>
      <c r="U193" s="70">
        <f t="shared" si="17"/>
        <v>90036</v>
      </c>
      <c r="V193" s="46">
        <f t="shared" si="21"/>
        <v>393525</v>
      </c>
      <c r="W193" s="46">
        <f t="shared" si="22"/>
        <v>483561</v>
      </c>
      <c r="X193" s="70">
        <v>270057</v>
      </c>
      <c r="Y193" s="46">
        <f t="shared" si="23"/>
        <v>213504</v>
      </c>
    </row>
    <row r="194" spans="1:25" ht="15.75" hidden="1" thickBot="1" x14ac:dyDescent="0.3">
      <c r="B194" s="43" t="s">
        <v>42</v>
      </c>
      <c r="C194" s="44">
        <v>0</v>
      </c>
      <c r="D194" s="44">
        <v>0</v>
      </c>
      <c r="E194" s="44">
        <v>0</v>
      </c>
      <c r="F194" s="44">
        <v>0</v>
      </c>
      <c r="G194" s="44">
        <v>0</v>
      </c>
      <c r="H194" s="44">
        <v>0</v>
      </c>
      <c r="I194" s="44">
        <v>0</v>
      </c>
      <c r="J194" s="44">
        <v>0</v>
      </c>
      <c r="K194" s="44">
        <v>0</v>
      </c>
      <c r="L194" s="44">
        <f t="shared" si="20"/>
        <v>0</v>
      </c>
      <c r="M194" s="70">
        <v>3731</v>
      </c>
      <c r="N194" s="70">
        <v>8186</v>
      </c>
      <c r="O194" s="46"/>
      <c r="P194" s="46"/>
      <c r="Q194" s="70"/>
      <c r="R194" s="70"/>
      <c r="S194" s="70">
        <v>78144</v>
      </c>
      <c r="T194" s="70"/>
      <c r="U194" s="70">
        <f t="shared" ref="U194:U222" si="24">G194+L194+M194+R194+S194+N194+Q194+T194</f>
        <v>90061</v>
      </c>
      <c r="V194" s="46">
        <f t="shared" si="21"/>
        <v>213504</v>
      </c>
      <c r="W194" s="46">
        <f t="shared" si="22"/>
        <v>303565</v>
      </c>
      <c r="X194" s="70">
        <v>303565</v>
      </c>
      <c r="Y194" s="46">
        <f t="shared" si="23"/>
        <v>0</v>
      </c>
    </row>
    <row r="195" spans="1:25" ht="15.75" hidden="1" thickBot="1" x14ac:dyDescent="0.3">
      <c r="B195" s="43" t="s">
        <v>43</v>
      </c>
      <c r="C195" s="44">
        <v>0</v>
      </c>
      <c r="D195" s="44">
        <v>0</v>
      </c>
      <c r="E195" s="44">
        <v>0</v>
      </c>
      <c r="F195" s="44">
        <v>0</v>
      </c>
      <c r="G195" s="44">
        <v>0</v>
      </c>
      <c r="H195" s="44">
        <v>0</v>
      </c>
      <c r="I195" s="44">
        <v>0</v>
      </c>
      <c r="J195" s="44">
        <v>0</v>
      </c>
      <c r="K195" s="44">
        <v>0</v>
      </c>
      <c r="L195" s="44">
        <f t="shared" si="20"/>
        <v>0</v>
      </c>
      <c r="M195" s="70">
        <v>3731</v>
      </c>
      <c r="N195" s="70">
        <v>8207</v>
      </c>
      <c r="O195" s="46"/>
      <c r="P195" s="46"/>
      <c r="Q195" s="70"/>
      <c r="R195" s="70"/>
      <c r="S195" s="70">
        <v>78144</v>
      </c>
      <c r="T195" s="70"/>
      <c r="U195" s="70">
        <f t="shared" si="24"/>
        <v>90082</v>
      </c>
      <c r="V195" s="46">
        <f t="shared" si="21"/>
        <v>0</v>
      </c>
      <c r="W195" s="46">
        <f t="shared" si="22"/>
        <v>90082</v>
      </c>
      <c r="X195" s="70"/>
      <c r="Y195" s="46">
        <f t="shared" si="23"/>
        <v>90082</v>
      </c>
    </row>
    <row r="196" spans="1:25" ht="15.75" hidden="1" thickBot="1" x14ac:dyDescent="0.3">
      <c r="B196" s="43" t="s">
        <v>44</v>
      </c>
      <c r="C196" s="44">
        <v>0</v>
      </c>
      <c r="D196" s="44">
        <v>0</v>
      </c>
      <c r="E196" s="44">
        <v>0</v>
      </c>
      <c r="F196" s="44">
        <v>0</v>
      </c>
      <c r="G196" s="44">
        <v>0</v>
      </c>
      <c r="H196" s="44">
        <v>0</v>
      </c>
      <c r="I196" s="44">
        <v>0</v>
      </c>
      <c r="J196" s="44">
        <v>0</v>
      </c>
      <c r="K196" s="44">
        <v>0</v>
      </c>
      <c r="L196" s="44">
        <f t="shared" si="20"/>
        <v>0</v>
      </c>
      <c r="M196" s="70">
        <v>3731</v>
      </c>
      <c r="N196" s="70">
        <v>8230</v>
      </c>
      <c r="O196" s="46"/>
      <c r="P196" s="46"/>
      <c r="Q196" s="70"/>
      <c r="R196" s="70"/>
      <c r="S196" s="70">
        <v>78144</v>
      </c>
      <c r="T196" s="70"/>
      <c r="U196" s="70">
        <f t="shared" si="24"/>
        <v>90105</v>
      </c>
      <c r="V196" s="46">
        <f t="shared" si="21"/>
        <v>90082</v>
      </c>
      <c r="W196" s="46">
        <f t="shared" si="22"/>
        <v>180187</v>
      </c>
      <c r="X196" s="70">
        <v>180187</v>
      </c>
      <c r="Y196" s="46">
        <f t="shared" si="23"/>
        <v>0</v>
      </c>
    </row>
    <row r="197" spans="1:25" ht="15.75" hidden="1" thickBot="1" x14ac:dyDescent="0.3">
      <c r="B197" s="43" t="s">
        <v>45</v>
      </c>
      <c r="C197" s="44">
        <v>0</v>
      </c>
      <c r="D197" s="44">
        <v>0</v>
      </c>
      <c r="E197" s="44">
        <v>0</v>
      </c>
      <c r="F197" s="44">
        <v>0</v>
      </c>
      <c r="G197" s="44">
        <v>0</v>
      </c>
      <c r="H197" s="44">
        <v>0</v>
      </c>
      <c r="I197" s="44">
        <v>0</v>
      </c>
      <c r="J197" s="44">
        <v>0</v>
      </c>
      <c r="K197" s="44">
        <v>0</v>
      </c>
      <c r="L197" s="44">
        <f t="shared" si="20"/>
        <v>0</v>
      </c>
      <c r="M197" s="70">
        <v>3731</v>
      </c>
      <c r="N197" s="70">
        <v>8260</v>
      </c>
      <c r="O197" s="46"/>
      <c r="P197" s="46"/>
      <c r="Q197" s="70"/>
      <c r="R197" s="70"/>
      <c r="S197" s="70">
        <v>78144</v>
      </c>
      <c r="T197" s="70">
        <v>55132</v>
      </c>
      <c r="U197" s="70">
        <f t="shared" si="24"/>
        <v>145267</v>
      </c>
      <c r="V197" s="46">
        <f t="shared" si="21"/>
        <v>0</v>
      </c>
      <c r="W197" s="46">
        <f t="shared" si="22"/>
        <v>145267</v>
      </c>
      <c r="X197" s="44"/>
      <c r="Y197" s="46">
        <f t="shared" si="23"/>
        <v>145267</v>
      </c>
    </row>
    <row r="198" spans="1:25" ht="15.75" hidden="1" thickBot="1" x14ac:dyDescent="0.3">
      <c r="B198" s="43" t="s">
        <v>46</v>
      </c>
      <c r="C198" s="44">
        <v>0</v>
      </c>
      <c r="D198" s="44">
        <v>0</v>
      </c>
      <c r="E198" s="44">
        <v>0</v>
      </c>
      <c r="F198" s="44">
        <v>0</v>
      </c>
      <c r="G198" s="44">
        <v>0</v>
      </c>
      <c r="H198" s="44">
        <v>0</v>
      </c>
      <c r="I198" s="44">
        <v>0</v>
      </c>
      <c r="J198" s="44">
        <v>0</v>
      </c>
      <c r="K198" s="44">
        <v>0</v>
      </c>
      <c r="L198" s="44">
        <f t="shared" si="20"/>
        <v>0</v>
      </c>
      <c r="M198" s="70">
        <v>3731</v>
      </c>
      <c r="N198" s="70">
        <v>8270</v>
      </c>
      <c r="O198" s="36"/>
      <c r="P198" s="36"/>
      <c r="Q198" s="70"/>
      <c r="R198" s="70"/>
      <c r="S198" s="70">
        <v>78144</v>
      </c>
      <c r="T198" s="70">
        <v>55092</v>
      </c>
      <c r="U198" s="70">
        <f t="shared" si="24"/>
        <v>145237</v>
      </c>
      <c r="V198" s="46">
        <f t="shared" si="21"/>
        <v>145267</v>
      </c>
      <c r="W198" s="46">
        <f t="shared" si="22"/>
        <v>290504</v>
      </c>
      <c r="X198" s="44"/>
      <c r="Y198" s="46">
        <f t="shared" si="23"/>
        <v>290504</v>
      </c>
    </row>
    <row r="199" spans="1:25" ht="15.75" hidden="1" thickBot="1" x14ac:dyDescent="0.3">
      <c r="A199">
        <v>2019</v>
      </c>
      <c r="B199" s="38" t="s">
        <v>35</v>
      </c>
      <c r="C199" s="39">
        <v>0</v>
      </c>
      <c r="D199" s="39">
        <v>0</v>
      </c>
      <c r="E199" s="39">
        <v>0</v>
      </c>
      <c r="F199" s="39">
        <v>0</v>
      </c>
      <c r="G199" s="39">
        <v>0</v>
      </c>
      <c r="H199" s="39">
        <v>0</v>
      </c>
      <c r="I199" s="39">
        <v>0</v>
      </c>
      <c r="J199" s="39">
        <v>0</v>
      </c>
      <c r="K199" s="39">
        <v>0</v>
      </c>
      <c r="L199" s="39">
        <f t="shared" ref="L199:L208" si="25">IF(K199=559,K199*J199,IF(K199=739,120*559+(J199-120)*739,IF(K199=1279,120*559+30*739+(J199-150)*1279,IF(K199=2359,120*559+30*739+50*1279+(J199-200)*2359,))))</f>
        <v>0</v>
      </c>
      <c r="M199" s="69">
        <v>3828</v>
      </c>
      <c r="N199" s="69">
        <v>8264</v>
      </c>
      <c r="O199" s="41"/>
      <c r="P199" s="41"/>
      <c r="Q199" s="69"/>
      <c r="R199" s="69"/>
      <c r="S199" s="69">
        <v>80176</v>
      </c>
      <c r="T199" s="69"/>
      <c r="U199" s="69">
        <f t="shared" si="24"/>
        <v>92268</v>
      </c>
      <c r="V199" s="41">
        <f t="shared" ref="V199:V208" si="26">Y198</f>
        <v>290504</v>
      </c>
      <c r="W199" s="41">
        <f t="shared" ref="W199:W208" si="27">U199+V199</f>
        <v>382772</v>
      </c>
      <c r="X199" s="74">
        <v>382772</v>
      </c>
      <c r="Y199" s="41">
        <f t="shared" ref="Y199:Y208" si="28">W199-X199</f>
        <v>0</v>
      </c>
    </row>
    <row r="200" spans="1:25" ht="15.75" hidden="1" thickBot="1" x14ac:dyDescent="0.3">
      <c r="B200" s="43" t="s">
        <v>36</v>
      </c>
      <c r="C200" s="44">
        <v>0</v>
      </c>
      <c r="D200" s="44">
        <v>0</v>
      </c>
      <c r="E200" s="44">
        <v>0</v>
      </c>
      <c r="F200" s="44">
        <v>0</v>
      </c>
      <c r="G200" s="44">
        <v>0</v>
      </c>
      <c r="H200" s="44">
        <v>0</v>
      </c>
      <c r="I200" s="44">
        <v>0</v>
      </c>
      <c r="J200" s="44">
        <v>0</v>
      </c>
      <c r="K200" s="44">
        <v>0</v>
      </c>
      <c r="L200" s="44">
        <f t="shared" si="25"/>
        <v>0</v>
      </c>
      <c r="M200" s="70">
        <v>3828</v>
      </c>
      <c r="N200" s="70">
        <v>8267</v>
      </c>
      <c r="O200" s="46"/>
      <c r="P200" s="46"/>
      <c r="Q200" s="70"/>
      <c r="R200" s="70"/>
      <c r="S200" s="70">
        <v>80176</v>
      </c>
      <c r="T200" s="70"/>
      <c r="U200" s="70">
        <f t="shared" si="24"/>
        <v>92271</v>
      </c>
      <c r="V200" s="46">
        <f t="shared" si="26"/>
        <v>0</v>
      </c>
      <c r="W200" s="46">
        <f t="shared" si="27"/>
        <v>92271</v>
      </c>
      <c r="X200" s="73">
        <v>92271</v>
      </c>
      <c r="Y200" s="46">
        <f t="shared" si="28"/>
        <v>0</v>
      </c>
    </row>
    <row r="201" spans="1:25" ht="15.75" hidden="1" thickBot="1" x14ac:dyDescent="0.3">
      <c r="B201" s="43" t="s">
        <v>37</v>
      </c>
      <c r="C201" s="44">
        <v>0</v>
      </c>
      <c r="D201" s="44">
        <v>0</v>
      </c>
      <c r="E201" s="44">
        <v>0</v>
      </c>
      <c r="F201" s="44">
        <v>0</v>
      </c>
      <c r="G201" s="44">
        <v>0</v>
      </c>
      <c r="H201" s="44">
        <v>0</v>
      </c>
      <c r="I201" s="44">
        <v>0</v>
      </c>
      <c r="J201" s="44">
        <v>0</v>
      </c>
      <c r="K201" s="44">
        <v>0</v>
      </c>
      <c r="L201" s="44">
        <f t="shared" si="25"/>
        <v>0</v>
      </c>
      <c r="M201" s="70">
        <v>3828</v>
      </c>
      <c r="N201" s="70">
        <v>8270</v>
      </c>
      <c r="O201" s="46"/>
      <c r="P201" s="46"/>
      <c r="Q201" s="70"/>
      <c r="R201" s="70"/>
      <c r="S201" s="70">
        <v>80176</v>
      </c>
      <c r="T201" s="70"/>
      <c r="U201" s="70">
        <f t="shared" si="24"/>
        <v>92274</v>
      </c>
      <c r="V201" s="46">
        <f t="shared" si="26"/>
        <v>0</v>
      </c>
      <c r="W201" s="46">
        <f t="shared" si="27"/>
        <v>92274</v>
      </c>
      <c r="X201" s="135">
        <v>92274</v>
      </c>
      <c r="Y201" s="46">
        <f t="shared" si="28"/>
        <v>0</v>
      </c>
    </row>
    <row r="202" spans="1:25" ht="15.75" hidden="1" thickBot="1" x14ac:dyDescent="0.3">
      <c r="B202" s="43" t="s">
        <v>38</v>
      </c>
      <c r="C202" s="44">
        <v>0</v>
      </c>
      <c r="D202" s="44">
        <v>0</v>
      </c>
      <c r="E202" s="44">
        <v>0</v>
      </c>
      <c r="F202" s="44">
        <v>0</v>
      </c>
      <c r="G202" s="44">
        <v>0</v>
      </c>
      <c r="H202" s="44">
        <v>0</v>
      </c>
      <c r="I202" s="44">
        <v>0</v>
      </c>
      <c r="J202" s="44">
        <v>0</v>
      </c>
      <c r="K202" s="44">
        <v>0</v>
      </c>
      <c r="L202" s="44">
        <f t="shared" si="25"/>
        <v>0</v>
      </c>
      <c r="M202" s="70">
        <v>3828</v>
      </c>
      <c r="N202" s="70">
        <v>8299</v>
      </c>
      <c r="O202" s="46"/>
      <c r="P202" s="46"/>
      <c r="Q202" s="70"/>
      <c r="R202" s="70"/>
      <c r="S202" s="70">
        <v>80176</v>
      </c>
      <c r="T202" s="70"/>
      <c r="U202" s="70">
        <f t="shared" si="24"/>
        <v>92303</v>
      </c>
      <c r="V202" s="46">
        <f t="shared" si="26"/>
        <v>0</v>
      </c>
      <c r="W202" s="46">
        <f t="shared" si="27"/>
        <v>92303</v>
      </c>
      <c r="X202" s="73">
        <v>92303</v>
      </c>
      <c r="Y202" s="46">
        <f t="shared" si="28"/>
        <v>0</v>
      </c>
    </row>
    <row r="203" spans="1:25" ht="15.75" hidden="1" thickBot="1" x14ac:dyDescent="0.3">
      <c r="B203" s="43" t="s">
        <v>39</v>
      </c>
      <c r="C203" s="44">
        <v>0</v>
      </c>
      <c r="D203" s="44">
        <v>0</v>
      </c>
      <c r="E203" s="44">
        <v>0</v>
      </c>
      <c r="F203" s="44">
        <v>0</v>
      </c>
      <c r="G203" s="44">
        <v>0</v>
      </c>
      <c r="H203" s="44">
        <v>0</v>
      </c>
      <c r="I203" s="44">
        <v>0</v>
      </c>
      <c r="J203" s="44">
        <v>0</v>
      </c>
      <c r="K203" s="44">
        <v>0</v>
      </c>
      <c r="L203" s="44">
        <f t="shared" si="25"/>
        <v>0</v>
      </c>
      <c r="M203" s="70">
        <v>3828</v>
      </c>
      <c r="N203" s="70">
        <v>8329</v>
      </c>
      <c r="O203" s="104"/>
      <c r="P203" s="104"/>
      <c r="Q203" s="70"/>
      <c r="R203" s="70"/>
      <c r="S203" s="70">
        <v>80176</v>
      </c>
      <c r="T203" s="70"/>
      <c r="U203" s="70">
        <f t="shared" si="24"/>
        <v>92333</v>
      </c>
      <c r="V203" s="46">
        <f t="shared" si="26"/>
        <v>0</v>
      </c>
      <c r="W203" s="46">
        <f t="shared" si="27"/>
        <v>92333</v>
      </c>
      <c r="X203" s="138">
        <v>92333</v>
      </c>
      <c r="Y203" s="46">
        <f t="shared" si="28"/>
        <v>0</v>
      </c>
    </row>
    <row r="204" spans="1:25" ht="15.75" hidden="1" thickBot="1" x14ac:dyDescent="0.3">
      <c r="B204" s="43" t="s">
        <v>40</v>
      </c>
      <c r="C204" s="44">
        <v>0</v>
      </c>
      <c r="D204" s="44">
        <v>0</v>
      </c>
      <c r="E204" s="44">
        <v>0</v>
      </c>
      <c r="F204" s="44">
        <v>0</v>
      </c>
      <c r="G204" s="44">
        <v>0</v>
      </c>
      <c r="H204" s="44">
        <v>0</v>
      </c>
      <c r="I204" s="44">
        <v>0</v>
      </c>
      <c r="J204" s="44">
        <v>0</v>
      </c>
      <c r="K204" s="44">
        <v>0</v>
      </c>
      <c r="L204" s="44">
        <f t="shared" si="25"/>
        <v>0</v>
      </c>
      <c r="M204" s="70">
        <v>3828</v>
      </c>
      <c r="N204" s="70">
        <v>8371</v>
      </c>
      <c r="O204" s="46"/>
      <c r="P204" s="46"/>
      <c r="Q204" s="70"/>
      <c r="R204" s="70"/>
      <c r="S204" s="70">
        <v>80176</v>
      </c>
      <c r="T204" s="70"/>
      <c r="U204" s="70">
        <f t="shared" si="24"/>
        <v>92375</v>
      </c>
      <c r="V204" s="46">
        <f t="shared" si="26"/>
        <v>0</v>
      </c>
      <c r="W204" s="46">
        <f t="shared" si="27"/>
        <v>92375</v>
      </c>
      <c r="X204" s="138">
        <v>92375</v>
      </c>
      <c r="Y204" s="46">
        <f t="shared" si="28"/>
        <v>0</v>
      </c>
    </row>
    <row r="205" spans="1:25" ht="15.75" hidden="1" thickBot="1" x14ac:dyDescent="0.3">
      <c r="B205" s="43" t="s">
        <v>41</v>
      </c>
      <c r="C205" s="44">
        <v>0</v>
      </c>
      <c r="D205" s="44">
        <v>0</v>
      </c>
      <c r="E205" s="44">
        <v>0</v>
      </c>
      <c r="F205" s="44">
        <v>0</v>
      </c>
      <c r="G205" s="44">
        <v>0</v>
      </c>
      <c r="H205" s="44">
        <v>0</v>
      </c>
      <c r="I205" s="44">
        <v>0</v>
      </c>
      <c r="J205" s="44">
        <v>0</v>
      </c>
      <c r="K205" s="44">
        <v>0</v>
      </c>
      <c r="L205" s="44">
        <f t="shared" si="25"/>
        <v>0</v>
      </c>
      <c r="M205" s="70">
        <v>3828</v>
      </c>
      <c r="N205" s="70">
        <v>8386</v>
      </c>
      <c r="O205" s="46"/>
      <c r="P205" s="46"/>
      <c r="Q205" s="70"/>
      <c r="R205" s="70"/>
      <c r="S205" s="70">
        <v>80176</v>
      </c>
      <c r="T205" s="70"/>
      <c r="U205" s="70">
        <f t="shared" si="24"/>
        <v>92390</v>
      </c>
      <c r="V205" s="46">
        <f t="shared" si="26"/>
        <v>0</v>
      </c>
      <c r="W205" s="46">
        <f t="shared" si="27"/>
        <v>92390</v>
      </c>
      <c r="X205" s="138">
        <v>92390</v>
      </c>
      <c r="Y205" s="46">
        <f t="shared" si="28"/>
        <v>0</v>
      </c>
    </row>
    <row r="206" spans="1:25" ht="15.75" hidden="1" thickBot="1" x14ac:dyDescent="0.3">
      <c r="B206" s="43" t="s">
        <v>42</v>
      </c>
      <c r="C206" s="44">
        <v>0</v>
      </c>
      <c r="D206" s="44">
        <v>0</v>
      </c>
      <c r="E206" s="44">
        <v>0</v>
      </c>
      <c r="F206" s="44">
        <v>0</v>
      </c>
      <c r="G206" s="44">
        <v>0</v>
      </c>
      <c r="H206" s="44">
        <v>0</v>
      </c>
      <c r="I206" s="44">
        <v>0</v>
      </c>
      <c r="J206" s="44">
        <v>0</v>
      </c>
      <c r="K206" s="44">
        <v>0</v>
      </c>
      <c r="L206" s="44">
        <f t="shared" si="25"/>
        <v>0</v>
      </c>
      <c r="M206" s="70">
        <v>3828</v>
      </c>
      <c r="N206" s="70">
        <v>8398</v>
      </c>
      <c r="O206" s="46"/>
      <c r="P206" s="46"/>
      <c r="Q206" s="70"/>
      <c r="R206" s="70"/>
      <c r="S206" s="70">
        <v>80176</v>
      </c>
      <c r="T206" s="70"/>
      <c r="U206" s="70">
        <f t="shared" si="24"/>
        <v>92402</v>
      </c>
      <c r="V206" s="46">
        <f t="shared" si="26"/>
        <v>0</v>
      </c>
      <c r="W206" s="46">
        <f t="shared" si="27"/>
        <v>92402</v>
      </c>
      <c r="X206" s="138">
        <v>92390</v>
      </c>
      <c r="Y206" s="46">
        <f t="shared" si="28"/>
        <v>12</v>
      </c>
    </row>
    <row r="207" spans="1:25" ht="15.75" hidden="1" thickBot="1" x14ac:dyDescent="0.3">
      <c r="B207" s="43" t="s">
        <v>43</v>
      </c>
      <c r="C207" s="44">
        <v>0</v>
      </c>
      <c r="D207" s="44">
        <v>0</v>
      </c>
      <c r="E207" s="44">
        <v>0</v>
      </c>
      <c r="F207" s="44">
        <v>0</v>
      </c>
      <c r="G207" s="44">
        <v>0</v>
      </c>
      <c r="H207" s="44">
        <v>0</v>
      </c>
      <c r="I207" s="44">
        <v>0</v>
      </c>
      <c r="J207" s="44">
        <v>0</v>
      </c>
      <c r="K207" s="44">
        <v>0</v>
      </c>
      <c r="L207" s="44">
        <f t="shared" si="25"/>
        <v>0</v>
      </c>
      <c r="M207" s="70">
        <v>3828</v>
      </c>
      <c r="N207" s="70">
        <v>8415</v>
      </c>
      <c r="O207" s="46"/>
      <c r="P207" s="46"/>
      <c r="Q207" s="70"/>
      <c r="R207" s="70"/>
      <c r="S207" s="70">
        <v>80176</v>
      </c>
      <c r="T207" s="70"/>
      <c r="U207" s="70">
        <f t="shared" si="24"/>
        <v>92419</v>
      </c>
      <c r="V207" s="46">
        <f t="shared" si="26"/>
        <v>12</v>
      </c>
      <c r="W207" s="46">
        <f t="shared" si="27"/>
        <v>92431</v>
      </c>
      <c r="X207" s="138">
        <v>92431</v>
      </c>
      <c r="Y207" s="46">
        <f t="shared" si="28"/>
        <v>0</v>
      </c>
    </row>
    <row r="208" spans="1:25" ht="15.75" hidden="1" thickBot="1" x14ac:dyDescent="0.3">
      <c r="B208" s="43" t="s">
        <v>44</v>
      </c>
      <c r="C208" s="44">
        <v>0</v>
      </c>
      <c r="D208" s="44">
        <v>0</v>
      </c>
      <c r="E208" s="44">
        <v>0</v>
      </c>
      <c r="F208" s="44">
        <v>0</v>
      </c>
      <c r="G208" s="44">
        <v>0</v>
      </c>
      <c r="H208" s="44">
        <v>0</v>
      </c>
      <c r="I208" s="44">
        <v>0</v>
      </c>
      <c r="J208" s="44">
        <v>0</v>
      </c>
      <c r="K208" s="44">
        <v>0</v>
      </c>
      <c r="L208" s="44">
        <f t="shared" si="25"/>
        <v>0</v>
      </c>
      <c r="M208" s="70">
        <v>3828</v>
      </c>
      <c r="N208" s="70">
        <v>8420</v>
      </c>
      <c r="O208" s="46"/>
      <c r="P208" s="46"/>
      <c r="Q208" s="70"/>
      <c r="R208" s="70"/>
      <c r="S208" s="70">
        <v>80176</v>
      </c>
      <c r="T208" s="70"/>
      <c r="U208" s="70">
        <f t="shared" si="24"/>
        <v>92424</v>
      </c>
      <c r="V208" s="46">
        <f t="shared" si="26"/>
        <v>0</v>
      </c>
      <c r="W208" s="46">
        <f t="shared" si="27"/>
        <v>92424</v>
      </c>
      <c r="X208" s="135">
        <v>92424</v>
      </c>
      <c r="Y208" s="46">
        <f t="shared" si="28"/>
        <v>0</v>
      </c>
    </row>
    <row r="209" spans="1:25" ht="15.75" hidden="1" thickBot="1" x14ac:dyDescent="0.3">
      <c r="B209" s="43" t="s">
        <v>45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4">
        <v>0</v>
      </c>
      <c r="J209" s="44">
        <v>0</v>
      </c>
      <c r="K209" s="44">
        <v>0</v>
      </c>
      <c r="L209" s="44">
        <f t="shared" ref="L209:L210" si="29">IF(K209=559,K209*J209,IF(K209=739,120*559+(J209-120)*739,IF(K209=1279,120*559+30*739+(J209-150)*1279,IF(K209=2359,120*559+30*739+50*1279+(J209-200)*2359,))))</f>
        <v>0</v>
      </c>
      <c r="M209" s="70">
        <v>3828</v>
      </c>
      <c r="N209" s="70">
        <v>8467</v>
      </c>
      <c r="O209" s="46"/>
      <c r="P209" s="46"/>
      <c r="Q209" s="70"/>
      <c r="R209" s="70"/>
      <c r="S209" s="70">
        <v>80176</v>
      </c>
      <c r="T209" s="70"/>
      <c r="U209" s="70">
        <f t="shared" si="24"/>
        <v>92471</v>
      </c>
      <c r="V209" s="46">
        <f t="shared" ref="V209:V210" si="30">Y208</f>
        <v>0</v>
      </c>
      <c r="W209" s="46">
        <f t="shared" ref="W209:W210" si="31">U209+V209</f>
        <v>92471</v>
      </c>
      <c r="X209" s="137">
        <v>92471</v>
      </c>
      <c r="Y209" s="46">
        <f t="shared" ref="Y209:Y210" si="32">W209-X209</f>
        <v>0</v>
      </c>
    </row>
    <row r="210" spans="1:25" ht="15.75" hidden="1" thickBot="1" x14ac:dyDescent="0.3">
      <c r="B210" s="43" t="s">
        <v>46</v>
      </c>
      <c r="C210" s="44">
        <v>0</v>
      </c>
      <c r="D210" s="44">
        <v>0</v>
      </c>
      <c r="E210" s="44">
        <v>0</v>
      </c>
      <c r="F210" s="44">
        <v>0</v>
      </c>
      <c r="G210" s="44">
        <v>0</v>
      </c>
      <c r="H210" s="44">
        <v>0</v>
      </c>
      <c r="I210" s="44">
        <v>0</v>
      </c>
      <c r="J210" s="44">
        <v>0</v>
      </c>
      <c r="K210" s="44">
        <v>0</v>
      </c>
      <c r="L210" s="44">
        <f t="shared" si="29"/>
        <v>0</v>
      </c>
      <c r="M210" s="70">
        <v>3828</v>
      </c>
      <c r="N210" s="70">
        <v>8493</v>
      </c>
      <c r="O210" s="36"/>
      <c r="P210" s="36"/>
      <c r="Q210" s="70"/>
      <c r="R210" s="70"/>
      <c r="S210" s="70">
        <v>80176</v>
      </c>
      <c r="T210" s="70"/>
      <c r="U210" s="70">
        <f t="shared" si="24"/>
        <v>92497</v>
      </c>
      <c r="V210" s="46">
        <f t="shared" si="30"/>
        <v>0</v>
      </c>
      <c r="W210" s="46">
        <f t="shared" si="31"/>
        <v>92497</v>
      </c>
      <c r="X210" s="70">
        <v>92471</v>
      </c>
      <c r="Y210" s="46">
        <f t="shared" si="32"/>
        <v>26</v>
      </c>
    </row>
    <row r="211" spans="1:25" ht="15.75" hidden="1" thickBot="1" x14ac:dyDescent="0.3">
      <c r="A211">
        <v>2020</v>
      </c>
      <c r="B211" s="38" t="s">
        <v>35</v>
      </c>
      <c r="C211" s="39">
        <v>0</v>
      </c>
      <c r="D211" s="39">
        <v>0</v>
      </c>
      <c r="E211" s="39">
        <v>0</v>
      </c>
      <c r="F211" s="39">
        <v>0</v>
      </c>
      <c r="G211" s="39">
        <v>0</v>
      </c>
      <c r="H211" s="39">
        <v>0</v>
      </c>
      <c r="I211" s="39">
        <v>0</v>
      </c>
      <c r="J211" s="39">
        <v>0</v>
      </c>
      <c r="K211" s="39">
        <v>0</v>
      </c>
      <c r="L211" s="39">
        <f t="shared" ref="L211:L220" si="33">IF(K211=559,K211*J211,IF(K211=739,120*559+(J211-120)*739,IF(K211=1279,120*559+30*739+(J211-150)*1279,IF(K211=2359,120*559+30*739+50*1279+(J211-200)*2359,))))</f>
        <v>0</v>
      </c>
      <c r="M211" s="69">
        <v>3943</v>
      </c>
      <c r="N211" s="69">
        <v>8501</v>
      </c>
      <c r="O211" s="41"/>
      <c r="P211" s="41"/>
      <c r="Q211" s="69"/>
      <c r="R211" s="69"/>
      <c r="S211" s="69">
        <v>82581</v>
      </c>
      <c r="T211" s="69"/>
      <c r="U211" s="69">
        <f t="shared" si="24"/>
        <v>95025</v>
      </c>
      <c r="V211" s="41">
        <f t="shared" ref="V211:V220" si="34">Y210</f>
        <v>26</v>
      </c>
      <c r="W211" s="41">
        <f t="shared" ref="W211:W220" si="35">U211+V211</f>
        <v>95051</v>
      </c>
      <c r="X211" s="69">
        <v>92471</v>
      </c>
      <c r="Y211" s="41">
        <f t="shared" ref="Y211:Y220" si="36">W211-X211</f>
        <v>2580</v>
      </c>
    </row>
    <row r="212" spans="1:25" ht="15.75" hidden="1" thickBot="1" x14ac:dyDescent="0.3">
      <c r="B212" s="43" t="s">
        <v>36</v>
      </c>
      <c r="C212" s="44">
        <v>0</v>
      </c>
      <c r="D212" s="44">
        <v>0</v>
      </c>
      <c r="E212" s="44">
        <v>0</v>
      </c>
      <c r="F212" s="44">
        <v>0</v>
      </c>
      <c r="G212" s="44">
        <v>0</v>
      </c>
      <c r="H212" s="44">
        <v>0</v>
      </c>
      <c r="I212" s="44">
        <v>0</v>
      </c>
      <c r="J212" s="44">
        <v>0</v>
      </c>
      <c r="K212" s="44">
        <v>0</v>
      </c>
      <c r="L212" s="44">
        <f t="shared" si="33"/>
        <v>0</v>
      </c>
      <c r="M212" s="70">
        <v>3943</v>
      </c>
      <c r="N212" s="70">
        <v>8539</v>
      </c>
      <c r="O212" s="46"/>
      <c r="P212" s="46"/>
      <c r="Q212" s="70"/>
      <c r="R212" s="70"/>
      <c r="S212" s="70">
        <v>82581</v>
      </c>
      <c r="T212" s="70"/>
      <c r="U212" s="70">
        <f t="shared" si="24"/>
        <v>95063</v>
      </c>
      <c r="V212" s="46">
        <f t="shared" si="34"/>
        <v>2580</v>
      </c>
      <c r="W212" s="46">
        <f t="shared" si="35"/>
        <v>97643</v>
      </c>
      <c r="X212" s="70">
        <v>97643</v>
      </c>
      <c r="Y212" s="46">
        <f t="shared" si="36"/>
        <v>0</v>
      </c>
    </row>
    <row r="213" spans="1:25" ht="15.75" hidden="1" thickBot="1" x14ac:dyDescent="0.3">
      <c r="B213" s="43" t="s">
        <v>37</v>
      </c>
      <c r="C213" s="44">
        <v>0</v>
      </c>
      <c r="D213" s="44">
        <v>0</v>
      </c>
      <c r="E213" s="44">
        <v>0</v>
      </c>
      <c r="F213" s="44">
        <v>0</v>
      </c>
      <c r="G213" s="44">
        <v>0</v>
      </c>
      <c r="H213" s="44">
        <v>0</v>
      </c>
      <c r="I213" s="44">
        <v>0</v>
      </c>
      <c r="J213" s="44">
        <v>0</v>
      </c>
      <c r="K213" s="44">
        <v>0</v>
      </c>
      <c r="L213" s="44">
        <f t="shared" si="33"/>
        <v>0</v>
      </c>
      <c r="M213" s="70">
        <v>3943</v>
      </c>
      <c r="N213" s="70">
        <v>8580</v>
      </c>
      <c r="O213" s="46"/>
      <c r="P213" s="46"/>
      <c r="Q213" s="70"/>
      <c r="R213" s="70"/>
      <c r="S213" s="70">
        <v>82581</v>
      </c>
      <c r="T213" s="70"/>
      <c r="U213" s="70">
        <f t="shared" si="24"/>
        <v>95104</v>
      </c>
      <c r="V213" s="46">
        <f t="shared" si="34"/>
        <v>0</v>
      </c>
      <c r="W213" s="46">
        <f t="shared" si="35"/>
        <v>95104</v>
      </c>
      <c r="X213" s="70">
        <v>95104</v>
      </c>
      <c r="Y213" s="46">
        <f t="shared" si="36"/>
        <v>0</v>
      </c>
    </row>
    <row r="214" spans="1:25" ht="15.75" hidden="1" thickBot="1" x14ac:dyDescent="0.3">
      <c r="B214" s="43" t="s">
        <v>38</v>
      </c>
      <c r="C214" s="44">
        <v>0</v>
      </c>
      <c r="D214" s="44">
        <v>0</v>
      </c>
      <c r="E214" s="44">
        <v>0</v>
      </c>
      <c r="F214" s="44">
        <v>0</v>
      </c>
      <c r="G214" s="44">
        <v>0</v>
      </c>
      <c r="H214" s="44">
        <v>0</v>
      </c>
      <c r="I214" s="44">
        <v>0</v>
      </c>
      <c r="J214" s="44">
        <v>0</v>
      </c>
      <c r="K214" s="44">
        <v>0</v>
      </c>
      <c r="L214" s="44">
        <f t="shared" si="33"/>
        <v>0</v>
      </c>
      <c r="M214" s="70">
        <v>3943</v>
      </c>
      <c r="N214" s="70">
        <v>8607</v>
      </c>
      <c r="O214" s="46"/>
      <c r="P214" s="46"/>
      <c r="Q214" s="70"/>
      <c r="R214" s="70"/>
      <c r="S214" s="70">
        <v>82581</v>
      </c>
      <c r="T214" s="70"/>
      <c r="U214" s="70">
        <f t="shared" si="24"/>
        <v>95131</v>
      </c>
      <c r="V214" s="46">
        <f t="shared" si="34"/>
        <v>0</v>
      </c>
      <c r="W214" s="46">
        <f t="shared" si="35"/>
        <v>95131</v>
      </c>
      <c r="X214" s="70">
        <v>95131</v>
      </c>
      <c r="Y214" s="46">
        <f t="shared" si="36"/>
        <v>0</v>
      </c>
    </row>
    <row r="215" spans="1:25" ht="15.75" hidden="1" thickBot="1" x14ac:dyDescent="0.3">
      <c r="B215" s="43" t="s">
        <v>39</v>
      </c>
      <c r="C215" s="44">
        <v>0</v>
      </c>
      <c r="D215" s="44">
        <v>0</v>
      </c>
      <c r="E215" s="44">
        <v>0</v>
      </c>
      <c r="F215" s="44">
        <v>0</v>
      </c>
      <c r="G215" s="44">
        <v>0</v>
      </c>
      <c r="H215" s="44">
        <v>0</v>
      </c>
      <c r="I215" s="44">
        <v>0</v>
      </c>
      <c r="J215" s="44">
        <v>0</v>
      </c>
      <c r="K215" s="44">
        <v>0</v>
      </c>
      <c r="L215" s="44">
        <f t="shared" si="33"/>
        <v>0</v>
      </c>
      <c r="M215" s="70">
        <v>3943</v>
      </c>
      <c r="N215" s="70">
        <v>8615</v>
      </c>
      <c r="O215" s="46"/>
      <c r="P215" s="46"/>
      <c r="Q215" s="70"/>
      <c r="R215" s="70"/>
      <c r="S215" s="70">
        <v>82581</v>
      </c>
      <c r="T215" s="70"/>
      <c r="U215" s="70">
        <f t="shared" si="24"/>
        <v>95139</v>
      </c>
      <c r="V215" s="46">
        <f t="shared" si="34"/>
        <v>0</v>
      </c>
      <c r="W215" s="46">
        <f t="shared" si="35"/>
        <v>95139</v>
      </c>
      <c r="X215" s="70">
        <v>95131</v>
      </c>
      <c r="Y215" s="46">
        <f t="shared" si="36"/>
        <v>8</v>
      </c>
    </row>
    <row r="216" spans="1:25" ht="15.75" hidden="1" thickBot="1" x14ac:dyDescent="0.3">
      <c r="B216" s="43" t="s">
        <v>40</v>
      </c>
      <c r="C216" s="44">
        <v>0</v>
      </c>
      <c r="D216" s="44">
        <v>0</v>
      </c>
      <c r="E216" s="44">
        <v>0</v>
      </c>
      <c r="F216" s="44">
        <v>0</v>
      </c>
      <c r="G216" s="44">
        <v>0</v>
      </c>
      <c r="H216" s="44">
        <v>0</v>
      </c>
      <c r="I216" s="44">
        <v>0</v>
      </c>
      <c r="J216" s="44">
        <v>0</v>
      </c>
      <c r="K216" s="44">
        <v>0</v>
      </c>
      <c r="L216" s="44">
        <f t="shared" si="33"/>
        <v>0</v>
      </c>
      <c r="M216" s="70">
        <v>3943</v>
      </c>
      <c r="N216" s="70">
        <v>8609</v>
      </c>
      <c r="O216" s="46"/>
      <c r="P216" s="46"/>
      <c r="Q216" s="70"/>
      <c r="R216" s="70"/>
      <c r="S216" s="70">
        <v>82581</v>
      </c>
      <c r="T216" s="70"/>
      <c r="U216" s="70">
        <f t="shared" si="24"/>
        <v>95133</v>
      </c>
      <c r="V216" s="46">
        <f t="shared" si="34"/>
        <v>8</v>
      </c>
      <c r="W216" s="46">
        <f t="shared" si="35"/>
        <v>95141</v>
      </c>
      <c r="X216" s="135">
        <v>95141</v>
      </c>
      <c r="Y216" s="46">
        <f t="shared" si="36"/>
        <v>0</v>
      </c>
    </row>
    <row r="217" spans="1:25" ht="15.75" hidden="1" thickBot="1" x14ac:dyDescent="0.3">
      <c r="B217" s="43" t="s">
        <v>41</v>
      </c>
      <c r="C217" s="44">
        <v>0</v>
      </c>
      <c r="D217" s="44">
        <v>0</v>
      </c>
      <c r="E217" s="44">
        <v>0</v>
      </c>
      <c r="F217" s="44">
        <v>0</v>
      </c>
      <c r="G217" s="44">
        <v>0</v>
      </c>
      <c r="H217" s="44">
        <v>0</v>
      </c>
      <c r="I217" s="44">
        <v>0</v>
      </c>
      <c r="J217" s="44">
        <v>0</v>
      </c>
      <c r="K217" s="44">
        <v>0</v>
      </c>
      <c r="L217" s="44">
        <f t="shared" si="33"/>
        <v>0</v>
      </c>
      <c r="M217" s="70">
        <v>3943</v>
      </c>
      <c r="N217" s="70">
        <v>8600</v>
      </c>
      <c r="O217" s="46"/>
      <c r="P217" s="46"/>
      <c r="Q217" s="70"/>
      <c r="R217" s="70"/>
      <c r="S217" s="70">
        <v>82581</v>
      </c>
      <c r="T217" s="70"/>
      <c r="U217" s="70">
        <f t="shared" si="24"/>
        <v>95124</v>
      </c>
      <c r="V217" s="46">
        <f t="shared" si="34"/>
        <v>0</v>
      </c>
      <c r="W217" s="46">
        <f t="shared" si="35"/>
        <v>95124</v>
      </c>
      <c r="X217" s="70">
        <v>95141</v>
      </c>
      <c r="Y217" s="46">
        <f t="shared" si="36"/>
        <v>-17</v>
      </c>
    </row>
    <row r="218" spans="1:25" ht="15.75" hidden="1" thickBot="1" x14ac:dyDescent="0.3">
      <c r="B218" s="43" t="s">
        <v>42</v>
      </c>
      <c r="C218" s="44">
        <v>0</v>
      </c>
      <c r="D218" s="44">
        <v>0</v>
      </c>
      <c r="E218" s="44">
        <v>0</v>
      </c>
      <c r="F218" s="44">
        <v>0</v>
      </c>
      <c r="G218" s="44">
        <v>0</v>
      </c>
      <c r="H218" s="44">
        <v>0</v>
      </c>
      <c r="I218" s="44">
        <v>0</v>
      </c>
      <c r="J218" s="44">
        <v>0</v>
      </c>
      <c r="K218" s="44">
        <v>0</v>
      </c>
      <c r="L218" s="44">
        <f t="shared" si="33"/>
        <v>0</v>
      </c>
      <c r="M218" s="70">
        <v>3943</v>
      </c>
      <c r="N218" s="70">
        <v>8604</v>
      </c>
      <c r="O218" s="46"/>
      <c r="P218" s="46"/>
      <c r="Q218" s="70"/>
      <c r="R218" s="70"/>
      <c r="S218" s="70">
        <v>82581</v>
      </c>
      <c r="T218" s="70"/>
      <c r="U218" s="70">
        <f t="shared" si="24"/>
        <v>95128</v>
      </c>
      <c r="V218" s="46">
        <f t="shared" si="34"/>
        <v>-17</v>
      </c>
      <c r="W218" s="46">
        <f t="shared" si="35"/>
        <v>95111</v>
      </c>
      <c r="X218" s="70">
        <v>95141</v>
      </c>
      <c r="Y218" s="46">
        <f t="shared" si="36"/>
        <v>-30</v>
      </c>
    </row>
    <row r="219" spans="1:25" ht="15.75" hidden="1" thickBot="1" x14ac:dyDescent="0.3">
      <c r="B219" s="43" t="s">
        <v>43</v>
      </c>
      <c r="C219" s="44">
        <v>0</v>
      </c>
      <c r="D219" s="44">
        <v>0</v>
      </c>
      <c r="E219" s="44">
        <v>0</v>
      </c>
      <c r="F219" s="44">
        <v>0</v>
      </c>
      <c r="G219" s="44">
        <v>0</v>
      </c>
      <c r="H219" s="44">
        <v>0</v>
      </c>
      <c r="I219" s="44">
        <v>0</v>
      </c>
      <c r="J219" s="44">
        <v>0</v>
      </c>
      <c r="K219" s="44">
        <v>0</v>
      </c>
      <c r="L219" s="44">
        <f t="shared" si="33"/>
        <v>0</v>
      </c>
      <c r="M219" s="70">
        <v>3943</v>
      </c>
      <c r="N219" s="70">
        <v>8612</v>
      </c>
      <c r="O219" s="46"/>
      <c r="P219" s="46"/>
      <c r="Q219" s="70"/>
      <c r="R219" s="70"/>
      <c r="S219" s="70">
        <v>82581</v>
      </c>
      <c r="T219" s="70"/>
      <c r="U219" s="70">
        <f t="shared" si="24"/>
        <v>95136</v>
      </c>
      <c r="V219" s="46">
        <f t="shared" si="34"/>
        <v>-30</v>
      </c>
      <c r="W219" s="46">
        <f t="shared" si="35"/>
        <v>95106</v>
      </c>
      <c r="X219" s="137">
        <v>95106</v>
      </c>
      <c r="Y219" s="46">
        <f t="shared" si="36"/>
        <v>0</v>
      </c>
    </row>
    <row r="220" spans="1:25" ht="15.75" hidden="1" thickBot="1" x14ac:dyDescent="0.3">
      <c r="B220" s="43" t="s">
        <v>44</v>
      </c>
      <c r="C220" s="44">
        <v>0</v>
      </c>
      <c r="D220" s="44">
        <v>0</v>
      </c>
      <c r="E220" s="44">
        <v>0</v>
      </c>
      <c r="F220" s="44">
        <v>0</v>
      </c>
      <c r="G220" s="44">
        <v>0</v>
      </c>
      <c r="H220" s="44">
        <v>0</v>
      </c>
      <c r="I220" s="44">
        <v>0</v>
      </c>
      <c r="J220" s="44">
        <v>0</v>
      </c>
      <c r="K220" s="44">
        <v>0</v>
      </c>
      <c r="L220" s="44">
        <f t="shared" si="33"/>
        <v>0</v>
      </c>
      <c r="M220" s="70">
        <v>3943</v>
      </c>
      <c r="N220" s="70">
        <v>8652</v>
      </c>
      <c r="O220" s="46"/>
      <c r="P220" s="46"/>
      <c r="Q220" s="70"/>
      <c r="R220" s="70"/>
      <c r="S220" s="70">
        <v>82581</v>
      </c>
      <c r="T220" s="70"/>
      <c r="U220" s="70">
        <f t="shared" si="24"/>
        <v>95176</v>
      </c>
      <c r="V220" s="46">
        <f t="shared" si="34"/>
        <v>0</v>
      </c>
      <c r="W220" s="46">
        <f t="shared" si="35"/>
        <v>95176</v>
      </c>
      <c r="X220" s="135">
        <v>95106</v>
      </c>
      <c r="Y220" s="46">
        <f t="shared" si="36"/>
        <v>70</v>
      </c>
    </row>
    <row r="221" spans="1:25" ht="15.75" hidden="1" thickBot="1" x14ac:dyDescent="0.3">
      <c r="B221" s="43" t="s">
        <v>45</v>
      </c>
      <c r="C221" s="44">
        <v>0</v>
      </c>
      <c r="D221" s="44">
        <v>0</v>
      </c>
      <c r="E221" s="44">
        <v>0</v>
      </c>
      <c r="F221" s="44">
        <v>0</v>
      </c>
      <c r="G221" s="44">
        <v>0</v>
      </c>
      <c r="H221" s="44">
        <v>0</v>
      </c>
      <c r="I221" s="44">
        <v>0</v>
      </c>
      <c r="J221" s="44">
        <v>0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0</v>
      </c>
      <c r="M221" s="70">
        <v>3943</v>
      </c>
      <c r="N221" s="70">
        <v>8709</v>
      </c>
      <c r="O221" s="46"/>
      <c r="P221" s="46"/>
      <c r="Q221" s="70"/>
      <c r="R221" s="70"/>
      <c r="S221" s="70">
        <v>82581</v>
      </c>
      <c r="T221" s="70"/>
      <c r="U221" s="70">
        <f t="shared" si="24"/>
        <v>95233</v>
      </c>
      <c r="V221" s="46">
        <f t="shared" ref="V221:V234" si="37">Y220</f>
        <v>70</v>
      </c>
      <c r="W221" s="46">
        <f t="shared" ref="W221:W234" si="38">U221+V221</f>
        <v>95303</v>
      </c>
      <c r="X221" s="135">
        <v>95303</v>
      </c>
      <c r="Y221" s="46">
        <f t="shared" ref="Y221:Y253" si="39">W221-X221</f>
        <v>0</v>
      </c>
    </row>
    <row r="222" spans="1:25" ht="15.75" hidden="1" thickBot="1" x14ac:dyDescent="0.3">
      <c r="B222" s="83" t="s">
        <v>46</v>
      </c>
      <c r="C222" s="84">
        <v>0</v>
      </c>
      <c r="D222" s="84">
        <v>0</v>
      </c>
      <c r="E222" s="84">
        <v>0</v>
      </c>
      <c r="F222" s="84">
        <v>0</v>
      </c>
      <c r="G222" s="84">
        <v>0</v>
      </c>
      <c r="H222" s="84">
        <v>0</v>
      </c>
      <c r="I222" s="84">
        <v>0</v>
      </c>
      <c r="J222" s="84">
        <v>0</v>
      </c>
      <c r="K222" s="84">
        <v>0</v>
      </c>
      <c r="L222" s="84">
        <f t="shared" ref="L222" si="40">IF(K222=559,K222*J222,IF(K222=739,120*559+(J222-120)*739,IF(K222=1279,120*559+30*739+(J222-150)*1279,IF(K222=2359,120*559+30*739+50*1279+(J222-200)*2359,))))</f>
        <v>0</v>
      </c>
      <c r="M222" s="35">
        <v>3943</v>
      </c>
      <c r="N222" s="35">
        <v>8721</v>
      </c>
      <c r="O222" s="36"/>
      <c r="P222" s="36"/>
      <c r="Q222" s="35"/>
      <c r="R222" s="35"/>
      <c r="S222" s="35">
        <v>82581</v>
      </c>
      <c r="T222" s="35"/>
      <c r="U222" s="35">
        <f t="shared" si="24"/>
        <v>95245</v>
      </c>
      <c r="V222" s="36">
        <f t="shared" si="37"/>
        <v>0</v>
      </c>
      <c r="W222" s="36">
        <f t="shared" si="38"/>
        <v>95245</v>
      </c>
      <c r="X222" s="73">
        <v>95303</v>
      </c>
      <c r="Y222" s="36">
        <f t="shared" si="39"/>
        <v>-58</v>
      </c>
    </row>
    <row r="223" spans="1:25" ht="15.75" hidden="1" thickBot="1" x14ac:dyDescent="0.3">
      <c r="A223">
        <v>2021</v>
      </c>
      <c r="B223" s="43" t="s">
        <v>35</v>
      </c>
      <c r="C223" s="44">
        <f t="shared" ref="C223:C234" si="41">D222</f>
        <v>0</v>
      </c>
      <c r="D223" s="44"/>
      <c r="E223" s="44">
        <f t="shared" ref="E223:E234" si="42">D223-C223</f>
        <v>0</v>
      </c>
      <c r="F223" s="44">
        <v>146</v>
      </c>
      <c r="G223" s="70">
        <f t="shared" ref="G223:G234" si="43">E223*F223</f>
        <v>0</v>
      </c>
      <c r="H223" s="44">
        <f t="shared" ref="H223:H234" si="44">I222</f>
        <v>0</v>
      </c>
      <c r="I223" s="44"/>
      <c r="J223" s="44">
        <f t="shared" ref="J223:J234" si="45">I223-H223</f>
        <v>0</v>
      </c>
      <c r="K223" s="44">
        <f t="shared" ref="K223:K234" si="46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0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47">G223+L223+M223+N223+Q223+R223+S223+T223</f>
        <v>97856</v>
      </c>
      <c r="V223" s="46">
        <f t="shared" si="37"/>
        <v>-58</v>
      </c>
      <c r="W223" s="41">
        <f t="shared" si="38"/>
        <v>97798</v>
      </c>
      <c r="X223" s="152">
        <v>95303</v>
      </c>
      <c r="Y223" s="41">
        <f t="shared" si="39"/>
        <v>2495</v>
      </c>
    </row>
    <row r="224" spans="1:25" ht="15.75" hidden="1" thickBot="1" x14ac:dyDescent="0.3">
      <c r="B224" s="43" t="s">
        <v>36</v>
      </c>
      <c r="C224" s="44">
        <f t="shared" si="41"/>
        <v>0</v>
      </c>
      <c r="D224" s="44"/>
      <c r="E224" s="44">
        <f t="shared" si="42"/>
        <v>0</v>
      </c>
      <c r="F224" s="44">
        <v>146</v>
      </c>
      <c r="G224" s="70">
        <f t="shared" si="43"/>
        <v>0</v>
      </c>
      <c r="H224" s="44">
        <f t="shared" si="44"/>
        <v>0</v>
      </c>
      <c r="I224" s="44"/>
      <c r="J224" s="44">
        <f t="shared" si="45"/>
        <v>0</v>
      </c>
      <c r="K224" s="44">
        <f t="shared" si="46"/>
        <v>593</v>
      </c>
      <c r="L224" s="46">
        <f t="shared" ref="L224:L234" si="48">IF(K224=593,K224*J224,IF(K224=784,80*593+(J224-80)*784,IF(K224=1357,80*593+20*784+(J224-100)*1357,IF(K224=2501,80*593+20*784+100*1357+(J224-200)*2501,))))</f>
        <v>0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47"/>
        <v>97905</v>
      </c>
      <c r="V224" s="46">
        <f t="shared" si="37"/>
        <v>2495</v>
      </c>
      <c r="W224" s="46">
        <f t="shared" si="38"/>
        <v>100400</v>
      </c>
      <c r="X224" s="135">
        <v>100400</v>
      </c>
      <c r="Y224" s="46">
        <f t="shared" si="39"/>
        <v>0</v>
      </c>
    </row>
    <row r="225" spans="1:25" ht="15.75" hidden="1" thickBot="1" x14ac:dyDescent="0.3">
      <c r="B225" s="43" t="s">
        <v>37</v>
      </c>
      <c r="C225" s="44">
        <f t="shared" si="41"/>
        <v>0</v>
      </c>
      <c r="D225" s="44"/>
      <c r="E225" s="44">
        <f t="shared" si="42"/>
        <v>0</v>
      </c>
      <c r="F225" s="44">
        <v>146</v>
      </c>
      <c r="G225" s="70">
        <f t="shared" si="43"/>
        <v>0</v>
      </c>
      <c r="H225" s="44">
        <f t="shared" si="44"/>
        <v>0</v>
      </c>
      <c r="I225" s="44"/>
      <c r="J225" s="44">
        <f t="shared" si="45"/>
        <v>0</v>
      </c>
      <c r="K225" s="44">
        <f t="shared" si="46"/>
        <v>593</v>
      </c>
      <c r="L225" s="46">
        <f t="shared" si="48"/>
        <v>0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47"/>
        <v>97937</v>
      </c>
      <c r="V225" s="46">
        <f t="shared" si="37"/>
        <v>0</v>
      </c>
      <c r="W225" s="46">
        <f t="shared" si="38"/>
        <v>97937</v>
      </c>
      <c r="X225" s="70">
        <v>100400</v>
      </c>
      <c r="Y225" s="46">
        <f t="shared" si="39"/>
        <v>-2463</v>
      </c>
    </row>
    <row r="226" spans="1:25" ht="15.75" hidden="1" thickBot="1" x14ac:dyDescent="0.3">
      <c r="B226" s="43" t="s">
        <v>38</v>
      </c>
      <c r="C226" s="44">
        <f t="shared" si="41"/>
        <v>0</v>
      </c>
      <c r="D226" s="44"/>
      <c r="E226" s="44">
        <f t="shared" si="42"/>
        <v>0</v>
      </c>
      <c r="F226" s="44">
        <v>146</v>
      </c>
      <c r="G226" s="70">
        <f t="shared" si="43"/>
        <v>0</v>
      </c>
      <c r="H226" s="44">
        <f t="shared" si="44"/>
        <v>0</v>
      </c>
      <c r="I226" s="44"/>
      <c r="J226" s="44">
        <f t="shared" si="45"/>
        <v>0</v>
      </c>
      <c r="K226" s="44">
        <f t="shared" si="46"/>
        <v>593</v>
      </c>
      <c r="L226" s="46">
        <f t="shared" si="48"/>
        <v>0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47"/>
        <v>97967</v>
      </c>
      <c r="V226" s="46">
        <f t="shared" si="37"/>
        <v>-2463</v>
      </c>
      <c r="W226" s="46">
        <f t="shared" si="38"/>
        <v>95504</v>
      </c>
      <c r="X226" s="70">
        <v>95504</v>
      </c>
      <c r="Y226" s="46">
        <f t="shared" si="39"/>
        <v>0</v>
      </c>
    </row>
    <row r="227" spans="1:25" ht="15.75" hidden="1" thickBot="1" x14ac:dyDescent="0.3">
      <c r="B227" s="43" t="s">
        <v>39</v>
      </c>
      <c r="C227" s="44">
        <f t="shared" si="41"/>
        <v>0</v>
      </c>
      <c r="D227" s="44"/>
      <c r="E227" s="44">
        <f t="shared" si="42"/>
        <v>0</v>
      </c>
      <c r="F227" s="44">
        <v>146</v>
      </c>
      <c r="G227" s="70">
        <f t="shared" si="43"/>
        <v>0</v>
      </c>
      <c r="H227" s="44">
        <f t="shared" si="44"/>
        <v>0</v>
      </c>
      <c r="I227" s="44"/>
      <c r="J227" s="44">
        <f t="shared" si="45"/>
        <v>0</v>
      </c>
      <c r="K227" s="44">
        <f t="shared" si="46"/>
        <v>593</v>
      </c>
      <c r="L227" s="46">
        <f t="shared" si="48"/>
        <v>0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47"/>
        <v>98003</v>
      </c>
      <c r="V227" s="46">
        <f t="shared" si="37"/>
        <v>0</v>
      </c>
      <c r="W227" s="46">
        <f t="shared" si="38"/>
        <v>98003</v>
      </c>
      <c r="X227" s="70">
        <v>95504</v>
      </c>
      <c r="Y227" s="46">
        <f t="shared" si="39"/>
        <v>2499</v>
      </c>
    </row>
    <row r="228" spans="1:25" ht="15.75" hidden="1" thickBot="1" x14ac:dyDescent="0.3">
      <c r="B228" s="43" t="s">
        <v>40</v>
      </c>
      <c r="C228" s="44">
        <f t="shared" si="41"/>
        <v>0</v>
      </c>
      <c r="D228" s="44"/>
      <c r="E228" s="44">
        <f t="shared" si="42"/>
        <v>0</v>
      </c>
      <c r="F228" s="44">
        <v>146</v>
      </c>
      <c r="G228" s="70">
        <f t="shared" si="43"/>
        <v>0</v>
      </c>
      <c r="H228" s="44">
        <f t="shared" si="44"/>
        <v>0</v>
      </c>
      <c r="I228" s="44"/>
      <c r="J228" s="44">
        <f t="shared" si="45"/>
        <v>0</v>
      </c>
      <c r="K228" s="44">
        <f t="shared" si="46"/>
        <v>593</v>
      </c>
      <c r="L228" s="46">
        <f t="shared" si="48"/>
        <v>0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47"/>
        <v>98032</v>
      </c>
      <c r="V228" s="46">
        <f t="shared" si="37"/>
        <v>2499</v>
      </c>
      <c r="W228" s="46">
        <f t="shared" si="38"/>
        <v>100531</v>
      </c>
      <c r="X228" s="135">
        <v>100531</v>
      </c>
      <c r="Y228" s="46">
        <f t="shared" si="39"/>
        <v>0</v>
      </c>
    </row>
    <row r="229" spans="1:25" ht="15.75" hidden="1" thickBot="1" x14ac:dyDescent="0.3">
      <c r="B229" s="43" t="s">
        <v>41</v>
      </c>
      <c r="C229" s="44">
        <f t="shared" si="41"/>
        <v>0</v>
      </c>
      <c r="D229" s="44"/>
      <c r="E229" s="44">
        <f t="shared" si="42"/>
        <v>0</v>
      </c>
      <c r="F229" s="44">
        <v>146</v>
      </c>
      <c r="G229" s="70">
        <f t="shared" si="43"/>
        <v>0</v>
      </c>
      <c r="H229" s="44">
        <f t="shared" si="44"/>
        <v>0</v>
      </c>
      <c r="I229" s="44"/>
      <c r="J229" s="44">
        <f t="shared" si="45"/>
        <v>0</v>
      </c>
      <c r="K229" s="44">
        <f t="shared" si="46"/>
        <v>593</v>
      </c>
      <c r="L229" s="46">
        <f t="shared" si="48"/>
        <v>0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47"/>
        <v>98046</v>
      </c>
      <c r="V229" s="46">
        <f t="shared" si="37"/>
        <v>0</v>
      </c>
      <c r="W229" s="46">
        <f t="shared" si="38"/>
        <v>98046</v>
      </c>
      <c r="X229" s="70">
        <v>100531</v>
      </c>
      <c r="Y229" s="46">
        <f t="shared" si="39"/>
        <v>-2485</v>
      </c>
    </row>
    <row r="230" spans="1:25" ht="15.75" hidden="1" thickBot="1" x14ac:dyDescent="0.3">
      <c r="B230" s="43" t="s">
        <v>42</v>
      </c>
      <c r="C230" s="44">
        <f t="shared" si="41"/>
        <v>0</v>
      </c>
      <c r="D230" s="44"/>
      <c r="E230" s="44">
        <f t="shared" si="42"/>
        <v>0</v>
      </c>
      <c r="F230" s="44">
        <v>146</v>
      </c>
      <c r="G230" s="70">
        <f t="shared" si="43"/>
        <v>0</v>
      </c>
      <c r="H230" s="44">
        <f t="shared" si="44"/>
        <v>0</v>
      </c>
      <c r="I230" s="44"/>
      <c r="J230" s="44">
        <f t="shared" si="45"/>
        <v>0</v>
      </c>
      <c r="K230" s="44">
        <f t="shared" si="46"/>
        <v>593</v>
      </c>
      <c r="L230" s="46">
        <f t="shared" si="48"/>
        <v>0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47"/>
        <v>98100</v>
      </c>
      <c r="V230" s="46">
        <f t="shared" si="37"/>
        <v>-2485</v>
      </c>
      <c r="W230" s="46">
        <f t="shared" si="38"/>
        <v>95615</v>
      </c>
      <c r="X230" s="70">
        <v>95615</v>
      </c>
      <c r="Y230" s="46">
        <f t="shared" si="39"/>
        <v>0</v>
      </c>
    </row>
    <row r="231" spans="1:25" ht="15.75" hidden="1" thickBot="1" x14ac:dyDescent="0.3">
      <c r="B231" s="43" t="s">
        <v>43</v>
      </c>
      <c r="C231" s="44">
        <f t="shared" si="41"/>
        <v>0</v>
      </c>
      <c r="D231" s="44"/>
      <c r="E231" s="44">
        <f t="shared" si="42"/>
        <v>0</v>
      </c>
      <c r="F231" s="44">
        <v>146</v>
      </c>
      <c r="G231" s="70">
        <f t="shared" si="43"/>
        <v>0</v>
      </c>
      <c r="H231" s="44">
        <f t="shared" si="44"/>
        <v>0</v>
      </c>
      <c r="I231" s="44"/>
      <c r="J231" s="44">
        <f t="shared" si="45"/>
        <v>0</v>
      </c>
      <c r="K231" s="44">
        <f t="shared" si="46"/>
        <v>593</v>
      </c>
      <c r="L231" s="46">
        <f t="shared" si="48"/>
        <v>0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47"/>
        <v>98386</v>
      </c>
      <c r="V231" s="46">
        <f t="shared" si="37"/>
        <v>0</v>
      </c>
      <c r="W231" s="46">
        <f t="shared" si="38"/>
        <v>98386</v>
      </c>
      <c r="X231" s="70">
        <v>95615</v>
      </c>
      <c r="Y231" s="46">
        <f t="shared" si="39"/>
        <v>2771</v>
      </c>
    </row>
    <row r="232" spans="1:25" ht="15.75" hidden="1" thickBot="1" x14ac:dyDescent="0.3">
      <c r="B232" s="43" t="s">
        <v>44</v>
      </c>
      <c r="C232" s="44">
        <f t="shared" si="41"/>
        <v>0</v>
      </c>
      <c r="D232" s="44"/>
      <c r="E232" s="44">
        <f t="shared" si="42"/>
        <v>0</v>
      </c>
      <c r="F232" s="44">
        <v>146</v>
      </c>
      <c r="G232" s="70">
        <f t="shared" si="43"/>
        <v>0</v>
      </c>
      <c r="H232" s="44">
        <f t="shared" si="44"/>
        <v>0</v>
      </c>
      <c r="I232" s="44"/>
      <c r="J232" s="44">
        <f t="shared" si="45"/>
        <v>0</v>
      </c>
      <c r="K232" s="44">
        <f t="shared" si="46"/>
        <v>593</v>
      </c>
      <c r="L232" s="46">
        <f t="shared" si="48"/>
        <v>0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47"/>
        <v>98233</v>
      </c>
      <c r="V232" s="46">
        <f t="shared" si="37"/>
        <v>2771</v>
      </c>
      <c r="W232" s="46">
        <f t="shared" si="38"/>
        <v>101004</v>
      </c>
      <c r="X232" s="70">
        <v>101004</v>
      </c>
      <c r="Y232" s="46">
        <f t="shared" si="39"/>
        <v>0</v>
      </c>
    </row>
    <row r="233" spans="1:25" ht="15.75" hidden="1" thickBot="1" x14ac:dyDescent="0.3">
      <c r="B233" s="43" t="s">
        <v>45</v>
      </c>
      <c r="C233" s="44">
        <f t="shared" si="41"/>
        <v>0</v>
      </c>
      <c r="D233" s="44"/>
      <c r="E233" s="44">
        <f t="shared" si="42"/>
        <v>0</v>
      </c>
      <c r="F233" s="44">
        <v>146</v>
      </c>
      <c r="G233" s="70">
        <f t="shared" si="43"/>
        <v>0</v>
      </c>
      <c r="H233" s="44">
        <f t="shared" si="44"/>
        <v>0</v>
      </c>
      <c r="I233" s="44"/>
      <c r="J233" s="44">
        <f t="shared" si="45"/>
        <v>0</v>
      </c>
      <c r="K233" s="44">
        <f t="shared" si="46"/>
        <v>593</v>
      </c>
      <c r="L233" s="46">
        <f t="shared" si="48"/>
        <v>0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47"/>
        <v>98348</v>
      </c>
      <c r="V233" s="46">
        <f t="shared" si="37"/>
        <v>0</v>
      </c>
      <c r="W233" s="46">
        <f t="shared" si="38"/>
        <v>98348</v>
      </c>
      <c r="X233" s="70">
        <v>101004</v>
      </c>
      <c r="Y233" s="46">
        <f t="shared" si="39"/>
        <v>-2656</v>
      </c>
    </row>
    <row r="234" spans="1:25" ht="15.75" hidden="1" thickBot="1" x14ac:dyDescent="0.3">
      <c r="B234" s="83" t="s">
        <v>46</v>
      </c>
      <c r="C234" s="84">
        <f t="shared" si="41"/>
        <v>0</v>
      </c>
      <c r="D234" s="84"/>
      <c r="E234" s="84">
        <f t="shared" si="42"/>
        <v>0</v>
      </c>
      <c r="F234" s="84">
        <v>146</v>
      </c>
      <c r="G234" s="35">
        <f t="shared" si="43"/>
        <v>0</v>
      </c>
      <c r="H234" s="84">
        <f t="shared" si="44"/>
        <v>0</v>
      </c>
      <c r="I234" s="84"/>
      <c r="J234" s="84">
        <f t="shared" si="45"/>
        <v>0</v>
      </c>
      <c r="K234" s="84">
        <f t="shared" si="46"/>
        <v>593</v>
      </c>
      <c r="L234" s="36">
        <f t="shared" si="48"/>
        <v>0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47"/>
        <v>98417</v>
      </c>
      <c r="V234" s="36">
        <f t="shared" si="37"/>
        <v>-2656</v>
      </c>
      <c r="W234" s="36">
        <f t="shared" si="38"/>
        <v>95761</v>
      </c>
      <c r="X234" s="131">
        <v>95761</v>
      </c>
      <c r="Y234" s="36">
        <f t="shared" si="39"/>
        <v>0</v>
      </c>
    </row>
    <row r="235" spans="1:25" ht="15.75" hidden="1" thickBot="1" x14ac:dyDescent="0.3">
      <c r="A235">
        <v>2022</v>
      </c>
      <c r="B235" s="43" t="s">
        <v>35</v>
      </c>
      <c r="C235" s="44">
        <f t="shared" ref="C235:C245" si="49">D234</f>
        <v>0</v>
      </c>
      <c r="D235" s="44"/>
      <c r="E235" s="44">
        <f t="shared" ref="E235:E245" si="50">D235-C235</f>
        <v>0</v>
      </c>
      <c r="F235" s="44">
        <v>147</v>
      </c>
      <c r="G235" s="70">
        <f t="shared" ref="G235:G245" si="51">E235*F235</f>
        <v>0</v>
      </c>
      <c r="H235" s="44">
        <f t="shared" ref="H235:H245" si="52">I234</f>
        <v>0</v>
      </c>
      <c r="I235" s="44"/>
      <c r="J235" s="44">
        <f t="shared" ref="J235:J245" si="53">I235-H235</f>
        <v>0</v>
      </c>
      <c r="K235" s="44">
        <f t="shared" ref="K235:K245" si="54">IF(J235&lt;=80,593,IF(AND(J235&gt;=81,J235&lt;=100),784,IF(AND(J235&gt;=101,J235&lt;=200),1357,IF(J235&gt;=201,2501,))))</f>
        <v>593</v>
      </c>
      <c r="L235" s="46">
        <f t="shared" ref="L235:L245" si="55">IF(K235=593,K235*J235,IF(K235=784,80*593+(J235-80)*784,IF(K235=1357,80*593+20*784+(J235-100)*1357,IF(K235=2501,80*593+20*784+100*1357+(J235-200)*2501,))))</f>
        <v>0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47"/>
        <v>104899</v>
      </c>
      <c r="V235" s="46">
        <f t="shared" ref="V235:V245" si="56">Y234</f>
        <v>0</v>
      </c>
      <c r="W235" s="46">
        <f t="shared" ref="W235:W245" si="57">U235+V235</f>
        <v>104899</v>
      </c>
      <c r="X235" s="135">
        <v>95761</v>
      </c>
      <c r="Y235" s="46">
        <f t="shared" si="39"/>
        <v>9138</v>
      </c>
    </row>
    <row r="236" spans="1:25" ht="15.75" hidden="1" thickBot="1" x14ac:dyDescent="0.3">
      <c r="B236" s="43" t="s">
        <v>36</v>
      </c>
      <c r="C236" s="44">
        <f t="shared" si="49"/>
        <v>0</v>
      </c>
      <c r="D236" s="44"/>
      <c r="E236" s="44">
        <f t="shared" si="50"/>
        <v>0</v>
      </c>
      <c r="F236" s="44">
        <v>148</v>
      </c>
      <c r="G236" s="70">
        <f t="shared" si="51"/>
        <v>0</v>
      </c>
      <c r="H236" s="44">
        <f t="shared" si="52"/>
        <v>0</v>
      </c>
      <c r="I236" s="44"/>
      <c r="J236" s="44">
        <f t="shared" si="53"/>
        <v>0</v>
      </c>
      <c r="K236" s="44">
        <f t="shared" si="54"/>
        <v>593</v>
      </c>
      <c r="L236" s="46">
        <f t="shared" si="55"/>
        <v>0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47"/>
        <v>122660</v>
      </c>
      <c r="V236" s="46">
        <f t="shared" si="56"/>
        <v>9138</v>
      </c>
      <c r="W236" s="46">
        <f t="shared" si="57"/>
        <v>131798</v>
      </c>
      <c r="X236" s="135">
        <v>131798</v>
      </c>
      <c r="Y236" s="46">
        <f t="shared" si="39"/>
        <v>0</v>
      </c>
    </row>
    <row r="237" spans="1:25" ht="15.75" hidden="1" thickBot="1" x14ac:dyDescent="0.3">
      <c r="B237" s="43" t="s">
        <v>37</v>
      </c>
      <c r="C237" s="44">
        <f t="shared" si="49"/>
        <v>0</v>
      </c>
      <c r="D237" s="44"/>
      <c r="E237" s="44">
        <f t="shared" si="50"/>
        <v>0</v>
      </c>
      <c r="F237" s="44">
        <v>149</v>
      </c>
      <c r="G237" s="70">
        <f t="shared" si="51"/>
        <v>0</v>
      </c>
      <c r="H237" s="44">
        <f t="shared" si="52"/>
        <v>0</v>
      </c>
      <c r="I237" s="44"/>
      <c r="J237" s="44">
        <f t="shared" si="53"/>
        <v>0</v>
      </c>
      <c r="K237" s="44">
        <f t="shared" si="54"/>
        <v>593</v>
      </c>
      <c r="L237" s="46">
        <f t="shared" si="55"/>
        <v>0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47"/>
        <v>105053</v>
      </c>
      <c r="V237" s="46">
        <f t="shared" si="56"/>
        <v>0</v>
      </c>
      <c r="W237" s="46">
        <f t="shared" si="57"/>
        <v>105053</v>
      </c>
      <c r="X237" s="135">
        <v>105053</v>
      </c>
      <c r="Y237" s="46">
        <f t="shared" si="39"/>
        <v>0</v>
      </c>
    </row>
    <row r="238" spans="1:25" ht="15.75" hidden="1" thickBot="1" x14ac:dyDescent="0.3">
      <c r="B238" s="43" t="s">
        <v>38</v>
      </c>
      <c r="C238" s="44">
        <f t="shared" si="49"/>
        <v>0</v>
      </c>
      <c r="D238" s="44"/>
      <c r="E238" s="44">
        <f t="shared" si="50"/>
        <v>0</v>
      </c>
      <c r="F238" s="44">
        <v>150</v>
      </c>
      <c r="G238" s="70">
        <f t="shared" si="51"/>
        <v>0</v>
      </c>
      <c r="H238" s="44">
        <f t="shared" si="52"/>
        <v>0</v>
      </c>
      <c r="I238" s="44"/>
      <c r="J238" s="44">
        <f t="shared" si="53"/>
        <v>0</v>
      </c>
      <c r="K238" s="44">
        <f t="shared" si="54"/>
        <v>593</v>
      </c>
      <c r="L238" s="46">
        <f t="shared" si="55"/>
        <v>0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47"/>
        <v>105188</v>
      </c>
      <c r="V238" s="46">
        <f t="shared" si="56"/>
        <v>0</v>
      </c>
      <c r="W238" s="46">
        <f t="shared" si="57"/>
        <v>105188</v>
      </c>
      <c r="X238" s="135">
        <v>105188</v>
      </c>
      <c r="Y238" s="46">
        <f t="shared" si="39"/>
        <v>0</v>
      </c>
    </row>
    <row r="239" spans="1:25" ht="15.75" hidden="1" thickBot="1" x14ac:dyDescent="0.3">
      <c r="B239" s="43" t="s">
        <v>39</v>
      </c>
      <c r="C239" s="44">
        <f t="shared" si="49"/>
        <v>0</v>
      </c>
      <c r="D239" s="44"/>
      <c r="E239" s="44">
        <f t="shared" si="50"/>
        <v>0</v>
      </c>
      <c r="F239" s="44">
        <v>151</v>
      </c>
      <c r="G239" s="70">
        <f t="shared" si="51"/>
        <v>0</v>
      </c>
      <c r="H239" s="44">
        <f t="shared" si="52"/>
        <v>0</v>
      </c>
      <c r="I239" s="44"/>
      <c r="J239" s="44">
        <f t="shared" si="53"/>
        <v>0</v>
      </c>
      <c r="K239" s="44">
        <f t="shared" si="54"/>
        <v>593</v>
      </c>
      <c r="L239" s="46">
        <f t="shared" si="55"/>
        <v>0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47"/>
        <v>105339</v>
      </c>
      <c r="V239" s="46">
        <f t="shared" si="56"/>
        <v>0</v>
      </c>
      <c r="W239" s="46">
        <f t="shared" si="57"/>
        <v>105339</v>
      </c>
      <c r="X239" s="135">
        <v>105188</v>
      </c>
      <c r="Y239" s="46">
        <f t="shared" si="39"/>
        <v>151</v>
      </c>
    </row>
    <row r="240" spans="1:25" ht="15.75" hidden="1" thickBot="1" x14ac:dyDescent="0.3">
      <c r="B240" s="43" t="s">
        <v>40</v>
      </c>
      <c r="C240" s="44">
        <f t="shared" si="49"/>
        <v>0</v>
      </c>
      <c r="D240" s="44"/>
      <c r="E240" s="44">
        <f t="shared" si="50"/>
        <v>0</v>
      </c>
      <c r="F240" s="44">
        <v>152</v>
      </c>
      <c r="G240" s="70">
        <f t="shared" si="51"/>
        <v>0</v>
      </c>
      <c r="H240" s="44">
        <f t="shared" si="52"/>
        <v>0</v>
      </c>
      <c r="I240" s="44"/>
      <c r="J240" s="44">
        <f t="shared" si="53"/>
        <v>0</v>
      </c>
      <c r="K240" s="44">
        <f t="shared" si="54"/>
        <v>593</v>
      </c>
      <c r="L240" s="46">
        <f t="shared" si="55"/>
        <v>0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47"/>
        <v>105461</v>
      </c>
      <c r="V240" s="46">
        <f t="shared" si="56"/>
        <v>151</v>
      </c>
      <c r="W240" s="46">
        <f t="shared" si="57"/>
        <v>105612</v>
      </c>
      <c r="X240" s="135">
        <v>105612</v>
      </c>
      <c r="Y240" s="46">
        <f t="shared" si="39"/>
        <v>0</v>
      </c>
    </row>
    <row r="241" spans="1:25" ht="15.75" hidden="1" thickBot="1" x14ac:dyDescent="0.3">
      <c r="B241" s="43" t="s">
        <v>41</v>
      </c>
      <c r="C241" s="44">
        <f t="shared" si="49"/>
        <v>0</v>
      </c>
      <c r="D241" s="44"/>
      <c r="E241" s="44">
        <f t="shared" si="50"/>
        <v>0</v>
      </c>
      <c r="F241" s="44">
        <v>153</v>
      </c>
      <c r="G241" s="70">
        <f t="shared" si="51"/>
        <v>0</v>
      </c>
      <c r="H241" s="44">
        <f t="shared" si="52"/>
        <v>0</v>
      </c>
      <c r="I241" s="44"/>
      <c r="J241" s="44">
        <f t="shared" si="53"/>
        <v>0</v>
      </c>
      <c r="K241" s="44">
        <f t="shared" si="54"/>
        <v>593</v>
      </c>
      <c r="L241" s="46">
        <f t="shared" si="55"/>
        <v>0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47"/>
        <v>105560</v>
      </c>
      <c r="V241" s="46">
        <f t="shared" si="56"/>
        <v>0</v>
      </c>
      <c r="W241" s="46">
        <f t="shared" si="57"/>
        <v>105560</v>
      </c>
      <c r="X241" s="135">
        <v>105612</v>
      </c>
      <c r="Y241" s="46">
        <f t="shared" si="39"/>
        <v>-52</v>
      </c>
    </row>
    <row r="242" spans="1:25" ht="15.75" hidden="1" thickBot="1" x14ac:dyDescent="0.3">
      <c r="B242" s="43" t="s">
        <v>42</v>
      </c>
      <c r="C242" s="44">
        <f t="shared" si="49"/>
        <v>0</v>
      </c>
      <c r="D242" s="44"/>
      <c r="E242" s="44">
        <f t="shared" si="50"/>
        <v>0</v>
      </c>
      <c r="F242" s="44">
        <v>154</v>
      </c>
      <c r="G242" s="70">
        <f t="shared" si="51"/>
        <v>0</v>
      </c>
      <c r="H242" s="44">
        <f t="shared" si="52"/>
        <v>0</v>
      </c>
      <c r="I242" s="44"/>
      <c r="J242" s="44">
        <f t="shared" si="53"/>
        <v>0</v>
      </c>
      <c r="K242" s="44">
        <f t="shared" si="54"/>
        <v>593</v>
      </c>
      <c r="L242" s="46">
        <f t="shared" si="55"/>
        <v>0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47"/>
        <v>105686</v>
      </c>
      <c r="V242" s="46">
        <f t="shared" si="56"/>
        <v>-52</v>
      </c>
      <c r="W242" s="46">
        <f t="shared" si="57"/>
        <v>105634</v>
      </c>
      <c r="X242" s="135">
        <v>105612</v>
      </c>
      <c r="Y242" s="46">
        <f t="shared" si="39"/>
        <v>22</v>
      </c>
    </row>
    <row r="243" spans="1:25" ht="15.75" hidden="1" thickBot="1" x14ac:dyDescent="0.3">
      <c r="B243" s="43" t="s">
        <v>43</v>
      </c>
      <c r="C243" s="44">
        <f t="shared" si="49"/>
        <v>0</v>
      </c>
      <c r="D243" s="44"/>
      <c r="E243" s="44">
        <f t="shared" si="50"/>
        <v>0</v>
      </c>
      <c r="F243" s="44">
        <v>155</v>
      </c>
      <c r="G243" s="70">
        <f t="shared" si="51"/>
        <v>0</v>
      </c>
      <c r="H243" s="44">
        <f t="shared" si="52"/>
        <v>0</v>
      </c>
      <c r="I243" s="44"/>
      <c r="J243" s="44">
        <f t="shared" si="53"/>
        <v>0</v>
      </c>
      <c r="K243" s="44">
        <f t="shared" si="54"/>
        <v>593</v>
      </c>
      <c r="L243" s="46">
        <f t="shared" si="55"/>
        <v>0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47"/>
        <v>105812</v>
      </c>
      <c r="V243" s="46">
        <f t="shared" si="56"/>
        <v>22</v>
      </c>
      <c r="W243" s="46">
        <f t="shared" si="57"/>
        <v>105834</v>
      </c>
      <c r="X243" s="216">
        <v>105834</v>
      </c>
      <c r="Y243" s="46">
        <f t="shared" si="39"/>
        <v>0</v>
      </c>
    </row>
    <row r="244" spans="1:25" ht="15.75" hidden="1" thickBot="1" x14ac:dyDescent="0.3">
      <c r="B244" s="43" t="s">
        <v>44</v>
      </c>
      <c r="C244" s="44">
        <f t="shared" si="49"/>
        <v>0</v>
      </c>
      <c r="D244" s="44"/>
      <c r="E244" s="44">
        <f t="shared" si="50"/>
        <v>0</v>
      </c>
      <c r="F244" s="44">
        <v>156</v>
      </c>
      <c r="G244" s="70">
        <f t="shared" si="51"/>
        <v>0</v>
      </c>
      <c r="H244" s="44">
        <f t="shared" si="52"/>
        <v>0</v>
      </c>
      <c r="I244" s="44"/>
      <c r="J244" s="44">
        <f t="shared" si="53"/>
        <v>0</v>
      </c>
      <c r="K244" s="44">
        <f t="shared" si="54"/>
        <v>593</v>
      </c>
      <c r="L244" s="46">
        <f t="shared" si="55"/>
        <v>0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47"/>
        <v>105915</v>
      </c>
      <c r="V244" s="46">
        <f t="shared" si="56"/>
        <v>0</v>
      </c>
      <c r="W244" s="46">
        <f t="shared" si="57"/>
        <v>105915</v>
      </c>
      <c r="X244" s="216">
        <v>105915</v>
      </c>
      <c r="Y244" s="46">
        <f t="shared" si="39"/>
        <v>0</v>
      </c>
    </row>
    <row r="245" spans="1:25" ht="15.75" hidden="1" thickBot="1" x14ac:dyDescent="0.3">
      <c r="B245" s="43" t="s">
        <v>45</v>
      </c>
      <c r="C245" s="44">
        <f t="shared" si="49"/>
        <v>0</v>
      </c>
      <c r="D245" s="44"/>
      <c r="E245" s="44">
        <f t="shared" si="50"/>
        <v>0</v>
      </c>
      <c r="F245" s="44">
        <v>157</v>
      </c>
      <c r="G245" s="70">
        <f t="shared" si="51"/>
        <v>0</v>
      </c>
      <c r="H245" s="44">
        <f t="shared" si="52"/>
        <v>0</v>
      </c>
      <c r="I245" s="44"/>
      <c r="J245" s="44">
        <f t="shared" si="53"/>
        <v>0</v>
      </c>
      <c r="K245" s="44">
        <f t="shared" si="54"/>
        <v>593</v>
      </c>
      <c r="L245" s="46">
        <f t="shared" si="55"/>
        <v>0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47"/>
        <v>105979</v>
      </c>
      <c r="V245" s="46">
        <f t="shared" si="56"/>
        <v>0</v>
      </c>
      <c r="W245" s="46">
        <f t="shared" si="57"/>
        <v>105979</v>
      </c>
      <c r="X245" s="135">
        <v>105915</v>
      </c>
      <c r="Y245" s="46">
        <f t="shared" si="39"/>
        <v>64</v>
      </c>
    </row>
    <row r="246" spans="1:25" ht="15.75" hidden="1" thickBot="1" x14ac:dyDescent="0.3">
      <c r="B246" s="83" t="s">
        <v>46</v>
      </c>
      <c r="C246" s="84">
        <f t="shared" ref="C246" si="58">D245</f>
        <v>0</v>
      </c>
      <c r="D246" s="84"/>
      <c r="E246" s="84">
        <f t="shared" ref="E246" si="59">D246-C246</f>
        <v>0</v>
      </c>
      <c r="F246" s="84">
        <v>158</v>
      </c>
      <c r="G246" s="35">
        <f t="shared" ref="G246" si="60">E246*F246</f>
        <v>0</v>
      </c>
      <c r="H246" s="84">
        <f t="shared" ref="H246" si="61">I245</f>
        <v>0</v>
      </c>
      <c r="I246" s="84"/>
      <c r="J246" s="84">
        <f t="shared" ref="J246" si="62">I246-H246</f>
        <v>0</v>
      </c>
      <c r="K246" s="84">
        <f t="shared" ref="K246" si="63">IF(J246&lt;=80,593,IF(AND(J246&gt;=81,J246&lt;=100),784,IF(AND(J246&gt;=101,J246&lt;=200),1357,IF(J246&gt;=201,2501,))))</f>
        <v>593</v>
      </c>
      <c r="L246" s="36">
        <f t="shared" ref="L246" si="64">IF(K246=593,K246*J246,IF(K246=784,80*593+(J246-80)*784,IF(K246=1357,80*593+20*784+(J246-100)*1357,IF(K246=2501,80*593+20*784+100*1357+(J246-200)*2501,))))</f>
        <v>0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47"/>
        <v>106068</v>
      </c>
      <c r="V246" s="36">
        <f t="shared" ref="V246" si="65">Y245</f>
        <v>64</v>
      </c>
      <c r="W246" s="36">
        <f t="shared" ref="W246" si="66">U246+V246</f>
        <v>106132</v>
      </c>
      <c r="X246" s="212">
        <v>106132</v>
      </c>
      <c r="Y246" s="36">
        <f t="shared" si="39"/>
        <v>0</v>
      </c>
    </row>
    <row r="247" spans="1:25" x14ac:dyDescent="0.25">
      <c r="A247">
        <v>2023</v>
      </c>
      <c r="B247" s="43" t="s">
        <v>35</v>
      </c>
      <c r="C247" s="44">
        <f t="shared" ref="C247:C270" si="67">D246</f>
        <v>0</v>
      </c>
      <c r="D247" s="44"/>
      <c r="E247" s="44">
        <f t="shared" ref="E247:E270" si="68">D247-C247</f>
        <v>0</v>
      </c>
      <c r="F247" s="44">
        <v>159</v>
      </c>
      <c r="G247" s="70">
        <f t="shared" ref="G247:G270" si="69">E247*F247</f>
        <v>0</v>
      </c>
      <c r="H247" s="44">
        <f t="shared" ref="H247:H270" si="70">I246</f>
        <v>0</v>
      </c>
      <c r="I247" s="44"/>
      <c r="J247" s="44">
        <f t="shared" ref="J247:J270" si="71">I247-H247</f>
        <v>0</v>
      </c>
      <c r="K247" s="44">
        <f t="shared" ref="K247:K258" si="72">IF(J247&lt;=80,593,IF(AND(J247&gt;=81,J247&lt;=100),784,IF(AND(J247&gt;=101,J247&lt;=200),1357,IF(J247&gt;=201,2501,))))</f>
        <v>593</v>
      </c>
      <c r="L247" s="46">
        <f t="shared" ref="L247:L258" si="73">IF(K247=593,K247*J247,IF(K247=784,80*593+(J247-80)*784,IF(K247=1357,80*593+20*784+(J247-100)*1357,IF(K247=2501,80*593+20*784+100*1357+(J247-200)*2501,))))</f>
        <v>0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47"/>
        <v>138349</v>
      </c>
      <c r="V247" s="46">
        <f t="shared" ref="V247:V270" si="74">Y246</f>
        <v>0</v>
      </c>
      <c r="W247" s="46">
        <f t="shared" ref="W247:W270" si="75">U247+V247</f>
        <v>138349</v>
      </c>
      <c r="X247" s="218">
        <v>106132</v>
      </c>
      <c r="Y247" s="41">
        <f t="shared" si="39"/>
        <v>32217</v>
      </c>
    </row>
    <row r="248" spans="1:25" x14ac:dyDescent="0.25">
      <c r="B248" s="43" t="s">
        <v>36</v>
      </c>
      <c r="C248" s="44">
        <f t="shared" si="67"/>
        <v>0</v>
      </c>
      <c r="D248" s="44"/>
      <c r="E248" s="44">
        <f t="shared" si="68"/>
        <v>0</v>
      </c>
      <c r="F248" s="44">
        <v>160</v>
      </c>
      <c r="G248" s="70">
        <f t="shared" si="69"/>
        <v>0</v>
      </c>
      <c r="H248" s="44">
        <f t="shared" si="70"/>
        <v>0</v>
      </c>
      <c r="I248" s="44"/>
      <c r="J248" s="44">
        <f t="shared" si="71"/>
        <v>0</v>
      </c>
      <c r="K248" s="44">
        <f t="shared" si="72"/>
        <v>593</v>
      </c>
      <c r="L248" s="46">
        <f t="shared" si="73"/>
        <v>0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47"/>
        <v>138416</v>
      </c>
      <c r="V248" s="46">
        <f t="shared" si="74"/>
        <v>32217</v>
      </c>
      <c r="W248" s="46">
        <f t="shared" si="75"/>
        <v>170633</v>
      </c>
      <c r="X248" s="135">
        <v>106132</v>
      </c>
      <c r="Y248" s="46">
        <f t="shared" si="39"/>
        <v>64501</v>
      </c>
    </row>
    <row r="249" spans="1:25" x14ac:dyDescent="0.25">
      <c r="B249" s="43" t="s">
        <v>37</v>
      </c>
      <c r="C249" s="44">
        <f t="shared" si="67"/>
        <v>0</v>
      </c>
      <c r="D249" s="44"/>
      <c r="E249" s="44">
        <f t="shared" si="68"/>
        <v>0</v>
      </c>
      <c r="F249" s="44">
        <v>161</v>
      </c>
      <c r="G249" s="70">
        <f t="shared" si="69"/>
        <v>0</v>
      </c>
      <c r="H249" s="44">
        <f t="shared" si="70"/>
        <v>0</v>
      </c>
      <c r="I249" s="44"/>
      <c r="J249" s="44">
        <f t="shared" si="71"/>
        <v>0</v>
      </c>
      <c r="K249" s="44">
        <f t="shared" si="72"/>
        <v>593</v>
      </c>
      <c r="L249" s="46">
        <f t="shared" si="73"/>
        <v>0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47"/>
        <v>138436</v>
      </c>
      <c r="V249" s="46">
        <f t="shared" si="74"/>
        <v>64501</v>
      </c>
      <c r="W249" s="46">
        <f t="shared" si="75"/>
        <v>202937</v>
      </c>
      <c r="X249" s="135">
        <v>202937</v>
      </c>
      <c r="Y249" s="46">
        <f t="shared" si="39"/>
        <v>0</v>
      </c>
    </row>
    <row r="250" spans="1:25" x14ac:dyDescent="0.25">
      <c r="B250" s="43" t="s">
        <v>38</v>
      </c>
      <c r="C250" s="44">
        <f t="shared" si="67"/>
        <v>0</v>
      </c>
      <c r="D250" s="44"/>
      <c r="E250" s="44">
        <f t="shared" si="68"/>
        <v>0</v>
      </c>
      <c r="F250" s="44">
        <v>162</v>
      </c>
      <c r="G250" s="70">
        <f t="shared" si="69"/>
        <v>0</v>
      </c>
      <c r="H250" s="44">
        <f t="shared" si="70"/>
        <v>0</v>
      </c>
      <c r="I250" s="44"/>
      <c r="J250" s="44">
        <f t="shared" si="71"/>
        <v>0</v>
      </c>
      <c r="K250" s="44">
        <f t="shared" si="72"/>
        <v>593</v>
      </c>
      <c r="L250" s="46">
        <f t="shared" si="73"/>
        <v>0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47"/>
        <v>138515</v>
      </c>
      <c r="V250" s="46">
        <f t="shared" si="74"/>
        <v>0</v>
      </c>
      <c r="W250" s="46">
        <f t="shared" si="75"/>
        <v>138515</v>
      </c>
      <c r="X250" s="135"/>
      <c r="Y250" s="46">
        <f t="shared" si="39"/>
        <v>138515</v>
      </c>
    </row>
    <row r="251" spans="1:25" x14ac:dyDescent="0.25">
      <c r="B251" s="43" t="s">
        <v>39</v>
      </c>
      <c r="C251" s="44">
        <f t="shared" si="67"/>
        <v>0</v>
      </c>
      <c r="D251" s="44"/>
      <c r="E251" s="44">
        <f t="shared" si="68"/>
        <v>0</v>
      </c>
      <c r="F251" s="44">
        <v>163</v>
      </c>
      <c r="G251" s="70">
        <f t="shared" si="69"/>
        <v>0</v>
      </c>
      <c r="H251" s="44">
        <f t="shared" si="70"/>
        <v>0</v>
      </c>
      <c r="I251" s="44"/>
      <c r="J251" s="44">
        <f t="shared" si="71"/>
        <v>0</v>
      </c>
      <c r="K251" s="44">
        <f t="shared" si="72"/>
        <v>593</v>
      </c>
      <c r="L251" s="46">
        <f t="shared" si="73"/>
        <v>0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47"/>
        <v>138573</v>
      </c>
      <c r="V251" s="46">
        <f t="shared" si="74"/>
        <v>138515</v>
      </c>
      <c r="W251" s="46">
        <f t="shared" si="75"/>
        <v>277088</v>
      </c>
      <c r="X251" s="135">
        <v>277088</v>
      </c>
      <c r="Y251" s="46">
        <f t="shared" ref="Y251" si="76">W251-X251</f>
        <v>0</v>
      </c>
    </row>
    <row r="252" spans="1:25" x14ac:dyDescent="0.25">
      <c r="B252" s="43" t="s">
        <v>40</v>
      </c>
      <c r="C252" s="44">
        <f t="shared" si="67"/>
        <v>0</v>
      </c>
      <c r="D252" s="44"/>
      <c r="E252" s="44">
        <f t="shared" si="68"/>
        <v>0</v>
      </c>
      <c r="F252" s="44">
        <v>164</v>
      </c>
      <c r="G252" s="70">
        <f t="shared" si="69"/>
        <v>0</v>
      </c>
      <c r="H252" s="44">
        <f t="shared" si="70"/>
        <v>0</v>
      </c>
      <c r="I252" s="44"/>
      <c r="J252" s="44">
        <f t="shared" si="71"/>
        <v>0</v>
      </c>
      <c r="K252" s="44">
        <f t="shared" si="72"/>
        <v>593</v>
      </c>
      <c r="L252" s="46">
        <f t="shared" si="73"/>
        <v>0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47"/>
        <v>138590</v>
      </c>
      <c r="V252" s="46">
        <f t="shared" si="74"/>
        <v>0</v>
      </c>
      <c r="W252" s="46">
        <f t="shared" si="75"/>
        <v>138590</v>
      </c>
      <c r="X252" s="70">
        <v>138515</v>
      </c>
      <c r="Y252" s="46">
        <f t="shared" si="39"/>
        <v>75</v>
      </c>
    </row>
    <row r="253" spans="1:25" x14ac:dyDescent="0.25">
      <c r="B253" s="43" t="s">
        <v>41</v>
      </c>
      <c r="C253" s="44">
        <f t="shared" si="67"/>
        <v>0</v>
      </c>
      <c r="D253" s="44"/>
      <c r="E253" s="44">
        <f t="shared" si="68"/>
        <v>0</v>
      </c>
      <c r="F253" s="44">
        <v>165</v>
      </c>
      <c r="G253" s="70">
        <f t="shared" si="69"/>
        <v>0</v>
      </c>
      <c r="H253" s="44">
        <f t="shared" si="70"/>
        <v>0</v>
      </c>
      <c r="I253" s="44"/>
      <c r="J253" s="44">
        <f t="shared" si="71"/>
        <v>0</v>
      </c>
      <c r="K253" s="44">
        <f t="shared" si="72"/>
        <v>593</v>
      </c>
      <c r="L253" s="46">
        <f t="shared" si="73"/>
        <v>0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47"/>
        <v>138578</v>
      </c>
      <c r="V253" s="46">
        <f t="shared" si="74"/>
        <v>75</v>
      </c>
      <c r="W253" s="46">
        <f t="shared" si="75"/>
        <v>138653</v>
      </c>
      <c r="X253" s="135">
        <v>138653</v>
      </c>
      <c r="Y253" s="70">
        <f t="shared" si="39"/>
        <v>0</v>
      </c>
    </row>
    <row r="254" spans="1:25" x14ac:dyDescent="0.25">
      <c r="B254" s="43" t="s">
        <v>42</v>
      </c>
      <c r="C254" s="44">
        <f t="shared" si="67"/>
        <v>0</v>
      </c>
      <c r="D254" s="44"/>
      <c r="E254" s="44">
        <f t="shared" si="68"/>
        <v>0</v>
      </c>
      <c r="F254" s="44">
        <v>166</v>
      </c>
      <c r="G254" s="70">
        <f t="shared" si="69"/>
        <v>0</v>
      </c>
      <c r="H254" s="44">
        <f t="shared" si="70"/>
        <v>0</v>
      </c>
      <c r="I254" s="44"/>
      <c r="J254" s="44">
        <f t="shared" si="71"/>
        <v>0</v>
      </c>
      <c r="K254" s="44">
        <f t="shared" si="72"/>
        <v>593</v>
      </c>
      <c r="L254" s="46">
        <f t="shared" si="73"/>
        <v>0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47"/>
        <v>138602</v>
      </c>
      <c r="V254" s="46">
        <f t="shared" si="74"/>
        <v>0</v>
      </c>
      <c r="W254" s="46">
        <f t="shared" si="75"/>
        <v>138602</v>
      </c>
      <c r="X254" s="135">
        <v>138653</v>
      </c>
      <c r="Y254" s="46">
        <f t="shared" ref="Y254:Y257" si="77">W254-X254</f>
        <v>-51</v>
      </c>
    </row>
    <row r="255" spans="1:25" x14ac:dyDescent="0.25">
      <c r="B255" s="43" t="s">
        <v>43</v>
      </c>
      <c r="C255" s="44">
        <f t="shared" si="67"/>
        <v>0</v>
      </c>
      <c r="D255" s="44"/>
      <c r="E255" s="44">
        <f t="shared" si="68"/>
        <v>0</v>
      </c>
      <c r="F255" s="44">
        <v>167</v>
      </c>
      <c r="G255" s="70">
        <f t="shared" si="69"/>
        <v>0</v>
      </c>
      <c r="H255" s="44">
        <f t="shared" si="70"/>
        <v>0</v>
      </c>
      <c r="I255" s="44"/>
      <c r="J255" s="44">
        <f t="shared" si="71"/>
        <v>0</v>
      </c>
      <c r="K255" s="44">
        <f t="shared" si="72"/>
        <v>593</v>
      </c>
      <c r="L255" s="46">
        <f t="shared" si="73"/>
        <v>0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47"/>
        <v>138622</v>
      </c>
      <c r="V255" s="46">
        <f t="shared" si="74"/>
        <v>-51</v>
      </c>
      <c r="W255" s="46">
        <f t="shared" si="75"/>
        <v>138571</v>
      </c>
      <c r="X255" s="216">
        <v>138653</v>
      </c>
      <c r="Y255" s="46">
        <f t="shared" si="77"/>
        <v>-82</v>
      </c>
    </row>
    <row r="256" spans="1:25" x14ac:dyDescent="0.25">
      <c r="B256" s="43" t="s">
        <v>44</v>
      </c>
      <c r="C256" s="44">
        <f t="shared" si="67"/>
        <v>0</v>
      </c>
      <c r="D256" s="44"/>
      <c r="E256" s="44">
        <f t="shared" si="68"/>
        <v>0</v>
      </c>
      <c r="F256" s="44">
        <v>168</v>
      </c>
      <c r="G256" s="70">
        <f t="shared" si="69"/>
        <v>0</v>
      </c>
      <c r="H256" s="44">
        <f t="shared" si="70"/>
        <v>0</v>
      </c>
      <c r="I256" s="44"/>
      <c r="J256" s="44">
        <f t="shared" si="71"/>
        <v>0</v>
      </c>
      <c r="K256" s="44">
        <f t="shared" si="72"/>
        <v>593</v>
      </c>
      <c r="L256" s="46">
        <f t="shared" si="73"/>
        <v>0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47"/>
        <v>138679</v>
      </c>
      <c r="V256" s="46">
        <f t="shared" si="74"/>
        <v>-82</v>
      </c>
      <c r="W256" s="46">
        <f t="shared" si="75"/>
        <v>138597</v>
      </c>
      <c r="X256" s="135">
        <v>138653</v>
      </c>
      <c r="Y256" s="46">
        <f t="shared" si="77"/>
        <v>-56</v>
      </c>
    </row>
    <row r="257" spans="1:25" x14ac:dyDescent="0.25">
      <c r="B257" s="43" t="s">
        <v>45</v>
      </c>
      <c r="C257" s="44">
        <f t="shared" si="67"/>
        <v>0</v>
      </c>
      <c r="D257" s="44"/>
      <c r="E257" s="44">
        <f t="shared" si="68"/>
        <v>0</v>
      </c>
      <c r="F257" s="44">
        <v>169</v>
      </c>
      <c r="G257" s="70">
        <f t="shared" si="69"/>
        <v>0</v>
      </c>
      <c r="H257" s="44">
        <f t="shared" si="70"/>
        <v>0</v>
      </c>
      <c r="I257" s="44"/>
      <c r="J257" s="44">
        <f t="shared" si="71"/>
        <v>0</v>
      </c>
      <c r="K257" s="44">
        <f t="shared" si="72"/>
        <v>593</v>
      </c>
      <c r="L257" s="46">
        <f t="shared" si="73"/>
        <v>0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47"/>
        <v>138732</v>
      </c>
      <c r="V257" s="46">
        <f t="shared" si="74"/>
        <v>-56</v>
      </c>
      <c r="W257" s="46">
        <f t="shared" si="75"/>
        <v>138676</v>
      </c>
      <c r="X257" s="70">
        <v>138653</v>
      </c>
      <c r="Y257" s="46">
        <f t="shared" si="77"/>
        <v>23</v>
      </c>
    </row>
    <row r="258" spans="1:25" ht="15.75" thickBot="1" x14ac:dyDescent="0.3">
      <c r="B258" s="243" t="s">
        <v>46</v>
      </c>
      <c r="C258" s="244">
        <f t="shared" si="67"/>
        <v>0</v>
      </c>
      <c r="D258" s="244"/>
      <c r="E258" s="244">
        <f t="shared" si="68"/>
        <v>0</v>
      </c>
      <c r="F258" s="244">
        <v>170</v>
      </c>
      <c r="G258" s="245">
        <f t="shared" si="69"/>
        <v>0</v>
      </c>
      <c r="H258" s="244">
        <f t="shared" si="70"/>
        <v>0</v>
      </c>
      <c r="I258" s="244"/>
      <c r="J258" s="244">
        <f t="shared" si="71"/>
        <v>0</v>
      </c>
      <c r="K258" s="244">
        <f t="shared" si="72"/>
        <v>593</v>
      </c>
      <c r="L258" s="242">
        <f t="shared" si="73"/>
        <v>0</v>
      </c>
      <c r="M258" s="245">
        <v>4910</v>
      </c>
      <c r="N258" s="245">
        <v>11037</v>
      </c>
      <c r="O258" s="245"/>
      <c r="P258" s="245"/>
      <c r="Q258" s="245"/>
      <c r="R258" s="245"/>
      <c r="S258" s="245">
        <v>122853</v>
      </c>
      <c r="T258" s="245"/>
      <c r="U258" s="245">
        <f t="shared" si="47"/>
        <v>138800</v>
      </c>
      <c r="V258" s="242">
        <f t="shared" si="74"/>
        <v>23</v>
      </c>
      <c r="W258" s="242">
        <f t="shared" si="75"/>
        <v>138823</v>
      </c>
      <c r="X258" s="245"/>
      <c r="Y258" s="242">
        <f t="shared" ref="Y258:Y270" si="78">W258-X258</f>
        <v>138823</v>
      </c>
    </row>
    <row r="259" spans="1:25" ht="15.75" thickBot="1" x14ac:dyDescent="0.3">
      <c r="A259">
        <v>2024</v>
      </c>
      <c r="B259" s="195" t="s">
        <v>35</v>
      </c>
      <c r="C259" s="175">
        <f t="shared" si="67"/>
        <v>0</v>
      </c>
      <c r="D259" s="175"/>
      <c r="E259" s="175">
        <f t="shared" si="68"/>
        <v>0</v>
      </c>
      <c r="F259" s="175">
        <v>171</v>
      </c>
      <c r="G259" s="177">
        <f t="shared" si="69"/>
        <v>0</v>
      </c>
      <c r="H259" s="175">
        <f t="shared" si="70"/>
        <v>0</v>
      </c>
      <c r="I259" s="175">
        <v>0</v>
      </c>
      <c r="J259" s="175">
        <f t="shared" si="71"/>
        <v>0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149745</v>
      </c>
      <c r="V259" s="176">
        <f t="shared" si="74"/>
        <v>138823</v>
      </c>
      <c r="W259" s="176">
        <f t="shared" si="75"/>
        <v>288568</v>
      </c>
      <c r="X259" s="240"/>
      <c r="Y259" s="176">
        <f t="shared" si="78"/>
        <v>288568</v>
      </c>
    </row>
    <row r="260" spans="1:25" hidden="1" x14ac:dyDescent="0.25">
      <c r="B260" s="224" t="s">
        <v>36</v>
      </c>
      <c r="C260" s="225">
        <f>D259</f>
        <v>0</v>
      </c>
      <c r="D260" s="225"/>
      <c r="E260" s="225">
        <f t="shared" si="68"/>
        <v>0</v>
      </c>
      <c r="F260" s="225">
        <v>171</v>
      </c>
      <c r="G260" s="223">
        <f t="shared" si="69"/>
        <v>0</v>
      </c>
      <c r="H260" s="225">
        <f t="shared" si="70"/>
        <v>0</v>
      </c>
      <c r="I260" s="225"/>
      <c r="J260" s="225">
        <f t="shared" si="71"/>
        <v>0</v>
      </c>
      <c r="K260" s="225">
        <f t="shared" ref="K260:K270" si="79">IF(J260&lt;=40,745,IF(AND(J260&gt;=41,J260&lt;=80),985,IF(AND(J260&gt;=81,J260&lt;=100),1705,IF(J260&gt;=101,3142,))))</f>
        <v>745</v>
      </c>
      <c r="L260" s="226">
        <f t="shared" ref="L260:L270" si="80">IF(K260=745,K260*J260,IF(K260=985,40*745+(J260-40)*985,IF(K260=1705,40*745+40*985+(J260-80)*1705,IF(K260=3142,40*745+40*985+20*1705+(J260-100)*3142,))))</f>
        <v>0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81">G260+L260+M260+N260++O260+P260+Q260+R260+S260+T260</f>
        <v>149745</v>
      </c>
      <c r="V260" s="226">
        <f t="shared" si="74"/>
        <v>288568</v>
      </c>
      <c r="W260" s="226">
        <f t="shared" si="75"/>
        <v>438313</v>
      </c>
      <c r="X260" s="227"/>
      <c r="Y260" s="226">
        <f t="shared" si="78"/>
        <v>438313</v>
      </c>
    </row>
    <row r="261" spans="1:25" hidden="1" x14ac:dyDescent="0.25">
      <c r="B261" s="224" t="s">
        <v>37</v>
      </c>
      <c r="C261" s="225">
        <f t="shared" si="67"/>
        <v>0</v>
      </c>
      <c r="D261" s="225"/>
      <c r="E261" s="225">
        <f t="shared" si="68"/>
        <v>0</v>
      </c>
      <c r="F261" s="225">
        <v>171</v>
      </c>
      <c r="G261" s="223">
        <f t="shared" si="69"/>
        <v>0</v>
      </c>
      <c r="H261" s="225">
        <f t="shared" si="70"/>
        <v>0</v>
      </c>
      <c r="I261" s="225"/>
      <c r="J261" s="225">
        <f t="shared" si="71"/>
        <v>0</v>
      </c>
      <c r="K261" s="225">
        <f t="shared" si="79"/>
        <v>745</v>
      </c>
      <c r="L261" s="226">
        <f t="shared" si="80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81"/>
        <v>149745</v>
      </c>
      <c r="V261" s="226">
        <f t="shared" si="74"/>
        <v>438313</v>
      </c>
      <c r="W261" s="226">
        <f t="shared" si="75"/>
        <v>588058</v>
      </c>
      <c r="X261" s="227"/>
      <c r="Y261" s="226">
        <f t="shared" si="78"/>
        <v>588058</v>
      </c>
    </row>
    <row r="262" spans="1:25" hidden="1" x14ac:dyDescent="0.25">
      <c r="B262" s="224" t="s">
        <v>38</v>
      </c>
      <c r="C262" s="225">
        <f t="shared" si="67"/>
        <v>0</v>
      </c>
      <c r="D262" s="225"/>
      <c r="E262" s="225">
        <f t="shared" si="68"/>
        <v>0</v>
      </c>
      <c r="F262" s="225">
        <v>171</v>
      </c>
      <c r="G262" s="223">
        <f t="shared" si="69"/>
        <v>0</v>
      </c>
      <c r="H262" s="225">
        <f t="shared" si="70"/>
        <v>0</v>
      </c>
      <c r="I262" s="225"/>
      <c r="J262" s="225">
        <f t="shared" si="71"/>
        <v>0</v>
      </c>
      <c r="K262" s="225">
        <f t="shared" si="79"/>
        <v>745</v>
      </c>
      <c r="L262" s="226">
        <f t="shared" si="80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81"/>
        <v>149745</v>
      </c>
      <c r="V262" s="226">
        <f t="shared" si="74"/>
        <v>588058</v>
      </c>
      <c r="W262" s="226">
        <f t="shared" si="75"/>
        <v>737803</v>
      </c>
      <c r="X262" s="227"/>
      <c r="Y262" s="226">
        <f t="shared" si="78"/>
        <v>737803</v>
      </c>
    </row>
    <row r="263" spans="1:25" hidden="1" x14ac:dyDescent="0.25">
      <c r="B263" s="224" t="s">
        <v>39</v>
      </c>
      <c r="C263" s="225">
        <f t="shared" si="67"/>
        <v>0</v>
      </c>
      <c r="D263" s="225"/>
      <c r="E263" s="225">
        <f t="shared" si="68"/>
        <v>0</v>
      </c>
      <c r="F263" s="225">
        <v>171</v>
      </c>
      <c r="G263" s="223">
        <f t="shared" si="69"/>
        <v>0</v>
      </c>
      <c r="H263" s="225">
        <f t="shared" si="70"/>
        <v>0</v>
      </c>
      <c r="I263" s="225"/>
      <c r="J263" s="225">
        <f t="shared" si="71"/>
        <v>0</v>
      </c>
      <c r="K263" s="225">
        <f t="shared" si="79"/>
        <v>745</v>
      </c>
      <c r="L263" s="226">
        <f t="shared" si="80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81"/>
        <v>149745</v>
      </c>
      <c r="V263" s="226">
        <f t="shared" si="74"/>
        <v>737803</v>
      </c>
      <c r="W263" s="226">
        <f t="shared" si="75"/>
        <v>887548</v>
      </c>
      <c r="X263" s="227"/>
      <c r="Y263" s="226">
        <f t="shared" si="78"/>
        <v>887548</v>
      </c>
    </row>
    <row r="264" spans="1:25" hidden="1" x14ac:dyDescent="0.25">
      <c r="B264" s="224" t="s">
        <v>40</v>
      </c>
      <c r="C264" s="225">
        <f t="shared" si="67"/>
        <v>0</v>
      </c>
      <c r="D264" s="225"/>
      <c r="E264" s="225">
        <f t="shared" si="68"/>
        <v>0</v>
      </c>
      <c r="F264" s="225">
        <v>171</v>
      </c>
      <c r="G264" s="223">
        <f t="shared" si="69"/>
        <v>0</v>
      </c>
      <c r="H264" s="225">
        <f t="shared" si="70"/>
        <v>0</v>
      </c>
      <c r="I264" s="225"/>
      <c r="J264" s="225">
        <f t="shared" si="71"/>
        <v>0</v>
      </c>
      <c r="K264" s="225">
        <f t="shared" si="79"/>
        <v>745</v>
      </c>
      <c r="L264" s="226">
        <f t="shared" si="80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81"/>
        <v>149745</v>
      </c>
      <c r="V264" s="226">
        <f t="shared" si="74"/>
        <v>887548</v>
      </c>
      <c r="W264" s="226">
        <f t="shared" si="75"/>
        <v>1037293</v>
      </c>
      <c r="X264" s="227"/>
      <c r="Y264" s="226">
        <f t="shared" si="78"/>
        <v>1037293</v>
      </c>
    </row>
    <row r="265" spans="1:25" s="199" customFormat="1" hidden="1" x14ac:dyDescent="0.25">
      <c r="A265"/>
      <c r="B265" s="224" t="s">
        <v>41</v>
      </c>
      <c r="C265" s="225">
        <f t="shared" si="67"/>
        <v>0</v>
      </c>
      <c r="D265" s="225"/>
      <c r="E265" s="225">
        <f t="shared" si="68"/>
        <v>0</v>
      </c>
      <c r="F265" s="225">
        <v>171</v>
      </c>
      <c r="G265" s="223">
        <f t="shared" si="69"/>
        <v>0</v>
      </c>
      <c r="H265" s="225">
        <f t="shared" si="70"/>
        <v>0</v>
      </c>
      <c r="I265" s="225"/>
      <c r="J265" s="225">
        <f t="shared" si="71"/>
        <v>0</v>
      </c>
      <c r="K265" s="225">
        <f t="shared" si="79"/>
        <v>745</v>
      </c>
      <c r="L265" s="226">
        <f t="shared" si="80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81"/>
        <v>149745</v>
      </c>
      <c r="V265" s="226">
        <f t="shared" si="74"/>
        <v>1037293</v>
      </c>
      <c r="W265" s="226">
        <f t="shared" si="75"/>
        <v>1187038</v>
      </c>
      <c r="X265" s="227"/>
      <c r="Y265" s="226">
        <f t="shared" si="78"/>
        <v>1187038</v>
      </c>
    </row>
    <row r="266" spans="1:25" hidden="1" x14ac:dyDescent="0.25">
      <c r="B266" s="224" t="s">
        <v>42</v>
      </c>
      <c r="C266" s="225">
        <f t="shared" si="67"/>
        <v>0</v>
      </c>
      <c r="D266" s="225"/>
      <c r="E266" s="225">
        <f t="shared" si="68"/>
        <v>0</v>
      </c>
      <c r="F266" s="225">
        <v>171</v>
      </c>
      <c r="G266" s="223">
        <f t="shared" si="69"/>
        <v>0</v>
      </c>
      <c r="H266" s="225">
        <f t="shared" si="70"/>
        <v>0</v>
      </c>
      <c r="I266" s="225"/>
      <c r="J266" s="225">
        <f t="shared" si="71"/>
        <v>0</v>
      </c>
      <c r="K266" s="225">
        <f t="shared" si="79"/>
        <v>745</v>
      </c>
      <c r="L266" s="226">
        <f t="shared" si="80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81"/>
        <v>149745</v>
      </c>
      <c r="V266" s="226">
        <f t="shared" si="74"/>
        <v>1187038</v>
      </c>
      <c r="W266" s="226">
        <f t="shared" si="75"/>
        <v>1336783</v>
      </c>
      <c r="X266" s="227"/>
      <c r="Y266" s="226">
        <f t="shared" si="78"/>
        <v>1336783</v>
      </c>
    </row>
    <row r="267" spans="1:25" hidden="1" x14ac:dyDescent="0.25">
      <c r="B267" s="224" t="s">
        <v>43</v>
      </c>
      <c r="C267" s="225">
        <f t="shared" si="67"/>
        <v>0</v>
      </c>
      <c r="D267" s="225"/>
      <c r="E267" s="225">
        <f t="shared" si="68"/>
        <v>0</v>
      </c>
      <c r="F267" s="225">
        <v>171</v>
      </c>
      <c r="G267" s="223">
        <f t="shared" si="69"/>
        <v>0</v>
      </c>
      <c r="H267" s="225">
        <f t="shared" si="70"/>
        <v>0</v>
      </c>
      <c r="I267" s="225"/>
      <c r="J267" s="225">
        <f t="shared" si="71"/>
        <v>0</v>
      </c>
      <c r="K267" s="225">
        <f t="shared" si="79"/>
        <v>745</v>
      </c>
      <c r="L267" s="226">
        <f t="shared" si="80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81"/>
        <v>149745</v>
      </c>
      <c r="V267" s="226">
        <f t="shared" si="74"/>
        <v>1336783</v>
      </c>
      <c r="W267" s="226">
        <f t="shared" si="75"/>
        <v>1486528</v>
      </c>
      <c r="X267" s="227"/>
      <c r="Y267" s="226">
        <f t="shared" si="78"/>
        <v>1486528</v>
      </c>
    </row>
    <row r="268" spans="1:25" hidden="1" x14ac:dyDescent="0.25">
      <c r="B268" s="224" t="s">
        <v>44</v>
      </c>
      <c r="C268" s="225">
        <f t="shared" si="67"/>
        <v>0</v>
      </c>
      <c r="D268" s="225"/>
      <c r="E268" s="225">
        <f t="shared" si="68"/>
        <v>0</v>
      </c>
      <c r="F268" s="225">
        <v>171</v>
      </c>
      <c r="G268" s="223">
        <f t="shared" si="69"/>
        <v>0</v>
      </c>
      <c r="H268" s="225">
        <f t="shared" si="70"/>
        <v>0</v>
      </c>
      <c r="I268" s="225"/>
      <c r="J268" s="225">
        <f t="shared" si="71"/>
        <v>0</v>
      </c>
      <c r="K268" s="225">
        <f t="shared" si="79"/>
        <v>745</v>
      </c>
      <c r="L268" s="226">
        <f t="shared" si="80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81"/>
        <v>149745</v>
      </c>
      <c r="V268" s="226">
        <f t="shared" si="74"/>
        <v>1486528</v>
      </c>
      <c r="W268" s="226">
        <f t="shared" si="75"/>
        <v>1636273</v>
      </c>
      <c r="X268" s="227"/>
      <c r="Y268" s="226">
        <f t="shared" si="78"/>
        <v>1636273</v>
      </c>
    </row>
    <row r="269" spans="1:25" ht="15.75" hidden="1" thickBot="1" x14ac:dyDescent="0.3">
      <c r="B269" s="224" t="s">
        <v>45</v>
      </c>
      <c r="C269" s="225">
        <f t="shared" si="67"/>
        <v>0</v>
      </c>
      <c r="D269" s="225"/>
      <c r="E269" s="225">
        <f t="shared" si="68"/>
        <v>0</v>
      </c>
      <c r="F269" s="225">
        <v>171</v>
      </c>
      <c r="G269" s="223">
        <f t="shared" si="69"/>
        <v>0</v>
      </c>
      <c r="H269" s="225">
        <f t="shared" si="70"/>
        <v>0</v>
      </c>
      <c r="I269" s="225"/>
      <c r="J269" s="225">
        <f t="shared" si="71"/>
        <v>0</v>
      </c>
      <c r="K269" s="225">
        <f t="shared" si="79"/>
        <v>745</v>
      </c>
      <c r="L269" s="226">
        <f t="shared" si="80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81"/>
        <v>149745</v>
      </c>
      <c r="V269" s="226">
        <f t="shared" si="74"/>
        <v>1636273</v>
      </c>
      <c r="W269" s="226">
        <f t="shared" si="75"/>
        <v>1786018</v>
      </c>
      <c r="X269" s="227"/>
      <c r="Y269" s="226">
        <f t="shared" si="78"/>
        <v>1786018</v>
      </c>
    </row>
    <row r="270" spans="1:25" ht="15.75" hidden="1" thickBot="1" x14ac:dyDescent="0.3">
      <c r="B270" s="195" t="s">
        <v>46</v>
      </c>
      <c r="C270" s="175">
        <f t="shared" si="67"/>
        <v>0</v>
      </c>
      <c r="D270" s="175"/>
      <c r="E270" s="175">
        <f t="shared" si="68"/>
        <v>0</v>
      </c>
      <c r="F270" s="175">
        <f>F269</f>
        <v>171</v>
      </c>
      <c r="G270" s="177">
        <f t="shared" si="69"/>
        <v>0</v>
      </c>
      <c r="H270" s="175">
        <f t="shared" si="70"/>
        <v>0</v>
      </c>
      <c r="I270" s="175"/>
      <c r="J270" s="175">
        <f t="shared" si="71"/>
        <v>0</v>
      </c>
      <c r="K270" s="225">
        <f t="shared" si="79"/>
        <v>745</v>
      </c>
      <c r="L270" s="226">
        <f t="shared" si="80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81"/>
        <v>149745</v>
      </c>
      <c r="V270" s="176">
        <f t="shared" si="74"/>
        <v>1786018</v>
      </c>
      <c r="W270" s="176">
        <f t="shared" si="75"/>
        <v>1935763</v>
      </c>
      <c r="X270" s="177"/>
      <c r="Y270" s="176">
        <f t="shared" si="78"/>
        <v>1935763</v>
      </c>
    </row>
    <row r="273" spans="7:19" ht="15.75" thickBot="1" x14ac:dyDescent="0.3"/>
    <row r="274" spans="7:19" ht="15.75" thickBot="1" x14ac:dyDescent="0.3">
      <c r="G274" s="272" t="s">
        <v>110</v>
      </c>
      <c r="H274" s="273"/>
      <c r="I274" s="154">
        <v>4061</v>
      </c>
      <c r="O274" s="262" t="s">
        <v>166</v>
      </c>
      <c r="P274" s="263"/>
      <c r="Q274" s="264"/>
      <c r="S274" s="114"/>
    </row>
    <row r="275" spans="7:19" ht="15.75" thickBot="1" x14ac:dyDescent="0.3">
      <c r="G275" s="260" t="s">
        <v>157</v>
      </c>
      <c r="H275" s="265"/>
      <c r="I275" s="261"/>
      <c r="O275" s="204" t="s">
        <v>109</v>
      </c>
      <c r="P275" s="205"/>
      <c r="Q275" s="153">
        <v>717</v>
      </c>
      <c r="S275" s="114"/>
    </row>
    <row r="276" spans="7:19" ht="15.75" thickBot="1" x14ac:dyDescent="0.3">
      <c r="G276" s="260" t="s">
        <v>111</v>
      </c>
      <c r="H276" s="261"/>
      <c r="I276" s="155" t="s">
        <v>112</v>
      </c>
      <c r="O276" s="206" t="s">
        <v>110</v>
      </c>
      <c r="P276" s="207"/>
      <c r="Q276" s="154">
        <v>4910</v>
      </c>
      <c r="S276" s="114"/>
    </row>
    <row r="277" spans="7:19" ht="15.75" thickBot="1" x14ac:dyDescent="0.3">
      <c r="G277" s="156">
        <v>1</v>
      </c>
      <c r="H277" s="157">
        <v>80</v>
      </c>
      <c r="I277" s="158">
        <v>593</v>
      </c>
      <c r="O277" s="260" t="s">
        <v>157</v>
      </c>
      <c r="P277" s="265"/>
      <c r="Q277" s="261"/>
    </row>
    <row r="278" spans="7:19" ht="15.75" thickBot="1" x14ac:dyDescent="0.3">
      <c r="G278" s="159">
        <v>81</v>
      </c>
      <c r="H278" s="160">
        <v>100</v>
      </c>
      <c r="I278" s="161">
        <v>784</v>
      </c>
      <c r="O278" s="260" t="s">
        <v>111</v>
      </c>
      <c r="P278" s="261"/>
      <c r="Q278" s="155" t="s">
        <v>112</v>
      </c>
    </row>
    <row r="279" spans="7:19" x14ac:dyDescent="0.25">
      <c r="G279" s="162">
        <v>101</v>
      </c>
      <c r="H279" s="163">
        <v>200</v>
      </c>
      <c r="I279" s="161">
        <v>1357</v>
      </c>
      <c r="O279" s="208">
        <v>1</v>
      </c>
      <c r="P279" s="157">
        <v>40</v>
      </c>
      <c r="Q279" s="158">
        <v>717</v>
      </c>
    </row>
    <row r="280" spans="7:19" ht="15.75" thickBot="1" x14ac:dyDescent="0.3">
      <c r="G280" s="164">
        <v>201</v>
      </c>
      <c r="H280" s="165" t="s">
        <v>113</v>
      </c>
      <c r="I280" s="166">
        <v>2501</v>
      </c>
      <c r="O280" s="209">
        <v>41</v>
      </c>
      <c r="P280" s="160">
        <v>80</v>
      </c>
      <c r="Q280" s="161">
        <v>948</v>
      </c>
    </row>
    <row r="281" spans="7:19" ht="15.75" thickBot="1" x14ac:dyDescent="0.3">
      <c r="G281" s="167"/>
      <c r="H281" s="168"/>
      <c r="I281" s="169"/>
      <c r="O281" s="210">
        <v>81</v>
      </c>
      <c r="P281" s="163">
        <v>100</v>
      </c>
      <c r="Q281" s="161">
        <v>1641</v>
      </c>
    </row>
    <row r="282" spans="7:19" ht="15.75" thickBot="1" x14ac:dyDescent="0.3">
      <c r="O282" s="211">
        <v>101</v>
      </c>
      <c r="P282" s="165" t="s">
        <v>113</v>
      </c>
      <c r="Q282" s="166">
        <v>3024</v>
      </c>
    </row>
    <row r="283" spans="7:19" ht="15.75" thickBot="1" x14ac:dyDescent="0.3">
      <c r="O283" s="167"/>
      <c r="P283" s="168"/>
      <c r="Q283" s="169"/>
    </row>
  </sheetData>
  <mergeCells count="14">
    <mergeCell ref="O278:P278"/>
    <mergeCell ref="G274:H274"/>
    <mergeCell ref="O274:Q274"/>
    <mergeCell ref="G275:I275"/>
    <mergeCell ref="G276:H276"/>
    <mergeCell ref="O277:Q277"/>
    <mergeCell ref="AA5:AA6"/>
    <mergeCell ref="S4:W4"/>
    <mergeCell ref="N4:R4"/>
    <mergeCell ref="B1:C1"/>
    <mergeCell ref="M1:O1"/>
    <mergeCell ref="B2:C2"/>
    <mergeCell ref="M2:O2"/>
    <mergeCell ref="B3:C3"/>
  </mergeCells>
  <phoneticPr fontId="17" type="noConversion"/>
  <conditionalFormatting sqref="Y7:Y222">
    <cfRule type="cellIs" dxfId="1514" priority="151" stopIfTrue="1" operator="lessThan">
      <formula>-0.999999</formula>
    </cfRule>
    <cfRule type="cellIs" dxfId="1513" priority="152" stopIfTrue="1" operator="greaterThan">
      <formula>0.9999999</formula>
    </cfRule>
  </conditionalFormatting>
  <conditionalFormatting sqref="J7:J222">
    <cfRule type="cellIs" dxfId="1512" priority="150" operator="greaterThan">
      <formula>100</formula>
    </cfRule>
  </conditionalFormatting>
  <conditionalFormatting sqref="X7:X192">
    <cfRule type="cellIs" dxfId="1511" priority="149" operator="lessThan">
      <formula>1</formula>
    </cfRule>
  </conditionalFormatting>
  <conditionalFormatting sqref="X194">
    <cfRule type="cellIs" dxfId="1510" priority="148" operator="lessThan">
      <formula>1</formula>
    </cfRule>
  </conditionalFormatting>
  <conditionalFormatting sqref="X195">
    <cfRule type="cellIs" dxfId="1509" priority="147" operator="lessThan">
      <formula>1</formula>
    </cfRule>
  </conditionalFormatting>
  <conditionalFormatting sqref="X197:X198">
    <cfRule type="cellIs" dxfId="1508" priority="146" operator="lessThan">
      <formula>1</formula>
    </cfRule>
  </conditionalFormatting>
  <conditionalFormatting sqref="X199">
    <cfRule type="cellIs" dxfId="1507" priority="145" operator="lessThan">
      <formula>1</formula>
    </cfRule>
  </conditionalFormatting>
  <conditionalFormatting sqref="X200">
    <cfRule type="cellIs" dxfId="1506" priority="144" operator="lessThan">
      <formula>1</formula>
    </cfRule>
  </conditionalFormatting>
  <conditionalFormatting sqref="X201">
    <cfRule type="cellIs" dxfId="1505" priority="143" operator="lessThan">
      <formula>1</formula>
    </cfRule>
  </conditionalFormatting>
  <conditionalFormatting sqref="X202">
    <cfRule type="cellIs" dxfId="1504" priority="142" operator="lessThan">
      <formula>1</formula>
    </cfRule>
  </conditionalFormatting>
  <conditionalFormatting sqref="X203">
    <cfRule type="cellIs" dxfId="1503" priority="141" operator="lessThan">
      <formula>1</formula>
    </cfRule>
  </conditionalFormatting>
  <conditionalFormatting sqref="X204">
    <cfRule type="cellIs" dxfId="1502" priority="140" operator="lessThan">
      <formula>1</formula>
    </cfRule>
  </conditionalFormatting>
  <conditionalFormatting sqref="X205">
    <cfRule type="cellIs" dxfId="1501" priority="139" operator="lessThan">
      <formula>1</formula>
    </cfRule>
  </conditionalFormatting>
  <conditionalFormatting sqref="X206">
    <cfRule type="cellIs" dxfId="1500" priority="138" operator="lessThan">
      <formula>1</formula>
    </cfRule>
  </conditionalFormatting>
  <conditionalFormatting sqref="X207">
    <cfRule type="cellIs" dxfId="1499" priority="137" operator="lessThan">
      <formula>1</formula>
    </cfRule>
  </conditionalFormatting>
  <conditionalFormatting sqref="X208">
    <cfRule type="cellIs" dxfId="1498" priority="136" operator="lessThan">
      <formula>1</formula>
    </cfRule>
  </conditionalFormatting>
  <conditionalFormatting sqref="X210">
    <cfRule type="cellIs" dxfId="1497" priority="135" operator="lessThan">
      <formula>1</formula>
    </cfRule>
  </conditionalFormatting>
  <conditionalFormatting sqref="X211">
    <cfRule type="cellIs" dxfId="1496" priority="134" operator="lessThan">
      <formula>1</formula>
    </cfRule>
  </conditionalFormatting>
  <conditionalFormatting sqref="X212">
    <cfRule type="cellIs" dxfId="1495" priority="133" operator="lessThan">
      <formula>1</formula>
    </cfRule>
  </conditionalFormatting>
  <conditionalFormatting sqref="X213">
    <cfRule type="cellIs" dxfId="1494" priority="132" operator="lessThan">
      <formula>1</formula>
    </cfRule>
  </conditionalFormatting>
  <conditionalFormatting sqref="X214">
    <cfRule type="cellIs" dxfId="1493" priority="131" operator="lessThan">
      <formula>1</formula>
    </cfRule>
  </conditionalFormatting>
  <conditionalFormatting sqref="X215">
    <cfRule type="cellIs" dxfId="1492" priority="130" operator="lessThan">
      <formula>1</formula>
    </cfRule>
  </conditionalFormatting>
  <conditionalFormatting sqref="X216">
    <cfRule type="cellIs" dxfId="1491" priority="129" operator="lessThan">
      <formula>1</formula>
    </cfRule>
  </conditionalFormatting>
  <conditionalFormatting sqref="X217">
    <cfRule type="cellIs" dxfId="1490" priority="128" operator="lessThan">
      <formula>1</formula>
    </cfRule>
  </conditionalFormatting>
  <conditionalFormatting sqref="X218">
    <cfRule type="cellIs" dxfId="1489" priority="127" operator="lessThan">
      <formula>1</formula>
    </cfRule>
  </conditionalFormatting>
  <conditionalFormatting sqref="X220">
    <cfRule type="cellIs" dxfId="1488" priority="125" operator="lessThan">
      <formula>1</formula>
    </cfRule>
  </conditionalFormatting>
  <conditionalFormatting sqref="X221">
    <cfRule type="cellIs" dxfId="1487" priority="124" operator="lessThan">
      <formula>1</formula>
    </cfRule>
  </conditionalFormatting>
  <conditionalFormatting sqref="J223:J258">
    <cfRule type="cellIs" dxfId="1486" priority="123" operator="greaterThan">
      <formula>100</formula>
    </cfRule>
  </conditionalFormatting>
  <conditionalFormatting sqref="X222">
    <cfRule type="cellIs" dxfId="1485" priority="122" operator="lessThan">
      <formula>1</formula>
    </cfRule>
  </conditionalFormatting>
  <conditionalFormatting sqref="X223">
    <cfRule type="cellIs" dxfId="1484" priority="119" operator="lessThan">
      <formula>1</formula>
    </cfRule>
  </conditionalFormatting>
  <conditionalFormatting sqref="Y223">
    <cfRule type="cellIs" dxfId="1483" priority="120" stopIfTrue="1" operator="lessThan">
      <formula>-0.999999</formula>
    </cfRule>
    <cfRule type="cellIs" dxfId="1482" priority="121" stopIfTrue="1" operator="greaterThan">
      <formula>0.9999999</formula>
    </cfRule>
  </conditionalFormatting>
  <conditionalFormatting sqref="Y224">
    <cfRule type="cellIs" dxfId="1481" priority="117" stopIfTrue="1" operator="lessThan">
      <formula>-0.999999</formula>
    </cfRule>
    <cfRule type="cellIs" dxfId="1480" priority="118" stopIfTrue="1" operator="greaterThan">
      <formula>0.9999999</formula>
    </cfRule>
  </conditionalFormatting>
  <conditionalFormatting sqref="X224">
    <cfRule type="cellIs" dxfId="1479" priority="116" operator="lessThan">
      <formula>1</formula>
    </cfRule>
  </conditionalFormatting>
  <conditionalFormatting sqref="Y225">
    <cfRule type="cellIs" dxfId="1478" priority="114" stopIfTrue="1" operator="lessThan">
      <formula>-0.999999</formula>
    </cfRule>
    <cfRule type="cellIs" dxfId="1477" priority="115" stopIfTrue="1" operator="greaterThan">
      <formula>0.9999999</formula>
    </cfRule>
  </conditionalFormatting>
  <conditionalFormatting sqref="X225">
    <cfRule type="cellIs" dxfId="1476" priority="113" operator="lessThan">
      <formula>1</formula>
    </cfRule>
  </conditionalFormatting>
  <conditionalFormatting sqref="Y226">
    <cfRule type="cellIs" dxfId="1475" priority="111" stopIfTrue="1" operator="lessThan">
      <formula>-0.999999</formula>
    </cfRule>
    <cfRule type="cellIs" dxfId="1474" priority="112" stopIfTrue="1" operator="greaterThan">
      <formula>0.9999999</formula>
    </cfRule>
  </conditionalFormatting>
  <conditionalFormatting sqref="X226">
    <cfRule type="cellIs" dxfId="1473" priority="110" operator="lessThan">
      <formula>1</formula>
    </cfRule>
  </conditionalFormatting>
  <conditionalFormatting sqref="Y227">
    <cfRule type="cellIs" dxfId="1472" priority="108" stopIfTrue="1" operator="lessThan">
      <formula>-0.999999</formula>
    </cfRule>
    <cfRule type="cellIs" dxfId="1471" priority="109" stopIfTrue="1" operator="greaterThan">
      <formula>0.9999999</formula>
    </cfRule>
  </conditionalFormatting>
  <conditionalFormatting sqref="X227">
    <cfRule type="cellIs" dxfId="1470" priority="107" operator="lessThan">
      <formula>1</formula>
    </cfRule>
  </conditionalFormatting>
  <conditionalFormatting sqref="Y228">
    <cfRule type="cellIs" dxfId="1469" priority="105" stopIfTrue="1" operator="lessThan">
      <formula>-0.999999</formula>
    </cfRule>
    <cfRule type="cellIs" dxfId="1468" priority="106" stopIfTrue="1" operator="greaterThan">
      <formula>0.9999999</formula>
    </cfRule>
  </conditionalFormatting>
  <conditionalFormatting sqref="X228">
    <cfRule type="cellIs" dxfId="1467" priority="104" operator="lessThan">
      <formula>1</formula>
    </cfRule>
  </conditionalFormatting>
  <conditionalFormatting sqref="Y229">
    <cfRule type="cellIs" dxfId="1466" priority="102" stopIfTrue="1" operator="lessThan">
      <formula>-0.999999</formula>
    </cfRule>
    <cfRule type="cellIs" dxfId="1465" priority="103" stopIfTrue="1" operator="greaterThan">
      <formula>0.9999999</formula>
    </cfRule>
  </conditionalFormatting>
  <conditionalFormatting sqref="X229">
    <cfRule type="cellIs" dxfId="1464" priority="101" operator="lessThan">
      <formula>1</formula>
    </cfRule>
  </conditionalFormatting>
  <conditionalFormatting sqref="Y230">
    <cfRule type="cellIs" dxfId="1463" priority="99" stopIfTrue="1" operator="lessThan">
      <formula>-0.999999</formula>
    </cfRule>
    <cfRule type="cellIs" dxfId="1462" priority="100" stopIfTrue="1" operator="greaterThan">
      <formula>0.9999999</formula>
    </cfRule>
  </conditionalFormatting>
  <conditionalFormatting sqref="X230">
    <cfRule type="cellIs" dxfId="1461" priority="98" operator="lessThan">
      <formula>1</formula>
    </cfRule>
  </conditionalFormatting>
  <conditionalFormatting sqref="Y231">
    <cfRule type="cellIs" dxfId="1460" priority="96" stopIfTrue="1" operator="lessThan">
      <formula>-0.999999</formula>
    </cfRule>
    <cfRule type="cellIs" dxfId="1459" priority="97" stopIfTrue="1" operator="greaterThan">
      <formula>0.9999999</formula>
    </cfRule>
  </conditionalFormatting>
  <conditionalFormatting sqref="X231">
    <cfRule type="cellIs" dxfId="1458" priority="95" operator="lessThan">
      <formula>1</formula>
    </cfRule>
  </conditionalFormatting>
  <conditionalFormatting sqref="Y232">
    <cfRule type="cellIs" dxfId="1457" priority="93" stopIfTrue="1" operator="lessThan">
      <formula>-0.999999</formula>
    </cfRule>
    <cfRule type="cellIs" dxfId="1456" priority="94" stopIfTrue="1" operator="greaterThan">
      <formula>0.9999999</formula>
    </cfRule>
  </conditionalFormatting>
  <conditionalFormatting sqref="X232">
    <cfRule type="cellIs" dxfId="1455" priority="92" operator="lessThan">
      <formula>1</formula>
    </cfRule>
  </conditionalFormatting>
  <conditionalFormatting sqref="Y233">
    <cfRule type="cellIs" dxfId="1454" priority="90" stopIfTrue="1" operator="lessThan">
      <formula>-0.999999</formula>
    </cfRule>
    <cfRule type="cellIs" dxfId="1453" priority="91" stopIfTrue="1" operator="greaterThan">
      <formula>0.9999999</formula>
    </cfRule>
  </conditionalFormatting>
  <conditionalFormatting sqref="X233">
    <cfRule type="cellIs" dxfId="1452" priority="89" operator="lessThan">
      <formula>1</formula>
    </cfRule>
  </conditionalFormatting>
  <conditionalFormatting sqref="Y234">
    <cfRule type="cellIs" dxfId="1451" priority="87" stopIfTrue="1" operator="lessThan">
      <formula>-0.999999</formula>
    </cfRule>
    <cfRule type="cellIs" dxfId="1450" priority="88" stopIfTrue="1" operator="greaterThan">
      <formula>0.9999999</formula>
    </cfRule>
  </conditionalFormatting>
  <conditionalFormatting sqref="X234">
    <cfRule type="cellIs" dxfId="1449" priority="86" operator="lessThan">
      <formula>1</formula>
    </cfRule>
  </conditionalFormatting>
  <conditionalFormatting sqref="X235">
    <cfRule type="cellIs" dxfId="1448" priority="83" operator="lessThan">
      <formula>1</formula>
    </cfRule>
  </conditionalFormatting>
  <conditionalFormatting sqref="X236">
    <cfRule type="cellIs" dxfId="1447" priority="80" operator="lessThan">
      <formula>1</formula>
    </cfRule>
  </conditionalFormatting>
  <conditionalFormatting sqref="X237">
    <cfRule type="cellIs" dxfId="1446" priority="77" operator="lessThan">
      <formula>1</formula>
    </cfRule>
  </conditionalFormatting>
  <conditionalFormatting sqref="X238">
    <cfRule type="cellIs" dxfId="1445" priority="74" operator="lessThan">
      <formula>1</formula>
    </cfRule>
  </conditionalFormatting>
  <conditionalFormatting sqref="X239">
    <cfRule type="cellIs" dxfId="1444" priority="71" operator="lessThan">
      <formula>1</formula>
    </cfRule>
  </conditionalFormatting>
  <conditionalFormatting sqref="X240">
    <cfRule type="cellIs" dxfId="1443" priority="68" operator="lessThan">
      <formula>1</formula>
    </cfRule>
  </conditionalFormatting>
  <conditionalFormatting sqref="Y235:Y240">
    <cfRule type="cellIs" dxfId="1442" priority="66" stopIfTrue="1" operator="lessThan">
      <formula>-0.999999</formula>
    </cfRule>
    <cfRule type="cellIs" dxfId="1441" priority="67" stopIfTrue="1" operator="greaterThan">
      <formula>0.9999999</formula>
    </cfRule>
  </conditionalFormatting>
  <conditionalFormatting sqref="Y241">
    <cfRule type="cellIs" dxfId="1440" priority="64" stopIfTrue="1" operator="lessThan">
      <formula>-0.999999</formula>
    </cfRule>
    <cfRule type="cellIs" dxfId="1439" priority="65" stopIfTrue="1" operator="greaterThan">
      <formula>0.9999999</formula>
    </cfRule>
  </conditionalFormatting>
  <conditionalFormatting sqref="X241">
    <cfRule type="cellIs" dxfId="1438" priority="63" operator="lessThan">
      <formula>1</formula>
    </cfRule>
  </conditionalFormatting>
  <conditionalFormatting sqref="Y242">
    <cfRule type="cellIs" dxfId="1437" priority="61" stopIfTrue="1" operator="lessThan">
      <formula>-0.999999</formula>
    </cfRule>
    <cfRule type="cellIs" dxfId="1436" priority="62" stopIfTrue="1" operator="greaterThan">
      <formula>0.9999999</formula>
    </cfRule>
  </conditionalFormatting>
  <conditionalFormatting sqref="X242">
    <cfRule type="cellIs" dxfId="1435" priority="60" operator="lessThan">
      <formula>1</formula>
    </cfRule>
  </conditionalFormatting>
  <conditionalFormatting sqref="X243">
    <cfRule type="cellIs" dxfId="1434" priority="59" operator="lessThan">
      <formula>1</formula>
    </cfRule>
  </conditionalFormatting>
  <conditionalFormatting sqref="X243">
    <cfRule type="cellIs" dxfId="1433" priority="58" operator="lessThan">
      <formula>1</formula>
    </cfRule>
  </conditionalFormatting>
  <conditionalFormatting sqref="Y243">
    <cfRule type="cellIs" dxfId="1432" priority="56" stopIfTrue="1" operator="lessThan">
      <formula>-0.999999</formula>
    </cfRule>
    <cfRule type="cellIs" dxfId="1431" priority="57" stopIfTrue="1" operator="greaterThan">
      <formula>0.9999999</formula>
    </cfRule>
  </conditionalFormatting>
  <conditionalFormatting sqref="X244">
    <cfRule type="cellIs" dxfId="1430" priority="55" operator="lessThan">
      <formula>1</formula>
    </cfRule>
  </conditionalFormatting>
  <conditionalFormatting sqref="X244">
    <cfRule type="cellIs" dxfId="1429" priority="54" operator="lessThan">
      <formula>1</formula>
    </cfRule>
  </conditionalFormatting>
  <conditionalFormatting sqref="Y244">
    <cfRule type="cellIs" dxfId="1428" priority="52" stopIfTrue="1" operator="lessThan">
      <formula>-0.999999</formula>
    </cfRule>
    <cfRule type="cellIs" dxfId="1427" priority="53" stopIfTrue="1" operator="greaterThan">
      <formula>0.9999999</formula>
    </cfRule>
  </conditionalFormatting>
  <conditionalFormatting sqref="Y245">
    <cfRule type="cellIs" dxfId="1426" priority="50" stopIfTrue="1" operator="lessThan">
      <formula>-0.999999</formula>
    </cfRule>
    <cfRule type="cellIs" dxfId="1425" priority="51" stopIfTrue="1" operator="greaterThan">
      <formula>0.9999999</formula>
    </cfRule>
  </conditionalFormatting>
  <conditionalFormatting sqref="X245">
    <cfRule type="cellIs" dxfId="1424" priority="49" operator="lessThan">
      <formula>1</formula>
    </cfRule>
  </conditionalFormatting>
  <conditionalFormatting sqref="X246">
    <cfRule type="cellIs" dxfId="1423" priority="48" operator="lessThan">
      <formula>1</formula>
    </cfRule>
  </conditionalFormatting>
  <conditionalFormatting sqref="X246">
    <cfRule type="cellIs" dxfId="1422" priority="47" operator="lessThan">
      <formula>1</formula>
    </cfRule>
  </conditionalFormatting>
  <conditionalFormatting sqref="Y246">
    <cfRule type="cellIs" dxfId="1421" priority="45" stopIfTrue="1" operator="lessThan">
      <formula>-0.999999</formula>
    </cfRule>
    <cfRule type="cellIs" dxfId="1420" priority="46" stopIfTrue="1" operator="greaterThan">
      <formula>0.9999999</formula>
    </cfRule>
  </conditionalFormatting>
  <conditionalFormatting sqref="X247">
    <cfRule type="cellIs" dxfId="1419" priority="44" operator="lessThan">
      <formula>1</formula>
    </cfRule>
  </conditionalFormatting>
  <conditionalFormatting sqref="X247">
    <cfRule type="cellIs" dxfId="1418" priority="43" operator="lessThan">
      <formula>1</formula>
    </cfRule>
  </conditionalFormatting>
  <conditionalFormatting sqref="Y247">
    <cfRule type="cellIs" dxfId="1417" priority="41" stopIfTrue="1" operator="lessThan">
      <formula>-0.999999</formula>
    </cfRule>
    <cfRule type="cellIs" dxfId="1416" priority="42" stopIfTrue="1" operator="greaterThan">
      <formula>0.9999999</formula>
    </cfRule>
  </conditionalFormatting>
  <conditionalFormatting sqref="Y248">
    <cfRule type="cellIs" dxfId="1415" priority="39" stopIfTrue="1" operator="lessThan">
      <formula>-0.999999</formula>
    </cfRule>
    <cfRule type="cellIs" dxfId="1414" priority="40" stopIfTrue="1" operator="greaterThan">
      <formula>0.9999999</formula>
    </cfRule>
  </conditionalFormatting>
  <conditionalFormatting sqref="X248">
    <cfRule type="cellIs" dxfId="1413" priority="38" operator="lessThan">
      <formula>1</formula>
    </cfRule>
  </conditionalFormatting>
  <conditionalFormatting sqref="X249">
    <cfRule type="cellIs" dxfId="1412" priority="37" operator="lessThan">
      <formula>1</formula>
    </cfRule>
  </conditionalFormatting>
  <conditionalFormatting sqref="Y249">
    <cfRule type="cellIs" dxfId="1411" priority="35" stopIfTrue="1" operator="lessThan">
      <formula>-0.999999</formula>
    </cfRule>
    <cfRule type="cellIs" dxfId="1410" priority="36" stopIfTrue="1" operator="greaterThan">
      <formula>0.9999999</formula>
    </cfRule>
  </conditionalFormatting>
  <conditionalFormatting sqref="Y250:Y251">
    <cfRule type="cellIs" dxfId="1409" priority="33" stopIfTrue="1" operator="lessThan">
      <formula>-0.999999</formula>
    </cfRule>
    <cfRule type="cellIs" dxfId="1408" priority="34" stopIfTrue="1" operator="greaterThan">
      <formula>0.9999999</formula>
    </cfRule>
  </conditionalFormatting>
  <conditionalFormatting sqref="X250:X251">
    <cfRule type="cellIs" dxfId="1407" priority="32" operator="lessThan">
      <formula>1</formula>
    </cfRule>
  </conditionalFormatting>
  <conditionalFormatting sqref="Y252">
    <cfRule type="cellIs" dxfId="1406" priority="30" stopIfTrue="1" operator="lessThan">
      <formula>-0.999999</formula>
    </cfRule>
    <cfRule type="cellIs" dxfId="1405" priority="31" stopIfTrue="1" operator="greaterThan">
      <formula>0.9999999</formula>
    </cfRule>
  </conditionalFormatting>
  <conditionalFormatting sqref="Y253">
    <cfRule type="cellIs" dxfId="1404" priority="28" stopIfTrue="1" operator="lessThan">
      <formula>-0.999999</formula>
    </cfRule>
    <cfRule type="cellIs" dxfId="1403" priority="29" stopIfTrue="1" operator="greaterThan">
      <formula>0.9999999</formula>
    </cfRule>
  </conditionalFormatting>
  <conditionalFormatting sqref="X253">
    <cfRule type="cellIs" dxfId="1402" priority="27" operator="lessThan">
      <formula>1</formula>
    </cfRule>
  </conditionalFormatting>
  <conditionalFormatting sqref="X253">
    <cfRule type="cellIs" dxfId="1401" priority="26" operator="lessThan">
      <formula>1</formula>
    </cfRule>
  </conditionalFormatting>
  <conditionalFormatting sqref="Y254">
    <cfRule type="cellIs" dxfId="1400" priority="24" stopIfTrue="1" operator="lessThan">
      <formula>-0.999999</formula>
    </cfRule>
    <cfRule type="cellIs" dxfId="1399" priority="25" stopIfTrue="1" operator="greaterThan">
      <formula>0.9999999</formula>
    </cfRule>
  </conditionalFormatting>
  <conditionalFormatting sqref="X254">
    <cfRule type="cellIs" dxfId="1398" priority="23" operator="lessThan">
      <formula>1</formula>
    </cfRule>
  </conditionalFormatting>
  <conditionalFormatting sqref="X255">
    <cfRule type="cellIs" dxfId="1397" priority="22" operator="lessThan">
      <formula>1</formula>
    </cfRule>
  </conditionalFormatting>
  <conditionalFormatting sqref="X255">
    <cfRule type="cellIs" dxfId="1396" priority="21" operator="lessThan">
      <formula>1</formula>
    </cfRule>
  </conditionalFormatting>
  <conditionalFormatting sqref="Y255">
    <cfRule type="cellIs" dxfId="1395" priority="19" stopIfTrue="1" operator="lessThan">
      <formula>-0.999999</formula>
    </cfRule>
    <cfRule type="cellIs" dxfId="1394" priority="20" stopIfTrue="1" operator="greaterThan">
      <formula>0.9999999</formula>
    </cfRule>
  </conditionalFormatting>
  <conditionalFormatting sqref="Y256:Y257">
    <cfRule type="cellIs" dxfId="1393" priority="17" stopIfTrue="1" operator="lessThan">
      <formula>-0.999999</formula>
    </cfRule>
    <cfRule type="cellIs" dxfId="1392" priority="18" stopIfTrue="1" operator="greaterThan">
      <formula>0.9999999</formula>
    </cfRule>
  </conditionalFormatting>
  <conditionalFormatting sqref="X256">
    <cfRule type="cellIs" dxfId="1391" priority="16" operator="lessThan">
      <formula>1</formula>
    </cfRule>
  </conditionalFormatting>
  <conditionalFormatting sqref="J259:J270">
    <cfRule type="cellIs" dxfId="1390" priority="15" operator="greaterThan">
      <formula>100</formula>
    </cfRule>
  </conditionalFormatting>
  <conditionalFormatting sqref="Y259:Y263">
    <cfRule type="cellIs" dxfId="1389" priority="13" stopIfTrue="1" operator="lessThan">
      <formula>-0.999999</formula>
    </cfRule>
    <cfRule type="cellIs" dxfId="1388" priority="14" stopIfTrue="1" operator="greaterThan">
      <formula>0.9999999</formula>
    </cfRule>
  </conditionalFormatting>
  <conditionalFormatting sqref="X259:X269">
    <cfRule type="cellIs" dxfId="1387" priority="12" operator="lessThan">
      <formula>1</formula>
    </cfRule>
  </conditionalFormatting>
  <conditionalFormatting sqref="X259:X269">
    <cfRule type="cellIs" dxfId="1386" priority="11" operator="lessThan">
      <formula>1</formula>
    </cfRule>
  </conditionalFormatting>
  <conditionalFormatting sqref="Y264">
    <cfRule type="cellIs" dxfId="1385" priority="9" stopIfTrue="1" operator="lessThan">
      <formula>-0.999999</formula>
    </cfRule>
    <cfRule type="cellIs" dxfId="1384" priority="10" stopIfTrue="1" operator="greaterThan">
      <formula>0.9999999</formula>
    </cfRule>
  </conditionalFormatting>
  <conditionalFormatting sqref="Y265">
    <cfRule type="cellIs" dxfId="1383" priority="7" stopIfTrue="1" operator="lessThan">
      <formula>-0.999999</formula>
    </cfRule>
    <cfRule type="cellIs" dxfId="1382" priority="8" stopIfTrue="1" operator="greaterThan">
      <formula>0.9999999</formula>
    </cfRule>
  </conditionalFormatting>
  <conditionalFormatting sqref="Y266">
    <cfRule type="cellIs" dxfId="1381" priority="5" stopIfTrue="1" operator="lessThan">
      <formula>-0.999999</formula>
    </cfRule>
    <cfRule type="cellIs" dxfId="1380" priority="6" stopIfTrue="1" operator="greaterThan">
      <formula>0.9999999</formula>
    </cfRule>
  </conditionalFormatting>
  <conditionalFormatting sqref="Y267:Y269">
    <cfRule type="cellIs" dxfId="1379" priority="3" stopIfTrue="1" operator="lessThan">
      <formula>-0.999999</formula>
    </cfRule>
    <cfRule type="cellIs" dxfId="1378" priority="4" stopIfTrue="1" operator="greaterThan">
      <formula>0.9999999</formula>
    </cfRule>
  </conditionalFormatting>
  <conditionalFormatting sqref="Y258">
    <cfRule type="cellIs" dxfId="1377" priority="1" stopIfTrue="1" operator="lessThan">
      <formula>-0.999999</formula>
    </cfRule>
    <cfRule type="cellIs" dxfId="1376" priority="2" stopIfTrue="1" operator="greaterThan">
      <formula>0.9999999</formula>
    </cfRule>
  </conditionalFormatting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1"/>
  <dimension ref="A1:AA283"/>
  <sheetViews>
    <sheetView zoomScaleNormal="100" workbookViewId="0">
      <selection activeCell="D259" sqref="D259"/>
    </sheetView>
  </sheetViews>
  <sheetFormatPr baseColWidth="10" defaultRowHeight="15" x14ac:dyDescent="0.25"/>
  <cols>
    <col min="7" max="7" width="12.85546875" bestFit="1" customWidth="1"/>
    <col min="12" max="12" width="11.42578125" customWidth="1"/>
    <col min="13" max="13" width="13" customWidth="1"/>
    <col min="14" max="14" width="11.5703125" bestFit="1" customWidth="1"/>
    <col min="15" max="15" width="9.28515625" bestFit="1" customWidth="1"/>
    <col min="16" max="16" width="13" customWidth="1"/>
    <col min="17" max="17" width="11.85546875" bestFit="1" customWidth="1"/>
    <col min="18" max="18" width="7.140625" hidden="1" customWidth="1"/>
    <col min="19" max="19" width="12.28515625" customWidth="1"/>
    <col min="20" max="20" width="11.42578125" customWidth="1"/>
    <col min="21" max="21" width="13.42578125" customWidth="1"/>
    <col min="22" max="22" width="12.85546875" bestFit="1" customWidth="1"/>
    <col min="23" max="23" width="12.42578125" customWidth="1"/>
    <col min="24" max="26" width="13.42578125" customWidth="1"/>
  </cols>
  <sheetData>
    <row r="1" spans="1:27" x14ac:dyDescent="0.25">
      <c r="B1" s="266" t="s">
        <v>0</v>
      </c>
      <c r="C1" s="266"/>
      <c r="D1" s="267">
        <v>9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51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129</v>
      </c>
      <c r="B3" s="269" t="s">
        <v>2</v>
      </c>
      <c r="C3" s="269"/>
      <c r="D3" s="146" t="s">
        <v>57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" customHeight="1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7.25" hidden="1" customHeight="1" thickBot="1" x14ac:dyDescent="0.3">
      <c r="B96" s="19" t="s">
        <v>40</v>
      </c>
      <c r="C96" s="20"/>
      <c r="D96" s="20"/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20">
        <v>0</v>
      </c>
      <c r="W96" s="20">
        <v>0</v>
      </c>
      <c r="X96" s="20">
        <v>0</v>
      </c>
      <c r="Y96" s="20">
        <v>0</v>
      </c>
      <c r="AA96">
        <f t="shared" si="10"/>
        <v>0</v>
      </c>
    </row>
    <row r="97" spans="1:27" ht="25.5" hidden="1" customHeight="1" thickBot="1" x14ac:dyDescent="0.3">
      <c r="A97" s="18"/>
      <c r="B97" s="19" t="s">
        <v>41</v>
      </c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1"/>
      <c r="P97" s="21"/>
      <c r="Q97" s="20">
        <v>0</v>
      </c>
      <c r="R97" s="20"/>
      <c r="S97" s="20"/>
      <c r="T97" s="20"/>
      <c r="U97" s="20">
        <f t="shared" ref="U97:U128" si="11">G97+L97+M97+R97+S97+N97+Q97+T97</f>
        <v>0</v>
      </c>
      <c r="V97" s="21"/>
      <c r="W97" s="21">
        <f t="shared" si="7"/>
        <v>0</v>
      </c>
      <c r="X97" s="20"/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1"/>
      <c r="P98" s="21"/>
      <c r="Q98" s="20">
        <v>0</v>
      </c>
      <c r="R98" s="20"/>
      <c r="S98" s="20"/>
      <c r="T98" s="20"/>
      <c r="U98" s="20">
        <f t="shared" si="11"/>
        <v>0</v>
      </c>
      <c r="V98" s="21"/>
      <c r="W98" s="21">
        <f t="shared" si="7"/>
        <v>0</v>
      </c>
      <c r="X98" s="20"/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1"/>
      <c r="P99" s="21"/>
      <c r="Q99" s="20">
        <v>0</v>
      </c>
      <c r="R99" s="20"/>
      <c r="S99" s="20"/>
      <c r="T99" s="20"/>
      <c r="U99" s="20">
        <f t="shared" si="11"/>
        <v>0</v>
      </c>
      <c r="V99" s="21"/>
      <c r="W99" s="21">
        <f t="shared" si="7"/>
        <v>0</v>
      </c>
      <c r="X99" s="20"/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1"/>
      <c r="P100" s="21"/>
      <c r="Q100" s="20">
        <v>0</v>
      </c>
      <c r="R100" s="20"/>
      <c r="S100" s="20"/>
      <c r="T100" s="20"/>
      <c r="U100" s="20">
        <f t="shared" si="11"/>
        <v>0</v>
      </c>
      <c r="V100" s="21"/>
      <c r="W100" s="21">
        <f t="shared" si="7"/>
        <v>0</v>
      </c>
      <c r="X100" s="20"/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1"/>
      <c r="P101" s="21"/>
      <c r="Q101" s="20">
        <v>0</v>
      </c>
      <c r="R101" s="20"/>
      <c r="S101" s="20"/>
      <c r="T101" s="20"/>
      <c r="U101" s="20">
        <f t="shared" si="11"/>
        <v>0</v>
      </c>
      <c r="V101" s="21"/>
      <c r="W101" s="21">
        <f t="shared" si="7"/>
        <v>0</v>
      </c>
      <c r="X101" s="20"/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1"/>
      <c r="P102" s="21"/>
      <c r="Q102" s="20">
        <v>0</v>
      </c>
      <c r="R102" s="20"/>
      <c r="S102" s="20"/>
      <c r="T102" s="20"/>
      <c r="U102" s="20">
        <f t="shared" si="11"/>
        <v>0</v>
      </c>
      <c r="V102" s="21">
        <f t="shared" si="9"/>
        <v>0</v>
      </c>
      <c r="W102" s="21">
        <f t="shared" si="7"/>
        <v>0</v>
      </c>
      <c r="X102" s="20"/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1"/>
      <c r="P103" s="21"/>
      <c r="Q103" s="20">
        <v>0</v>
      </c>
      <c r="R103" s="20"/>
      <c r="S103" s="20"/>
      <c r="T103" s="20"/>
      <c r="U103" s="20">
        <f t="shared" si="11"/>
        <v>0</v>
      </c>
      <c r="V103" s="21">
        <f t="shared" si="9"/>
        <v>0</v>
      </c>
      <c r="W103" s="21">
        <f t="shared" si="7"/>
        <v>0</v>
      </c>
      <c r="X103" s="20"/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1"/>
      <c r="P104" s="21"/>
      <c r="Q104" s="20">
        <v>0</v>
      </c>
      <c r="R104" s="20"/>
      <c r="S104" s="20"/>
      <c r="T104" s="20"/>
      <c r="U104" s="20">
        <f t="shared" si="11"/>
        <v>0</v>
      </c>
      <c r="V104" s="21">
        <f t="shared" si="9"/>
        <v>0</v>
      </c>
      <c r="W104" s="21">
        <f t="shared" si="7"/>
        <v>0</v>
      </c>
      <c r="X104" s="20"/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1"/>
      <c r="P105" s="21"/>
      <c r="Q105" s="20">
        <v>0</v>
      </c>
      <c r="R105" s="20"/>
      <c r="S105" s="20"/>
      <c r="T105" s="20"/>
      <c r="U105" s="20">
        <f t="shared" si="11"/>
        <v>0</v>
      </c>
      <c r="V105" s="21">
        <f t="shared" si="9"/>
        <v>0</v>
      </c>
      <c r="W105" s="21">
        <f t="shared" si="7"/>
        <v>0</v>
      </c>
      <c r="X105" s="20"/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1"/>
      <c r="P106" s="21"/>
      <c r="Q106" s="20">
        <v>0</v>
      </c>
      <c r="R106" s="20"/>
      <c r="S106" s="20"/>
      <c r="T106" s="20"/>
      <c r="U106" s="20">
        <f t="shared" si="11"/>
        <v>0</v>
      </c>
      <c r="V106" s="21">
        <f t="shared" si="9"/>
        <v>0</v>
      </c>
      <c r="W106" s="21">
        <f t="shared" si="7"/>
        <v>0</v>
      </c>
      <c r="X106" s="20"/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1"/>
      <c r="P107" s="21"/>
      <c r="Q107" s="20">
        <v>0</v>
      </c>
      <c r="R107" s="20"/>
      <c r="S107" s="20"/>
      <c r="T107" s="20"/>
      <c r="U107" s="20">
        <f t="shared" si="11"/>
        <v>0</v>
      </c>
      <c r="V107" s="21">
        <f t="shared" si="9"/>
        <v>0</v>
      </c>
      <c r="W107" s="21">
        <f t="shared" si="7"/>
        <v>0</v>
      </c>
      <c r="X107" s="20"/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>
        <v>0</v>
      </c>
      <c r="N108" s="20"/>
      <c r="O108" s="21"/>
      <c r="P108" s="21"/>
      <c r="Q108" s="20">
        <v>0</v>
      </c>
      <c r="R108" s="20"/>
      <c r="S108" s="20"/>
      <c r="T108" s="20"/>
      <c r="U108" s="20">
        <f t="shared" si="11"/>
        <v>0</v>
      </c>
      <c r="V108" s="21">
        <f t="shared" si="9"/>
        <v>0</v>
      </c>
      <c r="W108" s="21">
        <f t="shared" si="7"/>
        <v>0</v>
      </c>
      <c r="X108" s="20"/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0</v>
      </c>
      <c r="D109" s="20"/>
      <c r="E109" s="20">
        <v>0</v>
      </c>
      <c r="F109" s="20">
        <v>0</v>
      </c>
      <c r="G109" s="20">
        <v>0</v>
      </c>
      <c r="H109" s="20">
        <v>0</v>
      </c>
      <c r="I109" s="20"/>
      <c r="J109" s="20">
        <v>0</v>
      </c>
      <c r="K109" s="20">
        <v>0</v>
      </c>
      <c r="L109" s="20">
        <v>0</v>
      </c>
      <c r="M109" s="20">
        <v>0</v>
      </c>
      <c r="N109" s="20">
        <v>0</v>
      </c>
      <c r="O109" s="21"/>
      <c r="P109" s="21"/>
      <c r="Q109" s="20">
        <v>0</v>
      </c>
      <c r="R109" s="20">
        <v>0</v>
      </c>
      <c r="S109" s="20">
        <v>0</v>
      </c>
      <c r="T109" s="20"/>
      <c r="U109" s="20">
        <f t="shared" si="11"/>
        <v>0</v>
      </c>
      <c r="V109" s="21">
        <f t="shared" si="9"/>
        <v>0</v>
      </c>
      <c r="W109" s="21">
        <f t="shared" si="7"/>
        <v>0</v>
      </c>
      <c r="X109" s="20">
        <v>0</v>
      </c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0</v>
      </c>
      <c r="D110" s="20"/>
      <c r="E110" s="20">
        <v>0</v>
      </c>
      <c r="F110" s="20">
        <v>0</v>
      </c>
      <c r="G110" s="20">
        <v>0</v>
      </c>
      <c r="H110" s="20">
        <v>0</v>
      </c>
      <c r="I110" s="20"/>
      <c r="J110" s="20">
        <v>0</v>
      </c>
      <c r="K110" s="20">
        <v>0</v>
      </c>
      <c r="L110" s="20">
        <v>0</v>
      </c>
      <c r="M110" s="20">
        <v>0</v>
      </c>
      <c r="N110" s="20"/>
      <c r="O110" s="21"/>
      <c r="P110" s="21"/>
      <c r="Q110" s="20">
        <v>0</v>
      </c>
      <c r="R110" s="20">
        <v>0</v>
      </c>
      <c r="S110" s="20">
        <v>0</v>
      </c>
      <c r="T110" s="20"/>
      <c r="U110" s="20">
        <f t="shared" si="11"/>
        <v>0</v>
      </c>
      <c r="V110" s="21">
        <f t="shared" si="9"/>
        <v>0</v>
      </c>
      <c r="W110" s="21">
        <f t="shared" si="7"/>
        <v>0</v>
      </c>
      <c r="X110" s="20">
        <v>0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0</v>
      </c>
      <c r="D111" s="20"/>
      <c r="E111" s="20">
        <v>0</v>
      </c>
      <c r="F111" s="20">
        <v>0</v>
      </c>
      <c r="G111" s="20">
        <v>0</v>
      </c>
      <c r="H111" s="20">
        <v>0</v>
      </c>
      <c r="I111" s="20"/>
      <c r="J111" s="20">
        <v>0</v>
      </c>
      <c r="K111" s="20">
        <v>0</v>
      </c>
      <c r="L111" s="20">
        <v>0</v>
      </c>
      <c r="M111" s="20">
        <v>0</v>
      </c>
      <c r="N111" s="20"/>
      <c r="O111" s="21"/>
      <c r="P111" s="21"/>
      <c r="Q111" s="20">
        <v>0</v>
      </c>
      <c r="R111" s="20">
        <v>0</v>
      </c>
      <c r="S111" s="20">
        <v>0</v>
      </c>
      <c r="T111" s="20"/>
      <c r="U111" s="20">
        <f t="shared" si="11"/>
        <v>0</v>
      </c>
      <c r="V111" s="21">
        <f t="shared" si="9"/>
        <v>0</v>
      </c>
      <c r="W111" s="21">
        <f t="shared" si="7"/>
        <v>0</v>
      </c>
      <c r="X111" s="20">
        <v>0</v>
      </c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0</v>
      </c>
      <c r="D112" s="20"/>
      <c r="E112" s="20">
        <v>0</v>
      </c>
      <c r="F112" s="20">
        <v>0</v>
      </c>
      <c r="G112" s="20">
        <v>0</v>
      </c>
      <c r="H112" s="20">
        <v>0</v>
      </c>
      <c r="I112" s="20"/>
      <c r="J112" s="20">
        <v>0</v>
      </c>
      <c r="K112" s="20">
        <v>0</v>
      </c>
      <c r="L112" s="20">
        <v>0</v>
      </c>
      <c r="M112" s="20">
        <v>0</v>
      </c>
      <c r="N112" s="20">
        <v>56650</v>
      </c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113300</v>
      </c>
      <c r="V112" s="21">
        <f t="shared" si="9"/>
        <v>0</v>
      </c>
      <c r="W112" s="21">
        <f t="shared" si="7"/>
        <v>113300</v>
      </c>
      <c r="X112" s="20">
        <v>113300</v>
      </c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0</v>
      </c>
      <c r="D113" s="20"/>
      <c r="E113" s="20">
        <v>0</v>
      </c>
      <c r="F113" s="20">
        <v>0</v>
      </c>
      <c r="G113" s="20">
        <v>0</v>
      </c>
      <c r="H113" s="20">
        <v>0</v>
      </c>
      <c r="I113" s="20"/>
      <c r="J113" s="20">
        <v>0</v>
      </c>
      <c r="K113" s="20">
        <v>0</v>
      </c>
      <c r="L113" s="20">
        <v>0</v>
      </c>
      <c r="M113" s="20">
        <v>0</v>
      </c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56650</v>
      </c>
      <c r="V113" s="21">
        <f t="shared" si="9"/>
        <v>0</v>
      </c>
      <c r="W113" s="21">
        <f t="shared" si="7"/>
        <v>56650</v>
      </c>
      <c r="X113" s="20">
        <v>56650</v>
      </c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0</v>
      </c>
      <c r="D114" s="20"/>
      <c r="E114" s="20">
        <v>0</v>
      </c>
      <c r="F114" s="20">
        <v>0</v>
      </c>
      <c r="G114" s="20">
        <v>0</v>
      </c>
      <c r="H114" s="20">
        <v>0</v>
      </c>
      <c r="I114" s="20"/>
      <c r="J114" s="20">
        <v>0</v>
      </c>
      <c r="K114" s="20">
        <v>0</v>
      </c>
      <c r="L114" s="20">
        <v>0</v>
      </c>
      <c r="M114" s="20">
        <v>0</v>
      </c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56650</v>
      </c>
      <c r="V114" s="21">
        <f t="shared" si="9"/>
        <v>0</v>
      </c>
      <c r="W114" s="21">
        <f t="shared" si="7"/>
        <v>56650</v>
      </c>
      <c r="X114" s="20">
        <v>0</v>
      </c>
      <c r="Y114" s="21">
        <f t="shared" si="8"/>
        <v>56650</v>
      </c>
      <c r="AA114">
        <f t="shared" si="10"/>
        <v>1</v>
      </c>
    </row>
    <row r="115" spans="1:27" ht="15.75" hidden="1" thickBot="1" x14ac:dyDescent="0.3">
      <c r="A115" s="18">
        <v>2012</v>
      </c>
      <c r="B115" s="19" t="s">
        <v>35</v>
      </c>
      <c r="C115" s="20">
        <v>0</v>
      </c>
      <c r="D115" s="20"/>
      <c r="E115" s="20">
        <v>0</v>
      </c>
      <c r="F115" s="20">
        <v>0</v>
      </c>
      <c r="G115" s="20">
        <v>0</v>
      </c>
      <c r="H115" s="20">
        <v>0</v>
      </c>
      <c r="I115" s="20"/>
      <c r="J115" s="20">
        <v>0</v>
      </c>
      <c r="K115" s="20">
        <v>0</v>
      </c>
      <c r="L115" s="20">
        <v>0</v>
      </c>
      <c r="M115" s="20">
        <v>0</v>
      </c>
      <c r="N115" s="20"/>
      <c r="O115" s="21"/>
      <c r="P115" s="21"/>
      <c r="Q115" s="20">
        <v>0</v>
      </c>
      <c r="R115" s="20">
        <v>0</v>
      </c>
      <c r="S115" s="20">
        <v>58859</v>
      </c>
      <c r="T115" s="20">
        <v>11550</v>
      </c>
      <c r="U115" s="20">
        <f t="shared" si="11"/>
        <v>70409</v>
      </c>
      <c r="V115" s="21">
        <f t="shared" si="9"/>
        <v>56650</v>
      </c>
      <c r="W115" s="21">
        <f t="shared" si="7"/>
        <v>127059</v>
      </c>
      <c r="X115" s="20">
        <v>127059</v>
      </c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0</v>
      </c>
      <c r="D116" s="20">
        <v>172</v>
      </c>
      <c r="E116" s="20">
        <v>172</v>
      </c>
      <c r="F116" s="20">
        <v>146</v>
      </c>
      <c r="G116" s="20">
        <v>25112</v>
      </c>
      <c r="H116" s="20">
        <v>0</v>
      </c>
      <c r="I116" s="20">
        <v>78</v>
      </c>
      <c r="J116" s="20">
        <v>78</v>
      </c>
      <c r="K116" s="20">
        <v>360</v>
      </c>
      <c r="L116" s="20">
        <v>28080</v>
      </c>
      <c r="M116" s="20">
        <v>0</v>
      </c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112051</v>
      </c>
      <c r="V116" s="21">
        <f t="shared" si="9"/>
        <v>0</v>
      </c>
      <c r="W116" s="21">
        <f t="shared" si="7"/>
        <v>112051</v>
      </c>
      <c r="X116" s="20">
        <v>0</v>
      </c>
      <c r="Y116" s="21">
        <f t="shared" si="8"/>
        <v>112051</v>
      </c>
      <c r="AA116">
        <f t="shared" si="10"/>
        <v>1</v>
      </c>
    </row>
    <row r="117" spans="1:27" ht="15.75" hidden="1" thickBot="1" x14ac:dyDescent="0.3">
      <c r="A117" s="18"/>
      <c r="B117" s="19" t="s">
        <v>37</v>
      </c>
      <c r="C117" s="20">
        <v>172</v>
      </c>
      <c r="D117" s="20">
        <v>310</v>
      </c>
      <c r="E117" s="20">
        <v>138</v>
      </c>
      <c r="F117" s="20">
        <v>146</v>
      </c>
      <c r="G117" s="20">
        <v>20148</v>
      </c>
      <c r="H117" s="20">
        <v>78</v>
      </c>
      <c r="I117" s="20">
        <v>141</v>
      </c>
      <c r="J117" s="20">
        <v>63</v>
      </c>
      <c r="K117" s="20">
        <v>360</v>
      </c>
      <c r="L117" s="20">
        <v>22680</v>
      </c>
      <c r="M117" s="20">
        <v>0</v>
      </c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101687</v>
      </c>
      <c r="V117" s="21">
        <f t="shared" si="9"/>
        <v>112051</v>
      </c>
      <c r="W117" s="21">
        <f t="shared" si="7"/>
        <v>213738</v>
      </c>
      <c r="X117" s="20">
        <v>213741</v>
      </c>
      <c r="Y117" s="21">
        <f t="shared" si="8"/>
        <v>-3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310</v>
      </c>
      <c r="D118" s="20">
        <v>407</v>
      </c>
      <c r="E118" s="20">
        <v>97</v>
      </c>
      <c r="F118" s="20">
        <v>146</v>
      </c>
      <c r="G118" s="20">
        <v>14162</v>
      </c>
      <c r="H118" s="20">
        <v>141</v>
      </c>
      <c r="I118" s="20">
        <v>156</v>
      </c>
      <c r="J118" s="20">
        <v>15</v>
      </c>
      <c r="K118" s="20">
        <v>360</v>
      </c>
      <c r="L118" s="20">
        <v>5400</v>
      </c>
      <c r="M118" s="20">
        <v>0</v>
      </c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78421</v>
      </c>
      <c r="V118" s="21">
        <f t="shared" si="9"/>
        <v>-3</v>
      </c>
      <c r="W118" s="21">
        <f t="shared" si="7"/>
        <v>78418</v>
      </c>
      <c r="X118" s="20">
        <v>0</v>
      </c>
      <c r="Y118" s="21">
        <f t="shared" si="8"/>
        <v>78418</v>
      </c>
      <c r="AA118">
        <f t="shared" si="10"/>
        <v>1</v>
      </c>
    </row>
    <row r="119" spans="1:27" ht="15.75" hidden="1" thickBot="1" x14ac:dyDescent="0.3">
      <c r="A119" s="18"/>
      <c r="B119" s="19" t="s">
        <v>39</v>
      </c>
      <c r="C119" s="20">
        <v>407</v>
      </c>
      <c r="D119" s="20">
        <v>536</v>
      </c>
      <c r="E119" s="20">
        <v>129</v>
      </c>
      <c r="F119" s="20">
        <v>146</v>
      </c>
      <c r="G119" s="20">
        <v>18834</v>
      </c>
      <c r="H119" s="20">
        <v>156</v>
      </c>
      <c r="I119" s="20">
        <v>174</v>
      </c>
      <c r="J119" s="20">
        <v>18</v>
      </c>
      <c r="K119" s="20">
        <v>360</v>
      </c>
      <c r="L119" s="20">
        <v>6480</v>
      </c>
      <c r="M119" s="20"/>
      <c r="N119" s="20"/>
      <c r="O119" s="21"/>
      <c r="P119" s="21"/>
      <c r="Q119" s="20">
        <v>0</v>
      </c>
      <c r="R119" s="20">
        <v>0</v>
      </c>
      <c r="S119" s="20">
        <v>58859</v>
      </c>
      <c r="T119" s="20">
        <v>16259</v>
      </c>
      <c r="U119" s="20">
        <f t="shared" si="11"/>
        <v>100432</v>
      </c>
      <c r="V119" s="21">
        <f t="shared" si="9"/>
        <v>78418</v>
      </c>
      <c r="W119" s="21">
        <f t="shared" si="7"/>
        <v>178850</v>
      </c>
      <c r="X119" s="20">
        <v>178850</v>
      </c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536</v>
      </c>
      <c r="D120" s="20">
        <v>647</v>
      </c>
      <c r="E120" s="20">
        <v>111</v>
      </c>
      <c r="F120" s="20">
        <v>146</v>
      </c>
      <c r="G120" s="20">
        <v>16206</v>
      </c>
      <c r="H120" s="20">
        <v>174</v>
      </c>
      <c r="I120" s="20">
        <v>183</v>
      </c>
      <c r="J120" s="20">
        <v>9</v>
      </c>
      <c r="K120" s="20">
        <v>360</v>
      </c>
      <c r="L120" s="20">
        <v>3240</v>
      </c>
      <c r="M120" s="20"/>
      <c r="N120" s="20"/>
      <c r="O120" s="21"/>
      <c r="P120" s="21"/>
      <c r="Q120" s="20">
        <v>0</v>
      </c>
      <c r="R120" s="20"/>
      <c r="S120" s="20">
        <v>58859</v>
      </c>
      <c r="T120" s="20"/>
      <c r="U120" s="20">
        <f t="shared" si="11"/>
        <v>78305</v>
      </c>
      <c r="V120" s="21">
        <f t="shared" si="9"/>
        <v>0</v>
      </c>
      <c r="W120" s="21">
        <f t="shared" si="7"/>
        <v>78305</v>
      </c>
      <c r="X120" s="20">
        <v>78311</v>
      </c>
      <c r="Y120" s="21">
        <f t="shared" si="8"/>
        <v>-6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647</v>
      </c>
      <c r="D121" s="20">
        <v>715</v>
      </c>
      <c r="E121" s="20">
        <v>68</v>
      </c>
      <c r="F121" s="20">
        <v>146</v>
      </c>
      <c r="G121" s="20">
        <v>9928</v>
      </c>
      <c r="H121" s="20">
        <v>183</v>
      </c>
      <c r="I121" s="20">
        <v>186</v>
      </c>
      <c r="J121" s="20">
        <v>3</v>
      </c>
      <c r="K121" s="20">
        <v>360</v>
      </c>
      <c r="L121" s="20">
        <v>1080</v>
      </c>
      <c r="M121" s="20"/>
      <c r="N121" s="20"/>
      <c r="O121" s="21"/>
      <c r="P121" s="21"/>
      <c r="Q121" s="20">
        <v>0</v>
      </c>
      <c r="R121" s="20"/>
      <c r="S121" s="20">
        <v>58859</v>
      </c>
      <c r="T121" s="20"/>
      <c r="U121" s="20">
        <f t="shared" si="11"/>
        <v>69867</v>
      </c>
      <c r="V121" s="21">
        <f t="shared" si="9"/>
        <v>-6</v>
      </c>
      <c r="W121" s="21">
        <f t="shared" si="7"/>
        <v>69861</v>
      </c>
      <c r="X121" s="20">
        <v>0</v>
      </c>
      <c r="Y121" s="21">
        <f t="shared" si="8"/>
        <v>69861</v>
      </c>
      <c r="AA121">
        <f t="shared" si="10"/>
        <v>1</v>
      </c>
    </row>
    <row r="122" spans="1:27" ht="15.75" hidden="1" thickBot="1" x14ac:dyDescent="0.3">
      <c r="A122" s="18"/>
      <c r="B122" s="19" t="s">
        <v>42</v>
      </c>
      <c r="C122" s="20">
        <v>715</v>
      </c>
      <c r="D122" s="20">
        <v>802</v>
      </c>
      <c r="E122" s="20">
        <v>87</v>
      </c>
      <c r="F122" s="20">
        <v>146</v>
      </c>
      <c r="G122" s="20">
        <v>12702</v>
      </c>
      <c r="H122" s="20">
        <v>186</v>
      </c>
      <c r="I122" s="20">
        <v>190</v>
      </c>
      <c r="J122" s="20">
        <v>4</v>
      </c>
      <c r="K122" s="20">
        <v>360</v>
      </c>
      <c r="L122" s="20">
        <v>1440</v>
      </c>
      <c r="M122" s="20"/>
      <c r="N122" s="20"/>
      <c r="O122" s="21"/>
      <c r="P122" s="21"/>
      <c r="Q122" s="20">
        <v>0</v>
      </c>
      <c r="R122" s="20"/>
      <c r="S122" s="20">
        <v>58859</v>
      </c>
      <c r="T122" s="20">
        <v>14288</v>
      </c>
      <c r="U122" s="20">
        <f t="shared" si="11"/>
        <v>87289</v>
      </c>
      <c r="V122" s="21">
        <f t="shared" si="9"/>
        <v>69861</v>
      </c>
      <c r="W122" s="21">
        <f t="shared" si="7"/>
        <v>157150</v>
      </c>
      <c r="X122" s="20">
        <v>157171</v>
      </c>
      <c r="Y122" s="21">
        <f t="shared" si="8"/>
        <v>-21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802</v>
      </c>
      <c r="D123" s="20">
        <v>871</v>
      </c>
      <c r="E123" s="20">
        <v>69</v>
      </c>
      <c r="F123" s="20">
        <v>146</v>
      </c>
      <c r="G123" s="20">
        <v>10074</v>
      </c>
      <c r="H123" s="20">
        <v>190</v>
      </c>
      <c r="I123" s="20">
        <v>195</v>
      </c>
      <c r="J123" s="20">
        <v>5</v>
      </c>
      <c r="K123" s="20">
        <v>360</v>
      </c>
      <c r="L123" s="20">
        <v>1800</v>
      </c>
      <c r="M123" s="20"/>
      <c r="N123" s="20"/>
      <c r="O123" s="21"/>
      <c r="P123" s="21"/>
      <c r="Q123" s="20">
        <v>0</v>
      </c>
      <c r="R123" s="20"/>
      <c r="S123" s="20">
        <v>58859</v>
      </c>
      <c r="T123" s="20"/>
      <c r="U123" s="20">
        <f t="shared" si="11"/>
        <v>70733</v>
      </c>
      <c r="V123" s="21">
        <f t="shared" si="9"/>
        <v>-21</v>
      </c>
      <c r="W123" s="21">
        <f t="shared" si="7"/>
        <v>70712</v>
      </c>
      <c r="X123" s="20">
        <v>0</v>
      </c>
      <c r="Y123" s="21">
        <f t="shared" si="8"/>
        <v>70712</v>
      </c>
      <c r="AA123">
        <f t="shared" si="10"/>
        <v>1</v>
      </c>
    </row>
    <row r="124" spans="1:27" ht="15.75" hidden="1" thickBot="1" x14ac:dyDescent="0.3">
      <c r="A124" s="18"/>
      <c r="B124" s="19" t="s">
        <v>44</v>
      </c>
      <c r="C124" s="20">
        <v>871</v>
      </c>
      <c r="D124" s="20">
        <v>949</v>
      </c>
      <c r="E124" s="20">
        <v>78</v>
      </c>
      <c r="F124" s="20">
        <v>146</v>
      </c>
      <c r="G124" s="20">
        <v>11388</v>
      </c>
      <c r="H124" s="20">
        <v>195</v>
      </c>
      <c r="I124" s="20">
        <v>199</v>
      </c>
      <c r="J124" s="20">
        <v>4</v>
      </c>
      <c r="K124" s="20">
        <v>360</v>
      </c>
      <c r="L124" s="20">
        <v>1440</v>
      </c>
      <c r="M124" s="20"/>
      <c r="N124" s="20"/>
      <c r="O124" s="21"/>
      <c r="P124" s="21"/>
      <c r="Q124" s="20">
        <v>0</v>
      </c>
      <c r="R124" s="20"/>
      <c r="S124" s="20">
        <v>58859</v>
      </c>
      <c r="T124" s="20">
        <v>14239</v>
      </c>
      <c r="U124" s="20">
        <f t="shared" si="11"/>
        <v>85926</v>
      </c>
      <c r="V124" s="21">
        <f t="shared" si="9"/>
        <v>70712</v>
      </c>
      <c r="W124" s="21">
        <f t="shared" si="7"/>
        <v>156638</v>
      </c>
      <c r="X124" s="20">
        <v>156638</v>
      </c>
      <c r="Y124" s="21">
        <f t="shared" si="8"/>
        <v>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949</v>
      </c>
      <c r="D125" s="20">
        <v>1034</v>
      </c>
      <c r="E125" s="20">
        <v>85</v>
      </c>
      <c r="F125" s="20">
        <v>146</v>
      </c>
      <c r="G125" s="20">
        <v>12410</v>
      </c>
      <c r="H125" s="20">
        <v>199</v>
      </c>
      <c r="I125" s="20">
        <v>212</v>
      </c>
      <c r="J125" s="20">
        <v>13</v>
      </c>
      <c r="K125" s="20">
        <v>360</v>
      </c>
      <c r="L125" s="20">
        <v>4680</v>
      </c>
      <c r="M125" s="20">
        <v>0</v>
      </c>
      <c r="N125" s="20"/>
      <c r="O125" s="21"/>
      <c r="P125" s="21"/>
      <c r="Q125" s="20">
        <v>0</v>
      </c>
      <c r="R125" s="20"/>
      <c r="S125" s="20">
        <v>58859</v>
      </c>
      <c r="T125" s="20"/>
      <c r="U125" s="20">
        <f t="shared" si="11"/>
        <v>75949</v>
      </c>
      <c r="V125" s="21">
        <f t="shared" si="9"/>
        <v>0</v>
      </c>
      <c r="W125" s="21">
        <f t="shared" si="7"/>
        <v>75949</v>
      </c>
      <c r="X125" s="20">
        <v>0</v>
      </c>
      <c r="Y125" s="21">
        <f t="shared" si="8"/>
        <v>75949</v>
      </c>
      <c r="AA125">
        <f t="shared" si="10"/>
        <v>1</v>
      </c>
    </row>
    <row r="126" spans="1:27" ht="15.75" hidden="1" thickBot="1" x14ac:dyDescent="0.3">
      <c r="A126" s="18"/>
      <c r="B126" s="19" t="s">
        <v>46</v>
      </c>
      <c r="C126" s="20">
        <v>1034</v>
      </c>
      <c r="D126" s="20">
        <v>1112</v>
      </c>
      <c r="E126" s="20">
        <v>78</v>
      </c>
      <c r="F126" s="20">
        <v>146</v>
      </c>
      <c r="G126" s="20">
        <v>11388</v>
      </c>
      <c r="H126" s="20">
        <v>212</v>
      </c>
      <c r="I126" s="20">
        <v>227</v>
      </c>
      <c r="J126" s="20">
        <v>15</v>
      </c>
      <c r="K126" s="20">
        <v>360</v>
      </c>
      <c r="L126" s="20">
        <v>5400</v>
      </c>
      <c r="M126" s="20">
        <v>0</v>
      </c>
      <c r="N126" s="20"/>
      <c r="O126" s="21"/>
      <c r="P126" s="21"/>
      <c r="Q126" s="20">
        <v>0</v>
      </c>
      <c r="R126" s="20">
        <v>0</v>
      </c>
      <c r="S126" s="20">
        <v>58859</v>
      </c>
      <c r="T126" s="20">
        <v>15159</v>
      </c>
      <c r="U126" s="20">
        <f t="shared" si="11"/>
        <v>90806</v>
      </c>
      <c r="V126" s="21">
        <f t="shared" si="9"/>
        <v>75949</v>
      </c>
      <c r="W126" s="21">
        <f t="shared" si="7"/>
        <v>166755</v>
      </c>
      <c r="X126" s="20">
        <v>166755</v>
      </c>
      <c r="Y126" s="21">
        <f t="shared" si="8"/>
        <v>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1112</v>
      </c>
      <c r="D127" s="20">
        <v>1206</v>
      </c>
      <c r="E127" s="20">
        <v>94</v>
      </c>
      <c r="F127" s="20">
        <v>146</v>
      </c>
      <c r="G127" s="20">
        <v>13724</v>
      </c>
      <c r="H127" s="20">
        <v>227</v>
      </c>
      <c r="I127" s="20">
        <v>239</v>
      </c>
      <c r="J127" s="20">
        <v>12</v>
      </c>
      <c r="K127" s="20">
        <v>360</v>
      </c>
      <c r="L127" s="20">
        <v>4320</v>
      </c>
      <c r="M127" s="20">
        <v>0</v>
      </c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1"/>
        <v>77778</v>
      </c>
      <c r="V127" s="21">
        <f t="shared" si="9"/>
        <v>0</v>
      </c>
      <c r="W127" s="21">
        <f t="shared" si="7"/>
        <v>77778</v>
      </c>
      <c r="X127" s="20"/>
      <c r="Y127" s="21">
        <f t="shared" si="8"/>
        <v>77778</v>
      </c>
      <c r="AA127">
        <f t="shared" si="10"/>
        <v>1</v>
      </c>
    </row>
    <row r="128" spans="1:27" ht="15.75" hidden="1" thickBot="1" x14ac:dyDescent="0.3">
      <c r="A128" s="18"/>
      <c r="B128" s="19" t="s">
        <v>36</v>
      </c>
      <c r="C128" s="20">
        <v>1206</v>
      </c>
      <c r="D128" s="20">
        <v>1305</v>
      </c>
      <c r="E128" s="20">
        <v>99</v>
      </c>
      <c r="F128" s="20">
        <v>146</v>
      </c>
      <c r="G128" s="20">
        <v>14454</v>
      </c>
      <c r="H128" s="20">
        <v>239</v>
      </c>
      <c r="I128" s="20">
        <v>248</v>
      </c>
      <c r="J128" s="20">
        <v>9</v>
      </c>
      <c r="K128" s="20">
        <v>360</v>
      </c>
      <c r="L128" s="20">
        <v>3240</v>
      </c>
      <c r="M128" s="20">
        <v>0</v>
      </c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>
        <v>16749</v>
      </c>
      <c r="U128" s="20">
        <f t="shared" si="11"/>
        <v>106465</v>
      </c>
      <c r="V128" s="21">
        <f t="shared" si="9"/>
        <v>77778</v>
      </c>
      <c r="W128" s="21">
        <f t="shared" si="7"/>
        <v>184243</v>
      </c>
      <c r="X128" s="20">
        <v>184243</v>
      </c>
      <c r="Y128" s="21">
        <f t="shared" si="8"/>
        <v>0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1305</v>
      </c>
      <c r="D129" s="20">
        <v>1322</v>
      </c>
      <c r="E129" s="20">
        <v>17</v>
      </c>
      <c r="F129" s="20">
        <v>146</v>
      </c>
      <c r="G129" s="20">
        <v>2482</v>
      </c>
      <c r="H129" s="20">
        <v>248</v>
      </c>
      <c r="I129" s="20">
        <v>252</v>
      </c>
      <c r="J129" s="20">
        <v>4</v>
      </c>
      <c r="K129" s="20">
        <v>360</v>
      </c>
      <c r="L129" s="20">
        <v>1440</v>
      </c>
      <c r="M129" s="20">
        <v>0</v>
      </c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ref="U129:U160" si="12">G129+L129+M129+R129+S129+N129+Q129+T129</f>
        <v>63656</v>
      </c>
      <c r="V129" s="21">
        <f t="shared" si="9"/>
        <v>0</v>
      </c>
      <c r="W129" s="21">
        <f t="shared" si="7"/>
        <v>63656</v>
      </c>
      <c r="X129" s="20"/>
      <c r="Y129" s="21">
        <f t="shared" si="8"/>
        <v>63656</v>
      </c>
      <c r="AA129">
        <f t="shared" si="10"/>
        <v>1</v>
      </c>
    </row>
    <row r="130" spans="1:27" ht="15.75" hidden="1" thickBot="1" x14ac:dyDescent="0.3">
      <c r="A130" s="18"/>
      <c r="B130" s="19" t="s">
        <v>38</v>
      </c>
      <c r="C130" s="20">
        <v>1322</v>
      </c>
      <c r="D130" s="20">
        <v>1335</v>
      </c>
      <c r="E130" s="20">
        <v>13</v>
      </c>
      <c r="F130" s="20">
        <v>146</v>
      </c>
      <c r="G130" s="20">
        <v>1898</v>
      </c>
      <c r="H130" s="20">
        <v>252</v>
      </c>
      <c r="I130" s="20">
        <v>258</v>
      </c>
      <c r="J130" s="20">
        <v>6</v>
      </c>
      <c r="K130" s="20">
        <v>360</v>
      </c>
      <c r="L130" s="20">
        <v>2160</v>
      </c>
      <c r="M130" s="20">
        <v>0</v>
      </c>
      <c r="N130" s="20"/>
      <c r="O130" s="21"/>
      <c r="P130" s="21"/>
      <c r="Q130" s="20">
        <v>0</v>
      </c>
      <c r="R130" s="20">
        <v>0</v>
      </c>
      <c r="S130" s="20">
        <v>59734</v>
      </c>
      <c r="T130" s="20">
        <v>12744</v>
      </c>
      <c r="U130" s="20">
        <f t="shared" si="12"/>
        <v>76536</v>
      </c>
      <c r="V130" s="21">
        <f t="shared" si="9"/>
        <v>63656</v>
      </c>
      <c r="W130" s="21">
        <f t="shared" si="7"/>
        <v>140192</v>
      </c>
      <c r="X130" s="20">
        <v>140192</v>
      </c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1335</v>
      </c>
      <c r="D131" s="20">
        <v>1335</v>
      </c>
      <c r="E131" s="20">
        <v>0</v>
      </c>
      <c r="F131" s="20"/>
      <c r="G131" s="20">
        <v>0</v>
      </c>
      <c r="H131" s="20">
        <v>258</v>
      </c>
      <c r="I131" s="20">
        <v>259</v>
      </c>
      <c r="J131" s="20">
        <v>1</v>
      </c>
      <c r="K131" s="20">
        <v>360</v>
      </c>
      <c r="L131" s="20">
        <v>360</v>
      </c>
      <c r="M131" s="20">
        <v>0</v>
      </c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2"/>
        <v>60094</v>
      </c>
      <c r="V131" s="21">
        <f t="shared" si="9"/>
        <v>0</v>
      </c>
      <c r="W131" s="21">
        <f t="shared" si="7"/>
        <v>60094</v>
      </c>
      <c r="X131" s="20"/>
      <c r="Y131" s="21">
        <f t="shared" si="8"/>
        <v>60094</v>
      </c>
      <c r="AA131">
        <f t="shared" si="10"/>
        <v>1</v>
      </c>
    </row>
    <row r="132" spans="1:27" ht="15.75" hidden="1" thickBot="1" x14ac:dyDescent="0.3">
      <c r="A132" s="18"/>
      <c r="B132" s="19" t="s">
        <v>40</v>
      </c>
      <c r="C132" s="20">
        <v>1335</v>
      </c>
      <c r="D132" s="20">
        <v>1335</v>
      </c>
      <c r="E132" s="20">
        <v>0</v>
      </c>
      <c r="F132" s="20"/>
      <c r="G132" s="20">
        <v>0</v>
      </c>
      <c r="H132" s="20">
        <v>259</v>
      </c>
      <c r="I132" s="20">
        <v>263</v>
      </c>
      <c r="J132" s="20">
        <v>4</v>
      </c>
      <c r="K132" s="20">
        <v>360</v>
      </c>
      <c r="L132" s="20">
        <v>1440</v>
      </c>
      <c r="M132" s="20">
        <v>0</v>
      </c>
      <c r="N132" s="20"/>
      <c r="O132" s="21"/>
      <c r="P132" s="21"/>
      <c r="Q132" s="20">
        <v>0</v>
      </c>
      <c r="R132" s="20">
        <v>0</v>
      </c>
      <c r="S132" s="20">
        <v>59734</v>
      </c>
      <c r="T132" s="20">
        <v>12126</v>
      </c>
      <c r="U132" s="20">
        <f t="shared" si="12"/>
        <v>73300</v>
      </c>
      <c r="V132" s="21">
        <f t="shared" si="9"/>
        <v>60094</v>
      </c>
      <c r="W132" s="21">
        <f t="shared" si="7"/>
        <v>133394</v>
      </c>
      <c r="X132" s="20"/>
      <c r="Y132" s="21">
        <f t="shared" si="8"/>
        <v>133394</v>
      </c>
      <c r="AA132">
        <f t="shared" si="10"/>
        <v>2</v>
      </c>
    </row>
    <row r="133" spans="1:27" ht="15.75" hidden="1" thickBot="1" x14ac:dyDescent="0.3">
      <c r="A133" s="18"/>
      <c r="B133" s="19" t="s">
        <v>41</v>
      </c>
      <c r="C133" s="20">
        <v>1335</v>
      </c>
      <c r="D133" s="20">
        <v>1376</v>
      </c>
      <c r="E133" s="20">
        <v>41</v>
      </c>
      <c r="F133" s="20">
        <v>146</v>
      </c>
      <c r="G133" s="20">
        <v>5986</v>
      </c>
      <c r="H133" s="20">
        <v>263</v>
      </c>
      <c r="I133" s="20">
        <v>265</v>
      </c>
      <c r="J133" s="20">
        <v>2</v>
      </c>
      <c r="K133" s="20">
        <v>360</v>
      </c>
      <c r="L133" s="20">
        <v>720</v>
      </c>
      <c r="M133" s="20">
        <v>0</v>
      </c>
      <c r="N133" s="20"/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12"/>
        <v>66440</v>
      </c>
      <c r="V133" s="21">
        <f t="shared" si="9"/>
        <v>133394</v>
      </c>
      <c r="W133" s="21">
        <f t="shared" si="7"/>
        <v>199834</v>
      </c>
      <c r="X133" s="20">
        <v>199834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1376</v>
      </c>
      <c r="D134" s="20">
        <v>1382</v>
      </c>
      <c r="E134" s="20">
        <v>6</v>
      </c>
      <c r="F134" s="20">
        <v>146</v>
      </c>
      <c r="G134" s="20">
        <v>876</v>
      </c>
      <c r="H134" s="20">
        <v>265</v>
      </c>
      <c r="I134" s="20">
        <v>265</v>
      </c>
      <c r="J134" s="20">
        <v>0</v>
      </c>
      <c r="K134" s="20"/>
      <c r="L134" s="20">
        <v>0</v>
      </c>
      <c r="M134" s="20">
        <v>0</v>
      </c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2"/>
        <v>60610</v>
      </c>
      <c r="V134" s="21">
        <f t="shared" si="9"/>
        <v>0</v>
      </c>
      <c r="W134" s="21">
        <f t="shared" si="7"/>
        <v>60610</v>
      </c>
      <c r="X134" s="20"/>
      <c r="Y134" s="21">
        <f t="shared" si="8"/>
        <v>60610</v>
      </c>
      <c r="AA134">
        <f t="shared" si="10"/>
        <v>1</v>
      </c>
    </row>
    <row r="135" spans="1:27" ht="15.75" hidden="1" thickBot="1" x14ac:dyDescent="0.3">
      <c r="A135" s="18"/>
      <c r="B135" s="19" t="s">
        <v>43</v>
      </c>
      <c r="C135" s="20">
        <v>1382</v>
      </c>
      <c r="D135" s="20">
        <v>1382</v>
      </c>
      <c r="E135" s="20">
        <v>0</v>
      </c>
      <c r="F135" s="20"/>
      <c r="G135" s="20">
        <v>0</v>
      </c>
      <c r="H135" s="20">
        <v>265</v>
      </c>
      <c r="I135" s="20">
        <v>265</v>
      </c>
      <c r="J135" s="20">
        <v>0</v>
      </c>
      <c r="K135" s="20"/>
      <c r="L135" s="20">
        <v>0</v>
      </c>
      <c r="M135" s="20">
        <v>0</v>
      </c>
      <c r="N135" s="20"/>
      <c r="O135" s="21"/>
      <c r="P135" s="21"/>
      <c r="Q135" s="20">
        <v>0</v>
      </c>
      <c r="R135" s="20">
        <v>0</v>
      </c>
      <c r="S135" s="20">
        <v>59734</v>
      </c>
      <c r="T135" s="20">
        <v>12034</v>
      </c>
      <c r="U135" s="20">
        <f t="shared" si="12"/>
        <v>71768</v>
      </c>
      <c r="V135" s="21">
        <f t="shared" si="9"/>
        <v>60610</v>
      </c>
      <c r="W135" s="21">
        <f t="shared" si="7"/>
        <v>132378</v>
      </c>
      <c r="X135" s="20">
        <v>160000</v>
      </c>
      <c r="Y135" s="21">
        <f t="shared" si="8"/>
        <v>-27622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1382</v>
      </c>
      <c r="D136" s="20">
        <v>1407</v>
      </c>
      <c r="E136" s="20">
        <v>25</v>
      </c>
      <c r="F136" s="20">
        <v>146</v>
      </c>
      <c r="G136" s="20">
        <v>3650</v>
      </c>
      <c r="H136" s="20">
        <v>265</v>
      </c>
      <c r="I136" s="20">
        <v>273</v>
      </c>
      <c r="J136" s="20">
        <v>8</v>
      </c>
      <c r="K136" s="20">
        <v>360</v>
      </c>
      <c r="L136" s="20">
        <v>2880</v>
      </c>
      <c r="M136" s="20">
        <v>0</v>
      </c>
      <c r="N136" s="20"/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12"/>
        <v>66264</v>
      </c>
      <c r="V136" s="21">
        <f t="shared" si="9"/>
        <v>-27622</v>
      </c>
      <c r="W136" s="21">
        <f t="shared" ref="W136:W186" si="13">U136+V136</f>
        <v>38642</v>
      </c>
      <c r="X136" s="20"/>
      <c r="Y136" s="21">
        <f t="shared" ref="Y136:Y186" si="14">W136-X136</f>
        <v>38642</v>
      </c>
      <c r="AA136">
        <f t="shared" si="10"/>
        <v>1</v>
      </c>
    </row>
    <row r="137" spans="1:27" ht="15.75" hidden="1" thickBot="1" x14ac:dyDescent="0.3">
      <c r="A137" s="18"/>
      <c r="B137" s="19" t="s">
        <v>45</v>
      </c>
      <c r="C137" s="20">
        <v>1407</v>
      </c>
      <c r="D137" s="20">
        <v>1452</v>
      </c>
      <c r="E137" s="20">
        <v>45</v>
      </c>
      <c r="F137" s="20">
        <v>146</v>
      </c>
      <c r="G137" s="20">
        <v>6570</v>
      </c>
      <c r="H137" s="20">
        <v>273</v>
      </c>
      <c r="I137" s="20">
        <v>294</v>
      </c>
      <c r="J137" s="20">
        <v>21</v>
      </c>
      <c r="K137" s="20">
        <v>360</v>
      </c>
      <c r="L137" s="20">
        <v>7560</v>
      </c>
      <c r="M137" s="20">
        <v>0</v>
      </c>
      <c r="N137" s="20"/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12"/>
        <v>73864</v>
      </c>
      <c r="V137" s="21">
        <f t="shared" ref="V137:V186" si="15">Y136</f>
        <v>38642</v>
      </c>
      <c r="W137" s="21">
        <f t="shared" si="13"/>
        <v>112506</v>
      </c>
      <c r="X137" s="20">
        <v>112506</v>
      </c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1452</v>
      </c>
      <c r="D138" s="20">
        <v>1502</v>
      </c>
      <c r="E138" s="20">
        <v>50</v>
      </c>
      <c r="F138" s="20">
        <v>146</v>
      </c>
      <c r="G138" s="20">
        <v>7300</v>
      </c>
      <c r="H138" s="20">
        <v>294</v>
      </c>
      <c r="I138" s="20">
        <v>312</v>
      </c>
      <c r="J138" s="20">
        <v>18</v>
      </c>
      <c r="K138" s="20">
        <v>360</v>
      </c>
      <c r="L138" s="20">
        <v>6480</v>
      </c>
      <c r="M138" s="20">
        <v>0</v>
      </c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/>
      <c r="U138" s="20">
        <f t="shared" si="12"/>
        <v>93514</v>
      </c>
      <c r="V138" s="21">
        <f t="shared" si="15"/>
        <v>0</v>
      </c>
      <c r="W138" s="21">
        <f t="shared" si="13"/>
        <v>93514</v>
      </c>
      <c r="X138" s="20"/>
      <c r="Y138" s="21">
        <f t="shared" si="14"/>
        <v>93514</v>
      </c>
      <c r="AA138">
        <f t="shared" si="16"/>
        <v>1</v>
      </c>
    </row>
    <row r="139" spans="1:27" ht="15.75" hidden="1" thickBot="1" x14ac:dyDescent="0.3">
      <c r="A139" s="18">
        <v>2014</v>
      </c>
      <c r="B139" s="19" t="s">
        <v>35</v>
      </c>
      <c r="C139" s="20">
        <v>1502</v>
      </c>
      <c r="D139" s="20">
        <v>1533</v>
      </c>
      <c r="E139" s="20">
        <v>31</v>
      </c>
      <c r="F139" s="20">
        <v>146</v>
      </c>
      <c r="G139" s="20">
        <v>4526</v>
      </c>
      <c r="H139" s="20">
        <v>312</v>
      </c>
      <c r="I139" s="20">
        <v>324</v>
      </c>
      <c r="J139" s="20">
        <v>12</v>
      </c>
      <c r="K139" s="20">
        <v>360</v>
      </c>
      <c r="L139" s="20">
        <v>4320</v>
      </c>
      <c r="M139" s="20">
        <v>0</v>
      </c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>
        <v>14389</v>
      </c>
      <c r="U139" s="20">
        <f t="shared" si="12"/>
        <v>89771</v>
      </c>
      <c r="V139" s="21">
        <f t="shared" si="15"/>
        <v>93514</v>
      </c>
      <c r="W139" s="21">
        <f t="shared" si="13"/>
        <v>183285</v>
      </c>
      <c r="X139" s="20"/>
      <c r="Y139" s="21">
        <f t="shared" si="14"/>
        <v>183285</v>
      </c>
      <c r="AA139">
        <f t="shared" si="16"/>
        <v>2</v>
      </c>
    </row>
    <row r="140" spans="1:27" ht="15.75" hidden="1" thickBot="1" x14ac:dyDescent="0.3">
      <c r="A140" s="18"/>
      <c r="B140" s="19" t="s">
        <v>36</v>
      </c>
      <c r="C140" s="20">
        <v>1533</v>
      </c>
      <c r="D140" s="20">
        <v>1547</v>
      </c>
      <c r="E140" s="20">
        <v>14</v>
      </c>
      <c r="F140" s="20">
        <v>146</v>
      </c>
      <c r="G140" s="20">
        <v>2044</v>
      </c>
      <c r="H140" s="20">
        <v>324</v>
      </c>
      <c r="I140" s="20">
        <v>330</v>
      </c>
      <c r="J140" s="20">
        <v>6</v>
      </c>
      <c r="K140" s="20">
        <v>360</v>
      </c>
      <c r="L140" s="20">
        <v>2160</v>
      </c>
      <c r="M140" s="20">
        <v>0</v>
      </c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/>
      <c r="U140" s="20">
        <f t="shared" si="12"/>
        <v>70740</v>
      </c>
      <c r="V140" s="21">
        <f t="shared" si="15"/>
        <v>183285</v>
      </c>
      <c r="W140" s="21">
        <f t="shared" si="13"/>
        <v>254025</v>
      </c>
      <c r="X140" s="20">
        <v>254025</v>
      </c>
      <c r="Y140" s="21">
        <f t="shared" si="14"/>
        <v>0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1547</v>
      </c>
      <c r="D141" s="20">
        <v>1550</v>
      </c>
      <c r="E141" s="20">
        <v>3</v>
      </c>
      <c r="F141" s="20">
        <v>146</v>
      </c>
      <c r="G141" s="20">
        <v>438</v>
      </c>
      <c r="H141" s="20">
        <v>330</v>
      </c>
      <c r="I141" s="20">
        <v>334</v>
      </c>
      <c r="J141" s="20">
        <v>4</v>
      </c>
      <c r="K141" s="20">
        <v>360</v>
      </c>
      <c r="L141" s="20">
        <v>1440</v>
      </c>
      <c r="M141" s="20">
        <v>0</v>
      </c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12"/>
        <v>68414</v>
      </c>
      <c r="V141" s="21">
        <f t="shared" si="15"/>
        <v>0</v>
      </c>
      <c r="W141" s="21">
        <f t="shared" si="13"/>
        <v>68414</v>
      </c>
      <c r="X141" s="20"/>
      <c r="Y141" s="21">
        <f t="shared" si="14"/>
        <v>68414</v>
      </c>
      <c r="AA141">
        <f t="shared" si="16"/>
        <v>1</v>
      </c>
    </row>
    <row r="142" spans="1:27" ht="15.75" hidden="1" thickBot="1" x14ac:dyDescent="0.3">
      <c r="A142" s="18"/>
      <c r="B142" s="19" t="s">
        <v>38</v>
      </c>
      <c r="C142" s="20">
        <v>1550</v>
      </c>
      <c r="D142" s="20">
        <v>1557</v>
      </c>
      <c r="E142" s="20">
        <v>7</v>
      </c>
      <c r="F142" s="20">
        <v>146</v>
      </c>
      <c r="G142" s="20">
        <v>1022</v>
      </c>
      <c r="H142" s="20">
        <v>334</v>
      </c>
      <c r="I142" s="20">
        <v>339</v>
      </c>
      <c r="J142" s="20">
        <v>5</v>
      </c>
      <c r="K142" s="20">
        <v>360</v>
      </c>
      <c r="L142" s="20">
        <v>1800</v>
      </c>
      <c r="M142" s="20">
        <v>0</v>
      </c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>
        <v>13777</v>
      </c>
      <c r="U142" s="20">
        <f t="shared" si="12"/>
        <v>83135</v>
      </c>
      <c r="V142" s="21">
        <f t="shared" si="15"/>
        <v>68414</v>
      </c>
      <c r="W142" s="21">
        <f t="shared" si="13"/>
        <v>151549</v>
      </c>
      <c r="X142" s="20"/>
      <c r="Y142" s="21">
        <f t="shared" si="14"/>
        <v>151549</v>
      </c>
      <c r="AA142">
        <f t="shared" si="16"/>
        <v>2</v>
      </c>
    </row>
    <row r="143" spans="1:27" ht="15.75" hidden="1" thickBot="1" x14ac:dyDescent="0.3">
      <c r="A143" s="18"/>
      <c r="B143" s="19" t="s">
        <v>39</v>
      </c>
      <c r="C143" s="20">
        <v>1557</v>
      </c>
      <c r="D143" s="20">
        <v>1557</v>
      </c>
      <c r="E143" s="20">
        <v>0</v>
      </c>
      <c r="F143" s="20">
        <v>146</v>
      </c>
      <c r="G143" s="20">
        <v>0</v>
      </c>
      <c r="H143" s="20">
        <v>339</v>
      </c>
      <c r="I143" s="20">
        <v>339</v>
      </c>
      <c r="J143" s="20">
        <v>0</v>
      </c>
      <c r="K143" s="20"/>
      <c r="L143" s="20">
        <v>0</v>
      </c>
      <c r="M143" s="20">
        <v>0</v>
      </c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/>
      <c r="U143" s="20">
        <f t="shared" si="12"/>
        <v>66536</v>
      </c>
      <c r="V143" s="21">
        <f t="shared" si="15"/>
        <v>151549</v>
      </c>
      <c r="W143" s="21">
        <f t="shared" si="13"/>
        <v>218085</v>
      </c>
      <c r="X143" s="20">
        <v>218085</v>
      </c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1557</v>
      </c>
      <c r="D144" s="20">
        <v>1557</v>
      </c>
      <c r="E144" s="20">
        <v>0</v>
      </c>
      <c r="F144" s="20"/>
      <c r="G144" s="20">
        <v>0</v>
      </c>
      <c r="H144" s="20">
        <v>339</v>
      </c>
      <c r="I144" s="20">
        <v>339</v>
      </c>
      <c r="J144" s="20">
        <v>0</v>
      </c>
      <c r="K144" s="20"/>
      <c r="L144" s="20">
        <v>0</v>
      </c>
      <c r="M144" s="20">
        <v>0</v>
      </c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66536</v>
      </c>
      <c r="V144" s="21">
        <f t="shared" si="15"/>
        <v>0</v>
      </c>
      <c r="W144" s="21">
        <f t="shared" si="13"/>
        <v>66536</v>
      </c>
      <c r="X144" s="20"/>
      <c r="Y144" s="21">
        <f t="shared" si="14"/>
        <v>66536</v>
      </c>
      <c r="AA144">
        <f t="shared" si="16"/>
        <v>1</v>
      </c>
    </row>
    <row r="145" spans="1:27" ht="15.75" hidden="1" thickBot="1" x14ac:dyDescent="0.3">
      <c r="A145" s="18"/>
      <c r="B145" s="19" t="s">
        <v>41</v>
      </c>
      <c r="C145" s="20">
        <v>1557</v>
      </c>
      <c r="D145" s="20">
        <v>1557</v>
      </c>
      <c r="E145" s="20">
        <v>0</v>
      </c>
      <c r="F145" s="20"/>
      <c r="G145" s="20">
        <v>0</v>
      </c>
      <c r="H145" s="20">
        <v>339</v>
      </c>
      <c r="I145" s="20">
        <v>339</v>
      </c>
      <c r="J145" s="20">
        <v>0</v>
      </c>
      <c r="K145" s="20"/>
      <c r="L145" s="20">
        <v>0</v>
      </c>
      <c r="M145" s="20">
        <v>0</v>
      </c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>
        <v>13307</v>
      </c>
      <c r="U145" s="20">
        <f t="shared" si="12"/>
        <v>79843</v>
      </c>
      <c r="V145" s="21">
        <f t="shared" si="15"/>
        <v>66536</v>
      </c>
      <c r="W145" s="21">
        <f t="shared" si="13"/>
        <v>146379</v>
      </c>
      <c r="X145" s="20"/>
      <c r="Y145" s="21">
        <f t="shared" si="14"/>
        <v>146379</v>
      </c>
      <c r="AA145">
        <f t="shared" si="16"/>
        <v>2</v>
      </c>
    </row>
    <row r="146" spans="1:27" ht="15.75" hidden="1" thickBot="1" x14ac:dyDescent="0.3">
      <c r="A146" s="18"/>
      <c r="B146" s="19" t="s">
        <v>42</v>
      </c>
      <c r="C146" s="20">
        <v>1557</v>
      </c>
      <c r="D146" s="20">
        <v>1558</v>
      </c>
      <c r="E146" s="20">
        <v>1</v>
      </c>
      <c r="F146" s="20">
        <v>146</v>
      </c>
      <c r="G146" s="20">
        <v>146</v>
      </c>
      <c r="H146" s="20">
        <v>339</v>
      </c>
      <c r="I146" s="20">
        <v>339</v>
      </c>
      <c r="J146" s="20">
        <v>0</v>
      </c>
      <c r="K146" s="20"/>
      <c r="L146" s="20">
        <v>0</v>
      </c>
      <c r="M146" s="20">
        <v>0</v>
      </c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2"/>
        <v>66682</v>
      </c>
      <c r="V146" s="21">
        <f t="shared" si="15"/>
        <v>146379</v>
      </c>
      <c r="W146" s="21">
        <f t="shared" si="13"/>
        <v>213061</v>
      </c>
      <c r="X146" s="20"/>
      <c r="Y146" s="21">
        <f t="shared" si="14"/>
        <v>213061</v>
      </c>
      <c r="AA146">
        <f t="shared" si="16"/>
        <v>3</v>
      </c>
    </row>
    <row r="147" spans="1:27" ht="15.75" hidden="1" thickBot="1" x14ac:dyDescent="0.3">
      <c r="A147" s="18"/>
      <c r="B147" s="19" t="s">
        <v>43</v>
      </c>
      <c r="C147" s="20">
        <v>1558</v>
      </c>
      <c r="D147" s="20">
        <v>1558</v>
      </c>
      <c r="E147" s="20">
        <v>0</v>
      </c>
      <c r="F147" s="20">
        <v>146</v>
      </c>
      <c r="G147" s="20">
        <v>0</v>
      </c>
      <c r="H147" s="20">
        <v>339</v>
      </c>
      <c r="I147" s="20">
        <v>339</v>
      </c>
      <c r="J147" s="20">
        <v>0</v>
      </c>
      <c r="K147" s="20"/>
      <c r="L147" s="20">
        <v>0</v>
      </c>
      <c r="M147" s="20">
        <v>0</v>
      </c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2"/>
        <v>66536</v>
      </c>
      <c r="V147" s="21">
        <f t="shared" si="15"/>
        <v>213061</v>
      </c>
      <c r="W147" s="21">
        <f t="shared" si="13"/>
        <v>279597</v>
      </c>
      <c r="X147" s="20">
        <v>279597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1558</v>
      </c>
      <c r="D148" s="20">
        <v>1558</v>
      </c>
      <c r="E148" s="20">
        <v>0</v>
      </c>
      <c r="F148" s="20"/>
      <c r="G148" s="20">
        <v>0</v>
      </c>
      <c r="H148" s="20">
        <v>339</v>
      </c>
      <c r="I148" s="20">
        <v>339</v>
      </c>
      <c r="J148" s="20">
        <v>0</v>
      </c>
      <c r="K148" s="20"/>
      <c r="L148" s="20">
        <v>0</v>
      </c>
      <c r="M148" s="20">
        <v>0</v>
      </c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2"/>
        <v>66536</v>
      </c>
      <c r="V148" s="21">
        <f t="shared" si="15"/>
        <v>0</v>
      </c>
      <c r="W148" s="21">
        <f t="shared" si="13"/>
        <v>66536</v>
      </c>
      <c r="X148" s="20"/>
      <c r="Y148" s="21">
        <f t="shared" si="14"/>
        <v>66536</v>
      </c>
      <c r="AA148">
        <f t="shared" si="16"/>
        <v>1</v>
      </c>
    </row>
    <row r="149" spans="1:27" ht="15.75" hidden="1" thickBot="1" x14ac:dyDescent="0.3">
      <c r="A149" s="18"/>
      <c r="B149" s="19" t="s">
        <v>45</v>
      </c>
      <c r="C149" s="20">
        <v>1558</v>
      </c>
      <c r="D149" s="20">
        <v>1577</v>
      </c>
      <c r="E149" s="20">
        <v>19</v>
      </c>
      <c r="F149" s="20">
        <v>146</v>
      </c>
      <c r="G149" s="20">
        <v>2774</v>
      </c>
      <c r="H149" s="20">
        <v>339</v>
      </c>
      <c r="I149" s="20">
        <v>344</v>
      </c>
      <c r="J149" s="20">
        <v>5</v>
      </c>
      <c r="K149" s="20">
        <v>360</v>
      </c>
      <c r="L149" s="20">
        <v>1800</v>
      </c>
      <c r="M149" s="20">
        <v>0</v>
      </c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2"/>
        <v>71110</v>
      </c>
      <c r="V149" s="21">
        <f t="shared" si="15"/>
        <v>66536</v>
      </c>
      <c r="W149" s="21">
        <f t="shared" si="13"/>
        <v>137646</v>
      </c>
      <c r="X149" s="20">
        <v>137646</v>
      </c>
      <c r="Y149" s="21">
        <f t="shared" si="14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1577</v>
      </c>
      <c r="D150" s="20">
        <v>1577</v>
      </c>
      <c r="E150" s="20">
        <v>0</v>
      </c>
      <c r="F150" s="20">
        <v>146</v>
      </c>
      <c r="G150" s="20">
        <v>0</v>
      </c>
      <c r="H150" s="20">
        <v>344</v>
      </c>
      <c r="I150" s="20">
        <v>344</v>
      </c>
      <c r="J150" s="20">
        <v>0</v>
      </c>
      <c r="K150" s="20"/>
      <c r="L150" s="20">
        <v>0</v>
      </c>
      <c r="M150" s="20">
        <v>0</v>
      </c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2"/>
        <v>68536</v>
      </c>
      <c r="V150" s="21">
        <f t="shared" si="15"/>
        <v>0</v>
      </c>
      <c r="W150" s="21">
        <f t="shared" si="13"/>
        <v>68536</v>
      </c>
      <c r="X150" s="20"/>
      <c r="Y150" s="21">
        <f t="shared" si="14"/>
        <v>68536</v>
      </c>
      <c r="AA150">
        <f t="shared" si="16"/>
        <v>1</v>
      </c>
    </row>
    <row r="151" spans="1:27" ht="15.75" hidden="1" thickBot="1" x14ac:dyDescent="0.3">
      <c r="A151" s="18">
        <v>2015</v>
      </c>
      <c r="B151" s="19" t="s">
        <v>35</v>
      </c>
      <c r="C151" s="20">
        <v>1577</v>
      </c>
      <c r="D151" s="20">
        <v>1586</v>
      </c>
      <c r="E151" s="20">
        <v>9</v>
      </c>
      <c r="F151" s="20">
        <v>146</v>
      </c>
      <c r="G151" s="20">
        <v>1314</v>
      </c>
      <c r="H151" s="20">
        <v>344</v>
      </c>
      <c r="I151" s="20">
        <v>349</v>
      </c>
      <c r="J151" s="20">
        <v>5</v>
      </c>
      <c r="K151" s="20">
        <v>360</v>
      </c>
      <c r="L151" s="20">
        <v>1800</v>
      </c>
      <c r="M151" s="20">
        <v>0</v>
      </c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12"/>
        <v>74509</v>
      </c>
      <c r="V151" s="21">
        <f t="shared" si="15"/>
        <v>68536</v>
      </c>
      <c r="W151" s="21">
        <f t="shared" si="13"/>
        <v>143045</v>
      </c>
      <c r="X151" s="20">
        <v>143100</v>
      </c>
      <c r="Y151" s="21">
        <f t="shared" si="14"/>
        <v>-55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1586</v>
      </c>
      <c r="D152" s="20">
        <v>1614</v>
      </c>
      <c r="E152" s="20">
        <v>28</v>
      </c>
      <c r="F152" s="20">
        <v>146</v>
      </c>
      <c r="G152" s="20">
        <v>4088</v>
      </c>
      <c r="H152" s="20">
        <v>349</v>
      </c>
      <c r="I152" s="20">
        <v>356</v>
      </c>
      <c r="J152" s="20">
        <v>7</v>
      </c>
      <c r="K152" s="20">
        <v>360</v>
      </c>
      <c r="L152" s="20">
        <v>2520</v>
      </c>
      <c r="M152" s="20">
        <v>0</v>
      </c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2"/>
        <v>78003</v>
      </c>
      <c r="V152" s="21">
        <f t="shared" si="15"/>
        <v>-55</v>
      </c>
      <c r="W152" s="21">
        <f t="shared" si="13"/>
        <v>77948</v>
      </c>
      <c r="X152" s="20">
        <v>78000</v>
      </c>
      <c r="Y152" s="21">
        <f t="shared" si="14"/>
        <v>-52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1614</v>
      </c>
      <c r="D153" s="20">
        <v>1655</v>
      </c>
      <c r="E153" s="20">
        <v>41</v>
      </c>
      <c r="F153" s="20">
        <v>146</v>
      </c>
      <c r="G153" s="20">
        <v>5986</v>
      </c>
      <c r="H153" s="20">
        <v>356</v>
      </c>
      <c r="I153" s="20">
        <v>363</v>
      </c>
      <c r="J153" s="20">
        <v>7</v>
      </c>
      <c r="K153" s="20">
        <v>360</v>
      </c>
      <c r="L153" s="20">
        <v>2520</v>
      </c>
      <c r="M153" s="20">
        <v>0</v>
      </c>
      <c r="N153" s="20">
        <v>11959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2"/>
        <v>84860</v>
      </c>
      <c r="V153" s="21">
        <f t="shared" si="15"/>
        <v>-52</v>
      </c>
      <c r="W153" s="21">
        <f t="shared" si="13"/>
        <v>84808</v>
      </c>
      <c r="X153" s="20">
        <v>84808</v>
      </c>
      <c r="Y153" s="21">
        <f t="shared" si="14"/>
        <v>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1655</v>
      </c>
      <c r="D154" s="20">
        <v>1694</v>
      </c>
      <c r="E154" s="20">
        <v>39</v>
      </c>
      <c r="F154" s="20">
        <v>146</v>
      </c>
      <c r="G154" s="20">
        <v>5694</v>
      </c>
      <c r="H154" s="20">
        <v>363</v>
      </c>
      <c r="I154" s="20">
        <v>383</v>
      </c>
      <c r="J154" s="20">
        <v>20</v>
      </c>
      <c r="K154" s="20">
        <v>360</v>
      </c>
      <c r="L154" s="20">
        <v>7200</v>
      </c>
      <c r="M154" s="20">
        <v>0</v>
      </c>
      <c r="N154" s="20">
        <v>11959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2"/>
        <v>89248</v>
      </c>
      <c r="V154" s="21">
        <f t="shared" si="15"/>
        <v>0</v>
      </c>
      <c r="W154" s="21">
        <f t="shared" si="13"/>
        <v>89248</v>
      </c>
      <c r="X154" s="20">
        <v>89248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1694</v>
      </c>
      <c r="D155" s="20">
        <v>1738</v>
      </c>
      <c r="E155" s="20">
        <v>44</v>
      </c>
      <c r="F155" s="20">
        <v>146</v>
      </c>
      <c r="G155" s="20">
        <v>6424</v>
      </c>
      <c r="H155" s="20">
        <v>383</v>
      </c>
      <c r="I155" s="20">
        <v>400</v>
      </c>
      <c r="J155" s="20">
        <v>17</v>
      </c>
      <c r="K155" s="20">
        <v>360</v>
      </c>
      <c r="L155" s="20">
        <v>6120</v>
      </c>
      <c r="M155" s="20">
        <v>0</v>
      </c>
      <c r="N155" s="20">
        <v>11959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2"/>
        <v>88898</v>
      </c>
      <c r="V155" s="21">
        <f t="shared" si="15"/>
        <v>0</v>
      </c>
      <c r="W155" s="21">
        <f t="shared" si="13"/>
        <v>88898</v>
      </c>
      <c r="X155" s="20">
        <v>88898</v>
      </c>
      <c r="Y155" s="21">
        <f t="shared" si="14"/>
        <v>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1738</v>
      </c>
      <c r="D156" s="20">
        <v>1822</v>
      </c>
      <c r="E156" s="20">
        <v>84</v>
      </c>
      <c r="F156" s="20">
        <v>146</v>
      </c>
      <c r="G156" s="20">
        <v>12264</v>
      </c>
      <c r="H156" s="20">
        <v>400</v>
      </c>
      <c r="I156" s="20">
        <v>416</v>
      </c>
      <c r="J156" s="20">
        <v>16</v>
      </c>
      <c r="K156" s="20">
        <v>360</v>
      </c>
      <c r="L156" s="20">
        <v>5760</v>
      </c>
      <c r="M156" s="20">
        <v>0</v>
      </c>
      <c r="N156" s="20">
        <v>11959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2"/>
        <v>94378</v>
      </c>
      <c r="V156" s="21">
        <f t="shared" si="15"/>
        <v>0</v>
      </c>
      <c r="W156" s="21">
        <f t="shared" si="13"/>
        <v>94378</v>
      </c>
      <c r="X156" s="20"/>
      <c r="Y156" s="21">
        <f t="shared" si="14"/>
        <v>94378</v>
      </c>
      <c r="AA156">
        <f t="shared" si="16"/>
        <v>1</v>
      </c>
    </row>
    <row r="157" spans="1:27" ht="15.75" hidden="1" thickBot="1" x14ac:dyDescent="0.3">
      <c r="A157" s="18"/>
      <c r="B157" s="19" t="s">
        <v>41</v>
      </c>
      <c r="C157" s="20">
        <v>1822</v>
      </c>
      <c r="D157" s="20">
        <v>1978</v>
      </c>
      <c r="E157" s="20">
        <v>156</v>
      </c>
      <c r="F157" s="20">
        <v>146</v>
      </c>
      <c r="G157" s="20">
        <v>22776</v>
      </c>
      <c r="H157" s="20">
        <v>416</v>
      </c>
      <c r="I157" s="20">
        <v>435</v>
      </c>
      <c r="J157" s="20">
        <v>19</v>
      </c>
      <c r="K157" s="20">
        <v>360</v>
      </c>
      <c r="L157" s="20">
        <v>6840</v>
      </c>
      <c r="M157" s="20">
        <v>0</v>
      </c>
      <c r="N157" s="20">
        <v>11959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105970</v>
      </c>
      <c r="V157" s="21">
        <f t="shared" si="15"/>
        <v>94378</v>
      </c>
      <c r="W157" s="21">
        <f t="shared" si="13"/>
        <v>200348</v>
      </c>
      <c r="X157" s="20">
        <v>200348</v>
      </c>
      <c r="Y157" s="21">
        <f t="shared" si="14"/>
        <v>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1978</v>
      </c>
      <c r="D158" s="20">
        <v>2056</v>
      </c>
      <c r="E158" s="20">
        <v>78</v>
      </c>
      <c r="F158" s="20">
        <v>146</v>
      </c>
      <c r="G158" s="20">
        <v>11388</v>
      </c>
      <c r="H158" s="20">
        <v>435</v>
      </c>
      <c r="I158" s="20">
        <v>443</v>
      </c>
      <c r="J158" s="20">
        <v>8</v>
      </c>
      <c r="K158" s="20">
        <v>360</v>
      </c>
      <c r="L158" s="20">
        <v>2880</v>
      </c>
      <c r="M158" s="20">
        <v>0</v>
      </c>
      <c r="N158" s="20">
        <v>11959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90622</v>
      </c>
      <c r="V158" s="21">
        <f t="shared" si="15"/>
        <v>0</v>
      </c>
      <c r="W158" s="21">
        <f t="shared" si="13"/>
        <v>90622</v>
      </c>
      <c r="X158" s="20"/>
      <c r="Y158" s="21">
        <f t="shared" si="14"/>
        <v>90622</v>
      </c>
      <c r="AA158">
        <f t="shared" si="16"/>
        <v>1</v>
      </c>
    </row>
    <row r="159" spans="1:27" ht="15.75" hidden="1" thickBot="1" x14ac:dyDescent="0.3">
      <c r="A159" s="18"/>
      <c r="B159" s="19" t="s">
        <v>43</v>
      </c>
      <c r="C159" s="20">
        <v>2056</v>
      </c>
      <c r="D159" s="20">
        <v>2087</v>
      </c>
      <c r="E159" s="20">
        <v>31</v>
      </c>
      <c r="F159" s="20">
        <v>146</v>
      </c>
      <c r="G159" s="20">
        <v>4526</v>
      </c>
      <c r="H159" s="20">
        <v>443</v>
      </c>
      <c r="I159" s="20">
        <v>453</v>
      </c>
      <c r="J159" s="20">
        <v>10</v>
      </c>
      <c r="K159" s="20">
        <v>360</v>
      </c>
      <c r="L159" s="20">
        <v>3600</v>
      </c>
      <c r="M159" s="20">
        <v>0</v>
      </c>
      <c r="N159" s="20">
        <v>11959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84480</v>
      </c>
      <c r="V159" s="21">
        <f t="shared" si="15"/>
        <v>90622</v>
      </c>
      <c r="W159" s="21">
        <f t="shared" si="13"/>
        <v>175102</v>
      </c>
      <c r="X159" s="20">
        <v>175102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2087</v>
      </c>
      <c r="D160" s="20">
        <v>2150</v>
      </c>
      <c r="E160" s="20">
        <v>63</v>
      </c>
      <c r="F160" s="20">
        <v>146</v>
      </c>
      <c r="G160" s="20">
        <v>9198</v>
      </c>
      <c r="H160" s="20">
        <v>453</v>
      </c>
      <c r="I160" s="20">
        <v>467</v>
      </c>
      <c r="J160" s="20">
        <v>14</v>
      </c>
      <c r="K160" s="20">
        <v>360</v>
      </c>
      <c r="L160" s="20">
        <v>5040</v>
      </c>
      <c r="M160" s="20">
        <v>0</v>
      </c>
      <c r="N160" s="20">
        <v>11959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si="12"/>
        <v>90592</v>
      </c>
      <c r="V160" s="21">
        <f t="shared" si="15"/>
        <v>0</v>
      </c>
      <c r="W160" s="21">
        <f t="shared" si="13"/>
        <v>90592</v>
      </c>
      <c r="X160" s="20"/>
      <c r="Y160" s="21">
        <f t="shared" si="14"/>
        <v>90592</v>
      </c>
      <c r="AA160">
        <f t="shared" si="16"/>
        <v>1</v>
      </c>
    </row>
    <row r="161" spans="1:27" ht="15.75" hidden="1" thickBot="1" x14ac:dyDescent="0.3">
      <c r="A161" s="18"/>
      <c r="B161" s="19" t="s">
        <v>45</v>
      </c>
      <c r="C161" s="20">
        <v>2150</v>
      </c>
      <c r="D161" s="20">
        <v>2172</v>
      </c>
      <c r="E161" s="20">
        <v>22</v>
      </c>
      <c r="F161" s="20">
        <v>146</v>
      </c>
      <c r="G161" s="20">
        <v>3212</v>
      </c>
      <c r="H161" s="20">
        <v>467</v>
      </c>
      <c r="I161" s="20">
        <v>478</v>
      </c>
      <c r="J161" s="20">
        <v>11</v>
      </c>
      <c r="K161" s="20">
        <v>360</v>
      </c>
      <c r="L161" s="20">
        <v>3960</v>
      </c>
      <c r="M161" s="20">
        <v>0</v>
      </c>
      <c r="N161" s="20">
        <v>11959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ref="U161:U192" si="17">G161+L161+M161+R161+S161+N161+Q161+T161</f>
        <v>83526</v>
      </c>
      <c r="V161" s="21">
        <f t="shared" si="15"/>
        <v>90592</v>
      </c>
      <c r="W161" s="21">
        <f t="shared" si="13"/>
        <v>174118</v>
      </c>
      <c r="X161" s="20">
        <v>83526</v>
      </c>
      <c r="Y161" s="21">
        <f t="shared" si="14"/>
        <v>90592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2172</v>
      </c>
      <c r="D162" s="20">
        <v>2192</v>
      </c>
      <c r="E162" s="20">
        <v>20</v>
      </c>
      <c r="F162" s="20">
        <v>146</v>
      </c>
      <c r="G162" s="20">
        <v>2920</v>
      </c>
      <c r="H162" s="20">
        <v>478</v>
      </c>
      <c r="I162" s="20">
        <v>499</v>
      </c>
      <c r="J162" s="20">
        <v>21</v>
      </c>
      <c r="K162" s="20">
        <v>360</v>
      </c>
      <c r="L162" s="20">
        <v>7560</v>
      </c>
      <c r="M162" s="20">
        <v>0</v>
      </c>
      <c r="N162" s="20">
        <v>11665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si="17"/>
        <v>86540</v>
      </c>
      <c r="V162" s="21">
        <f t="shared" si="15"/>
        <v>90592</v>
      </c>
      <c r="W162" s="21">
        <f t="shared" si="13"/>
        <v>177132</v>
      </c>
      <c r="X162" s="20">
        <v>177132</v>
      </c>
      <c r="Y162" s="21">
        <f t="shared" si="14"/>
        <v>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2192</v>
      </c>
      <c r="D163" s="20">
        <v>2224</v>
      </c>
      <c r="E163" s="20">
        <v>32</v>
      </c>
      <c r="F163" s="20">
        <v>146</v>
      </c>
      <c r="G163" s="20">
        <v>4672</v>
      </c>
      <c r="H163" s="20">
        <v>499</v>
      </c>
      <c r="I163" s="20">
        <v>515</v>
      </c>
      <c r="J163" s="20">
        <v>16</v>
      </c>
      <c r="K163" s="20">
        <v>360</v>
      </c>
      <c r="L163" s="20">
        <v>5760</v>
      </c>
      <c r="M163" s="20">
        <v>0</v>
      </c>
      <c r="N163" s="20">
        <v>11665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96492</v>
      </c>
      <c r="V163" s="21">
        <f t="shared" si="15"/>
        <v>0</v>
      </c>
      <c r="W163" s="21">
        <f t="shared" si="13"/>
        <v>96492</v>
      </c>
      <c r="X163" s="20"/>
      <c r="Y163" s="21">
        <f t="shared" si="14"/>
        <v>96492</v>
      </c>
      <c r="AA163">
        <f t="shared" si="16"/>
        <v>1</v>
      </c>
    </row>
    <row r="164" spans="1:27" ht="15.75" hidden="1" thickBot="1" x14ac:dyDescent="0.3">
      <c r="A164" s="18"/>
      <c r="B164" s="19" t="s">
        <v>36</v>
      </c>
      <c r="C164" s="20">
        <v>2224</v>
      </c>
      <c r="D164" s="20">
        <v>2302</v>
      </c>
      <c r="E164" s="20">
        <v>78</v>
      </c>
      <c r="F164" s="20">
        <v>146</v>
      </c>
      <c r="G164" s="20">
        <v>11388</v>
      </c>
      <c r="H164" s="20">
        <v>515</v>
      </c>
      <c r="I164" s="20">
        <v>535</v>
      </c>
      <c r="J164" s="20">
        <v>20</v>
      </c>
      <c r="K164" s="20">
        <v>360</v>
      </c>
      <c r="L164" s="20">
        <v>7200</v>
      </c>
      <c r="M164" s="20">
        <v>0</v>
      </c>
      <c r="N164" s="20">
        <v>11665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104648</v>
      </c>
      <c r="V164" s="21">
        <f t="shared" si="15"/>
        <v>96492</v>
      </c>
      <c r="W164" s="21">
        <f t="shared" si="13"/>
        <v>201140</v>
      </c>
      <c r="X164" s="20">
        <v>201140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2302</v>
      </c>
      <c r="D165" s="20">
        <v>2349</v>
      </c>
      <c r="E165" s="20">
        <v>47</v>
      </c>
      <c r="F165" s="20">
        <v>146</v>
      </c>
      <c r="G165" s="20">
        <v>6862</v>
      </c>
      <c r="H165" s="20">
        <v>535</v>
      </c>
      <c r="I165" s="20">
        <v>564</v>
      </c>
      <c r="J165" s="20">
        <v>29</v>
      </c>
      <c r="K165" s="20">
        <v>360</v>
      </c>
      <c r="L165" s="20">
        <v>10440</v>
      </c>
      <c r="M165" s="20">
        <v>0</v>
      </c>
      <c r="N165" s="20">
        <v>11665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7"/>
        <v>103362</v>
      </c>
      <c r="V165" s="21">
        <f t="shared" si="15"/>
        <v>0</v>
      </c>
      <c r="W165" s="21">
        <f t="shared" si="13"/>
        <v>103362</v>
      </c>
      <c r="X165" s="20">
        <v>103362</v>
      </c>
      <c r="Y165" s="21">
        <f t="shared" si="14"/>
        <v>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2349</v>
      </c>
      <c r="D166" s="20">
        <v>2384</v>
      </c>
      <c r="E166" s="20">
        <v>35</v>
      </c>
      <c r="F166" s="20">
        <v>146</v>
      </c>
      <c r="G166" s="20">
        <v>5110</v>
      </c>
      <c r="H166" s="20">
        <v>564</v>
      </c>
      <c r="I166" s="20">
        <v>582</v>
      </c>
      <c r="J166" s="20">
        <v>18</v>
      </c>
      <c r="K166" s="20">
        <v>360</v>
      </c>
      <c r="L166" s="20">
        <v>6480</v>
      </c>
      <c r="M166" s="20">
        <v>0</v>
      </c>
      <c r="N166" s="20">
        <v>11709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17"/>
        <v>97694</v>
      </c>
      <c r="V166" s="21">
        <f t="shared" si="15"/>
        <v>0</v>
      </c>
      <c r="W166" s="21">
        <f t="shared" si="13"/>
        <v>97694</v>
      </c>
      <c r="X166" s="20"/>
      <c r="Y166" s="21">
        <f t="shared" si="14"/>
        <v>97694</v>
      </c>
      <c r="AA166">
        <f t="shared" si="16"/>
        <v>1</v>
      </c>
    </row>
    <row r="167" spans="1:27" ht="15.75" hidden="1" thickBot="1" x14ac:dyDescent="0.3">
      <c r="A167" s="18"/>
      <c r="B167" s="19" t="s">
        <v>39</v>
      </c>
      <c r="C167" s="20">
        <v>2384</v>
      </c>
      <c r="D167" s="20">
        <v>2395</v>
      </c>
      <c r="E167" s="20">
        <v>11</v>
      </c>
      <c r="F167" s="20">
        <v>146</v>
      </c>
      <c r="G167" s="20">
        <v>1606</v>
      </c>
      <c r="H167" s="20">
        <v>582</v>
      </c>
      <c r="I167" s="20">
        <v>583</v>
      </c>
      <c r="J167" s="20">
        <v>1</v>
      </c>
      <c r="K167" s="20">
        <v>360</v>
      </c>
      <c r="L167" s="20">
        <v>360</v>
      </c>
      <c r="M167" s="20">
        <v>0</v>
      </c>
      <c r="N167" s="20">
        <v>11709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88070</v>
      </c>
      <c r="V167" s="21">
        <f t="shared" si="15"/>
        <v>97694</v>
      </c>
      <c r="W167" s="21">
        <f t="shared" si="13"/>
        <v>185764</v>
      </c>
      <c r="X167" s="20">
        <v>88070</v>
      </c>
      <c r="Y167" s="21">
        <f t="shared" si="14"/>
        <v>97694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2395</v>
      </c>
      <c r="D168" s="20">
        <v>2452</v>
      </c>
      <c r="E168" s="20">
        <v>57</v>
      </c>
      <c r="F168" s="20">
        <v>146</v>
      </c>
      <c r="G168" s="20">
        <v>8322</v>
      </c>
      <c r="H168" s="20">
        <v>583</v>
      </c>
      <c r="I168" s="20">
        <v>585</v>
      </c>
      <c r="J168" s="20">
        <v>2</v>
      </c>
      <c r="K168" s="20">
        <v>360</v>
      </c>
      <c r="L168" s="20">
        <v>720</v>
      </c>
      <c r="M168" s="20">
        <v>0</v>
      </c>
      <c r="N168" s="20">
        <v>11709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95146</v>
      </c>
      <c r="V168" s="21">
        <f t="shared" si="15"/>
        <v>97694</v>
      </c>
      <c r="W168" s="21">
        <f t="shared" si="13"/>
        <v>192840</v>
      </c>
      <c r="X168" s="20">
        <v>95146</v>
      </c>
      <c r="Y168" s="21">
        <f t="shared" si="14"/>
        <v>97694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2452</v>
      </c>
      <c r="D169" s="20">
        <v>2454</v>
      </c>
      <c r="E169" s="20">
        <v>2</v>
      </c>
      <c r="F169" s="20">
        <v>146</v>
      </c>
      <c r="G169" s="20">
        <v>292</v>
      </c>
      <c r="H169" s="20">
        <v>585</v>
      </c>
      <c r="I169" s="20">
        <v>587</v>
      </c>
      <c r="J169" s="20">
        <v>2</v>
      </c>
      <c r="K169" s="20">
        <v>360</v>
      </c>
      <c r="L169" s="20">
        <v>720</v>
      </c>
      <c r="M169" s="20">
        <v>0</v>
      </c>
      <c r="N169" s="20">
        <v>11315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86722</v>
      </c>
      <c r="V169" s="21">
        <f t="shared" si="15"/>
        <v>97694</v>
      </c>
      <c r="W169" s="21">
        <f t="shared" si="13"/>
        <v>184416</v>
      </c>
      <c r="X169" s="20">
        <v>86722</v>
      </c>
      <c r="Y169" s="21">
        <f t="shared" si="14"/>
        <v>97694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2454</v>
      </c>
      <c r="D170" s="20">
        <v>2465</v>
      </c>
      <c r="E170" s="20">
        <v>11</v>
      </c>
      <c r="F170" s="20">
        <v>146</v>
      </c>
      <c r="G170" s="20">
        <v>1606</v>
      </c>
      <c r="H170" s="20">
        <v>587</v>
      </c>
      <c r="I170" s="20">
        <v>588</v>
      </c>
      <c r="J170" s="20">
        <v>1</v>
      </c>
      <c r="K170" s="20">
        <v>360</v>
      </c>
      <c r="L170" s="20">
        <v>360</v>
      </c>
      <c r="M170" s="20">
        <v>0</v>
      </c>
      <c r="N170" s="20">
        <v>11315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87676</v>
      </c>
      <c r="V170" s="21">
        <f t="shared" si="15"/>
        <v>97694</v>
      </c>
      <c r="W170" s="21">
        <f t="shared" si="13"/>
        <v>185370</v>
      </c>
      <c r="X170" s="20">
        <v>87676</v>
      </c>
      <c r="Y170" s="21">
        <f t="shared" si="14"/>
        <v>97694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2465</v>
      </c>
      <c r="D171" s="20">
        <v>2486</v>
      </c>
      <c r="E171" s="20">
        <v>21</v>
      </c>
      <c r="F171" s="20">
        <v>146</v>
      </c>
      <c r="G171" s="20">
        <v>3066</v>
      </c>
      <c r="H171" s="20">
        <v>588</v>
      </c>
      <c r="I171" s="20">
        <v>602</v>
      </c>
      <c r="J171" s="20">
        <v>14</v>
      </c>
      <c r="K171" s="20">
        <v>360</v>
      </c>
      <c r="L171" s="20">
        <v>5040</v>
      </c>
      <c r="M171" s="20">
        <v>0</v>
      </c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89501</v>
      </c>
      <c r="V171" s="21">
        <f t="shared" si="15"/>
        <v>97694</v>
      </c>
      <c r="W171" s="21">
        <f t="shared" si="13"/>
        <v>187195</v>
      </c>
      <c r="X171" s="20">
        <v>97694</v>
      </c>
      <c r="Y171" s="21">
        <f t="shared" si="14"/>
        <v>89501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2486</v>
      </c>
      <c r="D172" s="20">
        <v>2496</v>
      </c>
      <c r="E172" s="20">
        <v>10</v>
      </c>
      <c r="F172" s="20">
        <v>146</v>
      </c>
      <c r="G172" s="20">
        <v>1460</v>
      </c>
      <c r="H172" s="20">
        <v>602</v>
      </c>
      <c r="I172" s="20">
        <v>624</v>
      </c>
      <c r="J172" s="20">
        <v>22</v>
      </c>
      <c r="K172" s="20">
        <v>360</v>
      </c>
      <c r="L172" s="20">
        <v>7920</v>
      </c>
      <c r="M172" s="20">
        <v>0</v>
      </c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90775</v>
      </c>
      <c r="V172" s="21">
        <f t="shared" si="15"/>
        <v>89501</v>
      </c>
      <c r="W172" s="21">
        <f t="shared" si="13"/>
        <v>180276</v>
      </c>
      <c r="X172" s="20">
        <v>180276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2496</v>
      </c>
      <c r="D173" s="20">
        <v>2533</v>
      </c>
      <c r="E173" s="20">
        <v>37</v>
      </c>
      <c r="F173" s="20">
        <v>146</v>
      </c>
      <c r="G173" s="20">
        <v>5402</v>
      </c>
      <c r="H173" s="20">
        <v>624</v>
      </c>
      <c r="I173" s="20">
        <v>650</v>
      </c>
      <c r="J173" s="20">
        <v>26</v>
      </c>
      <c r="K173" s="20">
        <v>360</v>
      </c>
      <c r="L173" s="20">
        <v>9360</v>
      </c>
      <c r="M173" s="20">
        <v>0</v>
      </c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96157</v>
      </c>
      <c r="V173" s="21">
        <f t="shared" si="15"/>
        <v>0</v>
      </c>
      <c r="W173" s="21">
        <f t="shared" si="13"/>
        <v>96157</v>
      </c>
      <c r="X173" s="20"/>
      <c r="Y173" s="21">
        <f t="shared" si="14"/>
        <v>96157</v>
      </c>
      <c r="AA173">
        <f t="shared" si="16"/>
        <v>1</v>
      </c>
    </row>
    <row r="174" spans="1:27" ht="15.75" hidden="1" thickBot="1" x14ac:dyDescent="0.3">
      <c r="A174" s="18"/>
      <c r="B174" s="19" t="s">
        <v>46</v>
      </c>
      <c r="C174" s="20">
        <v>2533</v>
      </c>
      <c r="D174" s="20">
        <v>2571</v>
      </c>
      <c r="E174" s="20">
        <v>38</v>
      </c>
      <c r="F174" s="20">
        <v>146</v>
      </c>
      <c r="G174" s="20">
        <v>5548</v>
      </c>
      <c r="H174" s="20">
        <v>650</v>
      </c>
      <c r="I174" s="20">
        <v>693</v>
      </c>
      <c r="J174" s="20">
        <v>43</v>
      </c>
      <c r="K174" s="20">
        <v>360</v>
      </c>
      <c r="L174" s="20">
        <v>15480</v>
      </c>
      <c r="M174" s="20">
        <v>0</v>
      </c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102423</v>
      </c>
      <c r="V174" s="21">
        <f t="shared" si="15"/>
        <v>96157</v>
      </c>
      <c r="W174" s="21">
        <f t="shared" si="13"/>
        <v>198580</v>
      </c>
      <c r="X174" s="20">
        <v>102423</v>
      </c>
      <c r="Y174" s="21">
        <f t="shared" si="14"/>
        <v>96157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78">
        <v>2571</v>
      </c>
      <c r="D175" s="78">
        <v>2617</v>
      </c>
      <c r="E175" s="39">
        <v>46</v>
      </c>
      <c r="F175" s="39">
        <v>146</v>
      </c>
      <c r="G175" s="69">
        <v>6716</v>
      </c>
      <c r="H175" s="78">
        <v>693</v>
      </c>
      <c r="I175" s="79">
        <v>729</v>
      </c>
      <c r="J175" s="39">
        <v>36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20124</v>
      </c>
      <c r="M175" s="69">
        <v>3731</v>
      </c>
      <c r="N175" s="69">
        <v>7000</v>
      </c>
      <c r="O175" s="41"/>
      <c r="P175" s="41"/>
      <c r="Q175" s="69"/>
      <c r="R175" s="69"/>
      <c r="S175" s="69">
        <v>76410</v>
      </c>
      <c r="T175" s="69"/>
      <c r="U175" s="69">
        <f t="shared" si="17"/>
        <v>113981</v>
      </c>
      <c r="V175" s="41">
        <f t="shared" si="15"/>
        <v>96157</v>
      </c>
      <c r="W175" s="41">
        <f t="shared" si="13"/>
        <v>210138</v>
      </c>
      <c r="X175" s="42">
        <v>110250</v>
      </c>
      <c r="Y175" s="41">
        <f t="shared" si="14"/>
        <v>99888</v>
      </c>
      <c r="AA175">
        <f t="shared" si="16"/>
        <v>0</v>
      </c>
    </row>
    <row r="176" spans="1:27" hidden="1" x14ac:dyDescent="0.25">
      <c r="A176" s="18"/>
      <c r="B176" s="43" t="s">
        <v>36</v>
      </c>
      <c r="C176" s="80">
        <v>2617</v>
      </c>
      <c r="D176" s="80">
        <v>2667</v>
      </c>
      <c r="E176" s="44">
        <v>50</v>
      </c>
      <c r="F176" s="44">
        <v>146</v>
      </c>
      <c r="G176" s="70">
        <v>7300</v>
      </c>
      <c r="H176" s="80">
        <v>729</v>
      </c>
      <c r="I176" s="81">
        <v>771</v>
      </c>
      <c r="J176" s="44">
        <v>42</v>
      </c>
      <c r="K176" s="44">
        <f>IF(J176&lt;=120,559,IF(AND(J176&gt;=121,J176&lt;=150),739,IF(AND(J176&gt;=151,J176&lt;=200),1279,IF(J176&gt;=201,2359,))))</f>
        <v>559</v>
      </c>
      <c r="L176" s="70">
        <f t="shared" ref="L176:L186" si="18">IF(K176=559,K176*J176,IF(K176=739,120*559+(J176-120)*739,IF(K176=1279,120*559+30*739+(J176-150)*1279,IF(K176=2359,120*559+30*739+50*1279+(J176-200)*2359,))))</f>
        <v>23478</v>
      </c>
      <c r="M176" s="70">
        <v>3731</v>
      </c>
      <c r="N176" s="70">
        <v>7000</v>
      </c>
      <c r="O176" s="46"/>
      <c r="P176" s="46"/>
      <c r="Q176" s="70"/>
      <c r="R176" s="70"/>
      <c r="S176" s="70">
        <v>76410</v>
      </c>
      <c r="T176" s="70"/>
      <c r="U176" s="70">
        <f t="shared" si="17"/>
        <v>117919</v>
      </c>
      <c r="V176" s="46">
        <f t="shared" si="15"/>
        <v>99888</v>
      </c>
      <c r="W176" s="46">
        <f t="shared" si="13"/>
        <v>217807</v>
      </c>
      <c r="X176" s="47">
        <v>103619</v>
      </c>
      <c r="Y176" s="46">
        <f t="shared" si="14"/>
        <v>114188</v>
      </c>
      <c r="AA176">
        <f t="shared" si="16"/>
        <v>0</v>
      </c>
    </row>
    <row r="177" spans="1:27" hidden="1" x14ac:dyDescent="0.25">
      <c r="A177" s="18"/>
      <c r="B177" s="43" t="s">
        <v>37</v>
      </c>
      <c r="C177" s="80">
        <v>2667</v>
      </c>
      <c r="D177" s="80">
        <v>2693</v>
      </c>
      <c r="E177" s="44">
        <v>26</v>
      </c>
      <c r="F177" s="44">
        <v>146</v>
      </c>
      <c r="G177" s="70">
        <v>3796</v>
      </c>
      <c r="H177" s="80">
        <v>771</v>
      </c>
      <c r="I177" s="81">
        <v>806</v>
      </c>
      <c r="J177" s="44">
        <v>35</v>
      </c>
      <c r="K177" s="44">
        <f t="shared" ref="K177:K198" si="19">IF(J177&lt;=120,559,IF(AND(J177&gt;=121,J177&lt;=150),739,IF(AND(J177&gt;=151,J177&lt;=200),1279,IF(J177&gt;=201,2359,))))</f>
        <v>559</v>
      </c>
      <c r="L177" s="70">
        <f t="shared" si="18"/>
        <v>19565</v>
      </c>
      <c r="M177" s="70">
        <v>3731</v>
      </c>
      <c r="N177" s="70">
        <v>7000</v>
      </c>
      <c r="O177" s="46"/>
      <c r="P177" s="46"/>
      <c r="Q177" s="70"/>
      <c r="R177" s="70"/>
      <c r="S177" s="70">
        <v>76410</v>
      </c>
      <c r="T177" s="70"/>
      <c r="U177" s="70">
        <f t="shared" si="17"/>
        <v>110502</v>
      </c>
      <c r="V177" s="46">
        <f t="shared" si="15"/>
        <v>114188</v>
      </c>
      <c r="W177" s="46">
        <f t="shared" si="13"/>
        <v>224690</v>
      </c>
      <c r="X177" s="47">
        <v>110502</v>
      </c>
      <c r="Y177" s="46">
        <f t="shared" si="14"/>
        <v>114188</v>
      </c>
      <c r="AA177">
        <f t="shared" si="16"/>
        <v>0</v>
      </c>
    </row>
    <row r="178" spans="1:27" hidden="1" x14ac:dyDescent="0.25">
      <c r="A178" s="18"/>
      <c r="B178" s="43" t="s">
        <v>38</v>
      </c>
      <c r="C178" s="80">
        <v>2693</v>
      </c>
      <c r="D178" s="80">
        <v>2706</v>
      </c>
      <c r="E178" s="44">
        <v>13</v>
      </c>
      <c r="F178" s="44">
        <v>146</v>
      </c>
      <c r="G178" s="70">
        <v>1898</v>
      </c>
      <c r="H178" s="80">
        <v>806</v>
      </c>
      <c r="I178" s="81">
        <v>830</v>
      </c>
      <c r="J178" s="44">
        <v>24</v>
      </c>
      <c r="K178" s="44">
        <f t="shared" si="19"/>
        <v>559</v>
      </c>
      <c r="L178" s="70">
        <f t="shared" si="18"/>
        <v>13416</v>
      </c>
      <c r="M178" s="70">
        <v>3731</v>
      </c>
      <c r="N178" s="70">
        <v>7000</v>
      </c>
      <c r="O178" s="46"/>
      <c r="P178" s="46"/>
      <c r="Q178" s="70"/>
      <c r="R178" s="70"/>
      <c r="S178" s="70">
        <v>76410</v>
      </c>
      <c r="T178" s="70"/>
      <c r="U178" s="70">
        <f t="shared" si="17"/>
        <v>102455</v>
      </c>
      <c r="V178" s="46">
        <f t="shared" si="15"/>
        <v>114188</v>
      </c>
      <c r="W178" s="46">
        <f t="shared" si="13"/>
        <v>216643</v>
      </c>
      <c r="X178" s="47">
        <v>102455</v>
      </c>
      <c r="Y178" s="46">
        <f t="shared" si="14"/>
        <v>114188</v>
      </c>
      <c r="AA178">
        <f t="shared" si="16"/>
        <v>0</v>
      </c>
    </row>
    <row r="179" spans="1:27" hidden="1" x14ac:dyDescent="0.25">
      <c r="A179" s="18"/>
      <c r="B179" s="43" t="s">
        <v>39</v>
      </c>
      <c r="C179" s="80">
        <v>2706</v>
      </c>
      <c r="D179" s="80">
        <v>2709</v>
      </c>
      <c r="E179" s="44">
        <v>3</v>
      </c>
      <c r="F179" s="44">
        <v>146</v>
      </c>
      <c r="G179" s="70">
        <v>438</v>
      </c>
      <c r="H179" s="80">
        <v>830</v>
      </c>
      <c r="I179" s="81">
        <v>838</v>
      </c>
      <c r="J179" s="44">
        <v>8</v>
      </c>
      <c r="K179" s="44">
        <f t="shared" si="19"/>
        <v>559</v>
      </c>
      <c r="L179" s="70">
        <f t="shared" si="18"/>
        <v>4472</v>
      </c>
      <c r="M179" s="70">
        <v>3731</v>
      </c>
      <c r="N179" s="70">
        <v>7000</v>
      </c>
      <c r="O179" s="46"/>
      <c r="P179" s="46"/>
      <c r="Q179" s="70"/>
      <c r="R179" s="70"/>
      <c r="S179" s="70">
        <v>76410</v>
      </c>
      <c r="T179" s="70"/>
      <c r="U179" s="70">
        <f t="shared" si="17"/>
        <v>92051</v>
      </c>
      <c r="V179" s="46">
        <f t="shared" si="15"/>
        <v>114188</v>
      </c>
      <c r="W179" s="46">
        <f t="shared" si="13"/>
        <v>206239</v>
      </c>
      <c r="X179" s="47">
        <v>91051</v>
      </c>
      <c r="Y179" s="46">
        <f t="shared" si="14"/>
        <v>115188</v>
      </c>
      <c r="AA179">
        <f t="shared" si="16"/>
        <v>0</v>
      </c>
    </row>
    <row r="180" spans="1:27" hidden="1" x14ac:dyDescent="0.25">
      <c r="A180" s="18"/>
      <c r="B180" s="43" t="s">
        <v>40</v>
      </c>
      <c r="C180" s="80">
        <v>2709</v>
      </c>
      <c r="D180" s="80">
        <v>2710</v>
      </c>
      <c r="E180" s="44">
        <v>1</v>
      </c>
      <c r="F180" s="44">
        <v>146</v>
      </c>
      <c r="G180" s="70">
        <v>146</v>
      </c>
      <c r="H180" s="80">
        <v>838</v>
      </c>
      <c r="I180" s="81">
        <v>838</v>
      </c>
      <c r="J180" s="44">
        <v>0</v>
      </c>
      <c r="K180" s="44">
        <f t="shared" si="19"/>
        <v>559</v>
      </c>
      <c r="L180" s="70">
        <f t="shared" si="18"/>
        <v>0</v>
      </c>
      <c r="M180" s="70">
        <v>3731</v>
      </c>
      <c r="N180" s="70">
        <v>7000</v>
      </c>
      <c r="O180" s="46"/>
      <c r="P180" s="46"/>
      <c r="Q180" s="70"/>
      <c r="R180" s="70"/>
      <c r="S180" s="70">
        <v>76410</v>
      </c>
      <c r="T180" s="70"/>
      <c r="U180" s="70">
        <f t="shared" si="17"/>
        <v>87287</v>
      </c>
      <c r="V180" s="46">
        <f t="shared" si="15"/>
        <v>115188</v>
      </c>
      <c r="W180" s="46">
        <f t="shared" si="13"/>
        <v>202475</v>
      </c>
      <c r="X180" s="47">
        <v>202475</v>
      </c>
      <c r="Y180" s="46">
        <f t="shared" si="14"/>
        <v>0</v>
      </c>
      <c r="AA180">
        <f t="shared" si="16"/>
        <v>0</v>
      </c>
    </row>
    <row r="181" spans="1:27" hidden="1" x14ac:dyDescent="0.25">
      <c r="A181" s="18"/>
      <c r="B181" s="43" t="s">
        <v>41</v>
      </c>
      <c r="C181" s="80">
        <v>2710</v>
      </c>
      <c r="D181" s="80">
        <v>2813</v>
      </c>
      <c r="E181" s="44">
        <v>103</v>
      </c>
      <c r="F181" s="44">
        <v>146</v>
      </c>
      <c r="G181" s="70">
        <v>15038</v>
      </c>
      <c r="H181" s="80">
        <v>838</v>
      </c>
      <c r="I181" s="81">
        <v>863</v>
      </c>
      <c r="J181" s="44">
        <v>25</v>
      </c>
      <c r="K181" s="44">
        <f t="shared" si="19"/>
        <v>559</v>
      </c>
      <c r="L181" s="70">
        <f t="shared" si="18"/>
        <v>13975</v>
      </c>
      <c r="M181" s="70">
        <v>3731</v>
      </c>
      <c r="N181" s="70">
        <v>7000</v>
      </c>
      <c r="O181" s="46"/>
      <c r="P181" s="46"/>
      <c r="Q181" s="70"/>
      <c r="R181" s="70"/>
      <c r="S181" s="70">
        <v>76410</v>
      </c>
      <c r="T181" s="70"/>
      <c r="U181" s="70">
        <f t="shared" si="17"/>
        <v>116154</v>
      </c>
      <c r="V181" s="46">
        <f t="shared" si="15"/>
        <v>0</v>
      </c>
      <c r="W181" s="46">
        <f t="shared" si="13"/>
        <v>116154</v>
      </c>
      <c r="X181" s="47">
        <v>116154</v>
      </c>
      <c r="Y181" s="46">
        <f t="shared" si="14"/>
        <v>0</v>
      </c>
      <c r="AA181">
        <f t="shared" si="16"/>
        <v>0</v>
      </c>
    </row>
    <row r="182" spans="1:27" hidden="1" x14ac:dyDescent="0.25">
      <c r="A182" s="18"/>
      <c r="B182" s="43" t="s">
        <v>42</v>
      </c>
      <c r="C182" s="80">
        <v>2813</v>
      </c>
      <c r="D182" s="80">
        <v>3184</v>
      </c>
      <c r="E182" s="44">
        <f>D182-C182</f>
        <v>371</v>
      </c>
      <c r="F182" s="44">
        <v>146</v>
      </c>
      <c r="G182" s="70">
        <f>F182*E182</f>
        <v>54166</v>
      </c>
      <c r="H182" s="80">
        <v>863</v>
      </c>
      <c r="I182" s="81">
        <v>972</v>
      </c>
      <c r="J182" s="44">
        <f>I182-H182</f>
        <v>109</v>
      </c>
      <c r="K182" s="44">
        <f t="shared" si="19"/>
        <v>559</v>
      </c>
      <c r="L182" s="70">
        <f t="shared" si="18"/>
        <v>60931</v>
      </c>
      <c r="M182" s="70">
        <v>3731</v>
      </c>
      <c r="N182" s="70">
        <v>7981</v>
      </c>
      <c r="O182" s="46"/>
      <c r="P182" s="46"/>
      <c r="Q182" s="70"/>
      <c r="R182" s="70"/>
      <c r="S182" s="70">
        <v>76410</v>
      </c>
      <c r="T182" s="70"/>
      <c r="U182" s="70">
        <f t="shared" si="17"/>
        <v>203219</v>
      </c>
      <c r="V182" s="46">
        <f t="shared" si="15"/>
        <v>0</v>
      </c>
      <c r="W182" s="46">
        <f t="shared" si="13"/>
        <v>203219</v>
      </c>
      <c r="X182" s="47">
        <v>203219</v>
      </c>
      <c r="Y182" s="46">
        <f t="shared" si="14"/>
        <v>0</v>
      </c>
      <c r="AA182">
        <f t="shared" si="16"/>
        <v>0</v>
      </c>
    </row>
    <row r="183" spans="1:27" hidden="1" x14ac:dyDescent="0.25">
      <c r="A183" s="18"/>
      <c r="B183" s="43" t="s">
        <v>43</v>
      </c>
      <c r="C183" s="80">
        <f>D182</f>
        <v>3184</v>
      </c>
      <c r="D183" s="80">
        <v>3513</v>
      </c>
      <c r="E183" s="44">
        <f t="shared" ref="E183:E186" si="20">D183-C183</f>
        <v>329</v>
      </c>
      <c r="F183" s="44">
        <v>146</v>
      </c>
      <c r="G183" s="70">
        <f t="shared" ref="G183:G186" si="21">F183*E183</f>
        <v>48034</v>
      </c>
      <c r="H183" s="80">
        <f>I182</f>
        <v>972</v>
      </c>
      <c r="I183" s="80">
        <v>1103</v>
      </c>
      <c r="J183" s="44">
        <f t="shared" ref="J183:J186" si="22">I183-H183</f>
        <v>131</v>
      </c>
      <c r="K183" s="44">
        <f t="shared" si="19"/>
        <v>739</v>
      </c>
      <c r="L183" s="70">
        <f t="shared" si="18"/>
        <v>75209</v>
      </c>
      <c r="M183" s="70">
        <v>3731</v>
      </c>
      <c r="N183" s="70">
        <v>7997</v>
      </c>
      <c r="O183" s="46"/>
      <c r="P183" s="46"/>
      <c r="Q183" s="70"/>
      <c r="R183" s="70"/>
      <c r="S183" s="70">
        <v>76410</v>
      </c>
      <c r="T183" s="70"/>
      <c r="U183" s="70">
        <f t="shared" si="17"/>
        <v>211381</v>
      </c>
      <c r="V183" s="46">
        <f t="shared" si="15"/>
        <v>0</v>
      </c>
      <c r="W183" s="46">
        <f t="shared" si="13"/>
        <v>211381</v>
      </c>
      <c r="X183" s="73"/>
      <c r="Y183" s="46">
        <f t="shared" si="14"/>
        <v>211381</v>
      </c>
    </row>
    <row r="184" spans="1:27" hidden="1" x14ac:dyDescent="0.25">
      <c r="A184" s="18"/>
      <c r="B184" s="43" t="s">
        <v>44</v>
      </c>
      <c r="C184" s="80">
        <f t="shared" ref="C184:C186" si="23">D183</f>
        <v>3513</v>
      </c>
      <c r="D184" s="80">
        <v>3848</v>
      </c>
      <c r="E184" s="44">
        <f t="shared" si="20"/>
        <v>335</v>
      </c>
      <c r="F184" s="44">
        <v>146</v>
      </c>
      <c r="G184" s="70">
        <f t="shared" si="21"/>
        <v>48910</v>
      </c>
      <c r="H184" s="80">
        <f t="shared" ref="H184:H186" si="24">I183</f>
        <v>1103</v>
      </c>
      <c r="I184" s="80">
        <v>1174</v>
      </c>
      <c r="J184" s="44">
        <f t="shared" si="22"/>
        <v>71</v>
      </c>
      <c r="K184" s="44">
        <v>559</v>
      </c>
      <c r="L184" s="70">
        <f t="shared" si="18"/>
        <v>39689</v>
      </c>
      <c r="M184" s="70">
        <v>3731</v>
      </c>
      <c r="N184" s="70">
        <v>7990</v>
      </c>
      <c r="O184" s="46"/>
      <c r="P184" s="46"/>
      <c r="Q184" s="70"/>
      <c r="R184" s="70"/>
      <c r="S184" s="70">
        <v>76410</v>
      </c>
      <c r="T184" s="70"/>
      <c r="U184" s="70">
        <f t="shared" si="17"/>
        <v>176730</v>
      </c>
      <c r="V184" s="46">
        <f t="shared" si="15"/>
        <v>211381</v>
      </c>
      <c r="W184" s="46">
        <f t="shared" si="13"/>
        <v>388111</v>
      </c>
      <c r="X184" s="73">
        <v>388111</v>
      </c>
      <c r="Y184" s="46">
        <f t="shared" si="14"/>
        <v>0</v>
      </c>
    </row>
    <row r="185" spans="1:27" hidden="1" x14ac:dyDescent="0.25">
      <c r="A185" s="18"/>
      <c r="B185" s="43" t="s">
        <v>45</v>
      </c>
      <c r="C185" s="80">
        <f t="shared" si="23"/>
        <v>3848</v>
      </c>
      <c r="D185" s="80">
        <v>4274</v>
      </c>
      <c r="E185" s="44">
        <f t="shared" si="20"/>
        <v>426</v>
      </c>
      <c r="F185" s="44">
        <v>146</v>
      </c>
      <c r="G185" s="70">
        <f t="shared" si="21"/>
        <v>62196</v>
      </c>
      <c r="H185" s="80">
        <f t="shared" si="24"/>
        <v>1174</v>
      </c>
      <c r="I185" s="80">
        <v>1318</v>
      </c>
      <c r="J185" s="44">
        <f t="shared" si="22"/>
        <v>144</v>
      </c>
      <c r="K185" s="44">
        <f t="shared" si="19"/>
        <v>739</v>
      </c>
      <c r="L185" s="70">
        <f t="shared" si="18"/>
        <v>84816</v>
      </c>
      <c r="M185" s="70">
        <v>3731</v>
      </c>
      <c r="N185" s="70">
        <v>8019</v>
      </c>
      <c r="O185" s="46"/>
      <c r="P185" s="46"/>
      <c r="Q185" s="70"/>
      <c r="R185" s="70"/>
      <c r="S185" s="70">
        <v>76410</v>
      </c>
      <c r="T185" s="70"/>
      <c r="U185" s="70">
        <f t="shared" si="17"/>
        <v>235172</v>
      </c>
      <c r="V185" s="46">
        <f t="shared" si="15"/>
        <v>0</v>
      </c>
      <c r="W185" s="46">
        <f t="shared" si="13"/>
        <v>235172</v>
      </c>
      <c r="X185" s="73">
        <v>235172</v>
      </c>
      <c r="Y185" s="46">
        <f t="shared" si="14"/>
        <v>0</v>
      </c>
    </row>
    <row r="186" spans="1:27" ht="15.75" hidden="1" thickBot="1" x14ac:dyDescent="0.3">
      <c r="A186" s="18"/>
      <c r="B186" s="83" t="s">
        <v>46</v>
      </c>
      <c r="C186" s="91">
        <f t="shared" si="23"/>
        <v>4274</v>
      </c>
      <c r="D186" s="91">
        <v>4671</v>
      </c>
      <c r="E186" s="84">
        <f t="shared" si="20"/>
        <v>397</v>
      </c>
      <c r="F186" s="84">
        <v>146</v>
      </c>
      <c r="G186" s="35">
        <f t="shared" si="21"/>
        <v>57962</v>
      </c>
      <c r="H186" s="91">
        <f t="shared" si="24"/>
        <v>1318</v>
      </c>
      <c r="I186" s="91">
        <v>1424</v>
      </c>
      <c r="J186" s="84">
        <f t="shared" si="22"/>
        <v>106</v>
      </c>
      <c r="K186" s="84">
        <f t="shared" si="19"/>
        <v>559</v>
      </c>
      <c r="L186" s="35">
        <f t="shared" si="18"/>
        <v>59254</v>
      </c>
      <c r="M186" s="35">
        <v>3731</v>
      </c>
      <c r="N186" s="35">
        <v>8039</v>
      </c>
      <c r="O186" s="46"/>
      <c r="P186" s="46"/>
      <c r="Q186" s="35"/>
      <c r="R186" s="35"/>
      <c r="S186" s="35">
        <v>76410</v>
      </c>
      <c r="T186" s="35"/>
      <c r="U186" s="35">
        <f t="shared" si="17"/>
        <v>205396</v>
      </c>
      <c r="V186" s="36">
        <f t="shared" si="15"/>
        <v>0</v>
      </c>
      <c r="W186" s="36">
        <f t="shared" si="13"/>
        <v>205396</v>
      </c>
      <c r="X186" s="85">
        <v>205396</v>
      </c>
      <c r="Y186" s="36">
        <f t="shared" si="14"/>
        <v>0</v>
      </c>
    </row>
    <row r="187" spans="1:27" ht="16.5" hidden="1" customHeight="1" x14ac:dyDescent="0.25">
      <c r="A187">
        <v>2018</v>
      </c>
      <c r="B187" s="38" t="s">
        <v>35</v>
      </c>
      <c r="C187" s="78">
        <f t="shared" ref="C187:C198" si="25">D186</f>
        <v>4671</v>
      </c>
      <c r="D187" s="78">
        <v>5046</v>
      </c>
      <c r="E187" s="39">
        <f t="shared" ref="E187:E198" si="26">D187-C187</f>
        <v>375</v>
      </c>
      <c r="F187" s="39">
        <v>146</v>
      </c>
      <c r="G187" s="69">
        <f t="shared" ref="G187:G198" si="27">F187*E187</f>
        <v>54750</v>
      </c>
      <c r="H187" s="78">
        <f t="shared" ref="H187:H198" si="28">I186</f>
        <v>1424</v>
      </c>
      <c r="I187" s="78">
        <v>1521</v>
      </c>
      <c r="J187" s="39">
        <f t="shared" ref="J187:J198" si="29">I187-H187</f>
        <v>97</v>
      </c>
      <c r="K187" s="39">
        <f t="shared" si="19"/>
        <v>559</v>
      </c>
      <c r="L187" s="69">
        <f t="shared" ref="L187:L198" si="30">IF(K187=559,K187*J187,IF(K187=739,120*559+(J187-120)*739,IF(K187=1279,120*559+30*739+(J187-150)*1279,IF(K187=2359,120*559+30*739+50*1279+(J187-200)*2359,))))</f>
        <v>54223</v>
      </c>
      <c r="M187" s="69">
        <v>3731</v>
      </c>
      <c r="N187" s="69">
        <v>8047</v>
      </c>
      <c r="O187" s="41"/>
      <c r="P187" s="41"/>
      <c r="Q187" s="69"/>
      <c r="R187" s="69"/>
      <c r="S187" s="69">
        <v>78144</v>
      </c>
      <c r="T187" s="69"/>
      <c r="U187" s="69">
        <f t="shared" si="17"/>
        <v>198895</v>
      </c>
      <c r="V187" s="41">
        <f t="shared" ref="V187:V198" si="31">Y186</f>
        <v>0</v>
      </c>
      <c r="W187" s="41">
        <f t="shared" ref="W187:W198" si="32">U187+V187</f>
        <v>198895</v>
      </c>
      <c r="X187" s="74">
        <v>198895</v>
      </c>
      <c r="Y187" s="41">
        <f t="shared" ref="Y187:Y198" si="33">W187-X187</f>
        <v>0</v>
      </c>
    </row>
    <row r="188" spans="1:27" hidden="1" x14ac:dyDescent="0.25">
      <c r="B188" s="43" t="s">
        <v>36</v>
      </c>
      <c r="C188" s="80">
        <f t="shared" si="25"/>
        <v>5046</v>
      </c>
      <c r="D188" s="80">
        <v>5566</v>
      </c>
      <c r="E188" s="44">
        <f t="shared" si="26"/>
        <v>520</v>
      </c>
      <c r="F188" s="44">
        <v>146</v>
      </c>
      <c r="G188" s="70">
        <f t="shared" si="27"/>
        <v>75920</v>
      </c>
      <c r="H188" s="80">
        <f t="shared" si="28"/>
        <v>1521</v>
      </c>
      <c r="I188" s="80">
        <v>1612</v>
      </c>
      <c r="J188" s="44">
        <f t="shared" si="29"/>
        <v>91</v>
      </c>
      <c r="K188" s="44">
        <f t="shared" si="19"/>
        <v>559</v>
      </c>
      <c r="L188" s="70">
        <f t="shared" si="30"/>
        <v>50869</v>
      </c>
      <c r="M188" s="70">
        <v>3731</v>
      </c>
      <c r="N188" s="70">
        <v>8077</v>
      </c>
      <c r="O188" s="46"/>
      <c r="P188" s="46"/>
      <c r="Q188" s="70"/>
      <c r="R188" s="70"/>
      <c r="S188" s="70">
        <v>78144</v>
      </c>
      <c r="T188" s="70"/>
      <c r="U188" s="70">
        <f t="shared" si="17"/>
        <v>216741</v>
      </c>
      <c r="V188" s="46">
        <f t="shared" si="31"/>
        <v>0</v>
      </c>
      <c r="W188" s="46">
        <f t="shared" si="32"/>
        <v>216741</v>
      </c>
      <c r="X188" s="73">
        <v>216741</v>
      </c>
      <c r="Y188" s="46">
        <f t="shared" si="33"/>
        <v>0</v>
      </c>
    </row>
    <row r="189" spans="1:27" hidden="1" x14ac:dyDescent="0.25">
      <c r="B189" s="43" t="s">
        <v>37</v>
      </c>
      <c r="C189" s="80">
        <f t="shared" si="25"/>
        <v>5566</v>
      </c>
      <c r="D189" s="80">
        <v>5993</v>
      </c>
      <c r="E189" s="44">
        <f t="shared" si="26"/>
        <v>427</v>
      </c>
      <c r="F189" s="44">
        <v>146</v>
      </c>
      <c r="G189" s="70">
        <f t="shared" si="27"/>
        <v>62342</v>
      </c>
      <c r="H189" s="80">
        <f t="shared" si="28"/>
        <v>1612</v>
      </c>
      <c r="I189" s="80">
        <v>1695</v>
      </c>
      <c r="J189" s="44">
        <f t="shared" si="29"/>
        <v>83</v>
      </c>
      <c r="K189" s="44">
        <f t="shared" si="19"/>
        <v>559</v>
      </c>
      <c r="L189" s="70">
        <f t="shared" si="30"/>
        <v>46397</v>
      </c>
      <c r="M189" s="70">
        <v>3731</v>
      </c>
      <c r="N189" s="70">
        <v>8090</v>
      </c>
      <c r="O189" s="46"/>
      <c r="P189" s="46"/>
      <c r="Q189" s="70"/>
      <c r="R189" s="70"/>
      <c r="S189" s="70">
        <v>78144</v>
      </c>
      <c r="T189" s="70"/>
      <c r="U189" s="70">
        <f t="shared" si="17"/>
        <v>198704</v>
      </c>
      <c r="V189" s="46">
        <f t="shared" si="31"/>
        <v>0</v>
      </c>
      <c r="W189" s="46">
        <f t="shared" si="32"/>
        <v>198704</v>
      </c>
      <c r="X189" s="73">
        <v>198704</v>
      </c>
      <c r="Y189" s="46">
        <f t="shared" si="33"/>
        <v>0</v>
      </c>
    </row>
    <row r="190" spans="1:27" hidden="1" x14ac:dyDescent="0.25">
      <c r="B190" s="43" t="s">
        <v>38</v>
      </c>
      <c r="C190" s="80">
        <f t="shared" si="25"/>
        <v>5993</v>
      </c>
      <c r="D190" s="80">
        <v>6442</v>
      </c>
      <c r="E190" s="44">
        <f t="shared" si="26"/>
        <v>449</v>
      </c>
      <c r="F190" s="44">
        <v>146</v>
      </c>
      <c r="G190" s="70">
        <f t="shared" si="27"/>
        <v>65554</v>
      </c>
      <c r="H190" s="80">
        <f t="shared" si="28"/>
        <v>1695</v>
      </c>
      <c r="I190" s="80">
        <v>1772</v>
      </c>
      <c r="J190" s="44">
        <f t="shared" si="29"/>
        <v>77</v>
      </c>
      <c r="K190" s="44">
        <f t="shared" si="19"/>
        <v>559</v>
      </c>
      <c r="L190" s="70">
        <f t="shared" si="30"/>
        <v>43043</v>
      </c>
      <c r="M190" s="70">
        <v>3731</v>
      </c>
      <c r="N190" s="70">
        <v>8101</v>
      </c>
      <c r="O190" s="46"/>
      <c r="P190" s="46"/>
      <c r="Q190" s="70"/>
      <c r="R190" s="70"/>
      <c r="S190" s="70">
        <v>78144</v>
      </c>
      <c r="T190" s="70"/>
      <c r="U190" s="70">
        <f t="shared" si="17"/>
        <v>198573</v>
      </c>
      <c r="V190" s="46">
        <f t="shared" si="31"/>
        <v>0</v>
      </c>
      <c r="W190" s="46">
        <f t="shared" si="32"/>
        <v>198573</v>
      </c>
      <c r="X190" s="73">
        <v>198573</v>
      </c>
      <c r="Y190" s="46">
        <f t="shared" si="33"/>
        <v>0</v>
      </c>
    </row>
    <row r="191" spans="1:27" hidden="1" x14ac:dyDescent="0.25">
      <c r="B191" s="43" t="s">
        <v>39</v>
      </c>
      <c r="C191" s="80">
        <f t="shared" si="25"/>
        <v>6442</v>
      </c>
      <c r="D191" s="80">
        <v>6890</v>
      </c>
      <c r="E191" s="44">
        <f t="shared" si="26"/>
        <v>448</v>
      </c>
      <c r="F191" s="44">
        <v>146</v>
      </c>
      <c r="G191" s="70">
        <f t="shared" si="27"/>
        <v>65408</v>
      </c>
      <c r="H191" s="80">
        <f t="shared" si="28"/>
        <v>1772</v>
      </c>
      <c r="I191" s="80">
        <v>1814</v>
      </c>
      <c r="J191" s="44">
        <f t="shared" si="29"/>
        <v>42</v>
      </c>
      <c r="K191" s="44">
        <f t="shared" si="19"/>
        <v>559</v>
      </c>
      <c r="L191" s="70">
        <f t="shared" si="30"/>
        <v>23478</v>
      </c>
      <c r="M191" s="70">
        <v>3731</v>
      </c>
      <c r="N191" s="70">
        <v>8123</v>
      </c>
      <c r="O191" s="46"/>
      <c r="P191" s="46"/>
      <c r="Q191" s="70"/>
      <c r="R191" s="70"/>
      <c r="S191" s="70">
        <v>78144</v>
      </c>
      <c r="T191" s="70"/>
      <c r="U191" s="70">
        <f t="shared" si="17"/>
        <v>178884</v>
      </c>
      <c r="V191" s="46">
        <f t="shared" si="31"/>
        <v>0</v>
      </c>
      <c r="W191" s="46">
        <f t="shared" si="32"/>
        <v>178884</v>
      </c>
      <c r="X191" s="73">
        <v>178884</v>
      </c>
      <c r="Y191" s="46">
        <f t="shared" si="33"/>
        <v>0</v>
      </c>
    </row>
    <row r="192" spans="1:27" hidden="1" x14ac:dyDescent="0.25">
      <c r="B192" s="43" t="s">
        <v>40</v>
      </c>
      <c r="C192" s="80">
        <f t="shared" si="25"/>
        <v>6890</v>
      </c>
      <c r="D192" s="80">
        <v>7301</v>
      </c>
      <c r="E192" s="44">
        <f t="shared" si="26"/>
        <v>411</v>
      </c>
      <c r="F192" s="44">
        <v>146</v>
      </c>
      <c r="G192" s="70">
        <f t="shared" si="27"/>
        <v>60006</v>
      </c>
      <c r="H192" s="80">
        <f t="shared" si="28"/>
        <v>1814</v>
      </c>
      <c r="I192" s="80">
        <v>1825</v>
      </c>
      <c r="J192" s="44">
        <f t="shared" si="29"/>
        <v>11</v>
      </c>
      <c r="K192" s="44">
        <f t="shared" si="19"/>
        <v>559</v>
      </c>
      <c r="L192" s="70">
        <f t="shared" si="30"/>
        <v>6149</v>
      </c>
      <c r="M192" s="70">
        <v>3731</v>
      </c>
      <c r="N192" s="70">
        <v>8148</v>
      </c>
      <c r="O192" s="46"/>
      <c r="P192" s="46"/>
      <c r="Q192" s="70"/>
      <c r="R192" s="70"/>
      <c r="S192" s="70">
        <v>78144</v>
      </c>
      <c r="T192" s="70"/>
      <c r="U192" s="70">
        <f t="shared" si="17"/>
        <v>156178</v>
      </c>
      <c r="V192" s="46">
        <f t="shared" si="31"/>
        <v>0</v>
      </c>
      <c r="W192" s="46">
        <f t="shared" si="32"/>
        <v>156178</v>
      </c>
      <c r="X192" s="73">
        <v>156178</v>
      </c>
      <c r="Y192" s="46">
        <f t="shared" si="33"/>
        <v>0</v>
      </c>
    </row>
    <row r="193" spans="1:25" hidden="1" x14ac:dyDescent="0.25">
      <c r="B193" s="43" t="s">
        <v>41</v>
      </c>
      <c r="C193" s="80">
        <f t="shared" si="25"/>
        <v>7301</v>
      </c>
      <c r="D193" s="80">
        <v>7620</v>
      </c>
      <c r="E193" s="44">
        <f t="shared" si="26"/>
        <v>319</v>
      </c>
      <c r="F193" s="44">
        <v>146</v>
      </c>
      <c r="G193" s="70">
        <f t="shared" si="27"/>
        <v>46574</v>
      </c>
      <c r="H193" s="80">
        <f t="shared" si="28"/>
        <v>1825</v>
      </c>
      <c r="I193" s="80">
        <v>1832</v>
      </c>
      <c r="J193" s="44">
        <f t="shared" si="29"/>
        <v>7</v>
      </c>
      <c r="K193" s="44">
        <f t="shared" si="19"/>
        <v>559</v>
      </c>
      <c r="L193" s="70">
        <f t="shared" si="30"/>
        <v>3913</v>
      </c>
      <c r="M193" s="70">
        <v>3731</v>
      </c>
      <c r="N193" s="70">
        <v>8161</v>
      </c>
      <c r="O193" s="46"/>
      <c r="P193" s="46"/>
      <c r="Q193" s="70"/>
      <c r="R193" s="70"/>
      <c r="S193" s="70">
        <v>78144</v>
      </c>
      <c r="T193" s="70"/>
      <c r="U193" s="70">
        <f t="shared" ref="U193:U222" si="34">G193+L193+M193+R193+S193+N193+Q193+T193</f>
        <v>140523</v>
      </c>
      <c r="V193" s="46">
        <f t="shared" si="31"/>
        <v>0</v>
      </c>
      <c r="W193" s="46">
        <f t="shared" si="32"/>
        <v>140523</v>
      </c>
      <c r="X193" s="73">
        <v>140523</v>
      </c>
      <c r="Y193" s="46">
        <f t="shared" si="33"/>
        <v>0</v>
      </c>
    </row>
    <row r="194" spans="1:25" hidden="1" x14ac:dyDescent="0.25">
      <c r="B194" s="43" t="s">
        <v>42</v>
      </c>
      <c r="C194" s="80">
        <f t="shared" si="25"/>
        <v>7620</v>
      </c>
      <c r="D194" s="80">
        <v>8094</v>
      </c>
      <c r="E194" s="44">
        <f t="shared" si="26"/>
        <v>474</v>
      </c>
      <c r="F194" s="44">
        <v>146</v>
      </c>
      <c r="G194" s="70">
        <f t="shared" si="27"/>
        <v>69204</v>
      </c>
      <c r="H194" s="80">
        <f t="shared" si="28"/>
        <v>1832</v>
      </c>
      <c r="I194" s="80">
        <v>1864</v>
      </c>
      <c r="J194" s="44">
        <f t="shared" si="29"/>
        <v>32</v>
      </c>
      <c r="K194" s="44">
        <f t="shared" si="19"/>
        <v>559</v>
      </c>
      <c r="L194" s="70">
        <f t="shared" si="30"/>
        <v>17888</v>
      </c>
      <c r="M194" s="70">
        <v>3731</v>
      </c>
      <c r="N194" s="70">
        <v>8186</v>
      </c>
      <c r="O194" s="46"/>
      <c r="P194" s="46"/>
      <c r="Q194" s="70"/>
      <c r="R194" s="70"/>
      <c r="S194" s="70">
        <v>78144</v>
      </c>
      <c r="T194" s="70"/>
      <c r="U194" s="70">
        <f t="shared" si="34"/>
        <v>177153</v>
      </c>
      <c r="V194" s="46">
        <f t="shared" si="31"/>
        <v>0</v>
      </c>
      <c r="W194" s="46">
        <f t="shared" si="32"/>
        <v>177153</v>
      </c>
      <c r="X194" s="73">
        <v>177153</v>
      </c>
      <c r="Y194" s="46">
        <f t="shared" si="33"/>
        <v>0</v>
      </c>
    </row>
    <row r="195" spans="1:25" hidden="1" x14ac:dyDescent="0.25">
      <c r="B195" s="43" t="s">
        <v>43</v>
      </c>
      <c r="C195" s="80">
        <f t="shared" si="25"/>
        <v>8094</v>
      </c>
      <c r="D195" s="80">
        <v>8419</v>
      </c>
      <c r="E195" s="44">
        <f t="shared" si="26"/>
        <v>325</v>
      </c>
      <c r="F195" s="44">
        <v>146</v>
      </c>
      <c r="G195" s="70">
        <f t="shared" si="27"/>
        <v>47450</v>
      </c>
      <c r="H195" s="80">
        <f t="shared" si="28"/>
        <v>1864</v>
      </c>
      <c r="I195" s="80">
        <v>1889</v>
      </c>
      <c r="J195" s="44">
        <f t="shared" si="29"/>
        <v>25</v>
      </c>
      <c r="K195" s="44">
        <f t="shared" si="19"/>
        <v>559</v>
      </c>
      <c r="L195" s="70">
        <f t="shared" si="30"/>
        <v>13975</v>
      </c>
      <c r="M195" s="70">
        <v>3731</v>
      </c>
      <c r="N195" s="70">
        <v>8207</v>
      </c>
      <c r="O195" s="46"/>
      <c r="P195" s="46"/>
      <c r="Q195" s="70"/>
      <c r="R195" s="70"/>
      <c r="S195" s="70">
        <v>78144</v>
      </c>
      <c r="T195" s="70"/>
      <c r="U195" s="70">
        <f t="shared" si="34"/>
        <v>151507</v>
      </c>
      <c r="V195" s="46">
        <f t="shared" si="31"/>
        <v>0</v>
      </c>
      <c r="W195" s="46">
        <f t="shared" si="32"/>
        <v>151507</v>
      </c>
      <c r="X195" s="73">
        <v>151507</v>
      </c>
      <c r="Y195" s="46">
        <f t="shared" si="33"/>
        <v>0</v>
      </c>
    </row>
    <row r="196" spans="1:25" hidden="1" x14ac:dyDescent="0.25">
      <c r="B196" s="43" t="s">
        <v>44</v>
      </c>
      <c r="C196" s="80">
        <f t="shared" si="25"/>
        <v>8419</v>
      </c>
      <c r="D196" s="80">
        <v>8818</v>
      </c>
      <c r="E196" s="44">
        <f t="shared" si="26"/>
        <v>399</v>
      </c>
      <c r="F196" s="44">
        <v>146</v>
      </c>
      <c r="G196" s="70">
        <f t="shared" si="27"/>
        <v>58254</v>
      </c>
      <c r="H196" s="80">
        <f t="shared" si="28"/>
        <v>1889</v>
      </c>
      <c r="I196" s="80">
        <v>1951</v>
      </c>
      <c r="J196" s="44">
        <f t="shared" si="29"/>
        <v>62</v>
      </c>
      <c r="K196" s="44">
        <f t="shared" si="19"/>
        <v>559</v>
      </c>
      <c r="L196" s="70">
        <f t="shared" si="30"/>
        <v>34658</v>
      </c>
      <c r="M196" s="70">
        <v>3731</v>
      </c>
      <c r="N196" s="70">
        <v>8230</v>
      </c>
      <c r="O196" s="46"/>
      <c r="P196" s="46"/>
      <c r="Q196" s="70"/>
      <c r="R196" s="70"/>
      <c r="S196" s="70">
        <v>78144</v>
      </c>
      <c r="T196" s="70"/>
      <c r="U196" s="70">
        <f t="shared" si="34"/>
        <v>183017</v>
      </c>
      <c r="V196" s="46">
        <f t="shared" si="31"/>
        <v>0</v>
      </c>
      <c r="W196" s="46">
        <f t="shared" si="32"/>
        <v>183017</v>
      </c>
      <c r="X196" s="73">
        <v>183017</v>
      </c>
      <c r="Y196" s="46">
        <f t="shared" si="33"/>
        <v>0</v>
      </c>
    </row>
    <row r="197" spans="1:25" hidden="1" x14ac:dyDescent="0.25">
      <c r="B197" s="43" t="s">
        <v>45</v>
      </c>
      <c r="C197" s="80">
        <f t="shared" si="25"/>
        <v>8818</v>
      </c>
      <c r="D197" s="80">
        <v>9282</v>
      </c>
      <c r="E197" s="44">
        <f t="shared" si="26"/>
        <v>464</v>
      </c>
      <c r="F197" s="44">
        <v>146</v>
      </c>
      <c r="G197" s="70">
        <f t="shared" si="27"/>
        <v>67744</v>
      </c>
      <c r="H197" s="80">
        <f t="shared" si="28"/>
        <v>1951</v>
      </c>
      <c r="I197" s="80">
        <v>2013</v>
      </c>
      <c r="J197" s="44">
        <f t="shared" si="29"/>
        <v>62</v>
      </c>
      <c r="K197" s="44">
        <f t="shared" si="19"/>
        <v>559</v>
      </c>
      <c r="L197" s="70">
        <f t="shared" si="30"/>
        <v>34658</v>
      </c>
      <c r="M197" s="70">
        <v>3731</v>
      </c>
      <c r="N197" s="70">
        <v>8260</v>
      </c>
      <c r="O197" s="46"/>
      <c r="P197" s="46"/>
      <c r="Q197" s="70"/>
      <c r="R197" s="70"/>
      <c r="S197" s="70">
        <v>78144</v>
      </c>
      <c r="T197" s="70"/>
      <c r="U197" s="70">
        <f t="shared" si="34"/>
        <v>192537</v>
      </c>
      <c r="V197" s="46">
        <f t="shared" si="31"/>
        <v>0</v>
      </c>
      <c r="W197" s="46">
        <f t="shared" si="32"/>
        <v>192537</v>
      </c>
      <c r="X197" s="73">
        <v>192537</v>
      </c>
      <c r="Y197" s="46">
        <f t="shared" si="33"/>
        <v>0</v>
      </c>
    </row>
    <row r="198" spans="1:25" ht="15.75" hidden="1" thickBot="1" x14ac:dyDescent="0.3">
      <c r="B198" s="43" t="s">
        <v>46</v>
      </c>
      <c r="C198" s="80">
        <f t="shared" si="25"/>
        <v>9282</v>
      </c>
      <c r="D198" s="80">
        <v>9817</v>
      </c>
      <c r="E198" s="44">
        <f t="shared" si="26"/>
        <v>535</v>
      </c>
      <c r="F198" s="44">
        <v>146</v>
      </c>
      <c r="G198" s="70">
        <f t="shared" si="27"/>
        <v>78110</v>
      </c>
      <c r="H198" s="80">
        <f t="shared" si="28"/>
        <v>2013</v>
      </c>
      <c r="I198" s="80">
        <v>2113</v>
      </c>
      <c r="J198" s="44">
        <f t="shared" si="29"/>
        <v>100</v>
      </c>
      <c r="K198" s="44">
        <f t="shared" si="19"/>
        <v>559</v>
      </c>
      <c r="L198" s="70">
        <f t="shared" si="30"/>
        <v>55900</v>
      </c>
      <c r="M198" s="70">
        <v>3731</v>
      </c>
      <c r="N198" s="70">
        <v>8270</v>
      </c>
      <c r="O198" s="36"/>
      <c r="P198" s="36"/>
      <c r="Q198" s="70"/>
      <c r="R198" s="70"/>
      <c r="S198" s="70">
        <v>78144</v>
      </c>
      <c r="T198" s="70"/>
      <c r="U198" s="70">
        <f t="shared" si="34"/>
        <v>224155</v>
      </c>
      <c r="V198" s="46">
        <f t="shared" si="31"/>
        <v>0</v>
      </c>
      <c r="W198" s="46">
        <f t="shared" si="32"/>
        <v>224155</v>
      </c>
      <c r="X198" s="73">
        <v>224155</v>
      </c>
      <c r="Y198" s="46">
        <f t="shared" si="33"/>
        <v>0</v>
      </c>
    </row>
    <row r="199" spans="1:25" hidden="1" x14ac:dyDescent="0.25">
      <c r="A199">
        <v>2019</v>
      </c>
      <c r="B199" s="38" t="s">
        <v>35</v>
      </c>
      <c r="C199" s="78">
        <f t="shared" ref="C199:C209" si="35">D198</f>
        <v>9817</v>
      </c>
      <c r="D199" s="78">
        <v>10276</v>
      </c>
      <c r="E199" s="39">
        <f t="shared" ref="E199:E209" si="36">D199-C199</f>
        <v>459</v>
      </c>
      <c r="F199" s="39">
        <v>146</v>
      </c>
      <c r="G199" s="69">
        <f t="shared" ref="G199:G209" si="37">F199*E199</f>
        <v>67014</v>
      </c>
      <c r="H199" s="78">
        <f t="shared" ref="H199:H209" si="38">I198</f>
        <v>2113</v>
      </c>
      <c r="I199" s="78">
        <v>2195</v>
      </c>
      <c r="J199" s="39">
        <f t="shared" ref="J199:J209" si="39">I199-H199</f>
        <v>82</v>
      </c>
      <c r="K199" s="39">
        <f t="shared" ref="K199:K209" si="40">IF(J199&lt;=120,559,IF(AND(J199&gt;=121,J199&lt;=150),739,IF(AND(J199&gt;=151,J199&lt;=200),1279,IF(J199&gt;=201,2359,))))</f>
        <v>559</v>
      </c>
      <c r="L199" s="69">
        <f t="shared" ref="L199:L209" si="41">IF(K199=559,K199*J199,IF(K199=739,120*559+(J199-120)*739,IF(K199=1279,120*559+30*739+(J199-150)*1279,IF(K199=2359,120*559+30*739+50*1279+(J199-200)*2359,))))</f>
        <v>45838</v>
      </c>
      <c r="M199" s="69">
        <v>3828</v>
      </c>
      <c r="N199" s="69">
        <v>8264</v>
      </c>
      <c r="O199" s="41"/>
      <c r="P199" s="41"/>
      <c r="Q199" s="69"/>
      <c r="R199" s="69"/>
      <c r="S199" s="69">
        <v>80176</v>
      </c>
      <c r="T199" s="69"/>
      <c r="U199" s="69">
        <f t="shared" si="34"/>
        <v>205120</v>
      </c>
      <c r="V199" s="41">
        <f t="shared" ref="V199:V209" si="42">Y198</f>
        <v>0</v>
      </c>
      <c r="W199" s="41">
        <f t="shared" ref="W199:W209" si="43">U199+V199</f>
        <v>205120</v>
      </c>
      <c r="X199" s="74">
        <v>205120</v>
      </c>
      <c r="Y199" s="41">
        <f t="shared" ref="Y199:Y209" si="44">W199-X199</f>
        <v>0</v>
      </c>
    </row>
    <row r="200" spans="1:25" hidden="1" x14ac:dyDescent="0.25">
      <c r="B200" s="43" t="s">
        <v>36</v>
      </c>
      <c r="C200" s="80">
        <f t="shared" si="35"/>
        <v>10276</v>
      </c>
      <c r="D200" s="80">
        <v>10859</v>
      </c>
      <c r="E200" s="44">
        <f t="shared" si="36"/>
        <v>583</v>
      </c>
      <c r="F200" s="44">
        <v>146</v>
      </c>
      <c r="G200" s="70">
        <f t="shared" si="37"/>
        <v>85118</v>
      </c>
      <c r="H200" s="80">
        <f t="shared" si="38"/>
        <v>2195</v>
      </c>
      <c r="I200" s="80">
        <v>2280</v>
      </c>
      <c r="J200" s="44">
        <f t="shared" si="39"/>
        <v>85</v>
      </c>
      <c r="K200" s="44">
        <f t="shared" si="40"/>
        <v>559</v>
      </c>
      <c r="L200" s="70">
        <f t="shared" si="41"/>
        <v>47515</v>
      </c>
      <c r="M200" s="70">
        <v>3828</v>
      </c>
      <c r="N200" s="70">
        <v>8267</v>
      </c>
      <c r="O200" s="46"/>
      <c r="P200" s="46"/>
      <c r="Q200" s="70"/>
      <c r="R200" s="70"/>
      <c r="S200" s="70">
        <v>80176</v>
      </c>
      <c r="T200" s="70"/>
      <c r="U200" s="70">
        <f t="shared" si="34"/>
        <v>224904</v>
      </c>
      <c r="V200" s="46">
        <f t="shared" si="42"/>
        <v>0</v>
      </c>
      <c r="W200" s="46">
        <f t="shared" si="43"/>
        <v>224904</v>
      </c>
      <c r="X200" s="73">
        <v>224904</v>
      </c>
      <c r="Y200" s="46">
        <f t="shared" si="44"/>
        <v>0</v>
      </c>
    </row>
    <row r="201" spans="1:25" hidden="1" x14ac:dyDescent="0.25">
      <c r="B201" s="43" t="s">
        <v>37</v>
      </c>
      <c r="C201" s="136">
        <f t="shared" si="35"/>
        <v>10859</v>
      </c>
      <c r="D201" s="136">
        <v>11316</v>
      </c>
      <c r="E201" s="44">
        <f t="shared" si="36"/>
        <v>457</v>
      </c>
      <c r="F201" s="44">
        <v>146</v>
      </c>
      <c r="G201" s="70">
        <f t="shared" si="37"/>
        <v>66722</v>
      </c>
      <c r="H201" s="136">
        <f t="shared" si="38"/>
        <v>2280</v>
      </c>
      <c r="I201" s="136">
        <v>2376</v>
      </c>
      <c r="J201" s="44">
        <f t="shared" si="39"/>
        <v>96</v>
      </c>
      <c r="K201" s="44">
        <f t="shared" si="40"/>
        <v>559</v>
      </c>
      <c r="L201" s="70">
        <f t="shared" si="41"/>
        <v>53664</v>
      </c>
      <c r="M201" s="70">
        <v>3828</v>
      </c>
      <c r="N201" s="70">
        <v>8270</v>
      </c>
      <c r="O201" s="46"/>
      <c r="P201" s="46"/>
      <c r="Q201" s="70"/>
      <c r="R201" s="70"/>
      <c r="S201" s="70">
        <v>80176</v>
      </c>
      <c r="T201" s="70"/>
      <c r="U201" s="70">
        <f t="shared" si="34"/>
        <v>212660</v>
      </c>
      <c r="V201" s="46">
        <f t="shared" si="42"/>
        <v>0</v>
      </c>
      <c r="W201" s="46">
        <f t="shared" si="43"/>
        <v>212660</v>
      </c>
      <c r="X201" s="135">
        <v>212660</v>
      </c>
      <c r="Y201" s="46">
        <f t="shared" si="44"/>
        <v>0</v>
      </c>
    </row>
    <row r="202" spans="1:25" hidden="1" x14ac:dyDescent="0.25">
      <c r="B202" s="43" t="s">
        <v>38</v>
      </c>
      <c r="C202" s="136">
        <f t="shared" si="35"/>
        <v>11316</v>
      </c>
      <c r="D202" s="136">
        <v>11880</v>
      </c>
      <c r="E202" s="44">
        <f t="shared" si="36"/>
        <v>564</v>
      </c>
      <c r="F202" s="44">
        <v>146</v>
      </c>
      <c r="G202" s="70">
        <f t="shared" si="37"/>
        <v>82344</v>
      </c>
      <c r="H202" s="136">
        <f t="shared" si="38"/>
        <v>2376</v>
      </c>
      <c r="I202" s="136">
        <v>2427</v>
      </c>
      <c r="J202" s="44">
        <f t="shared" si="39"/>
        <v>51</v>
      </c>
      <c r="K202" s="44">
        <f t="shared" si="40"/>
        <v>559</v>
      </c>
      <c r="L202" s="70">
        <f t="shared" si="41"/>
        <v>28509</v>
      </c>
      <c r="M202" s="70">
        <v>3828</v>
      </c>
      <c r="N202" s="70">
        <v>8299</v>
      </c>
      <c r="O202" s="46"/>
      <c r="P202" s="46"/>
      <c r="Q202" s="70"/>
      <c r="R202" s="70"/>
      <c r="S202" s="70">
        <v>80176</v>
      </c>
      <c r="T202" s="70"/>
      <c r="U202" s="70">
        <f t="shared" si="34"/>
        <v>203156</v>
      </c>
      <c r="V202" s="46">
        <f t="shared" si="42"/>
        <v>0</v>
      </c>
      <c r="W202" s="46">
        <f t="shared" si="43"/>
        <v>203156</v>
      </c>
      <c r="X202" s="135">
        <v>203156</v>
      </c>
      <c r="Y202" s="46">
        <f t="shared" si="44"/>
        <v>0</v>
      </c>
    </row>
    <row r="203" spans="1:25" hidden="1" x14ac:dyDescent="0.25">
      <c r="B203" s="43" t="s">
        <v>39</v>
      </c>
      <c r="C203" s="136">
        <f t="shared" si="35"/>
        <v>11880</v>
      </c>
      <c r="D203" s="136">
        <v>12464</v>
      </c>
      <c r="E203" s="44">
        <f t="shared" si="36"/>
        <v>584</v>
      </c>
      <c r="F203" s="44">
        <v>146</v>
      </c>
      <c r="G203" s="70">
        <f t="shared" si="37"/>
        <v>85264</v>
      </c>
      <c r="H203" s="136">
        <f t="shared" si="38"/>
        <v>2427</v>
      </c>
      <c r="I203" s="136">
        <v>2470</v>
      </c>
      <c r="J203" s="44">
        <f t="shared" si="39"/>
        <v>43</v>
      </c>
      <c r="K203" s="44">
        <f t="shared" si="40"/>
        <v>559</v>
      </c>
      <c r="L203" s="70">
        <f t="shared" si="41"/>
        <v>24037</v>
      </c>
      <c r="M203" s="70">
        <v>3828</v>
      </c>
      <c r="N203" s="70">
        <v>8329</v>
      </c>
      <c r="O203" s="104"/>
      <c r="P203" s="104"/>
      <c r="Q203" s="70"/>
      <c r="R203" s="70"/>
      <c r="S203" s="70">
        <v>80176</v>
      </c>
      <c r="T203" s="70"/>
      <c r="U203" s="70">
        <f t="shared" si="34"/>
        <v>201634</v>
      </c>
      <c r="V203" s="46">
        <f t="shared" si="42"/>
        <v>0</v>
      </c>
      <c r="W203" s="46">
        <f t="shared" si="43"/>
        <v>201634</v>
      </c>
      <c r="X203" s="135">
        <v>201634</v>
      </c>
      <c r="Y203" s="46">
        <f t="shared" si="44"/>
        <v>0</v>
      </c>
    </row>
    <row r="204" spans="1:25" hidden="1" x14ac:dyDescent="0.25">
      <c r="B204" s="43" t="s">
        <v>40</v>
      </c>
      <c r="C204" s="136">
        <f t="shared" si="35"/>
        <v>12464</v>
      </c>
      <c r="D204" s="136">
        <v>12992</v>
      </c>
      <c r="E204" s="44">
        <f t="shared" si="36"/>
        <v>528</v>
      </c>
      <c r="F204" s="44">
        <v>146</v>
      </c>
      <c r="G204" s="70">
        <f t="shared" si="37"/>
        <v>77088</v>
      </c>
      <c r="H204" s="136">
        <f t="shared" si="38"/>
        <v>2470</v>
      </c>
      <c r="I204" s="136">
        <v>2483</v>
      </c>
      <c r="J204" s="44">
        <f t="shared" si="39"/>
        <v>13</v>
      </c>
      <c r="K204" s="44">
        <f t="shared" si="40"/>
        <v>559</v>
      </c>
      <c r="L204" s="70">
        <f t="shared" si="41"/>
        <v>7267</v>
      </c>
      <c r="M204" s="70">
        <v>3828</v>
      </c>
      <c r="N204" s="70">
        <v>8371</v>
      </c>
      <c r="O204" s="46"/>
      <c r="P204" s="46"/>
      <c r="Q204" s="70"/>
      <c r="R204" s="70"/>
      <c r="S204" s="70">
        <v>80176</v>
      </c>
      <c r="T204" s="70"/>
      <c r="U204" s="70">
        <f t="shared" si="34"/>
        <v>176730</v>
      </c>
      <c r="V204" s="46">
        <f t="shared" si="42"/>
        <v>0</v>
      </c>
      <c r="W204" s="46">
        <f t="shared" si="43"/>
        <v>176730</v>
      </c>
      <c r="X204" s="135">
        <v>176730</v>
      </c>
      <c r="Y204" s="46">
        <f t="shared" si="44"/>
        <v>0</v>
      </c>
    </row>
    <row r="205" spans="1:25" hidden="1" x14ac:dyDescent="0.25">
      <c r="B205" s="43" t="s">
        <v>41</v>
      </c>
      <c r="C205" s="136">
        <f t="shared" si="35"/>
        <v>12992</v>
      </c>
      <c r="D205" s="136">
        <v>13650</v>
      </c>
      <c r="E205" s="44">
        <f t="shared" si="36"/>
        <v>658</v>
      </c>
      <c r="F205" s="44">
        <v>146</v>
      </c>
      <c r="G205" s="70">
        <f t="shared" si="37"/>
        <v>96068</v>
      </c>
      <c r="H205" s="136">
        <f t="shared" si="38"/>
        <v>2483</v>
      </c>
      <c r="I205" s="136">
        <v>2493</v>
      </c>
      <c r="J205" s="44">
        <f t="shared" si="39"/>
        <v>10</v>
      </c>
      <c r="K205" s="44">
        <f t="shared" si="40"/>
        <v>559</v>
      </c>
      <c r="L205" s="70">
        <f t="shared" si="41"/>
        <v>5590</v>
      </c>
      <c r="M205" s="70">
        <v>3828</v>
      </c>
      <c r="N205" s="70">
        <v>8386</v>
      </c>
      <c r="O205" s="46"/>
      <c r="P205" s="46"/>
      <c r="Q205" s="70"/>
      <c r="R205" s="70"/>
      <c r="S205" s="70">
        <v>80176</v>
      </c>
      <c r="T205" s="70"/>
      <c r="U205" s="70">
        <f t="shared" si="34"/>
        <v>194048</v>
      </c>
      <c r="V205" s="46">
        <f t="shared" si="42"/>
        <v>0</v>
      </c>
      <c r="W205" s="46">
        <f t="shared" si="43"/>
        <v>194048</v>
      </c>
      <c r="X205" s="135">
        <v>194048</v>
      </c>
      <c r="Y205" s="46">
        <f t="shared" si="44"/>
        <v>0</v>
      </c>
    </row>
    <row r="206" spans="1:25" hidden="1" x14ac:dyDescent="0.25">
      <c r="B206" s="43" t="s">
        <v>42</v>
      </c>
      <c r="C206" s="136">
        <f t="shared" si="35"/>
        <v>13650</v>
      </c>
      <c r="D206" s="136">
        <v>14258</v>
      </c>
      <c r="E206" s="44">
        <f t="shared" si="36"/>
        <v>608</v>
      </c>
      <c r="F206" s="44">
        <v>146</v>
      </c>
      <c r="G206" s="70">
        <f t="shared" si="37"/>
        <v>88768</v>
      </c>
      <c r="H206" s="136">
        <f t="shared" si="38"/>
        <v>2493</v>
      </c>
      <c r="I206" s="136">
        <v>2512</v>
      </c>
      <c r="J206" s="44">
        <f t="shared" si="39"/>
        <v>19</v>
      </c>
      <c r="K206" s="44">
        <f t="shared" si="40"/>
        <v>559</v>
      </c>
      <c r="L206" s="70">
        <f t="shared" si="41"/>
        <v>10621</v>
      </c>
      <c r="M206" s="70">
        <v>3828</v>
      </c>
      <c r="N206" s="70">
        <v>8398</v>
      </c>
      <c r="O206" s="46"/>
      <c r="P206" s="46"/>
      <c r="Q206" s="70"/>
      <c r="R206" s="70"/>
      <c r="S206" s="70">
        <v>80176</v>
      </c>
      <c r="T206" s="70"/>
      <c r="U206" s="70">
        <f t="shared" si="34"/>
        <v>191791</v>
      </c>
      <c r="V206" s="46">
        <f t="shared" si="42"/>
        <v>0</v>
      </c>
      <c r="W206" s="46">
        <f t="shared" si="43"/>
        <v>191791</v>
      </c>
      <c r="X206" s="135">
        <v>191791</v>
      </c>
      <c r="Y206" s="46">
        <f t="shared" si="44"/>
        <v>0</v>
      </c>
    </row>
    <row r="207" spans="1:25" hidden="1" x14ac:dyDescent="0.25">
      <c r="B207" s="43" t="s">
        <v>43</v>
      </c>
      <c r="C207" s="136">
        <f t="shared" si="35"/>
        <v>14258</v>
      </c>
      <c r="D207" s="136">
        <v>14798</v>
      </c>
      <c r="E207" s="44">
        <f t="shared" si="36"/>
        <v>540</v>
      </c>
      <c r="F207" s="44">
        <v>146</v>
      </c>
      <c r="G207" s="70">
        <f t="shared" si="37"/>
        <v>78840</v>
      </c>
      <c r="H207" s="136">
        <f t="shared" si="38"/>
        <v>2512</v>
      </c>
      <c r="I207" s="136">
        <v>2555</v>
      </c>
      <c r="J207" s="44">
        <f t="shared" si="39"/>
        <v>43</v>
      </c>
      <c r="K207" s="44">
        <f t="shared" si="40"/>
        <v>559</v>
      </c>
      <c r="L207" s="70">
        <f t="shared" si="41"/>
        <v>24037</v>
      </c>
      <c r="M207" s="70">
        <v>3828</v>
      </c>
      <c r="N207" s="70">
        <v>8415</v>
      </c>
      <c r="O207" s="46"/>
      <c r="P207" s="46"/>
      <c r="Q207" s="70"/>
      <c r="R207" s="70"/>
      <c r="S207" s="70">
        <v>80176</v>
      </c>
      <c r="T207" s="70"/>
      <c r="U207" s="70">
        <f t="shared" si="34"/>
        <v>195296</v>
      </c>
      <c r="V207" s="46">
        <f t="shared" si="42"/>
        <v>0</v>
      </c>
      <c r="W207" s="46">
        <f t="shared" si="43"/>
        <v>195296</v>
      </c>
      <c r="X207" s="135">
        <v>195296</v>
      </c>
      <c r="Y207" s="46">
        <f t="shared" si="44"/>
        <v>0</v>
      </c>
    </row>
    <row r="208" spans="1:25" hidden="1" x14ac:dyDescent="0.25">
      <c r="B208" s="43" t="s">
        <v>44</v>
      </c>
      <c r="C208" s="136">
        <f t="shared" si="35"/>
        <v>14798</v>
      </c>
      <c r="D208" s="136">
        <v>15352</v>
      </c>
      <c r="E208" s="44">
        <f t="shared" si="36"/>
        <v>554</v>
      </c>
      <c r="F208" s="44">
        <v>146</v>
      </c>
      <c r="G208" s="70">
        <f t="shared" si="37"/>
        <v>80884</v>
      </c>
      <c r="H208" s="136">
        <v>2555</v>
      </c>
      <c r="I208" s="136">
        <v>2626</v>
      </c>
      <c r="J208" s="44">
        <f t="shared" si="39"/>
        <v>71</v>
      </c>
      <c r="K208" s="44">
        <f t="shared" si="40"/>
        <v>559</v>
      </c>
      <c r="L208" s="70">
        <f t="shared" si="41"/>
        <v>39689</v>
      </c>
      <c r="M208" s="70">
        <v>3828</v>
      </c>
      <c r="N208" s="70">
        <v>8420</v>
      </c>
      <c r="O208" s="46"/>
      <c r="P208" s="46"/>
      <c r="Q208" s="70"/>
      <c r="R208" s="70"/>
      <c r="S208" s="70">
        <v>80176</v>
      </c>
      <c r="T208" s="70"/>
      <c r="U208" s="70">
        <f t="shared" si="34"/>
        <v>212997</v>
      </c>
      <c r="V208" s="46">
        <f t="shared" si="42"/>
        <v>0</v>
      </c>
      <c r="W208" s="46">
        <f t="shared" si="43"/>
        <v>212997</v>
      </c>
      <c r="X208" s="135">
        <v>212997</v>
      </c>
      <c r="Y208" s="46">
        <f t="shared" si="44"/>
        <v>0</v>
      </c>
    </row>
    <row r="209" spans="1:25" hidden="1" x14ac:dyDescent="0.25">
      <c r="B209" s="43" t="s">
        <v>45</v>
      </c>
      <c r="C209" s="136">
        <f t="shared" si="35"/>
        <v>15352</v>
      </c>
      <c r="D209" s="136">
        <v>15827</v>
      </c>
      <c r="E209" s="44">
        <f t="shared" si="36"/>
        <v>475</v>
      </c>
      <c r="F209" s="44">
        <v>146</v>
      </c>
      <c r="G209" s="70">
        <f t="shared" si="37"/>
        <v>69350</v>
      </c>
      <c r="H209" s="136">
        <f t="shared" si="38"/>
        <v>2626</v>
      </c>
      <c r="I209" s="136">
        <v>2699</v>
      </c>
      <c r="J209" s="44">
        <f t="shared" si="39"/>
        <v>73</v>
      </c>
      <c r="K209" s="44">
        <f t="shared" si="40"/>
        <v>559</v>
      </c>
      <c r="L209" s="70">
        <f t="shared" si="41"/>
        <v>40807</v>
      </c>
      <c r="M209" s="70">
        <v>3828</v>
      </c>
      <c r="N209" s="70">
        <v>8467</v>
      </c>
      <c r="O209" s="46"/>
      <c r="P209" s="46"/>
      <c r="Q209" s="70"/>
      <c r="R209" s="70"/>
      <c r="S209" s="70">
        <v>80176</v>
      </c>
      <c r="T209" s="70"/>
      <c r="U209" s="70">
        <f t="shared" si="34"/>
        <v>202628</v>
      </c>
      <c r="V209" s="46">
        <f t="shared" si="42"/>
        <v>0</v>
      </c>
      <c r="W209" s="46">
        <f t="shared" si="43"/>
        <v>202628</v>
      </c>
      <c r="X209" s="135">
        <v>202628</v>
      </c>
      <c r="Y209" s="46">
        <f t="shared" si="44"/>
        <v>0</v>
      </c>
    </row>
    <row r="210" spans="1:25" ht="15.75" hidden="1" thickBot="1" x14ac:dyDescent="0.3">
      <c r="B210" s="83" t="s">
        <v>46</v>
      </c>
      <c r="C210" s="132">
        <f t="shared" ref="C210" si="45">D209</f>
        <v>15827</v>
      </c>
      <c r="D210" s="132">
        <v>16295</v>
      </c>
      <c r="E210" s="84">
        <f t="shared" ref="E210" si="46">D210-C210</f>
        <v>468</v>
      </c>
      <c r="F210" s="84">
        <v>146</v>
      </c>
      <c r="G210" s="35">
        <f t="shared" ref="G210" si="47">F210*E210</f>
        <v>68328</v>
      </c>
      <c r="H210" s="132">
        <f t="shared" ref="H210" si="48">I209</f>
        <v>2699</v>
      </c>
      <c r="I210" s="132">
        <v>2787</v>
      </c>
      <c r="J210" s="84">
        <f t="shared" ref="J210" si="49">I210-H210</f>
        <v>88</v>
      </c>
      <c r="K210" s="84">
        <f t="shared" ref="K210" si="50">IF(J210&lt;=120,559,IF(AND(J210&gt;=121,J210&lt;=150),739,IF(AND(J210&gt;=151,J210&lt;=200),1279,IF(J210&gt;=201,2359,))))</f>
        <v>559</v>
      </c>
      <c r="L210" s="35">
        <f t="shared" ref="L210" si="51">IF(K210=559,K210*J210,IF(K210=739,120*559+(J210-120)*739,IF(K210=1279,120*559+30*739+(J210-150)*1279,IF(K210=2359,120*559+30*739+50*1279+(J210-200)*2359,))))</f>
        <v>49192</v>
      </c>
      <c r="M210" s="35">
        <v>3828</v>
      </c>
      <c r="N210" s="35">
        <v>8493</v>
      </c>
      <c r="O210" s="36"/>
      <c r="P210" s="36"/>
      <c r="Q210" s="35"/>
      <c r="R210" s="35"/>
      <c r="S210" s="35">
        <v>80176</v>
      </c>
      <c r="T210" s="35"/>
      <c r="U210" s="35">
        <f t="shared" si="34"/>
        <v>210017</v>
      </c>
      <c r="V210" s="36">
        <f t="shared" ref="V210" si="52">Y209</f>
        <v>0</v>
      </c>
      <c r="W210" s="36">
        <f t="shared" ref="W210" si="53">U210+V210</f>
        <v>210017</v>
      </c>
      <c r="X210" s="131">
        <v>210017</v>
      </c>
      <c r="Y210" s="36">
        <f t="shared" ref="Y210" si="54">W210-X210</f>
        <v>0</v>
      </c>
    </row>
    <row r="211" spans="1:25" hidden="1" x14ac:dyDescent="0.25">
      <c r="A211">
        <v>2020</v>
      </c>
      <c r="B211" s="38" t="s">
        <v>35</v>
      </c>
      <c r="C211" s="171">
        <f t="shared" ref="C211:C234" si="55">D210</f>
        <v>16295</v>
      </c>
      <c r="D211" s="171">
        <v>16823</v>
      </c>
      <c r="E211" s="39">
        <f t="shared" ref="E211:E234" si="56">D211-C211</f>
        <v>528</v>
      </c>
      <c r="F211" s="39">
        <v>146</v>
      </c>
      <c r="G211" s="69">
        <f t="shared" ref="G211:G222" si="57">F211*E211</f>
        <v>77088</v>
      </c>
      <c r="H211" s="171">
        <f t="shared" ref="H211:H234" si="58">I210</f>
        <v>2787</v>
      </c>
      <c r="I211" s="171">
        <v>2865</v>
      </c>
      <c r="J211" s="39">
        <f t="shared" ref="J211:J221" si="59">I211-H211</f>
        <v>78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44928</v>
      </c>
      <c r="M211" s="69">
        <v>3943</v>
      </c>
      <c r="N211" s="69">
        <v>8501</v>
      </c>
      <c r="O211" s="41"/>
      <c r="P211" s="41"/>
      <c r="Q211" s="69"/>
      <c r="R211" s="69"/>
      <c r="S211" s="69">
        <v>82581</v>
      </c>
      <c r="T211" s="69"/>
      <c r="U211" s="69">
        <f t="shared" si="34"/>
        <v>217041</v>
      </c>
      <c r="V211" s="41">
        <f t="shared" ref="V211:V234" si="60">Y210</f>
        <v>0</v>
      </c>
      <c r="W211" s="41">
        <f t="shared" ref="W211:W234" si="61">U211+V211</f>
        <v>217041</v>
      </c>
      <c r="X211" s="152">
        <v>217041</v>
      </c>
      <c r="Y211" s="41">
        <f t="shared" ref="Y211:Y234" si="62">W211-X211</f>
        <v>0</v>
      </c>
    </row>
    <row r="212" spans="1:25" hidden="1" x14ac:dyDescent="0.25">
      <c r="B212" s="43" t="s">
        <v>36</v>
      </c>
      <c r="C212" s="136">
        <f t="shared" si="55"/>
        <v>16823</v>
      </c>
      <c r="D212" s="136">
        <v>17336</v>
      </c>
      <c r="E212" s="44">
        <f t="shared" si="56"/>
        <v>513</v>
      </c>
      <c r="F212" s="44">
        <v>146</v>
      </c>
      <c r="G212" s="70">
        <f t="shared" si="57"/>
        <v>74898</v>
      </c>
      <c r="H212" s="136">
        <f t="shared" si="58"/>
        <v>2865</v>
      </c>
      <c r="I212" s="136">
        <v>2940</v>
      </c>
      <c r="J212" s="44">
        <f t="shared" si="59"/>
        <v>75</v>
      </c>
      <c r="K212" s="44">
        <f t="shared" ref="K212:K220" si="63">IF(J212&lt;=120,576,IF(AND(J212&gt;=121,J212&lt;=150),761,IF(AND(J212&gt;=151,J212&lt;=200),1317,IF(J212&gt;=201,2430,))))</f>
        <v>576</v>
      </c>
      <c r="L212" s="70">
        <f t="shared" ref="L212:L220" si="64">IF(K212=576,K212*J212,IF(K212=761,120*576+(J212-120)*761,IF(K212=1317,120*576+30*761+(J212-150)*1317,IF(K212=2430,120*576+30*761+50*1317+(J212-200)*2430,))))</f>
        <v>43200</v>
      </c>
      <c r="M212" s="70">
        <v>3943</v>
      </c>
      <c r="N212" s="70">
        <v>8539</v>
      </c>
      <c r="O212" s="46"/>
      <c r="P212" s="46"/>
      <c r="Q212" s="70"/>
      <c r="R212" s="70"/>
      <c r="S212" s="70">
        <v>82581</v>
      </c>
      <c r="T212" s="70"/>
      <c r="U212" s="70">
        <f t="shared" si="34"/>
        <v>213161</v>
      </c>
      <c r="V212" s="46">
        <f t="shared" si="60"/>
        <v>0</v>
      </c>
      <c r="W212" s="46">
        <f t="shared" si="61"/>
        <v>213161</v>
      </c>
      <c r="X212" s="135">
        <v>213161</v>
      </c>
      <c r="Y212" s="46">
        <f t="shared" si="62"/>
        <v>0</v>
      </c>
    </row>
    <row r="213" spans="1:25" hidden="1" x14ac:dyDescent="0.25">
      <c r="B213" s="43" t="s">
        <v>37</v>
      </c>
      <c r="C213" s="136">
        <f t="shared" si="55"/>
        <v>17336</v>
      </c>
      <c r="D213" s="136">
        <v>17835</v>
      </c>
      <c r="E213" s="44">
        <f t="shared" si="56"/>
        <v>499</v>
      </c>
      <c r="F213" s="44">
        <v>146</v>
      </c>
      <c r="G213" s="70">
        <f t="shared" si="57"/>
        <v>72854</v>
      </c>
      <c r="H213" s="136">
        <f t="shared" si="58"/>
        <v>2940</v>
      </c>
      <c r="I213" s="136">
        <v>2993</v>
      </c>
      <c r="J213" s="44">
        <f t="shared" si="59"/>
        <v>53</v>
      </c>
      <c r="K213" s="44">
        <f t="shared" si="63"/>
        <v>576</v>
      </c>
      <c r="L213" s="70">
        <f t="shared" si="64"/>
        <v>30528</v>
      </c>
      <c r="M213" s="70">
        <v>3943</v>
      </c>
      <c r="N213" s="70">
        <v>8580</v>
      </c>
      <c r="O213" s="46"/>
      <c r="P213" s="46"/>
      <c r="Q213" s="70"/>
      <c r="R213" s="70"/>
      <c r="S213" s="70">
        <v>82581</v>
      </c>
      <c r="T213" s="70"/>
      <c r="U213" s="70">
        <f t="shared" si="34"/>
        <v>198486</v>
      </c>
      <c r="V213" s="46">
        <f t="shared" si="60"/>
        <v>0</v>
      </c>
      <c r="W213" s="46">
        <f t="shared" si="61"/>
        <v>198486</v>
      </c>
      <c r="X213" s="135">
        <v>198456</v>
      </c>
      <c r="Y213" s="46">
        <f t="shared" si="62"/>
        <v>30</v>
      </c>
    </row>
    <row r="214" spans="1:25" hidden="1" x14ac:dyDescent="0.25">
      <c r="B214" s="43" t="s">
        <v>38</v>
      </c>
      <c r="C214" s="136">
        <f t="shared" si="55"/>
        <v>17835</v>
      </c>
      <c r="D214" s="136">
        <v>18371</v>
      </c>
      <c r="E214" s="44">
        <f t="shared" si="56"/>
        <v>536</v>
      </c>
      <c r="F214" s="44">
        <v>146</v>
      </c>
      <c r="G214" s="70">
        <f t="shared" si="57"/>
        <v>78256</v>
      </c>
      <c r="H214" s="136">
        <f t="shared" si="58"/>
        <v>2993</v>
      </c>
      <c r="I214" s="136">
        <v>3060</v>
      </c>
      <c r="J214" s="44">
        <f t="shared" si="59"/>
        <v>67</v>
      </c>
      <c r="K214" s="44">
        <f t="shared" si="63"/>
        <v>576</v>
      </c>
      <c r="L214" s="70">
        <f t="shared" si="64"/>
        <v>38592</v>
      </c>
      <c r="M214" s="70">
        <v>3943</v>
      </c>
      <c r="N214" s="70">
        <v>8607</v>
      </c>
      <c r="O214" s="46"/>
      <c r="P214" s="46"/>
      <c r="Q214" s="70"/>
      <c r="R214" s="70"/>
      <c r="S214" s="70">
        <v>82581</v>
      </c>
      <c r="T214" s="70"/>
      <c r="U214" s="70">
        <f t="shared" si="34"/>
        <v>211979</v>
      </c>
      <c r="V214" s="46">
        <f t="shared" si="60"/>
        <v>30</v>
      </c>
      <c r="W214" s="46">
        <f t="shared" si="61"/>
        <v>212009</v>
      </c>
      <c r="X214" s="135">
        <v>212009</v>
      </c>
      <c r="Y214" s="46">
        <f t="shared" si="62"/>
        <v>0</v>
      </c>
    </row>
    <row r="215" spans="1:25" hidden="1" x14ac:dyDescent="0.25">
      <c r="B215" s="43" t="s">
        <v>39</v>
      </c>
      <c r="C215" s="136">
        <f t="shared" si="55"/>
        <v>18371</v>
      </c>
      <c r="D215" s="136">
        <v>18786</v>
      </c>
      <c r="E215" s="44">
        <f t="shared" si="56"/>
        <v>415</v>
      </c>
      <c r="F215" s="44">
        <v>146</v>
      </c>
      <c r="G215" s="70">
        <f t="shared" si="57"/>
        <v>60590</v>
      </c>
      <c r="H215" s="136">
        <f t="shared" si="58"/>
        <v>3060</v>
      </c>
      <c r="I215" s="136">
        <v>3098</v>
      </c>
      <c r="J215" s="44">
        <f t="shared" si="59"/>
        <v>38</v>
      </c>
      <c r="K215" s="44">
        <f t="shared" si="63"/>
        <v>576</v>
      </c>
      <c r="L215" s="70">
        <f t="shared" si="64"/>
        <v>21888</v>
      </c>
      <c r="M215" s="70">
        <v>3943</v>
      </c>
      <c r="N215" s="70">
        <v>8615</v>
      </c>
      <c r="O215" s="46"/>
      <c r="P215" s="46"/>
      <c r="Q215" s="70"/>
      <c r="R215" s="70"/>
      <c r="S215" s="70">
        <v>82581</v>
      </c>
      <c r="T215" s="70"/>
      <c r="U215" s="70">
        <f t="shared" si="34"/>
        <v>177617</v>
      </c>
      <c r="V215" s="46">
        <f t="shared" si="60"/>
        <v>0</v>
      </c>
      <c r="W215" s="46">
        <f t="shared" si="61"/>
        <v>177617</v>
      </c>
      <c r="X215" s="135">
        <v>177617</v>
      </c>
      <c r="Y215" s="46">
        <f t="shared" si="62"/>
        <v>0</v>
      </c>
    </row>
    <row r="216" spans="1:25" hidden="1" x14ac:dyDescent="0.25">
      <c r="B216" s="43" t="s">
        <v>40</v>
      </c>
      <c r="C216" s="187">
        <f t="shared" si="55"/>
        <v>18786</v>
      </c>
      <c r="D216" s="187">
        <v>19248</v>
      </c>
      <c r="E216" s="44">
        <f t="shared" si="56"/>
        <v>462</v>
      </c>
      <c r="F216" s="44">
        <v>146</v>
      </c>
      <c r="G216" s="70">
        <f t="shared" si="57"/>
        <v>67452</v>
      </c>
      <c r="H216" s="136">
        <f t="shared" si="58"/>
        <v>3098</v>
      </c>
      <c r="I216" s="136">
        <v>3122</v>
      </c>
      <c r="J216" s="44">
        <f t="shared" si="59"/>
        <v>24</v>
      </c>
      <c r="K216" s="44">
        <f t="shared" si="63"/>
        <v>576</v>
      </c>
      <c r="L216" s="70">
        <f t="shared" si="64"/>
        <v>13824</v>
      </c>
      <c r="M216" s="70">
        <v>3943</v>
      </c>
      <c r="N216" s="70">
        <v>8609</v>
      </c>
      <c r="O216" s="46"/>
      <c r="P216" s="46"/>
      <c r="Q216" s="70"/>
      <c r="R216" s="70"/>
      <c r="S216" s="70">
        <v>82581</v>
      </c>
      <c r="T216" s="70"/>
      <c r="U216" s="70">
        <f t="shared" si="34"/>
        <v>176409</v>
      </c>
      <c r="V216" s="46">
        <f t="shared" si="60"/>
        <v>0</v>
      </c>
      <c r="W216" s="46">
        <f t="shared" si="61"/>
        <v>176409</v>
      </c>
      <c r="X216" s="135">
        <v>176409</v>
      </c>
      <c r="Y216" s="46">
        <f t="shared" si="62"/>
        <v>0</v>
      </c>
    </row>
    <row r="217" spans="1:25" hidden="1" x14ac:dyDescent="0.25">
      <c r="B217" s="43" t="s">
        <v>41</v>
      </c>
      <c r="C217" s="187">
        <f t="shared" si="55"/>
        <v>19248</v>
      </c>
      <c r="D217" s="187">
        <v>19806</v>
      </c>
      <c r="E217" s="44">
        <f t="shared" si="56"/>
        <v>558</v>
      </c>
      <c r="F217" s="44">
        <v>146</v>
      </c>
      <c r="G217" s="70">
        <f t="shared" si="57"/>
        <v>81468</v>
      </c>
      <c r="H217" s="136">
        <f t="shared" si="58"/>
        <v>3122</v>
      </c>
      <c r="I217" s="136">
        <v>3151</v>
      </c>
      <c r="J217" s="44">
        <f t="shared" si="59"/>
        <v>29</v>
      </c>
      <c r="K217" s="44">
        <f t="shared" si="63"/>
        <v>576</v>
      </c>
      <c r="L217" s="70">
        <f t="shared" si="64"/>
        <v>16704</v>
      </c>
      <c r="M217" s="70">
        <v>3943</v>
      </c>
      <c r="N217" s="70">
        <v>8600</v>
      </c>
      <c r="O217" s="46"/>
      <c r="P217" s="46"/>
      <c r="Q217" s="70"/>
      <c r="R217" s="70"/>
      <c r="S217" s="70">
        <v>82581</v>
      </c>
      <c r="T217" s="70"/>
      <c r="U217" s="70">
        <f t="shared" si="34"/>
        <v>193296</v>
      </c>
      <c r="V217" s="46">
        <f t="shared" si="60"/>
        <v>0</v>
      </c>
      <c r="W217" s="46">
        <f t="shared" si="61"/>
        <v>193296</v>
      </c>
      <c r="X217" s="135">
        <v>193296</v>
      </c>
      <c r="Y217" s="46">
        <f t="shared" si="62"/>
        <v>0</v>
      </c>
    </row>
    <row r="218" spans="1:25" hidden="1" x14ac:dyDescent="0.25">
      <c r="B218" s="43" t="s">
        <v>42</v>
      </c>
      <c r="C218" s="187">
        <f t="shared" si="55"/>
        <v>19806</v>
      </c>
      <c r="D218" s="187">
        <v>20355</v>
      </c>
      <c r="E218" s="44">
        <f t="shared" si="56"/>
        <v>549</v>
      </c>
      <c r="F218" s="44">
        <v>146</v>
      </c>
      <c r="G218" s="70">
        <f t="shared" si="57"/>
        <v>80154</v>
      </c>
      <c r="H218" s="136">
        <f t="shared" si="58"/>
        <v>3151</v>
      </c>
      <c r="I218" s="136">
        <v>3199</v>
      </c>
      <c r="J218" s="44">
        <f t="shared" si="59"/>
        <v>48</v>
      </c>
      <c r="K218" s="44">
        <f t="shared" si="63"/>
        <v>576</v>
      </c>
      <c r="L218" s="70">
        <f t="shared" si="64"/>
        <v>27648</v>
      </c>
      <c r="M218" s="70">
        <v>3943</v>
      </c>
      <c r="N218" s="70">
        <v>8604</v>
      </c>
      <c r="O218" s="46"/>
      <c r="P218" s="46"/>
      <c r="Q218" s="70"/>
      <c r="R218" s="70"/>
      <c r="S218" s="70">
        <v>82581</v>
      </c>
      <c r="T218" s="70"/>
      <c r="U218" s="70">
        <f t="shared" si="34"/>
        <v>202930</v>
      </c>
      <c r="V218" s="46">
        <f t="shared" si="60"/>
        <v>0</v>
      </c>
      <c r="W218" s="46">
        <f t="shared" si="61"/>
        <v>202930</v>
      </c>
      <c r="X218" s="135">
        <v>202030</v>
      </c>
      <c r="Y218" s="46">
        <f t="shared" si="62"/>
        <v>900</v>
      </c>
    </row>
    <row r="219" spans="1:25" hidden="1" x14ac:dyDescent="0.25">
      <c r="B219" s="43" t="s">
        <v>43</v>
      </c>
      <c r="C219" s="187">
        <f t="shared" si="55"/>
        <v>20355</v>
      </c>
      <c r="D219" s="187">
        <v>20853</v>
      </c>
      <c r="E219" s="44">
        <f t="shared" si="56"/>
        <v>498</v>
      </c>
      <c r="F219" s="44">
        <v>146</v>
      </c>
      <c r="G219" s="70">
        <f t="shared" si="57"/>
        <v>72708</v>
      </c>
      <c r="H219" s="136">
        <f t="shared" si="58"/>
        <v>3199</v>
      </c>
      <c r="I219" s="136">
        <v>3232</v>
      </c>
      <c r="J219" s="44">
        <f t="shared" si="59"/>
        <v>33</v>
      </c>
      <c r="K219" s="44">
        <f t="shared" si="63"/>
        <v>576</v>
      </c>
      <c r="L219" s="70">
        <f t="shared" si="64"/>
        <v>19008</v>
      </c>
      <c r="M219" s="70">
        <v>3943</v>
      </c>
      <c r="N219" s="70">
        <v>8612</v>
      </c>
      <c r="O219" s="46"/>
      <c r="P219" s="46"/>
      <c r="Q219" s="70"/>
      <c r="R219" s="70"/>
      <c r="S219" s="70">
        <v>82581</v>
      </c>
      <c r="T219" s="70"/>
      <c r="U219" s="70">
        <f t="shared" si="34"/>
        <v>186852</v>
      </c>
      <c r="V219" s="46">
        <f t="shared" si="60"/>
        <v>900</v>
      </c>
      <c r="W219" s="46">
        <f t="shared" si="61"/>
        <v>187752</v>
      </c>
      <c r="X219" s="135">
        <v>187762</v>
      </c>
      <c r="Y219" s="46">
        <f t="shared" si="62"/>
        <v>-10</v>
      </c>
    </row>
    <row r="220" spans="1:25" hidden="1" x14ac:dyDescent="0.25">
      <c r="B220" s="43" t="s">
        <v>44</v>
      </c>
      <c r="C220" s="187">
        <f t="shared" si="55"/>
        <v>20853</v>
      </c>
      <c r="D220" s="187">
        <v>21370</v>
      </c>
      <c r="E220" s="44">
        <f t="shared" si="56"/>
        <v>517</v>
      </c>
      <c r="F220" s="44">
        <v>146</v>
      </c>
      <c r="G220" s="70">
        <f t="shared" si="57"/>
        <v>75482</v>
      </c>
      <c r="H220" s="136">
        <f t="shared" si="58"/>
        <v>3232</v>
      </c>
      <c r="I220" s="136">
        <v>3308</v>
      </c>
      <c r="J220" s="44">
        <f t="shared" si="59"/>
        <v>76</v>
      </c>
      <c r="K220" s="44">
        <f t="shared" si="63"/>
        <v>576</v>
      </c>
      <c r="L220" s="70">
        <f t="shared" si="64"/>
        <v>43776</v>
      </c>
      <c r="M220" s="70">
        <v>3943</v>
      </c>
      <c r="N220" s="70">
        <v>8652</v>
      </c>
      <c r="O220" s="46"/>
      <c r="P220" s="46"/>
      <c r="Q220" s="70"/>
      <c r="R220" s="70"/>
      <c r="S220" s="70">
        <v>82581</v>
      </c>
      <c r="T220" s="70"/>
      <c r="U220" s="70">
        <f t="shared" si="34"/>
        <v>214434</v>
      </c>
      <c r="V220" s="46">
        <f t="shared" si="60"/>
        <v>-10</v>
      </c>
      <c r="W220" s="46">
        <f t="shared" si="61"/>
        <v>214424</v>
      </c>
      <c r="X220" s="135">
        <v>214424</v>
      </c>
      <c r="Y220" s="46">
        <f t="shared" si="62"/>
        <v>0</v>
      </c>
    </row>
    <row r="221" spans="1:25" hidden="1" x14ac:dyDescent="0.25">
      <c r="B221" s="43" t="s">
        <v>45</v>
      </c>
      <c r="C221" s="187">
        <f t="shared" si="55"/>
        <v>21370</v>
      </c>
      <c r="D221" s="187">
        <v>21815</v>
      </c>
      <c r="E221" s="44">
        <f t="shared" si="56"/>
        <v>445</v>
      </c>
      <c r="F221" s="44">
        <v>146</v>
      </c>
      <c r="G221" s="70">
        <f t="shared" si="57"/>
        <v>64970</v>
      </c>
      <c r="H221" s="136">
        <f t="shared" si="58"/>
        <v>3308</v>
      </c>
      <c r="I221" s="136">
        <v>3401</v>
      </c>
      <c r="J221" s="44">
        <f t="shared" si="59"/>
        <v>93</v>
      </c>
      <c r="K221" s="44">
        <f>IF(J221&lt;=80,576,IF(AND(J221&gt;=81,J221&lt;=100),761,IF(AND(J221&gt;=101,J221&lt;=200),1317,IF(J221&gt;=201,2430,))))</f>
        <v>761</v>
      </c>
      <c r="L221" s="46">
        <f>IF(K221=576,K221*J221,IF(K221=761,80*576+(J221-80)*761,IF(K221=1317,80*576+20*761+(J221-100)*1317,IF(K221=2430,80*576+20*761+100*1317+(J221-200)*2430,))))</f>
        <v>55973</v>
      </c>
      <c r="M221" s="70">
        <v>3943</v>
      </c>
      <c r="N221" s="70">
        <v>8709</v>
      </c>
      <c r="O221" s="46"/>
      <c r="P221" s="46"/>
      <c r="Q221" s="70"/>
      <c r="R221" s="70"/>
      <c r="S221" s="70">
        <v>82581</v>
      </c>
      <c r="T221" s="70"/>
      <c r="U221" s="70">
        <f t="shared" si="34"/>
        <v>216176</v>
      </c>
      <c r="V221" s="46">
        <f t="shared" si="60"/>
        <v>0</v>
      </c>
      <c r="W221" s="46">
        <f t="shared" si="61"/>
        <v>216176</v>
      </c>
      <c r="X221" s="135">
        <v>216176</v>
      </c>
      <c r="Y221" s="46">
        <f t="shared" si="62"/>
        <v>0</v>
      </c>
    </row>
    <row r="222" spans="1:25" ht="15.75" hidden="1" thickBot="1" x14ac:dyDescent="0.3">
      <c r="B222" s="83" t="s">
        <v>46</v>
      </c>
      <c r="C222" s="182">
        <f t="shared" si="55"/>
        <v>21815</v>
      </c>
      <c r="D222" s="182">
        <v>22294</v>
      </c>
      <c r="E222" s="84">
        <f t="shared" si="56"/>
        <v>479</v>
      </c>
      <c r="F222" s="84">
        <v>146</v>
      </c>
      <c r="G222" s="35">
        <f t="shared" si="57"/>
        <v>69934</v>
      </c>
      <c r="H222" s="132">
        <f t="shared" si="58"/>
        <v>3401</v>
      </c>
      <c r="I222" s="132">
        <v>3476</v>
      </c>
      <c r="J222" s="84">
        <f t="shared" ref="J222:J234" si="65">I222-H222</f>
        <v>75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43200</v>
      </c>
      <c r="M222" s="35">
        <v>3943</v>
      </c>
      <c r="N222" s="35">
        <v>8721</v>
      </c>
      <c r="O222" s="36"/>
      <c r="P222" s="36"/>
      <c r="Q222" s="35"/>
      <c r="R222" s="35"/>
      <c r="S222" s="35">
        <v>82581</v>
      </c>
      <c r="T222" s="35"/>
      <c r="U222" s="35">
        <f t="shared" si="34"/>
        <v>208379</v>
      </c>
      <c r="V222" s="36">
        <f t="shared" si="60"/>
        <v>0</v>
      </c>
      <c r="W222" s="36">
        <f t="shared" si="61"/>
        <v>208379</v>
      </c>
      <c r="X222" s="131">
        <v>208379</v>
      </c>
      <c r="Y222" s="36">
        <f t="shared" si="62"/>
        <v>0</v>
      </c>
    </row>
    <row r="223" spans="1:25" hidden="1" x14ac:dyDescent="0.25">
      <c r="A223">
        <v>2021</v>
      </c>
      <c r="B223" s="43" t="s">
        <v>35</v>
      </c>
      <c r="C223" s="187">
        <f t="shared" si="55"/>
        <v>22294</v>
      </c>
      <c r="D223" s="187">
        <v>22740</v>
      </c>
      <c r="E223" s="44">
        <f t="shared" si="56"/>
        <v>446</v>
      </c>
      <c r="F223" s="44">
        <v>146</v>
      </c>
      <c r="G223" s="70">
        <f t="shared" ref="G223:G234" si="66">E223*F223</f>
        <v>65116</v>
      </c>
      <c r="H223" s="187">
        <f t="shared" si="58"/>
        <v>3476</v>
      </c>
      <c r="I223" s="187">
        <v>3554</v>
      </c>
      <c r="J223" s="44">
        <f t="shared" si="65"/>
        <v>78</v>
      </c>
      <c r="K223" s="44">
        <f t="shared" ref="K223:K234" si="67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46254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68">G223+L223+M223+N223+Q223+R223+S223+T223</f>
        <v>209226</v>
      </c>
      <c r="V223" s="46">
        <f t="shared" si="60"/>
        <v>0</v>
      </c>
      <c r="W223" s="41">
        <f t="shared" si="61"/>
        <v>209226</v>
      </c>
      <c r="X223" s="69">
        <v>209226</v>
      </c>
      <c r="Y223" s="41">
        <f t="shared" si="62"/>
        <v>0</v>
      </c>
    </row>
    <row r="224" spans="1:25" hidden="1" x14ac:dyDescent="0.25">
      <c r="B224" s="43" t="s">
        <v>36</v>
      </c>
      <c r="C224" s="187">
        <f t="shared" si="55"/>
        <v>22740</v>
      </c>
      <c r="D224" s="187">
        <v>23194</v>
      </c>
      <c r="E224" s="44">
        <f t="shared" si="56"/>
        <v>454</v>
      </c>
      <c r="F224" s="44">
        <v>146</v>
      </c>
      <c r="G224" s="70">
        <f t="shared" si="66"/>
        <v>66284</v>
      </c>
      <c r="H224" s="187">
        <f t="shared" si="58"/>
        <v>3554</v>
      </c>
      <c r="I224" s="187">
        <v>3631</v>
      </c>
      <c r="J224" s="44">
        <f t="shared" si="65"/>
        <v>77</v>
      </c>
      <c r="K224" s="44">
        <f t="shared" si="67"/>
        <v>593</v>
      </c>
      <c r="L224" s="46">
        <f t="shared" ref="L224:L234" si="69">IF(K224=593,K224*J224,IF(K224=784,80*593+(J224-80)*784,IF(K224=1357,80*593+20*784+(J224-100)*1357,IF(K224=2501,80*593+20*784+100*1357+(J224-200)*2501,))))</f>
        <v>45661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68"/>
        <v>209850</v>
      </c>
      <c r="V224" s="46">
        <f t="shared" si="60"/>
        <v>0</v>
      </c>
      <c r="W224" s="46">
        <f t="shared" si="61"/>
        <v>209850</v>
      </c>
      <c r="X224" s="70">
        <v>209850</v>
      </c>
      <c r="Y224" s="46">
        <f t="shared" si="62"/>
        <v>0</v>
      </c>
    </row>
    <row r="225" spans="1:25" hidden="1" x14ac:dyDescent="0.25">
      <c r="B225" s="43" t="s">
        <v>37</v>
      </c>
      <c r="C225" s="187">
        <f t="shared" si="55"/>
        <v>23194</v>
      </c>
      <c r="D225" s="187">
        <v>23635</v>
      </c>
      <c r="E225" s="44">
        <f t="shared" si="56"/>
        <v>441</v>
      </c>
      <c r="F225" s="44">
        <v>146</v>
      </c>
      <c r="G225" s="70">
        <f t="shared" si="66"/>
        <v>64386</v>
      </c>
      <c r="H225" s="187">
        <f t="shared" si="58"/>
        <v>3631</v>
      </c>
      <c r="I225" s="187">
        <v>3704</v>
      </c>
      <c r="J225" s="44">
        <f t="shared" si="65"/>
        <v>73</v>
      </c>
      <c r="K225" s="44">
        <f t="shared" si="67"/>
        <v>593</v>
      </c>
      <c r="L225" s="46">
        <f t="shared" si="69"/>
        <v>43289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68"/>
        <v>205612</v>
      </c>
      <c r="V225" s="46">
        <f t="shared" si="60"/>
        <v>0</v>
      </c>
      <c r="W225" s="46">
        <f t="shared" si="61"/>
        <v>205612</v>
      </c>
      <c r="X225" s="70">
        <v>205612</v>
      </c>
      <c r="Y225" s="46">
        <f t="shared" si="62"/>
        <v>0</v>
      </c>
    </row>
    <row r="226" spans="1:25" hidden="1" x14ac:dyDescent="0.25">
      <c r="B226" s="43" t="s">
        <v>38</v>
      </c>
      <c r="C226" s="187">
        <f t="shared" si="55"/>
        <v>23635</v>
      </c>
      <c r="D226" s="187">
        <v>24168</v>
      </c>
      <c r="E226" s="44">
        <f t="shared" si="56"/>
        <v>533</v>
      </c>
      <c r="F226" s="44">
        <v>146</v>
      </c>
      <c r="G226" s="70">
        <f t="shared" si="66"/>
        <v>77818</v>
      </c>
      <c r="H226" s="187">
        <f t="shared" si="58"/>
        <v>3704</v>
      </c>
      <c r="I226" s="187">
        <v>3782</v>
      </c>
      <c r="J226" s="44">
        <f t="shared" si="65"/>
        <v>78</v>
      </c>
      <c r="K226" s="44">
        <f t="shared" si="67"/>
        <v>593</v>
      </c>
      <c r="L226" s="46">
        <f t="shared" si="69"/>
        <v>46254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68"/>
        <v>222039</v>
      </c>
      <c r="V226" s="46">
        <f t="shared" si="60"/>
        <v>0</v>
      </c>
      <c r="W226" s="46">
        <f t="shared" si="61"/>
        <v>222039</v>
      </c>
      <c r="X226" s="70">
        <v>222039</v>
      </c>
      <c r="Y226" s="46">
        <f t="shared" si="62"/>
        <v>0</v>
      </c>
    </row>
    <row r="227" spans="1:25" hidden="1" x14ac:dyDescent="0.25">
      <c r="B227" s="43" t="s">
        <v>39</v>
      </c>
      <c r="C227" s="187">
        <f t="shared" si="55"/>
        <v>24168</v>
      </c>
      <c r="D227" s="187">
        <v>24689</v>
      </c>
      <c r="E227" s="44">
        <f t="shared" si="56"/>
        <v>521</v>
      </c>
      <c r="F227" s="44">
        <v>146</v>
      </c>
      <c r="G227" s="70">
        <f t="shared" si="66"/>
        <v>76066</v>
      </c>
      <c r="H227" s="187">
        <f t="shared" si="58"/>
        <v>3782</v>
      </c>
      <c r="I227" s="187">
        <v>3847</v>
      </c>
      <c r="J227" s="44">
        <f t="shared" si="65"/>
        <v>65</v>
      </c>
      <c r="K227" s="44">
        <f t="shared" si="67"/>
        <v>593</v>
      </c>
      <c r="L227" s="46">
        <f t="shared" si="69"/>
        <v>38545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68"/>
        <v>212614</v>
      </c>
      <c r="V227" s="46">
        <f t="shared" si="60"/>
        <v>0</v>
      </c>
      <c r="W227" s="46">
        <f t="shared" si="61"/>
        <v>212614</v>
      </c>
      <c r="X227" s="70">
        <v>212614</v>
      </c>
      <c r="Y227" s="46">
        <f t="shared" si="62"/>
        <v>0</v>
      </c>
    </row>
    <row r="228" spans="1:25" hidden="1" x14ac:dyDescent="0.25">
      <c r="B228" s="43" t="s">
        <v>40</v>
      </c>
      <c r="C228" s="187">
        <f t="shared" si="55"/>
        <v>24689</v>
      </c>
      <c r="D228" s="187">
        <v>25313</v>
      </c>
      <c r="E228" s="44">
        <f t="shared" si="56"/>
        <v>624</v>
      </c>
      <c r="F228" s="44">
        <v>146</v>
      </c>
      <c r="G228" s="70">
        <f t="shared" si="66"/>
        <v>91104</v>
      </c>
      <c r="H228" s="187">
        <f t="shared" si="58"/>
        <v>3847</v>
      </c>
      <c r="I228" s="187">
        <v>3900</v>
      </c>
      <c r="J228" s="44">
        <f t="shared" si="65"/>
        <v>53</v>
      </c>
      <c r="K228" s="44">
        <f t="shared" si="67"/>
        <v>593</v>
      </c>
      <c r="L228" s="46">
        <f t="shared" si="69"/>
        <v>31429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68"/>
        <v>220565</v>
      </c>
      <c r="V228" s="46">
        <f t="shared" si="60"/>
        <v>0</v>
      </c>
      <c r="W228" s="46">
        <f t="shared" si="61"/>
        <v>220565</v>
      </c>
      <c r="X228" s="70">
        <v>220565</v>
      </c>
      <c r="Y228" s="46">
        <f t="shared" si="62"/>
        <v>0</v>
      </c>
    </row>
    <row r="229" spans="1:25" hidden="1" x14ac:dyDescent="0.25">
      <c r="B229" s="43" t="s">
        <v>41</v>
      </c>
      <c r="C229" s="187">
        <f t="shared" si="55"/>
        <v>25313</v>
      </c>
      <c r="D229" s="187">
        <v>26060</v>
      </c>
      <c r="E229" s="44">
        <f t="shared" si="56"/>
        <v>747</v>
      </c>
      <c r="F229" s="44">
        <v>146</v>
      </c>
      <c r="G229" s="70">
        <f t="shared" si="66"/>
        <v>109062</v>
      </c>
      <c r="H229" s="187">
        <f t="shared" si="58"/>
        <v>3900</v>
      </c>
      <c r="I229" s="187">
        <v>3937</v>
      </c>
      <c r="J229" s="44">
        <f t="shared" si="65"/>
        <v>37</v>
      </c>
      <c r="K229" s="44">
        <f t="shared" si="67"/>
        <v>593</v>
      </c>
      <c r="L229" s="46">
        <f t="shared" si="69"/>
        <v>21941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68"/>
        <v>229049</v>
      </c>
      <c r="V229" s="46">
        <f t="shared" si="60"/>
        <v>0</v>
      </c>
      <c r="W229" s="46">
        <f t="shared" si="61"/>
        <v>229049</v>
      </c>
      <c r="X229" s="70">
        <v>229049</v>
      </c>
      <c r="Y229" s="46">
        <f t="shared" si="62"/>
        <v>0</v>
      </c>
    </row>
    <row r="230" spans="1:25" hidden="1" x14ac:dyDescent="0.25">
      <c r="B230" s="43" t="s">
        <v>42</v>
      </c>
      <c r="C230" s="187">
        <f t="shared" si="55"/>
        <v>26060</v>
      </c>
      <c r="D230" s="187">
        <v>26749</v>
      </c>
      <c r="E230" s="44">
        <f t="shared" si="56"/>
        <v>689</v>
      </c>
      <c r="F230" s="44">
        <v>146</v>
      </c>
      <c r="G230" s="70">
        <f t="shared" si="66"/>
        <v>100594</v>
      </c>
      <c r="H230" s="187">
        <f t="shared" si="58"/>
        <v>3937</v>
      </c>
      <c r="I230" s="187">
        <v>3968</v>
      </c>
      <c r="J230" s="44">
        <f t="shared" si="65"/>
        <v>31</v>
      </c>
      <c r="K230" s="44">
        <f t="shared" si="67"/>
        <v>593</v>
      </c>
      <c r="L230" s="46">
        <f t="shared" si="69"/>
        <v>18383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68"/>
        <v>217077</v>
      </c>
      <c r="V230" s="46">
        <f t="shared" si="60"/>
        <v>0</v>
      </c>
      <c r="W230" s="46">
        <f t="shared" si="61"/>
        <v>217077</v>
      </c>
      <c r="X230" s="70">
        <v>217077</v>
      </c>
      <c r="Y230" s="46">
        <f t="shared" si="62"/>
        <v>0</v>
      </c>
    </row>
    <row r="231" spans="1:25" hidden="1" x14ac:dyDescent="0.25">
      <c r="B231" s="43" t="s">
        <v>43</v>
      </c>
      <c r="C231" s="187">
        <f t="shared" si="55"/>
        <v>26749</v>
      </c>
      <c r="D231" s="187">
        <v>27400</v>
      </c>
      <c r="E231" s="44">
        <f t="shared" si="56"/>
        <v>651</v>
      </c>
      <c r="F231" s="44">
        <v>146</v>
      </c>
      <c r="G231" s="70">
        <f t="shared" si="66"/>
        <v>95046</v>
      </c>
      <c r="H231" s="187">
        <f t="shared" si="58"/>
        <v>3968</v>
      </c>
      <c r="I231" s="187">
        <v>4000</v>
      </c>
      <c r="J231" s="44">
        <f t="shared" si="65"/>
        <v>32</v>
      </c>
      <c r="K231" s="44">
        <f t="shared" si="67"/>
        <v>593</v>
      </c>
      <c r="L231" s="46">
        <f t="shared" si="69"/>
        <v>18976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68"/>
        <v>212408</v>
      </c>
      <c r="V231" s="46">
        <f t="shared" si="60"/>
        <v>0</v>
      </c>
      <c r="W231" s="46">
        <f t="shared" si="61"/>
        <v>212408</v>
      </c>
      <c r="X231" s="70">
        <v>212408</v>
      </c>
      <c r="Y231" s="46">
        <f t="shared" si="62"/>
        <v>0</v>
      </c>
    </row>
    <row r="232" spans="1:25" hidden="1" x14ac:dyDescent="0.25">
      <c r="B232" s="43" t="s">
        <v>44</v>
      </c>
      <c r="C232" s="187">
        <f t="shared" si="55"/>
        <v>27400</v>
      </c>
      <c r="D232" s="187">
        <v>27901</v>
      </c>
      <c r="E232" s="44">
        <f t="shared" si="56"/>
        <v>501</v>
      </c>
      <c r="F232" s="44">
        <v>146</v>
      </c>
      <c r="G232" s="70">
        <f t="shared" si="66"/>
        <v>73146</v>
      </c>
      <c r="H232" s="187">
        <f t="shared" si="58"/>
        <v>4000</v>
      </c>
      <c r="I232" s="187">
        <v>4072</v>
      </c>
      <c r="J232" s="44">
        <f t="shared" si="65"/>
        <v>72</v>
      </c>
      <c r="K232" s="44">
        <f t="shared" si="67"/>
        <v>593</v>
      </c>
      <c r="L232" s="46">
        <f t="shared" si="69"/>
        <v>42696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68"/>
        <v>214075</v>
      </c>
      <c r="V232" s="46">
        <f t="shared" si="60"/>
        <v>0</v>
      </c>
      <c r="W232" s="46">
        <f t="shared" si="61"/>
        <v>214075</v>
      </c>
      <c r="X232" s="70">
        <v>214075</v>
      </c>
      <c r="Y232" s="46">
        <f t="shared" si="62"/>
        <v>0</v>
      </c>
    </row>
    <row r="233" spans="1:25" hidden="1" x14ac:dyDescent="0.25">
      <c r="B233" s="43" t="s">
        <v>45</v>
      </c>
      <c r="C233" s="187">
        <f t="shared" si="55"/>
        <v>27901</v>
      </c>
      <c r="D233" s="187">
        <v>28355</v>
      </c>
      <c r="E233" s="44">
        <f t="shared" si="56"/>
        <v>454</v>
      </c>
      <c r="F233" s="44">
        <v>146</v>
      </c>
      <c r="G233" s="70">
        <f t="shared" si="66"/>
        <v>66284</v>
      </c>
      <c r="H233" s="187">
        <f t="shared" si="58"/>
        <v>4072</v>
      </c>
      <c r="I233" s="187">
        <v>4151</v>
      </c>
      <c r="J233" s="44">
        <f t="shared" si="65"/>
        <v>79</v>
      </c>
      <c r="K233" s="44">
        <f t="shared" si="67"/>
        <v>593</v>
      </c>
      <c r="L233" s="46">
        <f t="shared" si="69"/>
        <v>46847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68"/>
        <v>211479</v>
      </c>
      <c r="V233" s="46">
        <f t="shared" si="60"/>
        <v>0</v>
      </c>
      <c r="W233" s="46">
        <f t="shared" si="61"/>
        <v>211479</v>
      </c>
      <c r="X233" s="70">
        <v>211479</v>
      </c>
      <c r="Y233" s="46">
        <f t="shared" si="62"/>
        <v>0</v>
      </c>
    </row>
    <row r="234" spans="1:25" ht="15.75" hidden="1" thickBot="1" x14ac:dyDescent="0.3">
      <c r="B234" s="83" t="s">
        <v>46</v>
      </c>
      <c r="C234" s="182">
        <f t="shared" si="55"/>
        <v>28355</v>
      </c>
      <c r="D234" s="182">
        <v>28825</v>
      </c>
      <c r="E234" s="84">
        <f t="shared" si="56"/>
        <v>470</v>
      </c>
      <c r="F234" s="84">
        <v>146</v>
      </c>
      <c r="G234" s="35">
        <f t="shared" si="66"/>
        <v>68620</v>
      </c>
      <c r="H234" s="182">
        <f t="shared" si="58"/>
        <v>4151</v>
      </c>
      <c r="I234" s="182">
        <v>4228</v>
      </c>
      <c r="J234" s="84">
        <f t="shared" si="65"/>
        <v>77</v>
      </c>
      <c r="K234" s="84">
        <f t="shared" si="67"/>
        <v>593</v>
      </c>
      <c r="L234" s="36">
        <f t="shared" si="69"/>
        <v>45661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68"/>
        <v>212698</v>
      </c>
      <c r="V234" s="36">
        <f t="shared" si="60"/>
        <v>0</v>
      </c>
      <c r="W234" s="36">
        <f t="shared" si="61"/>
        <v>212698</v>
      </c>
      <c r="X234" s="35">
        <v>212698</v>
      </c>
      <c r="Y234" s="36">
        <f t="shared" si="62"/>
        <v>0</v>
      </c>
    </row>
    <row r="235" spans="1:25" hidden="1" x14ac:dyDescent="0.25">
      <c r="A235">
        <v>2022</v>
      </c>
      <c r="B235" s="43" t="s">
        <v>35</v>
      </c>
      <c r="C235" s="187">
        <f t="shared" ref="C235:C245" si="70">D234</f>
        <v>28825</v>
      </c>
      <c r="D235" s="187">
        <v>29305</v>
      </c>
      <c r="E235" s="44">
        <f t="shared" ref="E235:E245" si="71">D235-C235</f>
        <v>480</v>
      </c>
      <c r="F235" s="44">
        <v>146</v>
      </c>
      <c r="G235" s="70">
        <f t="shared" ref="G235:G245" si="72">E235*F235</f>
        <v>70080</v>
      </c>
      <c r="H235" s="187">
        <f t="shared" ref="H235:H245" si="73">I234</f>
        <v>4228</v>
      </c>
      <c r="I235" s="187">
        <v>4308</v>
      </c>
      <c r="J235" s="44">
        <f>I235-H235</f>
        <v>80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50880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68"/>
        <v>225859</v>
      </c>
      <c r="V235" s="46">
        <f t="shared" ref="V235:V245" si="74">Y234</f>
        <v>0</v>
      </c>
      <c r="W235" s="46">
        <f t="shared" ref="W235:W245" si="75">U235+V235</f>
        <v>225859</v>
      </c>
      <c r="X235" s="70">
        <v>225859</v>
      </c>
      <c r="Y235" s="46">
        <f t="shared" ref="Y235:Y245" si="76">W235-X235</f>
        <v>0</v>
      </c>
    </row>
    <row r="236" spans="1:25" hidden="1" x14ac:dyDescent="0.25">
      <c r="B236" s="43" t="s">
        <v>36</v>
      </c>
      <c r="C236" s="187">
        <f t="shared" si="70"/>
        <v>29305</v>
      </c>
      <c r="D236" s="187">
        <v>29779</v>
      </c>
      <c r="E236" s="44">
        <f t="shared" si="71"/>
        <v>474</v>
      </c>
      <c r="F236" s="44">
        <v>146</v>
      </c>
      <c r="G236" s="70">
        <f t="shared" si="72"/>
        <v>69204</v>
      </c>
      <c r="H236" s="187">
        <f t="shared" si="73"/>
        <v>4308</v>
      </c>
      <c r="I236" s="187">
        <v>4385</v>
      </c>
      <c r="J236" s="44">
        <f t="shared" ref="J236:J246" si="77">I236-H236</f>
        <v>77</v>
      </c>
      <c r="K236" s="44">
        <f t="shared" ref="K236:K243" si="78">IF(J236&lt;=80,636,IF(AND(J236&gt;=81,J236&lt;=100),840,IF(AND(J236&gt;=101,J236&lt;=200),1455,IF(J236&gt;=201,2681,))))</f>
        <v>636</v>
      </c>
      <c r="L236" s="46">
        <f t="shared" ref="L236:L242" si="79">IF(K236=636,K236*J236,IF(K236=840,80*636+(J236-80)*840,IF(K236=1455,80*636+20*840+(J236-100)*1455,IF(K236=2501,80*636+20*840+100*1455+(J236-200)*2681,))))</f>
        <v>48972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68"/>
        <v>240836</v>
      </c>
      <c r="V236" s="46">
        <f t="shared" si="74"/>
        <v>0</v>
      </c>
      <c r="W236" s="46">
        <f t="shared" si="75"/>
        <v>240836</v>
      </c>
      <c r="X236" s="70">
        <v>240836</v>
      </c>
      <c r="Y236" s="46">
        <f t="shared" si="76"/>
        <v>0</v>
      </c>
    </row>
    <row r="237" spans="1:25" hidden="1" x14ac:dyDescent="0.25">
      <c r="B237" s="43" t="s">
        <v>37</v>
      </c>
      <c r="C237" s="187">
        <f t="shared" si="70"/>
        <v>29779</v>
      </c>
      <c r="D237" s="187">
        <v>30153</v>
      </c>
      <c r="E237" s="44">
        <f t="shared" si="71"/>
        <v>374</v>
      </c>
      <c r="F237" s="44">
        <v>146</v>
      </c>
      <c r="G237" s="70">
        <f t="shared" si="72"/>
        <v>54604</v>
      </c>
      <c r="H237" s="187">
        <f t="shared" si="73"/>
        <v>4385</v>
      </c>
      <c r="I237" s="187">
        <v>4464</v>
      </c>
      <c r="J237" s="44">
        <f t="shared" si="77"/>
        <v>79</v>
      </c>
      <c r="K237" s="44">
        <f t="shared" si="78"/>
        <v>636</v>
      </c>
      <c r="L237" s="46">
        <f t="shared" si="79"/>
        <v>50244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68"/>
        <v>209901</v>
      </c>
      <c r="V237" s="46">
        <f t="shared" si="74"/>
        <v>0</v>
      </c>
      <c r="W237" s="46">
        <f t="shared" si="75"/>
        <v>209901</v>
      </c>
      <c r="X237" s="70">
        <v>209901</v>
      </c>
      <c r="Y237" s="46">
        <f t="shared" si="76"/>
        <v>0</v>
      </c>
    </row>
    <row r="238" spans="1:25" hidden="1" x14ac:dyDescent="0.25">
      <c r="B238" s="43" t="s">
        <v>38</v>
      </c>
      <c r="C238" s="187">
        <f t="shared" si="70"/>
        <v>30153</v>
      </c>
      <c r="D238" s="187">
        <v>30642</v>
      </c>
      <c r="E238" s="44">
        <f t="shared" si="71"/>
        <v>489</v>
      </c>
      <c r="F238" s="44">
        <v>146</v>
      </c>
      <c r="G238" s="70">
        <f t="shared" si="72"/>
        <v>71394</v>
      </c>
      <c r="H238" s="187">
        <f t="shared" si="73"/>
        <v>4464</v>
      </c>
      <c r="I238" s="187">
        <v>4540</v>
      </c>
      <c r="J238" s="44">
        <f t="shared" si="77"/>
        <v>76</v>
      </c>
      <c r="K238" s="44">
        <f t="shared" si="78"/>
        <v>636</v>
      </c>
      <c r="L238" s="46">
        <f t="shared" si="79"/>
        <v>48336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68"/>
        <v>224918</v>
      </c>
      <c r="V238" s="46">
        <f t="shared" si="74"/>
        <v>0</v>
      </c>
      <c r="W238" s="46">
        <f t="shared" si="75"/>
        <v>224918</v>
      </c>
      <c r="X238" s="70">
        <v>224918</v>
      </c>
      <c r="Y238" s="46">
        <f t="shared" si="76"/>
        <v>0</v>
      </c>
    </row>
    <row r="239" spans="1:25" hidden="1" x14ac:dyDescent="0.25">
      <c r="B239" s="43" t="s">
        <v>39</v>
      </c>
      <c r="C239" s="187">
        <f t="shared" si="70"/>
        <v>30642</v>
      </c>
      <c r="D239" s="187">
        <v>31176</v>
      </c>
      <c r="E239" s="44">
        <f t="shared" si="71"/>
        <v>534</v>
      </c>
      <c r="F239" s="44">
        <v>146</v>
      </c>
      <c r="G239" s="70">
        <f t="shared" si="72"/>
        <v>77964</v>
      </c>
      <c r="H239" s="187">
        <f t="shared" si="73"/>
        <v>4540</v>
      </c>
      <c r="I239" s="187">
        <v>4617</v>
      </c>
      <c r="J239" s="44">
        <f t="shared" si="77"/>
        <v>77</v>
      </c>
      <c r="K239" s="44">
        <f t="shared" si="78"/>
        <v>636</v>
      </c>
      <c r="L239" s="46">
        <f t="shared" si="79"/>
        <v>48972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68"/>
        <v>232275</v>
      </c>
      <c r="V239" s="46">
        <f t="shared" si="74"/>
        <v>0</v>
      </c>
      <c r="W239" s="46">
        <f t="shared" si="75"/>
        <v>232275</v>
      </c>
      <c r="X239" s="70">
        <v>232275</v>
      </c>
      <c r="Y239" s="46">
        <f t="shared" si="76"/>
        <v>0</v>
      </c>
    </row>
    <row r="240" spans="1:25" hidden="1" x14ac:dyDescent="0.25">
      <c r="B240" s="43" t="s">
        <v>40</v>
      </c>
      <c r="C240" s="187">
        <f t="shared" si="70"/>
        <v>31176</v>
      </c>
      <c r="D240" s="187">
        <v>31714</v>
      </c>
      <c r="E240" s="44">
        <f t="shared" si="71"/>
        <v>538</v>
      </c>
      <c r="F240" s="44">
        <v>146</v>
      </c>
      <c r="G240" s="70">
        <f t="shared" si="72"/>
        <v>78548</v>
      </c>
      <c r="H240" s="187">
        <f t="shared" si="73"/>
        <v>4617</v>
      </c>
      <c r="I240" s="187">
        <v>4661</v>
      </c>
      <c r="J240" s="44">
        <f t="shared" si="77"/>
        <v>44</v>
      </c>
      <c r="K240" s="44">
        <f t="shared" si="78"/>
        <v>636</v>
      </c>
      <c r="L240" s="46">
        <f t="shared" si="79"/>
        <v>27984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68"/>
        <v>211993</v>
      </c>
      <c r="V240" s="46">
        <f t="shared" si="74"/>
        <v>0</v>
      </c>
      <c r="W240" s="46">
        <f t="shared" si="75"/>
        <v>211993</v>
      </c>
      <c r="X240" s="70">
        <v>211993</v>
      </c>
      <c r="Y240" s="46">
        <f t="shared" si="76"/>
        <v>0</v>
      </c>
    </row>
    <row r="241" spans="1:25" hidden="1" x14ac:dyDescent="0.25">
      <c r="B241" s="43" t="s">
        <v>41</v>
      </c>
      <c r="C241" s="187">
        <f t="shared" si="70"/>
        <v>31714</v>
      </c>
      <c r="D241" s="187">
        <v>32289</v>
      </c>
      <c r="E241" s="44">
        <f t="shared" si="71"/>
        <v>575</v>
      </c>
      <c r="F241" s="44">
        <v>146</v>
      </c>
      <c r="G241" s="70">
        <f t="shared" si="72"/>
        <v>83950</v>
      </c>
      <c r="H241" s="187">
        <f t="shared" si="73"/>
        <v>4661</v>
      </c>
      <c r="I241" s="187">
        <v>4685</v>
      </c>
      <c r="J241" s="44">
        <f t="shared" si="77"/>
        <v>24</v>
      </c>
      <c r="K241" s="44">
        <f t="shared" si="78"/>
        <v>636</v>
      </c>
      <c r="L241" s="46">
        <f t="shared" si="79"/>
        <v>15264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68"/>
        <v>204774</v>
      </c>
      <c r="V241" s="46">
        <f t="shared" si="74"/>
        <v>0</v>
      </c>
      <c r="W241" s="46">
        <f t="shared" si="75"/>
        <v>204774</v>
      </c>
      <c r="X241" s="70">
        <v>204774</v>
      </c>
      <c r="Y241" s="46">
        <f t="shared" si="76"/>
        <v>0</v>
      </c>
    </row>
    <row r="242" spans="1:25" hidden="1" x14ac:dyDescent="0.25">
      <c r="B242" s="43" t="s">
        <v>42</v>
      </c>
      <c r="C242" s="187">
        <f t="shared" si="70"/>
        <v>32289</v>
      </c>
      <c r="D242" s="187">
        <v>32981</v>
      </c>
      <c r="E242" s="44">
        <f t="shared" si="71"/>
        <v>692</v>
      </c>
      <c r="F242" s="44">
        <v>146</v>
      </c>
      <c r="G242" s="70">
        <f t="shared" si="72"/>
        <v>101032</v>
      </c>
      <c r="H242" s="187">
        <f t="shared" si="73"/>
        <v>4685</v>
      </c>
      <c r="I242" s="187">
        <v>4725</v>
      </c>
      <c r="J242" s="44">
        <f t="shared" si="77"/>
        <v>40</v>
      </c>
      <c r="K242" s="44">
        <f t="shared" si="78"/>
        <v>636</v>
      </c>
      <c r="L242" s="46">
        <f t="shared" si="79"/>
        <v>25440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68"/>
        <v>232158</v>
      </c>
      <c r="V242" s="46">
        <f t="shared" si="74"/>
        <v>0</v>
      </c>
      <c r="W242" s="46">
        <f t="shared" si="75"/>
        <v>232158</v>
      </c>
      <c r="X242" s="70">
        <v>232158</v>
      </c>
      <c r="Y242" s="46">
        <f t="shared" si="76"/>
        <v>0</v>
      </c>
    </row>
    <row r="243" spans="1:25" hidden="1" x14ac:dyDescent="0.25">
      <c r="B243" s="43" t="s">
        <v>43</v>
      </c>
      <c r="C243" s="187">
        <f t="shared" si="70"/>
        <v>32981</v>
      </c>
      <c r="D243" s="187">
        <v>33668</v>
      </c>
      <c r="E243" s="44">
        <f t="shared" si="71"/>
        <v>687</v>
      </c>
      <c r="F243" s="44">
        <v>146</v>
      </c>
      <c r="G243" s="70">
        <f t="shared" si="72"/>
        <v>100302</v>
      </c>
      <c r="H243" s="187">
        <f t="shared" si="73"/>
        <v>4725</v>
      </c>
      <c r="I243" s="187">
        <v>4763</v>
      </c>
      <c r="J243" s="44">
        <f t="shared" si="77"/>
        <v>38</v>
      </c>
      <c r="K243" s="44">
        <f t="shared" si="78"/>
        <v>636</v>
      </c>
      <c r="L243" s="46">
        <f>IF(K243=636,K243*J243,IF(K243=840,80*636+(J243-80)*840,IF(K243=1455,80*636+20*840+(J243-100)*1455,IF(K243=2681,80*636+20*840+100*1455+(J243-200)*2681,))))</f>
        <v>24168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68"/>
        <v>230282</v>
      </c>
      <c r="V243" s="46">
        <f t="shared" si="74"/>
        <v>0</v>
      </c>
      <c r="W243" s="46">
        <f t="shared" si="75"/>
        <v>230282</v>
      </c>
      <c r="X243" s="70">
        <v>230282</v>
      </c>
      <c r="Y243" s="46">
        <f t="shared" si="76"/>
        <v>0</v>
      </c>
    </row>
    <row r="244" spans="1:25" hidden="1" x14ac:dyDescent="0.25">
      <c r="B244" s="43" t="s">
        <v>44</v>
      </c>
      <c r="C244" s="187">
        <f t="shared" si="70"/>
        <v>33668</v>
      </c>
      <c r="D244" s="187">
        <v>34169</v>
      </c>
      <c r="E244" s="44">
        <f t="shared" si="71"/>
        <v>501</v>
      </c>
      <c r="F244" s="44">
        <v>146</v>
      </c>
      <c r="G244" s="70">
        <f t="shared" si="72"/>
        <v>73146</v>
      </c>
      <c r="H244" s="187">
        <f t="shared" si="73"/>
        <v>4763</v>
      </c>
      <c r="I244" s="187">
        <v>4804</v>
      </c>
      <c r="J244" s="44">
        <f t="shared" si="77"/>
        <v>41</v>
      </c>
      <c r="K244" s="44">
        <f>IF(J244&lt;=40,636,IF(AND(J244&gt;=41,J244&lt;=80),840,IF(AND(J244&gt;=81,J244&lt;=100),1455,IF(J244&gt;=101,2681,))))</f>
        <v>840</v>
      </c>
      <c r="L244" s="46">
        <f>IF(K244=636,K244*J244,IF(K244=840,40*636+(J244-40)*840,IF(K244=1455,40*636+40*840+(J244-80)*1455,IF(K244=2681,40*636+40*840+20*1455+(J244-100)*2681,))))</f>
        <v>26280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68"/>
        <v>205341</v>
      </c>
      <c r="V244" s="46">
        <f t="shared" si="74"/>
        <v>0</v>
      </c>
      <c r="W244" s="46">
        <f t="shared" si="75"/>
        <v>205341</v>
      </c>
      <c r="X244" s="70">
        <v>205341</v>
      </c>
      <c r="Y244" s="46">
        <f t="shared" si="76"/>
        <v>0</v>
      </c>
    </row>
    <row r="245" spans="1:25" hidden="1" x14ac:dyDescent="0.25">
      <c r="B245" s="43" t="s">
        <v>45</v>
      </c>
      <c r="C245" s="187">
        <f t="shared" si="70"/>
        <v>34169</v>
      </c>
      <c r="D245" s="187">
        <v>34786</v>
      </c>
      <c r="E245" s="44">
        <f t="shared" si="71"/>
        <v>617</v>
      </c>
      <c r="F245" s="44">
        <v>146</v>
      </c>
      <c r="G245" s="70">
        <f t="shared" si="72"/>
        <v>90082</v>
      </c>
      <c r="H245" s="187">
        <f t="shared" si="73"/>
        <v>4804</v>
      </c>
      <c r="I245" s="187">
        <v>4880</v>
      </c>
      <c r="J245" s="44">
        <f t="shared" si="77"/>
        <v>76</v>
      </c>
      <c r="K245" s="44">
        <f>IF(J245&lt;=40,636,IF(AND(J245&gt;=41,J245&lt;=80),840,IF(AND(J245&gt;=81,J245&lt;=100),1455,IF(J245&gt;=101,2681,))))</f>
        <v>840</v>
      </c>
      <c r="L245" s="46">
        <f>IF(K245=636,K245*J245,IF(K245=840,40*636+(J245-40)*840,IF(K245=1455,40*636+40*840+(J245-80)*1455,IF(K245=2681,40*636+40*840+20*1455+(J245-100)*2681,))))</f>
        <v>55680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68"/>
        <v>251741</v>
      </c>
      <c r="V245" s="46">
        <f t="shared" si="74"/>
        <v>0</v>
      </c>
      <c r="W245" s="46">
        <f t="shared" si="75"/>
        <v>251741</v>
      </c>
      <c r="X245" s="70">
        <v>251741</v>
      </c>
      <c r="Y245" s="46">
        <f t="shared" si="76"/>
        <v>0</v>
      </c>
    </row>
    <row r="246" spans="1:25" ht="15.75" hidden="1" thickBot="1" x14ac:dyDescent="0.3">
      <c r="B246" s="83" t="s">
        <v>46</v>
      </c>
      <c r="C246" s="182">
        <f t="shared" ref="C246" si="80">D245</f>
        <v>34786</v>
      </c>
      <c r="D246" s="182">
        <v>35381</v>
      </c>
      <c r="E246" s="84">
        <f t="shared" ref="E246" si="81">D246-C246</f>
        <v>595</v>
      </c>
      <c r="F246" s="84">
        <v>146</v>
      </c>
      <c r="G246" s="35">
        <f t="shared" ref="G246" si="82">E246*F246</f>
        <v>86870</v>
      </c>
      <c r="H246" s="182">
        <f t="shared" ref="H246" si="83">I245</f>
        <v>4880</v>
      </c>
      <c r="I246" s="182">
        <v>4949</v>
      </c>
      <c r="J246" s="84">
        <f t="shared" si="77"/>
        <v>69</v>
      </c>
      <c r="K246" s="84">
        <f>IF(J246&lt;=40,636,IF(AND(J246&gt;=41,J246&lt;=80),840,IF(AND(J246&gt;=81,J246&lt;=100),1455,IF(J246&gt;=101,2681,))))</f>
        <v>840</v>
      </c>
      <c r="L246" s="36">
        <f>IF(K246=636,K246*J246,IF(K246=840,40*636+(J246-40)*840,IF(K246=1455,40*636+40*840+(J246-80)*1455,IF(K246=2681,40*636+40*840+20*1455+(J246-100)*2681,))))</f>
        <v>49800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68"/>
        <v>242738</v>
      </c>
      <c r="V246" s="36">
        <f t="shared" ref="V246" si="84">Y245</f>
        <v>0</v>
      </c>
      <c r="W246" s="36">
        <f t="shared" ref="W246" si="85">U246+V246</f>
        <v>242738</v>
      </c>
      <c r="X246" s="35">
        <v>242738</v>
      </c>
      <c r="Y246" s="36">
        <f t="shared" ref="Y246" si="86">W246-X246</f>
        <v>0</v>
      </c>
    </row>
    <row r="247" spans="1:25" x14ac:dyDescent="0.25">
      <c r="A247">
        <v>2023</v>
      </c>
      <c r="B247" s="43" t="s">
        <v>35</v>
      </c>
      <c r="C247" s="187">
        <f t="shared" ref="C247:C270" si="87">D246</f>
        <v>35381</v>
      </c>
      <c r="D247" s="187">
        <v>35856</v>
      </c>
      <c r="E247" s="44">
        <f t="shared" ref="E247:E270" si="88">D247-C247</f>
        <v>475</v>
      </c>
      <c r="F247" s="44">
        <v>165</v>
      </c>
      <c r="G247" s="70">
        <f t="shared" ref="G247:G270" si="89">E247*F247</f>
        <v>78375</v>
      </c>
      <c r="H247" s="187">
        <f t="shared" ref="H247:H270" si="90">I246</f>
        <v>4949</v>
      </c>
      <c r="I247" s="187">
        <v>5025</v>
      </c>
      <c r="J247" s="44">
        <f t="shared" ref="J247:J270" si="91">I247-H247</f>
        <v>76</v>
      </c>
      <c r="K247" s="44">
        <f>IF(J247&lt;=40,717,IF(AND(J247&gt;=41,J247&lt;=80),948,IF(AND(J247&gt;=81,J247&lt;=100),1641,IF(J247&gt;=101,3024,))))</f>
        <v>948</v>
      </c>
      <c r="L247" s="46">
        <f>IF(K247=717,K247*J247,IF(K247=948,40*717+(J247-40)*948,IF(K247=1641,40*717+40*948+(J247-80)*1641,IF(K247=3024,40*717+40*948+20*1641+(J247-100)*3024,))))</f>
        <v>62808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68"/>
        <v>279532</v>
      </c>
      <c r="V247" s="46">
        <f t="shared" ref="V247:V270" si="92">Y246</f>
        <v>0</v>
      </c>
      <c r="W247" s="46">
        <f t="shared" ref="W247:W270" si="93">U247+V247</f>
        <v>279532</v>
      </c>
      <c r="X247" s="70">
        <v>279532</v>
      </c>
      <c r="Y247" s="46">
        <f t="shared" ref="Y247:Y270" si="94">W247-X247</f>
        <v>0</v>
      </c>
    </row>
    <row r="248" spans="1:25" x14ac:dyDescent="0.25">
      <c r="B248" s="43" t="s">
        <v>36</v>
      </c>
      <c r="C248" s="187">
        <f t="shared" si="87"/>
        <v>35856</v>
      </c>
      <c r="D248" s="187">
        <v>36520</v>
      </c>
      <c r="E248" s="44">
        <f t="shared" si="88"/>
        <v>664</v>
      </c>
      <c r="F248" s="44">
        <v>165</v>
      </c>
      <c r="G248" s="70">
        <f t="shared" si="89"/>
        <v>109560</v>
      </c>
      <c r="H248" s="187">
        <f t="shared" si="90"/>
        <v>5025</v>
      </c>
      <c r="I248" s="187">
        <v>5098</v>
      </c>
      <c r="J248" s="44">
        <f t="shared" si="91"/>
        <v>73</v>
      </c>
      <c r="K248" s="44">
        <f t="shared" ref="K248:K258" si="95">IF(J248&lt;=40,717,IF(AND(J248&gt;=41,J248&lt;=80),948,IF(AND(J248&gt;=81,J248&lt;=100),1641,IF(J248&gt;=101,3024,))))</f>
        <v>948</v>
      </c>
      <c r="L248" s="46">
        <f t="shared" ref="L248:L258" si="96">IF(K248=717,K248*J248,IF(K248=948,40*717+(J248-40)*948,IF(K248=1641,40*717+40*948+(J248-80)*1641,IF(K248=3024,40*717+40*948+20*1641+(J248-100)*3024,))))</f>
        <v>59964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68"/>
        <v>307940</v>
      </c>
      <c r="V248" s="46">
        <f t="shared" si="92"/>
        <v>0</v>
      </c>
      <c r="W248" s="46">
        <f t="shared" si="93"/>
        <v>307940</v>
      </c>
      <c r="X248" s="70">
        <v>307940</v>
      </c>
      <c r="Y248" s="46">
        <f t="shared" si="94"/>
        <v>0</v>
      </c>
    </row>
    <row r="249" spans="1:25" x14ac:dyDescent="0.25">
      <c r="B249" s="43" t="s">
        <v>37</v>
      </c>
      <c r="C249" s="187">
        <f t="shared" si="87"/>
        <v>36520</v>
      </c>
      <c r="D249" s="187">
        <v>37022</v>
      </c>
      <c r="E249" s="44">
        <f t="shared" si="88"/>
        <v>502</v>
      </c>
      <c r="F249" s="44">
        <v>165</v>
      </c>
      <c r="G249" s="70">
        <f t="shared" si="89"/>
        <v>82830</v>
      </c>
      <c r="H249" s="187">
        <f t="shared" si="90"/>
        <v>5098</v>
      </c>
      <c r="I249" s="187">
        <v>5176</v>
      </c>
      <c r="J249" s="44">
        <f t="shared" si="91"/>
        <v>78</v>
      </c>
      <c r="K249" s="44">
        <f t="shared" si="95"/>
        <v>948</v>
      </c>
      <c r="L249" s="46">
        <f t="shared" si="96"/>
        <v>64704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68"/>
        <v>285970</v>
      </c>
      <c r="V249" s="46">
        <f t="shared" si="92"/>
        <v>0</v>
      </c>
      <c r="W249" s="46">
        <f t="shared" si="93"/>
        <v>285970</v>
      </c>
      <c r="X249" s="70">
        <v>285970</v>
      </c>
      <c r="Y249" s="46">
        <f t="shared" si="94"/>
        <v>0</v>
      </c>
    </row>
    <row r="250" spans="1:25" x14ac:dyDescent="0.25">
      <c r="B250" s="43" t="s">
        <v>38</v>
      </c>
      <c r="C250" s="187">
        <f t="shared" si="87"/>
        <v>37022</v>
      </c>
      <c r="D250" s="187">
        <v>37728</v>
      </c>
      <c r="E250" s="44">
        <f t="shared" si="88"/>
        <v>706</v>
      </c>
      <c r="F250" s="44">
        <v>165</v>
      </c>
      <c r="G250" s="70">
        <f t="shared" si="89"/>
        <v>116490</v>
      </c>
      <c r="H250" s="187">
        <f t="shared" si="90"/>
        <v>5176</v>
      </c>
      <c r="I250" s="187">
        <v>5386</v>
      </c>
      <c r="J250" s="44">
        <f t="shared" si="91"/>
        <v>210</v>
      </c>
      <c r="K250" s="44">
        <f t="shared" si="95"/>
        <v>3024</v>
      </c>
      <c r="L250" s="46">
        <f t="shared" si="96"/>
        <v>432060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68"/>
        <v>687065</v>
      </c>
      <c r="V250" s="46">
        <f t="shared" si="92"/>
        <v>0</v>
      </c>
      <c r="W250" s="46">
        <f t="shared" si="93"/>
        <v>687065</v>
      </c>
      <c r="X250" s="70">
        <v>687065</v>
      </c>
      <c r="Y250" s="46">
        <f t="shared" si="94"/>
        <v>0</v>
      </c>
    </row>
    <row r="251" spans="1:25" x14ac:dyDescent="0.25">
      <c r="B251" s="43" t="s">
        <v>39</v>
      </c>
      <c r="C251" s="187">
        <f t="shared" si="87"/>
        <v>37728</v>
      </c>
      <c r="D251" s="187">
        <v>38399</v>
      </c>
      <c r="E251" s="44">
        <f t="shared" si="88"/>
        <v>671</v>
      </c>
      <c r="F251" s="44">
        <v>169</v>
      </c>
      <c r="G251" s="70">
        <f t="shared" si="89"/>
        <v>113399</v>
      </c>
      <c r="H251" s="187">
        <f t="shared" si="90"/>
        <v>5386</v>
      </c>
      <c r="I251" s="187">
        <v>5408</v>
      </c>
      <c r="J251" s="44">
        <f t="shared" si="91"/>
        <v>22</v>
      </c>
      <c r="K251" s="44">
        <f t="shared" si="95"/>
        <v>717</v>
      </c>
      <c r="L251" s="46">
        <f t="shared" si="96"/>
        <v>15774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68"/>
        <v>267746</v>
      </c>
      <c r="V251" s="46">
        <f t="shared" si="92"/>
        <v>0</v>
      </c>
      <c r="W251" s="46">
        <f t="shared" si="93"/>
        <v>267746</v>
      </c>
      <c r="X251" s="70">
        <v>267746</v>
      </c>
      <c r="Y251" s="46">
        <f t="shared" si="94"/>
        <v>0</v>
      </c>
    </row>
    <row r="252" spans="1:25" x14ac:dyDescent="0.25">
      <c r="B252" s="43" t="s">
        <v>40</v>
      </c>
      <c r="C252" s="187">
        <f t="shared" si="87"/>
        <v>38399</v>
      </c>
      <c r="D252" s="187">
        <v>39035</v>
      </c>
      <c r="E252" s="44">
        <f t="shared" si="88"/>
        <v>636</v>
      </c>
      <c r="F252" s="44">
        <v>165</v>
      </c>
      <c r="G252" s="70">
        <f t="shared" si="89"/>
        <v>104940</v>
      </c>
      <c r="H252" s="187">
        <f t="shared" si="90"/>
        <v>5408</v>
      </c>
      <c r="I252" s="187">
        <v>5427</v>
      </c>
      <c r="J252" s="44">
        <f t="shared" si="91"/>
        <v>19</v>
      </c>
      <c r="K252" s="44">
        <f t="shared" si="95"/>
        <v>717</v>
      </c>
      <c r="L252" s="46">
        <f t="shared" si="96"/>
        <v>13623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68"/>
        <v>257153</v>
      </c>
      <c r="V252" s="46">
        <f t="shared" si="92"/>
        <v>0</v>
      </c>
      <c r="W252" s="46">
        <f t="shared" si="93"/>
        <v>257153</v>
      </c>
      <c r="X252" s="222"/>
      <c r="Y252" s="46">
        <f t="shared" si="94"/>
        <v>257153</v>
      </c>
    </row>
    <row r="253" spans="1:25" x14ac:dyDescent="0.25">
      <c r="B253" s="43" t="s">
        <v>41</v>
      </c>
      <c r="C253" s="187">
        <f t="shared" si="87"/>
        <v>39035</v>
      </c>
      <c r="D253" s="187">
        <v>39629</v>
      </c>
      <c r="E253" s="44">
        <f t="shared" si="88"/>
        <v>594</v>
      </c>
      <c r="F253" s="44">
        <v>165</v>
      </c>
      <c r="G253" s="70">
        <f t="shared" si="89"/>
        <v>98010</v>
      </c>
      <c r="H253" s="187">
        <f t="shared" si="90"/>
        <v>5427</v>
      </c>
      <c r="I253" s="187">
        <v>5443</v>
      </c>
      <c r="J253" s="44">
        <f t="shared" si="91"/>
        <v>16</v>
      </c>
      <c r="K253" s="44">
        <f t="shared" si="95"/>
        <v>717</v>
      </c>
      <c r="L253" s="46">
        <f t="shared" si="96"/>
        <v>11472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68"/>
        <v>248060</v>
      </c>
      <c r="V253" s="46">
        <f t="shared" si="92"/>
        <v>257153</v>
      </c>
      <c r="W253" s="46">
        <f t="shared" si="93"/>
        <v>505213</v>
      </c>
      <c r="X253" s="70">
        <v>505213</v>
      </c>
      <c r="Y253" s="46">
        <f t="shared" si="94"/>
        <v>0</v>
      </c>
    </row>
    <row r="254" spans="1:25" x14ac:dyDescent="0.25">
      <c r="B254" s="43" t="s">
        <v>42</v>
      </c>
      <c r="C254" s="187">
        <f t="shared" si="87"/>
        <v>39629</v>
      </c>
      <c r="D254" s="187">
        <v>40150</v>
      </c>
      <c r="E254" s="44">
        <f t="shared" si="88"/>
        <v>521</v>
      </c>
      <c r="F254" s="44">
        <v>165</v>
      </c>
      <c r="G254" s="70">
        <f t="shared" si="89"/>
        <v>85965</v>
      </c>
      <c r="H254" s="187">
        <f t="shared" si="90"/>
        <v>5443</v>
      </c>
      <c r="I254" s="187">
        <v>5468</v>
      </c>
      <c r="J254" s="44">
        <f t="shared" si="91"/>
        <v>25</v>
      </c>
      <c r="K254" s="44">
        <f t="shared" si="95"/>
        <v>717</v>
      </c>
      <c r="L254" s="46">
        <f t="shared" si="96"/>
        <v>17925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68"/>
        <v>242492</v>
      </c>
      <c r="V254" s="46">
        <f t="shared" si="92"/>
        <v>0</v>
      </c>
      <c r="W254" s="46">
        <f t="shared" si="93"/>
        <v>242492</v>
      </c>
      <c r="X254" s="70">
        <v>242492</v>
      </c>
      <c r="Y254" s="46">
        <f t="shared" si="94"/>
        <v>0</v>
      </c>
    </row>
    <row r="255" spans="1:25" x14ac:dyDescent="0.25">
      <c r="B255" s="43" t="s">
        <v>43</v>
      </c>
      <c r="C255" s="187">
        <f t="shared" si="87"/>
        <v>40150</v>
      </c>
      <c r="D255" s="187">
        <v>40759</v>
      </c>
      <c r="E255" s="44">
        <f t="shared" si="88"/>
        <v>609</v>
      </c>
      <c r="F255" s="44">
        <v>165</v>
      </c>
      <c r="G255" s="70">
        <f t="shared" si="89"/>
        <v>100485</v>
      </c>
      <c r="H255" s="187">
        <f t="shared" si="90"/>
        <v>5468</v>
      </c>
      <c r="I255" s="187">
        <v>5489</v>
      </c>
      <c r="J255" s="44">
        <f t="shared" si="91"/>
        <v>21</v>
      </c>
      <c r="K255" s="44">
        <f t="shared" si="95"/>
        <v>717</v>
      </c>
      <c r="L255" s="46">
        <f t="shared" si="96"/>
        <v>15057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68"/>
        <v>254164</v>
      </c>
      <c r="V255" s="46">
        <f t="shared" si="92"/>
        <v>0</v>
      </c>
      <c r="W255" s="46">
        <f t="shared" si="93"/>
        <v>254164</v>
      </c>
      <c r="X255" s="70">
        <v>254164</v>
      </c>
      <c r="Y255" s="46">
        <f t="shared" si="94"/>
        <v>0</v>
      </c>
    </row>
    <row r="256" spans="1:25" x14ac:dyDescent="0.25">
      <c r="B256" s="43" t="s">
        <v>44</v>
      </c>
      <c r="C256" s="187">
        <f t="shared" si="87"/>
        <v>40759</v>
      </c>
      <c r="D256" s="187">
        <v>41267</v>
      </c>
      <c r="E256" s="44">
        <f t="shared" si="88"/>
        <v>508</v>
      </c>
      <c r="F256" s="44">
        <v>165</v>
      </c>
      <c r="G256" s="70">
        <f t="shared" si="89"/>
        <v>83820</v>
      </c>
      <c r="H256" s="187">
        <f t="shared" si="90"/>
        <v>5489</v>
      </c>
      <c r="I256" s="187">
        <v>5530</v>
      </c>
      <c r="J256" s="44">
        <f t="shared" si="91"/>
        <v>41</v>
      </c>
      <c r="K256" s="44">
        <f t="shared" si="95"/>
        <v>948</v>
      </c>
      <c r="L256" s="46">
        <f t="shared" si="96"/>
        <v>29628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68"/>
        <v>252127</v>
      </c>
      <c r="V256" s="46">
        <f t="shared" si="92"/>
        <v>0</v>
      </c>
      <c r="W256" s="46">
        <f t="shared" si="93"/>
        <v>252127</v>
      </c>
      <c r="X256" s="70">
        <v>252127</v>
      </c>
      <c r="Y256" s="46">
        <f t="shared" si="94"/>
        <v>0</v>
      </c>
    </row>
    <row r="257" spans="1:25" x14ac:dyDescent="0.25">
      <c r="B257" s="43" t="s">
        <v>45</v>
      </c>
      <c r="C257" s="187">
        <f t="shared" si="87"/>
        <v>41267</v>
      </c>
      <c r="D257" s="187">
        <v>41790</v>
      </c>
      <c r="E257" s="44">
        <f t="shared" si="88"/>
        <v>523</v>
      </c>
      <c r="F257" s="44">
        <v>165</v>
      </c>
      <c r="G257" s="70">
        <f t="shared" si="89"/>
        <v>86295</v>
      </c>
      <c r="H257" s="187">
        <f t="shared" si="90"/>
        <v>5530</v>
      </c>
      <c r="I257" s="187">
        <v>5580</v>
      </c>
      <c r="J257" s="44">
        <f t="shared" si="91"/>
        <v>50</v>
      </c>
      <c r="K257" s="44">
        <f t="shared" si="95"/>
        <v>948</v>
      </c>
      <c r="L257" s="46">
        <f t="shared" si="96"/>
        <v>38160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68"/>
        <v>263187</v>
      </c>
      <c r="V257" s="46">
        <f t="shared" si="92"/>
        <v>0</v>
      </c>
      <c r="W257" s="46">
        <f t="shared" si="93"/>
        <v>263187</v>
      </c>
      <c r="X257" s="70">
        <v>263187</v>
      </c>
      <c r="Y257" s="46">
        <f t="shared" si="94"/>
        <v>0</v>
      </c>
    </row>
    <row r="258" spans="1:25" ht="15.75" thickBot="1" x14ac:dyDescent="0.3">
      <c r="B258" s="43" t="s">
        <v>46</v>
      </c>
      <c r="C258" s="187">
        <f t="shared" si="87"/>
        <v>41790</v>
      </c>
      <c r="D258" s="187">
        <v>42315</v>
      </c>
      <c r="E258" s="44">
        <f t="shared" si="88"/>
        <v>525</v>
      </c>
      <c r="F258" s="44">
        <v>165</v>
      </c>
      <c r="G258" s="70">
        <f t="shared" si="89"/>
        <v>86625</v>
      </c>
      <c r="H258" s="187">
        <f t="shared" si="90"/>
        <v>5580</v>
      </c>
      <c r="I258" s="187">
        <v>5652</v>
      </c>
      <c r="J258" s="44">
        <f t="shared" si="91"/>
        <v>72</v>
      </c>
      <c r="K258" s="44">
        <f t="shared" si="95"/>
        <v>948</v>
      </c>
      <c r="L258" s="46">
        <f t="shared" si="96"/>
        <v>59016</v>
      </c>
      <c r="M258" s="70">
        <v>4910</v>
      </c>
      <c r="N258" s="70">
        <v>11037</v>
      </c>
      <c r="O258" s="70"/>
      <c r="P258" s="70"/>
      <c r="Q258" s="70"/>
      <c r="R258" s="70"/>
      <c r="S258" s="70">
        <v>122853</v>
      </c>
      <c r="T258" s="70"/>
      <c r="U258" s="70">
        <f t="shared" si="68"/>
        <v>284441</v>
      </c>
      <c r="V258" s="46">
        <f t="shared" si="92"/>
        <v>0</v>
      </c>
      <c r="W258" s="46">
        <f t="shared" si="93"/>
        <v>284441</v>
      </c>
      <c r="X258" s="70">
        <v>284441</v>
      </c>
      <c r="Y258" s="241">
        <f t="shared" si="94"/>
        <v>0</v>
      </c>
    </row>
    <row r="259" spans="1:25" ht="15.75" thickBot="1" x14ac:dyDescent="0.3">
      <c r="A259">
        <v>2024</v>
      </c>
      <c r="B259" s="195" t="s">
        <v>35</v>
      </c>
      <c r="C259" s="175">
        <f t="shared" si="87"/>
        <v>42315</v>
      </c>
      <c r="D259" s="175"/>
      <c r="E259" s="175">
        <f t="shared" si="88"/>
        <v>-42315</v>
      </c>
      <c r="F259" s="175">
        <v>171</v>
      </c>
      <c r="G259" s="177">
        <f t="shared" si="89"/>
        <v>-7235865</v>
      </c>
      <c r="H259" s="175">
        <f t="shared" si="90"/>
        <v>5652</v>
      </c>
      <c r="I259" s="175">
        <v>0</v>
      </c>
      <c r="J259" s="175">
        <f t="shared" si="91"/>
        <v>-5652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-4210740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-11296860</v>
      </c>
      <c r="V259" s="176">
        <f t="shared" si="92"/>
        <v>0</v>
      </c>
      <c r="W259" s="176">
        <f t="shared" si="93"/>
        <v>-11296860</v>
      </c>
      <c r="X259" s="240"/>
      <c r="Y259" s="176">
        <f t="shared" si="94"/>
        <v>-11296860</v>
      </c>
    </row>
    <row r="260" spans="1:25" hidden="1" x14ac:dyDescent="0.25">
      <c r="B260" s="224" t="s">
        <v>36</v>
      </c>
      <c r="C260" s="225">
        <f>D259</f>
        <v>0</v>
      </c>
      <c r="D260" s="225"/>
      <c r="E260" s="225">
        <f t="shared" si="88"/>
        <v>0</v>
      </c>
      <c r="F260" s="225">
        <v>171</v>
      </c>
      <c r="G260" s="223">
        <f t="shared" si="89"/>
        <v>0</v>
      </c>
      <c r="H260" s="225">
        <f t="shared" si="90"/>
        <v>0</v>
      </c>
      <c r="I260" s="225"/>
      <c r="J260" s="225">
        <f t="shared" si="91"/>
        <v>0</v>
      </c>
      <c r="K260" s="225">
        <f t="shared" ref="K260:K270" si="97">IF(J260&lt;=40,745,IF(AND(J260&gt;=41,J260&lt;=80),985,IF(AND(J260&gt;=81,J260&lt;=100),1705,IF(J260&gt;=101,3142,))))</f>
        <v>745</v>
      </c>
      <c r="L260" s="226">
        <f t="shared" ref="L260:L270" si="98">IF(K260=745,K260*J260,IF(K260=985,40*745+(J260-40)*985,IF(K260=1705,40*745+40*985+(J260-80)*1705,IF(K260=3142,40*745+40*985+20*1705+(J260-100)*3142,))))</f>
        <v>0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99">G260+L260+M260+N260++O260+P260+Q260+R260+S260+T260</f>
        <v>149745</v>
      </c>
      <c r="V260" s="226">
        <f t="shared" si="92"/>
        <v>-11296860</v>
      </c>
      <c r="W260" s="226">
        <f t="shared" si="93"/>
        <v>-11147115</v>
      </c>
      <c r="X260" s="227"/>
      <c r="Y260" s="226">
        <f t="shared" si="94"/>
        <v>-11147115</v>
      </c>
    </row>
    <row r="261" spans="1:25" hidden="1" x14ac:dyDescent="0.25">
      <c r="B261" s="224" t="s">
        <v>37</v>
      </c>
      <c r="C261" s="225">
        <f t="shared" si="87"/>
        <v>0</v>
      </c>
      <c r="D261" s="225"/>
      <c r="E261" s="225">
        <f t="shared" si="88"/>
        <v>0</v>
      </c>
      <c r="F261" s="225">
        <v>171</v>
      </c>
      <c r="G261" s="223">
        <f t="shared" si="89"/>
        <v>0</v>
      </c>
      <c r="H261" s="225">
        <f t="shared" si="90"/>
        <v>0</v>
      </c>
      <c r="I261" s="225"/>
      <c r="J261" s="225">
        <f t="shared" si="91"/>
        <v>0</v>
      </c>
      <c r="K261" s="225">
        <f t="shared" si="97"/>
        <v>745</v>
      </c>
      <c r="L261" s="226">
        <f t="shared" si="98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99"/>
        <v>149745</v>
      </c>
      <c r="V261" s="226">
        <f t="shared" si="92"/>
        <v>-11147115</v>
      </c>
      <c r="W261" s="226">
        <f t="shared" si="93"/>
        <v>-10997370</v>
      </c>
      <c r="X261" s="227"/>
      <c r="Y261" s="226">
        <f t="shared" si="94"/>
        <v>-10997370</v>
      </c>
    </row>
    <row r="262" spans="1:25" hidden="1" x14ac:dyDescent="0.25">
      <c r="B262" s="224" t="s">
        <v>38</v>
      </c>
      <c r="C262" s="225">
        <f t="shared" si="87"/>
        <v>0</v>
      </c>
      <c r="D262" s="225"/>
      <c r="E262" s="225">
        <f t="shared" si="88"/>
        <v>0</v>
      </c>
      <c r="F262" s="225">
        <v>171</v>
      </c>
      <c r="G262" s="223">
        <f t="shared" si="89"/>
        <v>0</v>
      </c>
      <c r="H262" s="225">
        <f t="shared" si="90"/>
        <v>0</v>
      </c>
      <c r="I262" s="225"/>
      <c r="J262" s="225">
        <f t="shared" si="91"/>
        <v>0</v>
      </c>
      <c r="K262" s="225">
        <f t="shared" si="97"/>
        <v>745</v>
      </c>
      <c r="L262" s="226">
        <f t="shared" si="98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99"/>
        <v>149745</v>
      </c>
      <c r="V262" s="226">
        <f t="shared" si="92"/>
        <v>-10997370</v>
      </c>
      <c r="W262" s="226">
        <f t="shared" si="93"/>
        <v>-10847625</v>
      </c>
      <c r="X262" s="227"/>
      <c r="Y262" s="226">
        <f t="shared" si="94"/>
        <v>-10847625</v>
      </c>
    </row>
    <row r="263" spans="1:25" hidden="1" x14ac:dyDescent="0.25">
      <c r="B263" s="224" t="s">
        <v>39</v>
      </c>
      <c r="C263" s="225">
        <f t="shared" si="87"/>
        <v>0</v>
      </c>
      <c r="D263" s="225"/>
      <c r="E263" s="225">
        <f t="shared" si="88"/>
        <v>0</v>
      </c>
      <c r="F263" s="225">
        <v>171</v>
      </c>
      <c r="G263" s="223">
        <f t="shared" si="89"/>
        <v>0</v>
      </c>
      <c r="H263" s="225">
        <f t="shared" si="90"/>
        <v>0</v>
      </c>
      <c r="I263" s="225"/>
      <c r="J263" s="225">
        <f t="shared" si="91"/>
        <v>0</v>
      </c>
      <c r="K263" s="225">
        <f t="shared" si="97"/>
        <v>745</v>
      </c>
      <c r="L263" s="226">
        <f t="shared" si="98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99"/>
        <v>149745</v>
      </c>
      <c r="V263" s="226">
        <f t="shared" si="92"/>
        <v>-10847625</v>
      </c>
      <c r="W263" s="226">
        <f t="shared" si="93"/>
        <v>-10697880</v>
      </c>
      <c r="X263" s="227"/>
      <c r="Y263" s="226">
        <f t="shared" si="94"/>
        <v>-10697880</v>
      </c>
    </row>
    <row r="264" spans="1:25" hidden="1" x14ac:dyDescent="0.25">
      <c r="B264" s="224" t="s">
        <v>40</v>
      </c>
      <c r="C264" s="225">
        <f t="shared" si="87"/>
        <v>0</v>
      </c>
      <c r="D264" s="225"/>
      <c r="E264" s="225">
        <f t="shared" si="88"/>
        <v>0</v>
      </c>
      <c r="F264" s="225">
        <v>171</v>
      </c>
      <c r="G264" s="223">
        <f t="shared" si="89"/>
        <v>0</v>
      </c>
      <c r="H264" s="225">
        <f t="shared" si="90"/>
        <v>0</v>
      </c>
      <c r="I264" s="225"/>
      <c r="J264" s="225">
        <f t="shared" si="91"/>
        <v>0</v>
      </c>
      <c r="K264" s="225">
        <f t="shared" si="97"/>
        <v>745</v>
      </c>
      <c r="L264" s="226">
        <f t="shared" si="98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99"/>
        <v>149745</v>
      </c>
      <c r="V264" s="226">
        <f t="shared" si="92"/>
        <v>-10697880</v>
      </c>
      <c r="W264" s="226">
        <f t="shared" si="93"/>
        <v>-10548135</v>
      </c>
      <c r="X264" s="227"/>
      <c r="Y264" s="226">
        <f t="shared" si="94"/>
        <v>-10548135</v>
      </c>
    </row>
    <row r="265" spans="1:25" s="199" customFormat="1" hidden="1" x14ac:dyDescent="0.25">
      <c r="A265"/>
      <c r="B265" s="224" t="s">
        <v>41</v>
      </c>
      <c r="C265" s="225">
        <f t="shared" si="87"/>
        <v>0</v>
      </c>
      <c r="D265" s="225"/>
      <c r="E265" s="225">
        <f t="shared" si="88"/>
        <v>0</v>
      </c>
      <c r="F265" s="225">
        <v>171</v>
      </c>
      <c r="G265" s="223">
        <f t="shared" si="89"/>
        <v>0</v>
      </c>
      <c r="H265" s="225">
        <f t="shared" si="90"/>
        <v>0</v>
      </c>
      <c r="I265" s="225"/>
      <c r="J265" s="225">
        <f t="shared" si="91"/>
        <v>0</v>
      </c>
      <c r="K265" s="225">
        <f t="shared" si="97"/>
        <v>745</v>
      </c>
      <c r="L265" s="226">
        <f t="shared" si="98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99"/>
        <v>149745</v>
      </c>
      <c r="V265" s="226">
        <f t="shared" si="92"/>
        <v>-10548135</v>
      </c>
      <c r="W265" s="226">
        <f t="shared" si="93"/>
        <v>-10398390</v>
      </c>
      <c r="X265" s="227"/>
      <c r="Y265" s="226">
        <f t="shared" si="94"/>
        <v>-10398390</v>
      </c>
    </row>
    <row r="266" spans="1:25" hidden="1" x14ac:dyDescent="0.25">
      <c r="B266" s="224" t="s">
        <v>42</v>
      </c>
      <c r="C266" s="225">
        <f t="shared" si="87"/>
        <v>0</v>
      </c>
      <c r="D266" s="225"/>
      <c r="E266" s="225">
        <f t="shared" si="88"/>
        <v>0</v>
      </c>
      <c r="F266" s="225">
        <v>171</v>
      </c>
      <c r="G266" s="223">
        <f t="shared" si="89"/>
        <v>0</v>
      </c>
      <c r="H266" s="225">
        <f t="shared" si="90"/>
        <v>0</v>
      </c>
      <c r="I266" s="225"/>
      <c r="J266" s="225">
        <f t="shared" si="91"/>
        <v>0</v>
      </c>
      <c r="K266" s="225">
        <f t="shared" si="97"/>
        <v>745</v>
      </c>
      <c r="L266" s="226">
        <f t="shared" si="98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99"/>
        <v>149745</v>
      </c>
      <c r="V266" s="226">
        <f t="shared" si="92"/>
        <v>-10398390</v>
      </c>
      <c r="W266" s="226">
        <f t="shared" si="93"/>
        <v>-10248645</v>
      </c>
      <c r="X266" s="227"/>
      <c r="Y266" s="226">
        <f t="shared" si="94"/>
        <v>-10248645</v>
      </c>
    </row>
    <row r="267" spans="1:25" hidden="1" x14ac:dyDescent="0.25">
      <c r="B267" s="224" t="s">
        <v>43</v>
      </c>
      <c r="C267" s="225">
        <f t="shared" si="87"/>
        <v>0</v>
      </c>
      <c r="D267" s="225"/>
      <c r="E267" s="225">
        <f t="shared" si="88"/>
        <v>0</v>
      </c>
      <c r="F267" s="225">
        <v>171</v>
      </c>
      <c r="G267" s="223">
        <f t="shared" si="89"/>
        <v>0</v>
      </c>
      <c r="H267" s="225">
        <f t="shared" si="90"/>
        <v>0</v>
      </c>
      <c r="I267" s="225"/>
      <c r="J267" s="225">
        <f t="shared" si="91"/>
        <v>0</v>
      </c>
      <c r="K267" s="225">
        <f t="shared" si="97"/>
        <v>745</v>
      </c>
      <c r="L267" s="226">
        <f t="shared" si="98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99"/>
        <v>149745</v>
      </c>
      <c r="V267" s="226">
        <f t="shared" si="92"/>
        <v>-10248645</v>
      </c>
      <c r="W267" s="226">
        <f t="shared" si="93"/>
        <v>-10098900</v>
      </c>
      <c r="X267" s="227"/>
      <c r="Y267" s="226">
        <f t="shared" si="94"/>
        <v>-10098900</v>
      </c>
    </row>
    <row r="268" spans="1:25" hidden="1" x14ac:dyDescent="0.25">
      <c r="B268" s="224" t="s">
        <v>44</v>
      </c>
      <c r="C268" s="225">
        <f t="shared" si="87"/>
        <v>0</v>
      </c>
      <c r="D268" s="225"/>
      <c r="E268" s="225">
        <f t="shared" si="88"/>
        <v>0</v>
      </c>
      <c r="F268" s="225">
        <v>171</v>
      </c>
      <c r="G268" s="223">
        <f t="shared" si="89"/>
        <v>0</v>
      </c>
      <c r="H268" s="225">
        <f t="shared" si="90"/>
        <v>0</v>
      </c>
      <c r="I268" s="225"/>
      <c r="J268" s="225">
        <f t="shared" si="91"/>
        <v>0</v>
      </c>
      <c r="K268" s="225">
        <f t="shared" si="97"/>
        <v>745</v>
      </c>
      <c r="L268" s="226">
        <f t="shared" si="98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99"/>
        <v>149745</v>
      </c>
      <c r="V268" s="226">
        <f t="shared" si="92"/>
        <v>-10098900</v>
      </c>
      <c r="W268" s="226">
        <f t="shared" si="93"/>
        <v>-9949155</v>
      </c>
      <c r="X268" s="227"/>
      <c r="Y268" s="226">
        <f t="shared" si="94"/>
        <v>-9949155</v>
      </c>
    </row>
    <row r="269" spans="1:25" ht="15.75" hidden="1" thickBot="1" x14ac:dyDescent="0.3">
      <c r="B269" s="224" t="s">
        <v>45</v>
      </c>
      <c r="C269" s="225">
        <f t="shared" si="87"/>
        <v>0</v>
      </c>
      <c r="D269" s="225"/>
      <c r="E269" s="225">
        <f t="shared" si="88"/>
        <v>0</v>
      </c>
      <c r="F269" s="225">
        <v>171</v>
      </c>
      <c r="G269" s="223">
        <f t="shared" si="89"/>
        <v>0</v>
      </c>
      <c r="H269" s="225">
        <f t="shared" si="90"/>
        <v>0</v>
      </c>
      <c r="I269" s="225"/>
      <c r="J269" s="225">
        <f t="shared" si="91"/>
        <v>0</v>
      </c>
      <c r="K269" s="225">
        <f t="shared" si="97"/>
        <v>745</v>
      </c>
      <c r="L269" s="226">
        <f t="shared" si="98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99"/>
        <v>149745</v>
      </c>
      <c r="V269" s="226">
        <f t="shared" si="92"/>
        <v>-9949155</v>
      </c>
      <c r="W269" s="226">
        <f t="shared" si="93"/>
        <v>-9799410</v>
      </c>
      <c r="X269" s="227"/>
      <c r="Y269" s="226">
        <f t="shared" si="94"/>
        <v>-9799410</v>
      </c>
    </row>
    <row r="270" spans="1:25" ht="15.75" hidden="1" thickBot="1" x14ac:dyDescent="0.3">
      <c r="B270" s="195" t="s">
        <v>46</v>
      </c>
      <c r="C270" s="175">
        <f t="shared" si="87"/>
        <v>0</v>
      </c>
      <c r="D270" s="175"/>
      <c r="E270" s="175">
        <f t="shared" si="88"/>
        <v>0</v>
      </c>
      <c r="F270" s="175">
        <f>F269</f>
        <v>171</v>
      </c>
      <c r="G270" s="177">
        <f t="shared" si="89"/>
        <v>0</v>
      </c>
      <c r="H270" s="175">
        <f t="shared" si="90"/>
        <v>0</v>
      </c>
      <c r="I270" s="175"/>
      <c r="J270" s="175">
        <f t="shared" si="91"/>
        <v>0</v>
      </c>
      <c r="K270" s="225">
        <f t="shared" si="97"/>
        <v>745</v>
      </c>
      <c r="L270" s="226">
        <f t="shared" si="98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99"/>
        <v>149745</v>
      </c>
      <c r="V270" s="176">
        <f t="shared" si="92"/>
        <v>-9799410</v>
      </c>
      <c r="W270" s="176">
        <f t="shared" si="93"/>
        <v>-9649665</v>
      </c>
      <c r="X270" s="177"/>
      <c r="Y270" s="176">
        <f t="shared" si="94"/>
        <v>-9649665</v>
      </c>
    </row>
    <row r="272" spans="1:25" x14ac:dyDescent="0.25">
      <c r="C272" s="191"/>
      <c r="D272" s="191"/>
    </row>
    <row r="273" spans="8:10" ht="15.75" thickBot="1" x14ac:dyDescent="0.3"/>
    <row r="274" spans="8:10" ht="15.75" thickBot="1" x14ac:dyDescent="0.3">
      <c r="H274" s="262" t="s">
        <v>166</v>
      </c>
      <c r="I274" s="263"/>
      <c r="J274" s="264"/>
    </row>
    <row r="275" spans="8:10" x14ac:dyDescent="0.25">
      <c r="H275" s="204" t="s">
        <v>109</v>
      </c>
      <c r="I275" s="205"/>
      <c r="J275" s="153">
        <v>717</v>
      </c>
    </row>
    <row r="276" spans="8:10" ht="15.75" thickBot="1" x14ac:dyDescent="0.3">
      <c r="H276" s="206" t="s">
        <v>110</v>
      </c>
      <c r="I276" s="207"/>
      <c r="J276" s="154">
        <v>4910</v>
      </c>
    </row>
    <row r="277" spans="8:10" ht="15.75" thickBot="1" x14ac:dyDescent="0.3">
      <c r="H277" s="260" t="s">
        <v>157</v>
      </c>
      <c r="I277" s="265"/>
      <c r="J277" s="261"/>
    </row>
    <row r="278" spans="8:10" ht="15.75" thickBot="1" x14ac:dyDescent="0.3">
      <c r="H278" s="260" t="s">
        <v>111</v>
      </c>
      <c r="I278" s="261"/>
      <c r="J278" s="155" t="s">
        <v>112</v>
      </c>
    </row>
    <row r="279" spans="8:10" x14ac:dyDescent="0.25">
      <c r="H279" s="208">
        <v>1</v>
      </c>
      <c r="I279" s="157">
        <v>40</v>
      </c>
      <c r="J279" s="158">
        <v>717</v>
      </c>
    </row>
    <row r="280" spans="8:10" x14ac:dyDescent="0.25">
      <c r="H280" s="209">
        <v>41</v>
      </c>
      <c r="I280" s="160">
        <v>80</v>
      </c>
      <c r="J280" s="161">
        <v>948</v>
      </c>
    </row>
    <row r="281" spans="8:10" x14ac:dyDescent="0.25">
      <c r="H281" s="210">
        <v>81</v>
      </c>
      <c r="I281" s="163">
        <v>100</v>
      </c>
      <c r="J281" s="161">
        <v>1641</v>
      </c>
    </row>
    <row r="282" spans="8:10" ht="15.75" thickBot="1" x14ac:dyDescent="0.3">
      <c r="H282" s="211">
        <v>101</v>
      </c>
      <c r="I282" s="165" t="s">
        <v>113</v>
      </c>
      <c r="J282" s="166">
        <v>3024</v>
      </c>
    </row>
    <row r="283" spans="8:10" ht="15.75" thickBot="1" x14ac:dyDescent="0.3">
      <c r="H283" s="167"/>
      <c r="I283" s="168"/>
      <c r="J283" s="169"/>
    </row>
  </sheetData>
  <mergeCells count="11">
    <mergeCell ref="H278:I278"/>
    <mergeCell ref="B1:C1"/>
    <mergeCell ref="D1:F1"/>
    <mergeCell ref="B2:C2"/>
    <mergeCell ref="D2:F2"/>
    <mergeCell ref="B3:C3"/>
    <mergeCell ref="AA5:AA6"/>
    <mergeCell ref="S4:W4"/>
    <mergeCell ref="N4:R4"/>
    <mergeCell ref="H274:J274"/>
    <mergeCell ref="H277:J277"/>
  </mergeCells>
  <phoneticPr fontId="17" type="noConversion"/>
  <conditionalFormatting sqref="Y7:Y95 Y97:Y222">
    <cfRule type="cellIs" dxfId="1375" priority="22" stopIfTrue="1" operator="lessThan">
      <formula>-0.999999</formula>
    </cfRule>
    <cfRule type="cellIs" dxfId="1374" priority="23" stopIfTrue="1" operator="greaterThan">
      <formula>0.9999999</formula>
    </cfRule>
  </conditionalFormatting>
  <conditionalFormatting sqref="J7:J222">
    <cfRule type="cellIs" dxfId="1373" priority="21" operator="greaterThan">
      <formula>100</formula>
    </cfRule>
  </conditionalFormatting>
  <conditionalFormatting sqref="X7:X192">
    <cfRule type="cellIs" dxfId="1372" priority="20" operator="lessThan">
      <formula>1</formula>
    </cfRule>
  </conditionalFormatting>
  <conditionalFormatting sqref="J223:J258">
    <cfRule type="cellIs" dxfId="1371" priority="19" operator="greaterThan">
      <formula>100</formula>
    </cfRule>
  </conditionalFormatting>
  <conditionalFormatting sqref="Y252">
    <cfRule type="cellIs" dxfId="1370" priority="17" stopIfTrue="1" operator="lessThan">
      <formula>-0.999999</formula>
    </cfRule>
    <cfRule type="cellIs" dxfId="1369" priority="18" stopIfTrue="1" operator="greaterThan">
      <formula>0.9999999</formula>
    </cfRule>
  </conditionalFormatting>
  <conditionalFormatting sqref="X252">
    <cfRule type="cellIs" dxfId="1368" priority="16" operator="lessThan">
      <formula>1</formula>
    </cfRule>
  </conditionalFormatting>
  <conditionalFormatting sqref="J259:J270">
    <cfRule type="cellIs" dxfId="1367" priority="15" operator="greaterThan">
      <formula>100</formula>
    </cfRule>
  </conditionalFormatting>
  <conditionalFormatting sqref="Y259:Y263">
    <cfRule type="cellIs" dxfId="1366" priority="13" stopIfTrue="1" operator="lessThan">
      <formula>-0.999999</formula>
    </cfRule>
    <cfRule type="cellIs" dxfId="1365" priority="14" stopIfTrue="1" operator="greaterThan">
      <formula>0.9999999</formula>
    </cfRule>
  </conditionalFormatting>
  <conditionalFormatting sqref="X259:X269">
    <cfRule type="cellIs" dxfId="1364" priority="12" operator="lessThan">
      <formula>1</formula>
    </cfRule>
  </conditionalFormatting>
  <conditionalFormatting sqref="X259:X269">
    <cfRule type="cellIs" dxfId="1363" priority="11" operator="lessThan">
      <formula>1</formula>
    </cfRule>
  </conditionalFormatting>
  <conditionalFormatting sqref="Y264">
    <cfRule type="cellIs" dxfId="1362" priority="9" stopIfTrue="1" operator="lessThan">
      <formula>-0.999999</formula>
    </cfRule>
    <cfRule type="cellIs" dxfId="1361" priority="10" stopIfTrue="1" operator="greaterThan">
      <formula>0.9999999</formula>
    </cfRule>
  </conditionalFormatting>
  <conditionalFormatting sqref="Y265">
    <cfRule type="cellIs" dxfId="1360" priority="7" stopIfTrue="1" operator="lessThan">
      <formula>-0.999999</formula>
    </cfRule>
    <cfRule type="cellIs" dxfId="1359" priority="8" stopIfTrue="1" operator="greaterThan">
      <formula>0.9999999</formula>
    </cfRule>
  </conditionalFormatting>
  <conditionalFormatting sqref="Y266">
    <cfRule type="cellIs" dxfId="1358" priority="5" stopIfTrue="1" operator="lessThan">
      <formula>-0.999999</formula>
    </cfRule>
    <cfRule type="cellIs" dxfId="1357" priority="6" stopIfTrue="1" operator="greaterThan">
      <formula>0.9999999</formula>
    </cfRule>
  </conditionalFormatting>
  <conditionalFormatting sqref="Y267:Y269">
    <cfRule type="cellIs" dxfId="1356" priority="3" stopIfTrue="1" operator="lessThan">
      <formula>-0.999999</formula>
    </cfRule>
    <cfRule type="cellIs" dxfId="1355" priority="4" stopIfTrue="1" operator="greaterThan">
      <formula>0.9999999</formula>
    </cfRule>
  </conditionalFormatting>
  <conditionalFormatting sqref="Y258">
    <cfRule type="cellIs" dxfId="1354" priority="1" stopIfTrue="1" operator="lessThan">
      <formula>-0.999999</formula>
    </cfRule>
    <cfRule type="cellIs" dxfId="1353" priority="2" stopIfTrue="1" operator="greaterThan">
      <formula>0.9999999</formula>
    </cfRule>
  </conditionalFormatting>
  <pageMargins left="0.7" right="0.7" top="0.75" bottom="0.75" header="0.3" footer="0.3"/>
  <pageSetup orientation="portrait" verticalDpi="3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2"/>
  <dimension ref="A1:AA283"/>
  <sheetViews>
    <sheetView zoomScaleNormal="100" workbookViewId="0">
      <selection activeCell="J259" sqref="J259"/>
    </sheetView>
  </sheetViews>
  <sheetFormatPr baseColWidth="10" defaultRowHeight="15" x14ac:dyDescent="0.25"/>
  <cols>
    <col min="3" max="3" width="8.7109375" customWidth="1"/>
    <col min="4" max="4" width="8" customWidth="1"/>
    <col min="5" max="5" width="9.42578125" bestFit="1" customWidth="1"/>
    <col min="6" max="6" width="10.28515625" customWidth="1"/>
    <col min="7" max="7" width="10" customWidth="1"/>
    <col min="11" max="11" width="7.5703125" customWidth="1"/>
    <col min="12" max="12" width="10.28515625" bestFit="1" customWidth="1"/>
    <col min="13" max="13" width="13.140625" customWidth="1"/>
    <col min="14" max="14" width="11.5703125" hidden="1" customWidth="1"/>
    <col min="15" max="15" width="10.28515625" bestFit="1" customWidth="1"/>
    <col min="16" max="16" width="14.28515625" customWidth="1"/>
    <col min="17" max="17" width="11.85546875" bestFit="1" customWidth="1"/>
    <col min="18" max="18" width="6.5703125" hidden="1" customWidth="1"/>
    <col min="19" max="19" width="10.28515625" customWidth="1"/>
    <col min="20" max="20" width="11.5703125" customWidth="1"/>
    <col min="21" max="21" width="12.140625" customWidth="1"/>
    <col min="22" max="22" width="10.7109375" customWidth="1"/>
    <col min="23" max="23" width="10.140625" customWidth="1"/>
    <col min="24" max="26" width="13.42578125" customWidth="1"/>
    <col min="27" max="27" width="0" hidden="1" customWidth="1"/>
  </cols>
  <sheetData>
    <row r="1" spans="1:27" x14ac:dyDescent="0.25">
      <c r="B1" s="266" t="s">
        <v>0</v>
      </c>
      <c r="C1" s="266"/>
      <c r="D1" s="267">
        <v>10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130</v>
      </c>
      <c r="B3" s="269" t="s">
        <v>2</v>
      </c>
      <c r="C3" s="269"/>
      <c r="D3" s="145" t="s">
        <v>156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7.25" hidden="1" customHeight="1" thickBot="1" x14ac:dyDescent="0.3">
      <c r="B96" s="19" t="s">
        <v>40</v>
      </c>
      <c r="C96" s="20"/>
      <c r="D96" s="20"/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20">
        <v>0</v>
      </c>
      <c r="W96" s="20">
        <v>0</v>
      </c>
      <c r="X96" s="20">
        <v>0</v>
      </c>
      <c r="Y96" s="20">
        <v>0</v>
      </c>
      <c r="AA96">
        <f t="shared" si="10"/>
        <v>0</v>
      </c>
    </row>
    <row r="97" spans="1:27" ht="25.5" hidden="1" customHeight="1" thickBot="1" x14ac:dyDescent="0.3">
      <c r="A97" s="18"/>
      <c r="B97" s="19" t="s">
        <v>41</v>
      </c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1"/>
      <c r="P97" s="21"/>
      <c r="Q97" s="20">
        <v>0</v>
      </c>
      <c r="R97" s="20"/>
      <c r="S97" s="20"/>
      <c r="T97" s="20"/>
      <c r="U97" s="20">
        <f t="shared" ref="U97:U128" si="11">G97+L97+M97+R97+S97+N97+Q97+T97</f>
        <v>0</v>
      </c>
      <c r="V97" s="21"/>
      <c r="W97" s="21">
        <f t="shared" si="7"/>
        <v>0</v>
      </c>
      <c r="X97" s="20"/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1"/>
      <c r="P98" s="21"/>
      <c r="Q98" s="20">
        <v>0</v>
      </c>
      <c r="R98" s="20"/>
      <c r="S98" s="20"/>
      <c r="T98" s="20"/>
      <c r="U98" s="20">
        <f t="shared" si="11"/>
        <v>0</v>
      </c>
      <c r="V98" s="21"/>
      <c r="W98" s="21">
        <f t="shared" si="7"/>
        <v>0</v>
      </c>
      <c r="X98" s="20"/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1"/>
      <c r="P99" s="21"/>
      <c r="Q99" s="20">
        <v>0</v>
      </c>
      <c r="R99" s="20"/>
      <c r="S99" s="20"/>
      <c r="T99" s="20"/>
      <c r="U99" s="20">
        <f t="shared" si="11"/>
        <v>0</v>
      </c>
      <c r="V99" s="21"/>
      <c r="W99" s="21">
        <f t="shared" si="7"/>
        <v>0</v>
      </c>
      <c r="X99" s="20"/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1"/>
      <c r="P100" s="21"/>
      <c r="Q100" s="20">
        <v>0</v>
      </c>
      <c r="R100" s="20"/>
      <c r="S100" s="20"/>
      <c r="T100" s="20"/>
      <c r="U100" s="20">
        <f t="shared" si="11"/>
        <v>0</v>
      </c>
      <c r="V100" s="21"/>
      <c r="W100" s="21">
        <f t="shared" si="7"/>
        <v>0</v>
      </c>
      <c r="X100" s="20"/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1"/>
      <c r="P101" s="21"/>
      <c r="Q101" s="20">
        <v>0</v>
      </c>
      <c r="R101" s="20"/>
      <c r="S101" s="20"/>
      <c r="T101" s="20"/>
      <c r="U101" s="20">
        <f t="shared" si="11"/>
        <v>0</v>
      </c>
      <c r="V101" s="21"/>
      <c r="W101" s="21">
        <f t="shared" si="7"/>
        <v>0</v>
      </c>
      <c r="X101" s="20"/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1"/>
      <c r="P102" s="21"/>
      <c r="Q102" s="20">
        <v>0</v>
      </c>
      <c r="R102" s="20"/>
      <c r="S102" s="20"/>
      <c r="T102" s="20"/>
      <c r="U102" s="20">
        <f t="shared" si="11"/>
        <v>0</v>
      </c>
      <c r="V102" s="21">
        <f t="shared" si="9"/>
        <v>0</v>
      </c>
      <c r="W102" s="21">
        <f t="shared" si="7"/>
        <v>0</v>
      </c>
      <c r="X102" s="20"/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1"/>
      <c r="P103" s="21"/>
      <c r="Q103" s="20">
        <v>0</v>
      </c>
      <c r="R103" s="20"/>
      <c r="S103" s="20"/>
      <c r="T103" s="20"/>
      <c r="U103" s="20">
        <f t="shared" si="11"/>
        <v>0</v>
      </c>
      <c r="V103" s="21">
        <f t="shared" si="9"/>
        <v>0</v>
      </c>
      <c r="W103" s="21">
        <f t="shared" si="7"/>
        <v>0</v>
      </c>
      <c r="X103" s="20"/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1"/>
      <c r="P104" s="21"/>
      <c r="Q104" s="20">
        <v>0</v>
      </c>
      <c r="R104" s="20"/>
      <c r="S104" s="20"/>
      <c r="T104" s="20"/>
      <c r="U104" s="20">
        <f t="shared" si="11"/>
        <v>0</v>
      </c>
      <c r="V104" s="21">
        <f t="shared" si="9"/>
        <v>0</v>
      </c>
      <c r="W104" s="21">
        <f t="shared" si="7"/>
        <v>0</v>
      </c>
      <c r="X104" s="20"/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1"/>
      <c r="P105" s="21"/>
      <c r="Q105" s="20">
        <v>0</v>
      </c>
      <c r="R105" s="20"/>
      <c r="S105" s="20"/>
      <c r="T105" s="20"/>
      <c r="U105" s="20">
        <f t="shared" si="11"/>
        <v>0</v>
      </c>
      <c r="V105" s="21">
        <f t="shared" si="9"/>
        <v>0</v>
      </c>
      <c r="W105" s="21">
        <f t="shared" si="7"/>
        <v>0</v>
      </c>
      <c r="X105" s="20"/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1"/>
      <c r="P106" s="21"/>
      <c r="Q106" s="20">
        <v>0</v>
      </c>
      <c r="R106" s="20"/>
      <c r="S106" s="20"/>
      <c r="T106" s="20"/>
      <c r="U106" s="20">
        <f t="shared" si="11"/>
        <v>0</v>
      </c>
      <c r="V106" s="21">
        <f t="shared" si="9"/>
        <v>0</v>
      </c>
      <c r="W106" s="21">
        <f t="shared" si="7"/>
        <v>0</v>
      </c>
      <c r="X106" s="20"/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1"/>
      <c r="P107" s="21"/>
      <c r="Q107" s="20">
        <v>0</v>
      </c>
      <c r="R107" s="20"/>
      <c r="S107" s="20"/>
      <c r="T107" s="20"/>
      <c r="U107" s="20">
        <f t="shared" si="11"/>
        <v>0</v>
      </c>
      <c r="V107" s="21">
        <f t="shared" si="9"/>
        <v>0</v>
      </c>
      <c r="W107" s="21">
        <f t="shared" si="7"/>
        <v>0</v>
      </c>
      <c r="X107" s="20"/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1"/>
      <c r="P108" s="21"/>
      <c r="Q108" s="20">
        <v>0</v>
      </c>
      <c r="R108" s="20"/>
      <c r="S108" s="20"/>
      <c r="T108" s="20"/>
      <c r="U108" s="20">
        <f t="shared" si="11"/>
        <v>0</v>
      </c>
      <c r="V108" s="21">
        <f t="shared" si="9"/>
        <v>0</v>
      </c>
      <c r="W108" s="21">
        <f t="shared" si="7"/>
        <v>0</v>
      </c>
      <c r="X108" s="20"/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>
        <v>0</v>
      </c>
      <c r="N109" s="20"/>
      <c r="O109" s="21"/>
      <c r="P109" s="21"/>
      <c r="Q109" s="20">
        <v>0</v>
      </c>
      <c r="R109" s="20"/>
      <c r="S109" s="20"/>
      <c r="T109" s="20"/>
      <c r="U109" s="20">
        <f t="shared" si="11"/>
        <v>0</v>
      </c>
      <c r="V109" s="21">
        <f t="shared" si="9"/>
        <v>0</v>
      </c>
      <c r="W109" s="21">
        <f t="shared" si="7"/>
        <v>0</v>
      </c>
      <c r="X109" s="20"/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0</v>
      </c>
      <c r="D110" s="20">
        <v>1</v>
      </c>
      <c r="E110" s="20">
        <v>1</v>
      </c>
      <c r="F110" s="20">
        <v>146</v>
      </c>
      <c r="G110" s="20">
        <v>146</v>
      </c>
      <c r="H110" s="20">
        <v>0</v>
      </c>
      <c r="I110" s="20"/>
      <c r="J110" s="20">
        <v>0</v>
      </c>
      <c r="K110" s="20">
        <v>0</v>
      </c>
      <c r="L110" s="20">
        <v>0</v>
      </c>
      <c r="M110" s="20">
        <v>0</v>
      </c>
      <c r="N110" s="20">
        <v>56650</v>
      </c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1"/>
        <v>113446</v>
      </c>
      <c r="V110" s="21">
        <f t="shared" si="9"/>
        <v>0</v>
      </c>
      <c r="W110" s="21">
        <f t="shared" si="7"/>
        <v>113446</v>
      </c>
      <c r="X110" s="20">
        <v>113300</v>
      </c>
      <c r="Y110" s="21">
        <f t="shared" si="8"/>
        <v>146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1</v>
      </c>
      <c r="D111" s="20">
        <v>1</v>
      </c>
      <c r="E111" s="20">
        <v>0</v>
      </c>
      <c r="F111" s="20">
        <v>0</v>
      </c>
      <c r="G111" s="20">
        <v>0</v>
      </c>
      <c r="H111" s="20">
        <v>0</v>
      </c>
      <c r="I111" s="20"/>
      <c r="J111" s="20">
        <v>0</v>
      </c>
      <c r="K111" s="20">
        <v>0</v>
      </c>
      <c r="L111" s="20">
        <v>0</v>
      </c>
      <c r="M111" s="20">
        <v>0</v>
      </c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1"/>
        <v>56650</v>
      </c>
      <c r="V111" s="21">
        <f t="shared" si="9"/>
        <v>146</v>
      </c>
      <c r="W111" s="21">
        <f t="shared" si="7"/>
        <v>56796</v>
      </c>
      <c r="X111" s="20">
        <v>56796</v>
      </c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1</v>
      </c>
      <c r="D112" s="20">
        <v>46</v>
      </c>
      <c r="E112" s="20">
        <v>45</v>
      </c>
      <c r="F112" s="20">
        <v>146</v>
      </c>
      <c r="G112" s="20">
        <v>6570</v>
      </c>
      <c r="H112" s="20">
        <v>0</v>
      </c>
      <c r="I112" s="20">
        <v>26</v>
      </c>
      <c r="J112" s="20">
        <v>26</v>
      </c>
      <c r="K112" s="20">
        <v>360</v>
      </c>
      <c r="L112" s="20">
        <v>9360</v>
      </c>
      <c r="M112" s="20">
        <v>0</v>
      </c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72580</v>
      </c>
      <c r="V112" s="21">
        <f t="shared" si="9"/>
        <v>0</v>
      </c>
      <c r="W112" s="21">
        <f t="shared" si="7"/>
        <v>72580</v>
      </c>
      <c r="X112" s="20">
        <v>72580</v>
      </c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46</v>
      </c>
      <c r="D113" s="20">
        <v>139</v>
      </c>
      <c r="E113" s="20">
        <v>93</v>
      </c>
      <c r="F113" s="20">
        <v>146</v>
      </c>
      <c r="G113" s="20">
        <v>13578</v>
      </c>
      <c r="H113" s="20">
        <v>26</v>
      </c>
      <c r="I113" s="20">
        <v>43</v>
      </c>
      <c r="J113" s="20">
        <v>17</v>
      </c>
      <c r="K113" s="20">
        <v>360</v>
      </c>
      <c r="L113" s="20">
        <v>6120</v>
      </c>
      <c r="M113" s="20">
        <v>0</v>
      </c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76348</v>
      </c>
      <c r="V113" s="21">
        <f t="shared" si="9"/>
        <v>0</v>
      </c>
      <c r="W113" s="21">
        <f t="shared" si="7"/>
        <v>76348</v>
      </c>
      <c r="X113" s="20">
        <v>0</v>
      </c>
      <c r="Y113" s="21">
        <f t="shared" si="8"/>
        <v>76348</v>
      </c>
      <c r="AA113">
        <f t="shared" si="10"/>
        <v>1</v>
      </c>
    </row>
    <row r="114" spans="1:27" ht="15.75" hidden="1" thickBot="1" x14ac:dyDescent="0.3">
      <c r="A114" s="18"/>
      <c r="B114" s="19" t="s">
        <v>46</v>
      </c>
      <c r="C114" s="20">
        <v>139</v>
      </c>
      <c r="D114" s="20">
        <v>257</v>
      </c>
      <c r="E114" s="20">
        <v>118</v>
      </c>
      <c r="F114" s="20">
        <v>146</v>
      </c>
      <c r="G114" s="20">
        <v>17228</v>
      </c>
      <c r="H114" s="20">
        <v>43</v>
      </c>
      <c r="I114" s="20">
        <v>68</v>
      </c>
      <c r="J114" s="20">
        <v>25</v>
      </c>
      <c r="K114" s="20">
        <v>360</v>
      </c>
      <c r="L114" s="20">
        <v>9000</v>
      </c>
      <c r="M114" s="20">
        <v>0</v>
      </c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82878</v>
      </c>
      <c r="V114" s="21">
        <f t="shared" si="9"/>
        <v>76348</v>
      </c>
      <c r="W114" s="21">
        <f t="shared" si="7"/>
        <v>159226</v>
      </c>
      <c r="X114" s="20">
        <v>159226</v>
      </c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257</v>
      </c>
      <c r="D115" s="20">
        <v>407</v>
      </c>
      <c r="E115" s="20">
        <v>150</v>
      </c>
      <c r="F115" s="20">
        <v>146</v>
      </c>
      <c r="G115" s="20">
        <v>21900</v>
      </c>
      <c r="H115" s="20">
        <v>68</v>
      </c>
      <c r="I115" s="20">
        <v>93</v>
      </c>
      <c r="J115" s="20">
        <v>25</v>
      </c>
      <c r="K115" s="20">
        <v>360</v>
      </c>
      <c r="L115" s="20">
        <v>9000</v>
      </c>
      <c r="M115" s="20">
        <v>0</v>
      </c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89759</v>
      </c>
      <c r="V115" s="21">
        <f t="shared" si="9"/>
        <v>0</v>
      </c>
      <c r="W115" s="21">
        <f t="shared" si="7"/>
        <v>89759</v>
      </c>
      <c r="X115" s="20">
        <v>89759</v>
      </c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407</v>
      </c>
      <c r="D116" s="20">
        <v>577</v>
      </c>
      <c r="E116" s="20">
        <v>170</v>
      </c>
      <c r="F116" s="20">
        <v>146</v>
      </c>
      <c r="G116" s="20">
        <v>24820</v>
      </c>
      <c r="H116" s="20">
        <v>93</v>
      </c>
      <c r="I116" s="20">
        <v>117</v>
      </c>
      <c r="J116" s="20">
        <v>24</v>
      </c>
      <c r="K116" s="20">
        <v>360</v>
      </c>
      <c r="L116" s="20">
        <v>8640</v>
      </c>
      <c r="M116" s="20">
        <v>0</v>
      </c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92319</v>
      </c>
      <c r="V116" s="21">
        <f t="shared" si="9"/>
        <v>0</v>
      </c>
      <c r="W116" s="21">
        <f t="shared" si="7"/>
        <v>92319</v>
      </c>
      <c r="X116" s="20">
        <v>92319</v>
      </c>
      <c r="Y116" s="21">
        <f t="shared" si="8"/>
        <v>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577</v>
      </c>
      <c r="D117" s="20">
        <v>788</v>
      </c>
      <c r="E117" s="20">
        <v>211</v>
      </c>
      <c r="F117" s="20">
        <v>146</v>
      </c>
      <c r="G117" s="20">
        <v>30806</v>
      </c>
      <c r="H117" s="20">
        <v>117</v>
      </c>
      <c r="I117" s="20">
        <v>147</v>
      </c>
      <c r="J117" s="20">
        <v>30</v>
      </c>
      <c r="K117" s="20">
        <v>360</v>
      </c>
      <c r="L117" s="20">
        <v>10800</v>
      </c>
      <c r="M117" s="20">
        <v>0</v>
      </c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100465</v>
      </c>
      <c r="V117" s="21">
        <f t="shared" si="9"/>
        <v>0</v>
      </c>
      <c r="W117" s="21">
        <f t="shared" si="7"/>
        <v>100465</v>
      </c>
      <c r="X117" s="20">
        <v>100465</v>
      </c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788</v>
      </c>
      <c r="D118" s="20">
        <v>926</v>
      </c>
      <c r="E118" s="20">
        <v>138</v>
      </c>
      <c r="F118" s="20">
        <v>146</v>
      </c>
      <c r="G118" s="20">
        <v>20148</v>
      </c>
      <c r="H118" s="20">
        <v>147</v>
      </c>
      <c r="I118" s="20">
        <v>157</v>
      </c>
      <c r="J118" s="20">
        <v>10</v>
      </c>
      <c r="K118" s="20">
        <v>360</v>
      </c>
      <c r="L118" s="20">
        <v>3600</v>
      </c>
      <c r="M118" s="20">
        <v>0</v>
      </c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82607</v>
      </c>
      <c r="V118" s="21">
        <f t="shared" si="9"/>
        <v>0</v>
      </c>
      <c r="W118" s="21">
        <f t="shared" si="7"/>
        <v>82607</v>
      </c>
      <c r="X118" s="20">
        <v>82607</v>
      </c>
      <c r="Y118" s="21">
        <f t="shared" si="8"/>
        <v>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926</v>
      </c>
      <c r="D119" s="20">
        <v>1439</v>
      </c>
      <c r="E119" s="20">
        <v>513</v>
      </c>
      <c r="F119" s="20">
        <v>146</v>
      </c>
      <c r="G119" s="20">
        <v>74898</v>
      </c>
      <c r="H119" s="20">
        <v>157</v>
      </c>
      <c r="I119" s="20">
        <v>177</v>
      </c>
      <c r="J119" s="20">
        <v>20</v>
      </c>
      <c r="K119" s="20">
        <v>360</v>
      </c>
      <c r="L119" s="20">
        <v>7200</v>
      </c>
      <c r="M119" s="20">
        <v>0</v>
      </c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140957</v>
      </c>
      <c r="V119" s="21">
        <f t="shared" si="9"/>
        <v>0</v>
      </c>
      <c r="W119" s="21">
        <f t="shared" si="7"/>
        <v>140957</v>
      </c>
      <c r="X119" s="20">
        <v>140957</v>
      </c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1439</v>
      </c>
      <c r="D120" s="20">
        <v>1834</v>
      </c>
      <c r="E120" s="20">
        <v>395</v>
      </c>
      <c r="F120" s="20">
        <v>146</v>
      </c>
      <c r="G120" s="20">
        <v>57670</v>
      </c>
      <c r="H120" s="20">
        <v>177</v>
      </c>
      <c r="I120" s="20">
        <v>186</v>
      </c>
      <c r="J120" s="20">
        <v>9</v>
      </c>
      <c r="K120" s="20">
        <v>360</v>
      </c>
      <c r="L120" s="20">
        <v>3240</v>
      </c>
      <c r="M120" s="20">
        <v>0</v>
      </c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119769</v>
      </c>
      <c r="V120" s="21">
        <f t="shared" si="9"/>
        <v>0</v>
      </c>
      <c r="W120" s="21">
        <f t="shared" si="7"/>
        <v>119769</v>
      </c>
      <c r="X120" s="20">
        <v>119769</v>
      </c>
      <c r="Y120" s="21">
        <f t="shared" si="8"/>
        <v>0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1834</v>
      </c>
      <c r="D121" s="20">
        <v>2292</v>
      </c>
      <c r="E121" s="20">
        <v>458</v>
      </c>
      <c r="F121" s="20">
        <v>146</v>
      </c>
      <c r="G121" s="20">
        <v>66868</v>
      </c>
      <c r="H121" s="20">
        <v>186</v>
      </c>
      <c r="I121" s="20">
        <v>196</v>
      </c>
      <c r="J121" s="20">
        <v>10</v>
      </c>
      <c r="K121" s="20">
        <v>360</v>
      </c>
      <c r="L121" s="20">
        <v>3600</v>
      </c>
      <c r="M121" s="20">
        <v>0</v>
      </c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129327</v>
      </c>
      <c r="V121" s="21">
        <f t="shared" si="9"/>
        <v>0</v>
      </c>
      <c r="W121" s="21">
        <f t="shared" si="7"/>
        <v>129327</v>
      </c>
      <c r="X121" s="20">
        <v>129327</v>
      </c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2292</v>
      </c>
      <c r="D122" s="20">
        <v>2325</v>
      </c>
      <c r="E122" s="20">
        <v>33</v>
      </c>
      <c r="F122" s="20">
        <v>146</v>
      </c>
      <c r="G122" s="20">
        <v>4818</v>
      </c>
      <c r="H122" s="20">
        <v>196</v>
      </c>
      <c r="I122" s="20">
        <v>197</v>
      </c>
      <c r="J122" s="20">
        <v>1</v>
      </c>
      <c r="K122" s="20">
        <v>360</v>
      </c>
      <c r="L122" s="20">
        <v>360</v>
      </c>
      <c r="M122" s="20">
        <v>0</v>
      </c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64037</v>
      </c>
      <c r="V122" s="21">
        <f t="shared" si="9"/>
        <v>0</v>
      </c>
      <c r="W122" s="21">
        <f t="shared" si="7"/>
        <v>64037</v>
      </c>
      <c r="X122" s="20">
        <v>64037</v>
      </c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2325</v>
      </c>
      <c r="D123" s="20">
        <v>2327</v>
      </c>
      <c r="E123" s="20">
        <v>2</v>
      </c>
      <c r="F123" s="20">
        <v>146</v>
      </c>
      <c r="G123" s="20">
        <v>292</v>
      </c>
      <c r="H123" s="20">
        <v>197</v>
      </c>
      <c r="I123" s="20">
        <v>197</v>
      </c>
      <c r="J123" s="20">
        <v>0</v>
      </c>
      <c r="K123" s="20">
        <v>360</v>
      </c>
      <c r="L123" s="20">
        <v>0</v>
      </c>
      <c r="M123" s="20">
        <v>0</v>
      </c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59151</v>
      </c>
      <c r="V123" s="21">
        <f t="shared" si="9"/>
        <v>0</v>
      </c>
      <c r="W123" s="21">
        <f t="shared" si="7"/>
        <v>59151</v>
      </c>
      <c r="X123" s="20">
        <v>59151</v>
      </c>
      <c r="Y123" s="21">
        <f t="shared" si="8"/>
        <v>0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2327</v>
      </c>
      <c r="D124" s="20">
        <v>2327</v>
      </c>
      <c r="E124" s="20">
        <v>0</v>
      </c>
      <c r="F124" s="20">
        <v>0</v>
      </c>
      <c r="G124" s="20">
        <v>0</v>
      </c>
      <c r="H124" s="20">
        <v>197</v>
      </c>
      <c r="I124" s="20">
        <v>197</v>
      </c>
      <c r="J124" s="20">
        <v>0</v>
      </c>
      <c r="K124" s="20">
        <v>0</v>
      </c>
      <c r="L124" s="20">
        <v>0</v>
      </c>
      <c r="M124" s="20">
        <v>0</v>
      </c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58859</v>
      </c>
      <c r="V124" s="21">
        <f t="shared" si="9"/>
        <v>0</v>
      </c>
      <c r="W124" s="21">
        <f t="shared" si="7"/>
        <v>58859</v>
      </c>
      <c r="X124" s="20">
        <v>58859</v>
      </c>
      <c r="Y124" s="21">
        <f t="shared" si="8"/>
        <v>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2327</v>
      </c>
      <c r="D125" s="20">
        <v>2363</v>
      </c>
      <c r="E125" s="20">
        <v>36</v>
      </c>
      <c r="F125" s="20">
        <v>146</v>
      </c>
      <c r="G125" s="20">
        <v>5256</v>
      </c>
      <c r="H125" s="20">
        <v>197</v>
      </c>
      <c r="I125" s="20">
        <v>198</v>
      </c>
      <c r="J125" s="20">
        <v>1</v>
      </c>
      <c r="K125" s="20">
        <v>360</v>
      </c>
      <c r="L125" s="20">
        <v>360</v>
      </c>
      <c r="M125" s="20">
        <v>0</v>
      </c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1"/>
        <v>64475</v>
      </c>
      <c r="V125" s="21">
        <f t="shared" si="9"/>
        <v>0</v>
      </c>
      <c r="W125" s="21">
        <f t="shared" si="7"/>
        <v>64475</v>
      </c>
      <c r="X125" s="20">
        <v>64475</v>
      </c>
      <c r="Y125" s="21">
        <f t="shared" si="8"/>
        <v>0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2363</v>
      </c>
      <c r="D126" s="20">
        <v>2457</v>
      </c>
      <c r="E126" s="20">
        <v>94</v>
      </c>
      <c r="F126" s="20">
        <v>146</v>
      </c>
      <c r="G126" s="20">
        <v>13724</v>
      </c>
      <c r="H126" s="20">
        <v>198</v>
      </c>
      <c r="I126" s="20">
        <v>200</v>
      </c>
      <c r="J126" s="20">
        <v>2</v>
      </c>
      <c r="K126" s="20">
        <v>360</v>
      </c>
      <c r="L126" s="20">
        <v>720</v>
      </c>
      <c r="M126" s="20">
        <v>0</v>
      </c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1"/>
        <v>73303</v>
      </c>
      <c r="V126" s="21">
        <f t="shared" si="9"/>
        <v>0</v>
      </c>
      <c r="W126" s="21">
        <f t="shared" si="7"/>
        <v>73303</v>
      </c>
      <c r="X126" s="20">
        <v>73303</v>
      </c>
      <c r="Y126" s="21">
        <f t="shared" si="8"/>
        <v>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2457</v>
      </c>
      <c r="D127" s="20">
        <v>2682</v>
      </c>
      <c r="E127" s="20">
        <v>225</v>
      </c>
      <c r="F127" s="20">
        <v>146</v>
      </c>
      <c r="G127" s="20">
        <v>32850</v>
      </c>
      <c r="H127" s="20">
        <v>200</v>
      </c>
      <c r="I127" s="20">
        <v>210</v>
      </c>
      <c r="J127" s="20">
        <v>10</v>
      </c>
      <c r="K127" s="20">
        <v>360</v>
      </c>
      <c r="L127" s="20">
        <v>3600</v>
      </c>
      <c r="M127" s="20">
        <v>0</v>
      </c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1"/>
        <v>96184</v>
      </c>
      <c r="V127" s="21">
        <f t="shared" si="9"/>
        <v>0</v>
      </c>
      <c r="W127" s="21">
        <f t="shared" si="7"/>
        <v>96184</v>
      </c>
      <c r="X127" s="20"/>
      <c r="Y127" s="21">
        <f t="shared" si="8"/>
        <v>96184</v>
      </c>
      <c r="AA127">
        <f t="shared" si="10"/>
        <v>1</v>
      </c>
    </row>
    <row r="128" spans="1:27" ht="15.75" hidden="1" thickBot="1" x14ac:dyDescent="0.3">
      <c r="A128" s="18"/>
      <c r="B128" s="19" t="s">
        <v>36</v>
      </c>
      <c r="C128" s="20">
        <v>2682</v>
      </c>
      <c r="D128" s="20">
        <v>2701</v>
      </c>
      <c r="E128" s="20">
        <v>19</v>
      </c>
      <c r="F128" s="20">
        <v>146</v>
      </c>
      <c r="G128" s="20">
        <v>2774</v>
      </c>
      <c r="H128" s="20">
        <v>210</v>
      </c>
      <c r="I128" s="20">
        <v>210</v>
      </c>
      <c r="J128" s="20">
        <v>0</v>
      </c>
      <c r="K128" s="20"/>
      <c r="L128" s="20">
        <v>0</v>
      </c>
      <c r="M128" s="20">
        <v>0</v>
      </c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si="11"/>
        <v>74796</v>
      </c>
      <c r="V128" s="21">
        <f t="shared" si="9"/>
        <v>96184</v>
      </c>
      <c r="W128" s="21">
        <f t="shared" si="7"/>
        <v>170980</v>
      </c>
      <c r="X128" s="20">
        <v>170980</v>
      </c>
      <c r="Y128" s="21">
        <f t="shared" si="8"/>
        <v>0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2701</v>
      </c>
      <c r="D129" s="20">
        <v>2769</v>
      </c>
      <c r="E129" s="20">
        <v>68</v>
      </c>
      <c r="F129" s="20">
        <v>146</v>
      </c>
      <c r="G129" s="20">
        <v>9928</v>
      </c>
      <c r="H129" s="20">
        <v>210</v>
      </c>
      <c r="I129" s="20">
        <v>210</v>
      </c>
      <c r="J129" s="20">
        <v>0</v>
      </c>
      <c r="K129" s="20"/>
      <c r="L129" s="20">
        <v>0</v>
      </c>
      <c r="M129" s="20">
        <v>0</v>
      </c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ref="U129:U160" si="12">G129+L129+M129+R129+S129+N129+Q129+T129</f>
        <v>69662</v>
      </c>
      <c r="V129" s="21">
        <f t="shared" si="9"/>
        <v>0</v>
      </c>
      <c r="W129" s="21">
        <f t="shared" si="7"/>
        <v>69662</v>
      </c>
      <c r="X129" s="20">
        <v>69662</v>
      </c>
      <c r="Y129" s="21">
        <f t="shared" si="8"/>
        <v>0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2769</v>
      </c>
      <c r="D130" s="20">
        <v>2848</v>
      </c>
      <c r="E130" s="20">
        <v>79</v>
      </c>
      <c r="F130" s="20">
        <v>146</v>
      </c>
      <c r="G130" s="20">
        <v>11534</v>
      </c>
      <c r="H130" s="20">
        <v>210</v>
      </c>
      <c r="I130" s="20">
        <v>210</v>
      </c>
      <c r="J130" s="20">
        <v>0</v>
      </c>
      <c r="K130" s="20"/>
      <c r="L130" s="20">
        <v>0</v>
      </c>
      <c r="M130" s="20">
        <v>0</v>
      </c>
      <c r="N130" s="20"/>
      <c r="O130" s="21"/>
      <c r="P130" s="21"/>
      <c r="Q130" s="20">
        <v>0</v>
      </c>
      <c r="R130" s="20">
        <v>0</v>
      </c>
      <c r="S130" s="20">
        <v>59734</v>
      </c>
      <c r="T130" s="20"/>
      <c r="U130" s="20">
        <f t="shared" si="12"/>
        <v>71268</v>
      </c>
      <c r="V130" s="21">
        <f t="shared" si="9"/>
        <v>0</v>
      </c>
      <c r="W130" s="21">
        <f t="shared" si="7"/>
        <v>71268</v>
      </c>
      <c r="X130" s="20">
        <v>71268</v>
      </c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2848</v>
      </c>
      <c r="D131" s="20">
        <v>2945</v>
      </c>
      <c r="E131" s="20">
        <v>97</v>
      </c>
      <c r="F131" s="20">
        <v>146</v>
      </c>
      <c r="G131" s="20">
        <v>14162</v>
      </c>
      <c r="H131" s="20">
        <v>210</v>
      </c>
      <c r="I131" s="20">
        <v>210</v>
      </c>
      <c r="J131" s="20">
        <v>0</v>
      </c>
      <c r="K131" s="20"/>
      <c r="L131" s="20">
        <v>0</v>
      </c>
      <c r="M131" s="20">
        <v>0</v>
      </c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2"/>
        <v>73896</v>
      </c>
      <c r="V131" s="21">
        <f t="shared" si="9"/>
        <v>0</v>
      </c>
      <c r="W131" s="21">
        <f t="shared" si="7"/>
        <v>73896</v>
      </c>
      <c r="X131" s="20">
        <v>73896</v>
      </c>
      <c r="Y131" s="21">
        <f t="shared" si="8"/>
        <v>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2945</v>
      </c>
      <c r="D132" s="20">
        <v>2983</v>
      </c>
      <c r="E132" s="20">
        <v>38</v>
      </c>
      <c r="F132" s="20">
        <v>146</v>
      </c>
      <c r="G132" s="20">
        <v>5548</v>
      </c>
      <c r="H132" s="20">
        <v>210</v>
      </c>
      <c r="I132" s="20">
        <v>211</v>
      </c>
      <c r="J132" s="20">
        <v>1</v>
      </c>
      <c r="K132" s="20">
        <v>360</v>
      </c>
      <c r="L132" s="20">
        <v>360</v>
      </c>
      <c r="M132" s="20">
        <v>0</v>
      </c>
      <c r="N132" s="20"/>
      <c r="O132" s="21"/>
      <c r="P132" s="21"/>
      <c r="Q132" s="20">
        <v>0</v>
      </c>
      <c r="R132" s="20">
        <v>0</v>
      </c>
      <c r="S132" s="20">
        <v>59734</v>
      </c>
      <c r="T132" s="20"/>
      <c r="U132" s="20">
        <f t="shared" si="12"/>
        <v>65642</v>
      </c>
      <c r="V132" s="21">
        <f t="shared" si="9"/>
        <v>0</v>
      </c>
      <c r="W132" s="21">
        <f t="shared" si="7"/>
        <v>65642</v>
      </c>
      <c r="X132" s="20">
        <v>65642</v>
      </c>
      <c r="Y132" s="21">
        <f t="shared" si="8"/>
        <v>0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2983</v>
      </c>
      <c r="D133" s="20">
        <v>2986</v>
      </c>
      <c r="E133" s="20">
        <v>3</v>
      </c>
      <c r="F133" s="20">
        <v>146</v>
      </c>
      <c r="G133" s="20">
        <v>438</v>
      </c>
      <c r="H133" s="20">
        <v>211</v>
      </c>
      <c r="I133" s="20">
        <v>211</v>
      </c>
      <c r="J133" s="20">
        <v>0</v>
      </c>
      <c r="K133" s="20"/>
      <c r="L133" s="20">
        <v>0</v>
      </c>
      <c r="M133" s="20">
        <v>0</v>
      </c>
      <c r="N133" s="20"/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12"/>
        <v>60172</v>
      </c>
      <c r="V133" s="21">
        <f t="shared" si="9"/>
        <v>0</v>
      </c>
      <c r="W133" s="21">
        <f t="shared" si="7"/>
        <v>60172</v>
      </c>
      <c r="X133" s="20">
        <v>60172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2986</v>
      </c>
      <c r="D134" s="20">
        <v>2986</v>
      </c>
      <c r="E134" s="20">
        <v>0</v>
      </c>
      <c r="F134" s="20"/>
      <c r="G134" s="20">
        <v>0</v>
      </c>
      <c r="H134" s="20">
        <v>211</v>
      </c>
      <c r="I134" s="20">
        <v>211</v>
      </c>
      <c r="J134" s="20">
        <v>0</v>
      </c>
      <c r="K134" s="20"/>
      <c r="L134" s="20">
        <v>0</v>
      </c>
      <c r="M134" s="20">
        <v>0</v>
      </c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2"/>
        <v>59734</v>
      </c>
      <c r="V134" s="21">
        <f t="shared" si="9"/>
        <v>0</v>
      </c>
      <c r="W134" s="21">
        <f t="shared" si="7"/>
        <v>59734</v>
      </c>
      <c r="X134" s="20">
        <v>59734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2986</v>
      </c>
      <c r="D135" s="20">
        <v>3145</v>
      </c>
      <c r="E135" s="20">
        <v>159</v>
      </c>
      <c r="F135" s="20">
        <v>146</v>
      </c>
      <c r="G135" s="20">
        <v>23214</v>
      </c>
      <c r="H135" s="20">
        <v>211</v>
      </c>
      <c r="I135" s="20">
        <v>214</v>
      </c>
      <c r="J135" s="20">
        <v>3</v>
      </c>
      <c r="K135" s="20">
        <v>360</v>
      </c>
      <c r="L135" s="20">
        <v>1080</v>
      </c>
      <c r="M135" s="20">
        <v>0</v>
      </c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2"/>
        <v>84028</v>
      </c>
      <c r="V135" s="21">
        <f t="shared" si="9"/>
        <v>0</v>
      </c>
      <c r="W135" s="21">
        <f t="shared" si="7"/>
        <v>84028</v>
      </c>
      <c r="X135" s="20">
        <v>84028</v>
      </c>
      <c r="Y135" s="21">
        <f t="shared" si="8"/>
        <v>0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3145</v>
      </c>
      <c r="D136" s="20">
        <v>3191</v>
      </c>
      <c r="E136" s="20">
        <v>46</v>
      </c>
      <c r="F136" s="20">
        <v>146</v>
      </c>
      <c r="G136" s="20">
        <v>6716</v>
      </c>
      <c r="H136" s="20">
        <v>214</v>
      </c>
      <c r="I136" s="20">
        <v>215</v>
      </c>
      <c r="J136" s="20">
        <v>1</v>
      </c>
      <c r="K136" s="20">
        <v>360</v>
      </c>
      <c r="L136" s="20">
        <v>360</v>
      </c>
      <c r="M136" s="20">
        <v>0</v>
      </c>
      <c r="N136" s="20"/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12"/>
        <v>66810</v>
      </c>
      <c r="V136" s="21">
        <f t="shared" si="9"/>
        <v>0</v>
      </c>
      <c r="W136" s="21">
        <f t="shared" ref="W136:W186" si="13">U136+V136</f>
        <v>66810</v>
      </c>
      <c r="X136" s="20"/>
      <c r="Y136" s="21">
        <f t="shared" ref="Y136:Y186" si="14">W136-X136</f>
        <v>66810</v>
      </c>
      <c r="AA136">
        <f t="shared" si="10"/>
        <v>1</v>
      </c>
    </row>
    <row r="137" spans="1:27" ht="15.75" hidden="1" thickBot="1" x14ac:dyDescent="0.3">
      <c r="A137" s="18"/>
      <c r="B137" s="19" t="s">
        <v>45</v>
      </c>
      <c r="C137" s="20">
        <v>3191</v>
      </c>
      <c r="D137" s="20">
        <v>3203</v>
      </c>
      <c r="E137" s="20">
        <v>12</v>
      </c>
      <c r="F137" s="20">
        <v>146</v>
      </c>
      <c r="G137" s="20">
        <v>1752</v>
      </c>
      <c r="H137" s="20">
        <v>215</v>
      </c>
      <c r="I137" s="20">
        <v>215</v>
      </c>
      <c r="J137" s="20">
        <v>0</v>
      </c>
      <c r="K137" s="20"/>
      <c r="L137" s="20">
        <v>0</v>
      </c>
      <c r="M137" s="20">
        <v>0</v>
      </c>
      <c r="N137" s="20"/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12"/>
        <v>61486</v>
      </c>
      <c r="V137" s="21">
        <f t="shared" ref="V137:V186" si="15">Y136</f>
        <v>66810</v>
      </c>
      <c r="W137" s="21">
        <f t="shared" si="13"/>
        <v>128296</v>
      </c>
      <c r="X137" s="20">
        <v>128296</v>
      </c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3203</v>
      </c>
      <c r="D138" s="20">
        <v>3254</v>
      </c>
      <c r="E138" s="20">
        <v>51</v>
      </c>
      <c r="F138" s="20">
        <v>146</v>
      </c>
      <c r="G138" s="20">
        <v>7446</v>
      </c>
      <c r="H138" s="20">
        <v>215</v>
      </c>
      <c r="I138" s="20">
        <v>218</v>
      </c>
      <c r="J138" s="20">
        <v>3</v>
      </c>
      <c r="K138" s="20">
        <v>360</v>
      </c>
      <c r="L138" s="20">
        <v>1080</v>
      </c>
      <c r="M138" s="20">
        <v>0</v>
      </c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/>
      <c r="U138" s="20">
        <f t="shared" si="12"/>
        <v>88260</v>
      </c>
      <c r="V138" s="21">
        <f t="shared" si="15"/>
        <v>0</v>
      </c>
      <c r="W138" s="21">
        <f t="shared" si="13"/>
        <v>88260</v>
      </c>
      <c r="X138" s="20"/>
      <c r="Y138" s="21">
        <f t="shared" si="14"/>
        <v>88260</v>
      </c>
      <c r="AA138">
        <f t="shared" si="16"/>
        <v>1</v>
      </c>
    </row>
    <row r="139" spans="1:27" ht="15.75" hidden="1" thickBot="1" x14ac:dyDescent="0.3">
      <c r="A139" s="18">
        <v>2014</v>
      </c>
      <c r="B139" s="19" t="s">
        <v>35</v>
      </c>
      <c r="C139" s="20">
        <v>3254</v>
      </c>
      <c r="D139" s="20">
        <v>3256</v>
      </c>
      <c r="E139" s="20">
        <v>2</v>
      </c>
      <c r="F139" s="20">
        <v>146</v>
      </c>
      <c r="G139" s="20">
        <v>292</v>
      </c>
      <c r="H139" s="20">
        <v>218</v>
      </c>
      <c r="I139" s="20">
        <v>218</v>
      </c>
      <c r="J139" s="20">
        <v>0</v>
      </c>
      <c r="K139" s="20"/>
      <c r="L139" s="20">
        <v>0</v>
      </c>
      <c r="M139" s="20">
        <v>0</v>
      </c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/>
      <c r="U139" s="20">
        <f t="shared" si="12"/>
        <v>66828</v>
      </c>
      <c r="V139" s="21">
        <f t="shared" si="15"/>
        <v>88260</v>
      </c>
      <c r="W139" s="21">
        <f t="shared" si="13"/>
        <v>155088</v>
      </c>
      <c r="X139" s="20">
        <v>155088</v>
      </c>
      <c r="Y139" s="21">
        <f t="shared" si="14"/>
        <v>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3256</v>
      </c>
      <c r="D140" s="20">
        <v>3256</v>
      </c>
      <c r="E140" s="20">
        <v>0</v>
      </c>
      <c r="F140" s="20"/>
      <c r="G140" s="20">
        <v>0</v>
      </c>
      <c r="H140" s="20">
        <v>218</v>
      </c>
      <c r="I140" s="20">
        <v>218</v>
      </c>
      <c r="J140" s="20">
        <v>0</v>
      </c>
      <c r="K140" s="20"/>
      <c r="L140" s="20">
        <v>0</v>
      </c>
      <c r="M140" s="20">
        <v>0</v>
      </c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/>
      <c r="U140" s="20">
        <f t="shared" si="12"/>
        <v>66536</v>
      </c>
      <c r="V140" s="21">
        <f t="shared" si="15"/>
        <v>0</v>
      </c>
      <c r="W140" s="21">
        <f t="shared" si="13"/>
        <v>66536</v>
      </c>
      <c r="X140" s="20">
        <v>66536</v>
      </c>
      <c r="Y140" s="21">
        <f t="shared" si="14"/>
        <v>0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3256</v>
      </c>
      <c r="D141" s="20">
        <v>3256</v>
      </c>
      <c r="E141" s="20">
        <v>0</v>
      </c>
      <c r="F141" s="20"/>
      <c r="G141" s="20">
        <v>0</v>
      </c>
      <c r="H141" s="20">
        <v>218</v>
      </c>
      <c r="I141" s="20">
        <v>218</v>
      </c>
      <c r="J141" s="20">
        <v>0</v>
      </c>
      <c r="K141" s="20"/>
      <c r="L141" s="20">
        <v>0</v>
      </c>
      <c r="M141" s="20">
        <v>0</v>
      </c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12"/>
        <v>66536</v>
      </c>
      <c r="V141" s="21">
        <f t="shared" si="15"/>
        <v>0</v>
      </c>
      <c r="W141" s="21">
        <f t="shared" si="13"/>
        <v>66536</v>
      </c>
      <c r="X141" s="20">
        <v>66536</v>
      </c>
      <c r="Y141" s="21">
        <f t="shared" si="14"/>
        <v>0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3256</v>
      </c>
      <c r="D142" s="20">
        <v>3256</v>
      </c>
      <c r="E142" s="20">
        <v>0</v>
      </c>
      <c r="F142" s="20"/>
      <c r="G142" s="20">
        <v>0</v>
      </c>
      <c r="H142" s="20">
        <v>218</v>
      </c>
      <c r="I142" s="20">
        <v>218</v>
      </c>
      <c r="J142" s="20">
        <v>0</v>
      </c>
      <c r="K142" s="20"/>
      <c r="L142" s="20">
        <v>0</v>
      </c>
      <c r="M142" s="20">
        <v>0</v>
      </c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/>
      <c r="U142" s="20">
        <f t="shared" si="12"/>
        <v>66536</v>
      </c>
      <c r="V142" s="21">
        <f t="shared" si="15"/>
        <v>0</v>
      </c>
      <c r="W142" s="21">
        <f t="shared" si="13"/>
        <v>66536</v>
      </c>
      <c r="X142" s="20"/>
      <c r="Y142" s="21">
        <f t="shared" si="14"/>
        <v>66536</v>
      </c>
      <c r="AA142">
        <f t="shared" si="16"/>
        <v>1</v>
      </c>
    </row>
    <row r="143" spans="1:27" ht="15.75" hidden="1" thickBot="1" x14ac:dyDescent="0.3">
      <c r="A143" s="18"/>
      <c r="B143" s="19" t="s">
        <v>39</v>
      </c>
      <c r="C143" s="20">
        <v>3256</v>
      </c>
      <c r="D143" s="20">
        <v>3256</v>
      </c>
      <c r="E143" s="20">
        <v>0</v>
      </c>
      <c r="F143" s="20"/>
      <c r="G143" s="20">
        <v>0</v>
      </c>
      <c r="H143" s="20">
        <v>218</v>
      </c>
      <c r="I143" s="20">
        <v>218</v>
      </c>
      <c r="J143" s="20">
        <v>0</v>
      </c>
      <c r="K143" s="20"/>
      <c r="L143" s="20">
        <v>0</v>
      </c>
      <c r="M143" s="20">
        <v>0</v>
      </c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/>
      <c r="U143" s="20">
        <f t="shared" si="12"/>
        <v>66536</v>
      </c>
      <c r="V143" s="21">
        <f t="shared" si="15"/>
        <v>66536</v>
      </c>
      <c r="W143" s="21">
        <f t="shared" si="13"/>
        <v>133072</v>
      </c>
      <c r="X143" s="20">
        <v>133072</v>
      </c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3256</v>
      </c>
      <c r="D144" s="20">
        <v>3256</v>
      </c>
      <c r="E144" s="20">
        <v>0</v>
      </c>
      <c r="F144" s="20"/>
      <c r="G144" s="20">
        <v>0</v>
      </c>
      <c r="H144" s="20">
        <v>218</v>
      </c>
      <c r="I144" s="20">
        <v>218</v>
      </c>
      <c r="J144" s="20">
        <v>0</v>
      </c>
      <c r="K144" s="20"/>
      <c r="L144" s="20">
        <v>0</v>
      </c>
      <c r="M144" s="20">
        <v>0</v>
      </c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66536</v>
      </c>
      <c r="V144" s="21">
        <f t="shared" si="15"/>
        <v>0</v>
      </c>
      <c r="W144" s="21">
        <f t="shared" si="13"/>
        <v>66536</v>
      </c>
      <c r="X144" s="20">
        <v>66536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3256</v>
      </c>
      <c r="D145" s="20">
        <v>3256</v>
      </c>
      <c r="E145" s="20">
        <v>0</v>
      </c>
      <c r="F145" s="20"/>
      <c r="G145" s="20">
        <v>0</v>
      </c>
      <c r="H145" s="20">
        <v>218</v>
      </c>
      <c r="I145" s="20">
        <v>218</v>
      </c>
      <c r="J145" s="20">
        <v>0</v>
      </c>
      <c r="K145" s="20"/>
      <c r="L145" s="20">
        <v>0</v>
      </c>
      <c r="M145" s="20">
        <v>0</v>
      </c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2"/>
        <v>66536</v>
      </c>
      <c r="V145" s="21">
        <f t="shared" si="15"/>
        <v>0</v>
      </c>
      <c r="W145" s="21">
        <f t="shared" si="13"/>
        <v>66536</v>
      </c>
      <c r="X145" s="20">
        <v>66536</v>
      </c>
      <c r="Y145" s="21">
        <f t="shared" si="14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3256</v>
      </c>
      <c r="D146" s="20">
        <v>3256</v>
      </c>
      <c r="E146" s="20">
        <v>0</v>
      </c>
      <c r="F146" s="20"/>
      <c r="G146" s="20">
        <v>0</v>
      </c>
      <c r="H146" s="20">
        <v>218</v>
      </c>
      <c r="I146" s="20">
        <v>218</v>
      </c>
      <c r="J146" s="20">
        <v>0</v>
      </c>
      <c r="K146" s="20"/>
      <c r="L146" s="20">
        <v>0</v>
      </c>
      <c r="M146" s="20">
        <v>0</v>
      </c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2"/>
        <v>66536</v>
      </c>
      <c r="V146" s="21">
        <f t="shared" si="15"/>
        <v>0</v>
      </c>
      <c r="W146" s="21">
        <f t="shared" si="13"/>
        <v>66536</v>
      </c>
      <c r="X146" s="20">
        <v>66536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3256</v>
      </c>
      <c r="D147" s="20">
        <v>3256</v>
      </c>
      <c r="E147" s="20">
        <v>0</v>
      </c>
      <c r="F147" s="20"/>
      <c r="G147" s="20">
        <v>0</v>
      </c>
      <c r="H147" s="20">
        <v>218</v>
      </c>
      <c r="I147" s="20">
        <v>218</v>
      </c>
      <c r="J147" s="20">
        <v>0</v>
      </c>
      <c r="K147" s="20"/>
      <c r="L147" s="20">
        <v>0</v>
      </c>
      <c r="M147" s="20">
        <v>0</v>
      </c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2"/>
        <v>66536</v>
      </c>
      <c r="V147" s="21">
        <f t="shared" si="15"/>
        <v>0</v>
      </c>
      <c r="W147" s="21">
        <f t="shared" si="13"/>
        <v>66536</v>
      </c>
      <c r="X147" s="20">
        <v>66536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3256</v>
      </c>
      <c r="D148" s="20">
        <v>3259</v>
      </c>
      <c r="E148" s="20">
        <v>3</v>
      </c>
      <c r="F148" s="20">
        <v>146</v>
      </c>
      <c r="G148" s="20">
        <v>438</v>
      </c>
      <c r="H148" s="20">
        <v>218</v>
      </c>
      <c r="I148" s="20">
        <v>218</v>
      </c>
      <c r="J148" s="20">
        <v>0</v>
      </c>
      <c r="K148" s="20"/>
      <c r="L148" s="20">
        <v>0</v>
      </c>
      <c r="M148" s="20">
        <v>0</v>
      </c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2"/>
        <v>66974</v>
      </c>
      <c r="V148" s="21">
        <f t="shared" si="15"/>
        <v>0</v>
      </c>
      <c r="W148" s="21">
        <f t="shared" si="13"/>
        <v>66974</v>
      </c>
      <c r="X148" s="20">
        <v>66974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3259</v>
      </c>
      <c r="D149" s="20">
        <v>3259</v>
      </c>
      <c r="E149" s="20">
        <v>0</v>
      </c>
      <c r="F149" s="20">
        <v>146</v>
      </c>
      <c r="G149" s="20">
        <v>0</v>
      </c>
      <c r="H149" s="20">
        <v>218</v>
      </c>
      <c r="I149" s="20">
        <v>218</v>
      </c>
      <c r="J149" s="20">
        <v>0</v>
      </c>
      <c r="K149" s="20"/>
      <c r="L149" s="20">
        <v>0</v>
      </c>
      <c r="M149" s="20">
        <v>0</v>
      </c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2"/>
        <v>66536</v>
      </c>
      <c r="V149" s="21">
        <f t="shared" si="15"/>
        <v>0</v>
      </c>
      <c r="W149" s="21">
        <f t="shared" si="13"/>
        <v>66536</v>
      </c>
      <c r="X149" s="20">
        <v>66536</v>
      </c>
      <c r="Y149" s="21">
        <f t="shared" si="14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3259</v>
      </c>
      <c r="D150" s="20">
        <v>3259</v>
      </c>
      <c r="E150" s="20">
        <v>0</v>
      </c>
      <c r="F150" s="20">
        <v>146</v>
      </c>
      <c r="G150" s="20">
        <v>0</v>
      </c>
      <c r="H150" s="20">
        <v>218</v>
      </c>
      <c r="I150" s="20">
        <v>218</v>
      </c>
      <c r="J150" s="20">
        <v>0</v>
      </c>
      <c r="K150" s="20"/>
      <c r="L150" s="20">
        <v>0</v>
      </c>
      <c r="M150" s="20">
        <v>0</v>
      </c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2"/>
        <v>68536</v>
      </c>
      <c r="V150" s="21">
        <f t="shared" si="15"/>
        <v>0</v>
      </c>
      <c r="W150" s="21">
        <f t="shared" si="13"/>
        <v>68536</v>
      </c>
      <c r="X150" s="20">
        <v>68536</v>
      </c>
      <c r="Y150" s="21">
        <f t="shared" si="14"/>
        <v>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3259</v>
      </c>
      <c r="D151" s="20">
        <v>3259</v>
      </c>
      <c r="E151" s="20">
        <v>0</v>
      </c>
      <c r="F151" s="20"/>
      <c r="G151" s="20">
        <v>0</v>
      </c>
      <c r="H151" s="20">
        <v>218</v>
      </c>
      <c r="I151" s="20">
        <v>218</v>
      </c>
      <c r="J151" s="20">
        <v>0</v>
      </c>
      <c r="K151" s="20"/>
      <c r="L151" s="20">
        <v>0</v>
      </c>
      <c r="M151" s="20">
        <v>0</v>
      </c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12"/>
        <v>71395</v>
      </c>
      <c r="V151" s="21">
        <f t="shared" si="15"/>
        <v>0</v>
      </c>
      <c r="W151" s="21">
        <f t="shared" si="13"/>
        <v>71395</v>
      </c>
      <c r="X151" s="20"/>
      <c r="Y151" s="21">
        <f t="shared" si="14"/>
        <v>71395</v>
      </c>
      <c r="AA151">
        <f t="shared" si="16"/>
        <v>1</v>
      </c>
    </row>
    <row r="152" spans="1:27" ht="15.75" hidden="1" thickBot="1" x14ac:dyDescent="0.3">
      <c r="A152" s="18"/>
      <c r="B152" s="19" t="s">
        <v>36</v>
      </c>
      <c r="C152" s="20">
        <v>3259</v>
      </c>
      <c r="D152" s="20">
        <v>3259</v>
      </c>
      <c r="E152" s="20">
        <v>0</v>
      </c>
      <c r="F152" s="20"/>
      <c r="G152" s="20">
        <v>0</v>
      </c>
      <c r="H152" s="20">
        <v>218</v>
      </c>
      <c r="I152" s="20">
        <v>218</v>
      </c>
      <c r="J152" s="20">
        <v>0</v>
      </c>
      <c r="K152" s="20"/>
      <c r="L152" s="20">
        <v>0</v>
      </c>
      <c r="M152" s="20">
        <v>0</v>
      </c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2"/>
        <v>71395</v>
      </c>
      <c r="V152" s="21">
        <f t="shared" si="15"/>
        <v>71395</v>
      </c>
      <c r="W152" s="21">
        <f t="shared" si="13"/>
        <v>142790</v>
      </c>
      <c r="X152" s="20">
        <v>142790</v>
      </c>
      <c r="Y152" s="21">
        <f t="shared" si="14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3259</v>
      </c>
      <c r="D153" s="20">
        <v>3259</v>
      </c>
      <c r="E153" s="20">
        <v>0</v>
      </c>
      <c r="F153" s="20"/>
      <c r="G153" s="20">
        <v>0</v>
      </c>
      <c r="H153" s="20">
        <v>218</v>
      </c>
      <c r="I153" s="20">
        <v>218</v>
      </c>
      <c r="J153" s="20">
        <v>0</v>
      </c>
      <c r="K153" s="20"/>
      <c r="L153" s="20">
        <v>0</v>
      </c>
      <c r="M153" s="20">
        <v>0</v>
      </c>
      <c r="N153" s="20">
        <v>11959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2"/>
        <v>76354</v>
      </c>
      <c r="V153" s="21">
        <f t="shared" si="15"/>
        <v>0</v>
      </c>
      <c r="W153" s="21">
        <f t="shared" si="13"/>
        <v>76354</v>
      </c>
      <c r="X153" s="20">
        <v>76354</v>
      </c>
      <c r="Y153" s="21">
        <f t="shared" si="14"/>
        <v>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3259</v>
      </c>
      <c r="D154" s="20">
        <v>3259</v>
      </c>
      <c r="E154" s="20">
        <v>0</v>
      </c>
      <c r="F154" s="20"/>
      <c r="G154" s="20">
        <v>0</v>
      </c>
      <c r="H154" s="20">
        <v>218</v>
      </c>
      <c r="I154" s="20">
        <v>218</v>
      </c>
      <c r="J154" s="20">
        <v>0</v>
      </c>
      <c r="K154" s="20"/>
      <c r="L154" s="20">
        <v>0</v>
      </c>
      <c r="M154" s="20">
        <v>0</v>
      </c>
      <c r="N154" s="20">
        <v>11959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2"/>
        <v>76354</v>
      </c>
      <c r="V154" s="21">
        <f t="shared" si="15"/>
        <v>0</v>
      </c>
      <c r="W154" s="21">
        <f t="shared" si="13"/>
        <v>76354</v>
      </c>
      <c r="X154" s="20">
        <v>76354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3259</v>
      </c>
      <c r="D155" s="20">
        <v>3259</v>
      </c>
      <c r="E155" s="20">
        <v>0</v>
      </c>
      <c r="F155" s="20"/>
      <c r="G155" s="20">
        <v>0</v>
      </c>
      <c r="H155" s="20">
        <v>218</v>
      </c>
      <c r="I155" s="20">
        <v>218</v>
      </c>
      <c r="J155" s="20">
        <v>0</v>
      </c>
      <c r="K155" s="20"/>
      <c r="L155" s="20">
        <v>0</v>
      </c>
      <c r="M155" s="20">
        <v>0</v>
      </c>
      <c r="N155" s="20">
        <v>11959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2"/>
        <v>76354</v>
      </c>
      <c r="V155" s="21">
        <f t="shared" si="15"/>
        <v>0</v>
      </c>
      <c r="W155" s="21">
        <f t="shared" si="13"/>
        <v>76354</v>
      </c>
      <c r="X155" s="20">
        <v>76354</v>
      </c>
      <c r="Y155" s="21">
        <f t="shared" si="14"/>
        <v>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3259</v>
      </c>
      <c r="D156" s="20">
        <v>3259</v>
      </c>
      <c r="E156" s="20">
        <v>0</v>
      </c>
      <c r="F156" s="20"/>
      <c r="G156" s="20">
        <v>0</v>
      </c>
      <c r="H156" s="20">
        <v>218</v>
      </c>
      <c r="I156" s="20">
        <v>218</v>
      </c>
      <c r="J156" s="20">
        <v>0</v>
      </c>
      <c r="K156" s="20"/>
      <c r="L156" s="20">
        <v>0</v>
      </c>
      <c r="M156" s="20">
        <v>0</v>
      </c>
      <c r="N156" s="20">
        <v>11959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2"/>
        <v>76354</v>
      </c>
      <c r="V156" s="21">
        <f t="shared" si="15"/>
        <v>0</v>
      </c>
      <c r="W156" s="21">
        <f t="shared" si="13"/>
        <v>76354</v>
      </c>
      <c r="X156" s="20">
        <v>76354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3259</v>
      </c>
      <c r="D157" s="20">
        <v>3381</v>
      </c>
      <c r="E157" s="20">
        <v>122</v>
      </c>
      <c r="F157" s="20">
        <v>146</v>
      </c>
      <c r="G157" s="20">
        <v>17812</v>
      </c>
      <c r="H157" s="20">
        <v>218</v>
      </c>
      <c r="I157" s="20">
        <v>221</v>
      </c>
      <c r="J157" s="20">
        <v>3</v>
      </c>
      <c r="K157" s="20">
        <v>360</v>
      </c>
      <c r="L157" s="20">
        <v>1080</v>
      </c>
      <c r="M157" s="20">
        <v>0</v>
      </c>
      <c r="N157" s="20">
        <v>11959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95246</v>
      </c>
      <c r="V157" s="21">
        <f t="shared" si="15"/>
        <v>0</v>
      </c>
      <c r="W157" s="21">
        <f t="shared" si="13"/>
        <v>95246</v>
      </c>
      <c r="X157" s="20">
        <v>95246</v>
      </c>
      <c r="Y157" s="21">
        <f t="shared" si="14"/>
        <v>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3381</v>
      </c>
      <c r="D158" s="20">
        <v>3382</v>
      </c>
      <c r="E158" s="20">
        <v>1</v>
      </c>
      <c r="F158" s="20">
        <v>146</v>
      </c>
      <c r="G158" s="20">
        <v>146</v>
      </c>
      <c r="H158" s="20">
        <v>221</v>
      </c>
      <c r="I158" s="20">
        <v>221</v>
      </c>
      <c r="J158" s="20">
        <v>0</v>
      </c>
      <c r="K158" s="20"/>
      <c r="L158" s="20">
        <v>0</v>
      </c>
      <c r="M158" s="20">
        <v>0</v>
      </c>
      <c r="N158" s="20">
        <v>11959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76500</v>
      </c>
      <c r="V158" s="21">
        <f t="shared" si="15"/>
        <v>0</v>
      </c>
      <c r="W158" s="21">
        <f t="shared" si="13"/>
        <v>76500</v>
      </c>
      <c r="X158" s="20">
        <v>76500</v>
      </c>
      <c r="Y158" s="21">
        <f t="shared" si="14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3382</v>
      </c>
      <c r="D159" s="20">
        <v>3507</v>
      </c>
      <c r="E159" s="20">
        <v>125</v>
      </c>
      <c r="F159" s="20">
        <v>146</v>
      </c>
      <c r="G159" s="20">
        <v>18250</v>
      </c>
      <c r="H159" s="20">
        <v>221</v>
      </c>
      <c r="I159" s="20">
        <v>224</v>
      </c>
      <c r="J159" s="20">
        <v>3</v>
      </c>
      <c r="K159" s="20">
        <v>360</v>
      </c>
      <c r="L159" s="20">
        <v>1080</v>
      </c>
      <c r="M159" s="20">
        <v>0</v>
      </c>
      <c r="N159" s="20">
        <v>11959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95684</v>
      </c>
      <c r="V159" s="21">
        <f t="shared" si="15"/>
        <v>0</v>
      </c>
      <c r="W159" s="21">
        <f t="shared" si="13"/>
        <v>95684</v>
      </c>
      <c r="X159" s="20">
        <v>95684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3507</v>
      </c>
      <c r="D160" s="20">
        <v>3604</v>
      </c>
      <c r="E160" s="20">
        <v>97</v>
      </c>
      <c r="F160" s="20">
        <v>146</v>
      </c>
      <c r="G160" s="20">
        <v>14162</v>
      </c>
      <c r="H160" s="20">
        <v>224</v>
      </c>
      <c r="I160" s="20">
        <v>226</v>
      </c>
      <c r="J160" s="20">
        <v>2</v>
      </c>
      <c r="K160" s="20">
        <v>360</v>
      </c>
      <c r="L160" s="20">
        <v>720</v>
      </c>
      <c r="M160" s="20">
        <v>0</v>
      </c>
      <c r="N160" s="20">
        <v>11959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si="12"/>
        <v>91236</v>
      </c>
      <c r="V160" s="21">
        <f t="shared" si="15"/>
        <v>0</v>
      </c>
      <c r="W160" s="21">
        <f t="shared" si="13"/>
        <v>91236</v>
      </c>
      <c r="X160" s="20">
        <v>91236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3604</v>
      </c>
      <c r="D161" s="20">
        <v>3663</v>
      </c>
      <c r="E161" s="20">
        <v>59</v>
      </c>
      <c r="F161" s="20">
        <v>146</v>
      </c>
      <c r="G161" s="20">
        <v>8614</v>
      </c>
      <c r="H161" s="20">
        <v>226</v>
      </c>
      <c r="I161" s="20">
        <v>228</v>
      </c>
      <c r="J161" s="20">
        <v>2</v>
      </c>
      <c r="K161" s="20">
        <v>360</v>
      </c>
      <c r="L161" s="20">
        <v>720</v>
      </c>
      <c r="M161" s="20">
        <v>0</v>
      </c>
      <c r="N161" s="20">
        <v>11959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ref="U161:U192" si="17">G161+L161+M161+R161+S161+N161+Q161+T161</f>
        <v>85688</v>
      </c>
      <c r="V161" s="21">
        <f t="shared" si="15"/>
        <v>0</v>
      </c>
      <c r="W161" s="21">
        <f t="shared" si="13"/>
        <v>85688</v>
      </c>
      <c r="X161" s="20">
        <v>85688</v>
      </c>
      <c r="Y161" s="21">
        <f t="shared" si="14"/>
        <v>0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3663</v>
      </c>
      <c r="D162" s="20">
        <v>3716</v>
      </c>
      <c r="E162" s="20">
        <v>53</v>
      </c>
      <c r="F162" s="20">
        <v>146</v>
      </c>
      <c r="G162" s="20">
        <v>7738</v>
      </c>
      <c r="H162" s="20">
        <v>228</v>
      </c>
      <c r="I162" s="20">
        <v>230</v>
      </c>
      <c r="J162" s="20">
        <v>2</v>
      </c>
      <c r="K162" s="20">
        <v>360</v>
      </c>
      <c r="L162" s="20">
        <v>720</v>
      </c>
      <c r="M162" s="20">
        <v>0</v>
      </c>
      <c r="N162" s="20">
        <v>11665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si="17"/>
        <v>84518</v>
      </c>
      <c r="V162" s="21">
        <f t="shared" si="15"/>
        <v>0</v>
      </c>
      <c r="W162" s="21">
        <f t="shared" si="13"/>
        <v>84518</v>
      </c>
      <c r="X162" s="20">
        <v>84518</v>
      </c>
      <c r="Y162" s="21">
        <f t="shared" si="14"/>
        <v>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3716</v>
      </c>
      <c r="D163" s="20">
        <v>3716</v>
      </c>
      <c r="E163" s="20">
        <v>0</v>
      </c>
      <c r="F163" s="20">
        <v>146</v>
      </c>
      <c r="G163" s="20">
        <v>0</v>
      </c>
      <c r="H163" s="20">
        <v>230</v>
      </c>
      <c r="I163" s="20">
        <v>230</v>
      </c>
      <c r="J163" s="20">
        <v>0</v>
      </c>
      <c r="K163" s="20"/>
      <c r="L163" s="20">
        <v>0</v>
      </c>
      <c r="M163" s="20">
        <v>0</v>
      </c>
      <c r="N163" s="20">
        <v>11665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86060</v>
      </c>
      <c r="V163" s="21">
        <f t="shared" si="15"/>
        <v>0</v>
      </c>
      <c r="W163" s="21">
        <f t="shared" si="13"/>
        <v>86060</v>
      </c>
      <c r="X163" s="20">
        <v>86060</v>
      </c>
      <c r="Y163" s="21">
        <f t="shared" si="14"/>
        <v>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3716</v>
      </c>
      <c r="D164" s="20">
        <v>3716</v>
      </c>
      <c r="E164" s="20">
        <v>0</v>
      </c>
      <c r="F164" s="20">
        <v>146</v>
      </c>
      <c r="G164" s="20">
        <v>0</v>
      </c>
      <c r="H164" s="20">
        <v>230</v>
      </c>
      <c r="I164" s="20">
        <v>230</v>
      </c>
      <c r="J164" s="20">
        <v>0</v>
      </c>
      <c r="K164" s="20"/>
      <c r="L164" s="20">
        <v>0</v>
      </c>
      <c r="M164" s="20">
        <v>0</v>
      </c>
      <c r="N164" s="20">
        <v>11665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86060</v>
      </c>
      <c r="V164" s="21">
        <f t="shared" si="15"/>
        <v>0</v>
      </c>
      <c r="W164" s="21">
        <f t="shared" si="13"/>
        <v>86060</v>
      </c>
      <c r="X164" s="20">
        <v>86060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3716</v>
      </c>
      <c r="D165" s="20">
        <v>3749</v>
      </c>
      <c r="E165" s="20">
        <v>33</v>
      </c>
      <c r="F165" s="20">
        <v>146</v>
      </c>
      <c r="G165" s="20">
        <v>4818</v>
      </c>
      <c r="H165" s="20">
        <v>230</v>
      </c>
      <c r="I165" s="20">
        <v>231</v>
      </c>
      <c r="J165" s="20">
        <v>1</v>
      </c>
      <c r="K165" s="20">
        <v>360</v>
      </c>
      <c r="L165" s="20">
        <v>360</v>
      </c>
      <c r="M165" s="20">
        <v>0</v>
      </c>
      <c r="N165" s="20">
        <v>11665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7"/>
        <v>91238</v>
      </c>
      <c r="V165" s="21">
        <f t="shared" si="15"/>
        <v>0</v>
      </c>
      <c r="W165" s="21">
        <f t="shared" si="13"/>
        <v>91238</v>
      </c>
      <c r="X165" s="20">
        <v>91238</v>
      </c>
      <c r="Y165" s="21">
        <f t="shared" si="14"/>
        <v>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3749</v>
      </c>
      <c r="D166" s="20">
        <v>3749</v>
      </c>
      <c r="E166" s="20">
        <v>0</v>
      </c>
      <c r="F166" s="20">
        <v>146</v>
      </c>
      <c r="G166" s="20">
        <v>0</v>
      </c>
      <c r="H166" s="20">
        <v>231</v>
      </c>
      <c r="I166" s="20">
        <v>231</v>
      </c>
      <c r="J166" s="20">
        <v>0</v>
      </c>
      <c r="K166" s="20">
        <v>360</v>
      </c>
      <c r="L166" s="20">
        <v>0</v>
      </c>
      <c r="M166" s="20">
        <v>0</v>
      </c>
      <c r="N166" s="20">
        <v>11709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17"/>
        <v>86104</v>
      </c>
      <c r="V166" s="21">
        <f t="shared" si="15"/>
        <v>0</v>
      </c>
      <c r="W166" s="21">
        <f t="shared" si="13"/>
        <v>86104</v>
      </c>
      <c r="X166" s="20">
        <v>86104</v>
      </c>
      <c r="Y166" s="21">
        <f t="shared" si="14"/>
        <v>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3749</v>
      </c>
      <c r="D167" s="20">
        <v>3749</v>
      </c>
      <c r="E167" s="20">
        <v>0</v>
      </c>
      <c r="F167" s="20">
        <v>146</v>
      </c>
      <c r="G167" s="20">
        <v>0</v>
      </c>
      <c r="H167" s="20">
        <v>231</v>
      </c>
      <c r="I167" s="20">
        <v>231</v>
      </c>
      <c r="J167" s="20">
        <v>0</v>
      </c>
      <c r="K167" s="20">
        <v>360</v>
      </c>
      <c r="L167" s="20">
        <v>0</v>
      </c>
      <c r="M167" s="20">
        <v>0</v>
      </c>
      <c r="N167" s="20">
        <v>11709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86104</v>
      </c>
      <c r="V167" s="21">
        <f t="shared" si="15"/>
        <v>0</v>
      </c>
      <c r="W167" s="21">
        <f t="shared" si="13"/>
        <v>86104</v>
      </c>
      <c r="X167" s="20">
        <v>86104</v>
      </c>
      <c r="Y167" s="21">
        <f t="shared" si="14"/>
        <v>0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3749</v>
      </c>
      <c r="D168" s="20">
        <v>3749</v>
      </c>
      <c r="E168" s="20">
        <v>0</v>
      </c>
      <c r="F168" s="20">
        <v>146</v>
      </c>
      <c r="G168" s="20">
        <v>0</v>
      </c>
      <c r="H168" s="20">
        <v>231</v>
      </c>
      <c r="I168" s="20">
        <v>231</v>
      </c>
      <c r="J168" s="20">
        <v>0</v>
      </c>
      <c r="K168" s="20"/>
      <c r="L168" s="20">
        <v>0</v>
      </c>
      <c r="M168" s="20">
        <v>0</v>
      </c>
      <c r="N168" s="20">
        <v>11709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86104</v>
      </c>
      <c r="V168" s="21">
        <f t="shared" si="15"/>
        <v>0</v>
      </c>
      <c r="W168" s="21">
        <f t="shared" si="13"/>
        <v>86104</v>
      </c>
      <c r="X168" s="20">
        <v>86104</v>
      </c>
      <c r="Y168" s="21">
        <f t="shared" si="14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3749</v>
      </c>
      <c r="D169" s="20">
        <v>3883</v>
      </c>
      <c r="E169" s="20">
        <v>134</v>
      </c>
      <c r="F169" s="20">
        <v>146</v>
      </c>
      <c r="G169" s="20">
        <v>19564</v>
      </c>
      <c r="H169" s="20">
        <v>231</v>
      </c>
      <c r="I169" s="20">
        <v>232</v>
      </c>
      <c r="J169" s="20">
        <v>1</v>
      </c>
      <c r="K169" s="20">
        <v>360</v>
      </c>
      <c r="L169" s="20">
        <v>360</v>
      </c>
      <c r="M169" s="20">
        <v>0</v>
      </c>
      <c r="N169" s="20">
        <v>11315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105634</v>
      </c>
      <c r="V169" s="21">
        <f t="shared" si="15"/>
        <v>0</v>
      </c>
      <c r="W169" s="21">
        <f t="shared" si="13"/>
        <v>105634</v>
      </c>
      <c r="X169" s="20"/>
      <c r="Y169" s="21">
        <f t="shared" si="14"/>
        <v>105634</v>
      </c>
      <c r="AA169">
        <f t="shared" si="16"/>
        <v>1</v>
      </c>
    </row>
    <row r="170" spans="1:27" ht="15.75" hidden="1" thickBot="1" x14ac:dyDescent="0.3">
      <c r="A170" s="18"/>
      <c r="B170" s="19" t="s">
        <v>42</v>
      </c>
      <c r="C170" s="20">
        <v>3883</v>
      </c>
      <c r="D170" s="20">
        <v>4088</v>
      </c>
      <c r="E170" s="20">
        <v>205</v>
      </c>
      <c r="F170" s="20">
        <v>146</v>
      </c>
      <c r="G170" s="20">
        <v>29930</v>
      </c>
      <c r="H170" s="20">
        <v>232</v>
      </c>
      <c r="I170" s="20">
        <v>235</v>
      </c>
      <c r="J170" s="20">
        <v>3</v>
      </c>
      <c r="K170" s="20">
        <v>360</v>
      </c>
      <c r="L170" s="20">
        <v>1080</v>
      </c>
      <c r="M170" s="20">
        <v>0</v>
      </c>
      <c r="N170" s="20">
        <v>11315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116720</v>
      </c>
      <c r="V170" s="21">
        <f t="shared" si="15"/>
        <v>105634</v>
      </c>
      <c r="W170" s="21">
        <f t="shared" si="13"/>
        <v>222354</v>
      </c>
      <c r="X170" s="20">
        <v>222354</v>
      </c>
      <c r="Y170" s="21">
        <f t="shared" si="14"/>
        <v>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4088</v>
      </c>
      <c r="D171" s="20">
        <v>4233</v>
      </c>
      <c r="E171" s="20">
        <v>145</v>
      </c>
      <c r="F171" s="20">
        <v>146</v>
      </c>
      <c r="G171" s="20">
        <v>21170</v>
      </c>
      <c r="H171" s="20">
        <v>235</v>
      </c>
      <c r="I171" s="20">
        <v>237</v>
      </c>
      <c r="J171" s="20">
        <v>2</v>
      </c>
      <c r="K171" s="20">
        <v>360</v>
      </c>
      <c r="L171" s="20">
        <v>720</v>
      </c>
      <c r="M171" s="20">
        <v>0</v>
      </c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103285</v>
      </c>
      <c r="V171" s="21">
        <f t="shared" si="15"/>
        <v>0</v>
      </c>
      <c r="W171" s="21">
        <f t="shared" si="13"/>
        <v>103285</v>
      </c>
      <c r="X171" s="20"/>
      <c r="Y171" s="21">
        <f t="shared" si="14"/>
        <v>103285</v>
      </c>
      <c r="AA171">
        <f t="shared" si="16"/>
        <v>1</v>
      </c>
    </row>
    <row r="172" spans="1:27" ht="15.75" hidden="1" thickBot="1" x14ac:dyDescent="0.3">
      <c r="A172" s="18"/>
      <c r="B172" s="19" t="s">
        <v>44</v>
      </c>
      <c r="C172" s="20">
        <v>4233</v>
      </c>
      <c r="D172" s="20">
        <v>4361</v>
      </c>
      <c r="E172" s="20">
        <v>128</v>
      </c>
      <c r="F172" s="20">
        <v>146</v>
      </c>
      <c r="G172" s="20">
        <v>18688</v>
      </c>
      <c r="H172" s="20">
        <v>237</v>
      </c>
      <c r="I172" s="20">
        <v>239</v>
      </c>
      <c r="J172" s="20">
        <v>2</v>
      </c>
      <c r="K172" s="20">
        <v>360</v>
      </c>
      <c r="L172" s="20">
        <v>720</v>
      </c>
      <c r="M172" s="20">
        <v>0</v>
      </c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100803</v>
      </c>
      <c r="V172" s="21">
        <f t="shared" si="15"/>
        <v>103285</v>
      </c>
      <c r="W172" s="21">
        <f t="shared" si="13"/>
        <v>204088</v>
      </c>
      <c r="X172" s="20">
        <v>204088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4361</v>
      </c>
      <c r="D173" s="20">
        <v>4464</v>
      </c>
      <c r="E173" s="20">
        <v>103</v>
      </c>
      <c r="F173" s="20">
        <v>146</v>
      </c>
      <c r="G173" s="20">
        <v>15038</v>
      </c>
      <c r="H173" s="20">
        <v>239</v>
      </c>
      <c r="I173" s="20">
        <v>239</v>
      </c>
      <c r="J173" s="20">
        <v>0</v>
      </c>
      <c r="K173" s="20"/>
      <c r="L173" s="20">
        <v>0</v>
      </c>
      <c r="M173" s="20">
        <v>0</v>
      </c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96433</v>
      </c>
      <c r="V173" s="21">
        <f t="shared" si="15"/>
        <v>0</v>
      </c>
      <c r="W173" s="21">
        <f t="shared" si="13"/>
        <v>96433</v>
      </c>
      <c r="X173" s="20"/>
      <c r="Y173" s="21">
        <f t="shared" si="14"/>
        <v>96433</v>
      </c>
      <c r="AA173">
        <f t="shared" si="16"/>
        <v>1</v>
      </c>
    </row>
    <row r="174" spans="1:27" ht="15.75" hidden="1" thickBot="1" x14ac:dyDescent="0.3">
      <c r="A174" s="18"/>
      <c r="B174" s="19" t="s">
        <v>46</v>
      </c>
      <c r="C174" s="20">
        <v>4464</v>
      </c>
      <c r="D174" s="20">
        <v>4578</v>
      </c>
      <c r="E174" s="20">
        <v>114</v>
      </c>
      <c r="F174" s="20">
        <v>146</v>
      </c>
      <c r="G174" s="20">
        <v>16644</v>
      </c>
      <c r="H174" s="20">
        <v>239</v>
      </c>
      <c r="I174" s="20">
        <v>239</v>
      </c>
      <c r="J174" s="20">
        <v>0</v>
      </c>
      <c r="K174" s="20">
        <v>360</v>
      </c>
      <c r="L174" s="20">
        <v>0</v>
      </c>
      <c r="M174" s="20">
        <v>0</v>
      </c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98039</v>
      </c>
      <c r="V174" s="21">
        <f t="shared" si="15"/>
        <v>96433</v>
      </c>
      <c r="W174" s="21">
        <f t="shared" si="13"/>
        <v>194472</v>
      </c>
      <c r="X174" s="20">
        <v>204088</v>
      </c>
      <c r="Y174" s="21">
        <f t="shared" si="14"/>
        <v>-9616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39">
        <v>4578</v>
      </c>
      <c r="D175" s="39">
        <v>4682</v>
      </c>
      <c r="E175" s="39">
        <v>104</v>
      </c>
      <c r="F175" s="39">
        <v>146</v>
      </c>
      <c r="G175" s="69">
        <v>15184</v>
      </c>
      <c r="H175" s="39">
        <v>239</v>
      </c>
      <c r="I175" s="48">
        <v>239</v>
      </c>
      <c r="J175" s="39">
        <v>0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0</v>
      </c>
      <c r="M175" s="69">
        <v>3731</v>
      </c>
      <c r="N175" s="69">
        <v>7000</v>
      </c>
      <c r="O175" s="41"/>
      <c r="P175" s="41"/>
      <c r="Q175" s="39"/>
      <c r="R175" s="39"/>
      <c r="S175" s="69">
        <v>76410</v>
      </c>
      <c r="T175" s="69"/>
      <c r="U175" s="69">
        <f t="shared" si="17"/>
        <v>102325</v>
      </c>
      <c r="V175" s="41">
        <f t="shared" si="15"/>
        <v>-9616</v>
      </c>
      <c r="W175" s="52">
        <f t="shared" si="13"/>
        <v>92709</v>
      </c>
      <c r="X175" s="49"/>
      <c r="Y175" s="54">
        <f t="shared" si="14"/>
        <v>92709</v>
      </c>
      <c r="AA175">
        <f t="shared" si="16"/>
        <v>1</v>
      </c>
    </row>
    <row r="176" spans="1:27" hidden="1" x14ac:dyDescent="0.25">
      <c r="A176" s="18"/>
      <c r="B176" s="43" t="s">
        <v>36</v>
      </c>
      <c r="C176" s="44">
        <v>4682</v>
      </c>
      <c r="D176" s="44">
        <v>4781</v>
      </c>
      <c r="E176" s="44">
        <v>99</v>
      </c>
      <c r="F176" s="44">
        <v>146</v>
      </c>
      <c r="G176" s="70">
        <v>14454</v>
      </c>
      <c r="H176" s="44">
        <v>239</v>
      </c>
      <c r="I176" s="50">
        <v>239</v>
      </c>
      <c r="J176" s="44">
        <v>0</v>
      </c>
      <c r="K176" s="44">
        <f>IF(J176&lt;=120,559,IF(AND(J176&gt;=121,J176&lt;=150),739,IF(AND(J176&gt;=151,J176&lt;=200),1279,IF(J176&gt;=201,2359,))))</f>
        <v>559</v>
      </c>
      <c r="L176" s="70">
        <f t="shared" ref="L176:L186" si="18">IF(K176=559,K176*J176,IF(K176=739,120*559+(J176-120)*739,IF(K176=1279,120*559+30*739+(J176-150)*1279,IF(K176=2359,120*559+30*739+50*1279+(J176-200)*2359,))))</f>
        <v>0</v>
      </c>
      <c r="M176" s="70">
        <v>3731</v>
      </c>
      <c r="N176" s="70">
        <v>7000</v>
      </c>
      <c r="O176" s="46"/>
      <c r="P176" s="46"/>
      <c r="Q176" s="44"/>
      <c r="R176" s="44"/>
      <c r="S176" s="70">
        <v>76410</v>
      </c>
      <c r="T176" s="70"/>
      <c r="U176" s="70">
        <f t="shared" si="17"/>
        <v>101595</v>
      </c>
      <c r="V176" s="46">
        <f t="shared" si="15"/>
        <v>92709</v>
      </c>
      <c r="W176" s="53">
        <f t="shared" si="13"/>
        <v>194304</v>
      </c>
      <c r="X176" s="51">
        <v>194304</v>
      </c>
      <c r="Y176" s="55">
        <f t="shared" si="14"/>
        <v>0</v>
      </c>
      <c r="AA176">
        <f t="shared" si="16"/>
        <v>0</v>
      </c>
    </row>
    <row r="177" spans="1:27" hidden="1" x14ac:dyDescent="0.25">
      <c r="A177" s="18"/>
      <c r="B177" s="43" t="s">
        <v>37</v>
      </c>
      <c r="C177" s="44">
        <v>4781</v>
      </c>
      <c r="D177" s="44">
        <v>4915</v>
      </c>
      <c r="E177" s="44">
        <v>134</v>
      </c>
      <c r="F177" s="44">
        <v>146</v>
      </c>
      <c r="G177" s="70">
        <v>19564</v>
      </c>
      <c r="H177" s="44">
        <v>239</v>
      </c>
      <c r="I177" s="50">
        <v>239</v>
      </c>
      <c r="J177" s="44">
        <v>0</v>
      </c>
      <c r="K177" s="44">
        <f t="shared" ref="K177:K182" si="19">IF(J177&lt;=120,559,IF(AND(J177&gt;=121,J177&lt;=150),739,IF(AND(J177&gt;=151,J177&lt;=200),1279,IF(J177&gt;=201,2359,))))</f>
        <v>559</v>
      </c>
      <c r="L177" s="70">
        <f t="shared" si="18"/>
        <v>0</v>
      </c>
      <c r="M177" s="70">
        <v>3731</v>
      </c>
      <c r="N177" s="70">
        <v>7000</v>
      </c>
      <c r="O177" s="46"/>
      <c r="P177" s="46"/>
      <c r="Q177" s="44"/>
      <c r="R177" s="44"/>
      <c r="S177" s="70">
        <v>76410</v>
      </c>
      <c r="T177" s="70"/>
      <c r="U177" s="70">
        <f t="shared" si="17"/>
        <v>106705</v>
      </c>
      <c r="V177" s="46">
        <f t="shared" si="15"/>
        <v>0</v>
      </c>
      <c r="W177" s="53">
        <f t="shared" si="13"/>
        <v>106705</v>
      </c>
      <c r="X177" s="51">
        <v>106705</v>
      </c>
      <c r="Y177" s="55">
        <f t="shared" si="14"/>
        <v>0</v>
      </c>
      <c r="AA177">
        <f t="shared" si="16"/>
        <v>0</v>
      </c>
    </row>
    <row r="178" spans="1:27" hidden="1" x14ac:dyDescent="0.25">
      <c r="A178" s="18"/>
      <c r="B178" s="43" t="s">
        <v>38</v>
      </c>
      <c r="C178" s="44">
        <v>4915</v>
      </c>
      <c r="D178" s="44">
        <v>5024</v>
      </c>
      <c r="E178" s="44">
        <v>109</v>
      </c>
      <c r="F178" s="44">
        <v>146</v>
      </c>
      <c r="G178" s="70">
        <v>15914</v>
      </c>
      <c r="H178" s="44">
        <v>239</v>
      </c>
      <c r="I178" s="50">
        <v>239</v>
      </c>
      <c r="J178" s="44">
        <v>0</v>
      </c>
      <c r="K178" s="44">
        <f t="shared" si="19"/>
        <v>559</v>
      </c>
      <c r="L178" s="70">
        <f t="shared" si="18"/>
        <v>0</v>
      </c>
      <c r="M178" s="70">
        <v>3731</v>
      </c>
      <c r="N178" s="70">
        <v>7000</v>
      </c>
      <c r="O178" s="46"/>
      <c r="P178" s="46"/>
      <c r="Q178" s="44"/>
      <c r="R178" s="44"/>
      <c r="S178" s="70">
        <v>76410</v>
      </c>
      <c r="T178" s="70"/>
      <c r="U178" s="70">
        <f t="shared" si="17"/>
        <v>103055</v>
      </c>
      <c r="V178" s="46">
        <f t="shared" si="15"/>
        <v>0</v>
      </c>
      <c r="W178" s="53">
        <f t="shared" si="13"/>
        <v>103055</v>
      </c>
      <c r="X178" s="51">
        <v>103055</v>
      </c>
      <c r="Y178" s="55">
        <f t="shared" si="14"/>
        <v>0</v>
      </c>
      <c r="AA178">
        <f t="shared" si="16"/>
        <v>0</v>
      </c>
    </row>
    <row r="179" spans="1:27" hidden="1" x14ac:dyDescent="0.25">
      <c r="A179" s="18"/>
      <c r="B179" s="43" t="s">
        <v>39</v>
      </c>
      <c r="C179" s="44">
        <v>5024</v>
      </c>
      <c r="D179" s="44">
        <v>5144</v>
      </c>
      <c r="E179" s="44">
        <v>120</v>
      </c>
      <c r="F179" s="44">
        <v>146</v>
      </c>
      <c r="G179" s="70">
        <v>17520</v>
      </c>
      <c r="H179" s="44">
        <v>239</v>
      </c>
      <c r="I179" s="50">
        <v>240</v>
      </c>
      <c r="J179" s="44">
        <v>1</v>
      </c>
      <c r="K179" s="44">
        <f t="shared" si="19"/>
        <v>559</v>
      </c>
      <c r="L179" s="70">
        <f t="shared" si="18"/>
        <v>559</v>
      </c>
      <c r="M179" s="70">
        <v>3731</v>
      </c>
      <c r="N179" s="70">
        <v>7000</v>
      </c>
      <c r="O179" s="46"/>
      <c r="P179" s="46"/>
      <c r="Q179" s="44"/>
      <c r="R179" s="44"/>
      <c r="S179" s="70">
        <v>76410</v>
      </c>
      <c r="T179" s="70"/>
      <c r="U179" s="70">
        <f t="shared" si="17"/>
        <v>105220</v>
      </c>
      <c r="V179" s="46">
        <f t="shared" si="15"/>
        <v>0</v>
      </c>
      <c r="W179" s="53">
        <f t="shared" si="13"/>
        <v>105220</v>
      </c>
      <c r="X179" s="51">
        <v>105220</v>
      </c>
      <c r="Y179" s="55">
        <f t="shared" si="14"/>
        <v>0</v>
      </c>
      <c r="AA179">
        <f t="shared" si="16"/>
        <v>0</v>
      </c>
    </row>
    <row r="180" spans="1:27" hidden="1" x14ac:dyDescent="0.25">
      <c r="A180" s="18"/>
      <c r="B180" s="43" t="s">
        <v>40</v>
      </c>
      <c r="C180" s="44">
        <v>5144</v>
      </c>
      <c r="D180" s="44">
        <v>5322</v>
      </c>
      <c r="E180" s="44">
        <v>178</v>
      </c>
      <c r="F180" s="44">
        <v>146</v>
      </c>
      <c r="G180" s="70">
        <v>25988</v>
      </c>
      <c r="H180" s="44">
        <v>240</v>
      </c>
      <c r="I180" s="50">
        <v>241</v>
      </c>
      <c r="J180" s="44">
        <v>1</v>
      </c>
      <c r="K180" s="44">
        <f t="shared" si="19"/>
        <v>559</v>
      </c>
      <c r="L180" s="70">
        <f t="shared" si="18"/>
        <v>559</v>
      </c>
      <c r="M180" s="70">
        <v>3731</v>
      </c>
      <c r="N180" s="70">
        <v>7000</v>
      </c>
      <c r="O180" s="46"/>
      <c r="P180" s="46"/>
      <c r="Q180" s="44"/>
      <c r="R180" s="44"/>
      <c r="S180" s="70">
        <v>76410</v>
      </c>
      <c r="T180" s="70"/>
      <c r="U180" s="70">
        <f t="shared" si="17"/>
        <v>113688</v>
      </c>
      <c r="V180" s="46">
        <f t="shared" si="15"/>
        <v>0</v>
      </c>
      <c r="W180" s="53">
        <f t="shared" si="13"/>
        <v>113688</v>
      </c>
      <c r="X180" s="51">
        <v>113688</v>
      </c>
      <c r="Y180" s="55">
        <f t="shared" si="14"/>
        <v>0</v>
      </c>
      <c r="AA180">
        <f t="shared" si="16"/>
        <v>0</v>
      </c>
    </row>
    <row r="181" spans="1:27" hidden="1" x14ac:dyDescent="0.25">
      <c r="A181" s="18"/>
      <c r="B181" s="43" t="s">
        <v>41</v>
      </c>
      <c r="C181" s="44">
        <v>5322</v>
      </c>
      <c r="D181" s="44">
        <v>5505</v>
      </c>
      <c r="E181" s="44">
        <v>183</v>
      </c>
      <c r="F181" s="44">
        <v>146</v>
      </c>
      <c r="G181" s="70">
        <v>26718</v>
      </c>
      <c r="H181" s="44">
        <v>241</v>
      </c>
      <c r="I181" s="50">
        <v>241</v>
      </c>
      <c r="J181" s="44">
        <v>0</v>
      </c>
      <c r="K181" s="44">
        <f t="shared" si="19"/>
        <v>559</v>
      </c>
      <c r="L181" s="70">
        <f t="shared" si="18"/>
        <v>0</v>
      </c>
      <c r="M181" s="70">
        <v>3731</v>
      </c>
      <c r="N181" s="70">
        <v>7000</v>
      </c>
      <c r="O181" s="46"/>
      <c r="P181" s="46"/>
      <c r="Q181" s="44"/>
      <c r="R181" s="44"/>
      <c r="S181" s="70">
        <v>76410</v>
      </c>
      <c r="T181" s="70"/>
      <c r="U181" s="70">
        <f t="shared" si="17"/>
        <v>113859</v>
      </c>
      <c r="V181" s="46">
        <f t="shared" si="15"/>
        <v>0</v>
      </c>
      <c r="W181" s="53">
        <f t="shared" si="13"/>
        <v>113859</v>
      </c>
      <c r="X181" s="51"/>
      <c r="Y181" s="55">
        <f t="shared" si="14"/>
        <v>113859</v>
      </c>
      <c r="AA181">
        <f t="shared" si="16"/>
        <v>1</v>
      </c>
    </row>
    <row r="182" spans="1:27" hidden="1" x14ac:dyDescent="0.25">
      <c r="A182" s="18"/>
      <c r="B182" s="43" t="s">
        <v>42</v>
      </c>
      <c r="C182" s="44">
        <v>5505</v>
      </c>
      <c r="D182" s="44">
        <v>5764</v>
      </c>
      <c r="E182" s="44">
        <f>D182-C182</f>
        <v>259</v>
      </c>
      <c r="F182" s="44">
        <v>146</v>
      </c>
      <c r="G182" s="70">
        <f>F182*E182</f>
        <v>37814</v>
      </c>
      <c r="H182" s="44">
        <v>241</v>
      </c>
      <c r="I182" s="50">
        <v>243</v>
      </c>
      <c r="J182" s="44">
        <f>I182-H182</f>
        <v>2</v>
      </c>
      <c r="K182" s="44">
        <f t="shared" si="19"/>
        <v>559</v>
      </c>
      <c r="L182" s="70">
        <f t="shared" si="18"/>
        <v>1118</v>
      </c>
      <c r="M182" s="70">
        <v>3731</v>
      </c>
      <c r="N182" s="70">
        <v>7981</v>
      </c>
      <c r="O182" s="46"/>
      <c r="P182" s="46"/>
      <c r="Q182" s="44"/>
      <c r="R182" s="44"/>
      <c r="S182" s="70">
        <v>76410</v>
      </c>
      <c r="T182" s="70"/>
      <c r="U182" s="70">
        <f t="shared" si="17"/>
        <v>127054</v>
      </c>
      <c r="V182" s="46">
        <f t="shared" si="15"/>
        <v>113859</v>
      </c>
      <c r="W182" s="46">
        <f t="shared" si="13"/>
        <v>240913</v>
      </c>
      <c r="X182" s="51">
        <v>240913</v>
      </c>
      <c r="Y182" s="46">
        <f t="shared" si="14"/>
        <v>0</v>
      </c>
      <c r="AA182">
        <f t="shared" si="16"/>
        <v>0</v>
      </c>
    </row>
    <row r="183" spans="1:27" hidden="1" x14ac:dyDescent="0.25">
      <c r="A183" s="18"/>
      <c r="B183" s="43" t="s">
        <v>43</v>
      </c>
      <c r="C183" s="44">
        <f>D182</f>
        <v>5764</v>
      </c>
      <c r="D183" s="44">
        <v>5884</v>
      </c>
      <c r="E183" s="44">
        <f t="shared" ref="E183:E186" si="20">D183-C183</f>
        <v>120</v>
      </c>
      <c r="F183" s="44">
        <v>146</v>
      </c>
      <c r="G183" s="70">
        <f t="shared" ref="G183:G186" si="21">F183*E183</f>
        <v>17520</v>
      </c>
      <c r="H183" s="44">
        <f>I182</f>
        <v>243</v>
      </c>
      <c r="I183" s="44">
        <v>243</v>
      </c>
      <c r="J183" s="44">
        <f t="shared" ref="J183:J186" si="22">I183-H183</f>
        <v>0</v>
      </c>
      <c r="K183" s="44">
        <v>559</v>
      </c>
      <c r="L183" s="70">
        <f t="shared" si="18"/>
        <v>0</v>
      </c>
      <c r="M183" s="70">
        <v>3731</v>
      </c>
      <c r="N183" s="70">
        <v>7997</v>
      </c>
      <c r="O183" s="46"/>
      <c r="P183" s="46"/>
      <c r="Q183" s="44"/>
      <c r="R183" s="44"/>
      <c r="S183" s="70">
        <v>76410</v>
      </c>
      <c r="T183" s="70"/>
      <c r="U183" s="70">
        <f t="shared" si="17"/>
        <v>105658</v>
      </c>
      <c r="V183" s="46">
        <f t="shared" si="15"/>
        <v>0</v>
      </c>
      <c r="W183" s="46">
        <f t="shared" si="13"/>
        <v>105658</v>
      </c>
      <c r="X183" s="44"/>
      <c r="Y183" s="46">
        <f t="shared" si="14"/>
        <v>105658</v>
      </c>
    </row>
    <row r="184" spans="1:27" hidden="1" x14ac:dyDescent="0.25">
      <c r="A184" s="18"/>
      <c r="B184" s="43" t="s">
        <v>44</v>
      </c>
      <c r="C184" s="44">
        <f t="shared" ref="C184:C186" si="23">D183</f>
        <v>5884</v>
      </c>
      <c r="D184" s="44">
        <v>6026</v>
      </c>
      <c r="E184" s="44">
        <f t="shared" si="20"/>
        <v>142</v>
      </c>
      <c r="F184" s="44">
        <v>146</v>
      </c>
      <c r="G184" s="70">
        <f t="shared" si="21"/>
        <v>20732</v>
      </c>
      <c r="H184" s="44">
        <f t="shared" ref="H184:H186" si="24">I183</f>
        <v>243</v>
      </c>
      <c r="I184" s="44">
        <v>243</v>
      </c>
      <c r="J184" s="44">
        <f t="shared" si="22"/>
        <v>0</v>
      </c>
      <c r="K184" s="44">
        <v>559</v>
      </c>
      <c r="L184" s="70">
        <f t="shared" si="18"/>
        <v>0</v>
      </c>
      <c r="M184" s="70">
        <v>3731</v>
      </c>
      <c r="N184" s="70">
        <v>7990</v>
      </c>
      <c r="O184" s="46"/>
      <c r="P184" s="46"/>
      <c r="Q184" s="44"/>
      <c r="R184" s="44"/>
      <c r="S184" s="70">
        <v>76410</v>
      </c>
      <c r="T184" s="70"/>
      <c r="U184" s="70">
        <f t="shared" si="17"/>
        <v>108863</v>
      </c>
      <c r="V184" s="46">
        <f t="shared" si="15"/>
        <v>105658</v>
      </c>
      <c r="W184" s="46">
        <f t="shared" si="13"/>
        <v>214521</v>
      </c>
      <c r="X184" s="73">
        <v>214521</v>
      </c>
      <c r="Y184" s="46">
        <f t="shared" si="14"/>
        <v>0</v>
      </c>
    </row>
    <row r="185" spans="1:27" hidden="1" x14ac:dyDescent="0.25">
      <c r="A185" s="18"/>
      <c r="B185" s="43" t="s">
        <v>45</v>
      </c>
      <c r="C185" s="44">
        <f t="shared" si="23"/>
        <v>6026</v>
      </c>
      <c r="D185" s="44">
        <v>6144</v>
      </c>
      <c r="E185" s="44">
        <f t="shared" si="20"/>
        <v>118</v>
      </c>
      <c r="F185" s="44">
        <v>146</v>
      </c>
      <c r="G185" s="70">
        <f t="shared" si="21"/>
        <v>17228</v>
      </c>
      <c r="H185" s="44">
        <f t="shared" si="24"/>
        <v>243</v>
      </c>
      <c r="I185" s="44">
        <v>244</v>
      </c>
      <c r="J185" s="44">
        <f t="shared" si="22"/>
        <v>1</v>
      </c>
      <c r="K185" s="44">
        <v>559</v>
      </c>
      <c r="L185" s="70">
        <f t="shared" si="18"/>
        <v>559</v>
      </c>
      <c r="M185" s="70">
        <v>3731</v>
      </c>
      <c r="N185" s="70">
        <v>8019</v>
      </c>
      <c r="O185" s="46"/>
      <c r="P185" s="46"/>
      <c r="Q185" s="44"/>
      <c r="R185" s="44"/>
      <c r="S185" s="70">
        <v>76410</v>
      </c>
      <c r="T185" s="70"/>
      <c r="U185" s="70">
        <f t="shared" si="17"/>
        <v>105947</v>
      </c>
      <c r="V185" s="46">
        <f t="shared" si="15"/>
        <v>0</v>
      </c>
      <c r="W185" s="46">
        <f t="shared" si="13"/>
        <v>105947</v>
      </c>
      <c r="X185" s="73">
        <v>105947</v>
      </c>
      <c r="Y185" s="46">
        <f t="shared" si="14"/>
        <v>0</v>
      </c>
    </row>
    <row r="186" spans="1:27" ht="15.75" hidden="1" thickBot="1" x14ac:dyDescent="0.3">
      <c r="A186" s="18"/>
      <c r="B186" s="83" t="s">
        <v>46</v>
      </c>
      <c r="C186" s="84">
        <f t="shared" si="23"/>
        <v>6144</v>
      </c>
      <c r="D186" s="84">
        <v>6205</v>
      </c>
      <c r="E186" s="84">
        <f t="shared" si="20"/>
        <v>61</v>
      </c>
      <c r="F186" s="84">
        <v>146</v>
      </c>
      <c r="G186" s="35">
        <f t="shared" si="21"/>
        <v>8906</v>
      </c>
      <c r="H186" s="84">
        <f t="shared" si="24"/>
        <v>244</v>
      </c>
      <c r="I186" s="84">
        <v>244</v>
      </c>
      <c r="J186" s="84">
        <f t="shared" si="22"/>
        <v>0</v>
      </c>
      <c r="K186" s="84">
        <f t="shared" ref="K186:K198" si="25">IF(J186&lt;=120,559,IF(AND(J186&gt;=121,J186&lt;=150),739,IF(AND(J186&gt;=151,J186&lt;=200),1279,IF(J186&gt;=201,2359,))))</f>
        <v>559</v>
      </c>
      <c r="L186" s="35">
        <f t="shared" si="18"/>
        <v>0</v>
      </c>
      <c r="M186" s="35">
        <v>3731</v>
      </c>
      <c r="N186" s="35">
        <v>8039</v>
      </c>
      <c r="O186" s="46"/>
      <c r="P186" s="46"/>
      <c r="Q186" s="84"/>
      <c r="R186" s="84"/>
      <c r="S186" s="35">
        <v>76410</v>
      </c>
      <c r="T186" s="35"/>
      <c r="U186" s="35">
        <f t="shared" si="17"/>
        <v>97086</v>
      </c>
      <c r="V186" s="36">
        <f t="shared" si="15"/>
        <v>0</v>
      </c>
      <c r="W186" s="36">
        <f t="shared" si="13"/>
        <v>97086</v>
      </c>
      <c r="X186" s="85">
        <v>97086</v>
      </c>
      <c r="Y186" s="36">
        <f t="shared" si="14"/>
        <v>0</v>
      </c>
    </row>
    <row r="187" spans="1:27" hidden="1" x14ac:dyDescent="0.25">
      <c r="A187">
        <v>2018</v>
      </c>
      <c r="B187" s="38" t="s">
        <v>35</v>
      </c>
      <c r="C187" s="39">
        <f t="shared" ref="C187:C198" si="26">D186</f>
        <v>6205</v>
      </c>
      <c r="D187" s="39">
        <v>6205</v>
      </c>
      <c r="E187" s="39">
        <f t="shared" ref="E187:E198" si="27">D187-C187</f>
        <v>0</v>
      </c>
      <c r="F187" s="39">
        <v>146</v>
      </c>
      <c r="G187" s="69">
        <f t="shared" ref="G187:G198" si="28">F187*E187</f>
        <v>0</v>
      </c>
      <c r="H187" s="39">
        <f t="shared" ref="H187:H198" si="29">I186</f>
        <v>244</v>
      </c>
      <c r="I187" s="39">
        <v>244</v>
      </c>
      <c r="J187" s="39">
        <f t="shared" ref="J187:J198" si="30">I187-H187</f>
        <v>0</v>
      </c>
      <c r="K187" s="39">
        <f t="shared" si="25"/>
        <v>559</v>
      </c>
      <c r="L187" s="69">
        <f t="shared" ref="L187:L198" si="31">IF(K187=559,K187*J187,IF(K187=739,120*559+(J187-120)*739,IF(K187=1279,120*559+30*739+(J187-150)*1279,IF(K187=2359,120*559+30*739+50*1279+(J187-200)*2359,))))</f>
        <v>0</v>
      </c>
      <c r="M187" s="69">
        <v>3731</v>
      </c>
      <c r="N187" s="69">
        <v>8047</v>
      </c>
      <c r="O187" s="41"/>
      <c r="P187" s="41"/>
      <c r="Q187" s="39"/>
      <c r="R187" s="39"/>
      <c r="S187" s="69">
        <v>78144</v>
      </c>
      <c r="T187" s="69"/>
      <c r="U187" s="69">
        <f t="shared" si="17"/>
        <v>89922</v>
      </c>
      <c r="V187" s="41">
        <f t="shared" ref="V187:V198" si="32">Y186</f>
        <v>0</v>
      </c>
      <c r="W187" s="41">
        <f t="shared" ref="W187:W198" si="33">U187+V187</f>
        <v>89922</v>
      </c>
      <c r="X187" s="74">
        <v>89922</v>
      </c>
      <c r="Y187" s="41">
        <f t="shared" ref="Y187:Y198" si="34">W187-X187</f>
        <v>0</v>
      </c>
    </row>
    <row r="188" spans="1:27" ht="15" hidden="1" customHeight="1" x14ac:dyDescent="0.25">
      <c r="B188" s="43" t="s">
        <v>36</v>
      </c>
      <c r="C188" s="44">
        <f t="shared" si="26"/>
        <v>6205</v>
      </c>
      <c r="D188" s="44">
        <v>6205</v>
      </c>
      <c r="E188" s="44">
        <f t="shared" si="27"/>
        <v>0</v>
      </c>
      <c r="F188" s="44">
        <v>146</v>
      </c>
      <c r="G188" s="70">
        <f t="shared" si="28"/>
        <v>0</v>
      </c>
      <c r="H188" s="44">
        <f t="shared" si="29"/>
        <v>244</v>
      </c>
      <c r="I188" s="44">
        <v>244</v>
      </c>
      <c r="J188" s="44">
        <f t="shared" si="30"/>
        <v>0</v>
      </c>
      <c r="K188" s="44">
        <f t="shared" si="25"/>
        <v>559</v>
      </c>
      <c r="L188" s="70">
        <f t="shared" si="31"/>
        <v>0</v>
      </c>
      <c r="M188" s="70">
        <v>3731</v>
      </c>
      <c r="N188" s="70">
        <v>8077</v>
      </c>
      <c r="O188" s="46"/>
      <c r="P188" s="46"/>
      <c r="Q188" s="44"/>
      <c r="R188" s="44"/>
      <c r="S188" s="70">
        <v>78144</v>
      </c>
      <c r="T188" s="70"/>
      <c r="U188" s="70">
        <f t="shared" si="17"/>
        <v>89952</v>
      </c>
      <c r="V188" s="46">
        <f t="shared" si="32"/>
        <v>0</v>
      </c>
      <c r="W188" s="46">
        <f t="shared" si="33"/>
        <v>89952</v>
      </c>
      <c r="X188" s="73">
        <v>89952</v>
      </c>
      <c r="Y188" s="46">
        <f t="shared" si="34"/>
        <v>0</v>
      </c>
    </row>
    <row r="189" spans="1:27" hidden="1" x14ac:dyDescent="0.25">
      <c r="B189" s="43" t="s">
        <v>37</v>
      </c>
      <c r="C189" s="44">
        <f t="shared" si="26"/>
        <v>6205</v>
      </c>
      <c r="D189" s="44">
        <v>6205</v>
      </c>
      <c r="E189" s="44">
        <f t="shared" si="27"/>
        <v>0</v>
      </c>
      <c r="F189" s="44">
        <v>146</v>
      </c>
      <c r="G189" s="70">
        <f t="shared" si="28"/>
        <v>0</v>
      </c>
      <c r="H189" s="44">
        <f t="shared" si="29"/>
        <v>244</v>
      </c>
      <c r="I189" s="44">
        <v>244</v>
      </c>
      <c r="J189" s="44">
        <f t="shared" si="30"/>
        <v>0</v>
      </c>
      <c r="K189" s="44">
        <f t="shared" si="25"/>
        <v>559</v>
      </c>
      <c r="L189" s="70">
        <f t="shared" si="31"/>
        <v>0</v>
      </c>
      <c r="M189" s="70">
        <v>3731</v>
      </c>
      <c r="N189" s="70">
        <v>8090</v>
      </c>
      <c r="O189" s="46"/>
      <c r="P189" s="46"/>
      <c r="Q189" s="44"/>
      <c r="R189" s="44"/>
      <c r="S189" s="70">
        <v>78144</v>
      </c>
      <c r="T189" s="70"/>
      <c r="U189" s="70">
        <f t="shared" si="17"/>
        <v>89965</v>
      </c>
      <c r="V189" s="46">
        <f t="shared" si="32"/>
        <v>0</v>
      </c>
      <c r="W189" s="46">
        <f t="shared" si="33"/>
        <v>89965</v>
      </c>
      <c r="X189" s="73"/>
      <c r="Y189" s="46">
        <f t="shared" si="34"/>
        <v>89965</v>
      </c>
    </row>
    <row r="190" spans="1:27" hidden="1" x14ac:dyDescent="0.25">
      <c r="B190" s="43" t="s">
        <v>38</v>
      </c>
      <c r="C190" s="44">
        <f t="shared" si="26"/>
        <v>6205</v>
      </c>
      <c r="D190" s="44">
        <v>6205</v>
      </c>
      <c r="E190" s="44">
        <f t="shared" si="27"/>
        <v>0</v>
      </c>
      <c r="F190" s="44">
        <v>146</v>
      </c>
      <c r="G190" s="70">
        <f t="shared" si="28"/>
        <v>0</v>
      </c>
      <c r="H190" s="44">
        <f t="shared" si="29"/>
        <v>244</v>
      </c>
      <c r="I190" s="44">
        <v>244</v>
      </c>
      <c r="J190" s="44">
        <f t="shared" si="30"/>
        <v>0</v>
      </c>
      <c r="K190" s="44">
        <f t="shared" si="25"/>
        <v>559</v>
      </c>
      <c r="L190" s="70">
        <f t="shared" si="31"/>
        <v>0</v>
      </c>
      <c r="M190" s="70">
        <v>3731</v>
      </c>
      <c r="N190" s="70">
        <v>8101</v>
      </c>
      <c r="O190" s="46"/>
      <c r="P190" s="46"/>
      <c r="Q190" s="44"/>
      <c r="R190" s="44"/>
      <c r="S190" s="70">
        <v>78144</v>
      </c>
      <c r="T190" s="70"/>
      <c r="U190" s="70">
        <f t="shared" si="17"/>
        <v>89976</v>
      </c>
      <c r="V190" s="46">
        <f t="shared" si="32"/>
        <v>89965</v>
      </c>
      <c r="W190" s="46">
        <f t="shared" si="33"/>
        <v>179941</v>
      </c>
      <c r="X190" s="73">
        <v>179941</v>
      </c>
      <c r="Y190" s="46">
        <f t="shared" si="34"/>
        <v>0</v>
      </c>
    </row>
    <row r="191" spans="1:27" hidden="1" x14ac:dyDescent="0.25">
      <c r="B191" s="43" t="s">
        <v>39</v>
      </c>
      <c r="C191" s="44">
        <f t="shared" si="26"/>
        <v>6205</v>
      </c>
      <c r="D191" s="44">
        <v>6205</v>
      </c>
      <c r="E191" s="44">
        <f t="shared" si="27"/>
        <v>0</v>
      </c>
      <c r="F191" s="44">
        <v>146</v>
      </c>
      <c r="G191" s="70">
        <f t="shared" si="28"/>
        <v>0</v>
      </c>
      <c r="H191" s="44">
        <f t="shared" si="29"/>
        <v>244</v>
      </c>
      <c r="I191" s="44">
        <v>244</v>
      </c>
      <c r="J191" s="44">
        <f t="shared" si="30"/>
        <v>0</v>
      </c>
      <c r="K191" s="44">
        <f t="shared" si="25"/>
        <v>559</v>
      </c>
      <c r="L191" s="70">
        <f t="shared" si="31"/>
        <v>0</v>
      </c>
      <c r="M191" s="70">
        <v>3731</v>
      </c>
      <c r="N191" s="70">
        <v>8123</v>
      </c>
      <c r="O191" s="46"/>
      <c r="P191" s="46"/>
      <c r="Q191" s="44"/>
      <c r="R191" s="44"/>
      <c r="S191" s="70">
        <v>78144</v>
      </c>
      <c r="T191" s="70"/>
      <c r="U191" s="70">
        <f t="shared" si="17"/>
        <v>89998</v>
      </c>
      <c r="V191" s="46">
        <f t="shared" si="32"/>
        <v>0</v>
      </c>
      <c r="W191" s="46">
        <f t="shared" si="33"/>
        <v>89998</v>
      </c>
      <c r="X191" s="73">
        <v>89998</v>
      </c>
      <c r="Y191" s="46">
        <f t="shared" si="34"/>
        <v>0</v>
      </c>
    </row>
    <row r="192" spans="1:27" hidden="1" x14ac:dyDescent="0.25">
      <c r="B192" s="43" t="s">
        <v>40</v>
      </c>
      <c r="C192" s="44">
        <f t="shared" si="26"/>
        <v>6205</v>
      </c>
      <c r="D192" s="44">
        <v>6205</v>
      </c>
      <c r="E192" s="44">
        <f t="shared" si="27"/>
        <v>0</v>
      </c>
      <c r="F192" s="44">
        <v>146</v>
      </c>
      <c r="G192" s="70">
        <f t="shared" si="28"/>
        <v>0</v>
      </c>
      <c r="H192" s="44">
        <f t="shared" si="29"/>
        <v>244</v>
      </c>
      <c r="I192" s="44">
        <v>244</v>
      </c>
      <c r="J192" s="44">
        <f t="shared" si="30"/>
        <v>0</v>
      </c>
      <c r="K192" s="44">
        <f t="shared" si="25"/>
        <v>559</v>
      </c>
      <c r="L192" s="70">
        <f t="shared" si="31"/>
        <v>0</v>
      </c>
      <c r="M192" s="70">
        <v>3731</v>
      </c>
      <c r="N192" s="70">
        <v>8148</v>
      </c>
      <c r="O192" s="46"/>
      <c r="P192" s="46"/>
      <c r="Q192" s="44"/>
      <c r="R192" s="44"/>
      <c r="S192" s="70">
        <v>78144</v>
      </c>
      <c r="T192" s="70"/>
      <c r="U192" s="70">
        <f t="shared" si="17"/>
        <v>90023</v>
      </c>
      <c r="V192" s="46">
        <f t="shared" si="32"/>
        <v>0</v>
      </c>
      <c r="W192" s="46">
        <f t="shared" si="33"/>
        <v>90023</v>
      </c>
      <c r="X192" s="73">
        <v>90023</v>
      </c>
      <c r="Y192" s="46">
        <f t="shared" si="34"/>
        <v>0</v>
      </c>
    </row>
    <row r="193" spans="1:25" hidden="1" x14ac:dyDescent="0.25">
      <c r="B193" s="43" t="s">
        <v>41</v>
      </c>
      <c r="C193" s="44">
        <f t="shared" si="26"/>
        <v>6205</v>
      </c>
      <c r="D193" s="44">
        <v>6205</v>
      </c>
      <c r="E193" s="44">
        <f t="shared" si="27"/>
        <v>0</v>
      </c>
      <c r="F193" s="44">
        <v>146</v>
      </c>
      <c r="G193" s="70">
        <f t="shared" si="28"/>
        <v>0</v>
      </c>
      <c r="H193" s="44">
        <f t="shared" si="29"/>
        <v>244</v>
      </c>
      <c r="I193" s="44">
        <v>244</v>
      </c>
      <c r="J193" s="44">
        <f t="shared" si="30"/>
        <v>0</v>
      </c>
      <c r="K193" s="44">
        <f t="shared" si="25"/>
        <v>559</v>
      </c>
      <c r="L193" s="70">
        <f t="shared" si="31"/>
        <v>0</v>
      </c>
      <c r="M193" s="70">
        <v>3731</v>
      </c>
      <c r="N193" s="70">
        <v>8161</v>
      </c>
      <c r="O193" s="46"/>
      <c r="P193" s="46"/>
      <c r="Q193" s="44"/>
      <c r="R193" s="44"/>
      <c r="S193" s="70">
        <v>78144</v>
      </c>
      <c r="T193" s="70"/>
      <c r="U193" s="70">
        <f t="shared" ref="U193:U222" si="35">G193+L193+M193+R193+S193+N193+Q193+T193</f>
        <v>90036</v>
      </c>
      <c r="V193" s="46">
        <f t="shared" si="32"/>
        <v>0</v>
      </c>
      <c r="W193" s="46">
        <f t="shared" si="33"/>
        <v>90036</v>
      </c>
      <c r="X193" s="73">
        <v>90036</v>
      </c>
      <c r="Y193" s="46">
        <f t="shared" si="34"/>
        <v>0</v>
      </c>
    </row>
    <row r="194" spans="1:25" hidden="1" x14ac:dyDescent="0.25">
      <c r="B194" s="43" t="s">
        <v>42</v>
      </c>
      <c r="C194" s="44">
        <f t="shared" si="26"/>
        <v>6205</v>
      </c>
      <c r="D194" s="44">
        <v>6205</v>
      </c>
      <c r="E194" s="44">
        <f t="shared" si="27"/>
        <v>0</v>
      </c>
      <c r="F194" s="44">
        <v>146</v>
      </c>
      <c r="G194" s="70">
        <f t="shared" si="28"/>
        <v>0</v>
      </c>
      <c r="H194" s="44">
        <f t="shared" si="29"/>
        <v>244</v>
      </c>
      <c r="I194" s="44">
        <v>244</v>
      </c>
      <c r="J194" s="44">
        <f t="shared" si="30"/>
        <v>0</v>
      </c>
      <c r="K194" s="44">
        <f t="shared" si="25"/>
        <v>559</v>
      </c>
      <c r="L194" s="70">
        <f t="shared" si="31"/>
        <v>0</v>
      </c>
      <c r="M194" s="70">
        <v>3731</v>
      </c>
      <c r="N194" s="70">
        <v>8186</v>
      </c>
      <c r="O194" s="46"/>
      <c r="P194" s="46"/>
      <c r="Q194" s="44"/>
      <c r="R194" s="44"/>
      <c r="S194" s="70">
        <v>78144</v>
      </c>
      <c r="T194" s="70"/>
      <c r="U194" s="70">
        <f t="shared" si="35"/>
        <v>90061</v>
      </c>
      <c r="V194" s="46">
        <f t="shared" si="32"/>
        <v>0</v>
      </c>
      <c r="W194" s="46">
        <f t="shared" si="33"/>
        <v>90061</v>
      </c>
      <c r="X194" s="73"/>
      <c r="Y194" s="46">
        <f t="shared" si="34"/>
        <v>90061</v>
      </c>
    </row>
    <row r="195" spans="1:25" hidden="1" x14ac:dyDescent="0.25">
      <c r="B195" s="43" t="s">
        <v>43</v>
      </c>
      <c r="C195" s="44">
        <f t="shared" si="26"/>
        <v>6205</v>
      </c>
      <c r="D195" s="44">
        <v>6205</v>
      </c>
      <c r="E195" s="44">
        <f t="shared" si="27"/>
        <v>0</v>
      </c>
      <c r="F195" s="44">
        <v>146</v>
      </c>
      <c r="G195" s="70">
        <f t="shared" si="28"/>
        <v>0</v>
      </c>
      <c r="H195" s="44">
        <f t="shared" si="29"/>
        <v>244</v>
      </c>
      <c r="I195" s="44">
        <v>244</v>
      </c>
      <c r="J195" s="44">
        <f t="shared" si="30"/>
        <v>0</v>
      </c>
      <c r="K195" s="44">
        <f t="shared" si="25"/>
        <v>559</v>
      </c>
      <c r="L195" s="70">
        <f t="shared" si="31"/>
        <v>0</v>
      </c>
      <c r="M195" s="70">
        <v>3731</v>
      </c>
      <c r="N195" s="70">
        <v>8207</v>
      </c>
      <c r="O195" s="46"/>
      <c r="P195" s="46"/>
      <c r="Q195" s="44"/>
      <c r="R195" s="44"/>
      <c r="S195" s="70">
        <v>78144</v>
      </c>
      <c r="T195" s="70"/>
      <c r="U195" s="70">
        <f t="shared" si="35"/>
        <v>90082</v>
      </c>
      <c r="V195" s="46">
        <f t="shared" si="32"/>
        <v>90061</v>
      </c>
      <c r="W195" s="46">
        <f t="shared" si="33"/>
        <v>180143</v>
      </c>
      <c r="X195" s="73">
        <v>180143</v>
      </c>
      <c r="Y195" s="46">
        <f t="shared" si="34"/>
        <v>0</v>
      </c>
    </row>
    <row r="196" spans="1:25" hidden="1" x14ac:dyDescent="0.25">
      <c r="B196" s="43" t="s">
        <v>44</v>
      </c>
      <c r="C196" s="44">
        <f t="shared" si="26"/>
        <v>6205</v>
      </c>
      <c r="D196" s="44">
        <v>6205</v>
      </c>
      <c r="E196" s="44">
        <f t="shared" si="27"/>
        <v>0</v>
      </c>
      <c r="F196" s="44">
        <v>146</v>
      </c>
      <c r="G196" s="70">
        <f t="shared" si="28"/>
        <v>0</v>
      </c>
      <c r="H196" s="44">
        <f t="shared" si="29"/>
        <v>244</v>
      </c>
      <c r="I196" s="44">
        <v>244</v>
      </c>
      <c r="J196" s="44">
        <f t="shared" si="30"/>
        <v>0</v>
      </c>
      <c r="K196" s="44">
        <f t="shared" si="25"/>
        <v>559</v>
      </c>
      <c r="L196" s="70">
        <f t="shared" si="31"/>
        <v>0</v>
      </c>
      <c r="M196" s="70">
        <v>3731</v>
      </c>
      <c r="N196" s="70">
        <v>8230</v>
      </c>
      <c r="O196" s="46"/>
      <c r="P196" s="46"/>
      <c r="Q196" s="44"/>
      <c r="R196" s="44"/>
      <c r="S196" s="70">
        <v>78144</v>
      </c>
      <c r="T196" s="70"/>
      <c r="U196" s="70">
        <f t="shared" si="35"/>
        <v>90105</v>
      </c>
      <c r="V196" s="46">
        <f t="shared" si="32"/>
        <v>0</v>
      </c>
      <c r="W196" s="46">
        <f t="shared" si="33"/>
        <v>90105</v>
      </c>
      <c r="X196" s="73"/>
      <c r="Y196" s="46">
        <f t="shared" si="34"/>
        <v>90105</v>
      </c>
    </row>
    <row r="197" spans="1:25" hidden="1" x14ac:dyDescent="0.25">
      <c r="B197" s="43" t="s">
        <v>45</v>
      </c>
      <c r="C197" s="44">
        <f t="shared" si="26"/>
        <v>6205</v>
      </c>
      <c r="D197" s="44">
        <v>6230</v>
      </c>
      <c r="E197" s="44">
        <f t="shared" si="27"/>
        <v>25</v>
      </c>
      <c r="F197" s="44">
        <v>146</v>
      </c>
      <c r="G197" s="70">
        <f t="shared" si="28"/>
        <v>3650</v>
      </c>
      <c r="H197" s="44">
        <f t="shared" si="29"/>
        <v>244</v>
      </c>
      <c r="I197" s="44">
        <v>273</v>
      </c>
      <c r="J197" s="44">
        <f t="shared" si="30"/>
        <v>29</v>
      </c>
      <c r="K197" s="44">
        <f t="shared" si="25"/>
        <v>559</v>
      </c>
      <c r="L197" s="70">
        <f t="shared" si="31"/>
        <v>16211</v>
      </c>
      <c r="M197" s="70">
        <v>3731</v>
      </c>
      <c r="N197" s="70">
        <v>8260</v>
      </c>
      <c r="O197" s="46"/>
      <c r="P197" s="46"/>
      <c r="Q197" s="44"/>
      <c r="R197" s="44"/>
      <c r="S197" s="70">
        <v>78144</v>
      </c>
      <c r="T197" s="70"/>
      <c r="U197" s="70">
        <f t="shared" si="35"/>
        <v>109996</v>
      </c>
      <c r="V197" s="46">
        <f t="shared" si="32"/>
        <v>90105</v>
      </c>
      <c r="W197" s="46">
        <f t="shared" si="33"/>
        <v>200101</v>
      </c>
      <c r="X197" s="73">
        <v>200101</v>
      </c>
      <c r="Y197" s="46">
        <f t="shared" si="34"/>
        <v>0</v>
      </c>
    </row>
    <row r="198" spans="1:25" ht="15.75" hidden="1" thickBot="1" x14ac:dyDescent="0.3">
      <c r="B198" s="43" t="s">
        <v>46</v>
      </c>
      <c r="C198" s="44">
        <f t="shared" si="26"/>
        <v>6230</v>
      </c>
      <c r="D198" s="44">
        <v>6230</v>
      </c>
      <c r="E198" s="44">
        <f t="shared" si="27"/>
        <v>0</v>
      </c>
      <c r="F198" s="44">
        <v>146</v>
      </c>
      <c r="G198" s="70">
        <f t="shared" si="28"/>
        <v>0</v>
      </c>
      <c r="H198" s="44">
        <f t="shared" si="29"/>
        <v>273</v>
      </c>
      <c r="I198" s="44">
        <v>273</v>
      </c>
      <c r="J198" s="44">
        <f t="shared" si="30"/>
        <v>0</v>
      </c>
      <c r="K198" s="44">
        <f t="shared" si="25"/>
        <v>559</v>
      </c>
      <c r="L198" s="70">
        <f t="shared" si="31"/>
        <v>0</v>
      </c>
      <c r="M198" s="70">
        <v>3731</v>
      </c>
      <c r="N198" s="70">
        <v>8270</v>
      </c>
      <c r="O198" s="36"/>
      <c r="P198" s="36"/>
      <c r="Q198" s="44"/>
      <c r="R198" s="44"/>
      <c r="S198" s="70">
        <v>78144</v>
      </c>
      <c r="T198" s="70"/>
      <c r="U198" s="70">
        <f t="shared" si="35"/>
        <v>90145</v>
      </c>
      <c r="V198" s="46">
        <f t="shared" si="32"/>
        <v>0</v>
      </c>
      <c r="W198" s="46">
        <f t="shared" si="33"/>
        <v>90145</v>
      </c>
      <c r="X198" s="73">
        <v>90145</v>
      </c>
      <c r="Y198" s="46">
        <f t="shared" si="34"/>
        <v>0</v>
      </c>
    </row>
    <row r="199" spans="1:25" hidden="1" x14ac:dyDescent="0.25">
      <c r="A199">
        <v>2019</v>
      </c>
      <c r="B199" s="38" t="s">
        <v>35</v>
      </c>
      <c r="C199" s="39">
        <f t="shared" ref="C199:C209" si="36">D198</f>
        <v>6230</v>
      </c>
      <c r="D199" s="39">
        <v>6230</v>
      </c>
      <c r="E199" s="39">
        <f t="shared" ref="E199:E209" si="37">D199-C199</f>
        <v>0</v>
      </c>
      <c r="F199" s="39">
        <v>146</v>
      </c>
      <c r="G199" s="69">
        <f t="shared" ref="G199:G209" si="38">F199*E199</f>
        <v>0</v>
      </c>
      <c r="H199" s="39">
        <f t="shared" ref="H199:H209" si="39">I198</f>
        <v>273</v>
      </c>
      <c r="I199" s="39">
        <v>273</v>
      </c>
      <c r="J199" s="39">
        <f t="shared" ref="J199:J209" si="40">I199-H199</f>
        <v>0</v>
      </c>
      <c r="K199" s="39">
        <f t="shared" ref="K199:K209" si="41">IF(J199&lt;=120,559,IF(AND(J199&gt;=121,J199&lt;=150),739,IF(AND(J199&gt;=151,J199&lt;=200),1279,IF(J199&gt;=201,2359,))))</f>
        <v>559</v>
      </c>
      <c r="L199" s="69">
        <f t="shared" ref="L199:L209" si="42">IF(K199=559,K199*J199,IF(K199=739,120*559+(J199-120)*739,IF(K199=1279,120*559+30*739+(J199-150)*1279,IF(K199=2359,120*559+30*739+50*1279+(J199-200)*2359,))))</f>
        <v>0</v>
      </c>
      <c r="M199" s="69">
        <v>3828</v>
      </c>
      <c r="N199" s="69">
        <v>8264</v>
      </c>
      <c r="O199" s="41"/>
      <c r="P199" s="41"/>
      <c r="Q199" s="39"/>
      <c r="R199" s="39"/>
      <c r="S199" s="69">
        <v>80176</v>
      </c>
      <c r="T199" s="69"/>
      <c r="U199" s="69">
        <f t="shared" si="35"/>
        <v>92268</v>
      </c>
      <c r="V199" s="41">
        <f t="shared" ref="V199:V209" si="43">Y198</f>
        <v>0</v>
      </c>
      <c r="W199" s="41">
        <f t="shared" ref="W199:W209" si="44">U199+V199</f>
        <v>92268</v>
      </c>
      <c r="X199" s="74">
        <v>92268</v>
      </c>
      <c r="Y199" s="41">
        <f t="shared" ref="Y199:Y209" si="45">W199-X199</f>
        <v>0</v>
      </c>
    </row>
    <row r="200" spans="1:25" hidden="1" x14ac:dyDescent="0.25">
      <c r="B200" s="43" t="s">
        <v>36</v>
      </c>
      <c r="C200" s="44">
        <f t="shared" si="36"/>
        <v>6230</v>
      </c>
      <c r="D200" s="44">
        <v>6230</v>
      </c>
      <c r="E200" s="44">
        <f t="shared" si="37"/>
        <v>0</v>
      </c>
      <c r="F200" s="44">
        <v>146</v>
      </c>
      <c r="G200" s="70">
        <f t="shared" si="38"/>
        <v>0</v>
      </c>
      <c r="H200" s="44">
        <f t="shared" si="39"/>
        <v>273</v>
      </c>
      <c r="I200" s="44">
        <v>273</v>
      </c>
      <c r="J200" s="44">
        <f t="shared" si="40"/>
        <v>0</v>
      </c>
      <c r="K200" s="44">
        <f t="shared" si="41"/>
        <v>559</v>
      </c>
      <c r="L200" s="70">
        <f t="shared" si="42"/>
        <v>0</v>
      </c>
      <c r="M200" s="70">
        <v>3828</v>
      </c>
      <c r="N200" s="70">
        <v>8267</v>
      </c>
      <c r="O200" s="46"/>
      <c r="P200" s="46"/>
      <c r="Q200" s="44"/>
      <c r="R200" s="44"/>
      <c r="S200" s="70">
        <v>80176</v>
      </c>
      <c r="T200" s="70">
        <v>55114</v>
      </c>
      <c r="U200" s="70">
        <f t="shared" si="35"/>
        <v>147385</v>
      </c>
      <c r="V200" s="46">
        <f t="shared" si="43"/>
        <v>0</v>
      </c>
      <c r="W200" s="46">
        <f t="shared" si="44"/>
        <v>147385</v>
      </c>
      <c r="X200" s="73"/>
      <c r="Y200" s="46">
        <f t="shared" si="45"/>
        <v>147385</v>
      </c>
    </row>
    <row r="201" spans="1:25" hidden="1" x14ac:dyDescent="0.25">
      <c r="B201" s="43" t="s">
        <v>37</v>
      </c>
      <c r="C201" s="44">
        <f t="shared" si="36"/>
        <v>6230</v>
      </c>
      <c r="D201" s="44">
        <v>6230</v>
      </c>
      <c r="E201" s="44">
        <f t="shared" si="37"/>
        <v>0</v>
      </c>
      <c r="F201" s="44">
        <v>146</v>
      </c>
      <c r="G201" s="70">
        <f t="shared" si="38"/>
        <v>0</v>
      </c>
      <c r="H201" s="44">
        <f t="shared" si="39"/>
        <v>273</v>
      </c>
      <c r="I201" s="44">
        <v>273</v>
      </c>
      <c r="J201" s="44">
        <f t="shared" si="40"/>
        <v>0</v>
      </c>
      <c r="K201" s="44">
        <f t="shared" si="41"/>
        <v>559</v>
      </c>
      <c r="L201" s="70">
        <f t="shared" si="42"/>
        <v>0</v>
      </c>
      <c r="M201" s="70">
        <v>3828</v>
      </c>
      <c r="N201" s="70">
        <v>8270</v>
      </c>
      <c r="O201" s="46"/>
      <c r="P201" s="46"/>
      <c r="Q201" s="44"/>
      <c r="R201" s="44"/>
      <c r="S201" s="70">
        <v>80176</v>
      </c>
      <c r="T201" s="70">
        <v>55132</v>
      </c>
      <c r="U201" s="70">
        <f t="shared" si="35"/>
        <v>147406</v>
      </c>
      <c r="V201" s="46">
        <f t="shared" si="43"/>
        <v>147385</v>
      </c>
      <c r="W201" s="46">
        <f t="shared" si="44"/>
        <v>294791</v>
      </c>
      <c r="X201" s="135"/>
      <c r="Y201" s="46">
        <f t="shared" si="45"/>
        <v>294791</v>
      </c>
    </row>
    <row r="202" spans="1:25" hidden="1" x14ac:dyDescent="0.25">
      <c r="B202" s="43" t="s">
        <v>38</v>
      </c>
      <c r="C202" s="44">
        <f t="shared" si="36"/>
        <v>6230</v>
      </c>
      <c r="D202" s="44">
        <v>6230</v>
      </c>
      <c r="E202" s="44">
        <f t="shared" si="37"/>
        <v>0</v>
      </c>
      <c r="F202" s="44">
        <v>146</v>
      </c>
      <c r="G202" s="70">
        <f t="shared" si="38"/>
        <v>0</v>
      </c>
      <c r="H202" s="44">
        <f t="shared" si="39"/>
        <v>273</v>
      </c>
      <c r="I202" s="44">
        <v>273</v>
      </c>
      <c r="J202" s="44">
        <f t="shared" si="40"/>
        <v>0</v>
      </c>
      <c r="K202" s="44">
        <f t="shared" si="41"/>
        <v>559</v>
      </c>
      <c r="L202" s="70">
        <f t="shared" si="42"/>
        <v>0</v>
      </c>
      <c r="M202" s="70">
        <v>3828</v>
      </c>
      <c r="N202" s="70">
        <v>8299</v>
      </c>
      <c r="O202" s="46"/>
      <c r="P202" s="46"/>
      <c r="Q202" s="44"/>
      <c r="R202" s="44"/>
      <c r="S202" s="70">
        <v>80176</v>
      </c>
      <c r="T202" s="70"/>
      <c r="U202" s="70">
        <f t="shared" si="35"/>
        <v>92303</v>
      </c>
      <c r="V202" s="46">
        <f t="shared" si="43"/>
        <v>294791</v>
      </c>
      <c r="W202" s="46">
        <f t="shared" si="44"/>
        <v>387094</v>
      </c>
      <c r="X202" s="135">
        <v>387094</v>
      </c>
      <c r="Y202" s="46">
        <f t="shared" si="45"/>
        <v>0</v>
      </c>
    </row>
    <row r="203" spans="1:25" hidden="1" x14ac:dyDescent="0.25">
      <c r="B203" s="43" t="s">
        <v>39</v>
      </c>
      <c r="C203" s="44">
        <f t="shared" si="36"/>
        <v>6230</v>
      </c>
      <c r="D203" s="44">
        <v>6230</v>
      </c>
      <c r="E203" s="44">
        <f t="shared" si="37"/>
        <v>0</v>
      </c>
      <c r="F203" s="44">
        <v>146</v>
      </c>
      <c r="G203" s="70">
        <f t="shared" si="38"/>
        <v>0</v>
      </c>
      <c r="H203" s="44">
        <f t="shared" si="39"/>
        <v>273</v>
      </c>
      <c r="I203" s="44">
        <v>273</v>
      </c>
      <c r="J203" s="44">
        <f t="shared" si="40"/>
        <v>0</v>
      </c>
      <c r="K203" s="44">
        <f t="shared" si="41"/>
        <v>559</v>
      </c>
      <c r="L203" s="70">
        <f t="shared" si="42"/>
        <v>0</v>
      </c>
      <c r="M203" s="70">
        <v>3828</v>
      </c>
      <c r="N203" s="70">
        <v>8329</v>
      </c>
      <c r="O203" s="104"/>
      <c r="P203" s="104"/>
      <c r="Q203" s="44"/>
      <c r="R203" s="44"/>
      <c r="S203" s="70">
        <v>80176</v>
      </c>
      <c r="T203" s="70"/>
      <c r="U203" s="70">
        <f t="shared" si="35"/>
        <v>92333</v>
      </c>
      <c r="V203" s="46">
        <f t="shared" si="43"/>
        <v>0</v>
      </c>
      <c r="W203" s="46">
        <f t="shared" si="44"/>
        <v>92333</v>
      </c>
      <c r="X203" s="135">
        <v>92333</v>
      </c>
      <c r="Y203" s="46">
        <f t="shared" si="45"/>
        <v>0</v>
      </c>
    </row>
    <row r="204" spans="1:25" hidden="1" x14ac:dyDescent="0.25">
      <c r="B204" s="43" t="s">
        <v>40</v>
      </c>
      <c r="C204" s="44">
        <f t="shared" si="36"/>
        <v>6230</v>
      </c>
      <c r="D204" s="44">
        <v>6230</v>
      </c>
      <c r="E204" s="44">
        <f t="shared" si="37"/>
        <v>0</v>
      </c>
      <c r="F204" s="44">
        <v>146</v>
      </c>
      <c r="G204" s="70">
        <f t="shared" si="38"/>
        <v>0</v>
      </c>
      <c r="H204" s="44">
        <f t="shared" si="39"/>
        <v>273</v>
      </c>
      <c r="I204" s="44">
        <v>273</v>
      </c>
      <c r="J204" s="44">
        <f t="shared" si="40"/>
        <v>0</v>
      </c>
      <c r="K204" s="44">
        <f t="shared" si="41"/>
        <v>559</v>
      </c>
      <c r="L204" s="70">
        <f t="shared" si="42"/>
        <v>0</v>
      </c>
      <c r="M204" s="70">
        <v>3828</v>
      </c>
      <c r="N204" s="70">
        <v>8371</v>
      </c>
      <c r="O204" s="46"/>
      <c r="P204" s="46"/>
      <c r="Q204" s="44"/>
      <c r="R204" s="44"/>
      <c r="S204" s="70">
        <v>80176</v>
      </c>
      <c r="T204" s="70"/>
      <c r="U204" s="70">
        <f t="shared" si="35"/>
        <v>92375</v>
      </c>
      <c r="V204" s="46">
        <f t="shared" si="43"/>
        <v>0</v>
      </c>
      <c r="W204" s="46">
        <f t="shared" si="44"/>
        <v>92375</v>
      </c>
      <c r="X204" s="135"/>
      <c r="Y204" s="46">
        <f t="shared" si="45"/>
        <v>92375</v>
      </c>
    </row>
    <row r="205" spans="1:25" hidden="1" x14ac:dyDescent="0.25">
      <c r="B205" s="43" t="s">
        <v>41</v>
      </c>
      <c r="C205" s="44">
        <f t="shared" si="36"/>
        <v>6230</v>
      </c>
      <c r="D205" s="44">
        <v>6230</v>
      </c>
      <c r="E205" s="44">
        <f t="shared" si="37"/>
        <v>0</v>
      </c>
      <c r="F205" s="44">
        <v>146</v>
      </c>
      <c r="G205" s="70">
        <f t="shared" si="38"/>
        <v>0</v>
      </c>
      <c r="H205" s="44">
        <f t="shared" si="39"/>
        <v>273</v>
      </c>
      <c r="I205" s="44">
        <v>273</v>
      </c>
      <c r="J205" s="44">
        <f t="shared" si="40"/>
        <v>0</v>
      </c>
      <c r="K205" s="44">
        <f t="shared" si="41"/>
        <v>559</v>
      </c>
      <c r="L205" s="70">
        <f t="shared" si="42"/>
        <v>0</v>
      </c>
      <c r="M205" s="70">
        <v>3828</v>
      </c>
      <c r="N205" s="70">
        <v>8386</v>
      </c>
      <c r="O205" s="46"/>
      <c r="P205" s="46"/>
      <c r="Q205" s="44"/>
      <c r="R205" s="44"/>
      <c r="S205" s="70">
        <v>80176</v>
      </c>
      <c r="T205" s="70"/>
      <c r="U205" s="70">
        <f t="shared" si="35"/>
        <v>92390</v>
      </c>
      <c r="V205" s="46">
        <f t="shared" si="43"/>
        <v>92375</v>
      </c>
      <c r="W205" s="46">
        <f t="shared" si="44"/>
        <v>184765</v>
      </c>
      <c r="X205" s="135">
        <v>184765</v>
      </c>
      <c r="Y205" s="46">
        <f t="shared" si="45"/>
        <v>0</v>
      </c>
    </row>
    <row r="206" spans="1:25" hidden="1" x14ac:dyDescent="0.25">
      <c r="B206" s="43" t="s">
        <v>42</v>
      </c>
      <c r="C206" s="44">
        <f t="shared" si="36"/>
        <v>6230</v>
      </c>
      <c r="D206" s="44">
        <v>6230</v>
      </c>
      <c r="E206" s="44">
        <f t="shared" si="37"/>
        <v>0</v>
      </c>
      <c r="F206" s="44">
        <v>146</v>
      </c>
      <c r="G206" s="70">
        <f t="shared" si="38"/>
        <v>0</v>
      </c>
      <c r="H206" s="44">
        <f t="shared" si="39"/>
        <v>273</v>
      </c>
      <c r="I206" s="44">
        <v>273</v>
      </c>
      <c r="J206" s="44">
        <f t="shared" si="40"/>
        <v>0</v>
      </c>
      <c r="K206" s="44">
        <f t="shared" si="41"/>
        <v>559</v>
      </c>
      <c r="L206" s="70">
        <f t="shared" si="42"/>
        <v>0</v>
      </c>
      <c r="M206" s="70">
        <v>3828</v>
      </c>
      <c r="N206" s="70">
        <v>8398</v>
      </c>
      <c r="O206" s="46"/>
      <c r="P206" s="46"/>
      <c r="Q206" s="44"/>
      <c r="R206" s="44"/>
      <c r="S206" s="70">
        <v>80176</v>
      </c>
      <c r="T206" s="70"/>
      <c r="U206" s="70">
        <f t="shared" si="35"/>
        <v>92402</v>
      </c>
      <c r="V206" s="46">
        <f t="shared" si="43"/>
        <v>0</v>
      </c>
      <c r="W206" s="46">
        <f t="shared" si="44"/>
        <v>92402</v>
      </c>
      <c r="X206" s="135">
        <v>92402</v>
      </c>
      <c r="Y206" s="46">
        <f t="shared" si="45"/>
        <v>0</v>
      </c>
    </row>
    <row r="207" spans="1:25" hidden="1" x14ac:dyDescent="0.25">
      <c r="B207" s="43" t="s">
        <v>43</v>
      </c>
      <c r="C207" s="44">
        <f t="shared" si="36"/>
        <v>6230</v>
      </c>
      <c r="D207" s="44">
        <v>6230</v>
      </c>
      <c r="E207" s="44">
        <f t="shared" si="37"/>
        <v>0</v>
      </c>
      <c r="F207" s="44">
        <v>146</v>
      </c>
      <c r="G207" s="70">
        <f t="shared" si="38"/>
        <v>0</v>
      </c>
      <c r="H207" s="44">
        <f t="shared" si="39"/>
        <v>273</v>
      </c>
      <c r="I207" s="44">
        <v>273</v>
      </c>
      <c r="J207" s="44">
        <f t="shared" si="40"/>
        <v>0</v>
      </c>
      <c r="K207" s="44">
        <f t="shared" si="41"/>
        <v>559</v>
      </c>
      <c r="L207" s="70">
        <f t="shared" si="42"/>
        <v>0</v>
      </c>
      <c r="M207" s="70">
        <v>3828</v>
      </c>
      <c r="N207" s="70">
        <v>8415</v>
      </c>
      <c r="O207" s="46"/>
      <c r="P207" s="46"/>
      <c r="Q207" s="44"/>
      <c r="R207" s="44"/>
      <c r="S207" s="70">
        <v>80176</v>
      </c>
      <c r="T207" s="70"/>
      <c r="U207" s="70">
        <f t="shared" si="35"/>
        <v>92419</v>
      </c>
      <c r="V207" s="46">
        <f t="shared" si="43"/>
        <v>0</v>
      </c>
      <c r="W207" s="46">
        <f t="shared" si="44"/>
        <v>92419</v>
      </c>
      <c r="X207" s="135">
        <v>92419</v>
      </c>
      <c r="Y207" s="46">
        <f t="shared" si="45"/>
        <v>0</v>
      </c>
    </row>
    <row r="208" spans="1:25" hidden="1" x14ac:dyDescent="0.25">
      <c r="B208" s="43" t="s">
        <v>44</v>
      </c>
      <c r="C208" s="44">
        <f t="shared" si="36"/>
        <v>6230</v>
      </c>
      <c r="D208" s="44">
        <v>6233</v>
      </c>
      <c r="E208" s="44">
        <f t="shared" si="37"/>
        <v>3</v>
      </c>
      <c r="F208" s="44">
        <v>146</v>
      </c>
      <c r="G208" s="70">
        <f t="shared" si="38"/>
        <v>438</v>
      </c>
      <c r="H208" s="44">
        <f t="shared" si="39"/>
        <v>273</v>
      </c>
      <c r="I208" s="44">
        <v>273</v>
      </c>
      <c r="J208" s="44">
        <f t="shared" si="40"/>
        <v>0</v>
      </c>
      <c r="K208" s="44">
        <f t="shared" si="41"/>
        <v>559</v>
      </c>
      <c r="L208" s="70">
        <f t="shared" si="42"/>
        <v>0</v>
      </c>
      <c r="M208" s="70">
        <v>3828</v>
      </c>
      <c r="N208" s="70">
        <v>8420</v>
      </c>
      <c r="O208" s="46"/>
      <c r="P208" s="46"/>
      <c r="Q208" s="44"/>
      <c r="R208" s="44"/>
      <c r="S208" s="70">
        <v>80176</v>
      </c>
      <c r="T208" s="70"/>
      <c r="U208" s="70">
        <f t="shared" si="35"/>
        <v>92862</v>
      </c>
      <c r="V208" s="46">
        <f t="shared" si="43"/>
        <v>0</v>
      </c>
      <c r="W208" s="46">
        <f t="shared" si="44"/>
        <v>92862</v>
      </c>
      <c r="X208" s="135">
        <v>93592</v>
      </c>
      <c r="Y208" s="46">
        <f t="shared" si="45"/>
        <v>-730</v>
      </c>
    </row>
    <row r="209" spans="1:25" hidden="1" x14ac:dyDescent="0.25">
      <c r="B209" s="43" t="s">
        <v>45</v>
      </c>
      <c r="C209" s="44">
        <f t="shared" si="36"/>
        <v>6233</v>
      </c>
      <c r="D209" s="44">
        <v>6233</v>
      </c>
      <c r="E209" s="44">
        <f t="shared" si="37"/>
        <v>0</v>
      </c>
      <c r="F209" s="44">
        <v>146</v>
      </c>
      <c r="G209" s="70">
        <f t="shared" si="38"/>
        <v>0</v>
      </c>
      <c r="H209" s="44">
        <f t="shared" si="39"/>
        <v>273</v>
      </c>
      <c r="I209" s="44">
        <v>273</v>
      </c>
      <c r="J209" s="44">
        <f t="shared" si="40"/>
        <v>0</v>
      </c>
      <c r="K209" s="44">
        <f t="shared" si="41"/>
        <v>559</v>
      </c>
      <c r="L209" s="70">
        <f t="shared" si="42"/>
        <v>0</v>
      </c>
      <c r="M209" s="70">
        <v>3828</v>
      </c>
      <c r="N209" s="70">
        <v>8467</v>
      </c>
      <c r="O209" s="46"/>
      <c r="P209" s="46"/>
      <c r="Q209" s="44"/>
      <c r="R209" s="44"/>
      <c r="S209" s="70">
        <v>80176</v>
      </c>
      <c r="T209" s="70"/>
      <c r="U209" s="70">
        <f t="shared" si="35"/>
        <v>92471</v>
      </c>
      <c r="V209" s="46">
        <f t="shared" si="43"/>
        <v>-730</v>
      </c>
      <c r="W209" s="46">
        <f t="shared" si="44"/>
        <v>91741</v>
      </c>
      <c r="X209" s="135">
        <v>91741</v>
      </c>
      <c r="Y209" s="46">
        <f t="shared" si="45"/>
        <v>0</v>
      </c>
    </row>
    <row r="210" spans="1:25" ht="15.75" hidden="1" thickBot="1" x14ac:dyDescent="0.3">
      <c r="B210" s="43" t="s">
        <v>46</v>
      </c>
      <c r="C210" s="44">
        <f t="shared" ref="C210" si="46">D209</f>
        <v>6233</v>
      </c>
      <c r="D210" s="44">
        <v>6233</v>
      </c>
      <c r="E210" s="44">
        <f t="shared" ref="E210" si="47">D210-C210</f>
        <v>0</v>
      </c>
      <c r="F210" s="44">
        <v>146</v>
      </c>
      <c r="G210" s="70">
        <f t="shared" ref="G210" si="48">F210*E210</f>
        <v>0</v>
      </c>
      <c r="H210" s="44">
        <f t="shared" ref="H210" si="49">I209</f>
        <v>273</v>
      </c>
      <c r="I210" s="44">
        <v>273</v>
      </c>
      <c r="J210" s="44">
        <f t="shared" ref="J210" si="50">I210-H210</f>
        <v>0</v>
      </c>
      <c r="K210" s="44">
        <f t="shared" ref="K210" si="51">IF(J210&lt;=120,559,IF(AND(J210&gt;=121,J210&lt;=150),739,IF(AND(J210&gt;=151,J210&lt;=200),1279,IF(J210&gt;=201,2359,))))</f>
        <v>559</v>
      </c>
      <c r="L210" s="70">
        <f t="shared" ref="L210" si="52">IF(K210=559,K210*J210,IF(K210=739,120*559+(J210-120)*739,IF(K210=1279,120*559+30*739+(J210-150)*1279,IF(K210=2359,120*559+30*739+50*1279+(J210-200)*2359,))))</f>
        <v>0</v>
      </c>
      <c r="M210" s="70">
        <v>3828</v>
      </c>
      <c r="N210" s="70">
        <v>8493</v>
      </c>
      <c r="O210" s="36"/>
      <c r="P210" s="36"/>
      <c r="Q210" s="44"/>
      <c r="R210" s="44"/>
      <c r="S210" s="70">
        <v>80176</v>
      </c>
      <c r="T210" s="70"/>
      <c r="U210" s="70">
        <f t="shared" si="35"/>
        <v>92497</v>
      </c>
      <c r="V210" s="46">
        <f t="shared" ref="V210" si="53">Y209</f>
        <v>0</v>
      </c>
      <c r="W210" s="46">
        <f t="shared" ref="W210" si="54">U210+V210</f>
        <v>92497</v>
      </c>
      <c r="X210" s="135">
        <v>92497</v>
      </c>
      <c r="Y210" s="46">
        <f t="shared" ref="Y210" si="55">W210-X210</f>
        <v>0</v>
      </c>
    </row>
    <row r="211" spans="1:25" hidden="1" x14ac:dyDescent="0.25">
      <c r="A211">
        <v>2020</v>
      </c>
      <c r="B211" s="38" t="s">
        <v>35</v>
      </c>
      <c r="C211" s="39">
        <f t="shared" ref="C211:C234" si="56">D210</f>
        <v>6233</v>
      </c>
      <c r="D211" s="39">
        <v>6233</v>
      </c>
      <c r="E211" s="39">
        <f t="shared" ref="E211:E234" si="57">D211-C211</f>
        <v>0</v>
      </c>
      <c r="F211" s="39">
        <v>146</v>
      </c>
      <c r="G211" s="69">
        <f t="shared" ref="G211:G222" si="58">F211*E211</f>
        <v>0</v>
      </c>
      <c r="H211" s="39">
        <f t="shared" ref="H211:H234" si="59">I210</f>
        <v>273</v>
      </c>
      <c r="I211" s="39">
        <v>273</v>
      </c>
      <c r="J211" s="39">
        <f t="shared" ref="J211:J221" si="60">I211-H211</f>
        <v>0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0</v>
      </c>
      <c r="M211" s="69">
        <v>3943</v>
      </c>
      <c r="N211" s="69">
        <v>8501</v>
      </c>
      <c r="O211" s="41"/>
      <c r="P211" s="41"/>
      <c r="Q211" s="39"/>
      <c r="R211" s="39"/>
      <c r="S211" s="69">
        <v>82581</v>
      </c>
      <c r="T211" s="69"/>
      <c r="U211" s="69">
        <f t="shared" si="35"/>
        <v>95025</v>
      </c>
      <c r="V211" s="41">
        <f t="shared" ref="V211:V234" si="61">Y210</f>
        <v>0</v>
      </c>
      <c r="W211" s="41">
        <f t="shared" ref="W211:W234" si="62">U211+V211</f>
        <v>95025</v>
      </c>
      <c r="X211" s="152">
        <v>95025</v>
      </c>
      <c r="Y211" s="41">
        <f t="shared" ref="Y211:Y257" si="63">W211-X211</f>
        <v>0</v>
      </c>
    </row>
    <row r="212" spans="1:25" hidden="1" x14ac:dyDescent="0.25">
      <c r="B212" s="43" t="s">
        <v>36</v>
      </c>
      <c r="C212" s="44">
        <f t="shared" si="56"/>
        <v>6233</v>
      </c>
      <c r="D212" s="44">
        <v>6233</v>
      </c>
      <c r="E212" s="44">
        <f t="shared" si="57"/>
        <v>0</v>
      </c>
      <c r="F212" s="44">
        <v>146</v>
      </c>
      <c r="G212" s="70">
        <f t="shared" si="58"/>
        <v>0</v>
      </c>
      <c r="H212" s="44">
        <f t="shared" si="59"/>
        <v>273</v>
      </c>
      <c r="I212" s="44">
        <v>273</v>
      </c>
      <c r="J212" s="44">
        <f t="shared" si="60"/>
        <v>0</v>
      </c>
      <c r="K212" s="44">
        <f t="shared" ref="K212:K220" si="64">IF(J212&lt;=120,576,IF(AND(J212&gt;=121,J212&lt;=150),761,IF(AND(J212&gt;=151,J212&lt;=200),1317,IF(J212&gt;=201,2430,))))</f>
        <v>576</v>
      </c>
      <c r="L212" s="70">
        <f t="shared" ref="L212:L220" si="65">IF(K212=576,K212*J212,IF(K212=761,120*576+(J212-120)*761,IF(K212=1317,120*576+30*761+(J212-150)*1317,IF(K212=2430,120*576+30*761+50*1317+(J212-200)*2430,))))</f>
        <v>0</v>
      </c>
      <c r="M212" s="70">
        <v>3943</v>
      </c>
      <c r="N212" s="70">
        <v>8539</v>
      </c>
      <c r="O212" s="46"/>
      <c r="P212" s="46"/>
      <c r="Q212" s="44"/>
      <c r="R212" s="44"/>
      <c r="S212" s="70">
        <v>82581</v>
      </c>
      <c r="T212" s="70"/>
      <c r="U212" s="70">
        <f t="shared" si="35"/>
        <v>95063</v>
      </c>
      <c r="V212" s="46">
        <f t="shared" si="61"/>
        <v>0</v>
      </c>
      <c r="W212" s="46">
        <f t="shared" si="62"/>
        <v>95063</v>
      </c>
      <c r="X212" s="135">
        <v>95063</v>
      </c>
      <c r="Y212" s="46">
        <f t="shared" si="63"/>
        <v>0</v>
      </c>
    </row>
    <row r="213" spans="1:25" hidden="1" x14ac:dyDescent="0.25">
      <c r="B213" s="43" t="s">
        <v>37</v>
      </c>
      <c r="C213" s="44">
        <f t="shared" si="56"/>
        <v>6233</v>
      </c>
      <c r="D213" s="44">
        <v>6233</v>
      </c>
      <c r="E213" s="44">
        <f t="shared" si="57"/>
        <v>0</v>
      </c>
      <c r="F213" s="44">
        <v>146</v>
      </c>
      <c r="G213" s="70">
        <f t="shared" si="58"/>
        <v>0</v>
      </c>
      <c r="H213" s="44">
        <f t="shared" si="59"/>
        <v>273</v>
      </c>
      <c r="I213" s="44">
        <v>273</v>
      </c>
      <c r="J213" s="44">
        <f t="shared" si="60"/>
        <v>0</v>
      </c>
      <c r="K213" s="44">
        <f t="shared" si="64"/>
        <v>576</v>
      </c>
      <c r="L213" s="70">
        <f t="shared" si="65"/>
        <v>0</v>
      </c>
      <c r="M213" s="70">
        <v>3943</v>
      </c>
      <c r="N213" s="70">
        <v>8580</v>
      </c>
      <c r="O213" s="46"/>
      <c r="P213" s="46"/>
      <c r="Q213" s="44"/>
      <c r="R213" s="44"/>
      <c r="S213" s="70">
        <v>82581</v>
      </c>
      <c r="T213" s="70"/>
      <c r="U213" s="70">
        <f t="shared" si="35"/>
        <v>95104</v>
      </c>
      <c r="V213" s="46">
        <f t="shared" si="61"/>
        <v>0</v>
      </c>
      <c r="W213" s="46">
        <f t="shared" si="62"/>
        <v>95104</v>
      </c>
      <c r="X213" s="135">
        <v>95105</v>
      </c>
      <c r="Y213" s="46">
        <f t="shared" si="63"/>
        <v>-1</v>
      </c>
    </row>
    <row r="214" spans="1:25" hidden="1" x14ac:dyDescent="0.25">
      <c r="B214" s="43" t="s">
        <v>38</v>
      </c>
      <c r="C214" s="44">
        <f t="shared" si="56"/>
        <v>6233</v>
      </c>
      <c r="D214" s="44">
        <v>6233</v>
      </c>
      <c r="E214" s="44">
        <f t="shared" si="57"/>
        <v>0</v>
      </c>
      <c r="F214" s="44">
        <v>146</v>
      </c>
      <c r="G214" s="70">
        <f t="shared" si="58"/>
        <v>0</v>
      </c>
      <c r="H214" s="44">
        <f t="shared" si="59"/>
        <v>273</v>
      </c>
      <c r="I214" s="44">
        <v>273</v>
      </c>
      <c r="J214" s="44">
        <f t="shared" si="60"/>
        <v>0</v>
      </c>
      <c r="K214" s="44">
        <f t="shared" si="64"/>
        <v>576</v>
      </c>
      <c r="L214" s="70">
        <f t="shared" si="65"/>
        <v>0</v>
      </c>
      <c r="M214" s="70">
        <v>3943</v>
      </c>
      <c r="N214" s="70">
        <v>8607</v>
      </c>
      <c r="O214" s="46"/>
      <c r="P214" s="46"/>
      <c r="Q214" s="44"/>
      <c r="R214" s="44"/>
      <c r="S214" s="70">
        <v>82581</v>
      </c>
      <c r="T214" s="70"/>
      <c r="U214" s="70">
        <f t="shared" si="35"/>
        <v>95131</v>
      </c>
      <c r="V214" s="46">
        <f t="shared" si="61"/>
        <v>-1</v>
      </c>
      <c r="W214" s="46">
        <f t="shared" si="62"/>
        <v>95130</v>
      </c>
      <c r="X214" s="135">
        <v>95130</v>
      </c>
      <c r="Y214" s="46">
        <f t="shared" si="63"/>
        <v>0</v>
      </c>
    </row>
    <row r="215" spans="1:25" hidden="1" x14ac:dyDescent="0.25">
      <c r="B215" s="43" t="s">
        <v>39</v>
      </c>
      <c r="C215" s="44">
        <f t="shared" si="56"/>
        <v>6233</v>
      </c>
      <c r="D215" s="44">
        <v>6233</v>
      </c>
      <c r="E215" s="44">
        <f t="shared" si="57"/>
        <v>0</v>
      </c>
      <c r="F215" s="44">
        <v>146</v>
      </c>
      <c r="G215" s="70">
        <f t="shared" si="58"/>
        <v>0</v>
      </c>
      <c r="H215" s="44">
        <f t="shared" si="59"/>
        <v>273</v>
      </c>
      <c r="I215" s="44">
        <v>273</v>
      </c>
      <c r="J215" s="44">
        <f t="shared" si="60"/>
        <v>0</v>
      </c>
      <c r="K215" s="44">
        <f t="shared" si="64"/>
        <v>576</v>
      </c>
      <c r="L215" s="70">
        <f t="shared" si="65"/>
        <v>0</v>
      </c>
      <c r="M215" s="70">
        <v>3943</v>
      </c>
      <c r="N215" s="70">
        <v>8615</v>
      </c>
      <c r="O215" s="46"/>
      <c r="P215" s="46"/>
      <c r="Q215" s="44"/>
      <c r="R215" s="44"/>
      <c r="S215" s="70">
        <v>82581</v>
      </c>
      <c r="T215" s="70"/>
      <c r="U215" s="70">
        <f t="shared" si="35"/>
        <v>95139</v>
      </c>
      <c r="V215" s="46">
        <f t="shared" si="61"/>
        <v>0</v>
      </c>
      <c r="W215" s="46">
        <f t="shared" si="62"/>
        <v>95139</v>
      </c>
      <c r="X215" s="135">
        <v>95139</v>
      </c>
      <c r="Y215" s="46">
        <f t="shared" si="63"/>
        <v>0</v>
      </c>
    </row>
    <row r="216" spans="1:25" hidden="1" x14ac:dyDescent="0.25">
      <c r="B216" s="43" t="s">
        <v>40</v>
      </c>
      <c r="C216" s="44">
        <f t="shared" si="56"/>
        <v>6233</v>
      </c>
      <c r="D216" s="44">
        <v>6236</v>
      </c>
      <c r="E216" s="44">
        <f t="shared" si="57"/>
        <v>3</v>
      </c>
      <c r="F216" s="44">
        <v>146</v>
      </c>
      <c r="G216" s="70">
        <f t="shared" si="58"/>
        <v>438</v>
      </c>
      <c r="H216" s="44">
        <f t="shared" si="59"/>
        <v>273</v>
      </c>
      <c r="I216" s="44">
        <v>273</v>
      </c>
      <c r="J216" s="44">
        <f t="shared" si="60"/>
        <v>0</v>
      </c>
      <c r="K216" s="44">
        <f t="shared" si="64"/>
        <v>576</v>
      </c>
      <c r="L216" s="70">
        <f t="shared" si="65"/>
        <v>0</v>
      </c>
      <c r="M216" s="70">
        <v>3943</v>
      </c>
      <c r="N216" s="70">
        <v>8609</v>
      </c>
      <c r="O216" s="46"/>
      <c r="P216" s="46"/>
      <c r="Q216" s="44"/>
      <c r="R216" s="44"/>
      <c r="S216" s="70">
        <v>82581</v>
      </c>
      <c r="T216" s="70"/>
      <c r="U216" s="70">
        <f t="shared" si="35"/>
        <v>95571</v>
      </c>
      <c r="V216" s="46">
        <f t="shared" si="61"/>
        <v>0</v>
      </c>
      <c r="W216" s="46">
        <f t="shared" si="62"/>
        <v>95571</v>
      </c>
      <c r="X216" s="135">
        <v>95571</v>
      </c>
      <c r="Y216" s="46">
        <f t="shared" si="63"/>
        <v>0</v>
      </c>
    </row>
    <row r="217" spans="1:25" hidden="1" x14ac:dyDescent="0.25">
      <c r="B217" s="43" t="s">
        <v>41</v>
      </c>
      <c r="C217" s="44">
        <f t="shared" si="56"/>
        <v>6236</v>
      </c>
      <c r="D217" s="44">
        <v>6237</v>
      </c>
      <c r="E217" s="44">
        <f t="shared" si="57"/>
        <v>1</v>
      </c>
      <c r="F217" s="44">
        <v>146</v>
      </c>
      <c r="G217" s="70">
        <f t="shared" si="58"/>
        <v>146</v>
      </c>
      <c r="H217" s="44">
        <f t="shared" si="59"/>
        <v>273</v>
      </c>
      <c r="I217" s="44">
        <v>273</v>
      </c>
      <c r="J217" s="44">
        <f t="shared" si="60"/>
        <v>0</v>
      </c>
      <c r="K217" s="44">
        <f t="shared" si="64"/>
        <v>576</v>
      </c>
      <c r="L217" s="70">
        <f t="shared" si="65"/>
        <v>0</v>
      </c>
      <c r="M217" s="70">
        <v>3943</v>
      </c>
      <c r="N217" s="70">
        <v>8600</v>
      </c>
      <c r="O217" s="46"/>
      <c r="P217" s="46"/>
      <c r="Q217" s="44"/>
      <c r="R217" s="44"/>
      <c r="S217" s="70">
        <v>82581</v>
      </c>
      <c r="T217" s="70"/>
      <c r="U217" s="70">
        <f t="shared" si="35"/>
        <v>95270</v>
      </c>
      <c r="V217" s="46">
        <f t="shared" si="61"/>
        <v>0</v>
      </c>
      <c r="W217" s="46">
        <f t="shared" si="62"/>
        <v>95270</v>
      </c>
      <c r="X217" s="135">
        <v>95270</v>
      </c>
      <c r="Y217" s="46">
        <f t="shared" si="63"/>
        <v>0</v>
      </c>
    </row>
    <row r="218" spans="1:25" hidden="1" x14ac:dyDescent="0.25">
      <c r="B218" s="43" t="s">
        <v>42</v>
      </c>
      <c r="C218" s="44">
        <f t="shared" si="56"/>
        <v>6237</v>
      </c>
      <c r="D218" s="44">
        <v>6244</v>
      </c>
      <c r="E218" s="44">
        <f t="shared" si="57"/>
        <v>7</v>
      </c>
      <c r="F218" s="44">
        <v>146</v>
      </c>
      <c r="G218" s="70">
        <f t="shared" si="58"/>
        <v>1022</v>
      </c>
      <c r="H218" s="44">
        <f t="shared" si="59"/>
        <v>273</v>
      </c>
      <c r="I218" s="44">
        <v>273</v>
      </c>
      <c r="J218" s="44">
        <f t="shared" si="60"/>
        <v>0</v>
      </c>
      <c r="K218" s="44">
        <f t="shared" si="64"/>
        <v>576</v>
      </c>
      <c r="L218" s="70">
        <f t="shared" si="65"/>
        <v>0</v>
      </c>
      <c r="M218" s="70">
        <v>3943</v>
      </c>
      <c r="N218" s="70">
        <v>8604</v>
      </c>
      <c r="O218" s="46"/>
      <c r="P218" s="46"/>
      <c r="Q218" s="44"/>
      <c r="R218" s="44"/>
      <c r="S218" s="70">
        <v>82581</v>
      </c>
      <c r="T218" s="70"/>
      <c r="U218" s="70">
        <f t="shared" si="35"/>
        <v>96150</v>
      </c>
      <c r="V218" s="46">
        <f t="shared" si="61"/>
        <v>0</v>
      </c>
      <c r="W218" s="46">
        <f t="shared" si="62"/>
        <v>96150</v>
      </c>
      <c r="X218" s="135">
        <v>96150</v>
      </c>
      <c r="Y218" s="46">
        <f t="shared" si="63"/>
        <v>0</v>
      </c>
    </row>
    <row r="219" spans="1:25" hidden="1" x14ac:dyDescent="0.25">
      <c r="B219" s="43" t="s">
        <v>43</v>
      </c>
      <c r="C219" s="44">
        <f t="shared" si="56"/>
        <v>6244</v>
      </c>
      <c r="D219" s="44">
        <v>6248</v>
      </c>
      <c r="E219" s="44">
        <f t="shared" si="57"/>
        <v>4</v>
      </c>
      <c r="F219" s="44">
        <v>146</v>
      </c>
      <c r="G219" s="70">
        <f t="shared" si="58"/>
        <v>584</v>
      </c>
      <c r="H219" s="44">
        <f t="shared" si="59"/>
        <v>273</v>
      </c>
      <c r="I219" s="44">
        <v>273</v>
      </c>
      <c r="J219" s="44">
        <f t="shared" si="60"/>
        <v>0</v>
      </c>
      <c r="K219" s="44">
        <f t="shared" si="64"/>
        <v>576</v>
      </c>
      <c r="L219" s="70">
        <f t="shared" si="65"/>
        <v>0</v>
      </c>
      <c r="M219" s="70">
        <v>3943</v>
      </c>
      <c r="N219" s="70">
        <v>8612</v>
      </c>
      <c r="O219" s="46"/>
      <c r="P219" s="46"/>
      <c r="Q219" s="44"/>
      <c r="R219" s="44"/>
      <c r="S219" s="70">
        <v>82581</v>
      </c>
      <c r="T219" s="70"/>
      <c r="U219" s="70">
        <f t="shared" si="35"/>
        <v>95720</v>
      </c>
      <c r="V219" s="46">
        <f t="shared" si="61"/>
        <v>0</v>
      </c>
      <c r="W219" s="46">
        <f t="shared" si="62"/>
        <v>95720</v>
      </c>
      <c r="X219" s="135">
        <v>95720</v>
      </c>
      <c r="Y219" s="46">
        <f t="shared" si="63"/>
        <v>0</v>
      </c>
    </row>
    <row r="220" spans="1:25" hidden="1" x14ac:dyDescent="0.25">
      <c r="B220" s="43" t="s">
        <v>44</v>
      </c>
      <c r="C220" s="44">
        <f t="shared" si="56"/>
        <v>6248</v>
      </c>
      <c r="D220" s="44">
        <v>6249</v>
      </c>
      <c r="E220" s="44">
        <f t="shared" si="57"/>
        <v>1</v>
      </c>
      <c r="F220" s="44">
        <v>146</v>
      </c>
      <c r="G220" s="70">
        <f t="shared" si="58"/>
        <v>146</v>
      </c>
      <c r="H220" s="44">
        <f t="shared" si="59"/>
        <v>273</v>
      </c>
      <c r="I220" s="44">
        <v>273</v>
      </c>
      <c r="J220" s="44">
        <f t="shared" si="60"/>
        <v>0</v>
      </c>
      <c r="K220" s="44">
        <f t="shared" si="64"/>
        <v>576</v>
      </c>
      <c r="L220" s="70">
        <f t="shared" si="65"/>
        <v>0</v>
      </c>
      <c r="M220" s="70">
        <v>3943</v>
      </c>
      <c r="N220" s="70">
        <v>8652</v>
      </c>
      <c r="O220" s="46"/>
      <c r="P220" s="46"/>
      <c r="Q220" s="44"/>
      <c r="R220" s="44"/>
      <c r="S220" s="70">
        <v>82581</v>
      </c>
      <c r="T220" s="70"/>
      <c r="U220" s="70">
        <f t="shared" si="35"/>
        <v>95322</v>
      </c>
      <c r="V220" s="46">
        <f t="shared" si="61"/>
        <v>0</v>
      </c>
      <c r="W220" s="46">
        <f t="shared" si="62"/>
        <v>95322</v>
      </c>
      <c r="X220" s="135">
        <v>95322</v>
      </c>
      <c r="Y220" s="46">
        <f t="shared" si="63"/>
        <v>0</v>
      </c>
    </row>
    <row r="221" spans="1:25" hidden="1" x14ac:dyDescent="0.25">
      <c r="B221" s="43" t="s">
        <v>45</v>
      </c>
      <c r="C221" s="44">
        <f t="shared" si="56"/>
        <v>6249</v>
      </c>
      <c r="D221" s="44">
        <v>6421</v>
      </c>
      <c r="E221" s="44">
        <f t="shared" si="57"/>
        <v>172</v>
      </c>
      <c r="F221" s="44">
        <v>146</v>
      </c>
      <c r="G221" s="70">
        <f t="shared" si="58"/>
        <v>25112</v>
      </c>
      <c r="H221" s="44">
        <f t="shared" si="59"/>
        <v>273</v>
      </c>
      <c r="I221" s="44">
        <v>314</v>
      </c>
      <c r="J221" s="44">
        <f t="shared" si="60"/>
        <v>41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23616</v>
      </c>
      <c r="M221" s="70">
        <v>3943</v>
      </c>
      <c r="N221" s="70">
        <v>8709</v>
      </c>
      <c r="O221" s="46"/>
      <c r="P221" s="46"/>
      <c r="Q221" s="44"/>
      <c r="R221" s="44"/>
      <c r="S221" s="70">
        <v>82581</v>
      </c>
      <c r="T221" s="70"/>
      <c r="U221" s="70">
        <f t="shared" si="35"/>
        <v>143961</v>
      </c>
      <c r="V221" s="46">
        <f t="shared" si="61"/>
        <v>0</v>
      </c>
      <c r="W221" s="46">
        <f t="shared" si="62"/>
        <v>143961</v>
      </c>
      <c r="X221" s="135">
        <v>143961</v>
      </c>
      <c r="Y221" s="46">
        <f t="shared" si="63"/>
        <v>0</v>
      </c>
    </row>
    <row r="222" spans="1:25" ht="15.75" hidden="1" thickBot="1" x14ac:dyDescent="0.3">
      <c r="B222" s="83" t="s">
        <v>46</v>
      </c>
      <c r="C222" s="84">
        <f t="shared" si="56"/>
        <v>6421</v>
      </c>
      <c r="D222" s="84">
        <v>6668</v>
      </c>
      <c r="E222" s="84">
        <f t="shared" si="57"/>
        <v>247</v>
      </c>
      <c r="F222" s="84">
        <v>146</v>
      </c>
      <c r="G222" s="35">
        <f t="shared" si="58"/>
        <v>36062</v>
      </c>
      <c r="H222" s="84">
        <f t="shared" si="59"/>
        <v>314</v>
      </c>
      <c r="I222" s="84">
        <v>384</v>
      </c>
      <c r="J222" s="84">
        <f t="shared" ref="J222:J234" si="66">I222-H222</f>
        <v>70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40320</v>
      </c>
      <c r="M222" s="35">
        <v>3943</v>
      </c>
      <c r="N222" s="35">
        <v>8721</v>
      </c>
      <c r="O222" s="36"/>
      <c r="P222" s="36"/>
      <c r="Q222" s="84"/>
      <c r="R222" s="84"/>
      <c r="S222" s="35">
        <v>82581</v>
      </c>
      <c r="T222" s="35"/>
      <c r="U222" s="35">
        <f t="shared" si="35"/>
        <v>171627</v>
      </c>
      <c r="V222" s="36">
        <f t="shared" si="61"/>
        <v>0</v>
      </c>
      <c r="W222" s="36">
        <f t="shared" si="62"/>
        <v>171627</v>
      </c>
      <c r="X222" s="131">
        <v>171627</v>
      </c>
      <c r="Y222" s="36">
        <f t="shared" si="63"/>
        <v>0</v>
      </c>
    </row>
    <row r="223" spans="1:25" hidden="1" x14ac:dyDescent="0.25">
      <c r="A223">
        <v>2021</v>
      </c>
      <c r="B223" s="43" t="s">
        <v>35</v>
      </c>
      <c r="C223" s="44">
        <f t="shared" si="56"/>
        <v>6668</v>
      </c>
      <c r="D223" s="44">
        <v>6991</v>
      </c>
      <c r="E223" s="44">
        <f t="shared" si="57"/>
        <v>323</v>
      </c>
      <c r="F223" s="44">
        <v>146</v>
      </c>
      <c r="G223" s="70">
        <f t="shared" ref="G223:G234" si="67">E223*F223</f>
        <v>47158</v>
      </c>
      <c r="H223" s="44"/>
      <c r="I223" s="44">
        <v>51</v>
      </c>
      <c r="J223" s="44">
        <f>I223-H223+25</f>
        <v>76</v>
      </c>
      <c r="K223" s="44">
        <f t="shared" ref="K223:K234" si="68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45068</v>
      </c>
      <c r="M223" s="70">
        <v>4061</v>
      </c>
      <c r="N223" s="70"/>
      <c r="O223" s="70"/>
      <c r="P223" s="70"/>
      <c r="Q223" s="69">
        <v>120900</v>
      </c>
      <c r="R223" s="70"/>
      <c r="S223" s="70">
        <v>85058</v>
      </c>
      <c r="T223" s="70"/>
      <c r="U223" s="70">
        <f t="shared" ref="U223:U258" si="69">G223+L223+M223+N223+Q223+R223+S223+T223</f>
        <v>302245</v>
      </c>
      <c r="V223" s="46">
        <f t="shared" si="61"/>
        <v>0</v>
      </c>
      <c r="W223" s="41">
        <f t="shared" si="62"/>
        <v>302245</v>
      </c>
      <c r="X223" s="69">
        <v>302245</v>
      </c>
      <c r="Y223" s="41">
        <f t="shared" si="63"/>
        <v>0</v>
      </c>
    </row>
    <row r="224" spans="1:25" hidden="1" x14ac:dyDescent="0.25">
      <c r="B224" s="43" t="s">
        <v>36</v>
      </c>
      <c r="C224" s="44">
        <f t="shared" si="56"/>
        <v>6991</v>
      </c>
      <c r="D224" s="44">
        <v>7329</v>
      </c>
      <c r="E224" s="44">
        <f t="shared" si="57"/>
        <v>338</v>
      </c>
      <c r="F224" s="44">
        <v>146</v>
      </c>
      <c r="G224" s="70">
        <f t="shared" si="67"/>
        <v>49348</v>
      </c>
      <c r="H224" s="44">
        <f t="shared" si="59"/>
        <v>51</v>
      </c>
      <c r="I224" s="44">
        <v>163</v>
      </c>
      <c r="J224" s="44">
        <f t="shared" si="66"/>
        <v>112</v>
      </c>
      <c r="K224" s="44">
        <f t="shared" si="68"/>
        <v>1357</v>
      </c>
      <c r="L224" s="46">
        <f t="shared" ref="L224:L234" si="70">IF(K224=593,K224*J224,IF(K224=784,80*593+(J224-80)*784,IF(K224=1357,80*593+20*784+(J224-100)*1357,IF(K224=2501,80*593+20*784+100*1357+(J224-200)*2501,))))</f>
        <v>79404</v>
      </c>
      <c r="M224" s="70">
        <v>4061</v>
      </c>
      <c r="N224" s="70"/>
      <c r="O224" s="70"/>
      <c r="P224" s="70"/>
      <c r="Q224" s="70"/>
      <c r="R224" s="70"/>
      <c r="S224" s="70">
        <v>85058</v>
      </c>
      <c r="T224" s="70"/>
      <c r="U224" s="70">
        <f t="shared" si="69"/>
        <v>217871</v>
      </c>
      <c r="V224" s="46">
        <f t="shared" si="61"/>
        <v>0</v>
      </c>
      <c r="W224" s="46">
        <f t="shared" si="62"/>
        <v>217871</v>
      </c>
      <c r="X224" s="70">
        <v>217871</v>
      </c>
      <c r="Y224" s="46">
        <f t="shared" si="63"/>
        <v>0</v>
      </c>
    </row>
    <row r="225" spans="1:25" hidden="1" x14ac:dyDescent="0.25">
      <c r="B225" s="43" t="s">
        <v>37</v>
      </c>
      <c r="C225" s="44">
        <f t="shared" si="56"/>
        <v>7329</v>
      </c>
      <c r="D225" s="44">
        <v>7747</v>
      </c>
      <c r="E225" s="44">
        <f t="shared" si="57"/>
        <v>418</v>
      </c>
      <c r="F225" s="44">
        <v>146</v>
      </c>
      <c r="G225" s="70">
        <f t="shared" si="67"/>
        <v>61028</v>
      </c>
      <c r="H225" s="44">
        <f t="shared" si="59"/>
        <v>163</v>
      </c>
      <c r="I225" s="44">
        <v>196</v>
      </c>
      <c r="J225" s="44">
        <f t="shared" si="66"/>
        <v>33</v>
      </c>
      <c r="K225" s="44">
        <f t="shared" si="68"/>
        <v>593</v>
      </c>
      <c r="L225" s="46">
        <f t="shared" si="70"/>
        <v>19569</v>
      </c>
      <c r="M225" s="70">
        <v>4061</v>
      </c>
      <c r="N225" s="70"/>
      <c r="O225" s="70"/>
      <c r="P225" s="70"/>
      <c r="Q225" s="70"/>
      <c r="R225" s="70"/>
      <c r="S225" s="70">
        <v>85058</v>
      </c>
      <c r="T225" s="70"/>
      <c r="U225" s="70">
        <f t="shared" si="69"/>
        <v>169716</v>
      </c>
      <c r="V225" s="46">
        <f t="shared" si="61"/>
        <v>0</v>
      </c>
      <c r="W225" s="46">
        <f t="shared" si="62"/>
        <v>169716</v>
      </c>
      <c r="X225" s="70">
        <v>169716</v>
      </c>
      <c r="Y225" s="46">
        <f t="shared" si="63"/>
        <v>0</v>
      </c>
    </row>
    <row r="226" spans="1:25" hidden="1" x14ac:dyDescent="0.25">
      <c r="B226" s="43" t="s">
        <v>38</v>
      </c>
      <c r="C226" s="44">
        <f t="shared" si="56"/>
        <v>7747</v>
      </c>
      <c r="D226" s="44">
        <v>8222</v>
      </c>
      <c r="E226" s="44">
        <f t="shared" si="57"/>
        <v>475</v>
      </c>
      <c r="F226" s="44">
        <v>146</v>
      </c>
      <c r="G226" s="70">
        <f t="shared" si="67"/>
        <v>69350</v>
      </c>
      <c r="H226" s="44">
        <f t="shared" si="59"/>
        <v>196</v>
      </c>
      <c r="I226" s="44">
        <v>223</v>
      </c>
      <c r="J226" s="44">
        <f t="shared" si="66"/>
        <v>27</v>
      </c>
      <c r="K226" s="44">
        <f t="shared" si="68"/>
        <v>593</v>
      </c>
      <c r="L226" s="46">
        <f t="shared" si="70"/>
        <v>16011</v>
      </c>
      <c r="M226" s="70">
        <v>4061</v>
      </c>
      <c r="N226" s="70"/>
      <c r="O226" s="70"/>
      <c r="P226" s="70"/>
      <c r="Q226" s="70"/>
      <c r="R226" s="70"/>
      <c r="S226" s="70">
        <v>85058</v>
      </c>
      <c r="T226" s="70"/>
      <c r="U226" s="70">
        <f t="shared" si="69"/>
        <v>174480</v>
      </c>
      <c r="V226" s="46">
        <f t="shared" si="61"/>
        <v>0</v>
      </c>
      <c r="W226" s="46">
        <f t="shared" si="62"/>
        <v>174480</v>
      </c>
      <c r="X226" s="70">
        <v>174480</v>
      </c>
      <c r="Y226" s="46">
        <f t="shared" si="63"/>
        <v>0</v>
      </c>
    </row>
    <row r="227" spans="1:25" hidden="1" x14ac:dyDescent="0.25">
      <c r="B227" s="43" t="s">
        <v>39</v>
      </c>
      <c r="C227" s="44">
        <f t="shared" si="56"/>
        <v>8222</v>
      </c>
      <c r="D227" s="44">
        <v>8899</v>
      </c>
      <c r="E227" s="44">
        <f t="shared" si="57"/>
        <v>677</v>
      </c>
      <c r="F227" s="44">
        <v>146</v>
      </c>
      <c r="G227" s="70">
        <f t="shared" si="67"/>
        <v>98842</v>
      </c>
      <c r="H227" s="44">
        <f t="shared" si="59"/>
        <v>223</v>
      </c>
      <c r="I227" s="44">
        <v>282</v>
      </c>
      <c r="J227" s="44">
        <f t="shared" si="66"/>
        <v>59</v>
      </c>
      <c r="K227" s="44">
        <f t="shared" si="68"/>
        <v>593</v>
      </c>
      <c r="L227" s="46">
        <f t="shared" si="70"/>
        <v>34987</v>
      </c>
      <c r="M227" s="70">
        <v>4061</v>
      </c>
      <c r="N227" s="70"/>
      <c r="O227" s="70"/>
      <c r="P227" s="70"/>
      <c r="Q227" s="70"/>
      <c r="R227" s="70"/>
      <c r="S227" s="70">
        <v>85058</v>
      </c>
      <c r="T227" s="70"/>
      <c r="U227" s="70">
        <f t="shared" si="69"/>
        <v>222948</v>
      </c>
      <c r="V227" s="46">
        <f t="shared" si="61"/>
        <v>0</v>
      </c>
      <c r="W227" s="46">
        <f t="shared" si="62"/>
        <v>222948</v>
      </c>
      <c r="X227" s="70">
        <v>222948</v>
      </c>
      <c r="Y227" s="46">
        <f t="shared" si="63"/>
        <v>0</v>
      </c>
    </row>
    <row r="228" spans="1:25" hidden="1" x14ac:dyDescent="0.25">
      <c r="B228" s="43" t="s">
        <v>40</v>
      </c>
      <c r="C228" s="44">
        <f t="shared" si="56"/>
        <v>8899</v>
      </c>
      <c r="D228" s="44">
        <v>9704</v>
      </c>
      <c r="E228" s="44">
        <f t="shared" si="57"/>
        <v>805</v>
      </c>
      <c r="F228" s="44">
        <v>146</v>
      </c>
      <c r="G228" s="70">
        <f t="shared" si="67"/>
        <v>117530</v>
      </c>
      <c r="H228" s="44">
        <f t="shared" si="59"/>
        <v>282</v>
      </c>
      <c r="I228" s="44">
        <v>333</v>
      </c>
      <c r="J228" s="44">
        <f t="shared" si="66"/>
        <v>51</v>
      </c>
      <c r="K228" s="44">
        <f t="shared" si="68"/>
        <v>593</v>
      </c>
      <c r="L228" s="46">
        <f t="shared" si="70"/>
        <v>30243</v>
      </c>
      <c r="M228" s="70">
        <v>4061</v>
      </c>
      <c r="N228" s="70"/>
      <c r="O228" s="70"/>
      <c r="P228" s="70"/>
      <c r="Q228" s="70"/>
      <c r="R228" s="70"/>
      <c r="S228" s="70">
        <v>85058</v>
      </c>
      <c r="T228" s="70"/>
      <c r="U228" s="70">
        <f t="shared" si="69"/>
        <v>236892</v>
      </c>
      <c r="V228" s="46">
        <f t="shared" si="61"/>
        <v>0</v>
      </c>
      <c r="W228" s="46">
        <f t="shared" si="62"/>
        <v>236892</v>
      </c>
      <c r="X228" s="70">
        <v>236892</v>
      </c>
      <c r="Y228" s="46">
        <f t="shared" si="63"/>
        <v>0</v>
      </c>
    </row>
    <row r="229" spans="1:25" hidden="1" x14ac:dyDescent="0.25">
      <c r="B229" s="43" t="s">
        <v>41</v>
      </c>
      <c r="C229" s="44">
        <f t="shared" si="56"/>
        <v>9704</v>
      </c>
      <c r="D229" s="44">
        <v>10563</v>
      </c>
      <c r="E229" s="44">
        <f t="shared" si="57"/>
        <v>859</v>
      </c>
      <c r="F229" s="44">
        <v>146</v>
      </c>
      <c r="G229" s="70">
        <f t="shared" si="67"/>
        <v>125414</v>
      </c>
      <c r="H229" s="44">
        <f t="shared" si="59"/>
        <v>333</v>
      </c>
      <c r="I229" s="44">
        <v>365</v>
      </c>
      <c r="J229" s="44">
        <f t="shared" si="66"/>
        <v>32</v>
      </c>
      <c r="K229" s="44">
        <f t="shared" si="68"/>
        <v>593</v>
      </c>
      <c r="L229" s="46">
        <f t="shared" si="70"/>
        <v>18976</v>
      </c>
      <c r="M229" s="70">
        <v>4061</v>
      </c>
      <c r="N229" s="70"/>
      <c r="O229" s="70"/>
      <c r="P229" s="70"/>
      <c r="Q229" s="70"/>
      <c r="R229" s="70"/>
      <c r="S229" s="70">
        <v>85058</v>
      </c>
      <c r="T229" s="70"/>
      <c r="U229" s="70">
        <f t="shared" si="69"/>
        <v>233509</v>
      </c>
      <c r="V229" s="46">
        <f t="shared" si="61"/>
        <v>0</v>
      </c>
      <c r="W229" s="46">
        <f t="shared" si="62"/>
        <v>233509</v>
      </c>
      <c r="X229" s="70">
        <v>233509</v>
      </c>
      <c r="Y229" s="46">
        <f t="shared" si="63"/>
        <v>0</v>
      </c>
    </row>
    <row r="230" spans="1:25" hidden="1" x14ac:dyDescent="0.25">
      <c r="B230" s="43" t="s">
        <v>42</v>
      </c>
      <c r="C230" s="44">
        <f t="shared" si="56"/>
        <v>10563</v>
      </c>
      <c r="D230" s="44">
        <v>11301</v>
      </c>
      <c r="E230" s="44">
        <f t="shared" si="57"/>
        <v>738</v>
      </c>
      <c r="F230" s="44">
        <v>146</v>
      </c>
      <c r="G230" s="70">
        <f t="shared" si="67"/>
        <v>107748</v>
      </c>
      <c r="H230" s="44">
        <f t="shared" si="59"/>
        <v>365</v>
      </c>
      <c r="I230" s="44">
        <v>445</v>
      </c>
      <c r="J230" s="44">
        <f t="shared" si="66"/>
        <v>80</v>
      </c>
      <c r="K230" s="44">
        <f t="shared" si="68"/>
        <v>593</v>
      </c>
      <c r="L230" s="46">
        <f t="shared" si="70"/>
        <v>47440</v>
      </c>
      <c r="M230" s="70">
        <v>4061</v>
      </c>
      <c r="N230" s="70"/>
      <c r="O230" s="70"/>
      <c r="P230" s="70"/>
      <c r="Q230" s="70"/>
      <c r="R230" s="70"/>
      <c r="S230" s="70">
        <v>85058</v>
      </c>
      <c r="T230" s="70"/>
      <c r="U230" s="70">
        <f t="shared" si="69"/>
        <v>244307</v>
      </c>
      <c r="V230" s="46">
        <f t="shared" si="61"/>
        <v>0</v>
      </c>
      <c r="W230" s="46">
        <f t="shared" si="62"/>
        <v>244307</v>
      </c>
      <c r="X230" s="70">
        <v>244307</v>
      </c>
      <c r="Y230" s="46">
        <f t="shared" si="63"/>
        <v>0</v>
      </c>
    </row>
    <row r="231" spans="1:25" hidden="1" x14ac:dyDescent="0.25">
      <c r="B231" s="43" t="s">
        <v>43</v>
      </c>
      <c r="C231" s="44">
        <f t="shared" si="56"/>
        <v>11301</v>
      </c>
      <c r="D231" s="44">
        <v>12028</v>
      </c>
      <c r="E231" s="44">
        <f t="shared" si="57"/>
        <v>727</v>
      </c>
      <c r="F231" s="44">
        <v>146</v>
      </c>
      <c r="G231" s="70">
        <f t="shared" si="67"/>
        <v>106142</v>
      </c>
      <c r="H231" s="44">
        <f t="shared" si="59"/>
        <v>445</v>
      </c>
      <c r="I231" s="44">
        <v>479</v>
      </c>
      <c r="J231" s="44">
        <f t="shared" si="66"/>
        <v>34</v>
      </c>
      <c r="K231" s="44">
        <f t="shared" si="68"/>
        <v>593</v>
      </c>
      <c r="L231" s="46">
        <f t="shared" si="70"/>
        <v>20162</v>
      </c>
      <c r="M231" s="70">
        <v>4061</v>
      </c>
      <c r="N231" s="70"/>
      <c r="O231" s="70"/>
      <c r="P231" s="70"/>
      <c r="Q231" s="70"/>
      <c r="R231" s="70"/>
      <c r="S231" s="70">
        <v>85058</v>
      </c>
      <c r="T231" s="70"/>
      <c r="U231" s="70">
        <f t="shared" si="69"/>
        <v>215423</v>
      </c>
      <c r="V231" s="46">
        <f t="shared" si="61"/>
        <v>0</v>
      </c>
      <c r="W231" s="46">
        <f t="shared" si="62"/>
        <v>215423</v>
      </c>
      <c r="X231" s="70">
        <v>215423</v>
      </c>
      <c r="Y231" s="46">
        <f t="shared" si="63"/>
        <v>0</v>
      </c>
    </row>
    <row r="232" spans="1:25" hidden="1" x14ac:dyDescent="0.25">
      <c r="B232" s="43" t="s">
        <v>44</v>
      </c>
      <c r="C232" s="44">
        <f t="shared" si="56"/>
        <v>12028</v>
      </c>
      <c r="D232" s="44">
        <v>12527</v>
      </c>
      <c r="E232" s="44">
        <f t="shared" si="57"/>
        <v>499</v>
      </c>
      <c r="F232" s="44">
        <v>146</v>
      </c>
      <c r="G232" s="70">
        <f t="shared" si="67"/>
        <v>72854</v>
      </c>
      <c r="H232" s="44">
        <f t="shared" si="59"/>
        <v>479</v>
      </c>
      <c r="I232" s="44">
        <v>542</v>
      </c>
      <c r="J232" s="44">
        <f t="shared" si="66"/>
        <v>63</v>
      </c>
      <c r="K232" s="44">
        <f t="shared" si="68"/>
        <v>593</v>
      </c>
      <c r="L232" s="46">
        <f t="shared" si="70"/>
        <v>37359</v>
      </c>
      <c r="M232" s="70">
        <v>4061</v>
      </c>
      <c r="N232" s="70"/>
      <c r="O232" s="70"/>
      <c r="P232" s="70"/>
      <c r="Q232" s="70"/>
      <c r="R232" s="70"/>
      <c r="S232" s="70">
        <v>85058</v>
      </c>
      <c r="T232" s="70"/>
      <c r="U232" s="70">
        <f t="shared" si="69"/>
        <v>199332</v>
      </c>
      <c r="V232" s="46">
        <f t="shared" si="61"/>
        <v>0</v>
      </c>
      <c r="W232" s="46">
        <f t="shared" si="62"/>
        <v>199332</v>
      </c>
      <c r="X232" s="70">
        <v>199332</v>
      </c>
      <c r="Y232" s="46">
        <f t="shared" si="63"/>
        <v>0</v>
      </c>
    </row>
    <row r="233" spans="1:25" hidden="1" x14ac:dyDescent="0.25">
      <c r="B233" s="43" t="s">
        <v>45</v>
      </c>
      <c r="C233" s="44">
        <f t="shared" si="56"/>
        <v>12527</v>
      </c>
      <c r="D233" s="44">
        <v>13029</v>
      </c>
      <c r="E233" s="44">
        <f t="shared" si="57"/>
        <v>502</v>
      </c>
      <c r="F233" s="44">
        <v>146</v>
      </c>
      <c r="G233" s="70">
        <f t="shared" si="67"/>
        <v>73292</v>
      </c>
      <c r="H233" s="44">
        <f t="shared" si="59"/>
        <v>542</v>
      </c>
      <c r="I233" s="44">
        <v>617</v>
      </c>
      <c r="J233" s="44">
        <f t="shared" si="66"/>
        <v>75</v>
      </c>
      <c r="K233" s="44">
        <f t="shared" si="68"/>
        <v>593</v>
      </c>
      <c r="L233" s="46">
        <f t="shared" si="70"/>
        <v>44475</v>
      </c>
      <c r="M233" s="70">
        <v>4061</v>
      </c>
      <c r="N233" s="70"/>
      <c r="O233" s="70"/>
      <c r="P233" s="70"/>
      <c r="Q233" s="70"/>
      <c r="R233" s="70"/>
      <c r="S233" s="70">
        <v>85058</v>
      </c>
      <c r="T233" s="70"/>
      <c r="U233" s="70">
        <f t="shared" si="69"/>
        <v>206886</v>
      </c>
      <c r="V233" s="46">
        <f t="shared" si="61"/>
        <v>0</v>
      </c>
      <c r="W233" s="46">
        <f t="shared" si="62"/>
        <v>206886</v>
      </c>
      <c r="X233" s="70">
        <v>206886</v>
      </c>
      <c r="Y233" s="46">
        <f t="shared" si="63"/>
        <v>0</v>
      </c>
    </row>
    <row r="234" spans="1:25" ht="15.75" hidden="1" thickBot="1" x14ac:dyDescent="0.3">
      <c r="B234" s="83" t="s">
        <v>46</v>
      </c>
      <c r="C234" s="84">
        <f t="shared" si="56"/>
        <v>13029</v>
      </c>
      <c r="D234" s="84">
        <v>13759</v>
      </c>
      <c r="E234" s="84">
        <f t="shared" si="57"/>
        <v>730</v>
      </c>
      <c r="F234" s="84">
        <v>146</v>
      </c>
      <c r="G234" s="35">
        <f t="shared" si="67"/>
        <v>106580</v>
      </c>
      <c r="H234" s="84">
        <f t="shared" si="59"/>
        <v>617</v>
      </c>
      <c r="I234" s="84">
        <v>695</v>
      </c>
      <c r="J234" s="84">
        <f t="shared" si="66"/>
        <v>78</v>
      </c>
      <c r="K234" s="84">
        <f t="shared" si="68"/>
        <v>593</v>
      </c>
      <c r="L234" s="36">
        <f t="shared" si="70"/>
        <v>46254</v>
      </c>
      <c r="M234" s="35">
        <v>4061</v>
      </c>
      <c r="N234" s="35"/>
      <c r="O234" s="35"/>
      <c r="P234" s="35"/>
      <c r="Q234" s="35"/>
      <c r="R234" s="35"/>
      <c r="S234" s="35">
        <v>85058</v>
      </c>
      <c r="T234" s="35"/>
      <c r="U234" s="35">
        <f t="shared" si="69"/>
        <v>241953</v>
      </c>
      <c r="V234" s="36">
        <f t="shared" si="61"/>
        <v>0</v>
      </c>
      <c r="W234" s="36">
        <f t="shared" si="62"/>
        <v>241953</v>
      </c>
      <c r="X234" s="35">
        <v>241953</v>
      </c>
      <c r="Y234" s="36">
        <f t="shared" si="63"/>
        <v>0</v>
      </c>
    </row>
    <row r="235" spans="1:25" hidden="1" x14ac:dyDescent="0.25">
      <c r="A235">
        <v>2022</v>
      </c>
      <c r="B235" s="43" t="s">
        <v>35</v>
      </c>
      <c r="C235" s="44">
        <f t="shared" ref="C235:C245" si="71">D234</f>
        <v>13759</v>
      </c>
      <c r="D235" s="44">
        <v>14296</v>
      </c>
      <c r="E235" s="44">
        <f t="shared" ref="E235:E245" si="72">D235-C235</f>
        <v>537</v>
      </c>
      <c r="F235" s="44">
        <v>146</v>
      </c>
      <c r="G235" s="70">
        <f t="shared" ref="G235:G245" si="73">E235*F235</f>
        <v>78402</v>
      </c>
      <c r="H235" s="44">
        <f t="shared" ref="H235:H245" si="74">I234</f>
        <v>695</v>
      </c>
      <c r="I235" s="44">
        <v>764</v>
      </c>
      <c r="J235" s="44">
        <f>I235-H235</f>
        <v>69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43884</v>
      </c>
      <c r="M235" s="70">
        <v>4353</v>
      </c>
      <c r="N235" s="70"/>
      <c r="O235" s="70"/>
      <c r="P235" s="70"/>
      <c r="Q235" s="70"/>
      <c r="R235" s="70"/>
      <c r="S235" s="70">
        <v>91182</v>
      </c>
      <c r="T235" s="70"/>
      <c r="U235" s="70">
        <f t="shared" si="69"/>
        <v>217821</v>
      </c>
      <c r="V235" s="46">
        <f t="shared" ref="V235:V245" si="75">Y234</f>
        <v>0</v>
      </c>
      <c r="W235" s="46">
        <f t="shared" ref="W235:W245" si="76">U235+V235</f>
        <v>217821</v>
      </c>
      <c r="X235" s="70">
        <v>217821</v>
      </c>
      <c r="Y235" s="46">
        <f t="shared" si="63"/>
        <v>0</v>
      </c>
    </row>
    <row r="236" spans="1:25" hidden="1" x14ac:dyDescent="0.25">
      <c r="B236" s="43" t="s">
        <v>36</v>
      </c>
      <c r="C236" s="44">
        <f t="shared" si="71"/>
        <v>14296</v>
      </c>
      <c r="D236" s="44">
        <v>14871</v>
      </c>
      <c r="E236" s="44">
        <f t="shared" si="72"/>
        <v>575</v>
      </c>
      <c r="F236" s="44">
        <v>146</v>
      </c>
      <c r="G236" s="70">
        <f t="shared" si="73"/>
        <v>83950</v>
      </c>
      <c r="H236" s="44">
        <f t="shared" si="74"/>
        <v>764</v>
      </c>
      <c r="I236" s="44">
        <v>830</v>
      </c>
      <c r="J236" s="44">
        <f t="shared" ref="J236:J246" si="77">I236-H236</f>
        <v>66</v>
      </c>
      <c r="K236" s="44">
        <f t="shared" ref="K236:K243" si="78">IF(J236&lt;=80,636,IF(AND(J236&gt;=81,J236&lt;=100),840,IF(AND(J236&gt;=101,J236&lt;=200),1455,IF(J236&gt;=201,2681,))))</f>
        <v>636</v>
      </c>
      <c r="L236" s="46">
        <f t="shared" ref="L236:L242" si="79">IF(K236=636,K236*J236,IF(K236=840,80*636+(J236-80)*840,IF(K236=1455,80*636+20*840+(J236-100)*1455,IF(K236=2501,80*636+20*840+100*1455+(J236-200)*2681,))))</f>
        <v>41976</v>
      </c>
      <c r="M236" s="70">
        <v>4353</v>
      </c>
      <c r="N236" s="70"/>
      <c r="O236" s="70"/>
      <c r="P236" s="70"/>
      <c r="Q236" s="70">
        <v>17663</v>
      </c>
      <c r="R236" s="70"/>
      <c r="S236" s="70">
        <v>91182</v>
      </c>
      <c r="T236" s="70"/>
      <c r="U236" s="70">
        <f t="shared" si="69"/>
        <v>239124</v>
      </c>
      <c r="V236" s="46">
        <f t="shared" si="75"/>
        <v>0</v>
      </c>
      <c r="W236" s="46">
        <f t="shared" si="76"/>
        <v>239124</v>
      </c>
      <c r="X236" s="70">
        <v>240000</v>
      </c>
      <c r="Y236" s="46">
        <f t="shared" si="63"/>
        <v>-876</v>
      </c>
    </row>
    <row r="237" spans="1:25" hidden="1" x14ac:dyDescent="0.25">
      <c r="B237" s="43" t="s">
        <v>37</v>
      </c>
      <c r="C237" s="44">
        <f t="shared" si="71"/>
        <v>14871</v>
      </c>
      <c r="D237" s="44">
        <v>15364</v>
      </c>
      <c r="E237" s="44">
        <f t="shared" si="72"/>
        <v>493</v>
      </c>
      <c r="F237" s="44">
        <v>146</v>
      </c>
      <c r="G237" s="70">
        <f t="shared" si="73"/>
        <v>71978</v>
      </c>
      <c r="H237" s="44">
        <f t="shared" si="74"/>
        <v>830</v>
      </c>
      <c r="I237" s="44">
        <v>884</v>
      </c>
      <c r="J237" s="44">
        <f t="shared" si="77"/>
        <v>54</v>
      </c>
      <c r="K237" s="44">
        <f t="shared" si="78"/>
        <v>636</v>
      </c>
      <c r="L237" s="46">
        <f t="shared" si="79"/>
        <v>34344</v>
      </c>
      <c r="M237" s="70">
        <v>4353</v>
      </c>
      <c r="N237" s="70"/>
      <c r="O237" s="70"/>
      <c r="P237" s="70"/>
      <c r="Q237" s="70"/>
      <c r="R237" s="70"/>
      <c r="S237" s="70">
        <v>91182</v>
      </c>
      <c r="T237" s="70"/>
      <c r="U237" s="70">
        <f t="shared" si="69"/>
        <v>201857</v>
      </c>
      <c r="V237" s="46">
        <f t="shared" si="75"/>
        <v>-876</v>
      </c>
      <c r="W237" s="46">
        <f t="shared" si="76"/>
        <v>200981</v>
      </c>
      <c r="X237" s="70">
        <v>201000</v>
      </c>
      <c r="Y237" s="46">
        <f t="shared" si="63"/>
        <v>-19</v>
      </c>
    </row>
    <row r="238" spans="1:25" hidden="1" x14ac:dyDescent="0.25">
      <c r="B238" s="43" t="s">
        <v>38</v>
      </c>
      <c r="C238" s="44">
        <f t="shared" si="71"/>
        <v>15364</v>
      </c>
      <c r="D238" s="44">
        <v>15976</v>
      </c>
      <c r="E238" s="44">
        <f t="shared" si="72"/>
        <v>612</v>
      </c>
      <c r="F238" s="44">
        <v>146</v>
      </c>
      <c r="G238" s="70">
        <f t="shared" si="73"/>
        <v>89352</v>
      </c>
      <c r="H238" s="44">
        <f t="shared" si="74"/>
        <v>884</v>
      </c>
      <c r="I238" s="44">
        <v>948</v>
      </c>
      <c r="J238" s="44">
        <f t="shared" si="77"/>
        <v>64</v>
      </c>
      <c r="K238" s="44">
        <f t="shared" si="78"/>
        <v>636</v>
      </c>
      <c r="L238" s="46">
        <f t="shared" si="79"/>
        <v>40704</v>
      </c>
      <c r="M238" s="70">
        <v>4353</v>
      </c>
      <c r="N238" s="70"/>
      <c r="O238" s="70"/>
      <c r="P238" s="70"/>
      <c r="Q238" s="70"/>
      <c r="R238" s="70"/>
      <c r="S238" s="70">
        <v>91182</v>
      </c>
      <c r="T238" s="70"/>
      <c r="U238" s="70">
        <f t="shared" si="69"/>
        <v>225591</v>
      </c>
      <c r="V238" s="46">
        <f t="shared" si="75"/>
        <v>-19</v>
      </c>
      <c r="W238" s="46">
        <f t="shared" si="76"/>
        <v>225572</v>
      </c>
      <c r="X238" s="70">
        <v>225572</v>
      </c>
      <c r="Y238" s="46">
        <f t="shared" si="63"/>
        <v>0</v>
      </c>
    </row>
    <row r="239" spans="1:25" hidden="1" x14ac:dyDescent="0.25">
      <c r="B239" s="43" t="s">
        <v>39</v>
      </c>
      <c r="C239" s="44">
        <f t="shared" si="71"/>
        <v>15976</v>
      </c>
      <c r="D239" s="44">
        <v>16559</v>
      </c>
      <c r="E239" s="44">
        <f t="shared" si="72"/>
        <v>583</v>
      </c>
      <c r="F239" s="44">
        <v>146</v>
      </c>
      <c r="G239" s="70">
        <f t="shared" si="73"/>
        <v>85118</v>
      </c>
      <c r="H239" s="44">
        <f t="shared" si="74"/>
        <v>948</v>
      </c>
      <c r="I239" s="44">
        <v>979</v>
      </c>
      <c r="J239" s="44">
        <f t="shared" si="77"/>
        <v>31</v>
      </c>
      <c r="K239" s="44">
        <f t="shared" si="78"/>
        <v>636</v>
      </c>
      <c r="L239" s="46">
        <f t="shared" si="79"/>
        <v>19716</v>
      </c>
      <c r="M239" s="70">
        <v>4353</v>
      </c>
      <c r="N239" s="70"/>
      <c r="O239" s="70"/>
      <c r="P239" s="70"/>
      <c r="Q239" s="70"/>
      <c r="R239" s="70"/>
      <c r="S239" s="70">
        <v>91182</v>
      </c>
      <c r="T239" s="70"/>
      <c r="U239" s="70">
        <f t="shared" si="69"/>
        <v>200369</v>
      </c>
      <c r="V239" s="46">
        <f t="shared" si="75"/>
        <v>0</v>
      </c>
      <c r="W239" s="46">
        <f t="shared" si="76"/>
        <v>200369</v>
      </c>
      <c r="X239" s="70">
        <v>200369</v>
      </c>
      <c r="Y239" s="46">
        <f t="shared" si="63"/>
        <v>0</v>
      </c>
    </row>
    <row r="240" spans="1:25" hidden="1" x14ac:dyDescent="0.25">
      <c r="B240" s="43" t="s">
        <v>40</v>
      </c>
      <c r="C240" s="44">
        <f t="shared" si="71"/>
        <v>16559</v>
      </c>
      <c r="D240" s="44">
        <v>17129</v>
      </c>
      <c r="E240" s="44">
        <f t="shared" si="72"/>
        <v>570</v>
      </c>
      <c r="F240" s="44">
        <v>146</v>
      </c>
      <c r="G240" s="70">
        <f t="shared" si="73"/>
        <v>83220</v>
      </c>
      <c r="H240" s="44">
        <f t="shared" si="74"/>
        <v>979</v>
      </c>
      <c r="I240" s="44">
        <v>994</v>
      </c>
      <c r="J240" s="44">
        <f t="shared" si="77"/>
        <v>15</v>
      </c>
      <c r="K240" s="44">
        <f t="shared" si="78"/>
        <v>636</v>
      </c>
      <c r="L240" s="46">
        <f t="shared" si="79"/>
        <v>9540</v>
      </c>
      <c r="M240" s="70">
        <v>4353</v>
      </c>
      <c r="N240" s="70"/>
      <c r="O240" s="70"/>
      <c r="P240" s="70"/>
      <c r="Q240" s="70"/>
      <c r="R240" s="70"/>
      <c r="S240" s="70">
        <v>91182</v>
      </c>
      <c r="T240" s="70"/>
      <c r="U240" s="70">
        <f t="shared" si="69"/>
        <v>188295</v>
      </c>
      <c r="V240" s="46">
        <f t="shared" si="75"/>
        <v>0</v>
      </c>
      <c r="W240" s="46">
        <f t="shared" si="76"/>
        <v>188295</v>
      </c>
      <c r="X240" s="70">
        <v>200000</v>
      </c>
      <c r="Y240" s="46">
        <f t="shared" si="63"/>
        <v>-11705</v>
      </c>
    </row>
    <row r="241" spans="1:25" hidden="1" x14ac:dyDescent="0.25">
      <c r="B241" s="43" t="s">
        <v>41</v>
      </c>
      <c r="C241" s="44">
        <f t="shared" si="71"/>
        <v>17129</v>
      </c>
      <c r="D241" s="44">
        <v>17917</v>
      </c>
      <c r="E241" s="44">
        <f t="shared" si="72"/>
        <v>788</v>
      </c>
      <c r="F241" s="44">
        <v>146</v>
      </c>
      <c r="G241" s="70">
        <f t="shared" si="73"/>
        <v>115048</v>
      </c>
      <c r="H241" s="44">
        <f t="shared" si="74"/>
        <v>994</v>
      </c>
      <c r="I241" s="44">
        <v>1002</v>
      </c>
      <c r="J241" s="44">
        <f t="shared" si="77"/>
        <v>8</v>
      </c>
      <c r="K241" s="44">
        <f t="shared" si="78"/>
        <v>636</v>
      </c>
      <c r="L241" s="46">
        <f t="shared" si="79"/>
        <v>5088</v>
      </c>
      <c r="M241" s="70">
        <v>4353</v>
      </c>
      <c r="N241" s="70"/>
      <c r="O241" s="70"/>
      <c r="P241" s="70"/>
      <c r="Q241" s="70"/>
      <c r="R241" s="70"/>
      <c r="S241" s="70">
        <v>91182</v>
      </c>
      <c r="T241" s="70"/>
      <c r="U241" s="70">
        <f t="shared" si="69"/>
        <v>215671</v>
      </c>
      <c r="V241" s="46">
        <f t="shared" si="75"/>
        <v>-11705</v>
      </c>
      <c r="W241" s="46">
        <f t="shared" si="76"/>
        <v>203966</v>
      </c>
      <c r="X241" s="70">
        <v>204000</v>
      </c>
      <c r="Y241" s="46">
        <f t="shared" si="63"/>
        <v>-34</v>
      </c>
    </row>
    <row r="242" spans="1:25" hidden="1" x14ac:dyDescent="0.25">
      <c r="B242" s="43" t="s">
        <v>42</v>
      </c>
      <c r="C242" s="44">
        <f t="shared" si="71"/>
        <v>17917</v>
      </c>
      <c r="D242" s="44">
        <v>18666</v>
      </c>
      <c r="E242" s="44">
        <f t="shared" si="72"/>
        <v>749</v>
      </c>
      <c r="F242" s="44">
        <v>146</v>
      </c>
      <c r="G242" s="70">
        <f t="shared" si="73"/>
        <v>109354</v>
      </c>
      <c r="H242" s="44">
        <f t="shared" si="74"/>
        <v>1002</v>
      </c>
      <c r="I242" s="44">
        <v>1011</v>
      </c>
      <c r="J242" s="44">
        <f t="shared" si="77"/>
        <v>9</v>
      </c>
      <c r="K242" s="44">
        <f t="shared" si="78"/>
        <v>636</v>
      </c>
      <c r="L242" s="46">
        <f t="shared" si="79"/>
        <v>5724</v>
      </c>
      <c r="M242" s="70">
        <v>4353</v>
      </c>
      <c r="N242" s="70"/>
      <c r="O242" s="70"/>
      <c r="P242" s="70"/>
      <c r="Q242" s="70"/>
      <c r="R242" s="70"/>
      <c r="S242" s="70">
        <v>91182</v>
      </c>
      <c r="T242" s="70"/>
      <c r="U242" s="70">
        <f t="shared" si="69"/>
        <v>210613</v>
      </c>
      <c r="V242" s="46">
        <f t="shared" si="75"/>
        <v>-34</v>
      </c>
      <c r="W242" s="46">
        <f t="shared" si="76"/>
        <v>210579</v>
      </c>
      <c r="X242" s="135"/>
      <c r="Y242" s="46">
        <f t="shared" si="63"/>
        <v>210579</v>
      </c>
    </row>
    <row r="243" spans="1:25" hidden="1" x14ac:dyDescent="0.25">
      <c r="B243" s="43" t="s">
        <v>43</v>
      </c>
      <c r="C243" s="44">
        <f t="shared" si="71"/>
        <v>18666</v>
      </c>
      <c r="D243" s="44">
        <v>19286</v>
      </c>
      <c r="E243" s="44">
        <f t="shared" si="72"/>
        <v>620</v>
      </c>
      <c r="F243" s="44">
        <v>146</v>
      </c>
      <c r="G243" s="70">
        <f t="shared" si="73"/>
        <v>90520</v>
      </c>
      <c r="H243" s="44">
        <f t="shared" si="74"/>
        <v>1011</v>
      </c>
      <c r="I243" s="44">
        <v>1071</v>
      </c>
      <c r="J243" s="44">
        <f t="shared" si="77"/>
        <v>60</v>
      </c>
      <c r="K243" s="44">
        <f t="shared" si="78"/>
        <v>636</v>
      </c>
      <c r="L243" s="46">
        <f>IF(K243=636,K243*J243,IF(K243=840,80*636+(J243-80)*840,IF(K243=1455,80*636+20*840+(J243-100)*1455,IF(K243=2681,80*636+20*840+100*1455+(J243-200)*2681,))))</f>
        <v>38160</v>
      </c>
      <c r="M243" s="70">
        <v>4353</v>
      </c>
      <c r="N243" s="70"/>
      <c r="O243" s="70"/>
      <c r="P243" s="70"/>
      <c r="Q243" s="70"/>
      <c r="R243" s="70"/>
      <c r="S243" s="70">
        <v>91182</v>
      </c>
      <c r="T243" s="70"/>
      <c r="U243" s="70">
        <f t="shared" si="69"/>
        <v>224215</v>
      </c>
      <c r="V243" s="46">
        <f t="shared" si="75"/>
        <v>210579</v>
      </c>
      <c r="W243" s="46">
        <f t="shared" si="76"/>
        <v>434794</v>
      </c>
      <c r="X243" s="70">
        <v>435000</v>
      </c>
      <c r="Y243" s="46">
        <f t="shared" si="63"/>
        <v>-206</v>
      </c>
    </row>
    <row r="244" spans="1:25" hidden="1" x14ac:dyDescent="0.25">
      <c r="B244" s="43" t="s">
        <v>44</v>
      </c>
      <c r="C244" s="44">
        <f t="shared" si="71"/>
        <v>19286</v>
      </c>
      <c r="D244" s="44">
        <v>19931</v>
      </c>
      <c r="E244" s="44">
        <f t="shared" si="72"/>
        <v>645</v>
      </c>
      <c r="F244" s="44">
        <v>146</v>
      </c>
      <c r="G244" s="70">
        <f t="shared" si="73"/>
        <v>94170</v>
      </c>
      <c r="H244" s="44">
        <f t="shared" si="74"/>
        <v>1071</v>
      </c>
      <c r="I244" s="44">
        <v>1147</v>
      </c>
      <c r="J244" s="44">
        <f t="shared" si="77"/>
        <v>76</v>
      </c>
      <c r="K244" s="44">
        <f>IF(J244&lt;=40,636,IF(AND(J244&gt;=41,J244&lt;=80),840,IF(AND(J244&gt;=81,J244&lt;=100),1455,IF(J244&gt;=101,2681,))))</f>
        <v>840</v>
      </c>
      <c r="L244" s="46">
        <f>IF(K244=636,K244*J244,IF(K244=840,40*636+(J244-40)*840,IF(K244=1455,40*636+40*840+(J244-80)*1455,IF(K244=2681,40*636+40*840+20*1455+(J244-100)*2681,))))</f>
        <v>55680</v>
      </c>
      <c r="M244" s="70">
        <v>4353</v>
      </c>
      <c r="N244" s="70"/>
      <c r="O244" s="70"/>
      <c r="P244" s="70"/>
      <c r="Q244" s="70"/>
      <c r="R244" s="70"/>
      <c r="S244" s="70">
        <v>91182</v>
      </c>
      <c r="T244" s="70"/>
      <c r="U244" s="70">
        <f t="shared" si="69"/>
        <v>245385</v>
      </c>
      <c r="V244" s="46">
        <f t="shared" si="75"/>
        <v>-206</v>
      </c>
      <c r="W244" s="46">
        <f t="shared" si="76"/>
        <v>245179</v>
      </c>
      <c r="X244" s="216"/>
      <c r="Y244" s="46">
        <f t="shared" si="63"/>
        <v>245179</v>
      </c>
    </row>
    <row r="245" spans="1:25" hidden="1" x14ac:dyDescent="0.25">
      <c r="B245" s="43" t="s">
        <v>45</v>
      </c>
      <c r="C245" s="44">
        <f t="shared" si="71"/>
        <v>19931</v>
      </c>
      <c r="D245" s="44">
        <v>20554</v>
      </c>
      <c r="E245" s="44">
        <f t="shared" si="72"/>
        <v>623</v>
      </c>
      <c r="F245" s="44">
        <v>146</v>
      </c>
      <c r="G245" s="70">
        <f t="shared" si="73"/>
        <v>90958</v>
      </c>
      <c r="H245" s="44">
        <f t="shared" si="74"/>
        <v>1147</v>
      </c>
      <c r="I245" s="44">
        <v>1222</v>
      </c>
      <c r="J245" s="44">
        <f t="shared" si="77"/>
        <v>75</v>
      </c>
      <c r="K245" s="44">
        <f>IF(J245&lt;=40,636,IF(AND(J245&gt;=41,J245&lt;=80),840,IF(AND(J245&gt;=81,J245&lt;=100),1455,IF(J245&gt;=101,2681,))))</f>
        <v>840</v>
      </c>
      <c r="L245" s="46">
        <f>IF(K245=636,K245*J245,IF(K245=840,40*636+(J245-40)*840,IF(K245=1455,40*636+40*840+(J245-80)*1455,IF(K245=2681,40*636+40*840+20*1455+(J245-100)*2681,))))</f>
        <v>54840</v>
      </c>
      <c r="M245" s="70">
        <v>4353</v>
      </c>
      <c r="N245" s="70"/>
      <c r="O245" s="70"/>
      <c r="P245" s="70"/>
      <c r="Q245" s="70"/>
      <c r="R245" s="70"/>
      <c r="S245" s="70">
        <v>91182</v>
      </c>
      <c r="T245" s="70"/>
      <c r="U245" s="70">
        <f t="shared" si="69"/>
        <v>241333</v>
      </c>
      <c r="V245" s="46">
        <f t="shared" si="75"/>
        <v>245179</v>
      </c>
      <c r="W245" s="46">
        <f t="shared" si="76"/>
        <v>486512</v>
      </c>
      <c r="X245" s="70">
        <v>487000</v>
      </c>
      <c r="Y245" s="46">
        <f t="shared" si="63"/>
        <v>-488</v>
      </c>
    </row>
    <row r="246" spans="1:25" ht="15.75" hidden="1" thickBot="1" x14ac:dyDescent="0.3">
      <c r="B246" s="83" t="s">
        <v>46</v>
      </c>
      <c r="C246" s="84">
        <f t="shared" ref="C246" si="80">D245</f>
        <v>20554</v>
      </c>
      <c r="D246" s="84">
        <v>21111</v>
      </c>
      <c r="E246" s="84">
        <f t="shared" ref="E246" si="81">D246-C246</f>
        <v>557</v>
      </c>
      <c r="F246" s="84">
        <v>146</v>
      </c>
      <c r="G246" s="35">
        <f t="shared" ref="G246" si="82">E246*F246</f>
        <v>81322</v>
      </c>
      <c r="H246" s="84">
        <f t="shared" ref="H246" si="83">I245</f>
        <v>1222</v>
      </c>
      <c r="I246" s="84">
        <v>1292</v>
      </c>
      <c r="J246" s="84">
        <f t="shared" si="77"/>
        <v>70</v>
      </c>
      <c r="K246" s="84">
        <f>IF(J246&lt;=40,636,IF(AND(J246&gt;=41,J246&lt;=80),840,IF(AND(J246&gt;=81,J246&lt;=100),1455,IF(J246&gt;=101,2681,))))</f>
        <v>840</v>
      </c>
      <c r="L246" s="36">
        <f>IF(K246=636,K246*J246,IF(K246=840,40*636+(J246-40)*840,IF(K246=1455,40*636+40*840+(J246-80)*1455,IF(K246=2681,40*636+40*840+20*1455+(J246-100)*2681,))))</f>
        <v>50640</v>
      </c>
      <c r="M246" s="35">
        <v>4353</v>
      </c>
      <c r="N246" s="35"/>
      <c r="O246" s="35"/>
      <c r="P246" s="35"/>
      <c r="Q246" s="35"/>
      <c r="R246" s="35"/>
      <c r="S246" s="35">
        <v>91182</v>
      </c>
      <c r="T246" s="35"/>
      <c r="U246" s="35">
        <f t="shared" si="69"/>
        <v>227497</v>
      </c>
      <c r="V246" s="36">
        <f t="shared" ref="V246" si="84">Y245</f>
        <v>-488</v>
      </c>
      <c r="W246" s="36">
        <f t="shared" ref="W246" si="85">U246+V246</f>
        <v>227009</v>
      </c>
      <c r="X246" s="35">
        <v>288000</v>
      </c>
      <c r="Y246" s="36">
        <f t="shared" si="63"/>
        <v>-60991</v>
      </c>
    </row>
    <row r="247" spans="1:25" x14ac:dyDescent="0.25">
      <c r="A247">
        <v>2023</v>
      </c>
      <c r="B247" s="43" t="s">
        <v>35</v>
      </c>
      <c r="C247" s="44">
        <f t="shared" ref="C247:C270" si="86">D246</f>
        <v>21111</v>
      </c>
      <c r="D247" s="44">
        <v>21816</v>
      </c>
      <c r="E247" s="44">
        <f t="shared" ref="E247:E270" si="87">D247-C247</f>
        <v>705</v>
      </c>
      <c r="F247" s="44">
        <v>165</v>
      </c>
      <c r="G247" s="70">
        <f t="shared" ref="G247:G270" si="88">E247*F247</f>
        <v>116325</v>
      </c>
      <c r="H247" s="44">
        <f t="shared" ref="H247:H270" si="89">I246</f>
        <v>1292</v>
      </c>
      <c r="I247" s="44">
        <v>1370</v>
      </c>
      <c r="J247" s="44">
        <f t="shared" ref="J247:J270" si="90">I247-H247</f>
        <v>78</v>
      </c>
      <c r="K247" s="44">
        <f>IF(J247&lt;=40,717,IF(AND(J247&gt;=41,J247&lt;=80),948,IF(AND(J247&gt;=81,J247&lt;=100),1641,IF(J247&gt;=101,3024,))))</f>
        <v>948</v>
      </c>
      <c r="L247" s="46">
        <f>IF(K247=717,K247*J247,IF(K247=948,40*717+(J247-40)*948,IF(K247=1641,40*717+40*948+(J247-80)*1641,IF(K247=3024,40*717+40*948+20*1641+(J247-100)*3024,))))</f>
        <v>64704</v>
      </c>
      <c r="M247" s="70">
        <v>4910</v>
      </c>
      <c r="N247" s="70"/>
      <c r="O247" s="70"/>
      <c r="P247" s="70"/>
      <c r="Q247" s="70"/>
      <c r="R247" s="70"/>
      <c r="S247" s="70">
        <v>122853</v>
      </c>
      <c r="T247" s="70"/>
      <c r="U247" s="70">
        <f t="shared" si="69"/>
        <v>308792</v>
      </c>
      <c r="V247" s="46">
        <f t="shared" ref="V247:V270" si="91">Y246</f>
        <v>-60991</v>
      </c>
      <c r="W247" s="46">
        <f t="shared" ref="W247:W270" si="92">U247+V247</f>
        <v>247801</v>
      </c>
      <c r="X247" s="70">
        <v>250000</v>
      </c>
      <c r="Y247" s="46">
        <f t="shared" si="63"/>
        <v>-2199</v>
      </c>
    </row>
    <row r="248" spans="1:25" x14ac:dyDescent="0.25">
      <c r="B248" s="43" t="s">
        <v>36</v>
      </c>
      <c r="C248" s="44">
        <f t="shared" si="86"/>
        <v>21816</v>
      </c>
      <c r="D248" s="44">
        <v>22596</v>
      </c>
      <c r="E248" s="44">
        <f t="shared" si="87"/>
        <v>780</v>
      </c>
      <c r="F248" s="44">
        <v>165</v>
      </c>
      <c r="G248" s="70">
        <f t="shared" si="88"/>
        <v>128700</v>
      </c>
      <c r="H248" s="44">
        <f t="shared" si="89"/>
        <v>1370</v>
      </c>
      <c r="I248" s="44">
        <v>1441</v>
      </c>
      <c r="J248" s="44">
        <f t="shared" si="90"/>
        <v>71</v>
      </c>
      <c r="K248" s="44">
        <f t="shared" ref="K248:K258" si="93">IF(J248&lt;=40,717,IF(AND(J248&gt;=41,J248&lt;=80),948,IF(AND(J248&gt;=81,J248&lt;=100),1641,IF(J248&gt;=101,3024,))))</f>
        <v>948</v>
      </c>
      <c r="L248" s="46">
        <f t="shared" ref="L248:L258" si="94">IF(K248=717,K248*J248,IF(K248=948,40*717+(J248-40)*948,IF(K248=1641,40*717+40*948+(J248-80)*1641,IF(K248=3024,40*717+40*948+20*1641+(J248-100)*3024,))))</f>
        <v>58068</v>
      </c>
      <c r="M248" s="70">
        <v>4910</v>
      </c>
      <c r="N248" s="70"/>
      <c r="O248" s="70"/>
      <c r="P248" s="70"/>
      <c r="Q248" s="70"/>
      <c r="R248" s="70"/>
      <c r="S248" s="70">
        <v>122853</v>
      </c>
      <c r="T248" s="70"/>
      <c r="U248" s="70">
        <f t="shared" si="69"/>
        <v>314531</v>
      </c>
      <c r="V248" s="46">
        <f t="shared" si="91"/>
        <v>-2199</v>
      </c>
      <c r="W248" s="46">
        <f t="shared" si="92"/>
        <v>312332</v>
      </c>
      <c r="X248" s="70">
        <v>320000</v>
      </c>
      <c r="Y248" s="46">
        <f t="shared" si="63"/>
        <v>-7668</v>
      </c>
    </row>
    <row r="249" spans="1:25" x14ac:dyDescent="0.25">
      <c r="B249" s="43" t="s">
        <v>37</v>
      </c>
      <c r="C249" s="44">
        <f t="shared" si="86"/>
        <v>22596</v>
      </c>
      <c r="D249" s="44">
        <v>23100</v>
      </c>
      <c r="E249" s="44">
        <f t="shared" si="87"/>
        <v>504</v>
      </c>
      <c r="F249" s="44">
        <v>165</v>
      </c>
      <c r="G249" s="70">
        <f t="shared" si="88"/>
        <v>83160</v>
      </c>
      <c r="H249" s="44">
        <f t="shared" si="89"/>
        <v>1441</v>
      </c>
      <c r="I249" s="44">
        <v>1509</v>
      </c>
      <c r="J249" s="44">
        <f t="shared" si="90"/>
        <v>68</v>
      </c>
      <c r="K249" s="44">
        <f t="shared" si="93"/>
        <v>948</v>
      </c>
      <c r="L249" s="46">
        <f t="shared" si="94"/>
        <v>55224</v>
      </c>
      <c r="M249" s="70">
        <v>4910</v>
      </c>
      <c r="N249" s="70"/>
      <c r="O249" s="70"/>
      <c r="P249" s="70"/>
      <c r="Q249" s="70"/>
      <c r="R249" s="70"/>
      <c r="S249" s="70">
        <v>122853</v>
      </c>
      <c r="T249" s="70"/>
      <c r="U249" s="70">
        <f t="shared" si="69"/>
        <v>266147</v>
      </c>
      <c r="V249" s="46">
        <f t="shared" si="91"/>
        <v>-7668</v>
      </c>
      <c r="W249" s="46">
        <f t="shared" si="92"/>
        <v>258479</v>
      </c>
      <c r="X249" s="70">
        <v>260000</v>
      </c>
      <c r="Y249" s="46">
        <f t="shared" si="63"/>
        <v>-1521</v>
      </c>
    </row>
    <row r="250" spans="1:25" x14ac:dyDescent="0.25">
      <c r="B250" s="43" t="s">
        <v>38</v>
      </c>
      <c r="C250" s="44">
        <f t="shared" si="86"/>
        <v>23100</v>
      </c>
      <c r="D250" s="44">
        <v>23691</v>
      </c>
      <c r="E250" s="44">
        <f t="shared" si="87"/>
        <v>591</v>
      </c>
      <c r="F250" s="44">
        <v>165</v>
      </c>
      <c r="G250" s="70">
        <f t="shared" si="88"/>
        <v>97515</v>
      </c>
      <c r="H250" s="44">
        <f t="shared" si="89"/>
        <v>1509</v>
      </c>
      <c r="I250" s="44">
        <v>1569</v>
      </c>
      <c r="J250" s="44">
        <f t="shared" si="90"/>
        <v>60</v>
      </c>
      <c r="K250" s="44">
        <f t="shared" si="93"/>
        <v>948</v>
      </c>
      <c r="L250" s="46">
        <f t="shared" si="94"/>
        <v>47640</v>
      </c>
      <c r="M250" s="70">
        <v>4910</v>
      </c>
      <c r="N250" s="70"/>
      <c r="O250" s="70"/>
      <c r="P250" s="70"/>
      <c r="Q250" s="70"/>
      <c r="R250" s="70"/>
      <c r="S250" s="70">
        <v>122853</v>
      </c>
      <c r="T250" s="70"/>
      <c r="U250" s="70">
        <f t="shared" si="69"/>
        <v>272918</v>
      </c>
      <c r="V250" s="46">
        <f t="shared" si="91"/>
        <v>-1521</v>
      </c>
      <c r="W250" s="46">
        <f t="shared" si="92"/>
        <v>271397</v>
      </c>
      <c r="X250" s="70">
        <v>272000</v>
      </c>
      <c r="Y250" s="46">
        <f t="shared" si="63"/>
        <v>-603</v>
      </c>
    </row>
    <row r="251" spans="1:25" x14ac:dyDescent="0.25">
      <c r="B251" s="43" t="s">
        <v>39</v>
      </c>
      <c r="C251" s="44">
        <f t="shared" si="86"/>
        <v>23691</v>
      </c>
      <c r="D251" s="44">
        <v>24308</v>
      </c>
      <c r="E251" s="44">
        <f t="shared" si="87"/>
        <v>617</v>
      </c>
      <c r="F251" s="44">
        <v>169</v>
      </c>
      <c r="G251" s="70">
        <f t="shared" si="88"/>
        <v>104273</v>
      </c>
      <c r="H251" s="44">
        <f t="shared" si="89"/>
        <v>1569</v>
      </c>
      <c r="I251" s="44">
        <v>1576</v>
      </c>
      <c r="J251" s="44">
        <f t="shared" si="90"/>
        <v>7</v>
      </c>
      <c r="K251" s="44">
        <f t="shared" si="93"/>
        <v>717</v>
      </c>
      <c r="L251" s="46">
        <f t="shared" si="94"/>
        <v>5019</v>
      </c>
      <c r="M251" s="70">
        <v>4910</v>
      </c>
      <c r="N251" s="70"/>
      <c r="O251" s="70"/>
      <c r="P251" s="70"/>
      <c r="Q251" s="70"/>
      <c r="R251" s="70"/>
      <c r="S251" s="70">
        <v>122853</v>
      </c>
      <c r="T251" s="70"/>
      <c r="U251" s="70">
        <f t="shared" si="69"/>
        <v>237055</v>
      </c>
      <c r="V251" s="46">
        <f t="shared" si="91"/>
        <v>-603</v>
      </c>
      <c r="W251" s="46">
        <f t="shared" si="92"/>
        <v>236452</v>
      </c>
      <c r="X251" s="70">
        <v>240000</v>
      </c>
      <c r="Y251" s="46">
        <f t="shared" si="63"/>
        <v>-3548</v>
      </c>
    </row>
    <row r="252" spans="1:25" x14ac:dyDescent="0.25">
      <c r="B252" s="43" t="s">
        <v>40</v>
      </c>
      <c r="C252" s="44">
        <f t="shared" si="86"/>
        <v>24308</v>
      </c>
      <c r="D252" s="44">
        <v>24930</v>
      </c>
      <c r="E252" s="44">
        <f t="shared" si="87"/>
        <v>622</v>
      </c>
      <c r="F252" s="44">
        <v>165</v>
      </c>
      <c r="G252" s="70">
        <f t="shared" si="88"/>
        <v>102630</v>
      </c>
      <c r="H252" s="44">
        <f t="shared" si="89"/>
        <v>1576</v>
      </c>
      <c r="I252" s="44">
        <v>1579</v>
      </c>
      <c r="J252" s="44">
        <f t="shared" si="90"/>
        <v>3</v>
      </c>
      <c r="K252" s="44">
        <f t="shared" si="93"/>
        <v>717</v>
      </c>
      <c r="L252" s="46">
        <f t="shared" si="94"/>
        <v>2151</v>
      </c>
      <c r="M252" s="70">
        <v>4910</v>
      </c>
      <c r="N252" s="70"/>
      <c r="O252" s="70"/>
      <c r="P252" s="70"/>
      <c r="Q252" s="70"/>
      <c r="R252" s="70"/>
      <c r="S252" s="70">
        <v>122853</v>
      </c>
      <c r="T252" s="70"/>
      <c r="U252" s="70">
        <f t="shared" si="69"/>
        <v>232544</v>
      </c>
      <c r="V252" s="46">
        <f t="shared" si="91"/>
        <v>-3548</v>
      </c>
      <c r="W252" s="46">
        <f t="shared" si="92"/>
        <v>228996</v>
      </c>
      <c r="X252" s="70">
        <v>230000</v>
      </c>
      <c r="Y252" s="46">
        <f t="shared" si="63"/>
        <v>-1004</v>
      </c>
    </row>
    <row r="253" spans="1:25" x14ac:dyDescent="0.25">
      <c r="B253" s="43" t="s">
        <v>41</v>
      </c>
      <c r="C253" s="44">
        <f t="shared" si="86"/>
        <v>24930</v>
      </c>
      <c r="D253" s="44">
        <v>25466</v>
      </c>
      <c r="E253" s="44">
        <f t="shared" si="87"/>
        <v>536</v>
      </c>
      <c r="F253" s="44">
        <v>165</v>
      </c>
      <c r="G253" s="70">
        <f t="shared" si="88"/>
        <v>88440</v>
      </c>
      <c r="H253" s="44">
        <f t="shared" si="89"/>
        <v>1579</v>
      </c>
      <c r="I253" s="44">
        <v>1583</v>
      </c>
      <c r="J253" s="44">
        <f t="shared" si="90"/>
        <v>4</v>
      </c>
      <c r="K253" s="44">
        <f t="shared" si="93"/>
        <v>717</v>
      </c>
      <c r="L253" s="46">
        <f t="shared" si="94"/>
        <v>2868</v>
      </c>
      <c r="M253" s="70">
        <v>4910</v>
      </c>
      <c r="N253" s="70"/>
      <c r="O253" s="70"/>
      <c r="P253" s="70"/>
      <c r="Q253" s="70"/>
      <c r="R253" s="70"/>
      <c r="S253" s="70">
        <v>122853</v>
      </c>
      <c r="T253" s="70"/>
      <c r="U253" s="70">
        <f t="shared" si="69"/>
        <v>219071</v>
      </c>
      <c r="V253" s="46">
        <f t="shared" si="91"/>
        <v>-1004</v>
      </c>
      <c r="W253" s="46">
        <f t="shared" si="92"/>
        <v>218067</v>
      </c>
      <c r="X253" s="70">
        <v>220000</v>
      </c>
      <c r="Y253" s="46">
        <f t="shared" si="63"/>
        <v>-1933</v>
      </c>
    </row>
    <row r="254" spans="1:25" x14ac:dyDescent="0.25">
      <c r="B254" s="43" t="s">
        <v>42</v>
      </c>
      <c r="C254" s="44">
        <f t="shared" si="86"/>
        <v>25466</v>
      </c>
      <c r="D254" s="44">
        <v>25838</v>
      </c>
      <c r="E254" s="44">
        <f t="shared" si="87"/>
        <v>372</v>
      </c>
      <c r="F254" s="44">
        <v>165</v>
      </c>
      <c r="G254" s="70">
        <f t="shared" si="88"/>
        <v>61380</v>
      </c>
      <c r="H254" s="44">
        <f t="shared" si="89"/>
        <v>1583</v>
      </c>
      <c r="I254" s="44">
        <v>1585</v>
      </c>
      <c r="J254" s="44">
        <f t="shared" si="90"/>
        <v>2</v>
      </c>
      <c r="K254" s="44">
        <f t="shared" si="93"/>
        <v>717</v>
      </c>
      <c r="L254" s="46">
        <f t="shared" si="94"/>
        <v>1434</v>
      </c>
      <c r="M254" s="70">
        <v>4910</v>
      </c>
      <c r="N254" s="70"/>
      <c r="O254" s="70"/>
      <c r="P254" s="70"/>
      <c r="Q254" s="70"/>
      <c r="R254" s="70"/>
      <c r="S254" s="70">
        <v>122853</v>
      </c>
      <c r="T254" s="70"/>
      <c r="U254" s="70">
        <f t="shared" si="69"/>
        <v>190577</v>
      </c>
      <c r="V254" s="46">
        <f t="shared" si="91"/>
        <v>-1933</v>
      </c>
      <c r="W254" s="46">
        <f t="shared" si="92"/>
        <v>188644</v>
      </c>
      <c r="X254" s="70">
        <v>190000</v>
      </c>
      <c r="Y254" s="46">
        <f t="shared" si="63"/>
        <v>-1356</v>
      </c>
    </row>
    <row r="255" spans="1:25" x14ac:dyDescent="0.25">
      <c r="B255" s="43" t="s">
        <v>43</v>
      </c>
      <c r="C255" s="44">
        <f t="shared" si="86"/>
        <v>25838</v>
      </c>
      <c r="D255" s="44">
        <v>26298</v>
      </c>
      <c r="E255" s="44">
        <f t="shared" si="87"/>
        <v>460</v>
      </c>
      <c r="F255" s="44">
        <v>165</v>
      </c>
      <c r="G255" s="70">
        <f t="shared" si="88"/>
        <v>75900</v>
      </c>
      <c r="H255" s="44">
        <f t="shared" si="89"/>
        <v>1585</v>
      </c>
      <c r="I255" s="44">
        <v>1652</v>
      </c>
      <c r="J255" s="44">
        <f t="shared" si="90"/>
        <v>67</v>
      </c>
      <c r="K255" s="44">
        <f t="shared" si="93"/>
        <v>948</v>
      </c>
      <c r="L255" s="46">
        <f t="shared" si="94"/>
        <v>54276</v>
      </c>
      <c r="M255" s="70">
        <v>4910</v>
      </c>
      <c r="N255" s="70"/>
      <c r="O255" s="70"/>
      <c r="P255" s="70"/>
      <c r="Q255" s="70"/>
      <c r="R255" s="70"/>
      <c r="S255" s="70">
        <v>122853</v>
      </c>
      <c r="T255" s="70"/>
      <c r="U255" s="70">
        <f t="shared" si="69"/>
        <v>257939</v>
      </c>
      <c r="V255" s="46">
        <f t="shared" si="91"/>
        <v>-1356</v>
      </c>
      <c r="W255" s="46">
        <f t="shared" si="92"/>
        <v>256583</v>
      </c>
      <c r="X255" s="70">
        <v>257000</v>
      </c>
      <c r="Y255" s="46">
        <f t="shared" si="63"/>
        <v>-417</v>
      </c>
    </row>
    <row r="256" spans="1:25" x14ac:dyDescent="0.25">
      <c r="B256" s="43" t="s">
        <v>44</v>
      </c>
      <c r="C256" s="44">
        <f t="shared" si="86"/>
        <v>26298</v>
      </c>
      <c r="D256" s="44">
        <v>26706</v>
      </c>
      <c r="E256" s="44">
        <f t="shared" si="87"/>
        <v>408</v>
      </c>
      <c r="F256" s="44">
        <v>165</v>
      </c>
      <c r="G256" s="70">
        <f t="shared" si="88"/>
        <v>67320</v>
      </c>
      <c r="H256" s="44">
        <f t="shared" si="89"/>
        <v>1652</v>
      </c>
      <c r="I256" s="44">
        <v>1693</v>
      </c>
      <c r="J256" s="44">
        <f t="shared" si="90"/>
        <v>41</v>
      </c>
      <c r="K256" s="44">
        <f t="shared" si="93"/>
        <v>948</v>
      </c>
      <c r="L256" s="46">
        <f t="shared" si="94"/>
        <v>29628</v>
      </c>
      <c r="M256" s="70">
        <v>4910</v>
      </c>
      <c r="N256" s="70"/>
      <c r="O256" s="70"/>
      <c r="P256" s="70"/>
      <c r="Q256" s="70"/>
      <c r="R256" s="70"/>
      <c r="S256" s="70">
        <v>122853</v>
      </c>
      <c r="T256" s="70"/>
      <c r="U256" s="70">
        <f t="shared" si="69"/>
        <v>224711</v>
      </c>
      <c r="V256" s="46">
        <f t="shared" si="91"/>
        <v>-417</v>
      </c>
      <c r="W256" s="46">
        <f t="shared" si="92"/>
        <v>224294</v>
      </c>
      <c r="X256" s="70">
        <v>225000</v>
      </c>
      <c r="Y256" s="46">
        <f t="shared" si="63"/>
        <v>-706</v>
      </c>
    </row>
    <row r="257" spans="1:25" x14ac:dyDescent="0.25">
      <c r="B257" s="43" t="s">
        <v>45</v>
      </c>
      <c r="C257" s="44">
        <f t="shared" si="86"/>
        <v>26706</v>
      </c>
      <c r="D257" s="44">
        <v>27122</v>
      </c>
      <c r="E257" s="44">
        <f t="shared" si="87"/>
        <v>416</v>
      </c>
      <c r="F257" s="44">
        <v>165</v>
      </c>
      <c r="G257" s="70">
        <f t="shared" si="88"/>
        <v>68640</v>
      </c>
      <c r="H257" s="44">
        <f t="shared" si="89"/>
        <v>1693</v>
      </c>
      <c r="I257" s="44">
        <v>1735</v>
      </c>
      <c r="J257" s="44">
        <f t="shared" si="90"/>
        <v>42</v>
      </c>
      <c r="K257" s="44">
        <f t="shared" si="93"/>
        <v>948</v>
      </c>
      <c r="L257" s="46">
        <f t="shared" si="94"/>
        <v>30576</v>
      </c>
      <c r="M257" s="70">
        <v>4910</v>
      </c>
      <c r="N257" s="70"/>
      <c r="O257" s="70"/>
      <c r="P257" s="70"/>
      <c r="Q257" s="70"/>
      <c r="R257" s="70"/>
      <c r="S257" s="70">
        <v>122853</v>
      </c>
      <c r="T257" s="70"/>
      <c r="U257" s="70">
        <f t="shared" si="69"/>
        <v>226979</v>
      </c>
      <c r="V257" s="46">
        <f t="shared" si="91"/>
        <v>-706</v>
      </c>
      <c r="W257" s="46">
        <f t="shared" si="92"/>
        <v>226273</v>
      </c>
      <c r="X257" s="70">
        <v>227000</v>
      </c>
      <c r="Y257" s="46">
        <f t="shared" si="63"/>
        <v>-727</v>
      </c>
    </row>
    <row r="258" spans="1:25" ht="15.75" thickBot="1" x14ac:dyDescent="0.3">
      <c r="B258" s="43" t="s">
        <v>46</v>
      </c>
      <c r="C258" s="44">
        <f t="shared" si="86"/>
        <v>27122</v>
      </c>
      <c r="D258" s="44">
        <v>27621</v>
      </c>
      <c r="E258" s="44">
        <f t="shared" si="87"/>
        <v>499</v>
      </c>
      <c r="F258" s="44">
        <v>165</v>
      </c>
      <c r="G258" s="70">
        <f t="shared" si="88"/>
        <v>82335</v>
      </c>
      <c r="H258" s="44">
        <f t="shared" si="89"/>
        <v>1735</v>
      </c>
      <c r="I258" s="44">
        <v>1812</v>
      </c>
      <c r="J258" s="44">
        <f t="shared" si="90"/>
        <v>77</v>
      </c>
      <c r="K258" s="44">
        <f t="shared" si="93"/>
        <v>948</v>
      </c>
      <c r="L258" s="46">
        <f t="shared" si="94"/>
        <v>63756</v>
      </c>
      <c r="M258" s="70">
        <v>4910</v>
      </c>
      <c r="N258" s="70"/>
      <c r="O258" s="70"/>
      <c r="P258" s="70"/>
      <c r="Q258" s="70"/>
      <c r="R258" s="70"/>
      <c r="S258" s="70">
        <v>122853</v>
      </c>
      <c r="T258" s="70"/>
      <c r="U258" s="70">
        <f t="shared" si="69"/>
        <v>273854</v>
      </c>
      <c r="V258" s="46">
        <f t="shared" si="91"/>
        <v>-727</v>
      </c>
      <c r="W258" s="46">
        <f t="shared" si="92"/>
        <v>273127</v>
      </c>
      <c r="X258" s="70">
        <v>280000</v>
      </c>
      <c r="Y258" s="241">
        <f t="shared" ref="Y258:Y270" si="95">W258-X258</f>
        <v>-6873</v>
      </c>
    </row>
    <row r="259" spans="1:25" ht="15.75" thickBot="1" x14ac:dyDescent="0.3">
      <c r="A259">
        <v>2024</v>
      </c>
      <c r="B259" s="195" t="s">
        <v>35</v>
      </c>
      <c r="C259" s="175">
        <f t="shared" si="86"/>
        <v>27621</v>
      </c>
      <c r="D259" s="175">
        <v>28164</v>
      </c>
      <c r="E259" s="175">
        <f t="shared" si="87"/>
        <v>543</v>
      </c>
      <c r="F259" s="175">
        <v>171</v>
      </c>
      <c r="G259" s="177">
        <f t="shared" si="88"/>
        <v>92853</v>
      </c>
      <c r="H259" s="175">
        <f t="shared" si="89"/>
        <v>1812</v>
      </c>
      <c r="I259" s="175">
        <v>1888</v>
      </c>
      <c r="J259" s="175">
        <f t="shared" si="90"/>
        <v>76</v>
      </c>
      <c r="K259" s="175">
        <f>IF(J259&lt;=40,745,IF(AND(J259&gt;=41,J259&lt;=80),985,IF(AND(J259&gt;=81,J259&lt;=100),1705,IF(J259&gt;=101,3142,))))</f>
        <v>985</v>
      </c>
      <c r="L259" s="176">
        <f>IF(K259=745,K259*J259,IF(K259=985,40*745+(J259-40)*985,IF(K259=1705,40*745+40*985+(J259-80)*1705,IF(K259=3142,40*745+40*985+20*1705+(J259-100)*3142,))))</f>
        <v>65260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307858</v>
      </c>
      <c r="V259" s="176">
        <f t="shared" si="91"/>
        <v>-6873</v>
      </c>
      <c r="W259" s="176">
        <f t="shared" si="92"/>
        <v>300985</v>
      </c>
      <c r="X259" s="240"/>
      <c r="Y259" s="176">
        <f t="shared" si="95"/>
        <v>300985</v>
      </c>
    </row>
    <row r="260" spans="1:25" hidden="1" x14ac:dyDescent="0.25">
      <c r="B260" s="224" t="s">
        <v>36</v>
      </c>
      <c r="C260" s="225">
        <f>D259</f>
        <v>28164</v>
      </c>
      <c r="D260" s="225"/>
      <c r="E260" s="225">
        <f t="shared" si="87"/>
        <v>-28164</v>
      </c>
      <c r="F260" s="225">
        <v>171</v>
      </c>
      <c r="G260" s="223">
        <f t="shared" si="88"/>
        <v>-4816044</v>
      </c>
      <c r="H260" s="225">
        <f t="shared" si="89"/>
        <v>1888</v>
      </c>
      <c r="I260" s="225"/>
      <c r="J260" s="225">
        <f t="shared" si="90"/>
        <v>-1888</v>
      </c>
      <c r="K260" s="225">
        <f t="shared" ref="K260:K270" si="96">IF(J260&lt;=40,745,IF(AND(J260&gt;=41,J260&lt;=80),985,IF(AND(J260&gt;=81,J260&lt;=100),1705,IF(J260&gt;=101,3142,))))</f>
        <v>745</v>
      </c>
      <c r="L260" s="226">
        <f t="shared" ref="L260:L270" si="97">IF(K260=745,K260*J260,IF(K260=985,40*745+(J260-40)*985,IF(K260=1705,40*745+40*985+(J260-80)*1705,IF(K260=3142,40*745+40*985+20*1705+(J260-100)*3142,))))</f>
        <v>-1406560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98">G260+L260+M260+N260++O260+P260+Q260+R260+S260+T260</f>
        <v>-6072859</v>
      </c>
      <c r="V260" s="226">
        <f t="shared" si="91"/>
        <v>300985</v>
      </c>
      <c r="W260" s="226">
        <f t="shared" si="92"/>
        <v>-5771874</v>
      </c>
      <c r="X260" s="227"/>
      <c r="Y260" s="226">
        <f t="shared" si="95"/>
        <v>-5771874</v>
      </c>
    </row>
    <row r="261" spans="1:25" hidden="1" x14ac:dyDescent="0.25">
      <c r="B261" s="224" t="s">
        <v>37</v>
      </c>
      <c r="C261" s="225">
        <f t="shared" si="86"/>
        <v>0</v>
      </c>
      <c r="D261" s="225"/>
      <c r="E261" s="225">
        <f t="shared" si="87"/>
        <v>0</v>
      </c>
      <c r="F261" s="225">
        <v>171</v>
      </c>
      <c r="G261" s="223">
        <f t="shared" si="88"/>
        <v>0</v>
      </c>
      <c r="H261" s="225">
        <f t="shared" si="89"/>
        <v>0</v>
      </c>
      <c r="I261" s="225"/>
      <c r="J261" s="225">
        <f t="shared" si="90"/>
        <v>0</v>
      </c>
      <c r="K261" s="225">
        <f t="shared" si="96"/>
        <v>745</v>
      </c>
      <c r="L261" s="226">
        <f t="shared" si="97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98"/>
        <v>149745</v>
      </c>
      <c r="V261" s="226">
        <f t="shared" si="91"/>
        <v>-5771874</v>
      </c>
      <c r="W261" s="226">
        <f t="shared" si="92"/>
        <v>-5622129</v>
      </c>
      <c r="X261" s="227"/>
      <c r="Y261" s="226">
        <f t="shared" si="95"/>
        <v>-5622129</v>
      </c>
    </row>
    <row r="262" spans="1:25" hidden="1" x14ac:dyDescent="0.25">
      <c r="B262" s="224" t="s">
        <v>38</v>
      </c>
      <c r="C262" s="225">
        <f t="shared" si="86"/>
        <v>0</v>
      </c>
      <c r="D262" s="225"/>
      <c r="E262" s="225">
        <f t="shared" si="87"/>
        <v>0</v>
      </c>
      <c r="F262" s="225">
        <v>171</v>
      </c>
      <c r="G262" s="223">
        <f t="shared" si="88"/>
        <v>0</v>
      </c>
      <c r="H262" s="225">
        <f t="shared" si="89"/>
        <v>0</v>
      </c>
      <c r="I262" s="225"/>
      <c r="J262" s="225">
        <f t="shared" si="90"/>
        <v>0</v>
      </c>
      <c r="K262" s="225">
        <f t="shared" si="96"/>
        <v>745</v>
      </c>
      <c r="L262" s="226">
        <f t="shared" si="97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98"/>
        <v>149745</v>
      </c>
      <c r="V262" s="226">
        <f t="shared" si="91"/>
        <v>-5622129</v>
      </c>
      <c r="W262" s="226">
        <f t="shared" si="92"/>
        <v>-5472384</v>
      </c>
      <c r="X262" s="227"/>
      <c r="Y262" s="226">
        <f t="shared" si="95"/>
        <v>-5472384</v>
      </c>
    </row>
    <row r="263" spans="1:25" hidden="1" x14ac:dyDescent="0.25">
      <c r="B263" s="224" t="s">
        <v>39</v>
      </c>
      <c r="C263" s="225">
        <f t="shared" si="86"/>
        <v>0</v>
      </c>
      <c r="D263" s="225"/>
      <c r="E263" s="225">
        <f t="shared" si="87"/>
        <v>0</v>
      </c>
      <c r="F263" s="225">
        <v>171</v>
      </c>
      <c r="G263" s="223">
        <f t="shared" si="88"/>
        <v>0</v>
      </c>
      <c r="H263" s="225">
        <f t="shared" si="89"/>
        <v>0</v>
      </c>
      <c r="I263" s="225"/>
      <c r="J263" s="225">
        <f t="shared" si="90"/>
        <v>0</v>
      </c>
      <c r="K263" s="225">
        <f t="shared" si="96"/>
        <v>745</v>
      </c>
      <c r="L263" s="226">
        <f t="shared" si="97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98"/>
        <v>149745</v>
      </c>
      <c r="V263" s="226">
        <f t="shared" si="91"/>
        <v>-5472384</v>
      </c>
      <c r="W263" s="226">
        <f t="shared" si="92"/>
        <v>-5322639</v>
      </c>
      <c r="X263" s="227"/>
      <c r="Y263" s="226">
        <f t="shared" si="95"/>
        <v>-5322639</v>
      </c>
    </row>
    <row r="264" spans="1:25" hidden="1" x14ac:dyDescent="0.25">
      <c r="B264" s="224" t="s">
        <v>40</v>
      </c>
      <c r="C264" s="225">
        <f t="shared" si="86"/>
        <v>0</v>
      </c>
      <c r="D264" s="225"/>
      <c r="E264" s="225">
        <f t="shared" si="87"/>
        <v>0</v>
      </c>
      <c r="F264" s="225">
        <v>171</v>
      </c>
      <c r="G264" s="223">
        <f t="shared" si="88"/>
        <v>0</v>
      </c>
      <c r="H264" s="225">
        <f t="shared" si="89"/>
        <v>0</v>
      </c>
      <c r="I264" s="225"/>
      <c r="J264" s="225">
        <f t="shared" si="90"/>
        <v>0</v>
      </c>
      <c r="K264" s="225">
        <f t="shared" si="96"/>
        <v>745</v>
      </c>
      <c r="L264" s="226">
        <f t="shared" si="97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98"/>
        <v>149745</v>
      </c>
      <c r="V264" s="226">
        <f t="shared" si="91"/>
        <v>-5322639</v>
      </c>
      <c r="W264" s="226">
        <f t="shared" si="92"/>
        <v>-5172894</v>
      </c>
      <c r="X264" s="227"/>
      <c r="Y264" s="226">
        <f t="shared" si="95"/>
        <v>-5172894</v>
      </c>
    </row>
    <row r="265" spans="1:25" s="199" customFormat="1" hidden="1" x14ac:dyDescent="0.25">
      <c r="A265"/>
      <c r="B265" s="224" t="s">
        <v>41</v>
      </c>
      <c r="C265" s="225">
        <f t="shared" si="86"/>
        <v>0</v>
      </c>
      <c r="D265" s="225"/>
      <c r="E265" s="225">
        <f t="shared" si="87"/>
        <v>0</v>
      </c>
      <c r="F265" s="225">
        <v>171</v>
      </c>
      <c r="G265" s="223">
        <f t="shared" si="88"/>
        <v>0</v>
      </c>
      <c r="H265" s="225">
        <f t="shared" si="89"/>
        <v>0</v>
      </c>
      <c r="I265" s="225"/>
      <c r="J265" s="225">
        <f t="shared" si="90"/>
        <v>0</v>
      </c>
      <c r="K265" s="225">
        <f t="shared" si="96"/>
        <v>745</v>
      </c>
      <c r="L265" s="226">
        <f t="shared" si="97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98"/>
        <v>149745</v>
      </c>
      <c r="V265" s="226">
        <f t="shared" si="91"/>
        <v>-5172894</v>
      </c>
      <c r="W265" s="226">
        <f t="shared" si="92"/>
        <v>-5023149</v>
      </c>
      <c r="X265" s="227"/>
      <c r="Y265" s="226">
        <f t="shared" si="95"/>
        <v>-5023149</v>
      </c>
    </row>
    <row r="266" spans="1:25" hidden="1" x14ac:dyDescent="0.25">
      <c r="B266" s="224" t="s">
        <v>42</v>
      </c>
      <c r="C266" s="225">
        <f t="shared" si="86"/>
        <v>0</v>
      </c>
      <c r="D266" s="225"/>
      <c r="E266" s="225">
        <f t="shared" si="87"/>
        <v>0</v>
      </c>
      <c r="F266" s="225">
        <v>171</v>
      </c>
      <c r="G266" s="223">
        <f t="shared" si="88"/>
        <v>0</v>
      </c>
      <c r="H266" s="225">
        <f t="shared" si="89"/>
        <v>0</v>
      </c>
      <c r="I266" s="225"/>
      <c r="J266" s="225">
        <f t="shared" si="90"/>
        <v>0</v>
      </c>
      <c r="K266" s="225">
        <f t="shared" si="96"/>
        <v>745</v>
      </c>
      <c r="L266" s="226">
        <f t="shared" si="97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98"/>
        <v>149745</v>
      </c>
      <c r="V266" s="226">
        <f t="shared" si="91"/>
        <v>-5023149</v>
      </c>
      <c r="W266" s="226">
        <f t="shared" si="92"/>
        <v>-4873404</v>
      </c>
      <c r="X266" s="227"/>
      <c r="Y266" s="226">
        <f t="shared" si="95"/>
        <v>-4873404</v>
      </c>
    </row>
    <row r="267" spans="1:25" hidden="1" x14ac:dyDescent="0.25">
      <c r="B267" s="224" t="s">
        <v>43</v>
      </c>
      <c r="C267" s="225">
        <f t="shared" si="86"/>
        <v>0</v>
      </c>
      <c r="D267" s="225"/>
      <c r="E267" s="225">
        <f t="shared" si="87"/>
        <v>0</v>
      </c>
      <c r="F267" s="225">
        <v>171</v>
      </c>
      <c r="G267" s="223">
        <f t="shared" si="88"/>
        <v>0</v>
      </c>
      <c r="H267" s="225">
        <f t="shared" si="89"/>
        <v>0</v>
      </c>
      <c r="I267" s="225"/>
      <c r="J267" s="225">
        <f t="shared" si="90"/>
        <v>0</v>
      </c>
      <c r="K267" s="225">
        <f t="shared" si="96"/>
        <v>745</v>
      </c>
      <c r="L267" s="226">
        <f t="shared" si="97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98"/>
        <v>149745</v>
      </c>
      <c r="V267" s="226">
        <f t="shared" si="91"/>
        <v>-4873404</v>
      </c>
      <c r="W267" s="226">
        <f t="shared" si="92"/>
        <v>-4723659</v>
      </c>
      <c r="X267" s="227"/>
      <c r="Y267" s="226">
        <f t="shared" si="95"/>
        <v>-4723659</v>
      </c>
    </row>
    <row r="268" spans="1:25" hidden="1" x14ac:dyDescent="0.25">
      <c r="B268" s="224" t="s">
        <v>44</v>
      </c>
      <c r="C268" s="225">
        <f t="shared" si="86"/>
        <v>0</v>
      </c>
      <c r="D268" s="225"/>
      <c r="E268" s="225">
        <f t="shared" si="87"/>
        <v>0</v>
      </c>
      <c r="F268" s="225">
        <v>171</v>
      </c>
      <c r="G268" s="223">
        <f t="shared" si="88"/>
        <v>0</v>
      </c>
      <c r="H268" s="225">
        <f t="shared" si="89"/>
        <v>0</v>
      </c>
      <c r="I268" s="225"/>
      <c r="J268" s="225">
        <f t="shared" si="90"/>
        <v>0</v>
      </c>
      <c r="K268" s="225">
        <f t="shared" si="96"/>
        <v>745</v>
      </c>
      <c r="L268" s="226">
        <f t="shared" si="97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98"/>
        <v>149745</v>
      </c>
      <c r="V268" s="226">
        <f t="shared" si="91"/>
        <v>-4723659</v>
      </c>
      <c r="W268" s="226">
        <f t="shared" si="92"/>
        <v>-4573914</v>
      </c>
      <c r="X268" s="227"/>
      <c r="Y268" s="226">
        <f t="shared" si="95"/>
        <v>-4573914</v>
      </c>
    </row>
    <row r="269" spans="1:25" ht="15.75" hidden="1" thickBot="1" x14ac:dyDescent="0.3">
      <c r="B269" s="224" t="s">
        <v>45</v>
      </c>
      <c r="C269" s="225">
        <f t="shared" si="86"/>
        <v>0</v>
      </c>
      <c r="D269" s="225"/>
      <c r="E269" s="225">
        <f t="shared" si="87"/>
        <v>0</v>
      </c>
      <c r="F269" s="225">
        <v>171</v>
      </c>
      <c r="G269" s="223">
        <f t="shared" si="88"/>
        <v>0</v>
      </c>
      <c r="H269" s="225">
        <f t="shared" si="89"/>
        <v>0</v>
      </c>
      <c r="I269" s="225"/>
      <c r="J269" s="225">
        <f t="shared" si="90"/>
        <v>0</v>
      </c>
      <c r="K269" s="225">
        <f t="shared" si="96"/>
        <v>745</v>
      </c>
      <c r="L269" s="226">
        <f t="shared" si="97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98"/>
        <v>149745</v>
      </c>
      <c r="V269" s="226">
        <f t="shared" si="91"/>
        <v>-4573914</v>
      </c>
      <c r="W269" s="226">
        <f t="shared" si="92"/>
        <v>-4424169</v>
      </c>
      <c r="X269" s="227"/>
      <c r="Y269" s="226">
        <f t="shared" si="95"/>
        <v>-4424169</v>
      </c>
    </row>
    <row r="270" spans="1:25" ht="15.75" hidden="1" thickBot="1" x14ac:dyDescent="0.3">
      <c r="B270" s="195" t="s">
        <v>46</v>
      </c>
      <c r="C270" s="175">
        <f t="shared" si="86"/>
        <v>0</v>
      </c>
      <c r="D270" s="175"/>
      <c r="E270" s="175">
        <f t="shared" si="87"/>
        <v>0</v>
      </c>
      <c r="F270" s="175">
        <f>F269</f>
        <v>171</v>
      </c>
      <c r="G270" s="177">
        <f t="shared" si="88"/>
        <v>0</v>
      </c>
      <c r="H270" s="175">
        <f t="shared" si="89"/>
        <v>0</v>
      </c>
      <c r="I270" s="175"/>
      <c r="J270" s="175">
        <f t="shared" si="90"/>
        <v>0</v>
      </c>
      <c r="K270" s="225">
        <f t="shared" si="96"/>
        <v>745</v>
      </c>
      <c r="L270" s="226">
        <f t="shared" si="97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98"/>
        <v>149745</v>
      </c>
      <c r="V270" s="176">
        <f t="shared" si="91"/>
        <v>-4424169</v>
      </c>
      <c r="W270" s="176">
        <f t="shared" si="92"/>
        <v>-4274424</v>
      </c>
      <c r="X270" s="177"/>
      <c r="Y270" s="176">
        <f t="shared" si="95"/>
        <v>-4274424</v>
      </c>
    </row>
    <row r="273" spans="8:10" ht="15.75" thickBot="1" x14ac:dyDescent="0.3"/>
    <row r="274" spans="8:10" ht="15.75" thickBot="1" x14ac:dyDescent="0.3">
      <c r="H274" s="262" t="s">
        <v>166</v>
      </c>
      <c r="I274" s="263"/>
      <c r="J274" s="264"/>
    </row>
    <row r="275" spans="8:10" x14ac:dyDescent="0.25">
      <c r="H275" s="204" t="s">
        <v>109</v>
      </c>
      <c r="I275" s="205"/>
      <c r="J275" s="153">
        <v>717</v>
      </c>
    </row>
    <row r="276" spans="8:10" ht="15.75" thickBot="1" x14ac:dyDescent="0.3">
      <c r="H276" s="206" t="s">
        <v>110</v>
      </c>
      <c r="I276" s="207"/>
      <c r="J276" s="154">
        <v>4910</v>
      </c>
    </row>
    <row r="277" spans="8:10" ht="15.75" thickBot="1" x14ac:dyDescent="0.3">
      <c r="H277" s="260" t="s">
        <v>157</v>
      </c>
      <c r="I277" s="265"/>
      <c r="J277" s="261"/>
    </row>
    <row r="278" spans="8:10" ht="15.75" thickBot="1" x14ac:dyDescent="0.3">
      <c r="H278" s="260" t="s">
        <v>111</v>
      </c>
      <c r="I278" s="261"/>
      <c r="J278" s="155" t="s">
        <v>112</v>
      </c>
    </row>
    <row r="279" spans="8:10" x14ac:dyDescent="0.25">
      <c r="H279" s="208">
        <v>1</v>
      </c>
      <c r="I279" s="157">
        <v>40</v>
      </c>
      <c r="J279" s="158">
        <v>717</v>
      </c>
    </row>
    <row r="280" spans="8:10" x14ac:dyDescent="0.25">
      <c r="H280" s="209">
        <v>41</v>
      </c>
      <c r="I280" s="160">
        <v>80</v>
      </c>
      <c r="J280" s="161">
        <v>948</v>
      </c>
    </row>
    <row r="281" spans="8:10" x14ac:dyDescent="0.25">
      <c r="H281" s="210">
        <v>81</v>
      </c>
      <c r="I281" s="163">
        <v>100</v>
      </c>
      <c r="J281" s="161">
        <v>1641</v>
      </c>
    </row>
    <row r="282" spans="8:10" ht="15.75" thickBot="1" x14ac:dyDescent="0.3">
      <c r="H282" s="211">
        <v>101</v>
      </c>
      <c r="I282" s="165" t="s">
        <v>113</v>
      </c>
      <c r="J282" s="166">
        <v>3024</v>
      </c>
    </row>
    <row r="283" spans="8:10" ht="15.75" thickBot="1" x14ac:dyDescent="0.3">
      <c r="H283" s="167"/>
      <c r="I283" s="168"/>
      <c r="J283" s="169"/>
    </row>
  </sheetData>
  <mergeCells count="11">
    <mergeCell ref="H278:I278"/>
    <mergeCell ref="B1:C1"/>
    <mergeCell ref="D1:F1"/>
    <mergeCell ref="B2:C2"/>
    <mergeCell ref="D2:F2"/>
    <mergeCell ref="B3:C3"/>
    <mergeCell ref="AA5:AA6"/>
    <mergeCell ref="S4:W4"/>
    <mergeCell ref="N4:R4"/>
    <mergeCell ref="H274:J274"/>
    <mergeCell ref="H277:J277"/>
  </mergeCells>
  <phoneticPr fontId="17" type="noConversion"/>
  <conditionalFormatting sqref="Y7:Y95 Y97:Y222">
    <cfRule type="cellIs" dxfId="1352" priority="39" stopIfTrue="1" operator="lessThan">
      <formula>-0.999999</formula>
    </cfRule>
    <cfRule type="cellIs" dxfId="1351" priority="40" stopIfTrue="1" operator="greaterThan">
      <formula>0.9999999</formula>
    </cfRule>
  </conditionalFormatting>
  <conditionalFormatting sqref="J7:J222">
    <cfRule type="cellIs" dxfId="1350" priority="38" operator="greaterThan">
      <formula>100</formula>
    </cfRule>
  </conditionalFormatting>
  <conditionalFormatting sqref="X7:X192">
    <cfRule type="cellIs" dxfId="1349" priority="37" operator="lessThan">
      <formula>1</formula>
    </cfRule>
  </conditionalFormatting>
  <conditionalFormatting sqref="X194">
    <cfRule type="cellIs" dxfId="1348" priority="36" operator="lessThan">
      <formula>1</formula>
    </cfRule>
  </conditionalFormatting>
  <conditionalFormatting sqref="X196">
    <cfRule type="cellIs" dxfId="1347" priority="35" operator="lessThan">
      <formula>1</formula>
    </cfRule>
  </conditionalFormatting>
  <conditionalFormatting sqref="X199">
    <cfRule type="cellIs" dxfId="1346" priority="34" operator="lessThan">
      <formula>1</formula>
    </cfRule>
  </conditionalFormatting>
  <conditionalFormatting sqref="X200:X202">
    <cfRule type="cellIs" dxfId="1345" priority="33" operator="lessThan">
      <formula>1</formula>
    </cfRule>
  </conditionalFormatting>
  <conditionalFormatting sqref="X204">
    <cfRule type="cellIs" dxfId="1344" priority="32" operator="lessThan">
      <formula>1</formula>
    </cfRule>
  </conditionalFormatting>
  <conditionalFormatting sqref="X206">
    <cfRule type="cellIs" dxfId="1343" priority="31" operator="lessThan">
      <formula>1</formula>
    </cfRule>
  </conditionalFormatting>
  <conditionalFormatting sqref="X210">
    <cfRule type="cellIs" dxfId="1342" priority="30" operator="lessThan">
      <formula>1</formula>
    </cfRule>
  </conditionalFormatting>
  <conditionalFormatting sqref="X211">
    <cfRule type="cellIs" dxfId="1341" priority="29" operator="lessThan">
      <formula>1</formula>
    </cfRule>
  </conditionalFormatting>
  <conditionalFormatting sqref="X218">
    <cfRule type="cellIs" dxfId="1340" priority="28" operator="lessThan">
      <formula>1</formula>
    </cfRule>
  </conditionalFormatting>
  <conditionalFormatting sqref="J223:J258">
    <cfRule type="cellIs" dxfId="1339" priority="27" operator="greaterThan">
      <formula>100</formula>
    </cfRule>
  </conditionalFormatting>
  <conditionalFormatting sqref="Y235:Y241">
    <cfRule type="cellIs" dxfId="1338" priority="23" stopIfTrue="1" operator="lessThan">
      <formula>-0.999999</formula>
    </cfRule>
    <cfRule type="cellIs" dxfId="1337" priority="24" stopIfTrue="1" operator="greaterThan">
      <formula>0.9999999</formula>
    </cfRule>
  </conditionalFormatting>
  <conditionalFormatting sqref="Y242:Y243">
    <cfRule type="cellIs" dxfId="1336" priority="21" stopIfTrue="1" operator="lessThan">
      <formula>-0.999999</formula>
    </cfRule>
    <cfRule type="cellIs" dxfId="1335" priority="22" stopIfTrue="1" operator="greaterThan">
      <formula>0.9999999</formula>
    </cfRule>
  </conditionalFormatting>
  <conditionalFormatting sqref="X242">
    <cfRule type="cellIs" dxfId="1334" priority="20" operator="lessThan">
      <formula>1</formula>
    </cfRule>
  </conditionalFormatting>
  <conditionalFormatting sqref="X244">
    <cfRule type="cellIs" dxfId="1333" priority="19" operator="lessThan">
      <formula>1</formula>
    </cfRule>
  </conditionalFormatting>
  <conditionalFormatting sqref="X244">
    <cfRule type="cellIs" dxfId="1332" priority="18" operator="lessThan">
      <formula>1</formula>
    </cfRule>
  </conditionalFormatting>
  <conditionalFormatting sqref="Y244:Y257">
    <cfRule type="cellIs" dxfId="1331" priority="16" stopIfTrue="1" operator="lessThan">
      <formula>-0.999999</formula>
    </cfRule>
    <cfRule type="cellIs" dxfId="1330" priority="17" stopIfTrue="1" operator="greaterThan">
      <formula>0.9999999</formula>
    </cfRule>
  </conditionalFormatting>
  <conditionalFormatting sqref="J259:J270">
    <cfRule type="cellIs" dxfId="1329" priority="15" operator="greaterThan">
      <formula>100</formula>
    </cfRule>
  </conditionalFormatting>
  <conditionalFormatting sqref="Y259:Y263">
    <cfRule type="cellIs" dxfId="1328" priority="13" stopIfTrue="1" operator="lessThan">
      <formula>-0.999999</formula>
    </cfRule>
    <cfRule type="cellIs" dxfId="1327" priority="14" stopIfTrue="1" operator="greaterThan">
      <formula>0.9999999</formula>
    </cfRule>
  </conditionalFormatting>
  <conditionalFormatting sqref="X259:X269">
    <cfRule type="cellIs" dxfId="1326" priority="12" operator="lessThan">
      <formula>1</formula>
    </cfRule>
  </conditionalFormatting>
  <conditionalFormatting sqref="X259:X269">
    <cfRule type="cellIs" dxfId="1325" priority="11" operator="lessThan">
      <formula>1</formula>
    </cfRule>
  </conditionalFormatting>
  <conditionalFormatting sqref="Y264">
    <cfRule type="cellIs" dxfId="1324" priority="9" stopIfTrue="1" operator="lessThan">
      <formula>-0.999999</formula>
    </cfRule>
    <cfRule type="cellIs" dxfId="1323" priority="10" stopIfTrue="1" operator="greaterThan">
      <formula>0.9999999</formula>
    </cfRule>
  </conditionalFormatting>
  <conditionalFormatting sqref="Y265">
    <cfRule type="cellIs" dxfId="1322" priority="7" stopIfTrue="1" operator="lessThan">
      <formula>-0.999999</formula>
    </cfRule>
    <cfRule type="cellIs" dxfId="1321" priority="8" stopIfTrue="1" operator="greaterThan">
      <formula>0.9999999</formula>
    </cfRule>
  </conditionalFormatting>
  <conditionalFormatting sqref="Y266">
    <cfRule type="cellIs" dxfId="1320" priority="5" stopIfTrue="1" operator="lessThan">
      <formula>-0.999999</formula>
    </cfRule>
    <cfRule type="cellIs" dxfId="1319" priority="6" stopIfTrue="1" operator="greaterThan">
      <formula>0.9999999</formula>
    </cfRule>
  </conditionalFormatting>
  <conditionalFormatting sqref="Y267:Y269">
    <cfRule type="cellIs" dxfId="1318" priority="3" stopIfTrue="1" operator="lessThan">
      <formula>-0.999999</formula>
    </cfRule>
    <cfRule type="cellIs" dxfId="1317" priority="4" stopIfTrue="1" operator="greaterThan">
      <formula>0.9999999</formula>
    </cfRule>
  </conditionalFormatting>
  <conditionalFormatting sqref="Y258">
    <cfRule type="cellIs" dxfId="1316" priority="1" stopIfTrue="1" operator="lessThan">
      <formula>-0.999999</formula>
    </cfRule>
    <cfRule type="cellIs" dxfId="1315" priority="2" stopIfTrue="1" operator="greaterThan">
      <formula>0.9999999</formula>
    </cfRule>
  </conditionalFormatting>
  <pageMargins left="0.7" right="0.7" top="0.75" bottom="0.75" header="0.3" footer="0.3"/>
  <pageSetup orientation="portrait" r:id="rId1"/>
  <ignoredErrors>
    <ignoredError sqref="J223" formula="1"/>
  </ignoredErrors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3"/>
  <dimension ref="A1:DL283"/>
  <sheetViews>
    <sheetView zoomScaleNormal="100" workbookViewId="0">
      <selection activeCell="J259" sqref="J259"/>
    </sheetView>
  </sheetViews>
  <sheetFormatPr baseColWidth="10" defaultRowHeight="15" x14ac:dyDescent="0.25"/>
  <cols>
    <col min="7" max="7" width="12" customWidth="1"/>
    <col min="12" max="12" width="13.85546875" bestFit="1" customWidth="1"/>
    <col min="13" max="14" width="11.85546875" bestFit="1" customWidth="1"/>
    <col min="15" max="15" width="10.28515625" bestFit="1" customWidth="1"/>
    <col min="16" max="16" width="14.28515625" customWidth="1"/>
    <col min="17" max="17" width="12.85546875" bestFit="1" customWidth="1"/>
    <col min="18" max="18" width="7.28515625" hidden="1" customWidth="1"/>
    <col min="19" max="19" width="12.28515625" customWidth="1"/>
    <col min="20" max="20" width="11.42578125" customWidth="1"/>
    <col min="21" max="21" width="13.42578125" customWidth="1"/>
    <col min="22" max="22" width="12.85546875" bestFit="1" customWidth="1"/>
    <col min="23" max="23" width="12.42578125" customWidth="1"/>
    <col min="24" max="26" width="13.42578125" customWidth="1"/>
  </cols>
  <sheetData>
    <row r="1" spans="1:27" x14ac:dyDescent="0.25">
      <c r="B1" s="266" t="s">
        <v>0</v>
      </c>
      <c r="C1" s="266"/>
      <c r="D1" s="267">
        <v>11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202" t="s">
        <v>131</v>
      </c>
      <c r="B3" s="269" t="s">
        <v>2</v>
      </c>
      <c r="C3" s="269"/>
      <c r="D3" s="146" t="s">
        <v>92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97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74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75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7.25" hidden="1" customHeight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20">
        <v>0</v>
      </c>
      <c r="W96" s="20">
        <v>0</v>
      </c>
      <c r="X96" s="20">
        <v>0</v>
      </c>
      <c r="Y96" s="20">
        <v>0</v>
      </c>
      <c r="AA96">
        <f t="shared" si="10"/>
        <v>0</v>
      </c>
    </row>
    <row r="97" spans="1:27" ht="25.5" hidden="1" customHeight="1" thickBot="1" x14ac:dyDescent="0.3">
      <c r="A97" s="18"/>
      <c r="B97" s="19" t="s">
        <v>41</v>
      </c>
      <c r="C97" s="20">
        <v>0</v>
      </c>
      <c r="D97" s="20">
        <v>0</v>
      </c>
      <c r="E97" s="20">
        <v>0</v>
      </c>
      <c r="F97" s="20">
        <v>146</v>
      </c>
      <c r="G97" s="20">
        <v>0</v>
      </c>
      <c r="H97" s="20">
        <v>0</v>
      </c>
      <c r="I97" s="20">
        <v>0</v>
      </c>
      <c r="J97" s="20">
        <v>0</v>
      </c>
      <c r="K97" s="20">
        <v>360</v>
      </c>
      <c r="L97" s="20">
        <v>0</v>
      </c>
      <c r="M97" s="20">
        <v>0</v>
      </c>
      <c r="N97" s="20"/>
      <c r="O97" s="21"/>
      <c r="P97" s="21"/>
      <c r="Q97" s="20">
        <v>0</v>
      </c>
      <c r="R97" s="20">
        <v>0</v>
      </c>
      <c r="S97" s="20">
        <v>55000</v>
      </c>
      <c r="T97" s="20"/>
      <c r="U97" s="20">
        <f t="shared" ref="U97:U128" si="11">G97+L97+M97+R97+S97+N97+Q97+T97</f>
        <v>55000</v>
      </c>
      <c r="V97" s="21">
        <v>0</v>
      </c>
      <c r="W97" s="21">
        <f t="shared" si="7"/>
        <v>55000</v>
      </c>
      <c r="X97" s="20">
        <v>55000</v>
      </c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>
        <v>0</v>
      </c>
      <c r="D98" s="20">
        <v>0</v>
      </c>
      <c r="E98" s="20">
        <v>0</v>
      </c>
      <c r="F98" s="20">
        <v>146</v>
      </c>
      <c r="G98" s="20">
        <v>0</v>
      </c>
      <c r="H98" s="20">
        <v>0</v>
      </c>
      <c r="I98" s="20">
        <v>0</v>
      </c>
      <c r="J98" s="20">
        <v>0</v>
      </c>
      <c r="K98" s="20">
        <v>360</v>
      </c>
      <c r="L98" s="20">
        <v>0</v>
      </c>
      <c r="M98" s="20">
        <v>0</v>
      </c>
      <c r="N98" s="20"/>
      <c r="O98" s="21"/>
      <c r="P98" s="21"/>
      <c r="Q98" s="20">
        <v>0</v>
      </c>
      <c r="R98" s="20">
        <v>0</v>
      </c>
      <c r="S98" s="20">
        <v>55000</v>
      </c>
      <c r="T98" s="20">
        <v>0</v>
      </c>
      <c r="U98" s="20">
        <f t="shared" si="11"/>
        <v>55000</v>
      </c>
      <c r="V98" s="21">
        <v>0</v>
      </c>
      <c r="W98" s="21">
        <f t="shared" si="7"/>
        <v>55000</v>
      </c>
      <c r="X98" s="20">
        <v>55000</v>
      </c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0</v>
      </c>
      <c r="E99" s="20">
        <v>0</v>
      </c>
      <c r="F99" s="20">
        <v>146</v>
      </c>
      <c r="G99" s="20">
        <v>0</v>
      </c>
      <c r="H99" s="20">
        <v>0</v>
      </c>
      <c r="I99" s="20">
        <v>0</v>
      </c>
      <c r="J99" s="20">
        <v>0</v>
      </c>
      <c r="K99" s="20">
        <v>360</v>
      </c>
      <c r="L99" s="20">
        <v>0</v>
      </c>
      <c r="M99" s="20">
        <v>0</v>
      </c>
      <c r="N99" s="20"/>
      <c r="O99" s="21"/>
      <c r="P99" s="21"/>
      <c r="Q99" s="20">
        <v>0</v>
      </c>
      <c r="R99" s="20">
        <v>0</v>
      </c>
      <c r="S99" s="20">
        <v>55000</v>
      </c>
      <c r="T99" s="20"/>
      <c r="U99" s="20">
        <f t="shared" si="11"/>
        <v>55000</v>
      </c>
      <c r="V99" s="21">
        <v>0</v>
      </c>
      <c r="W99" s="21">
        <f t="shared" si="7"/>
        <v>55000</v>
      </c>
      <c r="X99" s="20">
        <v>55000</v>
      </c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0</v>
      </c>
      <c r="D100" s="20">
        <v>0</v>
      </c>
      <c r="E100" s="20">
        <v>0</v>
      </c>
      <c r="F100" s="20">
        <v>146</v>
      </c>
      <c r="G100" s="20">
        <v>0</v>
      </c>
      <c r="H100" s="20">
        <v>0</v>
      </c>
      <c r="I100" s="20">
        <v>0</v>
      </c>
      <c r="J100" s="20">
        <v>0</v>
      </c>
      <c r="K100" s="20">
        <v>360</v>
      </c>
      <c r="L100" s="20">
        <v>0</v>
      </c>
      <c r="M100" s="20">
        <v>0</v>
      </c>
      <c r="N100" s="20"/>
      <c r="O100" s="21"/>
      <c r="P100" s="21"/>
      <c r="Q100" s="20">
        <v>0</v>
      </c>
      <c r="R100" s="20">
        <v>0</v>
      </c>
      <c r="S100" s="20">
        <v>55000</v>
      </c>
      <c r="T100" s="20"/>
      <c r="U100" s="20">
        <f t="shared" si="11"/>
        <v>55000</v>
      </c>
      <c r="V100" s="21">
        <v>0</v>
      </c>
      <c r="W100" s="21">
        <f t="shared" si="7"/>
        <v>55000</v>
      </c>
      <c r="X100" s="20">
        <v>55000</v>
      </c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0</v>
      </c>
      <c r="D101" s="20"/>
      <c r="E101" s="20">
        <v>0</v>
      </c>
      <c r="F101" s="20"/>
      <c r="G101" s="20">
        <v>0</v>
      </c>
      <c r="H101" s="20">
        <v>0</v>
      </c>
      <c r="I101" s="20"/>
      <c r="J101" s="20">
        <v>0</v>
      </c>
      <c r="K101" s="20"/>
      <c r="L101" s="20">
        <v>0</v>
      </c>
      <c r="M101" s="20">
        <v>0</v>
      </c>
      <c r="N101" s="20"/>
      <c r="O101" s="21"/>
      <c r="P101" s="21"/>
      <c r="Q101" s="20">
        <v>0</v>
      </c>
      <c r="R101" s="20">
        <v>0</v>
      </c>
      <c r="S101" s="20">
        <v>55000</v>
      </c>
      <c r="T101" s="20"/>
      <c r="U101" s="20">
        <f t="shared" si="11"/>
        <v>55000</v>
      </c>
      <c r="V101" s="21">
        <v>0</v>
      </c>
      <c r="W101" s="21">
        <f t="shared" si="7"/>
        <v>55000</v>
      </c>
      <c r="X101" s="20">
        <v>55000</v>
      </c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>
        <v>0</v>
      </c>
      <c r="D102" s="20"/>
      <c r="E102" s="20">
        <v>0</v>
      </c>
      <c r="F102" s="20"/>
      <c r="G102" s="20">
        <v>0</v>
      </c>
      <c r="H102" s="20">
        <v>0</v>
      </c>
      <c r="I102" s="20"/>
      <c r="J102" s="20">
        <v>0</v>
      </c>
      <c r="K102" s="20"/>
      <c r="L102" s="20">
        <v>0</v>
      </c>
      <c r="M102" s="20">
        <v>0</v>
      </c>
      <c r="N102" s="20"/>
      <c r="O102" s="21"/>
      <c r="P102" s="21"/>
      <c r="Q102" s="20">
        <v>0</v>
      </c>
      <c r="R102" s="20">
        <v>0</v>
      </c>
      <c r="S102" s="20">
        <v>55000</v>
      </c>
      <c r="T102" s="20"/>
      <c r="U102" s="20">
        <f t="shared" si="11"/>
        <v>55000</v>
      </c>
      <c r="V102" s="21">
        <f t="shared" si="9"/>
        <v>0</v>
      </c>
      <c r="W102" s="21">
        <f t="shared" si="7"/>
        <v>55000</v>
      </c>
      <c r="X102" s="20">
        <v>55000</v>
      </c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0</v>
      </c>
      <c r="D103" s="20"/>
      <c r="E103" s="20">
        <v>0</v>
      </c>
      <c r="F103" s="20">
        <v>0</v>
      </c>
      <c r="G103" s="20">
        <v>0</v>
      </c>
      <c r="H103" s="20">
        <v>0</v>
      </c>
      <c r="I103" s="20"/>
      <c r="J103" s="20">
        <v>0</v>
      </c>
      <c r="K103" s="20">
        <v>0</v>
      </c>
      <c r="L103" s="20">
        <v>0</v>
      </c>
      <c r="M103" s="20">
        <v>0</v>
      </c>
      <c r="N103" s="20"/>
      <c r="O103" s="21"/>
      <c r="P103" s="21"/>
      <c r="Q103" s="20">
        <v>0</v>
      </c>
      <c r="R103" s="20">
        <v>0</v>
      </c>
      <c r="S103" s="20">
        <v>56650</v>
      </c>
      <c r="T103" s="20"/>
      <c r="U103" s="20">
        <f t="shared" si="11"/>
        <v>56650</v>
      </c>
      <c r="V103" s="21">
        <f t="shared" si="9"/>
        <v>0</v>
      </c>
      <c r="W103" s="21">
        <f t="shared" si="7"/>
        <v>56650</v>
      </c>
      <c r="X103" s="20">
        <v>55000</v>
      </c>
      <c r="Y103" s="21">
        <f t="shared" si="8"/>
        <v>1650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0</v>
      </c>
      <c r="D104" s="20"/>
      <c r="E104" s="20">
        <v>0</v>
      </c>
      <c r="F104" s="20">
        <v>0</v>
      </c>
      <c r="G104" s="20">
        <v>0</v>
      </c>
      <c r="H104" s="20">
        <v>0</v>
      </c>
      <c r="I104" s="20"/>
      <c r="J104" s="20">
        <v>0</v>
      </c>
      <c r="K104" s="20">
        <v>0</v>
      </c>
      <c r="L104" s="20">
        <v>0</v>
      </c>
      <c r="M104" s="20">
        <v>0</v>
      </c>
      <c r="N104" s="20"/>
      <c r="O104" s="21"/>
      <c r="P104" s="21"/>
      <c r="Q104" s="20">
        <v>0</v>
      </c>
      <c r="R104" s="20">
        <v>0</v>
      </c>
      <c r="S104" s="20">
        <v>56650</v>
      </c>
      <c r="T104" s="20"/>
      <c r="U104" s="20">
        <f t="shared" si="11"/>
        <v>56650</v>
      </c>
      <c r="V104" s="21">
        <f t="shared" si="9"/>
        <v>1650</v>
      </c>
      <c r="W104" s="21">
        <f t="shared" si="7"/>
        <v>58300</v>
      </c>
      <c r="X104" s="20">
        <v>59000</v>
      </c>
      <c r="Y104" s="21">
        <f t="shared" si="8"/>
        <v>-700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0</v>
      </c>
      <c r="D105" s="20"/>
      <c r="E105" s="20">
        <v>0</v>
      </c>
      <c r="F105" s="20">
        <v>0</v>
      </c>
      <c r="G105" s="20">
        <v>0</v>
      </c>
      <c r="H105" s="20">
        <v>0</v>
      </c>
      <c r="I105" s="20"/>
      <c r="J105" s="20">
        <v>0</v>
      </c>
      <c r="K105" s="20">
        <v>0</v>
      </c>
      <c r="L105" s="20">
        <v>0</v>
      </c>
      <c r="M105" s="20">
        <v>0</v>
      </c>
      <c r="N105" s="20"/>
      <c r="O105" s="21"/>
      <c r="P105" s="21"/>
      <c r="Q105" s="20">
        <v>0</v>
      </c>
      <c r="R105" s="20">
        <v>0</v>
      </c>
      <c r="S105" s="20">
        <v>56650</v>
      </c>
      <c r="T105" s="20"/>
      <c r="U105" s="20">
        <f t="shared" si="11"/>
        <v>56650</v>
      </c>
      <c r="V105" s="21">
        <f t="shared" si="9"/>
        <v>-700</v>
      </c>
      <c r="W105" s="21">
        <f t="shared" si="7"/>
        <v>55950</v>
      </c>
      <c r="X105" s="20">
        <v>55950</v>
      </c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0</v>
      </c>
      <c r="D106" s="20"/>
      <c r="E106" s="20">
        <v>0</v>
      </c>
      <c r="F106" s="20">
        <v>0</v>
      </c>
      <c r="G106" s="20">
        <v>0</v>
      </c>
      <c r="H106" s="20">
        <v>0</v>
      </c>
      <c r="I106" s="20"/>
      <c r="J106" s="20">
        <v>0</v>
      </c>
      <c r="K106" s="20">
        <v>0</v>
      </c>
      <c r="L106" s="20">
        <v>0</v>
      </c>
      <c r="M106" s="20">
        <v>0</v>
      </c>
      <c r="N106" s="20"/>
      <c r="O106" s="21"/>
      <c r="P106" s="21"/>
      <c r="Q106" s="20">
        <v>0</v>
      </c>
      <c r="R106" s="20">
        <v>0</v>
      </c>
      <c r="S106" s="20">
        <v>56650</v>
      </c>
      <c r="T106" s="20"/>
      <c r="U106" s="20">
        <f t="shared" si="11"/>
        <v>56650</v>
      </c>
      <c r="V106" s="21">
        <f t="shared" si="9"/>
        <v>0</v>
      </c>
      <c r="W106" s="21">
        <f t="shared" si="7"/>
        <v>56650</v>
      </c>
      <c r="X106" s="20">
        <v>56650</v>
      </c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>
        <v>0</v>
      </c>
      <c r="D107" s="20"/>
      <c r="E107" s="20">
        <v>0</v>
      </c>
      <c r="F107" s="20">
        <v>0</v>
      </c>
      <c r="G107" s="20">
        <v>0</v>
      </c>
      <c r="H107" s="20">
        <v>0</v>
      </c>
      <c r="I107" s="20"/>
      <c r="J107" s="20">
        <v>0</v>
      </c>
      <c r="K107" s="20">
        <v>0</v>
      </c>
      <c r="L107" s="20">
        <v>0</v>
      </c>
      <c r="M107" s="20">
        <v>0</v>
      </c>
      <c r="N107" s="20"/>
      <c r="O107" s="21"/>
      <c r="P107" s="21"/>
      <c r="Q107" s="20">
        <v>0</v>
      </c>
      <c r="R107" s="20">
        <v>0</v>
      </c>
      <c r="S107" s="20">
        <v>56650</v>
      </c>
      <c r="T107" s="20"/>
      <c r="U107" s="20">
        <f t="shared" si="11"/>
        <v>56650</v>
      </c>
      <c r="V107" s="21">
        <f t="shared" si="9"/>
        <v>0</v>
      </c>
      <c r="W107" s="21">
        <f t="shared" si="7"/>
        <v>56650</v>
      </c>
      <c r="X107" s="20">
        <v>0</v>
      </c>
      <c r="Y107" s="21">
        <f t="shared" si="8"/>
        <v>56650</v>
      </c>
      <c r="AA107">
        <f t="shared" si="10"/>
        <v>1</v>
      </c>
    </row>
    <row r="108" spans="1:27" ht="15.75" hidden="1" thickBot="1" x14ac:dyDescent="0.3">
      <c r="A108" s="18"/>
      <c r="B108" s="19" t="s">
        <v>40</v>
      </c>
      <c r="C108" s="20">
        <v>0</v>
      </c>
      <c r="D108" s="20"/>
      <c r="E108" s="20">
        <v>0</v>
      </c>
      <c r="F108" s="20">
        <v>0</v>
      </c>
      <c r="G108" s="20">
        <v>0</v>
      </c>
      <c r="H108" s="20">
        <v>0</v>
      </c>
      <c r="I108" s="20"/>
      <c r="J108" s="20">
        <v>0</v>
      </c>
      <c r="K108" s="20">
        <v>0</v>
      </c>
      <c r="L108" s="20">
        <v>0</v>
      </c>
      <c r="M108" s="20">
        <v>0</v>
      </c>
      <c r="N108" s="20"/>
      <c r="O108" s="21"/>
      <c r="P108" s="21"/>
      <c r="Q108" s="20">
        <v>0</v>
      </c>
      <c r="R108" s="20">
        <v>0</v>
      </c>
      <c r="S108" s="20">
        <v>56650</v>
      </c>
      <c r="T108" s="20"/>
      <c r="U108" s="20">
        <f t="shared" si="11"/>
        <v>56650</v>
      </c>
      <c r="V108" s="21">
        <f t="shared" si="9"/>
        <v>56650</v>
      </c>
      <c r="W108" s="21">
        <f t="shared" si="7"/>
        <v>113300</v>
      </c>
      <c r="X108" s="20">
        <v>114000</v>
      </c>
      <c r="Y108" s="21">
        <f t="shared" si="8"/>
        <v>-700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0</v>
      </c>
      <c r="D109" s="20"/>
      <c r="E109" s="20">
        <v>0</v>
      </c>
      <c r="F109" s="20">
        <v>0</v>
      </c>
      <c r="G109" s="20">
        <v>0</v>
      </c>
      <c r="H109" s="20">
        <v>0</v>
      </c>
      <c r="I109" s="20"/>
      <c r="J109" s="20">
        <v>0</v>
      </c>
      <c r="K109" s="20">
        <v>0</v>
      </c>
      <c r="L109" s="20">
        <v>0</v>
      </c>
      <c r="M109" s="20">
        <v>0</v>
      </c>
      <c r="N109" s="20"/>
      <c r="O109" s="21"/>
      <c r="P109" s="21"/>
      <c r="Q109" s="20">
        <v>0</v>
      </c>
      <c r="R109" s="20">
        <v>0</v>
      </c>
      <c r="S109" s="20">
        <v>56650</v>
      </c>
      <c r="T109" s="20"/>
      <c r="U109" s="20">
        <f t="shared" si="11"/>
        <v>56650</v>
      </c>
      <c r="V109" s="21">
        <f t="shared" si="9"/>
        <v>-700</v>
      </c>
      <c r="W109" s="21">
        <f t="shared" si="7"/>
        <v>55950</v>
      </c>
      <c r="X109" s="20">
        <v>55950</v>
      </c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0</v>
      </c>
      <c r="D110" s="20"/>
      <c r="E110" s="20">
        <v>0</v>
      </c>
      <c r="F110" s="20">
        <v>0</v>
      </c>
      <c r="G110" s="20">
        <v>0</v>
      </c>
      <c r="H110" s="20">
        <v>0</v>
      </c>
      <c r="I110" s="20"/>
      <c r="J110" s="20">
        <v>0</v>
      </c>
      <c r="K110" s="20">
        <v>0</v>
      </c>
      <c r="L110" s="20">
        <v>0</v>
      </c>
      <c r="M110" s="20">
        <v>0</v>
      </c>
      <c r="N110" s="20"/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1"/>
        <v>56650</v>
      </c>
      <c r="V110" s="21">
        <f t="shared" si="9"/>
        <v>0</v>
      </c>
      <c r="W110" s="21">
        <f t="shared" si="7"/>
        <v>56650</v>
      </c>
      <c r="X110" s="20">
        <v>56700</v>
      </c>
      <c r="Y110" s="21">
        <f t="shared" si="8"/>
        <v>-50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0</v>
      </c>
      <c r="D111" s="20"/>
      <c r="E111" s="20">
        <v>0</v>
      </c>
      <c r="F111" s="20">
        <v>0</v>
      </c>
      <c r="G111" s="20">
        <v>0</v>
      </c>
      <c r="H111" s="20">
        <v>0</v>
      </c>
      <c r="I111" s="20"/>
      <c r="J111" s="20">
        <v>0</v>
      </c>
      <c r="K111" s="20">
        <v>0</v>
      </c>
      <c r="L111" s="20">
        <v>0</v>
      </c>
      <c r="M111" s="20">
        <v>0</v>
      </c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1"/>
        <v>56650</v>
      </c>
      <c r="V111" s="21">
        <f t="shared" si="9"/>
        <v>-50</v>
      </c>
      <c r="W111" s="21">
        <f t="shared" si="7"/>
        <v>56600</v>
      </c>
      <c r="X111" s="20">
        <v>60000</v>
      </c>
      <c r="Y111" s="21">
        <f t="shared" si="8"/>
        <v>-3400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0</v>
      </c>
      <c r="D112" s="20">
        <v>13</v>
      </c>
      <c r="E112" s="20">
        <v>13</v>
      </c>
      <c r="F112" s="20">
        <v>146</v>
      </c>
      <c r="G112" s="20">
        <v>1898</v>
      </c>
      <c r="H112" s="20">
        <v>0</v>
      </c>
      <c r="I112" s="20">
        <v>9</v>
      </c>
      <c r="J112" s="20">
        <v>9</v>
      </c>
      <c r="K112" s="20">
        <v>360</v>
      </c>
      <c r="L112" s="20">
        <v>3240</v>
      </c>
      <c r="M112" s="20">
        <v>0</v>
      </c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61788</v>
      </c>
      <c r="V112" s="21">
        <f t="shared" si="9"/>
        <v>-3400</v>
      </c>
      <c r="W112" s="21">
        <f t="shared" si="7"/>
        <v>58388</v>
      </c>
      <c r="X112" s="20">
        <v>58388</v>
      </c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13</v>
      </c>
      <c r="D113" s="20">
        <v>68</v>
      </c>
      <c r="E113" s="20">
        <v>55</v>
      </c>
      <c r="F113" s="20">
        <v>146</v>
      </c>
      <c r="G113" s="20">
        <v>8030</v>
      </c>
      <c r="H113" s="20">
        <v>9</v>
      </c>
      <c r="I113" s="20">
        <v>17</v>
      </c>
      <c r="J113" s="20">
        <v>8</v>
      </c>
      <c r="K113" s="20">
        <v>360</v>
      </c>
      <c r="L113" s="20">
        <v>2880</v>
      </c>
      <c r="M113" s="20">
        <v>0</v>
      </c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67560</v>
      </c>
      <c r="V113" s="21">
        <f t="shared" si="9"/>
        <v>0</v>
      </c>
      <c r="W113" s="21">
        <f t="shared" si="7"/>
        <v>67560</v>
      </c>
      <c r="X113" s="20">
        <v>67560</v>
      </c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68</v>
      </c>
      <c r="D114" s="20">
        <v>133</v>
      </c>
      <c r="E114" s="20">
        <v>65</v>
      </c>
      <c r="F114" s="20">
        <v>146</v>
      </c>
      <c r="G114" s="20">
        <v>9490</v>
      </c>
      <c r="H114" s="20">
        <v>17</v>
      </c>
      <c r="I114" s="20">
        <v>24</v>
      </c>
      <c r="J114" s="20">
        <v>7</v>
      </c>
      <c r="K114" s="20">
        <v>360</v>
      </c>
      <c r="L114" s="20">
        <v>2520</v>
      </c>
      <c r="M114" s="20">
        <v>0</v>
      </c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68660</v>
      </c>
      <c r="V114" s="21">
        <f t="shared" si="9"/>
        <v>0</v>
      </c>
      <c r="W114" s="21">
        <f t="shared" si="7"/>
        <v>68660</v>
      </c>
      <c r="X114" s="20">
        <v>68660</v>
      </c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133</v>
      </c>
      <c r="D115" s="20">
        <v>221</v>
      </c>
      <c r="E115" s="20">
        <v>88</v>
      </c>
      <c r="F115" s="20">
        <v>146</v>
      </c>
      <c r="G115" s="20">
        <v>12848</v>
      </c>
      <c r="H115" s="20">
        <v>24</v>
      </c>
      <c r="I115" s="20">
        <v>40</v>
      </c>
      <c r="J115" s="20">
        <v>16</v>
      </c>
      <c r="K115" s="20">
        <v>360</v>
      </c>
      <c r="L115" s="20">
        <v>5760</v>
      </c>
      <c r="M115" s="20">
        <v>0</v>
      </c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77467</v>
      </c>
      <c r="V115" s="21">
        <f t="shared" si="9"/>
        <v>0</v>
      </c>
      <c r="W115" s="21">
        <f t="shared" si="7"/>
        <v>77467</v>
      </c>
      <c r="X115" s="20">
        <v>77467</v>
      </c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221</v>
      </c>
      <c r="D116" s="20">
        <v>322</v>
      </c>
      <c r="E116" s="20">
        <v>101</v>
      </c>
      <c r="F116" s="20">
        <v>146</v>
      </c>
      <c r="G116" s="20">
        <v>14746</v>
      </c>
      <c r="H116" s="20">
        <v>40</v>
      </c>
      <c r="I116" s="20">
        <v>71</v>
      </c>
      <c r="J116" s="20">
        <v>31</v>
      </c>
      <c r="K116" s="20">
        <v>360</v>
      </c>
      <c r="L116" s="20">
        <v>11160</v>
      </c>
      <c r="M116" s="20">
        <v>0</v>
      </c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84765</v>
      </c>
      <c r="V116" s="21">
        <f t="shared" si="9"/>
        <v>0</v>
      </c>
      <c r="W116" s="21">
        <f t="shared" si="7"/>
        <v>84765</v>
      </c>
      <c r="X116" s="20">
        <v>84765</v>
      </c>
      <c r="Y116" s="21">
        <f t="shared" si="8"/>
        <v>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322</v>
      </c>
      <c r="D117" s="20">
        <v>432</v>
      </c>
      <c r="E117" s="20">
        <v>110</v>
      </c>
      <c r="F117" s="20">
        <v>146</v>
      </c>
      <c r="G117" s="20">
        <v>16060</v>
      </c>
      <c r="H117" s="20">
        <v>71</v>
      </c>
      <c r="I117" s="20">
        <v>84</v>
      </c>
      <c r="J117" s="20">
        <v>13</v>
      </c>
      <c r="K117" s="20">
        <v>360</v>
      </c>
      <c r="L117" s="20">
        <v>4680</v>
      </c>
      <c r="M117" s="20">
        <v>0</v>
      </c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79599</v>
      </c>
      <c r="V117" s="21">
        <f t="shared" si="9"/>
        <v>0</v>
      </c>
      <c r="W117" s="21">
        <f t="shared" si="7"/>
        <v>79599</v>
      </c>
      <c r="X117" s="20">
        <v>80000</v>
      </c>
      <c r="Y117" s="21">
        <f t="shared" si="8"/>
        <v>-401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432</v>
      </c>
      <c r="D118" s="20">
        <v>508</v>
      </c>
      <c r="E118" s="20">
        <v>76</v>
      </c>
      <c r="F118" s="20">
        <v>146</v>
      </c>
      <c r="G118" s="20">
        <v>11096</v>
      </c>
      <c r="H118" s="20">
        <v>84</v>
      </c>
      <c r="I118" s="20">
        <v>90</v>
      </c>
      <c r="J118" s="20">
        <v>6</v>
      </c>
      <c r="K118" s="20">
        <v>360</v>
      </c>
      <c r="L118" s="20">
        <v>2160</v>
      </c>
      <c r="M118" s="20">
        <v>0</v>
      </c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72115</v>
      </c>
      <c r="V118" s="21">
        <f t="shared" si="9"/>
        <v>-401</v>
      </c>
      <c r="W118" s="21">
        <f t="shared" si="7"/>
        <v>71714</v>
      </c>
      <c r="X118" s="20">
        <v>72000</v>
      </c>
      <c r="Y118" s="21">
        <f t="shared" si="8"/>
        <v>-286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508</v>
      </c>
      <c r="D119" s="20">
        <v>609</v>
      </c>
      <c r="E119" s="20">
        <v>101</v>
      </c>
      <c r="F119" s="20">
        <v>146</v>
      </c>
      <c r="G119" s="20">
        <v>14746</v>
      </c>
      <c r="H119" s="20">
        <v>90</v>
      </c>
      <c r="I119" s="20">
        <v>100</v>
      </c>
      <c r="J119" s="20">
        <v>10</v>
      </c>
      <c r="K119" s="20">
        <v>360</v>
      </c>
      <c r="L119" s="20">
        <v>3600</v>
      </c>
      <c r="M119" s="20">
        <v>0</v>
      </c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77205</v>
      </c>
      <c r="V119" s="21">
        <f t="shared" si="9"/>
        <v>-286</v>
      </c>
      <c r="W119" s="21">
        <f t="shared" si="7"/>
        <v>76919</v>
      </c>
      <c r="X119" s="20">
        <v>80000</v>
      </c>
      <c r="Y119" s="21">
        <f t="shared" si="8"/>
        <v>-3081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609</v>
      </c>
      <c r="D120" s="20">
        <v>708</v>
      </c>
      <c r="E120" s="20">
        <v>99</v>
      </c>
      <c r="F120" s="20">
        <v>146</v>
      </c>
      <c r="G120" s="20">
        <v>14454</v>
      </c>
      <c r="H120" s="20">
        <v>100</v>
      </c>
      <c r="I120" s="20">
        <v>115</v>
      </c>
      <c r="J120" s="20">
        <v>15</v>
      </c>
      <c r="K120" s="20">
        <v>360</v>
      </c>
      <c r="L120" s="20">
        <v>5400</v>
      </c>
      <c r="M120" s="20">
        <v>0</v>
      </c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78713</v>
      </c>
      <c r="V120" s="21">
        <f t="shared" si="9"/>
        <v>-3081</v>
      </c>
      <c r="W120" s="21">
        <f t="shared" si="7"/>
        <v>75632</v>
      </c>
      <c r="X120" s="20">
        <v>76000</v>
      </c>
      <c r="Y120" s="21">
        <f t="shared" si="8"/>
        <v>-368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708</v>
      </c>
      <c r="D121" s="20">
        <v>820</v>
      </c>
      <c r="E121" s="20">
        <v>112</v>
      </c>
      <c r="F121" s="20">
        <v>146</v>
      </c>
      <c r="G121" s="20">
        <v>16352</v>
      </c>
      <c r="H121" s="20">
        <v>115</v>
      </c>
      <c r="I121" s="20">
        <v>123</v>
      </c>
      <c r="J121" s="20">
        <v>8</v>
      </c>
      <c r="K121" s="20">
        <v>360</v>
      </c>
      <c r="L121" s="20">
        <v>2880</v>
      </c>
      <c r="M121" s="20">
        <v>0</v>
      </c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78091</v>
      </c>
      <c r="V121" s="21">
        <f t="shared" si="9"/>
        <v>-368</v>
      </c>
      <c r="W121" s="21">
        <f t="shared" si="7"/>
        <v>77723</v>
      </c>
      <c r="X121" s="20">
        <v>80000</v>
      </c>
      <c r="Y121" s="21">
        <f t="shared" si="8"/>
        <v>-2277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820</v>
      </c>
      <c r="D122" s="20">
        <v>918</v>
      </c>
      <c r="E122" s="20">
        <v>98</v>
      </c>
      <c r="F122" s="20">
        <v>146</v>
      </c>
      <c r="G122" s="20">
        <v>14308</v>
      </c>
      <c r="H122" s="20">
        <v>123</v>
      </c>
      <c r="I122" s="20">
        <v>192</v>
      </c>
      <c r="J122" s="20">
        <v>69</v>
      </c>
      <c r="K122" s="20">
        <v>360</v>
      </c>
      <c r="L122" s="20">
        <v>24840</v>
      </c>
      <c r="M122" s="20">
        <v>0</v>
      </c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98007</v>
      </c>
      <c r="V122" s="21">
        <f t="shared" si="9"/>
        <v>-2277</v>
      </c>
      <c r="W122" s="21">
        <f t="shared" si="7"/>
        <v>95730</v>
      </c>
      <c r="X122" s="20">
        <v>92000</v>
      </c>
      <c r="Y122" s="21">
        <f t="shared" si="8"/>
        <v>3730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918</v>
      </c>
      <c r="D123" s="20">
        <v>1012</v>
      </c>
      <c r="E123" s="20">
        <v>94</v>
      </c>
      <c r="F123" s="20">
        <v>146</v>
      </c>
      <c r="G123" s="20">
        <v>13724</v>
      </c>
      <c r="H123" s="20">
        <v>192</v>
      </c>
      <c r="I123" s="20">
        <v>214</v>
      </c>
      <c r="J123" s="20">
        <v>22</v>
      </c>
      <c r="K123" s="20">
        <v>360</v>
      </c>
      <c r="L123" s="20">
        <v>7920</v>
      </c>
      <c r="M123" s="20">
        <v>0</v>
      </c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80503</v>
      </c>
      <c r="V123" s="21">
        <f t="shared" si="9"/>
        <v>3730</v>
      </c>
      <c r="W123" s="21">
        <f t="shared" si="7"/>
        <v>84233</v>
      </c>
      <c r="X123" s="20">
        <v>85000</v>
      </c>
      <c r="Y123" s="21">
        <f t="shared" si="8"/>
        <v>-767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1012</v>
      </c>
      <c r="D124" s="20">
        <v>1110</v>
      </c>
      <c r="E124" s="20">
        <v>98</v>
      </c>
      <c r="F124" s="20">
        <v>146</v>
      </c>
      <c r="G124" s="20">
        <v>14308</v>
      </c>
      <c r="H124" s="20">
        <v>214</v>
      </c>
      <c r="I124" s="20">
        <v>246</v>
      </c>
      <c r="J124" s="20">
        <v>32</v>
      </c>
      <c r="K124" s="20">
        <v>360</v>
      </c>
      <c r="L124" s="20">
        <v>11520</v>
      </c>
      <c r="M124" s="20">
        <v>0</v>
      </c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84687</v>
      </c>
      <c r="V124" s="21">
        <f t="shared" si="9"/>
        <v>-767</v>
      </c>
      <c r="W124" s="21">
        <f t="shared" si="7"/>
        <v>83920</v>
      </c>
      <c r="X124" s="20">
        <v>85000</v>
      </c>
      <c r="Y124" s="21">
        <f t="shared" si="8"/>
        <v>-1080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1110</v>
      </c>
      <c r="D125" s="20">
        <v>1190</v>
      </c>
      <c r="E125" s="20">
        <v>80</v>
      </c>
      <c r="F125" s="20">
        <v>146</v>
      </c>
      <c r="G125" s="20">
        <v>11680</v>
      </c>
      <c r="H125" s="20">
        <v>246</v>
      </c>
      <c r="I125" s="20">
        <v>305</v>
      </c>
      <c r="J125" s="20">
        <v>59</v>
      </c>
      <c r="K125" s="20">
        <v>360</v>
      </c>
      <c r="L125" s="20">
        <v>21240</v>
      </c>
      <c r="M125" s="20">
        <v>0</v>
      </c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1"/>
        <v>91779</v>
      </c>
      <c r="V125" s="21">
        <f t="shared" si="9"/>
        <v>-1080</v>
      </c>
      <c r="W125" s="21">
        <f t="shared" si="7"/>
        <v>90699</v>
      </c>
      <c r="X125" s="20">
        <v>92000</v>
      </c>
      <c r="Y125" s="21">
        <f t="shared" si="8"/>
        <v>-1301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1190</v>
      </c>
      <c r="D126" s="20">
        <v>1275</v>
      </c>
      <c r="E126" s="20">
        <v>85</v>
      </c>
      <c r="F126" s="20">
        <v>146</v>
      </c>
      <c r="G126" s="20">
        <v>12410</v>
      </c>
      <c r="H126" s="20">
        <v>305</v>
      </c>
      <c r="I126" s="20">
        <v>347</v>
      </c>
      <c r="J126" s="20">
        <v>42</v>
      </c>
      <c r="K126" s="20">
        <v>360</v>
      </c>
      <c r="L126" s="20">
        <v>15120</v>
      </c>
      <c r="M126" s="20">
        <v>0</v>
      </c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1"/>
        <v>86389</v>
      </c>
      <c r="V126" s="21">
        <f t="shared" si="9"/>
        <v>-1301</v>
      </c>
      <c r="W126" s="21">
        <f t="shared" si="7"/>
        <v>85088</v>
      </c>
      <c r="X126" s="20">
        <v>90000</v>
      </c>
      <c r="Y126" s="21">
        <f t="shared" si="8"/>
        <v>-4912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1275</v>
      </c>
      <c r="D127" s="20">
        <v>1361</v>
      </c>
      <c r="E127" s="20">
        <v>86</v>
      </c>
      <c r="F127" s="20">
        <v>146</v>
      </c>
      <c r="G127" s="20">
        <v>12556</v>
      </c>
      <c r="H127" s="20">
        <v>347</v>
      </c>
      <c r="I127" s="20">
        <v>398</v>
      </c>
      <c r="J127" s="20">
        <v>51</v>
      </c>
      <c r="K127" s="20">
        <v>360</v>
      </c>
      <c r="L127" s="20">
        <v>18360</v>
      </c>
      <c r="M127" s="20">
        <v>0</v>
      </c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1"/>
        <v>90650</v>
      </c>
      <c r="V127" s="21">
        <f t="shared" si="9"/>
        <v>-4912</v>
      </c>
      <c r="W127" s="21">
        <f t="shared" si="7"/>
        <v>85738</v>
      </c>
      <c r="X127" s="20">
        <v>90000</v>
      </c>
      <c r="Y127" s="21">
        <f t="shared" si="8"/>
        <v>-4262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1361</v>
      </c>
      <c r="D128" s="20">
        <v>1456</v>
      </c>
      <c r="E128" s="20">
        <v>95</v>
      </c>
      <c r="F128" s="20">
        <v>146</v>
      </c>
      <c r="G128" s="20">
        <v>13870</v>
      </c>
      <c r="H128" s="20">
        <v>398</v>
      </c>
      <c r="I128" s="20">
        <v>444</v>
      </c>
      <c r="J128" s="20">
        <v>46</v>
      </c>
      <c r="K128" s="20">
        <v>360</v>
      </c>
      <c r="L128" s="20">
        <v>16560</v>
      </c>
      <c r="M128" s="20">
        <v>0</v>
      </c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si="11"/>
        <v>102452</v>
      </c>
      <c r="V128" s="21">
        <f t="shared" si="9"/>
        <v>-4262</v>
      </c>
      <c r="W128" s="21">
        <f t="shared" si="7"/>
        <v>98190</v>
      </c>
      <c r="X128" s="20">
        <v>100000</v>
      </c>
      <c r="Y128" s="21">
        <f t="shared" si="8"/>
        <v>-1810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1456</v>
      </c>
      <c r="D129" s="20">
        <v>1560</v>
      </c>
      <c r="E129" s="20">
        <v>104</v>
      </c>
      <c r="F129" s="20">
        <v>146</v>
      </c>
      <c r="G129" s="20">
        <v>15184</v>
      </c>
      <c r="H129" s="20">
        <v>444</v>
      </c>
      <c r="I129" s="20">
        <v>483</v>
      </c>
      <c r="J129" s="20">
        <v>39</v>
      </c>
      <c r="K129" s="20">
        <v>360</v>
      </c>
      <c r="L129" s="20">
        <v>14040</v>
      </c>
      <c r="M129" s="20">
        <v>0</v>
      </c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ref="U129:U160" si="12">G129+L129+M129+R129+S129+N129+Q129+T129</f>
        <v>88958</v>
      </c>
      <c r="V129" s="21">
        <f t="shared" si="9"/>
        <v>-1810</v>
      </c>
      <c r="W129" s="21">
        <f t="shared" si="7"/>
        <v>87148</v>
      </c>
      <c r="X129" s="20">
        <v>87148</v>
      </c>
      <c r="Y129" s="21">
        <f t="shared" si="8"/>
        <v>0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1560</v>
      </c>
      <c r="D130" s="20">
        <v>1655</v>
      </c>
      <c r="E130" s="20">
        <v>95</v>
      </c>
      <c r="F130" s="20">
        <v>146</v>
      </c>
      <c r="G130" s="20">
        <v>13870</v>
      </c>
      <c r="H130" s="20">
        <v>483</v>
      </c>
      <c r="I130" s="20">
        <v>502</v>
      </c>
      <c r="J130" s="20">
        <v>19</v>
      </c>
      <c r="K130" s="20">
        <v>360</v>
      </c>
      <c r="L130" s="20">
        <v>6840</v>
      </c>
      <c r="M130" s="20">
        <v>0</v>
      </c>
      <c r="N130" s="20"/>
      <c r="O130" s="21"/>
      <c r="P130" s="21"/>
      <c r="Q130" s="20">
        <v>0</v>
      </c>
      <c r="R130" s="20">
        <v>0</v>
      </c>
      <c r="S130" s="20">
        <v>59734</v>
      </c>
      <c r="T130" s="20"/>
      <c r="U130" s="20">
        <f t="shared" si="12"/>
        <v>80444</v>
      </c>
      <c r="V130" s="21">
        <f t="shared" si="9"/>
        <v>0</v>
      </c>
      <c r="W130" s="21">
        <f t="shared" si="7"/>
        <v>80444</v>
      </c>
      <c r="X130" s="20"/>
      <c r="Y130" s="21">
        <f t="shared" si="8"/>
        <v>80444</v>
      </c>
      <c r="AA130">
        <f t="shared" si="10"/>
        <v>1</v>
      </c>
    </row>
    <row r="131" spans="1:27" ht="15.75" hidden="1" thickBot="1" x14ac:dyDescent="0.3">
      <c r="A131" s="18"/>
      <c r="B131" s="19" t="s">
        <v>39</v>
      </c>
      <c r="C131" s="20">
        <v>1655</v>
      </c>
      <c r="D131" s="20">
        <v>1769</v>
      </c>
      <c r="E131" s="20">
        <v>114</v>
      </c>
      <c r="F131" s="20">
        <v>146</v>
      </c>
      <c r="G131" s="20">
        <v>16644</v>
      </c>
      <c r="H131" s="20">
        <v>502</v>
      </c>
      <c r="I131" s="20">
        <v>510</v>
      </c>
      <c r="J131" s="20">
        <v>8</v>
      </c>
      <c r="K131" s="20">
        <v>360</v>
      </c>
      <c r="L131" s="20">
        <v>2880</v>
      </c>
      <c r="M131" s="20">
        <v>0</v>
      </c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2"/>
        <v>79258</v>
      </c>
      <c r="V131" s="21">
        <f t="shared" si="9"/>
        <v>80444</v>
      </c>
      <c r="W131" s="21">
        <f t="shared" si="7"/>
        <v>159702</v>
      </c>
      <c r="X131" s="20">
        <v>159702</v>
      </c>
      <c r="Y131" s="21">
        <f t="shared" si="8"/>
        <v>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1769</v>
      </c>
      <c r="D132" s="20">
        <v>1904</v>
      </c>
      <c r="E132" s="20">
        <v>135</v>
      </c>
      <c r="F132" s="20">
        <v>146</v>
      </c>
      <c r="G132" s="20">
        <v>19710</v>
      </c>
      <c r="H132" s="20">
        <v>510</v>
      </c>
      <c r="I132" s="20">
        <v>516</v>
      </c>
      <c r="J132" s="20">
        <v>6</v>
      </c>
      <c r="K132" s="20">
        <v>360</v>
      </c>
      <c r="L132" s="20">
        <v>2160</v>
      </c>
      <c r="M132" s="20">
        <v>0</v>
      </c>
      <c r="N132" s="20"/>
      <c r="O132" s="21"/>
      <c r="P132" s="21"/>
      <c r="Q132" s="20">
        <v>0</v>
      </c>
      <c r="R132" s="20">
        <v>0</v>
      </c>
      <c r="S132" s="20">
        <v>59734</v>
      </c>
      <c r="T132" s="20"/>
      <c r="U132" s="20">
        <f t="shared" si="12"/>
        <v>81604</v>
      </c>
      <c r="V132" s="21">
        <f t="shared" si="9"/>
        <v>0</v>
      </c>
      <c r="W132" s="21">
        <f t="shared" si="7"/>
        <v>81604</v>
      </c>
      <c r="X132" s="20">
        <v>82000</v>
      </c>
      <c r="Y132" s="21">
        <f t="shared" si="8"/>
        <v>-396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1904</v>
      </c>
      <c r="D133" s="20">
        <v>2028</v>
      </c>
      <c r="E133" s="20">
        <v>124</v>
      </c>
      <c r="F133" s="20">
        <v>146</v>
      </c>
      <c r="G133" s="20">
        <v>18104</v>
      </c>
      <c r="H133" s="20">
        <v>516</v>
      </c>
      <c r="I133" s="20">
        <v>520</v>
      </c>
      <c r="J133" s="20">
        <v>4</v>
      </c>
      <c r="K133" s="20">
        <v>360</v>
      </c>
      <c r="L133" s="20">
        <v>1440</v>
      </c>
      <c r="M133" s="20">
        <v>0</v>
      </c>
      <c r="N133" s="20"/>
      <c r="O133" s="21"/>
      <c r="P133" s="21"/>
      <c r="Q133" s="20">
        <v>0</v>
      </c>
      <c r="R133" s="20">
        <v>0</v>
      </c>
      <c r="S133" s="20">
        <v>59734</v>
      </c>
      <c r="T133" s="20">
        <v>45802</v>
      </c>
      <c r="U133" s="20">
        <f t="shared" si="12"/>
        <v>125080</v>
      </c>
      <c r="V133" s="21">
        <f t="shared" si="9"/>
        <v>-396</v>
      </c>
      <c r="W133" s="21">
        <f t="shared" si="7"/>
        <v>124684</v>
      </c>
      <c r="X133" s="20">
        <v>130000</v>
      </c>
      <c r="Y133" s="21">
        <f t="shared" si="8"/>
        <v>-5316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2028</v>
      </c>
      <c r="D134" s="20">
        <v>2123</v>
      </c>
      <c r="E134" s="20">
        <v>95</v>
      </c>
      <c r="F134" s="20">
        <v>146</v>
      </c>
      <c r="G134" s="20">
        <v>13870</v>
      </c>
      <c r="H134" s="20">
        <v>520</v>
      </c>
      <c r="I134" s="20">
        <v>524</v>
      </c>
      <c r="J134" s="20">
        <v>4</v>
      </c>
      <c r="K134" s="20">
        <v>360</v>
      </c>
      <c r="L134" s="20">
        <v>1440</v>
      </c>
      <c r="M134" s="20">
        <v>0</v>
      </c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2"/>
        <v>75044</v>
      </c>
      <c r="V134" s="21">
        <f t="shared" si="9"/>
        <v>-5316</v>
      </c>
      <c r="W134" s="21">
        <f t="shared" si="7"/>
        <v>69728</v>
      </c>
      <c r="X134" s="20">
        <v>70000</v>
      </c>
      <c r="Y134" s="21">
        <f t="shared" si="8"/>
        <v>-272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2123</v>
      </c>
      <c r="D135" s="20">
        <v>2186</v>
      </c>
      <c r="E135" s="20">
        <v>63</v>
      </c>
      <c r="F135" s="20">
        <v>146</v>
      </c>
      <c r="G135" s="20">
        <v>9198</v>
      </c>
      <c r="H135" s="20">
        <v>524</v>
      </c>
      <c r="I135" s="20">
        <v>530</v>
      </c>
      <c r="J135" s="20">
        <v>6</v>
      </c>
      <c r="K135" s="20">
        <v>360</v>
      </c>
      <c r="L135" s="20">
        <v>2160</v>
      </c>
      <c r="M135" s="20">
        <v>0</v>
      </c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2"/>
        <v>71092</v>
      </c>
      <c r="V135" s="21">
        <f t="shared" si="9"/>
        <v>-272</v>
      </c>
      <c r="W135" s="21">
        <f t="shared" si="7"/>
        <v>70820</v>
      </c>
      <c r="X135" s="20">
        <v>71000</v>
      </c>
      <c r="Y135" s="21">
        <f t="shared" si="8"/>
        <v>-180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2186</v>
      </c>
      <c r="D136" s="20">
        <v>2244</v>
      </c>
      <c r="E136" s="20">
        <v>58</v>
      </c>
      <c r="F136" s="20">
        <v>146</v>
      </c>
      <c r="G136" s="20">
        <v>8468</v>
      </c>
      <c r="H136" s="20">
        <v>530</v>
      </c>
      <c r="I136" s="20">
        <v>539</v>
      </c>
      <c r="J136" s="20">
        <v>9</v>
      </c>
      <c r="K136" s="20">
        <v>360</v>
      </c>
      <c r="L136" s="20">
        <v>3240</v>
      </c>
      <c r="M136" s="20">
        <v>0</v>
      </c>
      <c r="N136" s="20">
        <v>8380</v>
      </c>
      <c r="O136" s="21"/>
      <c r="P136" s="21"/>
      <c r="Q136" s="20">
        <v>0</v>
      </c>
      <c r="R136" s="20">
        <v>0</v>
      </c>
      <c r="S136" s="20">
        <v>59734</v>
      </c>
      <c r="T136" s="20">
        <v>69370</v>
      </c>
      <c r="U136" s="20">
        <f t="shared" si="12"/>
        <v>149192</v>
      </c>
      <c r="V136" s="21">
        <f t="shared" si="9"/>
        <v>-180</v>
      </c>
      <c r="W136" s="21">
        <f t="shared" ref="W136:W186" si="13">U136+V136</f>
        <v>149012</v>
      </c>
      <c r="X136" s="20">
        <v>79642</v>
      </c>
      <c r="Y136" s="21">
        <f t="shared" ref="Y136:Y186" si="14">W136-X136</f>
        <v>69370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2244</v>
      </c>
      <c r="D137" s="20">
        <v>2301</v>
      </c>
      <c r="E137" s="20">
        <v>57</v>
      </c>
      <c r="F137" s="20">
        <v>146</v>
      </c>
      <c r="G137" s="20">
        <v>8322</v>
      </c>
      <c r="H137" s="20">
        <v>539</v>
      </c>
      <c r="I137" s="20">
        <v>559</v>
      </c>
      <c r="J137" s="20">
        <v>20</v>
      </c>
      <c r="K137" s="20">
        <v>360</v>
      </c>
      <c r="L137" s="20">
        <v>7200</v>
      </c>
      <c r="M137" s="20">
        <v>0</v>
      </c>
      <c r="N137" s="20"/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12"/>
        <v>75256</v>
      </c>
      <c r="V137" s="21">
        <f t="shared" ref="V137:V186" si="15">Y136</f>
        <v>69370</v>
      </c>
      <c r="W137" s="21">
        <f t="shared" si="13"/>
        <v>144626</v>
      </c>
      <c r="X137" s="20">
        <v>144500</v>
      </c>
      <c r="Y137" s="21">
        <f t="shared" si="14"/>
        <v>126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2301</v>
      </c>
      <c r="D138" s="20">
        <v>2386</v>
      </c>
      <c r="E138" s="20">
        <v>85</v>
      </c>
      <c r="F138" s="20">
        <v>146</v>
      </c>
      <c r="G138" s="20">
        <v>12410</v>
      </c>
      <c r="H138" s="20">
        <v>559</v>
      </c>
      <c r="I138" s="20">
        <v>586</v>
      </c>
      <c r="J138" s="20">
        <v>27</v>
      </c>
      <c r="K138" s="20">
        <v>360</v>
      </c>
      <c r="L138" s="20">
        <v>9720</v>
      </c>
      <c r="M138" s="20">
        <v>0</v>
      </c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/>
      <c r="U138" s="20">
        <f t="shared" si="12"/>
        <v>101864</v>
      </c>
      <c r="V138" s="21">
        <f t="shared" si="15"/>
        <v>126</v>
      </c>
      <c r="W138" s="21">
        <f t="shared" si="13"/>
        <v>101990</v>
      </c>
      <c r="X138" s="20">
        <v>102000</v>
      </c>
      <c r="Y138" s="21">
        <f t="shared" si="14"/>
        <v>-10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2386</v>
      </c>
      <c r="D139" s="20">
        <v>2515</v>
      </c>
      <c r="E139" s="20">
        <v>129</v>
      </c>
      <c r="F139" s="20">
        <v>146</v>
      </c>
      <c r="G139" s="20">
        <v>18834</v>
      </c>
      <c r="H139" s="20">
        <v>586</v>
      </c>
      <c r="I139" s="20">
        <v>608</v>
      </c>
      <c r="J139" s="20">
        <v>22</v>
      </c>
      <c r="K139" s="20">
        <v>360</v>
      </c>
      <c r="L139" s="20">
        <v>7920</v>
      </c>
      <c r="M139" s="20">
        <v>0</v>
      </c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/>
      <c r="U139" s="20">
        <f t="shared" si="12"/>
        <v>93290</v>
      </c>
      <c r="V139" s="21">
        <f t="shared" si="15"/>
        <v>-10</v>
      </c>
      <c r="W139" s="21">
        <f t="shared" si="13"/>
        <v>93280</v>
      </c>
      <c r="X139" s="20">
        <v>93280</v>
      </c>
      <c r="Y139" s="21">
        <f t="shared" si="14"/>
        <v>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2515</v>
      </c>
      <c r="D140" s="20">
        <v>2626</v>
      </c>
      <c r="E140" s="20">
        <v>111</v>
      </c>
      <c r="F140" s="20">
        <v>146</v>
      </c>
      <c r="G140" s="20">
        <v>16206</v>
      </c>
      <c r="H140" s="20">
        <v>608</v>
      </c>
      <c r="I140" s="20">
        <v>628</v>
      </c>
      <c r="J140" s="20">
        <v>20</v>
      </c>
      <c r="K140" s="20">
        <v>360</v>
      </c>
      <c r="L140" s="20">
        <v>7200</v>
      </c>
      <c r="M140" s="20">
        <v>0</v>
      </c>
      <c r="N140" s="20">
        <v>5000</v>
      </c>
      <c r="O140" s="21"/>
      <c r="P140" s="21"/>
      <c r="Q140" s="20">
        <v>0</v>
      </c>
      <c r="R140" s="20">
        <v>33082</v>
      </c>
      <c r="S140" s="20">
        <v>61536</v>
      </c>
      <c r="T140" s="20"/>
      <c r="U140" s="20">
        <f t="shared" si="12"/>
        <v>123024</v>
      </c>
      <c r="V140" s="21">
        <f t="shared" si="15"/>
        <v>0</v>
      </c>
      <c r="W140" s="21">
        <f t="shared" si="13"/>
        <v>123024</v>
      </c>
      <c r="X140" s="20">
        <v>123100</v>
      </c>
      <c r="Y140" s="21">
        <f t="shared" si="14"/>
        <v>-76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2626</v>
      </c>
      <c r="D141" s="20">
        <v>2737</v>
      </c>
      <c r="E141" s="20">
        <v>111</v>
      </c>
      <c r="F141" s="20">
        <v>146</v>
      </c>
      <c r="G141" s="20">
        <v>16206</v>
      </c>
      <c r="H141" s="20">
        <v>628</v>
      </c>
      <c r="I141" s="20">
        <v>649</v>
      </c>
      <c r="J141" s="20">
        <v>21</v>
      </c>
      <c r="K141" s="20">
        <v>360</v>
      </c>
      <c r="L141" s="20">
        <v>7560</v>
      </c>
      <c r="M141" s="20">
        <v>0</v>
      </c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12"/>
        <v>90302</v>
      </c>
      <c r="V141" s="21">
        <f t="shared" si="15"/>
        <v>-76</v>
      </c>
      <c r="W141" s="21">
        <f t="shared" si="13"/>
        <v>90226</v>
      </c>
      <c r="X141" s="20">
        <v>90226</v>
      </c>
      <c r="Y141" s="21">
        <f t="shared" si="14"/>
        <v>0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2737</v>
      </c>
      <c r="D142" s="20">
        <v>2858</v>
      </c>
      <c r="E142" s="20">
        <v>121</v>
      </c>
      <c r="F142" s="20">
        <v>146</v>
      </c>
      <c r="G142" s="20">
        <v>17666</v>
      </c>
      <c r="H142" s="20">
        <v>649</v>
      </c>
      <c r="I142" s="20">
        <v>682</v>
      </c>
      <c r="J142" s="20">
        <v>33</v>
      </c>
      <c r="K142" s="20">
        <v>360</v>
      </c>
      <c r="L142" s="20">
        <v>11880</v>
      </c>
      <c r="M142" s="20">
        <v>0</v>
      </c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/>
      <c r="U142" s="20">
        <f t="shared" si="12"/>
        <v>96082</v>
      </c>
      <c r="V142" s="21">
        <f t="shared" si="15"/>
        <v>0</v>
      </c>
      <c r="W142" s="21">
        <f t="shared" si="13"/>
        <v>96082</v>
      </c>
      <c r="X142" s="20">
        <v>96082</v>
      </c>
      <c r="Y142" s="21">
        <f t="shared" si="14"/>
        <v>0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2858</v>
      </c>
      <c r="D143" s="20">
        <v>3015</v>
      </c>
      <c r="E143" s="20">
        <v>157</v>
      </c>
      <c r="F143" s="20">
        <v>146</v>
      </c>
      <c r="G143" s="20">
        <v>22922</v>
      </c>
      <c r="H143" s="20">
        <v>682</v>
      </c>
      <c r="I143" s="20">
        <v>713</v>
      </c>
      <c r="J143" s="20">
        <v>31</v>
      </c>
      <c r="K143" s="20">
        <v>360</v>
      </c>
      <c r="L143" s="20">
        <v>11160</v>
      </c>
      <c r="M143" s="20">
        <v>0</v>
      </c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>
        <v>95524</v>
      </c>
      <c r="U143" s="20">
        <f t="shared" si="12"/>
        <v>196142</v>
      </c>
      <c r="V143" s="21">
        <f t="shared" si="15"/>
        <v>0</v>
      </c>
      <c r="W143" s="21">
        <f t="shared" si="13"/>
        <v>196142</v>
      </c>
      <c r="X143" s="20">
        <v>196142</v>
      </c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3015</v>
      </c>
      <c r="D144" s="20">
        <v>3164</v>
      </c>
      <c r="E144" s="20">
        <v>149</v>
      </c>
      <c r="F144" s="20">
        <v>146</v>
      </c>
      <c r="G144" s="20">
        <v>21754</v>
      </c>
      <c r="H144" s="20">
        <v>713</v>
      </c>
      <c r="I144" s="20">
        <v>737</v>
      </c>
      <c r="J144" s="20">
        <v>24</v>
      </c>
      <c r="K144" s="20">
        <v>360</v>
      </c>
      <c r="L144" s="20">
        <v>8640</v>
      </c>
      <c r="M144" s="20">
        <v>0</v>
      </c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96930</v>
      </c>
      <c r="V144" s="21">
        <f t="shared" si="15"/>
        <v>0</v>
      </c>
      <c r="W144" s="21">
        <f t="shared" si="13"/>
        <v>96930</v>
      </c>
      <c r="X144" s="20">
        <v>96930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3164</v>
      </c>
      <c r="D145" s="20">
        <v>3355</v>
      </c>
      <c r="E145" s="20">
        <v>191</v>
      </c>
      <c r="F145" s="20">
        <v>146</v>
      </c>
      <c r="G145" s="20">
        <v>27886</v>
      </c>
      <c r="H145" s="20">
        <v>737</v>
      </c>
      <c r="I145" s="20">
        <v>762</v>
      </c>
      <c r="J145" s="20">
        <v>25</v>
      </c>
      <c r="K145" s="20">
        <v>360</v>
      </c>
      <c r="L145" s="20">
        <v>9000</v>
      </c>
      <c r="M145" s="20">
        <v>0</v>
      </c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2"/>
        <v>103422</v>
      </c>
      <c r="V145" s="21">
        <f t="shared" si="15"/>
        <v>0</v>
      </c>
      <c r="W145" s="21">
        <f t="shared" si="13"/>
        <v>103422</v>
      </c>
      <c r="X145" s="20">
        <v>103422</v>
      </c>
      <c r="Y145" s="21">
        <f t="shared" si="14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3355</v>
      </c>
      <c r="D146" s="20">
        <v>3433</v>
      </c>
      <c r="E146" s="20">
        <v>78</v>
      </c>
      <c r="F146" s="20">
        <v>146</v>
      </c>
      <c r="G146" s="20">
        <v>11388</v>
      </c>
      <c r="H146" s="20">
        <v>762</v>
      </c>
      <c r="I146" s="20">
        <v>800</v>
      </c>
      <c r="J146" s="20">
        <v>38</v>
      </c>
      <c r="K146" s="20">
        <v>360</v>
      </c>
      <c r="L146" s="20">
        <v>13680</v>
      </c>
      <c r="M146" s="20">
        <v>0</v>
      </c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2"/>
        <v>91604</v>
      </c>
      <c r="V146" s="21">
        <f t="shared" si="15"/>
        <v>0</v>
      </c>
      <c r="W146" s="21">
        <f t="shared" si="13"/>
        <v>91604</v>
      </c>
      <c r="X146" s="20">
        <v>91604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3433</v>
      </c>
      <c r="D147" s="20">
        <v>3484</v>
      </c>
      <c r="E147" s="20">
        <v>51</v>
      </c>
      <c r="F147" s="20">
        <v>146</v>
      </c>
      <c r="G147" s="20">
        <v>7446</v>
      </c>
      <c r="H147" s="20">
        <v>800</v>
      </c>
      <c r="I147" s="20">
        <v>804</v>
      </c>
      <c r="J147" s="20">
        <v>4</v>
      </c>
      <c r="K147" s="20">
        <v>360</v>
      </c>
      <c r="L147" s="20">
        <v>1440</v>
      </c>
      <c r="M147" s="20">
        <v>0</v>
      </c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2"/>
        <v>75422</v>
      </c>
      <c r="V147" s="21">
        <f t="shared" si="15"/>
        <v>0</v>
      </c>
      <c r="W147" s="21">
        <f t="shared" si="13"/>
        <v>75422</v>
      </c>
      <c r="X147" s="20">
        <v>75422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3484</v>
      </c>
      <c r="D148" s="20">
        <v>3532</v>
      </c>
      <c r="E148" s="20">
        <v>48</v>
      </c>
      <c r="F148" s="20">
        <v>146</v>
      </c>
      <c r="G148" s="20">
        <v>7008</v>
      </c>
      <c r="H148" s="20">
        <v>804</v>
      </c>
      <c r="I148" s="20">
        <v>814</v>
      </c>
      <c r="J148" s="20">
        <v>10</v>
      </c>
      <c r="K148" s="20">
        <v>360</v>
      </c>
      <c r="L148" s="20">
        <v>3600</v>
      </c>
      <c r="M148" s="20">
        <v>0</v>
      </c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2"/>
        <v>77144</v>
      </c>
      <c r="V148" s="21">
        <f t="shared" si="15"/>
        <v>0</v>
      </c>
      <c r="W148" s="21">
        <f t="shared" si="13"/>
        <v>77144</v>
      </c>
      <c r="X148" s="20">
        <v>77144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3532</v>
      </c>
      <c r="D149" s="20">
        <v>3570</v>
      </c>
      <c r="E149" s="20">
        <v>38</v>
      </c>
      <c r="F149" s="20">
        <v>146</v>
      </c>
      <c r="G149" s="20">
        <v>5548</v>
      </c>
      <c r="H149" s="20">
        <v>814</v>
      </c>
      <c r="I149" s="20">
        <v>839</v>
      </c>
      <c r="J149" s="20">
        <v>25</v>
      </c>
      <c r="K149" s="20">
        <v>360</v>
      </c>
      <c r="L149" s="20">
        <v>9000</v>
      </c>
      <c r="M149" s="20">
        <v>0</v>
      </c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2"/>
        <v>81084</v>
      </c>
      <c r="V149" s="21">
        <f t="shared" si="15"/>
        <v>0</v>
      </c>
      <c r="W149" s="21">
        <f t="shared" si="13"/>
        <v>81084</v>
      </c>
      <c r="X149" s="20">
        <v>81084</v>
      </c>
      <c r="Y149" s="21">
        <f t="shared" si="14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3570</v>
      </c>
      <c r="D150" s="20">
        <v>3605</v>
      </c>
      <c r="E150" s="20">
        <v>35</v>
      </c>
      <c r="F150" s="20">
        <v>146</v>
      </c>
      <c r="G150" s="20">
        <v>5110</v>
      </c>
      <c r="H150" s="20">
        <v>839</v>
      </c>
      <c r="I150" s="20">
        <v>855</v>
      </c>
      <c r="J150" s="20">
        <v>16</v>
      </c>
      <c r="K150" s="20">
        <v>360</v>
      </c>
      <c r="L150" s="20">
        <v>5760</v>
      </c>
      <c r="M150" s="20">
        <v>0</v>
      </c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2"/>
        <v>79406</v>
      </c>
      <c r="V150" s="21">
        <f t="shared" si="15"/>
        <v>0</v>
      </c>
      <c r="W150" s="21">
        <f t="shared" si="13"/>
        <v>79406</v>
      </c>
      <c r="X150" s="20">
        <v>80000</v>
      </c>
      <c r="Y150" s="21">
        <f t="shared" si="14"/>
        <v>-594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3605</v>
      </c>
      <c r="D151" s="20">
        <v>3670</v>
      </c>
      <c r="E151" s="20">
        <v>65</v>
      </c>
      <c r="F151" s="20">
        <v>146</v>
      </c>
      <c r="G151" s="20">
        <v>9490</v>
      </c>
      <c r="H151" s="20">
        <v>855</v>
      </c>
      <c r="I151" s="20">
        <v>877</v>
      </c>
      <c r="J151" s="20">
        <v>22</v>
      </c>
      <c r="K151" s="20">
        <v>360</v>
      </c>
      <c r="L151" s="20">
        <v>7920</v>
      </c>
      <c r="M151" s="20">
        <v>0</v>
      </c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>
        <v>49090</v>
      </c>
      <c r="U151" s="20">
        <f t="shared" si="12"/>
        <v>137895</v>
      </c>
      <c r="V151" s="21">
        <f t="shared" si="15"/>
        <v>-594</v>
      </c>
      <c r="W151" s="21">
        <f t="shared" si="13"/>
        <v>137301</v>
      </c>
      <c r="X151" s="20">
        <v>137301</v>
      </c>
      <c r="Y151" s="21">
        <f t="shared" si="14"/>
        <v>0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3670</v>
      </c>
      <c r="D152" s="20">
        <v>3791</v>
      </c>
      <c r="E152" s="20">
        <v>121</v>
      </c>
      <c r="F152" s="20">
        <v>146</v>
      </c>
      <c r="G152" s="20">
        <v>17666</v>
      </c>
      <c r="H152" s="20">
        <v>877</v>
      </c>
      <c r="I152" s="20">
        <v>898</v>
      </c>
      <c r="J152" s="20">
        <v>21</v>
      </c>
      <c r="K152" s="20">
        <v>360</v>
      </c>
      <c r="L152" s="20">
        <v>7560</v>
      </c>
      <c r="M152" s="20">
        <v>0</v>
      </c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2"/>
        <v>96621</v>
      </c>
      <c r="V152" s="21">
        <f t="shared" si="15"/>
        <v>0</v>
      </c>
      <c r="W152" s="21">
        <f t="shared" si="13"/>
        <v>96621</v>
      </c>
      <c r="X152" s="20">
        <v>97000</v>
      </c>
      <c r="Y152" s="21">
        <f t="shared" si="14"/>
        <v>-379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3791</v>
      </c>
      <c r="D153" s="20">
        <v>3862</v>
      </c>
      <c r="E153" s="20">
        <v>71</v>
      </c>
      <c r="F153" s="20">
        <v>146</v>
      </c>
      <c r="G153" s="20">
        <v>10366</v>
      </c>
      <c r="H153" s="20">
        <v>898</v>
      </c>
      <c r="I153" s="20">
        <v>915</v>
      </c>
      <c r="J153" s="20">
        <v>17</v>
      </c>
      <c r="K153" s="20">
        <v>360</v>
      </c>
      <c r="L153" s="20">
        <v>6120</v>
      </c>
      <c r="M153" s="20">
        <v>0</v>
      </c>
      <c r="N153" s="20">
        <v>11959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2"/>
        <v>92840</v>
      </c>
      <c r="V153" s="21">
        <f t="shared" si="15"/>
        <v>-379</v>
      </c>
      <c r="W153" s="21">
        <f t="shared" si="13"/>
        <v>92461</v>
      </c>
      <c r="X153" s="20">
        <v>92461</v>
      </c>
      <c r="Y153" s="21">
        <f t="shared" si="14"/>
        <v>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3862</v>
      </c>
      <c r="D154" s="20">
        <v>3904</v>
      </c>
      <c r="E154" s="20">
        <v>42</v>
      </c>
      <c r="F154" s="20">
        <v>146</v>
      </c>
      <c r="G154" s="20">
        <v>6132</v>
      </c>
      <c r="H154" s="20">
        <v>915</v>
      </c>
      <c r="I154" s="20">
        <v>929</v>
      </c>
      <c r="J154" s="20">
        <v>14</v>
      </c>
      <c r="K154" s="20">
        <v>360</v>
      </c>
      <c r="L154" s="20">
        <v>5040</v>
      </c>
      <c r="M154" s="20">
        <v>0</v>
      </c>
      <c r="N154" s="20">
        <v>11959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2"/>
        <v>87526</v>
      </c>
      <c r="V154" s="21">
        <f t="shared" si="15"/>
        <v>0</v>
      </c>
      <c r="W154" s="21">
        <f t="shared" si="13"/>
        <v>87526</v>
      </c>
      <c r="X154" s="20">
        <v>87527</v>
      </c>
      <c r="Y154" s="21">
        <f t="shared" si="14"/>
        <v>-1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3904</v>
      </c>
      <c r="D155" s="20">
        <v>3980</v>
      </c>
      <c r="E155" s="20">
        <v>76</v>
      </c>
      <c r="F155" s="20">
        <v>146</v>
      </c>
      <c r="G155" s="20">
        <v>11096</v>
      </c>
      <c r="H155" s="20">
        <v>929</v>
      </c>
      <c r="I155" s="20">
        <v>940</v>
      </c>
      <c r="J155" s="20">
        <v>11</v>
      </c>
      <c r="K155" s="20">
        <v>360</v>
      </c>
      <c r="L155" s="20">
        <v>3960</v>
      </c>
      <c r="M155" s="20">
        <v>0</v>
      </c>
      <c r="N155" s="20">
        <v>11959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2"/>
        <v>91410</v>
      </c>
      <c r="V155" s="21">
        <f t="shared" si="15"/>
        <v>-1</v>
      </c>
      <c r="W155" s="21">
        <f t="shared" si="13"/>
        <v>91409</v>
      </c>
      <c r="X155" s="20">
        <v>91409</v>
      </c>
      <c r="Y155" s="21">
        <f t="shared" si="14"/>
        <v>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3980</v>
      </c>
      <c r="D156" s="20">
        <v>4074</v>
      </c>
      <c r="E156" s="20">
        <v>94</v>
      </c>
      <c r="F156" s="20">
        <v>146</v>
      </c>
      <c r="G156" s="20">
        <v>13724</v>
      </c>
      <c r="H156" s="20">
        <v>940</v>
      </c>
      <c r="I156" s="20">
        <v>952</v>
      </c>
      <c r="J156" s="20">
        <v>12</v>
      </c>
      <c r="K156" s="20">
        <v>360</v>
      </c>
      <c r="L156" s="20">
        <v>4320</v>
      </c>
      <c r="M156" s="20">
        <v>0</v>
      </c>
      <c r="N156" s="20">
        <v>11959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2"/>
        <v>94398</v>
      </c>
      <c r="V156" s="21">
        <f t="shared" si="15"/>
        <v>0</v>
      </c>
      <c r="W156" s="21">
        <f t="shared" si="13"/>
        <v>94398</v>
      </c>
      <c r="X156" s="20">
        <v>94395</v>
      </c>
      <c r="Y156" s="21">
        <f t="shared" si="14"/>
        <v>3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4074</v>
      </c>
      <c r="D157" s="20">
        <v>4180</v>
      </c>
      <c r="E157" s="20">
        <v>106</v>
      </c>
      <c r="F157" s="20">
        <v>146</v>
      </c>
      <c r="G157" s="20">
        <v>15476</v>
      </c>
      <c r="H157" s="20">
        <v>952</v>
      </c>
      <c r="I157" s="20">
        <v>960</v>
      </c>
      <c r="J157" s="20">
        <v>8</v>
      </c>
      <c r="K157" s="20">
        <v>360</v>
      </c>
      <c r="L157" s="20">
        <v>2880</v>
      </c>
      <c r="M157" s="20">
        <v>0</v>
      </c>
      <c r="N157" s="20">
        <v>11959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94710</v>
      </c>
      <c r="V157" s="21">
        <f t="shared" si="15"/>
        <v>3</v>
      </c>
      <c r="W157" s="21">
        <f t="shared" si="13"/>
        <v>94713</v>
      </c>
      <c r="X157" s="20">
        <v>94713</v>
      </c>
      <c r="Y157" s="21">
        <f t="shared" si="14"/>
        <v>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4180</v>
      </c>
      <c r="D158" s="20">
        <v>4228</v>
      </c>
      <c r="E158" s="20">
        <v>48</v>
      </c>
      <c r="F158" s="20">
        <v>146</v>
      </c>
      <c r="G158" s="20">
        <v>7008</v>
      </c>
      <c r="H158" s="20">
        <v>960</v>
      </c>
      <c r="I158" s="20">
        <v>961</v>
      </c>
      <c r="J158" s="20">
        <v>1</v>
      </c>
      <c r="K158" s="20">
        <v>360</v>
      </c>
      <c r="L158" s="20">
        <v>360</v>
      </c>
      <c r="M158" s="20">
        <v>0</v>
      </c>
      <c r="N158" s="20">
        <v>11959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83722</v>
      </c>
      <c r="V158" s="21">
        <f t="shared" si="15"/>
        <v>0</v>
      </c>
      <c r="W158" s="21">
        <f t="shared" si="13"/>
        <v>83722</v>
      </c>
      <c r="X158" s="20">
        <v>84000</v>
      </c>
      <c r="Y158" s="21">
        <f t="shared" si="14"/>
        <v>-278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4228</v>
      </c>
      <c r="D159" s="20">
        <v>4286</v>
      </c>
      <c r="E159" s="20">
        <v>58</v>
      </c>
      <c r="F159" s="20">
        <v>146</v>
      </c>
      <c r="G159" s="20">
        <v>8468</v>
      </c>
      <c r="H159" s="20">
        <v>961</v>
      </c>
      <c r="I159" s="20">
        <v>966</v>
      </c>
      <c r="J159" s="20">
        <v>5</v>
      </c>
      <c r="K159" s="20">
        <v>360</v>
      </c>
      <c r="L159" s="20">
        <v>1800</v>
      </c>
      <c r="M159" s="20">
        <v>0</v>
      </c>
      <c r="N159" s="20">
        <v>11959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86622</v>
      </c>
      <c r="V159" s="21">
        <f t="shared" si="15"/>
        <v>-278</v>
      </c>
      <c r="W159" s="21">
        <f t="shared" si="13"/>
        <v>86344</v>
      </c>
      <c r="X159" s="20">
        <v>86344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4286</v>
      </c>
      <c r="D160" s="20">
        <v>4295</v>
      </c>
      <c r="E160" s="20">
        <v>9</v>
      </c>
      <c r="F160" s="20">
        <v>146</v>
      </c>
      <c r="G160" s="20">
        <v>1314</v>
      </c>
      <c r="H160" s="20">
        <v>966</v>
      </c>
      <c r="I160" s="20">
        <v>969</v>
      </c>
      <c r="J160" s="20">
        <v>3</v>
      </c>
      <c r="K160" s="20">
        <v>360</v>
      </c>
      <c r="L160" s="20">
        <v>1080</v>
      </c>
      <c r="M160" s="20">
        <v>0</v>
      </c>
      <c r="N160" s="20">
        <v>11959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si="12"/>
        <v>78748</v>
      </c>
      <c r="V160" s="21">
        <f t="shared" si="15"/>
        <v>0</v>
      </c>
      <c r="W160" s="21">
        <f t="shared" si="13"/>
        <v>78748</v>
      </c>
      <c r="X160" s="20">
        <v>79000</v>
      </c>
      <c r="Y160" s="21">
        <f t="shared" si="14"/>
        <v>-252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4295</v>
      </c>
      <c r="D161" s="20">
        <v>4312</v>
      </c>
      <c r="E161" s="20">
        <v>17</v>
      </c>
      <c r="F161" s="20">
        <v>146</v>
      </c>
      <c r="G161" s="20">
        <v>2482</v>
      </c>
      <c r="H161" s="20">
        <v>969</v>
      </c>
      <c r="I161" s="20">
        <v>974</v>
      </c>
      <c r="J161" s="20">
        <v>5</v>
      </c>
      <c r="K161" s="20">
        <v>360</v>
      </c>
      <c r="L161" s="20">
        <v>1800</v>
      </c>
      <c r="M161" s="20">
        <v>0</v>
      </c>
      <c r="N161" s="20">
        <v>11959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ref="U161:U192" si="17">G161+L161+M161+R161+S161+N161+Q161+T161</f>
        <v>80636</v>
      </c>
      <c r="V161" s="21">
        <f t="shared" si="15"/>
        <v>-252</v>
      </c>
      <c r="W161" s="21">
        <f t="shared" si="13"/>
        <v>80384</v>
      </c>
      <c r="X161" s="20">
        <v>81000</v>
      </c>
      <c r="Y161" s="21">
        <f t="shared" si="14"/>
        <v>-616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4312</v>
      </c>
      <c r="D162" s="20">
        <v>4346</v>
      </c>
      <c r="E162" s="20">
        <v>34</v>
      </c>
      <c r="F162" s="20">
        <v>146</v>
      </c>
      <c r="G162" s="20">
        <v>4964</v>
      </c>
      <c r="H162" s="20">
        <v>974</v>
      </c>
      <c r="I162" s="20">
        <v>980</v>
      </c>
      <c r="J162" s="20">
        <v>6</v>
      </c>
      <c r="K162" s="20">
        <v>360</v>
      </c>
      <c r="L162" s="20">
        <v>2160</v>
      </c>
      <c r="M162" s="20">
        <v>0</v>
      </c>
      <c r="N162" s="20">
        <v>11665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si="17"/>
        <v>83184</v>
      </c>
      <c r="V162" s="21">
        <f t="shared" si="15"/>
        <v>-616</v>
      </c>
      <c r="W162" s="21">
        <f t="shared" si="13"/>
        <v>82568</v>
      </c>
      <c r="X162" s="20"/>
      <c r="Y162" s="21">
        <f t="shared" si="14"/>
        <v>82568</v>
      </c>
      <c r="AA162">
        <f t="shared" si="16"/>
        <v>1</v>
      </c>
    </row>
    <row r="163" spans="1:27" ht="15.75" hidden="1" thickBot="1" x14ac:dyDescent="0.3">
      <c r="A163" s="18">
        <v>2016</v>
      </c>
      <c r="B163" s="19" t="s">
        <v>35</v>
      </c>
      <c r="C163" s="20">
        <v>4346</v>
      </c>
      <c r="D163" s="20">
        <v>4416</v>
      </c>
      <c r="E163" s="20">
        <v>70</v>
      </c>
      <c r="F163" s="20">
        <v>146</v>
      </c>
      <c r="G163" s="20">
        <v>10220</v>
      </c>
      <c r="H163" s="20">
        <v>980</v>
      </c>
      <c r="I163" s="20">
        <v>1008</v>
      </c>
      <c r="J163" s="20">
        <v>28</v>
      </c>
      <c r="K163" s="20">
        <v>360</v>
      </c>
      <c r="L163" s="20">
        <v>10080</v>
      </c>
      <c r="M163" s="20">
        <v>0</v>
      </c>
      <c r="N163" s="20">
        <v>11665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106360</v>
      </c>
      <c r="V163" s="21">
        <f t="shared" si="15"/>
        <v>82568</v>
      </c>
      <c r="W163" s="21">
        <f t="shared" si="13"/>
        <v>188928</v>
      </c>
      <c r="X163" s="20">
        <v>188928</v>
      </c>
      <c r="Y163" s="21">
        <f t="shared" si="14"/>
        <v>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4416</v>
      </c>
      <c r="D164" s="20">
        <v>4496</v>
      </c>
      <c r="E164" s="20">
        <v>80</v>
      </c>
      <c r="F164" s="20">
        <v>146</v>
      </c>
      <c r="G164" s="20">
        <v>11680</v>
      </c>
      <c r="H164" s="20">
        <v>1008</v>
      </c>
      <c r="I164" s="20">
        <v>1028</v>
      </c>
      <c r="J164" s="20">
        <v>20</v>
      </c>
      <c r="K164" s="20">
        <v>360</v>
      </c>
      <c r="L164" s="20">
        <v>7200</v>
      </c>
      <c r="M164" s="20">
        <v>0</v>
      </c>
      <c r="N164" s="20">
        <v>11665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104940</v>
      </c>
      <c r="V164" s="21">
        <f t="shared" si="15"/>
        <v>0</v>
      </c>
      <c r="W164" s="21">
        <f t="shared" si="13"/>
        <v>104940</v>
      </c>
      <c r="X164" s="20">
        <v>105000</v>
      </c>
      <c r="Y164" s="21">
        <f t="shared" si="14"/>
        <v>-60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4496</v>
      </c>
      <c r="D165" s="20">
        <v>4557</v>
      </c>
      <c r="E165" s="20">
        <v>61</v>
      </c>
      <c r="F165" s="20">
        <v>146</v>
      </c>
      <c r="G165" s="20">
        <v>8906</v>
      </c>
      <c r="H165" s="20">
        <v>1028</v>
      </c>
      <c r="I165" s="20">
        <v>1048</v>
      </c>
      <c r="J165" s="20">
        <v>20</v>
      </c>
      <c r="K165" s="20">
        <v>360</v>
      </c>
      <c r="L165" s="20">
        <v>7200</v>
      </c>
      <c r="M165" s="20">
        <v>0</v>
      </c>
      <c r="N165" s="20">
        <v>11665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7"/>
        <v>102166</v>
      </c>
      <c r="V165" s="21">
        <f t="shared" si="15"/>
        <v>-60</v>
      </c>
      <c r="W165" s="21">
        <f t="shared" si="13"/>
        <v>102106</v>
      </c>
      <c r="X165" s="20">
        <v>102106</v>
      </c>
      <c r="Y165" s="21">
        <f t="shared" si="14"/>
        <v>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4557</v>
      </c>
      <c r="D166" s="20">
        <v>4589</v>
      </c>
      <c r="E166" s="20">
        <v>32</v>
      </c>
      <c r="F166" s="20">
        <v>146</v>
      </c>
      <c r="G166" s="20">
        <v>4672</v>
      </c>
      <c r="H166" s="20">
        <v>1048</v>
      </c>
      <c r="I166" s="20">
        <v>1060</v>
      </c>
      <c r="J166" s="20">
        <v>12</v>
      </c>
      <c r="K166" s="20">
        <v>360</v>
      </c>
      <c r="L166" s="20">
        <v>4320</v>
      </c>
      <c r="M166" s="20">
        <v>0</v>
      </c>
      <c r="N166" s="20">
        <v>11709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17"/>
        <v>95096</v>
      </c>
      <c r="V166" s="21">
        <f t="shared" si="15"/>
        <v>0</v>
      </c>
      <c r="W166" s="21">
        <f t="shared" si="13"/>
        <v>95096</v>
      </c>
      <c r="X166" s="20">
        <v>95096</v>
      </c>
      <c r="Y166" s="21">
        <f t="shared" si="14"/>
        <v>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4589</v>
      </c>
      <c r="D167" s="20">
        <v>4620</v>
      </c>
      <c r="E167" s="20">
        <v>31</v>
      </c>
      <c r="F167" s="20">
        <v>146</v>
      </c>
      <c r="G167" s="20">
        <v>4526</v>
      </c>
      <c r="H167" s="20">
        <v>1060</v>
      </c>
      <c r="I167" s="20">
        <v>1064</v>
      </c>
      <c r="J167" s="20">
        <v>4</v>
      </c>
      <c r="K167" s="20">
        <v>360</v>
      </c>
      <c r="L167" s="20">
        <v>1440</v>
      </c>
      <c r="M167" s="20">
        <v>0</v>
      </c>
      <c r="N167" s="20">
        <v>11709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92070</v>
      </c>
      <c r="V167" s="21">
        <f t="shared" si="15"/>
        <v>0</v>
      </c>
      <c r="W167" s="21">
        <f t="shared" si="13"/>
        <v>92070</v>
      </c>
      <c r="X167" s="20">
        <v>92070</v>
      </c>
      <c r="Y167" s="21">
        <f t="shared" si="14"/>
        <v>0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4620</v>
      </c>
      <c r="D168" s="20">
        <v>4693</v>
      </c>
      <c r="E168" s="20">
        <v>73</v>
      </c>
      <c r="F168" s="20">
        <v>146</v>
      </c>
      <c r="G168" s="20">
        <v>10658</v>
      </c>
      <c r="H168" s="20">
        <v>1064</v>
      </c>
      <c r="I168" s="20">
        <v>1068</v>
      </c>
      <c r="J168" s="20">
        <v>4</v>
      </c>
      <c r="K168" s="20">
        <v>360</v>
      </c>
      <c r="L168" s="20">
        <v>1440</v>
      </c>
      <c r="M168" s="20">
        <v>0</v>
      </c>
      <c r="N168" s="20">
        <v>11709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98202</v>
      </c>
      <c r="V168" s="21">
        <f t="shared" si="15"/>
        <v>0</v>
      </c>
      <c r="W168" s="21">
        <f t="shared" si="13"/>
        <v>98202</v>
      </c>
      <c r="X168" s="20">
        <v>98202</v>
      </c>
      <c r="Y168" s="21">
        <f t="shared" si="14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4693</v>
      </c>
      <c r="D169" s="20">
        <v>4760</v>
      </c>
      <c r="E169" s="20">
        <v>67</v>
      </c>
      <c r="F169" s="20">
        <v>146</v>
      </c>
      <c r="G169" s="20">
        <v>9782</v>
      </c>
      <c r="H169" s="20">
        <v>1068</v>
      </c>
      <c r="I169" s="20">
        <v>1072</v>
      </c>
      <c r="J169" s="20">
        <v>4</v>
      </c>
      <c r="K169" s="20">
        <v>360</v>
      </c>
      <c r="L169" s="20">
        <v>1440</v>
      </c>
      <c r="M169" s="20">
        <v>0</v>
      </c>
      <c r="N169" s="20">
        <v>11315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96932</v>
      </c>
      <c r="V169" s="21">
        <f t="shared" si="15"/>
        <v>0</v>
      </c>
      <c r="W169" s="21">
        <f t="shared" si="13"/>
        <v>96932</v>
      </c>
      <c r="X169" s="20">
        <v>97000</v>
      </c>
      <c r="Y169" s="21">
        <f t="shared" si="14"/>
        <v>-68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4760</v>
      </c>
      <c r="D170" s="20">
        <v>4795</v>
      </c>
      <c r="E170" s="20">
        <v>35</v>
      </c>
      <c r="F170" s="20">
        <v>146</v>
      </c>
      <c r="G170" s="20">
        <v>5110</v>
      </c>
      <c r="H170" s="20">
        <v>1072</v>
      </c>
      <c r="I170" s="20">
        <v>1075</v>
      </c>
      <c r="J170" s="20">
        <v>3</v>
      </c>
      <c r="K170" s="20">
        <v>360</v>
      </c>
      <c r="L170" s="20">
        <v>1080</v>
      </c>
      <c r="M170" s="20">
        <v>0</v>
      </c>
      <c r="N170" s="20">
        <v>11315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91900</v>
      </c>
      <c r="V170" s="21">
        <f t="shared" si="15"/>
        <v>-68</v>
      </c>
      <c r="W170" s="21">
        <f t="shared" si="13"/>
        <v>91832</v>
      </c>
      <c r="X170" s="20">
        <v>90000</v>
      </c>
      <c r="Y170" s="21">
        <f t="shared" si="14"/>
        <v>1832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4795</v>
      </c>
      <c r="D171" s="20">
        <v>4837</v>
      </c>
      <c r="E171" s="20">
        <v>42</v>
      </c>
      <c r="F171" s="20">
        <v>146</v>
      </c>
      <c r="G171" s="20">
        <v>6132</v>
      </c>
      <c r="H171" s="20">
        <v>1075</v>
      </c>
      <c r="I171" s="20">
        <v>1079</v>
      </c>
      <c r="J171" s="20">
        <v>4</v>
      </c>
      <c r="K171" s="20">
        <v>360</v>
      </c>
      <c r="L171" s="20">
        <v>1440</v>
      </c>
      <c r="M171" s="20">
        <v>0</v>
      </c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88967</v>
      </c>
      <c r="V171" s="21">
        <f t="shared" si="15"/>
        <v>1832</v>
      </c>
      <c r="W171" s="21">
        <f t="shared" si="13"/>
        <v>90799</v>
      </c>
      <c r="X171" s="20">
        <v>100000</v>
      </c>
      <c r="Y171" s="21">
        <f t="shared" si="14"/>
        <v>-9201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4837</v>
      </c>
      <c r="D172" s="20">
        <v>4859</v>
      </c>
      <c r="E172" s="20">
        <v>22</v>
      </c>
      <c r="F172" s="20">
        <v>146</v>
      </c>
      <c r="G172" s="20">
        <v>3212</v>
      </c>
      <c r="H172" s="20">
        <v>1079</v>
      </c>
      <c r="I172" s="20">
        <v>1083</v>
      </c>
      <c r="J172" s="20">
        <v>4</v>
      </c>
      <c r="K172" s="20">
        <v>360</v>
      </c>
      <c r="L172" s="20">
        <v>1440</v>
      </c>
      <c r="M172" s="20">
        <v>0</v>
      </c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>
        <v>65561</v>
      </c>
      <c r="U172" s="20">
        <f t="shared" si="17"/>
        <v>151608</v>
      </c>
      <c r="V172" s="21">
        <f t="shared" si="15"/>
        <v>-9201</v>
      </c>
      <c r="W172" s="21">
        <f t="shared" si="13"/>
        <v>142407</v>
      </c>
      <c r="X172" s="20">
        <v>80000</v>
      </c>
      <c r="Y172" s="21">
        <f t="shared" si="14"/>
        <v>62407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4859</v>
      </c>
      <c r="D173" s="20">
        <v>4880</v>
      </c>
      <c r="E173" s="20">
        <v>21</v>
      </c>
      <c r="F173" s="20">
        <v>146</v>
      </c>
      <c r="G173" s="20">
        <v>3066</v>
      </c>
      <c r="H173" s="20">
        <v>1083</v>
      </c>
      <c r="I173" s="20">
        <v>1091</v>
      </c>
      <c r="J173" s="20">
        <v>8</v>
      </c>
      <c r="K173" s="20">
        <v>360</v>
      </c>
      <c r="L173" s="20">
        <v>2880</v>
      </c>
      <c r="M173" s="20">
        <v>0</v>
      </c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87341</v>
      </c>
      <c r="V173" s="21">
        <f t="shared" si="15"/>
        <v>62407</v>
      </c>
      <c r="W173" s="21">
        <f t="shared" si="13"/>
        <v>149748</v>
      </c>
      <c r="X173" s="20">
        <v>84187</v>
      </c>
      <c r="Y173" s="21">
        <f t="shared" si="14"/>
        <v>65561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4880</v>
      </c>
      <c r="D174" s="20">
        <v>4901</v>
      </c>
      <c r="E174" s="20">
        <v>21</v>
      </c>
      <c r="F174" s="20">
        <v>146</v>
      </c>
      <c r="G174" s="20">
        <v>3066</v>
      </c>
      <c r="H174" s="20">
        <v>1091</v>
      </c>
      <c r="I174" s="20">
        <v>1102</v>
      </c>
      <c r="J174" s="20">
        <v>11</v>
      </c>
      <c r="K174" s="20">
        <v>360</v>
      </c>
      <c r="L174" s="20">
        <v>3960</v>
      </c>
      <c r="M174" s="20">
        <v>0</v>
      </c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88421</v>
      </c>
      <c r="V174" s="21">
        <f t="shared" si="15"/>
        <v>65561</v>
      </c>
      <c r="W174" s="21">
        <f t="shared" si="13"/>
        <v>153982</v>
      </c>
      <c r="X174" s="20">
        <v>89000</v>
      </c>
      <c r="Y174" s="21">
        <f t="shared" si="14"/>
        <v>64982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39">
        <v>4901</v>
      </c>
      <c r="D175" s="39">
        <v>4933</v>
      </c>
      <c r="E175" s="39">
        <v>32</v>
      </c>
      <c r="F175" s="39">
        <v>146</v>
      </c>
      <c r="G175" s="69">
        <v>4672</v>
      </c>
      <c r="H175" s="39">
        <v>1102</v>
      </c>
      <c r="I175" s="40">
        <v>1119</v>
      </c>
      <c r="J175" s="39">
        <v>17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9503</v>
      </c>
      <c r="M175" s="69">
        <v>3731</v>
      </c>
      <c r="N175" s="69">
        <v>7000</v>
      </c>
      <c r="O175" s="41"/>
      <c r="P175" s="41"/>
      <c r="Q175" s="69">
        <v>0</v>
      </c>
      <c r="R175" s="69">
        <v>0</v>
      </c>
      <c r="S175" s="69">
        <v>76410</v>
      </c>
      <c r="T175" s="69"/>
      <c r="U175" s="69">
        <f t="shared" si="17"/>
        <v>101316</v>
      </c>
      <c r="V175" s="41">
        <f t="shared" si="15"/>
        <v>64982</v>
      </c>
      <c r="W175" s="41">
        <f t="shared" si="13"/>
        <v>166298</v>
      </c>
      <c r="X175" s="42">
        <v>90000</v>
      </c>
      <c r="Y175" s="41">
        <f t="shared" si="14"/>
        <v>76298</v>
      </c>
      <c r="AA175">
        <f t="shared" si="16"/>
        <v>0</v>
      </c>
    </row>
    <row r="176" spans="1:27" hidden="1" x14ac:dyDescent="0.25">
      <c r="A176" s="18"/>
      <c r="B176" s="43" t="s">
        <v>36</v>
      </c>
      <c r="C176" s="44">
        <v>4933</v>
      </c>
      <c r="D176" s="44">
        <v>4960</v>
      </c>
      <c r="E176" s="44">
        <v>27</v>
      </c>
      <c r="F176" s="44">
        <v>146</v>
      </c>
      <c r="G176" s="70">
        <v>3942</v>
      </c>
      <c r="H176" s="44">
        <v>1119</v>
      </c>
      <c r="I176" s="45">
        <v>1128</v>
      </c>
      <c r="J176" s="44">
        <v>9</v>
      </c>
      <c r="K176" s="44">
        <f>IF(J176&lt;=120,559,IF(AND(J176&gt;=121,J176&lt;=150),739,IF(AND(J176&gt;=151,J176&lt;=200),1279,IF(J176&gt;=201,2359,))))</f>
        <v>559</v>
      </c>
      <c r="L176" s="70">
        <f t="shared" ref="L176:L186" si="18">IF(K176=559,K176*J176,IF(K176=739,120*559+(J176-120)*739,IF(K176=1279,120*559+30*739+(J176-150)*1279,IF(K176=2359,120*559+30*739+50*1279+(J176-200)*2359,))))</f>
        <v>5031</v>
      </c>
      <c r="M176" s="70">
        <v>3731</v>
      </c>
      <c r="N176" s="70">
        <v>7000</v>
      </c>
      <c r="O176" s="46"/>
      <c r="P176" s="46"/>
      <c r="Q176" s="70">
        <v>0</v>
      </c>
      <c r="R176" s="70">
        <v>0</v>
      </c>
      <c r="S176" s="70">
        <v>76410</v>
      </c>
      <c r="T176" s="70"/>
      <c r="U176" s="70">
        <f t="shared" si="17"/>
        <v>96114</v>
      </c>
      <c r="V176" s="46">
        <f t="shared" si="15"/>
        <v>76298</v>
      </c>
      <c r="W176" s="46">
        <f t="shared" si="13"/>
        <v>172412</v>
      </c>
      <c r="X176" s="47">
        <v>100000</v>
      </c>
      <c r="Y176" s="46">
        <f t="shared" si="14"/>
        <v>72412</v>
      </c>
      <c r="AA176">
        <f t="shared" si="16"/>
        <v>0</v>
      </c>
    </row>
    <row r="177" spans="1:27" hidden="1" x14ac:dyDescent="0.25">
      <c r="A177" s="18"/>
      <c r="B177" s="43" t="s">
        <v>37</v>
      </c>
      <c r="C177" s="44">
        <v>4960</v>
      </c>
      <c r="D177" s="44">
        <v>4997</v>
      </c>
      <c r="E177" s="44">
        <v>37</v>
      </c>
      <c r="F177" s="44">
        <v>146</v>
      </c>
      <c r="G177" s="70">
        <v>5402</v>
      </c>
      <c r="H177" s="44">
        <v>1128</v>
      </c>
      <c r="I177" s="45">
        <v>1138</v>
      </c>
      <c r="J177" s="44">
        <v>10</v>
      </c>
      <c r="K177" s="44">
        <f t="shared" ref="K177:K182" si="19">IF(J177&lt;=120,559,IF(AND(J177&gt;=121,J177&lt;=150),739,IF(AND(J177&gt;=151,J177&lt;=200),1279,IF(J177&gt;=201,2359,))))</f>
        <v>559</v>
      </c>
      <c r="L177" s="70">
        <f t="shared" si="18"/>
        <v>5590</v>
      </c>
      <c r="M177" s="70">
        <v>3731</v>
      </c>
      <c r="N177" s="70">
        <v>7000</v>
      </c>
      <c r="O177" s="46"/>
      <c r="P177" s="46"/>
      <c r="Q177" s="70">
        <v>0</v>
      </c>
      <c r="R177" s="70">
        <v>0</v>
      </c>
      <c r="S177" s="70">
        <v>76410</v>
      </c>
      <c r="T177" s="70"/>
      <c r="U177" s="70">
        <f t="shared" si="17"/>
        <v>98133</v>
      </c>
      <c r="V177" s="46">
        <f t="shared" si="15"/>
        <v>72412</v>
      </c>
      <c r="W177" s="46">
        <f t="shared" si="13"/>
        <v>170545</v>
      </c>
      <c r="X177" s="47">
        <v>100000</v>
      </c>
      <c r="Y177" s="46">
        <f t="shared" si="14"/>
        <v>70545</v>
      </c>
      <c r="AA177">
        <f t="shared" si="16"/>
        <v>0</v>
      </c>
    </row>
    <row r="178" spans="1:27" hidden="1" x14ac:dyDescent="0.25">
      <c r="A178" s="18"/>
      <c r="B178" s="43" t="s">
        <v>38</v>
      </c>
      <c r="C178" s="44">
        <v>4997</v>
      </c>
      <c r="D178" s="44">
        <v>5027</v>
      </c>
      <c r="E178" s="44">
        <v>30</v>
      </c>
      <c r="F178" s="44">
        <v>146</v>
      </c>
      <c r="G178" s="70">
        <v>4380</v>
      </c>
      <c r="H178" s="44">
        <v>1138</v>
      </c>
      <c r="I178" s="45">
        <v>1143</v>
      </c>
      <c r="J178" s="44">
        <v>5</v>
      </c>
      <c r="K178" s="44">
        <f t="shared" si="19"/>
        <v>559</v>
      </c>
      <c r="L178" s="70">
        <f t="shared" si="18"/>
        <v>2795</v>
      </c>
      <c r="M178" s="70">
        <v>3731</v>
      </c>
      <c r="N178" s="70">
        <v>7000</v>
      </c>
      <c r="O178" s="46"/>
      <c r="P178" s="46"/>
      <c r="Q178" s="70">
        <v>0</v>
      </c>
      <c r="R178" s="70">
        <v>0</v>
      </c>
      <c r="S178" s="70">
        <v>76410</v>
      </c>
      <c r="T178" s="70"/>
      <c r="U178" s="70">
        <f t="shared" si="17"/>
        <v>94316</v>
      </c>
      <c r="V178" s="46">
        <f t="shared" si="15"/>
        <v>70545</v>
      </c>
      <c r="W178" s="46">
        <f t="shared" si="13"/>
        <v>164861</v>
      </c>
      <c r="X178" s="47">
        <v>100000</v>
      </c>
      <c r="Y178" s="46">
        <f t="shared" si="14"/>
        <v>64861</v>
      </c>
      <c r="AA178">
        <f t="shared" si="16"/>
        <v>0</v>
      </c>
    </row>
    <row r="179" spans="1:27" hidden="1" x14ac:dyDescent="0.25">
      <c r="A179" s="18"/>
      <c r="B179" s="43" t="s">
        <v>39</v>
      </c>
      <c r="C179" s="44">
        <v>5027</v>
      </c>
      <c r="D179" s="44">
        <v>5082</v>
      </c>
      <c r="E179" s="44">
        <v>55</v>
      </c>
      <c r="F179" s="44">
        <v>146</v>
      </c>
      <c r="G179" s="70">
        <v>8030</v>
      </c>
      <c r="H179" s="44">
        <v>1143</v>
      </c>
      <c r="I179" s="45">
        <v>1145</v>
      </c>
      <c r="J179" s="44">
        <v>2</v>
      </c>
      <c r="K179" s="44">
        <f t="shared" si="19"/>
        <v>559</v>
      </c>
      <c r="L179" s="70">
        <f t="shared" si="18"/>
        <v>1118</v>
      </c>
      <c r="M179" s="70">
        <v>3731</v>
      </c>
      <c r="N179" s="70">
        <v>7000</v>
      </c>
      <c r="O179" s="46"/>
      <c r="P179" s="46"/>
      <c r="Q179" s="70">
        <v>0</v>
      </c>
      <c r="R179" s="70">
        <v>0</v>
      </c>
      <c r="S179" s="70">
        <v>76410</v>
      </c>
      <c r="T179" s="70"/>
      <c r="U179" s="70">
        <f t="shared" si="17"/>
        <v>96289</v>
      </c>
      <c r="V179" s="46">
        <f t="shared" si="15"/>
        <v>64861</v>
      </c>
      <c r="W179" s="46">
        <f t="shared" si="13"/>
        <v>161150</v>
      </c>
      <c r="X179" s="47">
        <v>100000</v>
      </c>
      <c r="Y179" s="46">
        <f t="shared" si="14"/>
        <v>61150</v>
      </c>
      <c r="AA179">
        <f t="shared" si="16"/>
        <v>0</v>
      </c>
    </row>
    <row r="180" spans="1:27" hidden="1" x14ac:dyDescent="0.25">
      <c r="A180" s="18"/>
      <c r="B180" s="43" t="s">
        <v>40</v>
      </c>
      <c r="C180" s="44">
        <v>5082</v>
      </c>
      <c r="D180" s="44">
        <v>5148</v>
      </c>
      <c r="E180" s="44">
        <v>66</v>
      </c>
      <c r="F180" s="44">
        <v>146</v>
      </c>
      <c r="G180" s="70">
        <v>9636</v>
      </c>
      <c r="H180" s="44">
        <v>1145</v>
      </c>
      <c r="I180" s="45">
        <v>1147</v>
      </c>
      <c r="J180" s="44">
        <v>2</v>
      </c>
      <c r="K180" s="44">
        <f t="shared" si="19"/>
        <v>559</v>
      </c>
      <c r="L180" s="70">
        <f t="shared" si="18"/>
        <v>1118</v>
      </c>
      <c r="M180" s="70">
        <v>3731</v>
      </c>
      <c r="N180" s="70">
        <v>7000</v>
      </c>
      <c r="O180" s="46"/>
      <c r="P180" s="46"/>
      <c r="Q180" s="70">
        <v>0</v>
      </c>
      <c r="R180" s="70">
        <v>0</v>
      </c>
      <c r="S180" s="70">
        <v>76410</v>
      </c>
      <c r="T180" s="70"/>
      <c r="U180" s="70">
        <f t="shared" si="17"/>
        <v>97895</v>
      </c>
      <c r="V180" s="46">
        <f t="shared" si="15"/>
        <v>61150</v>
      </c>
      <c r="W180" s="46">
        <f t="shared" si="13"/>
        <v>159045</v>
      </c>
      <c r="X180" s="47">
        <v>100000</v>
      </c>
      <c r="Y180" s="46">
        <f t="shared" si="14"/>
        <v>59045</v>
      </c>
      <c r="AA180">
        <f t="shared" si="16"/>
        <v>0</v>
      </c>
    </row>
    <row r="181" spans="1:27" hidden="1" x14ac:dyDescent="0.25">
      <c r="A181" s="18"/>
      <c r="B181" s="43" t="s">
        <v>41</v>
      </c>
      <c r="C181" s="44">
        <v>5148</v>
      </c>
      <c r="D181" s="44">
        <v>5208</v>
      </c>
      <c r="E181" s="44">
        <v>60</v>
      </c>
      <c r="F181" s="44">
        <v>146</v>
      </c>
      <c r="G181" s="70">
        <v>8760</v>
      </c>
      <c r="H181" s="44">
        <v>1147</v>
      </c>
      <c r="I181" s="45">
        <v>1150</v>
      </c>
      <c r="J181" s="44">
        <v>3</v>
      </c>
      <c r="K181" s="44">
        <f t="shared" si="19"/>
        <v>559</v>
      </c>
      <c r="L181" s="70">
        <f t="shared" si="18"/>
        <v>1677</v>
      </c>
      <c r="M181" s="70">
        <v>3731</v>
      </c>
      <c r="N181" s="70">
        <v>7000</v>
      </c>
      <c r="O181" s="46"/>
      <c r="P181" s="46"/>
      <c r="Q181" s="70">
        <v>0</v>
      </c>
      <c r="R181" s="70">
        <v>0</v>
      </c>
      <c r="S181" s="70">
        <v>76410</v>
      </c>
      <c r="T181" s="70"/>
      <c r="U181" s="70">
        <f t="shared" si="17"/>
        <v>97578</v>
      </c>
      <c r="V181" s="46">
        <f t="shared" si="15"/>
        <v>59045</v>
      </c>
      <c r="W181" s="46">
        <f t="shared" si="13"/>
        <v>156623</v>
      </c>
      <c r="X181" s="47"/>
      <c r="Y181" s="46">
        <f t="shared" si="14"/>
        <v>156623</v>
      </c>
      <c r="AA181">
        <f t="shared" si="16"/>
        <v>1</v>
      </c>
    </row>
    <row r="182" spans="1:27" hidden="1" x14ac:dyDescent="0.25">
      <c r="A182" s="18"/>
      <c r="B182" s="43" t="s">
        <v>42</v>
      </c>
      <c r="C182" s="44">
        <v>5208</v>
      </c>
      <c r="D182" s="44">
        <v>5265</v>
      </c>
      <c r="E182" s="44">
        <f>D182-C182</f>
        <v>57</v>
      </c>
      <c r="F182" s="44">
        <v>146</v>
      </c>
      <c r="G182" s="70">
        <f>F182*E182</f>
        <v>8322</v>
      </c>
      <c r="H182" s="44">
        <v>1150</v>
      </c>
      <c r="I182" s="45">
        <v>1153</v>
      </c>
      <c r="J182" s="44">
        <f>I182-H182</f>
        <v>3</v>
      </c>
      <c r="K182" s="44">
        <f t="shared" si="19"/>
        <v>559</v>
      </c>
      <c r="L182" s="70">
        <f t="shared" si="18"/>
        <v>1677</v>
      </c>
      <c r="M182" s="70">
        <v>3731</v>
      </c>
      <c r="N182" s="70">
        <v>7981</v>
      </c>
      <c r="O182" s="46"/>
      <c r="P182" s="46"/>
      <c r="Q182" s="70">
        <v>0</v>
      </c>
      <c r="R182" s="70">
        <v>0</v>
      </c>
      <c r="S182" s="70">
        <v>76410</v>
      </c>
      <c r="T182" s="70"/>
      <c r="U182" s="70">
        <f t="shared" si="17"/>
        <v>98121</v>
      </c>
      <c r="V182" s="46">
        <f t="shared" si="15"/>
        <v>156623</v>
      </c>
      <c r="W182" s="46">
        <f t="shared" si="13"/>
        <v>254744</v>
      </c>
      <c r="X182" s="47">
        <v>254744</v>
      </c>
      <c r="Y182" s="46">
        <f t="shared" si="14"/>
        <v>0</v>
      </c>
      <c r="AA182">
        <f t="shared" si="16"/>
        <v>0</v>
      </c>
    </row>
    <row r="183" spans="1:27" hidden="1" x14ac:dyDescent="0.25">
      <c r="A183" s="18"/>
      <c r="B183" s="43" t="s">
        <v>43</v>
      </c>
      <c r="C183" s="44">
        <f>D182</f>
        <v>5265</v>
      </c>
      <c r="D183" s="44">
        <v>5304</v>
      </c>
      <c r="E183" s="44">
        <f>D183-C183</f>
        <v>39</v>
      </c>
      <c r="F183" s="44">
        <v>146</v>
      </c>
      <c r="G183" s="70">
        <f t="shared" ref="G183:G186" si="20">F183*E183</f>
        <v>5694</v>
      </c>
      <c r="H183" s="44">
        <f>I182</f>
        <v>1153</v>
      </c>
      <c r="I183" s="44">
        <v>1156</v>
      </c>
      <c r="J183" s="44">
        <f>I183-H183</f>
        <v>3</v>
      </c>
      <c r="K183" s="44">
        <v>559</v>
      </c>
      <c r="L183" s="70">
        <f t="shared" si="18"/>
        <v>1677</v>
      </c>
      <c r="M183" s="70">
        <v>3731</v>
      </c>
      <c r="N183" s="70">
        <v>7997</v>
      </c>
      <c r="O183" s="46"/>
      <c r="P183" s="46"/>
      <c r="Q183" s="70">
        <v>0</v>
      </c>
      <c r="R183" s="70">
        <v>0</v>
      </c>
      <c r="S183" s="70">
        <v>76410</v>
      </c>
      <c r="T183" s="70"/>
      <c r="U183" s="70">
        <f t="shared" si="17"/>
        <v>95509</v>
      </c>
      <c r="V183" s="46">
        <f t="shared" si="15"/>
        <v>0</v>
      </c>
      <c r="W183" s="46">
        <f t="shared" si="13"/>
        <v>95509</v>
      </c>
      <c r="X183" s="70">
        <v>95509</v>
      </c>
      <c r="Y183" s="46">
        <f t="shared" si="14"/>
        <v>0</v>
      </c>
    </row>
    <row r="184" spans="1:27" hidden="1" x14ac:dyDescent="0.25">
      <c r="A184" s="18"/>
      <c r="B184" s="43" t="s">
        <v>44</v>
      </c>
      <c r="C184" s="44">
        <f t="shared" ref="C184:C186" si="21">D183</f>
        <v>5304</v>
      </c>
      <c r="D184" s="44">
        <v>5383</v>
      </c>
      <c r="E184" s="44">
        <f>D184-C184</f>
        <v>79</v>
      </c>
      <c r="F184" s="44">
        <v>146</v>
      </c>
      <c r="G184" s="70">
        <f t="shared" si="20"/>
        <v>11534</v>
      </c>
      <c r="H184" s="44">
        <f t="shared" ref="H184:H186" si="22">I183</f>
        <v>1156</v>
      </c>
      <c r="I184" s="44">
        <v>1165</v>
      </c>
      <c r="J184" s="44">
        <f>I184-H184</f>
        <v>9</v>
      </c>
      <c r="K184" s="44">
        <v>559</v>
      </c>
      <c r="L184" s="70">
        <f t="shared" si="18"/>
        <v>5031</v>
      </c>
      <c r="M184" s="70">
        <v>3731</v>
      </c>
      <c r="N184" s="70">
        <v>7990</v>
      </c>
      <c r="O184" s="46"/>
      <c r="P184" s="46"/>
      <c r="Q184" s="70">
        <v>0</v>
      </c>
      <c r="R184" s="70">
        <v>0</v>
      </c>
      <c r="S184" s="70">
        <v>76410</v>
      </c>
      <c r="T184" s="70"/>
      <c r="U184" s="70">
        <f t="shared" si="17"/>
        <v>104696</v>
      </c>
      <c r="V184" s="46">
        <f t="shared" si="15"/>
        <v>0</v>
      </c>
      <c r="W184" s="46">
        <f t="shared" si="13"/>
        <v>104696</v>
      </c>
      <c r="X184" s="73">
        <v>104696</v>
      </c>
      <c r="Y184" s="46">
        <f t="shared" si="14"/>
        <v>0</v>
      </c>
    </row>
    <row r="185" spans="1:27" hidden="1" x14ac:dyDescent="0.25">
      <c r="A185" s="18"/>
      <c r="B185" s="43" t="s">
        <v>45</v>
      </c>
      <c r="C185" s="44">
        <f t="shared" si="21"/>
        <v>5383</v>
      </c>
      <c r="D185" s="44">
        <v>5494</v>
      </c>
      <c r="E185" s="44">
        <f t="shared" ref="E185:E186" si="23">D185-C185</f>
        <v>111</v>
      </c>
      <c r="F185" s="44">
        <v>146</v>
      </c>
      <c r="G185" s="70">
        <f t="shared" si="20"/>
        <v>16206</v>
      </c>
      <c r="H185" s="44">
        <f t="shared" si="22"/>
        <v>1165</v>
      </c>
      <c r="I185" s="44">
        <v>1180</v>
      </c>
      <c r="J185" s="44">
        <f t="shared" ref="J185:J186" si="24">I185-H185</f>
        <v>15</v>
      </c>
      <c r="K185" s="44">
        <v>559</v>
      </c>
      <c r="L185" s="70">
        <f t="shared" si="18"/>
        <v>8385</v>
      </c>
      <c r="M185" s="70">
        <v>3731</v>
      </c>
      <c r="N185" s="70">
        <v>8019</v>
      </c>
      <c r="O185" s="46"/>
      <c r="P185" s="46"/>
      <c r="Q185" s="70">
        <v>0</v>
      </c>
      <c r="R185" s="70">
        <v>0</v>
      </c>
      <c r="S185" s="70">
        <v>76410</v>
      </c>
      <c r="T185" s="70"/>
      <c r="U185" s="70">
        <f t="shared" si="17"/>
        <v>112751</v>
      </c>
      <c r="V185" s="46">
        <f t="shared" si="15"/>
        <v>0</v>
      </c>
      <c r="W185" s="46">
        <f t="shared" si="13"/>
        <v>112751</v>
      </c>
      <c r="X185" s="73">
        <v>112751</v>
      </c>
      <c r="Y185" s="46">
        <f t="shared" si="14"/>
        <v>0</v>
      </c>
    </row>
    <row r="186" spans="1:27" ht="15.75" hidden="1" thickBot="1" x14ac:dyDescent="0.3">
      <c r="A186" s="18"/>
      <c r="B186" s="83" t="s">
        <v>46</v>
      </c>
      <c r="C186" s="84">
        <f t="shared" si="21"/>
        <v>5494</v>
      </c>
      <c r="D186" s="84">
        <v>5607</v>
      </c>
      <c r="E186" s="84">
        <f t="shared" si="23"/>
        <v>113</v>
      </c>
      <c r="F186" s="84">
        <v>146</v>
      </c>
      <c r="G186" s="35">
        <f t="shared" si="20"/>
        <v>16498</v>
      </c>
      <c r="H186" s="84">
        <f t="shared" si="22"/>
        <v>1180</v>
      </c>
      <c r="I186" s="84">
        <v>1194</v>
      </c>
      <c r="J186" s="84">
        <f t="shared" si="24"/>
        <v>14</v>
      </c>
      <c r="K186" s="84">
        <f t="shared" ref="K186:K198" si="25">IF(J186&lt;=120,559,IF(AND(J186&gt;=121,J186&lt;=150),739,IF(AND(J186&gt;=151,J186&lt;=200),1279,IF(J186&gt;=201,2359,))))</f>
        <v>559</v>
      </c>
      <c r="L186" s="35">
        <f t="shared" si="18"/>
        <v>7826</v>
      </c>
      <c r="M186" s="35">
        <v>3731</v>
      </c>
      <c r="N186" s="35">
        <v>8039</v>
      </c>
      <c r="O186" s="46"/>
      <c r="P186" s="46"/>
      <c r="Q186" s="35">
        <v>0</v>
      </c>
      <c r="R186" s="35">
        <v>0</v>
      </c>
      <c r="S186" s="35">
        <v>76410</v>
      </c>
      <c r="T186" s="35"/>
      <c r="U186" s="35">
        <f t="shared" si="17"/>
        <v>112504</v>
      </c>
      <c r="V186" s="36">
        <f t="shared" si="15"/>
        <v>0</v>
      </c>
      <c r="W186" s="36">
        <f t="shared" si="13"/>
        <v>112504</v>
      </c>
      <c r="X186" s="85">
        <v>112504</v>
      </c>
      <c r="Y186" s="36">
        <f t="shared" si="14"/>
        <v>0</v>
      </c>
    </row>
    <row r="187" spans="1:27" hidden="1" x14ac:dyDescent="0.25">
      <c r="A187">
        <v>2018</v>
      </c>
      <c r="B187" s="38" t="s">
        <v>35</v>
      </c>
      <c r="C187" s="39">
        <f t="shared" ref="C187:C198" si="26">D186</f>
        <v>5607</v>
      </c>
      <c r="D187" s="39">
        <v>5866</v>
      </c>
      <c r="E187" s="39">
        <f t="shared" ref="E187:E198" si="27">D187-C187</f>
        <v>259</v>
      </c>
      <c r="F187" s="39">
        <v>146</v>
      </c>
      <c r="G187" s="69">
        <f t="shared" ref="G187:G198" si="28">F187*E187</f>
        <v>37814</v>
      </c>
      <c r="H187" s="39">
        <f t="shared" ref="H187:H198" si="29">I186</f>
        <v>1194</v>
      </c>
      <c r="I187" s="39">
        <v>1206</v>
      </c>
      <c r="J187" s="39">
        <f t="shared" ref="J187:J198" si="30">I187-H187</f>
        <v>12</v>
      </c>
      <c r="K187" s="39">
        <f t="shared" si="25"/>
        <v>559</v>
      </c>
      <c r="L187" s="69">
        <f t="shared" ref="L187:L198" si="31">IF(K187=559,K187*J187,IF(K187=739,120*559+(J187-120)*739,IF(K187=1279,120*559+30*739+(J187-150)*1279,IF(K187=2359,120*559+30*739+50*1279+(J187-200)*2359,))))</f>
        <v>6708</v>
      </c>
      <c r="M187" s="69">
        <v>3731</v>
      </c>
      <c r="N187" s="69">
        <v>8047</v>
      </c>
      <c r="O187" s="41"/>
      <c r="P187" s="41"/>
      <c r="Q187" s="69">
        <v>0</v>
      </c>
      <c r="R187" s="69">
        <v>0</v>
      </c>
      <c r="S187" s="69">
        <v>78144</v>
      </c>
      <c r="T187" s="69"/>
      <c r="U187" s="69">
        <f t="shared" si="17"/>
        <v>134444</v>
      </c>
      <c r="V187" s="41">
        <f t="shared" ref="V187:V198" si="32">Y186</f>
        <v>0</v>
      </c>
      <c r="W187" s="41">
        <f t="shared" ref="W187:W198" si="33">U187+V187</f>
        <v>134444</v>
      </c>
      <c r="X187" s="74">
        <v>134444</v>
      </c>
      <c r="Y187" s="41">
        <f t="shared" ref="Y187:Y198" si="34">W187-X187</f>
        <v>0</v>
      </c>
    </row>
    <row r="188" spans="1:27" hidden="1" x14ac:dyDescent="0.25">
      <c r="B188" s="43" t="s">
        <v>36</v>
      </c>
      <c r="C188" s="44">
        <f t="shared" si="26"/>
        <v>5866</v>
      </c>
      <c r="D188" s="44">
        <v>6040</v>
      </c>
      <c r="E188" s="44">
        <f t="shared" si="27"/>
        <v>174</v>
      </c>
      <c r="F188" s="44">
        <v>146</v>
      </c>
      <c r="G188" s="70">
        <f t="shared" si="28"/>
        <v>25404</v>
      </c>
      <c r="H188" s="44">
        <f t="shared" si="29"/>
        <v>1206</v>
      </c>
      <c r="I188" s="44">
        <v>1217</v>
      </c>
      <c r="J188" s="44">
        <f t="shared" si="30"/>
        <v>11</v>
      </c>
      <c r="K188" s="44">
        <f t="shared" si="25"/>
        <v>559</v>
      </c>
      <c r="L188" s="70">
        <f t="shared" si="31"/>
        <v>6149</v>
      </c>
      <c r="M188" s="70">
        <v>3731</v>
      </c>
      <c r="N188" s="70">
        <v>8077</v>
      </c>
      <c r="O188" s="46"/>
      <c r="P188" s="46"/>
      <c r="Q188" s="70">
        <v>0</v>
      </c>
      <c r="R188" s="70">
        <v>0</v>
      </c>
      <c r="S188" s="70">
        <v>78144</v>
      </c>
      <c r="T188" s="70"/>
      <c r="U188" s="70">
        <f t="shared" si="17"/>
        <v>121505</v>
      </c>
      <c r="V188" s="46">
        <f t="shared" si="32"/>
        <v>0</v>
      </c>
      <c r="W188" s="46">
        <f t="shared" si="33"/>
        <v>121505</v>
      </c>
      <c r="X188" s="73">
        <v>121505</v>
      </c>
      <c r="Y188" s="46">
        <f t="shared" si="34"/>
        <v>0</v>
      </c>
    </row>
    <row r="189" spans="1:27" hidden="1" x14ac:dyDescent="0.25">
      <c r="B189" s="43" t="s">
        <v>37</v>
      </c>
      <c r="C189" s="44">
        <f t="shared" si="26"/>
        <v>6040</v>
      </c>
      <c r="D189" s="44">
        <v>6144</v>
      </c>
      <c r="E189" s="44">
        <f t="shared" si="27"/>
        <v>104</v>
      </c>
      <c r="F189" s="44">
        <v>146</v>
      </c>
      <c r="G189" s="70">
        <f t="shared" si="28"/>
        <v>15184</v>
      </c>
      <c r="H189" s="44">
        <f t="shared" si="29"/>
        <v>1217</v>
      </c>
      <c r="I189" s="44">
        <v>1227</v>
      </c>
      <c r="J189" s="44">
        <f t="shared" si="30"/>
        <v>10</v>
      </c>
      <c r="K189" s="44">
        <f t="shared" si="25"/>
        <v>559</v>
      </c>
      <c r="L189" s="70">
        <f t="shared" si="31"/>
        <v>5590</v>
      </c>
      <c r="M189" s="70">
        <v>3731</v>
      </c>
      <c r="N189" s="70">
        <v>8090</v>
      </c>
      <c r="O189" s="46"/>
      <c r="P189" s="46"/>
      <c r="Q189" s="70">
        <v>0</v>
      </c>
      <c r="R189" s="70">
        <v>0</v>
      </c>
      <c r="S189" s="70">
        <v>78144</v>
      </c>
      <c r="T189" s="70"/>
      <c r="U189" s="70">
        <f t="shared" si="17"/>
        <v>110739</v>
      </c>
      <c r="V189" s="46">
        <f t="shared" si="32"/>
        <v>0</v>
      </c>
      <c r="W189" s="46">
        <f t="shared" si="33"/>
        <v>110739</v>
      </c>
      <c r="X189" s="73">
        <v>110739</v>
      </c>
      <c r="Y189" s="46">
        <f t="shared" si="34"/>
        <v>0</v>
      </c>
    </row>
    <row r="190" spans="1:27" hidden="1" x14ac:dyDescent="0.25">
      <c r="B190" s="43" t="s">
        <v>38</v>
      </c>
      <c r="C190" s="44">
        <f t="shared" si="26"/>
        <v>6144</v>
      </c>
      <c r="D190" s="44">
        <v>6275</v>
      </c>
      <c r="E190" s="44">
        <f t="shared" si="27"/>
        <v>131</v>
      </c>
      <c r="F190" s="44">
        <v>146</v>
      </c>
      <c r="G190" s="70">
        <f t="shared" si="28"/>
        <v>19126</v>
      </c>
      <c r="H190" s="44">
        <f t="shared" si="29"/>
        <v>1227</v>
      </c>
      <c r="I190" s="44">
        <v>1244</v>
      </c>
      <c r="J190" s="44">
        <f t="shared" si="30"/>
        <v>17</v>
      </c>
      <c r="K190" s="44">
        <f t="shared" si="25"/>
        <v>559</v>
      </c>
      <c r="L190" s="70">
        <f t="shared" si="31"/>
        <v>9503</v>
      </c>
      <c r="M190" s="70">
        <v>3731</v>
      </c>
      <c r="N190" s="70">
        <v>8101</v>
      </c>
      <c r="O190" s="46"/>
      <c r="P190" s="46"/>
      <c r="Q190" s="70">
        <v>0</v>
      </c>
      <c r="R190" s="70">
        <v>0</v>
      </c>
      <c r="S190" s="70">
        <v>78144</v>
      </c>
      <c r="T190" s="70"/>
      <c r="U190" s="70">
        <f t="shared" si="17"/>
        <v>118605</v>
      </c>
      <c r="V190" s="46">
        <f t="shared" si="32"/>
        <v>0</v>
      </c>
      <c r="W190" s="46">
        <f t="shared" si="33"/>
        <v>118605</v>
      </c>
      <c r="X190" s="73">
        <v>118605</v>
      </c>
      <c r="Y190" s="46">
        <f t="shared" si="34"/>
        <v>0</v>
      </c>
    </row>
    <row r="191" spans="1:27" hidden="1" x14ac:dyDescent="0.25">
      <c r="B191" s="43" t="s">
        <v>39</v>
      </c>
      <c r="C191" s="44">
        <f t="shared" si="26"/>
        <v>6275</v>
      </c>
      <c r="D191" s="44">
        <v>6438</v>
      </c>
      <c r="E191" s="44">
        <f t="shared" si="27"/>
        <v>163</v>
      </c>
      <c r="F191" s="44">
        <v>146</v>
      </c>
      <c r="G191" s="70">
        <f t="shared" si="28"/>
        <v>23798</v>
      </c>
      <c r="H191" s="44">
        <f t="shared" si="29"/>
        <v>1244</v>
      </c>
      <c r="I191" s="44">
        <v>1255</v>
      </c>
      <c r="J191" s="44">
        <f t="shared" si="30"/>
        <v>11</v>
      </c>
      <c r="K191" s="44">
        <f t="shared" si="25"/>
        <v>559</v>
      </c>
      <c r="L191" s="70">
        <f t="shared" si="31"/>
        <v>6149</v>
      </c>
      <c r="M191" s="70">
        <v>3731</v>
      </c>
      <c r="N191" s="70">
        <v>8123</v>
      </c>
      <c r="O191" s="46"/>
      <c r="P191" s="46"/>
      <c r="Q191" s="70">
        <v>0</v>
      </c>
      <c r="R191" s="70">
        <v>0</v>
      </c>
      <c r="S191" s="70">
        <v>78144</v>
      </c>
      <c r="T191" s="70"/>
      <c r="U191" s="70">
        <f t="shared" si="17"/>
        <v>119945</v>
      </c>
      <c r="V191" s="46">
        <f t="shared" si="32"/>
        <v>0</v>
      </c>
      <c r="W191" s="46">
        <f t="shared" si="33"/>
        <v>119945</v>
      </c>
      <c r="X191" s="73">
        <v>119945</v>
      </c>
      <c r="Y191" s="46">
        <f t="shared" si="34"/>
        <v>0</v>
      </c>
    </row>
    <row r="192" spans="1:27" hidden="1" x14ac:dyDescent="0.25">
      <c r="B192" s="43" t="s">
        <v>40</v>
      </c>
      <c r="C192" s="44">
        <f t="shared" si="26"/>
        <v>6438</v>
      </c>
      <c r="D192" s="44">
        <v>6706</v>
      </c>
      <c r="E192" s="44">
        <f t="shared" si="27"/>
        <v>268</v>
      </c>
      <c r="F192" s="44">
        <v>146</v>
      </c>
      <c r="G192" s="70">
        <f t="shared" si="28"/>
        <v>39128</v>
      </c>
      <c r="H192" s="44">
        <f t="shared" si="29"/>
        <v>1255</v>
      </c>
      <c r="I192" s="44">
        <v>1268</v>
      </c>
      <c r="J192" s="44">
        <f t="shared" si="30"/>
        <v>13</v>
      </c>
      <c r="K192" s="44">
        <f t="shared" si="25"/>
        <v>559</v>
      </c>
      <c r="L192" s="70">
        <f t="shared" si="31"/>
        <v>7267</v>
      </c>
      <c r="M192" s="70">
        <v>3731</v>
      </c>
      <c r="N192" s="70">
        <v>8148</v>
      </c>
      <c r="O192" s="46"/>
      <c r="P192" s="46"/>
      <c r="Q192" s="70">
        <v>0</v>
      </c>
      <c r="R192" s="70">
        <v>0</v>
      </c>
      <c r="S192" s="70">
        <v>78144</v>
      </c>
      <c r="T192" s="70"/>
      <c r="U192" s="70">
        <f t="shared" si="17"/>
        <v>136418</v>
      </c>
      <c r="V192" s="46">
        <f t="shared" si="32"/>
        <v>0</v>
      </c>
      <c r="W192" s="46">
        <f t="shared" si="33"/>
        <v>136418</v>
      </c>
      <c r="X192" s="73">
        <v>136418</v>
      </c>
      <c r="Y192" s="46">
        <f t="shared" si="34"/>
        <v>0</v>
      </c>
    </row>
    <row r="193" spans="1:25" hidden="1" x14ac:dyDescent="0.25">
      <c r="B193" s="43" t="s">
        <v>41</v>
      </c>
      <c r="C193" s="44">
        <f t="shared" si="26"/>
        <v>6706</v>
      </c>
      <c r="D193" s="44">
        <v>6940</v>
      </c>
      <c r="E193" s="44">
        <f t="shared" si="27"/>
        <v>234</v>
      </c>
      <c r="F193" s="44">
        <v>146</v>
      </c>
      <c r="G193" s="70">
        <f t="shared" si="28"/>
        <v>34164</v>
      </c>
      <c r="H193" s="44">
        <f t="shared" si="29"/>
        <v>1268</v>
      </c>
      <c r="I193" s="44">
        <v>1276</v>
      </c>
      <c r="J193" s="44">
        <f t="shared" si="30"/>
        <v>8</v>
      </c>
      <c r="K193" s="44">
        <f t="shared" si="25"/>
        <v>559</v>
      </c>
      <c r="L193" s="70">
        <f t="shared" si="31"/>
        <v>4472</v>
      </c>
      <c r="M193" s="70">
        <v>3731</v>
      </c>
      <c r="N193" s="70">
        <v>8161</v>
      </c>
      <c r="O193" s="46"/>
      <c r="P193" s="46"/>
      <c r="Q193" s="70">
        <v>0</v>
      </c>
      <c r="R193" s="70">
        <v>0</v>
      </c>
      <c r="S193" s="70">
        <v>78144</v>
      </c>
      <c r="T193" s="70"/>
      <c r="U193" s="70">
        <f t="shared" ref="U193:U222" si="35">G193+L193+M193+R193+S193+N193+Q193+T193</f>
        <v>128672</v>
      </c>
      <c r="V193" s="46">
        <f t="shared" si="32"/>
        <v>0</v>
      </c>
      <c r="W193" s="46">
        <f t="shared" si="33"/>
        <v>128672</v>
      </c>
      <c r="X193" s="73">
        <v>128672</v>
      </c>
      <c r="Y193" s="46">
        <f t="shared" si="34"/>
        <v>0</v>
      </c>
    </row>
    <row r="194" spans="1:25" hidden="1" x14ac:dyDescent="0.25">
      <c r="B194" s="43" t="s">
        <v>42</v>
      </c>
      <c r="C194" s="44">
        <f t="shared" si="26"/>
        <v>6940</v>
      </c>
      <c r="D194" s="44">
        <v>7250</v>
      </c>
      <c r="E194" s="44">
        <f t="shared" si="27"/>
        <v>310</v>
      </c>
      <c r="F194" s="44">
        <v>146</v>
      </c>
      <c r="G194" s="70">
        <f t="shared" si="28"/>
        <v>45260</v>
      </c>
      <c r="H194" s="44">
        <f t="shared" si="29"/>
        <v>1276</v>
      </c>
      <c r="I194" s="44">
        <v>1295</v>
      </c>
      <c r="J194" s="44">
        <f t="shared" si="30"/>
        <v>19</v>
      </c>
      <c r="K194" s="44">
        <f t="shared" si="25"/>
        <v>559</v>
      </c>
      <c r="L194" s="70">
        <f t="shared" si="31"/>
        <v>10621</v>
      </c>
      <c r="M194" s="70">
        <v>3731</v>
      </c>
      <c r="N194" s="70">
        <v>8186</v>
      </c>
      <c r="O194" s="46"/>
      <c r="P194" s="46"/>
      <c r="Q194" s="70">
        <v>0</v>
      </c>
      <c r="R194" s="70">
        <v>0</v>
      </c>
      <c r="S194" s="70">
        <v>78144</v>
      </c>
      <c r="T194" s="70"/>
      <c r="U194" s="70">
        <f t="shared" si="35"/>
        <v>145942</v>
      </c>
      <c r="V194" s="46">
        <f t="shared" si="32"/>
        <v>0</v>
      </c>
      <c r="W194" s="46">
        <f t="shared" si="33"/>
        <v>145942</v>
      </c>
      <c r="X194" s="73">
        <v>145942</v>
      </c>
      <c r="Y194" s="46">
        <f t="shared" si="34"/>
        <v>0</v>
      </c>
    </row>
    <row r="195" spans="1:25" hidden="1" x14ac:dyDescent="0.25">
      <c r="B195" s="43" t="s">
        <v>43</v>
      </c>
      <c r="C195" s="44">
        <f t="shared" si="26"/>
        <v>7250</v>
      </c>
      <c r="D195" s="44">
        <v>7450</v>
      </c>
      <c r="E195" s="44">
        <f t="shared" si="27"/>
        <v>200</v>
      </c>
      <c r="F195" s="44">
        <v>146</v>
      </c>
      <c r="G195" s="70">
        <f t="shared" si="28"/>
        <v>29200</v>
      </c>
      <c r="H195" s="44">
        <f t="shared" si="29"/>
        <v>1295</v>
      </c>
      <c r="I195" s="44">
        <v>1305</v>
      </c>
      <c r="J195" s="44">
        <f t="shared" si="30"/>
        <v>10</v>
      </c>
      <c r="K195" s="44">
        <f t="shared" si="25"/>
        <v>559</v>
      </c>
      <c r="L195" s="70">
        <f t="shared" si="31"/>
        <v>5590</v>
      </c>
      <c r="M195" s="70">
        <v>3731</v>
      </c>
      <c r="N195" s="70">
        <v>8207</v>
      </c>
      <c r="O195" s="46"/>
      <c r="P195" s="46"/>
      <c r="Q195" s="70">
        <v>0</v>
      </c>
      <c r="R195" s="70">
        <v>0</v>
      </c>
      <c r="S195" s="70">
        <v>78144</v>
      </c>
      <c r="T195" s="70"/>
      <c r="U195" s="70">
        <f t="shared" si="35"/>
        <v>124872</v>
      </c>
      <c r="V195" s="46">
        <f t="shared" si="32"/>
        <v>0</v>
      </c>
      <c r="W195" s="46">
        <f t="shared" si="33"/>
        <v>124872</v>
      </c>
      <c r="X195" s="73">
        <v>124872</v>
      </c>
      <c r="Y195" s="46">
        <f t="shared" si="34"/>
        <v>0</v>
      </c>
    </row>
    <row r="196" spans="1:25" hidden="1" x14ac:dyDescent="0.25">
      <c r="B196" s="43" t="s">
        <v>44</v>
      </c>
      <c r="C196" s="44">
        <f t="shared" si="26"/>
        <v>7450</v>
      </c>
      <c r="D196" s="44">
        <v>7743</v>
      </c>
      <c r="E196" s="44">
        <f t="shared" si="27"/>
        <v>293</v>
      </c>
      <c r="F196" s="44">
        <v>146</v>
      </c>
      <c r="G196" s="70">
        <f t="shared" si="28"/>
        <v>42778</v>
      </c>
      <c r="H196" s="44">
        <f t="shared" si="29"/>
        <v>1305</v>
      </c>
      <c r="I196" s="44">
        <v>1323</v>
      </c>
      <c r="J196" s="44">
        <f t="shared" si="30"/>
        <v>18</v>
      </c>
      <c r="K196" s="44">
        <f t="shared" si="25"/>
        <v>559</v>
      </c>
      <c r="L196" s="70">
        <f t="shared" si="31"/>
        <v>10062</v>
      </c>
      <c r="M196" s="70">
        <v>3731</v>
      </c>
      <c r="N196" s="70">
        <v>8230</v>
      </c>
      <c r="O196" s="46"/>
      <c r="P196" s="46"/>
      <c r="Q196" s="70"/>
      <c r="R196" s="70">
        <v>0</v>
      </c>
      <c r="S196" s="70">
        <v>78144</v>
      </c>
      <c r="T196" s="70"/>
      <c r="U196" s="70">
        <f t="shared" si="35"/>
        <v>142945</v>
      </c>
      <c r="V196" s="46">
        <f t="shared" si="32"/>
        <v>0</v>
      </c>
      <c r="W196" s="46">
        <f t="shared" si="33"/>
        <v>142945</v>
      </c>
      <c r="X196" s="73">
        <v>142945</v>
      </c>
      <c r="Y196" s="46">
        <f t="shared" si="34"/>
        <v>0</v>
      </c>
    </row>
    <row r="197" spans="1:25" hidden="1" x14ac:dyDescent="0.25">
      <c r="B197" s="43" t="s">
        <v>45</v>
      </c>
      <c r="C197" s="44">
        <f t="shared" si="26"/>
        <v>7743</v>
      </c>
      <c r="D197" s="44">
        <v>7950</v>
      </c>
      <c r="E197" s="44">
        <f t="shared" si="27"/>
        <v>207</v>
      </c>
      <c r="F197" s="44">
        <v>146</v>
      </c>
      <c r="G197" s="70">
        <f t="shared" si="28"/>
        <v>30222</v>
      </c>
      <c r="H197" s="44">
        <f t="shared" si="29"/>
        <v>1323</v>
      </c>
      <c r="I197" s="44">
        <v>1346</v>
      </c>
      <c r="J197" s="44">
        <f t="shared" si="30"/>
        <v>23</v>
      </c>
      <c r="K197" s="44">
        <f t="shared" si="25"/>
        <v>559</v>
      </c>
      <c r="L197" s="70">
        <f t="shared" si="31"/>
        <v>12857</v>
      </c>
      <c r="M197" s="70">
        <v>3731</v>
      </c>
      <c r="N197" s="70">
        <v>8260</v>
      </c>
      <c r="O197" s="46"/>
      <c r="P197" s="46"/>
      <c r="Q197" s="70">
        <v>57120</v>
      </c>
      <c r="R197" s="70">
        <v>0</v>
      </c>
      <c r="S197" s="70">
        <v>78144</v>
      </c>
      <c r="T197" s="70"/>
      <c r="U197" s="70">
        <f t="shared" si="35"/>
        <v>190334</v>
      </c>
      <c r="V197" s="46">
        <f t="shared" si="32"/>
        <v>0</v>
      </c>
      <c r="W197" s="46">
        <f t="shared" si="33"/>
        <v>190334</v>
      </c>
      <c r="X197" s="73">
        <v>190334</v>
      </c>
      <c r="Y197" s="46">
        <f t="shared" si="34"/>
        <v>0</v>
      </c>
    </row>
    <row r="198" spans="1:25" ht="15.75" hidden="1" thickBot="1" x14ac:dyDescent="0.3">
      <c r="B198" s="43" t="s">
        <v>46</v>
      </c>
      <c r="C198" s="44">
        <f t="shared" si="26"/>
        <v>7950</v>
      </c>
      <c r="D198" s="44">
        <v>8137</v>
      </c>
      <c r="E198" s="44">
        <f t="shared" si="27"/>
        <v>187</v>
      </c>
      <c r="F198" s="44">
        <v>146</v>
      </c>
      <c r="G198" s="70">
        <f t="shared" si="28"/>
        <v>27302</v>
      </c>
      <c r="H198" s="44">
        <f t="shared" si="29"/>
        <v>1346</v>
      </c>
      <c r="I198" s="44">
        <v>1361</v>
      </c>
      <c r="J198" s="44">
        <f t="shared" si="30"/>
        <v>15</v>
      </c>
      <c r="K198" s="44">
        <f t="shared" si="25"/>
        <v>559</v>
      </c>
      <c r="L198" s="70">
        <f t="shared" si="31"/>
        <v>8385</v>
      </c>
      <c r="M198" s="70">
        <v>3731</v>
      </c>
      <c r="N198" s="70">
        <v>8270</v>
      </c>
      <c r="O198" s="36"/>
      <c r="P198" s="36"/>
      <c r="Q198" s="70">
        <v>0</v>
      </c>
      <c r="R198" s="70">
        <v>0</v>
      </c>
      <c r="S198" s="70">
        <v>78144</v>
      </c>
      <c r="T198" s="70"/>
      <c r="U198" s="70">
        <f t="shared" si="35"/>
        <v>125832</v>
      </c>
      <c r="V198" s="46">
        <f t="shared" si="32"/>
        <v>0</v>
      </c>
      <c r="W198" s="46">
        <f t="shared" si="33"/>
        <v>125832</v>
      </c>
      <c r="X198" s="73">
        <v>125832</v>
      </c>
      <c r="Y198" s="46">
        <f t="shared" si="34"/>
        <v>0</v>
      </c>
    </row>
    <row r="199" spans="1:25" hidden="1" x14ac:dyDescent="0.25">
      <c r="A199">
        <v>2019</v>
      </c>
      <c r="B199" s="38" t="s">
        <v>35</v>
      </c>
      <c r="C199" s="39">
        <f t="shared" ref="C199:C209" si="36">D198</f>
        <v>8137</v>
      </c>
      <c r="D199" s="39">
        <v>8396</v>
      </c>
      <c r="E199" s="39">
        <f t="shared" ref="E199:E209" si="37">D199-C199</f>
        <v>259</v>
      </c>
      <c r="F199" s="39">
        <v>146</v>
      </c>
      <c r="G199" s="69">
        <f t="shared" ref="G199:G209" si="38">F199*E199</f>
        <v>37814</v>
      </c>
      <c r="H199" s="39">
        <f t="shared" ref="H199:H209" si="39">I198</f>
        <v>1361</v>
      </c>
      <c r="I199" s="39">
        <v>1385</v>
      </c>
      <c r="J199" s="39">
        <f t="shared" ref="J199:J209" si="40">I199-H199</f>
        <v>24</v>
      </c>
      <c r="K199" s="39">
        <f t="shared" ref="K199:K209" si="41">IF(J199&lt;=120,559,IF(AND(J199&gt;=121,J199&lt;=150),739,IF(AND(J199&gt;=151,J199&lt;=200),1279,IF(J199&gt;=201,2359,))))</f>
        <v>559</v>
      </c>
      <c r="L199" s="69">
        <f t="shared" ref="L199:L209" si="42">IF(K199=559,K199*J199,IF(K199=739,120*559+(J199-120)*739,IF(K199=1279,120*559+30*739+(J199-150)*1279,IF(K199=2359,120*559+30*739+50*1279+(J199-200)*2359,))))</f>
        <v>13416</v>
      </c>
      <c r="M199" s="69">
        <v>3828</v>
      </c>
      <c r="N199" s="69">
        <v>8264</v>
      </c>
      <c r="O199" s="41"/>
      <c r="P199" s="41"/>
      <c r="Q199" s="69">
        <v>0</v>
      </c>
      <c r="R199" s="69">
        <v>0</v>
      </c>
      <c r="S199" s="69">
        <v>80176</v>
      </c>
      <c r="T199" s="69"/>
      <c r="U199" s="69">
        <f t="shared" si="35"/>
        <v>143498</v>
      </c>
      <c r="V199" s="41">
        <f t="shared" ref="V199:V209" si="43">Y198</f>
        <v>0</v>
      </c>
      <c r="W199" s="41">
        <f t="shared" ref="W199:W209" si="44">U199+V199</f>
        <v>143498</v>
      </c>
      <c r="X199" s="74">
        <v>143498</v>
      </c>
      <c r="Y199" s="41">
        <f t="shared" ref="Y199:Y209" si="45">W199-X199</f>
        <v>0</v>
      </c>
    </row>
    <row r="200" spans="1:25" hidden="1" x14ac:dyDescent="0.25">
      <c r="B200" s="43" t="s">
        <v>36</v>
      </c>
      <c r="C200" s="44">
        <f t="shared" si="36"/>
        <v>8396</v>
      </c>
      <c r="D200" s="44">
        <v>8662</v>
      </c>
      <c r="E200" s="44">
        <f t="shared" si="37"/>
        <v>266</v>
      </c>
      <c r="F200" s="44">
        <v>146</v>
      </c>
      <c r="G200" s="70">
        <f t="shared" si="38"/>
        <v>38836</v>
      </c>
      <c r="H200" s="44">
        <f t="shared" si="39"/>
        <v>1385</v>
      </c>
      <c r="I200" s="44">
        <v>1407</v>
      </c>
      <c r="J200" s="44">
        <f t="shared" si="40"/>
        <v>22</v>
      </c>
      <c r="K200" s="44">
        <f t="shared" si="41"/>
        <v>559</v>
      </c>
      <c r="L200" s="70">
        <f t="shared" si="42"/>
        <v>12298</v>
      </c>
      <c r="M200" s="70">
        <v>3828</v>
      </c>
      <c r="N200" s="70">
        <v>8267</v>
      </c>
      <c r="O200" s="46"/>
      <c r="P200" s="46"/>
      <c r="Q200" s="70">
        <v>0</v>
      </c>
      <c r="R200" s="70">
        <v>0</v>
      </c>
      <c r="S200" s="70">
        <v>80176</v>
      </c>
      <c r="T200" s="70"/>
      <c r="U200" s="70">
        <f t="shared" si="35"/>
        <v>143405</v>
      </c>
      <c r="V200" s="46">
        <f t="shared" si="43"/>
        <v>0</v>
      </c>
      <c r="W200" s="46">
        <f t="shared" si="44"/>
        <v>143405</v>
      </c>
      <c r="X200" s="73">
        <v>143405</v>
      </c>
      <c r="Y200" s="46">
        <f t="shared" si="45"/>
        <v>0</v>
      </c>
    </row>
    <row r="201" spans="1:25" hidden="1" x14ac:dyDescent="0.25">
      <c r="B201" s="43" t="s">
        <v>37</v>
      </c>
      <c r="C201" s="44">
        <f t="shared" si="36"/>
        <v>8662</v>
      </c>
      <c r="D201" s="44">
        <v>8887</v>
      </c>
      <c r="E201" s="44">
        <f t="shared" si="37"/>
        <v>225</v>
      </c>
      <c r="F201" s="44">
        <v>146</v>
      </c>
      <c r="G201" s="70">
        <f t="shared" si="38"/>
        <v>32850</v>
      </c>
      <c r="H201" s="44">
        <f t="shared" si="39"/>
        <v>1407</v>
      </c>
      <c r="I201" s="44">
        <v>1426</v>
      </c>
      <c r="J201" s="44">
        <f t="shared" si="40"/>
        <v>19</v>
      </c>
      <c r="K201" s="44">
        <f t="shared" si="41"/>
        <v>559</v>
      </c>
      <c r="L201" s="70">
        <f t="shared" si="42"/>
        <v>10621</v>
      </c>
      <c r="M201" s="70">
        <v>3828</v>
      </c>
      <c r="N201" s="70">
        <v>8270</v>
      </c>
      <c r="O201" s="46"/>
      <c r="P201" s="46"/>
      <c r="Q201" s="70">
        <v>0</v>
      </c>
      <c r="R201" s="70">
        <v>0</v>
      </c>
      <c r="S201" s="70">
        <v>80176</v>
      </c>
      <c r="T201" s="70"/>
      <c r="U201" s="70">
        <f t="shared" si="35"/>
        <v>135745</v>
      </c>
      <c r="V201" s="46">
        <f t="shared" si="43"/>
        <v>0</v>
      </c>
      <c r="W201" s="46">
        <f t="shared" si="44"/>
        <v>135745</v>
      </c>
      <c r="X201" s="135">
        <v>135745</v>
      </c>
      <c r="Y201" s="46">
        <f t="shared" si="45"/>
        <v>0</v>
      </c>
    </row>
    <row r="202" spans="1:25" hidden="1" x14ac:dyDescent="0.25">
      <c r="B202" s="43" t="s">
        <v>38</v>
      </c>
      <c r="C202" s="44">
        <f t="shared" si="36"/>
        <v>8887</v>
      </c>
      <c r="D202" s="44">
        <v>9101</v>
      </c>
      <c r="E202" s="44">
        <f t="shared" si="37"/>
        <v>214</v>
      </c>
      <c r="F202" s="44">
        <v>146</v>
      </c>
      <c r="G202" s="70">
        <f t="shared" si="38"/>
        <v>31244</v>
      </c>
      <c r="H202" s="44">
        <f t="shared" si="39"/>
        <v>1426</v>
      </c>
      <c r="I202" s="44">
        <v>1444</v>
      </c>
      <c r="J202" s="44">
        <f t="shared" si="40"/>
        <v>18</v>
      </c>
      <c r="K202" s="44">
        <f t="shared" si="41"/>
        <v>559</v>
      </c>
      <c r="L202" s="70">
        <f t="shared" si="42"/>
        <v>10062</v>
      </c>
      <c r="M202" s="70">
        <v>3828</v>
      </c>
      <c r="N202" s="70">
        <v>8299</v>
      </c>
      <c r="O202" s="46"/>
      <c r="P202" s="46"/>
      <c r="Q202" s="70">
        <v>0</v>
      </c>
      <c r="R202" s="70">
        <v>0</v>
      </c>
      <c r="S202" s="70">
        <v>80176</v>
      </c>
      <c r="T202" s="70"/>
      <c r="U202" s="70">
        <f t="shared" si="35"/>
        <v>133609</v>
      </c>
      <c r="V202" s="46">
        <f t="shared" si="43"/>
        <v>0</v>
      </c>
      <c r="W202" s="46">
        <f t="shared" si="44"/>
        <v>133609</v>
      </c>
      <c r="X202" s="135">
        <v>133609</v>
      </c>
      <c r="Y202" s="46">
        <f t="shared" si="45"/>
        <v>0</v>
      </c>
    </row>
    <row r="203" spans="1:25" hidden="1" x14ac:dyDescent="0.25">
      <c r="B203" s="43" t="s">
        <v>39</v>
      </c>
      <c r="C203" s="44">
        <f t="shared" si="36"/>
        <v>9101</v>
      </c>
      <c r="D203" s="44">
        <v>9425</v>
      </c>
      <c r="E203" s="44">
        <f t="shared" si="37"/>
        <v>324</v>
      </c>
      <c r="F203" s="44">
        <v>146</v>
      </c>
      <c r="G203" s="70">
        <f t="shared" si="38"/>
        <v>47304</v>
      </c>
      <c r="H203" s="44">
        <f t="shared" si="39"/>
        <v>1444</v>
      </c>
      <c r="I203" s="44">
        <v>1460</v>
      </c>
      <c r="J203" s="44">
        <f t="shared" si="40"/>
        <v>16</v>
      </c>
      <c r="K203" s="44">
        <f t="shared" si="41"/>
        <v>559</v>
      </c>
      <c r="L203" s="70">
        <f t="shared" si="42"/>
        <v>8944</v>
      </c>
      <c r="M203" s="70">
        <v>3828</v>
      </c>
      <c r="N203" s="70">
        <v>8329</v>
      </c>
      <c r="O203" s="104"/>
      <c r="P203" s="104"/>
      <c r="Q203" s="70">
        <v>0</v>
      </c>
      <c r="R203" s="70">
        <v>0</v>
      </c>
      <c r="S203" s="70">
        <v>80176</v>
      </c>
      <c r="T203" s="70"/>
      <c r="U203" s="70">
        <f t="shared" si="35"/>
        <v>148581</v>
      </c>
      <c r="V203" s="46">
        <f t="shared" si="43"/>
        <v>0</v>
      </c>
      <c r="W203" s="46">
        <f t="shared" si="44"/>
        <v>148581</v>
      </c>
      <c r="X203" s="135">
        <v>148581</v>
      </c>
      <c r="Y203" s="46">
        <f t="shared" si="45"/>
        <v>0</v>
      </c>
    </row>
    <row r="204" spans="1:25" hidden="1" x14ac:dyDescent="0.25">
      <c r="B204" s="43" t="s">
        <v>40</v>
      </c>
      <c r="C204" s="44">
        <f t="shared" si="36"/>
        <v>9425</v>
      </c>
      <c r="D204" s="44">
        <v>9735</v>
      </c>
      <c r="E204" s="44">
        <f t="shared" si="37"/>
        <v>310</v>
      </c>
      <c r="F204" s="44">
        <v>146</v>
      </c>
      <c r="G204" s="70">
        <f t="shared" si="38"/>
        <v>45260</v>
      </c>
      <c r="H204" s="44">
        <f t="shared" si="39"/>
        <v>1460</v>
      </c>
      <c r="I204" s="44">
        <v>1480</v>
      </c>
      <c r="J204" s="44">
        <f t="shared" si="40"/>
        <v>20</v>
      </c>
      <c r="K204" s="44">
        <f t="shared" si="41"/>
        <v>559</v>
      </c>
      <c r="L204" s="70">
        <f t="shared" si="42"/>
        <v>11180</v>
      </c>
      <c r="M204" s="70">
        <v>3828</v>
      </c>
      <c r="N204" s="70">
        <v>8371</v>
      </c>
      <c r="O204" s="46"/>
      <c r="P204" s="46"/>
      <c r="Q204" s="70">
        <v>0</v>
      </c>
      <c r="R204" s="70">
        <v>0</v>
      </c>
      <c r="S204" s="70">
        <v>80176</v>
      </c>
      <c r="T204" s="70"/>
      <c r="U204" s="70">
        <f t="shared" si="35"/>
        <v>148815</v>
      </c>
      <c r="V204" s="46">
        <f t="shared" si="43"/>
        <v>0</v>
      </c>
      <c r="W204" s="46">
        <f t="shared" si="44"/>
        <v>148815</v>
      </c>
      <c r="X204" s="135">
        <v>148815</v>
      </c>
      <c r="Y204" s="46">
        <f t="shared" si="45"/>
        <v>0</v>
      </c>
    </row>
    <row r="205" spans="1:25" hidden="1" x14ac:dyDescent="0.25">
      <c r="B205" s="43" t="s">
        <v>41</v>
      </c>
      <c r="C205" s="44">
        <f t="shared" si="36"/>
        <v>9735</v>
      </c>
      <c r="D205" s="44">
        <v>10081</v>
      </c>
      <c r="E205" s="44">
        <f t="shared" si="37"/>
        <v>346</v>
      </c>
      <c r="F205" s="44">
        <v>146</v>
      </c>
      <c r="G205" s="70">
        <f t="shared" si="38"/>
        <v>50516</v>
      </c>
      <c r="H205" s="44">
        <f t="shared" si="39"/>
        <v>1480</v>
      </c>
      <c r="I205" s="44">
        <v>1490</v>
      </c>
      <c r="J205" s="44">
        <f t="shared" si="40"/>
        <v>10</v>
      </c>
      <c r="K205" s="44">
        <f t="shared" si="41"/>
        <v>559</v>
      </c>
      <c r="L205" s="70">
        <f t="shared" si="42"/>
        <v>5590</v>
      </c>
      <c r="M205" s="70">
        <v>3828</v>
      </c>
      <c r="N205" s="70">
        <v>8386</v>
      </c>
      <c r="O205" s="46"/>
      <c r="P205" s="46"/>
      <c r="Q205" s="70">
        <v>0</v>
      </c>
      <c r="R205" s="70">
        <v>0</v>
      </c>
      <c r="S205" s="70">
        <v>80176</v>
      </c>
      <c r="T205" s="70"/>
      <c r="U205" s="70">
        <f t="shared" si="35"/>
        <v>148496</v>
      </c>
      <c r="V205" s="46">
        <f t="shared" si="43"/>
        <v>0</v>
      </c>
      <c r="W205" s="46">
        <f t="shared" si="44"/>
        <v>148496</v>
      </c>
      <c r="X205" s="135">
        <v>148496</v>
      </c>
      <c r="Y205" s="46">
        <f t="shared" si="45"/>
        <v>0</v>
      </c>
    </row>
    <row r="206" spans="1:25" hidden="1" x14ac:dyDescent="0.25">
      <c r="B206" s="43" t="s">
        <v>42</v>
      </c>
      <c r="C206" s="44">
        <f t="shared" si="36"/>
        <v>10081</v>
      </c>
      <c r="D206" s="44">
        <v>10453</v>
      </c>
      <c r="E206" s="44">
        <f t="shared" si="37"/>
        <v>372</v>
      </c>
      <c r="F206" s="44">
        <v>146</v>
      </c>
      <c r="G206" s="70">
        <f t="shared" si="38"/>
        <v>54312</v>
      </c>
      <c r="H206" s="44">
        <f t="shared" si="39"/>
        <v>1490</v>
      </c>
      <c r="I206" s="44">
        <v>1506</v>
      </c>
      <c r="J206" s="44">
        <f t="shared" si="40"/>
        <v>16</v>
      </c>
      <c r="K206" s="44">
        <f t="shared" si="41"/>
        <v>559</v>
      </c>
      <c r="L206" s="70">
        <f t="shared" si="42"/>
        <v>8944</v>
      </c>
      <c r="M206" s="70">
        <v>3828</v>
      </c>
      <c r="N206" s="70">
        <v>8398</v>
      </c>
      <c r="O206" s="46"/>
      <c r="P206" s="46"/>
      <c r="Q206" s="70">
        <v>0</v>
      </c>
      <c r="R206" s="70">
        <v>0</v>
      </c>
      <c r="S206" s="70">
        <v>80176</v>
      </c>
      <c r="T206" s="70"/>
      <c r="U206" s="70">
        <f t="shared" si="35"/>
        <v>155658</v>
      </c>
      <c r="V206" s="46">
        <f t="shared" si="43"/>
        <v>0</v>
      </c>
      <c r="W206" s="46">
        <f t="shared" si="44"/>
        <v>155658</v>
      </c>
      <c r="X206" s="135">
        <v>155658</v>
      </c>
      <c r="Y206" s="46">
        <f t="shared" si="45"/>
        <v>0</v>
      </c>
    </row>
    <row r="207" spans="1:25" hidden="1" x14ac:dyDescent="0.25">
      <c r="B207" s="43" t="s">
        <v>43</v>
      </c>
      <c r="C207" s="44">
        <f t="shared" si="36"/>
        <v>10453</v>
      </c>
      <c r="D207" s="44">
        <v>10717</v>
      </c>
      <c r="E207" s="44">
        <f t="shared" si="37"/>
        <v>264</v>
      </c>
      <c r="F207" s="44">
        <v>146</v>
      </c>
      <c r="G207" s="70">
        <f t="shared" si="38"/>
        <v>38544</v>
      </c>
      <c r="H207" s="44">
        <f t="shared" si="39"/>
        <v>1506</v>
      </c>
      <c r="I207" s="44">
        <v>1522</v>
      </c>
      <c r="J207" s="44">
        <f t="shared" si="40"/>
        <v>16</v>
      </c>
      <c r="K207" s="44">
        <f t="shared" si="41"/>
        <v>559</v>
      </c>
      <c r="L207" s="70">
        <f t="shared" si="42"/>
        <v>8944</v>
      </c>
      <c r="M207" s="70">
        <v>3828</v>
      </c>
      <c r="N207" s="70">
        <v>8415</v>
      </c>
      <c r="O207" s="46"/>
      <c r="P207" s="46"/>
      <c r="Q207" s="70">
        <v>0</v>
      </c>
      <c r="R207" s="70">
        <v>0</v>
      </c>
      <c r="S207" s="70">
        <v>80176</v>
      </c>
      <c r="T207" s="70"/>
      <c r="U207" s="70">
        <f t="shared" si="35"/>
        <v>139907</v>
      </c>
      <c r="V207" s="46">
        <f t="shared" si="43"/>
        <v>0</v>
      </c>
      <c r="W207" s="46">
        <f t="shared" si="44"/>
        <v>139907</v>
      </c>
      <c r="X207" s="135">
        <v>139907</v>
      </c>
      <c r="Y207" s="46">
        <f t="shared" si="45"/>
        <v>0</v>
      </c>
    </row>
    <row r="208" spans="1:25" hidden="1" x14ac:dyDescent="0.25">
      <c r="B208" s="43" t="s">
        <v>44</v>
      </c>
      <c r="C208" s="44">
        <f t="shared" si="36"/>
        <v>10717</v>
      </c>
      <c r="D208" s="44">
        <v>10929</v>
      </c>
      <c r="E208" s="44">
        <f t="shared" si="37"/>
        <v>212</v>
      </c>
      <c r="F208" s="44">
        <v>146</v>
      </c>
      <c r="G208" s="70">
        <f t="shared" si="38"/>
        <v>30952</v>
      </c>
      <c r="H208" s="44">
        <f t="shared" si="39"/>
        <v>1522</v>
      </c>
      <c r="I208" s="44">
        <v>1545</v>
      </c>
      <c r="J208" s="44">
        <f t="shared" si="40"/>
        <v>23</v>
      </c>
      <c r="K208" s="44">
        <f t="shared" si="41"/>
        <v>559</v>
      </c>
      <c r="L208" s="70">
        <f t="shared" si="42"/>
        <v>12857</v>
      </c>
      <c r="M208" s="70">
        <v>3828</v>
      </c>
      <c r="N208" s="70">
        <v>8420</v>
      </c>
      <c r="O208" s="46"/>
      <c r="P208" s="46"/>
      <c r="Q208" s="70">
        <v>0</v>
      </c>
      <c r="R208" s="70">
        <v>0</v>
      </c>
      <c r="S208" s="70">
        <v>80176</v>
      </c>
      <c r="T208" s="70"/>
      <c r="U208" s="70">
        <f t="shared" si="35"/>
        <v>136233</v>
      </c>
      <c r="V208" s="46">
        <f t="shared" si="43"/>
        <v>0</v>
      </c>
      <c r="W208" s="46">
        <f t="shared" si="44"/>
        <v>136233</v>
      </c>
      <c r="X208" s="135">
        <v>136233</v>
      </c>
      <c r="Y208" s="46">
        <f t="shared" si="45"/>
        <v>0</v>
      </c>
    </row>
    <row r="209" spans="1:25" hidden="1" x14ac:dyDescent="0.25">
      <c r="B209" s="43" t="s">
        <v>45</v>
      </c>
      <c r="C209" s="44">
        <f t="shared" si="36"/>
        <v>10929</v>
      </c>
      <c r="D209" s="44">
        <v>11195</v>
      </c>
      <c r="E209" s="44">
        <f t="shared" si="37"/>
        <v>266</v>
      </c>
      <c r="F209" s="44">
        <v>146</v>
      </c>
      <c r="G209" s="70">
        <f t="shared" si="38"/>
        <v>38836</v>
      </c>
      <c r="H209" s="44">
        <f t="shared" si="39"/>
        <v>1545</v>
      </c>
      <c r="I209" s="44">
        <v>1575</v>
      </c>
      <c r="J209" s="44">
        <f t="shared" si="40"/>
        <v>30</v>
      </c>
      <c r="K209" s="44">
        <f t="shared" si="41"/>
        <v>559</v>
      </c>
      <c r="L209" s="70">
        <f t="shared" si="42"/>
        <v>16770</v>
      </c>
      <c r="M209" s="70">
        <v>3828</v>
      </c>
      <c r="N209" s="70">
        <v>8467</v>
      </c>
      <c r="O209" s="46"/>
      <c r="P209" s="46"/>
      <c r="Q209" s="70">
        <v>0</v>
      </c>
      <c r="R209" s="70">
        <v>0</v>
      </c>
      <c r="S209" s="70">
        <v>80176</v>
      </c>
      <c r="T209" s="70"/>
      <c r="U209" s="70">
        <f t="shared" si="35"/>
        <v>148077</v>
      </c>
      <c r="V209" s="46">
        <f t="shared" si="43"/>
        <v>0</v>
      </c>
      <c r="W209" s="46">
        <f t="shared" si="44"/>
        <v>148077</v>
      </c>
      <c r="X209" s="135">
        <v>148077</v>
      </c>
      <c r="Y209" s="46">
        <f t="shared" si="45"/>
        <v>0</v>
      </c>
    </row>
    <row r="210" spans="1:25" ht="15.75" hidden="1" thickBot="1" x14ac:dyDescent="0.3">
      <c r="B210" s="83" t="s">
        <v>46</v>
      </c>
      <c r="C210" s="84">
        <f t="shared" ref="C210" si="46">D209</f>
        <v>11195</v>
      </c>
      <c r="D210" s="84">
        <v>11542</v>
      </c>
      <c r="E210" s="84">
        <f t="shared" ref="E210" si="47">D210-C210</f>
        <v>347</v>
      </c>
      <c r="F210" s="84">
        <v>146</v>
      </c>
      <c r="G210" s="35">
        <f t="shared" ref="G210" si="48">F210*E210</f>
        <v>50662</v>
      </c>
      <c r="H210" s="84">
        <f t="shared" ref="H210" si="49">I209</f>
        <v>1575</v>
      </c>
      <c r="I210" s="84">
        <v>1600</v>
      </c>
      <c r="J210" s="84">
        <f t="shared" ref="J210" si="50">I210-H210</f>
        <v>25</v>
      </c>
      <c r="K210" s="84">
        <f t="shared" ref="K210" si="51">IF(J210&lt;=120,559,IF(AND(J210&gt;=121,J210&lt;=150),739,IF(AND(J210&gt;=151,J210&lt;=200),1279,IF(J210&gt;=201,2359,))))</f>
        <v>559</v>
      </c>
      <c r="L210" s="35">
        <f t="shared" ref="L210" si="52">IF(K210=559,K210*J210,IF(K210=739,120*559+(J210-120)*739,IF(K210=1279,120*559+30*739+(J210-150)*1279,IF(K210=2359,120*559+30*739+50*1279+(J210-200)*2359,))))</f>
        <v>13975</v>
      </c>
      <c r="M210" s="35">
        <v>3828</v>
      </c>
      <c r="N210" s="35">
        <v>8493</v>
      </c>
      <c r="O210" s="36"/>
      <c r="P210" s="36"/>
      <c r="Q210" s="35">
        <v>0</v>
      </c>
      <c r="R210" s="35">
        <v>0</v>
      </c>
      <c r="S210" s="35">
        <v>80176</v>
      </c>
      <c r="T210" s="35"/>
      <c r="U210" s="35">
        <f t="shared" si="35"/>
        <v>157134</v>
      </c>
      <c r="V210" s="36">
        <f t="shared" ref="V210" si="53">Y209</f>
        <v>0</v>
      </c>
      <c r="W210" s="36">
        <f t="shared" ref="W210" si="54">U210+V210</f>
        <v>157134</v>
      </c>
      <c r="X210" s="131">
        <v>157134</v>
      </c>
      <c r="Y210" s="36">
        <f t="shared" ref="Y210" si="55">W210-X210</f>
        <v>0</v>
      </c>
    </row>
    <row r="211" spans="1:25" hidden="1" x14ac:dyDescent="0.25">
      <c r="A211">
        <v>2020</v>
      </c>
      <c r="B211" s="38" t="s">
        <v>35</v>
      </c>
      <c r="C211" s="39">
        <f t="shared" ref="C211:C234" si="56">D210</f>
        <v>11542</v>
      </c>
      <c r="D211" s="39">
        <v>11952</v>
      </c>
      <c r="E211" s="39">
        <f t="shared" ref="E211:E234" si="57">D211-C211</f>
        <v>410</v>
      </c>
      <c r="F211" s="39">
        <v>146</v>
      </c>
      <c r="G211" s="69">
        <f t="shared" ref="G211:G222" si="58">F211*E211</f>
        <v>59860</v>
      </c>
      <c r="H211" s="39">
        <f t="shared" ref="H211:H221" si="59">I210</f>
        <v>1600</v>
      </c>
      <c r="I211" s="39">
        <v>1639</v>
      </c>
      <c r="J211" s="39">
        <f t="shared" ref="J211:J221" si="60">I211-H211</f>
        <v>39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22464</v>
      </c>
      <c r="M211" s="69">
        <v>3943</v>
      </c>
      <c r="N211" s="69">
        <v>8501</v>
      </c>
      <c r="O211" s="41"/>
      <c r="P211" s="41"/>
      <c r="Q211" s="69"/>
      <c r="R211" s="69"/>
      <c r="S211" s="69">
        <v>82581</v>
      </c>
      <c r="T211" s="69"/>
      <c r="U211" s="69">
        <f t="shared" si="35"/>
        <v>177349</v>
      </c>
      <c r="V211" s="41">
        <f t="shared" ref="V211:V234" si="61">Y210</f>
        <v>0</v>
      </c>
      <c r="W211" s="41">
        <f t="shared" ref="W211:W234" si="62">U211+V211</f>
        <v>177349</v>
      </c>
      <c r="X211" s="152">
        <v>177349</v>
      </c>
      <c r="Y211" s="41">
        <f t="shared" ref="Y211:Y236" si="63">W211-X211</f>
        <v>0</v>
      </c>
    </row>
    <row r="212" spans="1:25" hidden="1" x14ac:dyDescent="0.25">
      <c r="B212" s="43" t="s">
        <v>36</v>
      </c>
      <c r="C212" s="44">
        <f t="shared" si="56"/>
        <v>11952</v>
      </c>
      <c r="D212" s="44">
        <v>12310</v>
      </c>
      <c r="E212" s="44">
        <f t="shared" si="57"/>
        <v>358</v>
      </c>
      <c r="F212" s="44">
        <v>146</v>
      </c>
      <c r="G212" s="70">
        <f t="shared" si="58"/>
        <v>52268</v>
      </c>
      <c r="H212" s="44">
        <f t="shared" si="59"/>
        <v>1639</v>
      </c>
      <c r="I212" s="44">
        <v>1667</v>
      </c>
      <c r="J212" s="44">
        <f t="shared" si="60"/>
        <v>28</v>
      </c>
      <c r="K212" s="44">
        <f t="shared" ref="K212:K220" si="64">IF(J212&lt;=120,576,IF(AND(J212&gt;=121,J212&lt;=150),761,IF(AND(J212&gt;=151,J212&lt;=200),1317,IF(J212&gt;=201,2430,))))</f>
        <v>576</v>
      </c>
      <c r="L212" s="70">
        <f t="shared" ref="L212:L220" si="65">IF(K212=576,K212*J212,IF(K212=761,120*576+(J212-120)*761,IF(K212=1317,120*576+30*761+(J212-150)*1317,IF(K212=2430,120*576+30*761+50*1317+(J212-200)*2430,))))</f>
        <v>16128</v>
      </c>
      <c r="M212" s="70">
        <v>3943</v>
      </c>
      <c r="N212" s="70">
        <v>8539</v>
      </c>
      <c r="O212" s="46"/>
      <c r="P212" s="46"/>
      <c r="Q212" s="70"/>
      <c r="R212" s="70"/>
      <c r="S212" s="70">
        <v>82581</v>
      </c>
      <c r="T212" s="70"/>
      <c r="U212" s="70">
        <f t="shared" si="35"/>
        <v>163459</v>
      </c>
      <c r="V212" s="46">
        <f t="shared" si="61"/>
        <v>0</v>
      </c>
      <c r="W212" s="46">
        <f t="shared" si="62"/>
        <v>163459</v>
      </c>
      <c r="X212" s="135">
        <v>163459</v>
      </c>
      <c r="Y212" s="46">
        <f t="shared" si="63"/>
        <v>0</v>
      </c>
    </row>
    <row r="213" spans="1:25" hidden="1" x14ac:dyDescent="0.25">
      <c r="B213" s="43" t="s">
        <v>37</v>
      </c>
      <c r="C213" s="44">
        <f t="shared" si="56"/>
        <v>12310</v>
      </c>
      <c r="D213" s="44">
        <v>12626</v>
      </c>
      <c r="E213" s="44">
        <f t="shared" si="57"/>
        <v>316</v>
      </c>
      <c r="F213" s="44">
        <v>146</v>
      </c>
      <c r="G213" s="70">
        <f t="shared" si="58"/>
        <v>46136</v>
      </c>
      <c r="H213" s="44">
        <f t="shared" si="59"/>
        <v>1667</v>
      </c>
      <c r="I213" s="44">
        <v>1691</v>
      </c>
      <c r="J213" s="44">
        <f t="shared" si="60"/>
        <v>24</v>
      </c>
      <c r="K213" s="44">
        <f t="shared" si="64"/>
        <v>576</v>
      </c>
      <c r="L213" s="70">
        <f t="shared" si="65"/>
        <v>13824</v>
      </c>
      <c r="M213" s="70">
        <v>3943</v>
      </c>
      <c r="N213" s="70">
        <v>8580</v>
      </c>
      <c r="O213" s="46"/>
      <c r="P213" s="46"/>
      <c r="Q213" s="70"/>
      <c r="R213" s="70"/>
      <c r="S213" s="70">
        <v>82581</v>
      </c>
      <c r="T213" s="70"/>
      <c r="U213" s="70">
        <f t="shared" si="35"/>
        <v>155064</v>
      </c>
      <c r="V213" s="46">
        <f t="shared" si="61"/>
        <v>0</v>
      </c>
      <c r="W213" s="46">
        <f t="shared" si="62"/>
        <v>155064</v>
      </c>
      <c r="X213" s="135">
        <v>155064</v>
      </c>
      <c r="Y213" s="46">
        <f t="shared" si="63"/>
        <v>0</v>
      </c>
    </row>
    <row r="214" spans="1:25" hidden="1" x14ac:dyDescent="0.25">
      <c r="B214" s="43" t="s">
        <v>38</v>
      </c>
      <c r="C214" s="44">
        <f t="shared" si="56"/>
        <v>12626</v>
      </c>
      <c r="D214" s="44">
        <v>13053</v>
      </c>
      <c r="E214" s="44">
        <f t="shared" si="57"/>
        <v>427</v>
      </c>
      <c r="F214" s="44">
        <v>146</v>
      </c>
      <c r="G214" s="70">
        <f t="shared" si="58"/>
        <v>62342</v>
      </c>
      <c r="H214" s="44">
        <f t="shared" si="59"/>
        <v>1691</v>
      </c>
      <c r="I214" s="44">
        <v>1723</v>
      </c>
      <c r="J214" s="44">
        <f t="shared" si="60"/>
        <v>32</v>
      </c>
      <c r="K214" s="44">
        <f t="shared" si="64"/>
        <v>576</v>
      </c>
      <c r="L214" s="70">
        <f t="shared" si="65"/>
        <v>18432</v>
      </c>
      <c r="M214" s="70">
        <v>3943</v>
      </c>
      <c r="N214" s="70">
        <v>8607</v>
      </c>
      <c r="O214" s="46"/>
      <c r="P214" s="46"/>
      <c r="Q214" s="70"/>
      <c r="R214" s="70"/>
      <c r="S214" s="70">
        <v>82581</v>
      </c>
      <c r="T214" s="70"/>
      <c r="U214" s="70">
        <f t="shared" si="35"/>
        <v>175905</v>
      </c>
      <c r="V214" s="46">
        <f t="shared" si="61"/>
        <v>0</v>
      </c>
      <c r="W214" s="46">
        <f t="shared" si="62"/>
        <v>175905</v>
      </c>
      <c r="X214" s="135">
        <v>175905</v>
      </c>
      <c r="Y214" s="46">
        <f t="shared" si="63"/>
        <v>0</v>
      </c>
    </row>
    <row r="215" spans="1:25" hidden="1" x14ac:dyDescent="0.25">
      <c r="B215" s="43" t="s">
        <v>39</v>
      </c>
      <c r="C215" s="44">
        <f t="shared" si="56"/>
        <v>13053</v>
      </c>
      <c r="D215" s="44">
        <v>13403</v>
      </c>
      <c r="E215" s="44">
        <f t="shared" si="57"/>
        <v>350</v>
      </c>
      <c r="F215" s="44">
        <v>146</v>
      </c>
      <c r="G215" s="70">
        <f t="shared" si="58"/>
        <v>51100</v>
      </c>
      <c r="H215" s="44">
        <f t="shared" si="59"/>
        <v>1723</v>
      </c>
      <c r="I215" s="44">
        <v>1752</v>
      </c>
      <c r="J215" s="44">
        <f t="shared" si="60"/>
        <v>29</v>
      </c>
      <c r="K215" s="44">
        <f t="shared" si="64"/>
        <v>576</v>
      </c>
      <c r="L215" s="70">
        <f t="shared" si="65"/>
        <v>16704</v>
      </c>
      <c r="M215" s="70">
        <v>3943</v>
      </c>
      <c r="N215" s="70">
        <v>8615</v>
      </c>
      <c r="O215" s="46"/>
      <c r="P215" s="46"/>
      <c r="Q215" s="70"/>
      <c r="R215" s="70"/>
      <c r="S215" s="70">
        <v>82581</v>
      </c>
      <c r="T215" s="70"/>
      <c r="U215" s="70">
        <f t="shared" si="35"/>
        <v>162943</v>
      </c>
      <c r="V215" s="46">
        <f t="shared" si="61"/>
        <v>0</v>
      </c>
      <c r="W215" s="46">
        <f t="shared" si="62"/>
        <v>162943</v>
      </c>
      <c r="X215" s="135">
        <v>162943</v>
      </c>
      <c r="Y215" s="46">
        <f t="shared" si="63"/>
        <v>0</v>
      </c>
    </row>
    <row r="216" spans="1:25" hidden="1" x14ac:dyDescent="0.25">
      <c r="B216" s="43" t="s">
        <v>40</v>
      </c>
      <c r="C216" s="44">
        <f t="shared" si="56"/>
        <v>13403</v>
      </c>
      <c r="D216" s="44">
        <v>13724</v>
      </c>
      <c r="E216" s="44">
        <f t="shared" si="57"/>
        <v>321</v>
      </c>
      <c r="F216" s="44">
        <v>146</v>
      </c>
      <c r="G216" s="70">
        <f t="shared" si="58"/>
        <v>46866</v>
      </c>
      <c r="H216" s="44">
        <f t="shared" si="59"/>
        <v>1752</v>
      </c>
      <c r="I216" s="44">
        <v>1787</v>
      </c>
      <c r="J216" s="44">
        <f t="shared" si="60"/>
        <v>35</v>
      </c>
      <c r="K216" s="44">
        <f t="shared" si="64"/>
        <v>576</v>
      </c>
      <c r="L216" s="70">
        <f t="shared" si="65"/>
        <v>20160</v>
      </c>
      <c r="M216" s="70">
        <v>3943</v>
      </c>
      <c r="N216" s="70">
        <v>8609</v>
      </c>
      <c r="O216" s="46"/>
      <c r="P216" s="46"/>
      <c r="Q216" s="70"/>
      <c r="R216" s="70"/>
      <c r="S216" s="70">
        <v>82581</v>
      </c>
      <c r="T216" s="70"/>
      <c r="U216" s="70">
        <f t="shared" si="35"/>
        <v>162159</v>
      </c>
      <c r="V216" s="46">
        <f t="shared" si="61"/>
        <v>0</v>
      </c>
      <c r="W216" s="46">
        <f t="shared" si="62"/>
        <v>162159</v>
      </c>
      <c r="X216" s="135">
        <v>162159</v>
      </c>
      <c r="Y216" s="46">
        <f t="shared" si="63"/>
        <v>0</v>
      </c>
    </row>
    <row r="217" spans="1:25" hidden="1" x14ac:dyDescent="0.25">
      <c r="B217" s="43" t="s">
        <v>41</v>
      </c>
      <c r="C217" s="44">
        <f t="shared" si="56"/>
        <v>13724</v>
      </c>
      <c r="D217" s="44">
        <v>14118</v>
      </c>
      <c r="E217" s="44">
        <f t="shared" si="57"/>
        <v>394</v>
      </c>
      <c r="F217" s="44">
        <v>146</v>
      </c>
      <c r="G217" s="70">
        <f t="shared" si="58"/>
        <v>57524</v>
      </c>
      <c r="H217" s="44">
        <f t="shared" si="59"/>
        <v>1787</v>
      </c>
      <c r="I217" s="44">
        <v>1802</v>
      </c>
      <c r="J217" s="44">
        <f t="shared" si="60"/>
        <v>15</v>
      </c>
      <c r="K217" s="44">
        <f t="shared" si="64"/>
        <v>576</v>
      </c>
      <c r="L217" s="70">
        <f t="shared" si="65"/>
        <v>8640</v>
      </c>
      <c r="M217" s="70">
        <v>3943</v>
      </c>
      <c r="N217" s="70">
        <v>8600</v>
      </c>
      <c r="O217" s="46"/>
      <c r="P217" s="46"/>
      <c r="Q217" s="70"/>
      <c r="R217" s="70"/>
      <c r="S217" s="70">
        <v>82581</v>
      </c>
      <c r="T217" s="70"/>
      <c r="U217" s="70">
        <f t="shared" si="35"/>
        <v>161288</v>
      </c>
      <c r="V217" s="46">
        <f t="shared" si="61"/>
        <v>0</v>
      </c>
      <c r="W217" s="46">
        <f t="shared" si="62"/>
        <v>161288</v>
      </c>
      <c r="X217" s="135">
        <v>161288</v>
      </c>
      <c r="Y217" s="46">
        <f t="shared" si="63"/>
        <v>0</v>
      </c>
    </row>
    <row r="218" spans="1:25" hidden="1" x14ac:dyDescent="0.25">
      <c r="B218" s="43" t="s">
        <v>42</v>
      </c>
      <c r="C218" s="44">
        <f t="shared" si="56"/>
        <v>14118</v>
      </c>
      <c r="D218" s="44">
        <v>14399</v>
      </c>
      <c r="E218" s="44">
        <f t="shared" si="57"/>
        <v>281</v>
      </c>
      <c r="F218" s="44">
        <v>146</v>
      </c>
      <c r="G218" s="70">
        <f t="shared" si="58"/>
        <v>41026</v>
      </c>
      <c r="H218" s="44">
        <f t="shared" si="59"/>
        <v>1802</v>
      </c>
      <c r="I218" s="44">
        <v>1846</v>
      </c>
      <c r="J218" s="44">
        <f t="shared" si="60"/>
        <v>44</v>
      </c>
      <c r="K218" s="44">
        <f t="shared" si="64"/>
        <v>576</v>
      </c>
      <c r="L218" s="70">
        <f t="shared" si="65"/>
        <v>25344</v>
      </c>
      <c r="M218" s="70">
        <v>3943</v>
      </c>
      <c r="N218" s="70">
        <v>8604</v>
      </c>
      <c r="O218" s="46"/>
      <c r="P218" s="46"/>
      <c r="Q218" s="70"/>
      <c r="R218" s="70"/>
      <c r="S218" s="70">
        <v>82581</v>
      </c>
      <c r="T218" s="70"/>
      <c r="U218" s="70">
        <f t="shared" si="35"/>
        <v>161498</v>
      </c>
      <c r="V218" s="46">
        <f t="shared" si="61"/>
        <v>0</v>
      </c>
      <c r="W218" s="46">
        <f t="shared" si="62"/>
        <v>161498</v>
      </c>
      <c r="X218" s="135">
        <v>161498</v>
      </c>
      <c r="Y218" s="46">
        <f t="shared" si="63"/>
        <v>0</v>
      </c>
    </row>
    <row r="219" spans="1:25" hidden="1" x14ac:dyDescent="0.25">
      <c r="B219" s="43" t="s">
        <v>43</v>
      </c>
      <c r="C219" s="44">
        <f t="shared" si="56"/>
        <v>14399</v>
      </c>
      <c r="D219" s="44">
        <v>14617</v>
      </c>
      <c r="E219" s="44">
        <f t="shared" si="57"/>
        <v>218</v>
      </c>
      <c r="F219" s="44">
        <v>146</v>
      </c>
      <c r="G219" s="70">
        <f t="shared" si="58"/>
        <v>31828</v>
      </c>
      <c r="H219" s="44">
        <f t="shared" si="59"/>
        <v>1846</v>
      </c>
      <c r="I219" s="44">
        <v>1904</v>
      </c>
      <c r="J219" s="44">
        <f t="shared" si="60"/>
        <v>58</v>
      </c>
      <c r="K219" s="44">
        <f t="shared" si="64"/>
        <v>576</v>
      </c>
      <c r="L219" s="70">
        <f t="shared" si="65"/>
        <v>33408</v>
      </c>
      <c r="M219" s="70">
        <v>3943</v>
      </c>
      <c r="N219" s="70">
        <v>8612</v>
      </c>
      <c r="O219" s="46"/>
      <c r="P219" s="46"/>
      <c r="Q219" s="70"/>
      <c r="R219" s="70"/>
      <c r="S219" s="70">
        <v>82581</v>
      </c>
      <c r="T219" s="70"/>
      <c r="U219" s="70">
        <f t="shared" si="35"/>
        <v>160372</v>
      </c>
      <c r="V219" s="46">
        <f t="shared" si="61"/>
        <v>0</v>
      </c>
      <c r="W219" s="46">
        <f t="shared" si="62"/>
        <v>160372</v>
      </c>
      <c r="X219" s="135">
        <v>160372</v>
      </c>
      <c r="Y219" s="46">
        <f t="shared" si="63"/>
        <v>0</v>
      </c>
    </row>
    <row r="220" spans="1:25" hidden="1" x14ac:dyDescent="0.25">
      <c r="B220" s="43" t="s">
        <v>44</v>
      </c>
      <c r="C220" s="44">
        <f t="shared" si="56"/>
        <v>14617</v>
      </c>
      <c r="D220" s="44">
        <v>14804</v>
      </c>
      <c r="E220" s="44">
        <f t="shared" si="57"/>
        <v>187</v>
      </c>
      <c r="F220" s="44">
        <v>146</v>
      </c>
      <c r="G220" s="70">
        <f t="shared" si="58"/>
        <v>27302</v>
      </c>
      <c r="H220" s="44">
        <f t="shared" si="59"/>
        <v>1904</v>
      </c>
      <c r="I220" s="44">
        <v>1993</v>
      </c>
      <c r="J220" s="44">
        <f t="shared" si="60"/>
        <v>89</v>
      </c>
      <c r="K220" s="44">
        <f t="shared" si="64"/>
        <v>576</v>
      </c>
      <c r="L220" s="70">
        <f t="shared" si="65"/>
        <v>51264</v>
      </c>
      <c r="M220" s="70">
        <v>3943</v>
      </c>
      <c r="N220" s="70">
        <v>8652</v>
      </c>
      <c r="O220" s="46"/>
      <c r="P220" s="46"/>
      <c r="Q220" s="70"/>
      <c r="R220" s="70"/>
      <c r="S220" s="70">
        <v>82581</v>
      </c>
      <c r="T220" s="70"/>
      <c r="U220" s="70">
        <f t="shared" si="35"/>
        <v>173742</v>
      </c>
      <c r="V220" s="46">
        <f t="shared" si="61"/>
        <v>0</v>
      </c>
      <c r="W220" s="46">
        <f t="shared" si="62"/>
        <v>173742</v>
      </c>
      <c r="X220" s="135">
        <v>173742</v>
      </c>
      <c r="Y220" s="46">
        <f t="shared" si="63"/>
        <v>0</v>
      </c>
    </row>
    <row r="221" spans="1:25" hidden="1" x14ac:dyDescent="0.25">
      <c r="B221" s="43" t="s">
        <v>45</v>
      </c>
      <c r="C221" s="44">
        <f t="shared" si="56"/>
        <v>14804</v>
      </c>
      <c r="D221" s="44">
        <v>14961</v>
      </c>
      <c r="E221" s="44">
        <f t="shared" si="57"/>
        <v>157</v>
      </c>
      <c r="F221" s="44">
        <v>146</v>
      </c>
      <c r="G221" s="70">
        <f t="shared" si="58"/>
        <v>22922</v>
      </c>
      <c r="H221" s="44">
        <f t="shared" si="59"/>
        <v>1993</v>
      </c>
      <c r="I221" s="44">
        <v>2100</v>
      </c>
      <c r="J221" s="44">
        <f t="shared" si="60"/>
        <v>107</v>
      </c>
      <c r="K221" s="44">
        <f>IF(J221&lt;=80,576,IF(AND(J221&gt;=81,J221&lt;=100),761,IF(AND(J221&gt;=101,J221&lt;=200),1317,IF(J221&gt;=201,2430,))))</f>
        <v>1317</v>
      </c>
      <c r="L221" s="46">
        <f>IF(K221=576,K221*J221,IF(K221=761,80*576+(J221-80)*761,IF(K221=1317,80*576+20*761+(J221-100)*1317,IF(K221=2430,80*576+20*761+100*1317+(J221-200)*2430,))))</f>
        <v>70519</v>
      </c>
      <c r="M221" s="70">
        <v>3943</v>
      </c>
      <c r="N221" s="70">
        <v>8709</v>
      </c>
      <c r="O221" s="46"/>
      <c r="P221" s="46"/>
      <c r="Q221" s="70"/>
      <c r="R221" s="70"/>
      <c r="S221" s="70">
        <v>82581</v>
      </c>
      <c r="T221" s="70"/>
      <c r="U221" s="70">
        <f t="shared" si="35"/>
        <v>188674</v>
      </c>
      <c r="V221" s="46">
        <f t="shared" si="61"/>
        <v>0</v>
      </c>
      <c r="W221" s="46">
        <f t="shared" si="62"/>
        <v>188674</v>
      </c>
      <c r="X221" s="135">
        <v>188674</v>
      </c>
      <c r="Y221" s="46">
        <f t="shared" si="63"/>
        <v>0</v>
      </c>
    </row>
    <row r="222" spans="1:25" ht="15.75" hidden="1" thickBot="1" x14ac:dyDescent="0.3">
      <c r="B222" s="83" t="s">
        <v>46</v>
      </c>
      <c r="C222" s="84">
        <f t="shared" si="56"/>
        <v>14961</v>
      </c>
      <c r="D222" s="84">
        <v>15146</v>
      </c>
      <c r="E222" s="84">
        <f t="shared" si="57"/>
        <v>185</v>
      </c>
      <c r="F222" s="84">
        <v>146</v>
      </c>
      <c r="G222" s="35">
        <f t="shared" si="58"/>
        <v>27010</v>
      </c>
      <c r="H222" s="84">
        <v>0</v>
      </c>
      <c r="I222" s="84">
        <v>74</v>
      </c>
      <c r="J222" s="84">
        <f t="shared" ref="J222:J234" si="66">I222-H222</f>
        <v>74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42624</v>
      </c>
      <c r="M222" s="35">
        <v>3943</v>
      </c>
      <c r="N222" s="35">
        <v>8721</v>
      </c>
      <c r="O222" s="36"/>
      <c r="P222" s="36"/>
      <c r="Q222" s="35">
        <v>112995</v>
      </c>
      <c r="R222" s="35"/>
      <c r="S222" s="35">
        <v>82581</v>
      </c>
      <c r="T222" s="35"/>
      <c r="U222" s="35">
        <f t="shared" si="35"/>
        <v>277874</v>
      </c>
      <c r="V222" s="36">
        <f t="shared" si="61"/>
        <v>0</v>
      </c>
      <c r="W222" s="36">
        <f t="shared" si="62"/>
        <v>277874</v>
      </c>
      <c r="X222" s="131">
        <v>277874</v>
      </c>
      <c r="Y222" s="36">
        <f t="shared" si="63"/>
        <v>0</v>
      </c>
    </row>
    <row r="223" spans="1:25" hidden="1" x14ac:dyDescent="0.25">
      <c r="A223">
        <v>2021</v>
      </c>
      <c r="B223" s="43" t="s">
        <v>35</v>
      </c>
      <c r="C223" s="44">
        <f t="shared" si="56"/>
        <v>15146</v>
      </c>
      <c r="D223" s="44">
        <v>15576</v>
      </c>
      <c r="E223" s="44">
        <f t="shared" si="57"/>
        <v>430</v>
      </c>
      <c r="F223" s="44">
        <v>146</v>
      </c>
      <c r="G223" s="70">
        <f t="shared" ref="G223:G234" si="67">E223*F223</f>
        <v>62780</v>
      </c>
      <c r="H223" s="44">
        <f t="shared" ref="H223:H234" si="68">I222</f>
        <v>74</v>
      </c>
      <c r="I223" s="44">
        <v>114</v>
      </c>
      <c r="J223" s="44">
        <f t="shared" si="66"/>
        <v>40</v>
      </c>
      <c r="K223" s="44">
        <f t="shared" ref="K223:K234" si="69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23720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70">G223+L223+M223+N223+Q223+R223+S223+T223</f>
        <v>184356</v>
      </c>
      <c r="V223" s="46">
        <f t="shared" si="61"/>
        <v>0</v>
      </c>
      <c r="W223" s="41">
        <f t="shared" si="62"/>
        <v>184356</v>
      </c>
      <c r="X223" s="69">
        <v>184356</v>
      </c>
      <c r="Y223" s="41">
        <f t="shared" si="63"/>
        <v>0</v>
      </c>
    </row>
    <row r="224" spans="1:25" hidden="1" x14ac:dyDescent="0.25">
      <c r="B224" s="43" t="s">
        <v>36</v>
      </c>
      <c r="C224" s="44">
        <f t="shared" si="56"/>
        <v>15576</v>
      </c>
      <c r="D224" s="44">
        <v>15820</v>
      </c>
      <c r="E224" s="44">
        <f t="shared" si="57"/>
        <v>244</v>
      </c>
      <c r="F224" s="44">
        <v>146</v>
      </c>
      <c r="G224" s="70">
        <f t="shared" si="67"/>
        <v>35624</v>
      </c>
      <c r="H224" s="44">
        <f t="shared" si="68"/>
        <v>114</v>
      </c>
      <c r="I224" s="189">
        <v>194</v>
      </c>
      <c r="J224" s="44">
        <f t="shared" si="66"/>
        <v>80</v>
      </c>
      <c r="K224" s="44">
        <f t="shared" si="69"/>
        <v>593</v>
      </c>
      <c r="L224" s="46">
        <f t="shared" ref="L224:L234" si="71">IF(K224=593,K224*J224,IF(K224=784,80*593+(J224-80)*784,IF(K224=1357,80*593+20*784+(J224-100)*1357,IF(K224=2501,80*593+20*784+100*1357+(J224-200)*2501,))))</f>
        <v>47440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70"/>
        <v>180969</v>
      </c>
      <c r="V224" s="46">
        <f t="shared" si="61"/>
        <v>0</v>
      </c>
      <c r="W224" s="46">
        <f t="shared" si="62"/>
        <v>180969</v>
      </c>
      <c r="X224" s="70">
        <v>180969</v>
      </c>
      <c r="Y224" s="46">
        <f t="shared" si="63"/>
        <v>0</v>
      </c>
    </row>
    <row r="225" spans="1:116" hidden="1" x14ac:dyDescent="0.25">
      <c r="B225" s="43" t="s">
        <v>37</v>
      </c>
      <c r="C225" s="44">
        <f t="shared" si="56"/>
        <v>15820</v>
      </c>
      <c r="D225" s="44">
        <v>16103</v>
      </c>
      <c r="E225" s="44">
        <f t="shared" si="57"/>
        <v>283</v>
      </c>
      <c r="F225" s="44">
        <v>146</v>
      </c>
      <c r="G225" s="70">
        <f t="shared" si="67"/>
        <v>41318</v>
      </c>
      <c r="H225" s="44">
        <f t="shared" si="68"/>
        <v>194</v>
      </c>
      <c r="I225" s="44">
        <v>316</v>
      </c>
      <c r="J225" s="44">
        <f t="shared" si="66"/>
        <v>122</v>
      </c>
      <c r="K225" s="44">
        <f t="shared" si="69"/>
        <v>1357</v>
      </c>
      <c r="L225" s="46">
        <f t="shared" si="71"/>
        <v>92974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70"/>
        <v>232229</v>
      </c>
      <c r="V225" s="46">
        <f t="shared" si="61"/>
        <v>0</v>
      </c>
      <c r="W225" s="46">
        <f t="shared" si="62"/>
        <v>232229</v>
      </c>
      <c r="X225" s="70">
        <v>232229</v>
      </c>
      <c r="Y225" s="46">
        <f t="shared" si="63"/>
        <v>0</v>
      </c>
    </row>
    <row r="226" spans="1:116" hidden="1" x14ac:dyDescent="0.25">
      <c r="B226" s="43" t="s">
        <v>38</v>
      </c>
      <c r="C226" s="44">
        <f t="shared" si="56"/>
        <v>16103</v>
      </c>
      <c r="D226" s="44">
        <v>16409</v>
      </c>
      <c r="E226" s="44">
        <f t="shared" si="57"/>
        <v>306</v>
      </c>
      <c r="F226" s="44">
        <v>146</v>
      </c>
      <c r="G226" s="70">
        <f t="shared" si="67"/>
        <v>44676</v>
      </c>
      <c r="H226" s="44">
        <f t="shared" si="68"/>
        <v>316</v>
      </c>
      <c r="I226" s="44">
        <v>358</v>
      </c>
      <c r="J226" s="44">
        <f t="shared" si="66"/>
        <v>42</v>
      </c>
      <c r="K226" s="44">
        <f t="shared" si="69"/>
        <v>593</v>
      </c>
      <c r="L226" s="46">
        <f t="shared" si="71"/>
        <v>24906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70"/>
        <v>167549</v>
      </c>
      <c r="V226" s="46">
        <f t="shared" si="61"/>
        <v>0</v>
      </c>
      <c r="W226" s="46">
        <f t="shared" si="62"/>
        <v>167549</v>
      </c>
      <c r="X226" s="70">
        <v>167549</v>
      </c>
      <c r="Y226" s="46">
        <f t="shared" si="63"/>
        <v>0</v>
      </c>
    </row>
    <row r="227" spans="1:116" hidden="1" x14ac:dyDescent="0.25">
      <c r="B227" s="43" t="s">
        <v>39</v>
      </c>
      <c r="C227" s="44">
        <f t="shared" si="56"/>
        <v>16409</v>
      </c>
      <c r="D227" s="44">
        <v>16837</v>
      </c>
      <c r="E227" s="44">
        <f t="shared" si="57"/>
        <v>428</v>
      </c>
      <c r="F227" s="44">
        <v>146</v>
      </c>
      <c r="G227" s="70">
        <f t="shared" si="67"/>
        <v>62488</v>
      </c>
      <c r="H227" s="44">
        <f t="shared" si="68"/>
        <v>358</v>
      </c>
      <c r="I227" s="44">
        <v>398</v>
      </c>
      <c r="J227" s="44">
        <f t="shared" si="66"/>
        <v>40</v>
      </c>
      <c r="K227" s="44">
        <f t="shared" si="69"/>
        <v>593</v>
      </c>
      <c r="L227" s="46">
        <f t="shared" si="71"/>
        <v>23720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70"/>
        <v>184211</v>
      </c>
      <c r="V227" s="46">
        <f t="shared" si="61"/>
        <v>0</v>
      </c>
      <c r="W227" s="46">
        <f t="shared" si="62"/>
        <v>184211</v>
      </c>
      <c r="X227" s="70">
        <v>184211</v>
      </c>
      <c r="Y227" s="46">
        <f t="shared" si="63"/>
        <v>0</v>
      </c>
    </row>
    <row r="228" spans="1:116" hidden="1" x14ac:dyDescent="0.25">
      <c r="B228" s="43" t="s">
        <v>40</v>
      </c>
      <c r="C228" s="44">
        <f t="shared" si="56"/>
        <v>16837</v>
      </c>
      <c r="D228" s="44">
        <v>17172</v>
      </c>
      <c r="E228" s="44">
        <f t="shared" si="57"/>
        <v>335</v>
      </c>
      <c r="F228" s="44">
        <v>146</v>
      </c>
      <c r="G228" s="70">
        <f t="shared" si="67"/>
        <v>48910</v>
      </c>
      <c r="H228" s="44">
        <f t="shared" si="68"/>
        <v>398</v>
      </c>
      <c r="I228" s="44">
        <v>444</v>
      </c>
      <c r="J228" s="44">
        <f t="shared" si="66"/>
        <v>46</v>
      </c>
      <c r="K228" s="44">
        <f t="shared" si="69"/>
        <v>593</v>
      </c>
      <c r="L228" s="46">
        <f t="shared" si="71"/>
        <v>27278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70"/>
        <v>174220</v>
      </c>
      <c r="V228" s="46">
        <f t="shared" si="61"/>
        <v>0</v>
      </c>
      <c r="W228" s="46">
        <f t="shared" si="62"/>
        <v>174220</v>
      </c>
      <c r="X228" s="70">
        <v>174220</v>
      </c>
      <c r="Y228" s="46">
        <f t="shared" si="63"/>
        <v>0</v>
      </c>
    </row>
    <row r="229" spans="1:116" hidden="1" x14ac:dyDescent="0.25">
      <c r="B229" s="43" t="s">
        <v>41</v>
      </c>
      <c r="C229" s="44">
        <f t="shared" si="56"/>
        <v>17172</v>
      </c>
      <c r="D229" s="44">
        <v>17555</v>
      </c>
      <c r="E229" s="44">
        <f t="shared" si="57"/>
        <v>383</v>
      </c>
      <c r="F229" s="44">
        <v>146</v>
      </c>
      <c r="G229" s="70">
        <f t="shared" si="67"/>
        <v>55918</v>
      </c>
      <c r="H229" s="44">
        <f t="shared" si="68"/>
        <v>444</v>
      </c>
      <c r="I229" s="44">
        <v>482</v>
      </c>
      <c r="J229" s="44">
        <f t="shared" si="66"/>
        <v>38</v>
      </c>
      <c r="K229" s="44">
        <f t="shared" si="69"/>
        <v>593</v>
      </c>
      <c r="L229" s="46">
        <f t="shared" si="71"/>
        <v>22534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70"/>
        <v>176498</v>
      </c>
      <c r="V229" s="46">
        <f t="shared" si="61"/>
        <v>0</v>
      </c>
      <c r="W229" s="46">
        <f t="shared" si="62"/>
        <v>176498</v>
      </c>
      <c r="X229" s="70">
        <v>176498</v>
      </c>
      <c r="Y229" s="46">
        <f t="shared" si="63"/>
        <v>0</v>
      </c>
    </row>
    <row r="230" spans="1:116" hidden="1" x14ac:dyDescent="0.25">
      <c r="B230" s="43" t="s">
        <v>42</v>
      </c>
      <c r="C230" s="44">
        <f t="shared" si="56"/>
        <v>17555</v>
      </c>
      <c r="D230" s="44">
        <v>17775</v>
      </c>
      <c r="E230" s="44">
        <f t="shared" si="57"/>
        <v>220</v>
      </c>
      <c r="F230" s="44">
        <v>146</v>
      </c>
      <c r="G230" s="70">
        <f t="shared" si="67"/>
        <v>32120</v>
      </c>
      <c r="H230" s="44">
        <f t="shared" si="68"/>
        <v>482</v>
      </c>
      <c r="I230" s="44">
        <v>515</v>
      </c>
      <c r="J230" s="44">
        <f t="shared" si="66"/>
        <v>33</v>
      </c>
      <c r="K230" s="44">
        <f t="shared" si="69"/>
        <v>593</v>
      </c>
      <c r="L230" s="46">
        <f t="shared" si="71"/>
        <v>19569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70"/>
        <v>149789</v>
      </c>
      <c r="V230" s="46">
        <f t="shared" si="61"/>
        <v>0</v>
      </c>
      <c r="W230" s="46">
        <f t="shared" si="62"/>
        <v>149789</v>
      </c>
      <c r="X230" s="70">
        <v>149789</v>
      </c>
      <c r="Y230" s="46">
        <f t="shared" si="63"/>
        <v>0</v>
      </c>
    </row>
    <row r="231" spans="1:116" hidden="1" x14ac:dyDescent="0.25">
      <c r="B231" s="43" t="s">
        <v>43</v>
      </c>
      <c r="C231" s="44">
        <f t="shared" si="56"/>
        <v>17775</v>
      </c>
      <c r="D231" s="44">
        <v>17968</v>
      </c>
      <c r="E231" s="44">
        <f t="shared" si="57"/>
        <v>193</v>
      </c>
      <c r="F231" s="44">
        <v>146</v>
      </c>
      <c r="G231" s="70">
        <f t="shared" si="67"/>
        <v>28178</v>
      </c>
      <c r="H231" s="44">
        <f t="shared" si="68"/>
        <v>515</v>
      </c>
      <c r="I231" s="44">
        <v>535</v>
      </c>
      <c r="J231" s="44">
        <f t="shared" si="66"/>
        <v>20</v>
      </c>
      <c r="K231" s="44">
        <f t="shared" si="69"/>
        <v>593</v>
      </c>
      <c r="L231" s="46">
        <f t="shared" si="71"/>
        <v>11860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70"/>
        <v>138424</v>
      </c>
      <c r="V231" s="46">
        <f t="shared" si="61"/>
        <v>0</v>
      </c>
      <c r="W231" s="46">
        <f t="shared" si="62"/>
        <v>138424</v>
      </c>
      <c r="X231" s="70">
        <v>138424</v>
      </c>
      <c r="Y231" s="46">
        <f t="shared" si="63"/>
        <v>0</v>
      </c>
    </row>
    <row r="232" spans="1:116" hidden="1" x14ac:dyDescent="0.25">
      <c r="B232" s="43" t="s">
        <v>44</v>
      </c>
      <c r="C232" s="44">
        <f t="shared" si="56"/>
        <v>17968</v>
      </c>
      <c r="D232" s="44">
        <v>18157</v>
      </c>
      <c r="E232" s="44">
        <f t="shared" si="57"/>
        <v>189</v>
      </c>
      <c r="F232" s="44">
        <v>146</v>
      </c>
      <c r="G232" s="70">
        <f t="shared" si="67"/>
        <v>27594</v>
      </c>
      <c r="H232" s="44">
        <f t="shared" si="68"/>
        <v>535</v>
      </c>
      <c r="I232" s="44">
        <v>565</v>
      </c>
      <c r="J232" s="44">
        <f t="shared" si="66"/>
        <v>30</v>
      </c>
      <c r="K232" s="44">
        <f t="shared" si="69"/>
        <v>593</v>
      </c>
      <c r="L232" s="46">
        <f t="shared" si="71"/>
        <v>17790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70"/>
        <v>143617</v>
      </c>
      <c r="V232" s="46">
        <f t="shared" si="61"/>
        <v>0</v>
      </c>
      <c r="W232" s="46">
        <f t="shared" si="62"/>
        <v>143617</v>
      </c>
      <c r="X232" s="70">
        <v>143617</v>
      </c>
      <c r="Y232" s="46">
        <f t="shared" si="63"/>
        <v>0</v>
      </c>
    </row>
    <row r="233" spans="1:116" hidden="1" x14ac:dyDescent="0.25">
      <c r="B233" s="43" t="s">
        <v>45</v>
      </c>
      <c r="C233" s="44">
        <f t="shared" si="56"/>
        <v>18157</v>
      </c>
      <c r="D233" s="44">
        <v>18551</v>
      </c>
      <c r="E233" s="44">
        <f t="shared" si="57"/>
        <v>394</v>
      </c>
      <c r="F233" s="44">
        <v>146</v>
      </c>
      <c r="G233" s="70">
        <f t="shared" si="67"/>
        <v>57524</v>
      </c>
      <c r="H233" s="44">
        <f t="shared" si="68"/>
        <v>565</v>
      </c>
      <c r="I233" s="44">
        <v>642</v>
      </c>
      <c r="J233" s="44">
        <f t="shared" si="66"/>
        <v>77</v>
      </c>
      <c r="K233" s="44">
        <f t="shared" si="69"/>
        <v>593</v>
      </c>
      <c r="L233" s="46">
        <f t="shared" si="71"/>
        <v>45661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70"/>
        <v>201533</v>
      </c>
      <c r="V233" s="46">
        <f t="shared" si="61"/>
        <v>0</v>
      </c>
      <c r="W233" s="46">
        <f t="shared" si="62"/>
        <v>201533</v>
      </c>
      <c r="X233" s="70">
        <v>201533</v>
      </c>
      <c r="Y233" s="46">
        <f t="shared" si="63"/>
        <v>0</v>
      </c>
    </row>
    <row r="234" spans="1:116" ht="15.75" hidden="1" thickBot="1" x14ac:dyDescent="0.3">
      <c r="B234" s="83" t="s">
        <v>46</v>
      </c>
      <c r="C234" s="84">
        <f t="shared" si="56"/>
        <v>18551</v>
      </c>
      <c r="D234" s="84">
        <v>19102</v>
      </c>
      <c r="E234" s="84">
        <f t="shared" si="57"/>
        <v>551</v>
      </c>
      <c r="F234" s="84">
        <v>146</v>
      </c>
      <c r="G234" s="35">
        <f t="shared" si="67"/>
        <v>80446</v>
      </c>
      <c r="H234" s="84">
        <f t="shared" si="68"/>
        <v>642</v>
      </c>
      <c r="I234" s="84">
        <v>702</v>
      </c>
      <c r="J234" s="84">
        <f t="shared" si="66"/>
        <v>60</v>
      </c>
      <c r="K234" s="84">
        <f t="shared" si="69"/>
        <v>593</v>
      </c>
      <c r="L234" s="36">
        <f t="shared" si="71"/>
        <v>35580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70"/>
        <v>214443</v>
      </c>
      <c r="V234" s="36">
        <f t="shared" si="61"/>
        <v>0</v>
      </c>
      <c r="W234" s="36">
        <f t="shared" si="62"/>
        <v>214443</v>
      </c>
      <c r="X234" s="35">
        <v>214443</v>
      </c>
      <c r="Y234" s="36">
        <f t="shared" si="63"/>
        <v>0</v>
      </c>
    </row>
    <row r="235" spans="1:116" s="201" customFormat="1" hidden="1" x14ac:dyDescent="0.25">
      <c r="A235" s="201">
        <v>2022</v>
      </c>
      <c r="B235" s="102" t="s">
        <v>35</v>
      </c>
      <c r="C235" s="50">
        <f t="shared" ref="C235:C245" si="72">D234</f>
        <v>19102</v>
      </c>
      <c r="D235" s="50">
        <v>19627</v>
      </c>
      <c r="E235" s="50">
        <f t="shared" ref="E235:E245" si="73">D235-C235</f>
        <v>525</v>
      </c>
      <c r="F235" s="50">
        <v>146</v>
      </c>
      <c r="G235" s="103">
        <f t="shared" ref="G235:G245" si="74">E235*F235</f>
        <v>76650</v>
      </c>
      <c r="H235" s="50">
        <f t="shared" ref="H235:H245" si="75">I234</f>
        <v>702</v>
      </c>
      <c r="I235" s="50">
        <v>731</v>
      </c>
      <c r="J235" s="50">
        <f>I235-H235</f>
        <v>29</v>
      </c>
      <c r="K235" s="50">
        <f>IF(J235&lt;=80,636,IF(AND(J235&gt;=81,J235&lt;=100),840,IF(AND(J235&gt;=101,J235&lt;=200),1455,IF(J235&gt;=201,2681,))))</f>
        <v>636</v>
      </c>
      <c r="L235" s="104">
        <f>IF(K235=636,K235*J235,IF(K235=840,80*636+(J235-80)*840,IF(K235=1455,80*636+20*840+(J235-100)*1455,IF(K235=2501,80*636+20*840+100*1455+(J235-200)*2681,))))</f>
        <v>18444</v>
      </c>
      <c r="M235" s="103">
        <v>4353</v>
      </c>
      <c r="N235" s="103">
        <v>9364</v>
      </c>
      <c r="O235" s="70"/>
      <c r="P235" s="70"/>
      <c r="Q235" s="103"/>
      <c r="R235" s="103"/>
      <c r="S235" s="103">
        <v>91182</v>
      </c>
      <c r="T235" s="103"/>
      <c r="U235" s="103">
        <f t="shared" si="70"/>
        <v>199993</v>
      </c>
      <c r="V235" s="104">
        <f t="shared" ref="V235:V245" si="76">Y234</f>
        <v>0</v>
      </c>
      <c r="W235" s="104">
        <f t="shared" ref="W235:W245" si="77">U235+V235</f>
        <v>199993</v>
      </c>
      <c r="X235" s="173">
        <v>199993</v>
      </c>
      <c r="Y235" s="104">
        <f t="shared" si="63"/>
        <v>0</v>
      </c>
    </row>
    <row r="236" spans="1:116" s="199" customFormat="1" hidden="1" x14ac:dyDescent="0.25">
      <c r="A236"/>
      <c r="B236" s="43" t="s">
        <v>36</v>
      </c>
      <c r="C236" s="44">
        <f t="shared" si="72"/>
        <v>19627</v>
      </c>
      <c r="D236" s="44">
        <v>20054</v>
      </c>
      <c r="E236" s="44">
        <f t="shared" si="73"/>
        <v>427</v>
      </c>
      <c r="F236" s="44">
        <v>146</v>
      </c>
      <c r="G236" s="70">
        <f t="shared" si="74"/>
        <v>62342</v>
      </c>
      <c r="H236" s="44">
        <f t="shared" si="75"/>
        <v>731</v>
      </c>
      <c r="I236" s="44">
        <v>780</v>
      </c>
      <c r="J236" s="44">
        <f t="shared" ref="J236:J246" si="78">I236-H236</f>
        <v>49</v>
      </c>
      <c r="K236" s="44">
        <f t="shared" ref="K236:K243" si="79">IF(J236&lt;=80,636,IF(AND(J236&gt;=81,J236&lt;=100),840,IF(AND(J236&gt;=101,J236&lt;=200),1455,IF(J236&gt;=201,2681,))))</f>
        <v>636</v>
      </c>
      <c r="L236" s="46">
        <f t="shared" ref="L236:L242" si="80">IF(K236=636,K236*J236,IF(K236=840,80*636+(J236-80)*840,IF(K236=1455,80*636+20*840+(J236-100)*1455,IF(K236=2501,80*636+20*840+100*1455+(J236-200)*2681,))))</f>
        <v>31164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70"/>
        <v>216166</v>
      </c>
      <c r="V236" s="46">
        <f t="shared" si="76"/>
        <v>0</v>
      </c>
      <c r="W236" s="46">
        <f t="shared" si="77"/>
        <v>216166</v>
      </c>
      <c r="X236" s="135"/>
      <c r="Y236" s="46">
        <f t="shared" si="63"/>
        <v>216166</v>
      </c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</row>
    <row r="237" spans="1:116" hidden="1" x14ac:dyDescent="0.25">
      <c r="B237" s="43" t="s">
        <v>37</v>
      </c>
      <c r="C237" s="44">
        <f t="shared" si="72"/>
        <v>20054</v>
      </c>
      <c r="D237" s="44">
        <v>20462</v>
      </c>
      <c r="E237" s="44">
        <f t="shared" si="73"/>
        <v>408</v>
      </c>
      <c r="F237" s="44">
        <v>146</v>
      </c>
      <c r="G237" s="70">
        <f t="shared" si="74"/>
        <v>59568</v>
      </c>
      <c r="H237" s="44">
        <f t="shared" si="75"/>
        <v>780</v>
      </c>
      <c r="I237" s="44">
        <v>819</v>
      </c>
      <c r="J237" s="44">
        <f t="shared" si="78"/>
        <v>39</v>
      </c>
      <c r="K237" s="44">
        <f t="shared" si="79"/>
        <v>636</v>
      </c>
      <c r="L237" s="46">
        <f t="shared" si="80"/>
        <v>24804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70"/>
        <v>189425</v>
      </c>
      <c r="V237" s="46">
        <f t="shared" si="76"/>
        <v>216166</v>
      </c>
      <c r="W237" s="46">
        <f t="shared" si="77"/>
        <v>405591</v>
      </c>
      <c r="X237" s="70">
        <v>405591</v>
      </c>
      <c r="Y237" s="46">
        <f t="shared" ref="Y237:Y245" si="81">W237-X237</f>
        <v>0</v>
      </c>
    </row>
    <row r="238" spans="1:116" hidden="1" x14ac:dyDescent="0.25">
      <c r="B238" s="43" t="s">
        <v>38</v>
      </c>
      <c r="C238" s="44">
        <f t="shared" si="72"/>
        <v>20462</v>
      </c>
      <c r="D238" s="44">
        <v>20877</v>
      </c>
      <c r="E238" s="44">
        <f t="shared" si="73"/>
        <v>415</v>
      </c>
      <c r="F238" s="44">
        <v>146</v>
      </c>
      <c r="G238" s="70">
        <f t="shared" si="74"/>
        <v>60590</v>
      </c>
      <c r="H238" s="44">
        <f t="shared" si="75"/>
        <v>819</v>
      </c>
      <c r="I238" s="44">
        <v>853</v>
      </c>
      <c r="J238" s="44">
        <f t="shared" si="78"/>
        <v>34</v>
      </c>
      <c r="K238" s="44">
        <f t="shared" si="79"/>
        <v>636</v>
      </c>
      <c r="L238" s="46">
        <f t="shared" si="80"/>
        <v>21624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70"/>
        <v>187402</v>
      </c>
      <c r="V238" s="46">
        <f t="shared" si="76"/>
        <v>0</v>
      </c>
      <c r="W238" s="46">
        <f t="shared" si="77"/>
        <v>187402</v>
      </c>
      <c r="X238" s="70">
        <v>187402</v>
      </c>
      <c r="Y238" s="46">
        <f t="shared" si="81"/>
        <v>0</v>
      </c>
    </row>
    <row r="239" spans="1:116" hidden="1" x14ac:dyDescent="0.25">
      <c r="B239" s="43" t="s">
        <v>39</v>
      </c>
      <c r="C239" s="44">
        <f t="shared" si="72"/>
        <v>20877</v>
      </c>
      <c r="D239" s="44">
        <v>21264</v>
      </c>
      <c r="E239" s="44">
        <f t="shared" si="73"/>
        <v>387</v>
      </c>
      <c r="F239" s="44">
        <v>146</v>
      </c>
      <c r="G239" s="70">
        <f t="shared" si="74"/>
        <v>56502</v>
      </c>
      <c r="H239" s="44">
        <f t="shared" si="75"/>
        <v>853</v>
      </c>
      <c r="I239" s="44">
        <v>871</v>
      </c>
      <c r="J239" s="44">
        <f t="shared" si="78"/>
        <v>18</v>
      </c>
      <c r="K239" s="44">
        <f t="shared" si="79"/>
        <v>636</v>
      </c>
      <c r="L239" s="46">
        <f t="shared" si="80"/>
        <v>11448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70"/>
        <v>173289</v>
      </c>
      <c r="V239" s="46">
        <f t="shared" si="76"/>
        <v>0</v>
      </c>
      <c r="W239" s="46">
        <f t="shared" si="77"/>
        <v>173289</v>
      </c>
      <c r="X239" s="70">
        <v>173289</v>
      </c>
      <c r="Y239" s="46">
        <f t="shared" si="81"/>
        <v>0</v>
      </c>
    </row>
    <row r="240" spans="1:116" hidden="1" x14ac:dyDescent="0.25">
      <c r="B240" s="43" t="s">
        <v>40</v>
      </c>
      <c r="C240" s="44">
        <f t="shared" si="72"/>
        <v>21264</v>
      </c>
      <c r="D240" s="44">
        <v>21775</v>
      </c>
      <c r="E240" s="44">
        <f t="shared" si="73"/>
        <v>511</v>
      </c>
      <c r="F240" s="44">
        <v>146</v>
      </c>
      <c r="G240" s="70">
        <f t="shared" si="74"/>
        <v>74606</v>
      </c>
      <c r="H240" s="44">
        <f t="shared" si="75"/>
        <v>871</v>
      </c>
      <c r="I240" s="44">
        <v>891</v>
      </c>
      <c r="J240" s="44">
        <f t="shared" si="78"/>
        <v>20</v>
      </c>
      <c r="K240" s="44">
        <f t="shared" si="79"/>
        <v>636</v>
      </c>
      <c r="L240" s="46">
        <f t="shared" si="80"/>
        <v>12720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70"/>
        <v>192787</v>
      </c>
      <c r="V240" s="46">
        <f t="shared" si="76"/>
        <v>0</v>
      </c>
      <c r="W240" s="46">
        <f t="shared" si="77"/>
        <v>192787</v>
      </c>
      <c r="X240" s="70">
        <v>192787</v>
      </c>
      <c r="Y240" s="46">
        <f t="shared" si="81"/>
        <v>0</v>
      </c>
    </row>
    <row r="241" spans="1:25" hidden="1" x14ac:dyDescent="0.25">
      <c r="B241" s="43" t="s">
        <v>41</v>
      </c>
      <c r="C241" s="44">
        <f t="shared" si="72"/>
        <v>21775</v>
      </c>
      <c r="D241" s="44">
        <v>22282</v>
      </c>
      <c r="E241" s="44">
        <f t="shared" si="73"/>
        <v>507</v>
      </c>
      <c r="F241" s="44">
        <v>146</v>
      </c>
      <c r="G241" s="70">
        <f t="shared" si="74"/>
        <v>74022</v>
      </c>
      <c r="H241" s="44">
        <f t="shared" si="75"/>
        <v>891</v>
      </c>
      <c r="I241" s="44">
        <v>910</v>
      </c>
      <c r="J241" s="44">
        <f t="shared" si="78"/>
        <v>19</v>
      </c>
      <c r="K241" s="44">
        <f t="shared" si="79"/>
        <v>636</v>
      </c>
      <c r="L241" s="46">
        <f t="shared" si="80"/>
        <v>12084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70"/>
        <v>191666</v>
      </c>
      <c r="V241" s="46">
        <f t="shared" si="76"/>
        <v>0</v>
      </c>
      <c r="W241" s="46">
        <f t="shared" si="77"/>
        <v>191666</v>
      </c>
      <c r="X241" s="70">
        <v>191666</v>
      </c>
      <c r="Y241" s="46">
        <f t="shared" si="81"/>
        <v>0</v>
      </c>
    </row>
    <row r="242" spans="1:25" hidden="1" x14ac:dyDescent="0.25">
      <c r="B242" s="43" t="s">
        <v>42</v>
      </c>
      <c r="C242" s="44">
        <f t="shared" si="72"/>
        <v>22282</v>
      </c>
      <c r="D242" s="44">
        <v>22602</v>
      </c>
      <c r="E242" s="44">
        <f t="shared" si="73"/>
        <v>320</v>
      </c>
      <c r="F242" s="44">
        <v>146</v>
      </c>
      <c r="G242" s="70">
        <f t="shared" si="74"/>
        <v>46720</v>
      </c>
      <c r="H242" s="44">
        <f t="shared" si="75"/>
        <v>910</v>
      </c>
      <c r="I242" s="44">
        <v>925</v>
      </c>
      <c r="J242" s="44">
        <f t="shared" si="78"/>
        <v>15</v>
      </c>
      <c r="K242" s="44">
        <f t="shared" si="79"/>
        <v>636</v>
      </c>
      <c r="L242" s="46">
        <f t="shared" si="80"/>
        <v>9540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70"/>
        <v>161946</v>
      </c>
      <c r="V242" s="46">
        <f t="shared" si="76"/>
        <v>0</v>
      </c>
      <c r="W242" s="46">
        <f t="shared" si="77"/>
        <v>161946</v>
      </c>
      <c r="X242" s="70">
        <v>161946</v>
      </c>
      <c r="Y242" s="46">
        <f t="shared" si="81"/>
        <v>0</v>
      </c>
    </row>
    <row r="243" spans="1:25" hidden="1" x14ac:dyDescent="0.25">
      <c r="B243" s="43" t="s">
        <v>43</v>
      </c>
      <c r="C243" s="44">
        <f t="shared" si="72"/>
        <v>22602</v>
      </c>
      <c r="D243" s="44">
        <v>22827</v>
      </c>
      <c r="E243" s="44">
        <f t="shared" si="73"/>
        <v>225</v>
      </c>
      <c r="F243" s="44">
        <v>146</v>
      </c>
      <c r="G243" s="70">
        <f t="shared" si="74"/>
        <v>32850</v>
      </c>
      <c r="H243" s="44">
        <f t="shared" si="75"/>
        <v>925</v>
      </c>
      <c r="I243" s="44">
        <v>952</v>
      </c>
      <c r="J243" s="44">
        <f t="shared" si="78"/>
        <v>27</v>
      </c>
      <c r="K243" s="44">
        <f t="shared" si="79"/>
        <v>636</v>
      </c>
      <c r="L243" s="46">
        <f>IF(K243=636,K243*J243,IF(K243=840,80*636+(J243-80)*840,IF(K243=1455,80*636+20*840+(J243-100)*1455,IF(K243=2681,80*636+20*840+100*1455+(J243-200)*2681,))))</f>
        <v>17172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70"/>
        <v>155834</v>
      </c>
      <c r="V243" s="46">
        <f t="shared" si="76"/>
        <v>0</v>
      </c>
      <c r="W243" s="46">
        <f t="shared" si="77"/>
        <v>155834</v>
      </c>
      <c r="X243" s="70">
        <v>155834</v>
      </c>
      <c r="Y243" s="46">
        <f t="shared" si="81"/>
        <v>0</v>
      </c>
    </row>
    <row r="244" spans="1:25" hidden="1" x14ac:dyDescent="0.25">
      <c r="B244" s="43" t="s">
        <v>44</v>
      </c>
      <c r="C244" s="44">
        <f t="shared" si="72"/>
        <v>22827</v>
      </c>
      <c r="D244" s="44">
        <v>23060</v>
      </c>
      <c r="E244" s="44">
        <f t="shared" si="73"/>
        <v>233</v>
      </c>
      <c r="F244" s="44">
        <v>146</v>
      </c>
      <c r="G244" s="70">
        <f t="shared" si="74"/>
        <v>34018</v>
      </c>
      <c r="H244" s="44">
        <f t="shared" si="75"/>
        <v>952</v>
      </c>
      <c r="I244" s="44">
        <v>1002</v>
      </c>
      <c r="J244" s="44">
        <f t="shared" si="78"/>
        <v>50</v>
      </c>
      <c r="K244" s="44">
        <f>IF(J244&lt;=40,636,IF(AND(J244&gt;=41,J244&lt;=80),840,IF(AND(J244&gt;=81,J244&lt;=100),1455,IF(J244&gt;=101,2681,))))</f>
        <v>840</v>
      </c>
      <c r="L244" s="46">
        <f>IF(K244=636,K244*J244,IF(K244=840,40*636+(J244-40)*840,IF(K244=1455,40*636+40*840+(J244-80)*1455,IF(K244=2681,40*636+40*840+20*1455+(J244-100)*2681,))))</f>
        <v>33840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70"/>
        <v>173773</v>
      </c>
      <c r="V244" s="46">
        <f t="shared" si="76"/>
        <v>0</v>
      </c>
      <c r="W244" s="46">
        <f t="shared" si="77"/>
        <v>173773</v>
      </c>
      <c r="X244" s="70">
        <v>173773</v>
      </c>
      <c r="Y244" s="46">
        <f t="shared" si="81"/>
        <v>0</v>
      </c>
    </row>
    <row r="245" spans="1:25" hidden="1" x14ac:dyDescent="0.25">
      <c r="B245" s="43" t="s">
        <v>45</v>
      </c>
      <c r="C245" s="44">
        <f t="shared" si="72"/>
        <v>23060</v>
      </c>
      <c r="D245" s="44">
        <v>23525</v>
      </c>
      <c r="E245" s="44">
        <f t="shared" si="73"/>
        <v>465</v>
      </c>
      <c r="F245" s="44">
        <v>146</v>
      </c>
      <c r="G245" s="70">
        <f t="shared" si="74"/>
        <v>67890</v>
      </c>
      <c r="H245" s="44">
        <f t="shared" si="75"/>
        <v>1002</v>
      </c>
      <c r="I245" s="44">
        <v>1085</v>
      </c>
      <c r="J245" s="44">
        <f t="shared" si="78"/>
        <v>83</v>
      </c>
      <c r="K245" s="44">
        <f>IF(J245&lt;=40,636,IF(AND(J245&gt;=41,J245&lt;=80),840,IF(AND(J245&gt;=81,J245&lt;=100),1455,IF(J245&gt;=101,2681,))))</f>
        <v>1455</v>
      </c>
      <c r="L245" s="46">
        <f>IF(K245=636,K245*J245,IF(K245=840,40*636+(J245-40)*840,IF(K245=1455,40*636+40*840+(J245-80)*1455,IF(K245=2681,40*636+40*840+20*1455+(J245-100)*2681,))))</f>
        <v>63405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70"/>
        <v>237274</v>
      </c>
      <c r="V245" s="46">
        <f t="shared" si="76"/>
        <v>0</v>
      </c>
      <c r="W245" s="46">
        <f t="shared" si="77"/>
        <v>237274</v>
      </c>
      <c r="X245" s="70">
        <v>237274</v>
      </c>
      <c r="Y245" s="46">
        <f t="shared" si="81"/>
        <v>0</v>
      </c>
    </row>
    <row r="246" spans="1:25" ht="15.75" hidden="1" thickBot="1" x14ac:dyDescent="0.3">
      <c r="B246" s="83" t="s">
        <v>46</v>
      </c>
      <c r="C246" s="84">
        <f t="shared" ref="C246" si="82">D245</f>
        <v>23525</v>
      </c>
      <c r="D246" s="84">
        <v>24058</v>
      </c>
      <c r="E246" s="84">
        <f t="shared" ref="E246" si="83">D246-C246</f>
        <v>533</v>
      </c>
      <c r="F246" s="84">
        <v>146</v>
      </c>
      <c r="G246" s="35">
        <f t="shared" ref="G246" si="84">E246*F246</f>
        <v>77818</v>
      </c>
      <c r="H246" s="84">
        <f t="shared" ref="H246" si="85">I245</f>
        <v>1085</v>
      </c>
      <c r="I246" s="84">
        <v>1143</v>
      </c>
      <c r="J246" s="84">
        <f t="shared" si="78"/>
        <v>58</v>
      </c>
      <c r="K246" s="84">
        <f>IF(J246&lt;=40,636,IF(AND(J246&gt;=41,J246&lt;=80),840,IF(AND(J246&gt;=81,J246&lt;=100),1455,IF(J246&gt;=101,2681,))))</f>
        <v>840</v>
      </c>
      <c r="L246" s="36">
        <f>IF(K246=636,K246*J246,IF(K246=840,40*636+(J246-40)*840,IF(K246=1455,40*636+40*840+(J246-80)*1455,IF(K246=2681,40*636+40*840+20*1455+(J246-100)*2681,))))</f>
        <v>40560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70"/>
        <v>224446</v>
      </c>
      <c r="V246" s="36">
        <f t="shared" ref="V246" si="86">Y245</f>
        <v>0</v>
      </c>
      <c r="W246" s="36">
        <f t="shared" ref="W246" si="87">U246+V246</f>
        <v>224446</v>
      </c>
      <c r="X246" s="35">
        <v>224446</v>
      </c>
      <c r="Y246" s="36">
        <f t="shared" ref="Y246" si="88">W246-X246</f>
        <v>0</v>
      </c>
    </row>
    <row r="247" spans="1:25" x14ac:dyDescent="0.25">
      <c r="A247">
        <v>2023</v>
      </c>
      <c r="B247" s="43" t="s">
        <v>35</v>
      </c>
      <c r="C247" s="44">
        <f t="shared" ref="C247:C270" si="89">D246</f>
        <v>24058</v>
      </c>
      <c r="D247" s="44">
        <v>24720</v>
      </c>
      <c r="E247" s="44">
        <f t="shared" ref="E247:E270" si="90">D247-C247</f>
        <v>662</v>
      </c>
      <c r="F247" s="44">
        <v>165</v>
      </c>
      <c r="G247" s="70">
        <f t="shared" ref="G247:G270" si="91">E247*F247</f>
        <v>109230</v>
      </c>
      <c r="H247" s="44">
        <f t="shared" ref="H247:H270" si="92">I246</f>
        <v>1143</v>
      </c>
      <c r="I247" s="44">
        <v>1215</v>
      </c>
      <c r="J247" s="44">
        <f t="shared" ref="J247:J270" si="93">I247-H247</f>
        <v>72</v>
      </c>
      <c r="K247" s="44">
        <f>IF(J247&lt;=40,717,IF(AND(J247&gt;=41,J247&lt;=80),948,IF(AND(J247&gt;=81,J247&lt;=100),1641,IF(J247&gt;=101,3024,))))</f>
        <v>948</v>
      </c>
      <c r="L247" s="46">
        <f>IF(K247=717,K247*J247,IF(K247=948,40*717+(J247-40)*948,IF(K247=1641,40*717+40*948+(J247-80)*1641,IF(K247=3024,40*717+40*948+20*1641+(J247-100)*3024,))))</f>
        <v>59016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70"/>
        <v>306595</v>
      </c>
      <c r="V247" s="46">
        <f t="shared" ref="V247:V270" si="94">Y246</f>
        <v>0</v>
      </c>
      <c r="W247" s="46">
        <f t="shared" ref="W247:W270" si="95">U247+V247</f>
        <v>306595</v>
      </c>
      <c r="X247" s="70">
        <v>306595</v>
      </c>
      <c r="Y247" s="46">
        <f t="shared" ref="Y247:Y270" si="96">W247-X247</f>
        <v>0</v>
      </c>
    </row>
    <row r="248" spans="1:25" x14ac:dyDescent="0.25">
      <c r="B248" s="43" t="s">
        <v>36</v>
      </c>
      <c r="C248" s="44">
        <f t="shared" si="89"/>
        <v>24720</v>
      </c>
      <c r="D248" s="44">
        <v>25431</v>
      </c>
      <c r="E248" s="44">
        <f t="shared" si="90"/>
        <v>711</v>
      </c>
      <c r="F248" s="44">
        <v>165</v>
      </c>
      <c r="G248" s="70">
        <f t="shared" si="91"/>
        <v>117315</v>
      </c>
      <c r="H248" s="44">
        <f t="shared" si="92"/>
        <v>1215</v>
      </c>
      <c r="I248" s="44">
        <v>1282</v>
      </c>
      <c r="J248" s="44">
        <f t="shared" si="93"/>
        <v>67</v>
      </c>
      <c r="K248" s="44">
        <f t="shared" ref="K248:K258" si="97">IF(J248&lt;=40,717,IF(AND(J248&gt;=41,J248&lt;=80),948,IF(AND(J248&gt;=81,J248&lt;=100),1641,IF(J248&gt;=101,3024,))))</f>
        <v>948</v>
      </c>
      <c r="L248" s="46">
        <f t="shared" ref="L248:L258" si="98">IF(K248=717,K248*J248,IF(K248=948,40*717+(J248-40)*948,IF(K248=1641,40*717+40*948+(J248-80)*1641,IF(K248=3024,40*717+40*948+20*1641+(J248-100)*3024,))))</f>
        <v>54276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70"/>
        <v>310007</v>
      </c>
      <c r="V248" s="46">
        <f t="shared" si="94"/>
        <v>0</v>
      </c>
      <c r="W248" s="46">
        <f t="shared" si="95"/>
        <v>310007</v>
      </c>
      <c r="X248" s="70">
        <v>310007</v>
      </c>
      <c r="Y248" s="46">
        <f t="shared" si="96"/>
        <v>0</v>
      </c>
    </row>
    <row r="249" spans="1:25" x14ac:dyDescent="0.25">
      <c r="B249" s="43" t="s">
        <v>37</v>
      </c>
      <c r="C249" s="44">
        <f t="shared" si="89"/>
        <v>25431</v>
      </c>
      <c r="D249" s="44">
        <v>26023</v>
      </c>
      <c r="E249" s="44">
        <f t="shared" si="90"/>
        <v>592</v>
      </c>
      <c r="F249" s="44">
        <v>165</v>
      </c>
      <c r="G249" s="70">
        <f t="shared" si="91"/>
        <v>97680</v>
      </c>
      <c r="H249" s="44">
        <f t="shared" si="92"/>
        <v>1282</v>
      </c>
      <c r="I249" s="44">
        <v>1363</v>
      </c>
      <c r="J249" s="44">
        <f t="shared" si="93"/>
        <v>81</v>
      </c>
      <c r="K249" s="44">
        <f t="shared" si="97"/>
        <v>1641</v>
      </c>
      <c r="L249" s="46">
        <f t="shared" si="98"/>
        <v>68241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70"/>
        <v>304357</v>
      </c>
      <c r="V249" s="46">
        <f t="shared" si="94"/>
        <v>0</v>
      </c>
      <c r="W249" s="46">
        <f t="shared" si="95"/>
        <v>304357</v>
      </c>
      <c r="X249" s="70">
        <v>304357</v>
      </c>
      <c r="Y249" s="46">
        <f t="shared" si="96"/>
        <v>0</v>
      </c>
    </row>
    <row r="250" spans="1:25" x14ac:dyDescent="0.25">
      <c r="B250" s="43" t="s">
        <v>38</v>
      </c>
      <c r="C250" s="44">
        <f t="shared" si="89"/>
        <v>26023</v>
      </c>
      <c r="D250" s="44">
        <v>26593</v>
      </c>
      <c r="E250" s="44">
        <f t="shared" si="90"/>
        <v>570</v>
      </c>
      <c r="F250" s="44">
        <v>165</v>
      </c>
      <c r="G250" s="70">
        <f t="shared" si="91"/>
        <v>94050</v>
      </c>
      <c r="H250" s="44">
        <f t="shared" si="92"/>
        <v>1363</v>
      </c>
      <c r="I250" s="44">
        <v>1459</v>
      </c>
      <c r="J250" s="44">
        <f t="shared" si="93"/>
        <v>96</v>
      </c>
      <c r="K250" s="44">
        <f t="shared" si="97"/>
        <v>1641</v>
      </c>
      <c r="L250" s="46">
        <f t="shared" si="98"/>
        <v>92856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70"/>
        <v>325421</v>
      </c>
      <c r="V250" s="46">
        <f t="shared" si="94"/>
        <v>0</v>
      </c>
      <c r="W250" s="46">
        <f t="shared" si="95"/>
        <v>325421</v>
      </c>
      <c r="X250" s="135">
        <v>325421</v>
      </c>
      <c r="Y250" s="46">
        <f t="shared" si="96"/>
        <v>0</v>
      </c>
    </row>
    <row r="251" spans="1:25" x14ac:dyDescent="0.25">
      <c r="B251" s="43" t="s">
        <v>39</v>
      </c>
      <c r="C251" s="44">
        <f t="shared" si="89"/>
        <v>26593</v>
      </c>
      <c r="D251" s="44">
        <v>27232</v>
      </c>
      <c r="E251" s="44">
        <f t="shared" si="90"/>
        <v>639</v>
      </c>
      <c r="F251" s="44">
        <v>169</v>
      </c>
      <c r="G251" s="70">
        <f t="shared" si="91"/>
        <v>107991</v>
      </c>
      <c r="H251" s="44">
        <f t="shared" si="92"/>
        <v>1459</v>
      </c>
      <c r="I251" s="44">
        <v>1517</v>
      </c>
      <c r="J251" s="44">
        <f t="shared" si="93"/>
        <v>58</v>
      </c>
      <c r="K251" s="44">
        <f t="shared" si="97"/>
        <v>948</v>
      </c>
      <c r="L251" s="46">
        <f t="shared" si="98"/>
        <v>45744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70"/>
        <v>292308</v>
      </c>
      <c r="V251" s="46">
        <f t="shared" si="94"/>
        <v>0</v>
      </c>
      <c r="W251" s="46">
        <f t="shared" si="95"/>
        <v>292308</v>
      </c>
      <c r="X251" s="70">
        <v>292308</v>
      </c>
      <c r="Y251" s="46">
        <f t="shared" si="96"/>
        <v>0</v>
      </c>
    </row>
    <row r="252" spans="1:25" x14ac:dyDescent="0.25">
      <c r="B252" s="43" t="s">
        <v>40</v>
      </c>
      <c r="C252" s="44">
        <f t="shared" si="89"/>
        <v>27232</v>
      </c>
      <c r="D252" s="44">
        <v>27898</v>
      </c>
      <c r="E252" s="44">
        <f t="shared" si="90"/>
        <v>666</v>
      </c>
      <c r="F252" s="44">
        <v>165</v>
      </c>
      <c r="G252" s="70">
        <f t="shared" si="91"/>
        <v>109890</v>
      </c>
      <c r="H252" s="44">
        <f t="shared" si="92"/>
        <v>1517</v>
      </c>
      <c r="I252" s="44">
        <v>1550</v>
      </c>
      <c r="J252" s="44">
        <f t="shared" si="93"/>
        <v>33</v>
      </c>
      <c r="K252" s="44">
        <f t="shared" si="97"/>
        <v>717</v>
      </c>
      <c r="L252" s="46">
        <f t="shared" si="98"/>
        <v>23661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70"/>
        <v>272141</v>
      </c>
      <c r="V252" s="46">
        <f t="shared" si="94"/>
        <v>0</v>
      </c>
      <c r="W252" s="46">
        <f t="shared" si="95"/>
        <v>272141</v>
      </c>
      <c r="X252" s="135">
        <v>272141</v>
      </c>
      <c r="Y252" s="46">
        <f t="shared" si="96"/>
        <v>0</v>
      </c>
    </row>
    <row r="253" spans="1:25" x14ac:dyDescent="0.25">
      <c r="B253" s="43" t="s">
        <v>41</v>
      </c>
      <c r="C253" s="44">
        <f t="shared" si="89"/>
        <v>27898</v>
      </c>
      <c r="D253" s="44">
        <v>28533</v>
      </c>
      <c r="E253" s="44">
        <f t="shared" si="90"/>
        <v>635</v>
      </c>
      <c r="F253" s="44">
        <v>165</v>
      </c>
      <c r="G253" s="70">
        <f t="shared" si="91"/>
        <v>104775</v>
      </c>
      <c r="H253" s="44">
        <f t="shared" si="92"/>
        <v>1550</v>
      </c>
      <c r="I253" s="44">
        <v>1583</v>
      </c>
      <c r="J253" s="44">
        <f t="shared" si="93"/>
        <v>33</v>
      </c>
      <c r="K253" s="44">
        <f t="shared" si="97"/>
        <v>717</v>
      </c>
      <c r="L253" s="46">
        <f t="shared" si="98"/>
        <v>23661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70"/>
        <v>267014</v>
      </c>
      <c r="V253" s="46">
        <f t="shared" si="94"/>
        <v>0</v>
      </c>
      <c r="W253" s="46">
        <f t="shared" si="95"/>
        <v>267014</v>
      </c>
      <c r="X253" s="70">
        <v>267014</v>
      </c>
      <c r="Y253" s="46">
        <f t="shared" si="96"/>
        <v>0</v>
      </c>
    </row>
    <row r="254" spans="1:25" x14ac:dyDescent="0.25">
      <c r="B254" s="43" t="s">
        <v>42</v>
      </c>
      <c r="C254" s="44">
        <f t="shared" si="89"/>
        <v>28533</v>
      </c>
      <c r="D254" s="44">
        <v>29232</v>
      </c>
      <c r="E254" s="44">
        <f t="shared" si="90"/>
        <v>699</v>
      </c>
      <c r="F254" s="44">
        <v>165</v>
      </c>
      <c r="G254" s="70">
        <f t="shared" si="91"/>
        <v>115335</v>
      </c>
      <c r="H254" s="44">
        <f t="shared" si="92"/>
        <v>1583</v>
      </c>
      <c r="I254" s="44">
        <v>1642</v>
      </c>
      <c r="J254" s="44">
        <f t="shared" si="93"/>
        <v>59</v>
      </c>
      <c r="K254" s="44">
        <f t="shared" si="97"/>
        <v>948</v>
      </c>
      <c r="L254" s="46">
        <f t="shared" si="98"/>
        <v>46692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70"/>
        <v>300629</v>
      </c>
      <c r="V254" s="46">
        <f t="shared" si="94"/>
        <v>0</v>
      </c>
      <c r="W254" s="46">
        <f t="shared" si="95"/>
        <v>300629</v>
      </c>
      <c r="X254" s="70">
        <v>300629</v>
      </c>
      <c r="Y254" s="46">
        <f t="shared" si="96"/>
        <v>0</v>
      </c>
    </row>
    <row r="255" spans="1:25" x14ac:dyDescent="0.25">
      <c r="B255" s="43" t="s">
        <v>43</v>
      </c>
      <c r="C255" s="44">
        <f t="shared" si="89"/>
        <v>29232</v>
      </c>
      <c r="D255" s="44">
        <v>29889</v>
      </c>
      <c r="E255" s="44">
        <f t="shared" si="90"/>
        <v>657</v>
      </c>
      <c r="F255" s="44">
        <v>165</v>
      </c>
      <c r="G255" s="70">
        <f t="shared" si="91"/>
        <v>108405</v>
      </c>
      <c r="H255" s="44">
        <f t="shared" si="92"/>
        <v>1642</v>
      </c>
      <c r="I255" s="44">
        <v>1686</v>
      </c>
      <c r="J255" s="44">
        <f t="shared" si="93"/>
        <v>44</v>
      </c>
      <c r="K255" s="44">
        <f t="shared" si="97"/>
        <v>948</v>
      </c>
      <c r="L255" s="46">
        <f t="shared" si="98"/>
        <v>32472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70"/>
        <v>279499</v>
      </c>
      <c r="V255" s="46">
        <f t="shared" si="94"/>
        <v>0</v>
      </c>
      <c r="W255" s="46">
        <f t="shared" si="95"/>
        <v>279499</v>
      </c>
      <c r="X255" s="70">
        <v>279499</v>
      </c>
      <c r="Y255" s="46">
        <f t="shared" si="96"/>
        <v>0</v>
      </c>
    </row>
    <row r="256" spans="1:25" x14ac:dyDescent="0.25">
      <c r="B256" s="43" t="s">
        <v>44</v>
      </c>
      <c r="C256" s="44">
        <f t="shared" si="89"/>
        <v>29889</v>
      </c>
      <c r="D256" s="44">
        <v>30299</v>
      </c>
      <c r="E256" s="44">
        <f t="shared" si="90"/>
        <v>410</v>
      </c>
      <c r="F256" s="44">
        <v>165</v>
      </c>
      <c r="G256" s="70">
        <f t="shared" si="91"/>
        <v>67650</v>
      </c>
      <c r="H256" s="44">
        <f t="shared" si="92"/>
        <v>1686</v>
      </c>
      <c r="I256" s="44">
        <v>1720</v>
      </c>
      <c r="J256" s="44">
        <f t="shared" si="93"/>
        <v>34</v>
      </c>
      <c r="K256" s="44">
        <f t="shared" si="97"/>
        <v>717</v>
      </c>
      <c r="L256" s="46">
        <f t="shared" si="98"/>
        <v>24378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70"/>
        <v>230707</v>
      </c>
      <c r="V256" s="46">
        <f t="shared" si="94"/>
        <v>0</v>
      </c>
      <c r="W256" s="46">
        <f t="shared" si="95"/>
        <v>230707</v>
      </c>
      <c r="X256" s="70">
        <v>230707</v>
      </c>
      <c r="Y256" s="46">
        <f t="shared" si="96"/>
        <v>0</v>
      </c>
    </row>
    <row r="257" spans="1:25" x14ac:dyDescent="0.25">
      <c r="B257" s="43" t="s">
        <v>45</v>
      </c>
      <c r="C257" s="44">
        <f t="shared" si="89"/>
        <v>30299</v>
      </c>
      <c r="D257" s="44">
        <v>30806</v>
      </c>
      <c r="E257" s="44">
        <f t="shared" si="90"/>
        <v>507</v>
      </c>
      <c r="F257" s="44">
        <v>165</v>
      </c>
      <c r="G257" s="70">
        <f t="shared" si="91"/>
        <v>83655</v>
      </c>
      <c r="H257" s="44">
        <f t="shared" si="92"/>
        <v>1720</v>
      </c>
      <c r="I257" s="44">
        <v>1766</v>
      </c>
      <c r="J257" s="44">
        <f t="shared" si="93"/>
        <v>46</v>
      </c>
      <c r="K257" s="44">
        <f t="shared" si="97"/>
        <v>948</v>
      </c>
      <c r="L257" s="46">
        <f t="shared" si="98"/>
        <v>34368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70"/>
        <v>256755</v>
      </c>
      <c r="V257" s="46">
        <f t="shared" si="94"/>
        <v>0</v>
      </c>
      <c r="W257" s="46">
        <f t="shared" si="95"/>
        <v>256755</v>
      </c>
      <c r="X257" s="70">
        <v>256755</v>
      </c>
      <c r="Y257" s="46">
        <f t="shared" si="96"/>
        <v>0</v>
      </c>
    </row>
    <row r="258" spans="1:25" ht="15.75" thickBot="1" x14ac:dyDescent="0.3">
      <c r="B258" s="243" t="s">
        <v>46</v>
      </c>
      <c r="C258" s="244">
        <f t="shared" si="89"/>
        <v>30806</v>
      </c>
      <c r="D258" s="244">
        <v>31312</v>
      </c>
      <c r="E258" s="244">
        <f t="shared" si="90"/>
        <v>506</v>
      </c>
      <c r="F258" s="244">
        <v>165</v>
      </c>
      <c r="G258" s="245">
        <f t="shared" si="91"/>
        <v>83490</v>
      </c>
      <c r="H258" s="244">
        <f t="shared" si="92"/>
        <v>1766</v>
      </c>
      <c r="I258" s="244">
        <v>1835</v>
      </c>
      <c r="J258" s="244">
        <f t="shared" si="93"/>
        <v>69</v>
      </c>
      <c r="K258" s="244">
        <f t="shared" si="97"/>
        <v>948</v>
      </c>
      <c r="L258" s="242">
        <f t="shared" si="98"/>
        <v>56172</v>
      </c>
      <c r="M258" s="245">
        <v>4910</v>
      </c>
      <c r="N258" s="245">
        <v>11037</v>
      </c>
      <c r="O258" s="245"/>
      <c r="P258" s="245"/>
      <c r="Q258" s="245"/>
      <c r="R258" s="245"/>
      <c r="S258" s="245">
        <v>122853</v>
      </c>
      <c r="T258" s="245"/>
      <c r="U258" s="245">
        <f t="shared" si="70"/>
        <v>278462</v>
      </c>
      <c r="V258" s="242">
        <f t="shared" si="94"/>
        <v>0</v>
      </c>
      <c r="W258" s="242">
        <f t="shared" si="95"/>
        <v>278462</v>
      </c>
      <c r="X258" s="245">
        <v>278462</v>
      </c>
      <c r="Y258" s="242">
        <f t="shared" si="96"/>
        <v>0</v>
      </c>
    </row>
    <row r="259" spans="1:25" ht="15.75" thickBot="1" x14ac:dyDescent="0.3">
      <c r="A259">
        <v>2024</v>
      </c>
      <c r="B259" s="195" t="s">
        <v>35</v>
      </c>
      <c r="C259" s="175">
        <f t="shared" si="89"/>
        <v>31312</v>
      </c>
      <c r="D259" s="175">
        <v>31981</v>
      </c>
      <c r="E259" s="175">
        <f t="shared" si="90"/>
        <v>669</v>
      </c>
      <c r="F259" s="175">
        <v>171</v>
      </c>
      <c r="G259" s="177">
        <f t="shared" si="91"/>
        <v>114399</v>
      </c>
      <c r="H259" s="175">
        <f t="shared" si="92"/>
        <v>1835</v>
      </c>
      <c r="I259" s="175">
        <v>1928</v>
      </c>
      <c r="J259" s="175">
        <f t="shared" si="93"/>
        <v>93</v>
      </c>
      <c r="K259" s="175">
        <f>IF(J259&lt;=40,745,IF(AND(J259&gt;=41,J259&lt;=80),985,IF(AND(J259&gt;=81,J259&lt;=100),1705,IF(J259&gt;=101,3142,))))</f>
        <v>1705</v>
      </c>
      <c r="L259" s="176">
        <f>IF(K259=745,K259*J259,IF(K259=985,40*745+(J259-40)*985,IF(K259=1705,40*745+40*985+(J259-80)*1705,IF(K259=3142,40*745+40*985+20*1705+(J259-100)*3142,))))</f>
        <v>91365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355509</v>
      </c>
      <c r="V259" s="176">
        <f t="shared" si="94"/>
        <v>0</v>
      </c>
      <c r="W259" s="176">
        <f t="shared" si="95"/>
        <v>355509</v>
      </c>
      <c r="X259" s="240"/>
      <c r="Y259" s="176">
        <f t="shared" si="96"/>
        <v>355509</v>
      </c>
    </row>
    <row r="260" spans="1:25" hidden="1" x14ac:dyDescent="0.25">
      <c r="B260" s="224" t="s">
        <v>36</v>
      </c>
      <c r="C260" s="225">
        <f>D259</f>
        <v>31981</v>
      </c>
      <c r="D260" s="225"/>
      <c r="E260" s="225">
        <f t="shared" si="90"/>
        <v>-31981</v>
      </c>
      <c r="F260" s="225">
        <v>171</v>
      </c>
      <c r="G260" s="223">
        <f t="shared" si="91"/>
        <v>-5468751</v>
      </c>
      <c r="H260" s="225">
        <f t="shared" si="92"/>
        <v>1928</v>
      </c>
      <c r="I260" s="225"/>
      <c r="J260" s="225">
        <f t="shared" si="93"/>
        <v>-1928</v>
      </c>
      <c r="K260" s="225">
        <f t="shared" ref="K260:K270" si="99">IF(J260&lt;=40,745,IF(AND(J260&gt;=41,J260&lt;=80),985,IF(AND(J260&gt;=81,J260&lt;=100),1705,IF(J260&gt;=101,3142,))))</f>
        <v>745</v>
      </c>
      <c r="L260" s="226">
        <f t="shared" ref="L260:L270" si="100">IF(K260=745,K260*J260,IF(K260=985,40*745+(J260-40)*985,IF(K260=1705,40*745+40*985+(J260-80)*1705,IF(K260=3142,40*745+40*985+20*1705+(J260-100)*3142,))))</f>
        <v>-1436360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101">G260+L260+M260+N260++O260+P260+Q260+R260+S260+T260</f>
        <v>-6755366</v>
      </c>
      <c r="V260" s="226">
        <f t="shared" si="94"/>
        <v>355509</v>
      </c>
      <c r="W260" s="226">
        <f t="shared" si="95"/>
        <v>-6399857</v>
      </c>
      <c r="X260" s="227"/>
      <c r="Y260" s="226">
        <f t="shared" si="96"/>
        <v>-6399857</v>
      </c>
    </row>
    <row r="261" spans="1:25" hidden="1" x14ac:dyDescent="0.25">
      <c r="B261" s="224" t="s">
        <v>37</v>
      </c>
      <c r="C261" s="225">
        <f t="shared" si="89"/>
        <v>0</v>
      </c>
      <c r="D261" s="225"/>
      <c r="E261" s="225">
        <f t="shared" si="90"/>
        <v>0</v>
      </c>
      <c r="F261" s="225">
        <v>171</v>
      </c>
      <c r="G261" s="223">
        <f t="shared" si="91"/>
        <v>0</v>
      </c>
      <c r="H261" s="225">
        <f t="shared" si="92"/>
        <v>0</v>
      </c>
      <c r="I261" s="225"/>
      <c r="J261" s="225">
        <f t="shared" si="93"/>
        <v>0</v>
      </c>
      <c r="K261" s="225">
        <f t="shared" si="99"/>
        <v>745</v>
      </c>
      <c r="L261" s="226">
        <f t="shared" si="100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101"/>
        <v>149745</v>
      </c>
      <c r="V261" s="226">
        <f t="shared" si="94"/>
        <v>-6399857</v>
      </c>
      <c r="W261" s="226">
        <f t="shared" si="95"/>
        <v>-6250112</v>
      </c>
      <c r="X261" s="227"/>
      <c r="Y261" s="226">
        <f t="shared" si="96"/>
        <v>-6250112</v>
      </c>
    </row>
    <row r="262" spans="1:25" hidden="1" x14ac:dyDescent="0.25">
      <c r="B262" s="224" t="s">
        <v>38</v>
      </c>
      <c r="C262" s="225">
        <f t="shared" si="89"/>
        <v>0</v>
      </c>
      <c r="D262" s="225"/>
      <c r="E262" s="225">
        <f t="shared" si="90"/>
        <v>0</v>
      </c>
      <c r="F262" s="225">
        <v>171</v>
      </c>
      <c r="G262" s="223">
        <f t="shared" si="91"/>
        <v>0</v>
      </c>
      <c r="H262" s="225">
        <f t="shared" si="92"/>
        <v>0</v>
      </c>
      <c r="I262" s="225"/>
      <c r="J262" s="225">
        <f t="shared" si="93"/>
        <v>0</v>
      </c>
      <c r="K262" s="225">
        <f t="shared" si="99"/>
        <v>745</v>
      </c>
      <c r="L262" s="226">
        <f t="shared" si="100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101"/>
        <v>149745</v>
      </c>
      <c r="V262" s="226">
        <f t="shared" si="94"/>
        <v>-6250112</v>
      </c>
      <c r="W262" s="226">
        <f t="shared" si="95"/>
        <v>-6100367</v>
      </c>
      <c r="X262" s="227"/>
      <c r="Y262" s="226">
        <f t="shared" si="96"/>
        <v>-6100367</v>
      </c>
    </row>
    <row r="263" spans="1:25" hidden="1" x14ac:dyDescent="0.25">
      <c r="B263" s="224" t="s">
        <v>39</v>
      </c>
      <c r="C263" s="225">
        <f t="shared" si="89"/>
        <v>0</v>
      </c>
      <c r="D263" s="225"/>
      <c r="E263" s="225">
        <f t="shared" si="90"/>
        <v>0</v>
      </c>
      <c r="F263" s="225">
        <v>171</v>
      </c>
      <c r="G263" s="223">
        <f t="shared" si="91"/>
        <v>0</v>
      </c>
      <c r="H263" s="225">
        <f t="shared" si="92"/>
        <v>0</v>
      </c>
      <c r="I263" s="225"/>
      <c r="J263" s="225">
        <f t="shared" si="93"/>
        <v>0</v>
      </c>
      <c r="K263" s="225">
        <f t="shared" si="99"/>
        <v>745</v>
      </c>
      <c r="L263" s="226">
        <f t="shared" si="100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101"/>
        <v>149745</v>
      </c>
      <c r="V263" s="226">
        <f t="shared" si="94"/>
        <v>-6100367</v>
      </c>
      <c r="W263" s="226">
        <f t="shared" si="95"/>
        <v>-5950622</v>
      </c>
      <c r="X263" s="227"/>
      <c r="Y263" s="226">
        <f t="shared" si="96"/>
        <v>-5950622</v>
      </c>
    </row>
    <row r="264" spans="1:25" hidden="1" x14ac:dyDescent="0.25">
      <c r="B264" s="224" t="s">
        <v>40</v>
      </c>
      <c r="C264" s="225">
        <f t="shared" si="89"/>
        <v>0</v>
      </c>
      <c r="D264" s="225"/>
      <c r="E264" s="225">
        <f t="shared" si="90"/>
        <v>0</v>
      </c>
      <c r="F264" s="225">
        <v>171</v>
      </c>
      <c r="G264" s="223">
        <f t="shared" si="91"/>
        <v>0</v>
      </c>
      <c r="H264" s="225">
        <f t="shared" si="92"/>
        <v>0</v>
      </c>
      <c r="I264" s="225"/>
      <c r="J264" s="225">
        <f t="shared" si="93"/>
        <v>0</v>
      </c>
      <c r="K264" s="225">
        <f t="shared" si="99"/>
        <v>745</v>
      </c>
      <c r="L264" s="226">
        <f t="shared" si="100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101"/>
        <v>149745</v>
      </c>
      <c r="V264" s="226">
        <f t="shared" si="94"/>
        <v>-5950622</v>
      </c>
      <c r="W264" s="226">
        <f t="shared" si="95"/>
        <v>-5800877</v>
      </c>
      <c r="X264" s="227"/>
      <c r="Y264" s="226">
        <f t="shared" si="96"/>
        <v>-5800877</v>
      </c>
    </row>
    <row r="265" spans="1:25" s="199" customFormat="1" hidden="1" x14ac:dyDescent="0.25">
      <c r="A265"/>
      <c r="B265" s="224" t="s">
        <v>41</v>
      </c>
      <c r="C265" s="225">
        <f t="shared" si="89"/>
        <v>0</v>
      </c>
      <c r="D265" s="225"/>
      <c r="E265" s="225">
        <f t="shared" si="90"/>
        <v>0</v>
      </c>
      <c r="F265" s="225">
        <v>171</v>
      </c>
      <c r="G265" s="223">
        <f t="shared" si="91"/>
        <v>0</v>
      </c>
      <c r="H265" s="225">
        <f t="shared" si="92"/>
        <v>0</v>
      </c>
      <c r="I265" s="225"/>
      <c r="J265" s="225">
        <f t="shared" si="93"/>
        <v>0</v>
      </c>
      <c r="K265" s="225">
        <f t="shared" si="99"/>
        <v>745</v>
      </c>
      <c r="L265" s="226">
        <f t="shared" si="100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101"/>
        <v>149745</v>
      </c>
      <c r="V265" s="226">
        <f t="shared" si="94"/>
        <v>-5800877</v>
      </c>
      <c r="W265" s="226">
        <f t="shared" si="95"/>
        <v>-5651132</v>
      </c>
      <c r="X265" s="227"/>
      <c r="Y265" s="226">
        <f t="shared" si="96"/>
        <v>-5651132</v>
      </c>
    </row>
    <row r="266" spans="1:25" hidden="1" x14ac:dyDescent="0.25">
      <c r="B266" s="224" t="s">
        <v>42</v>
      </c>
      <c r="C266" s="225">
        <f t="shared" si="89"/>
        <v>0</v>
      </c>
      <c r="D266" s="225"/>
      <c r="E266" s="225">
        <f t="shared" si="90"/>
        <v>0</v>
      </c>
      <c r="F266" s="225">
        <v>171</v>
      </c>
      <c r="G266" s="223">
        <f t="shared" si="91"/>
        <v>0</v>
      </c>
      <c r="H266" s="225">
        <f t="shared" si="92"/>
        <v>0</v>
      </c>
      <c r="I266" s="225"/>
      <c r="J266" s="225">
        <f t="shared" si="93"/>
        <v>0</v>
      </c>
      <c r="K266" s="225">
        <f t="shared" si="99"/>
        <v>745</v>
      </c>
      <c r="L266" s="226">
        <f t="shared" si="100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101"/>
        <v>149745</v>
      </c>
      <c r="V266" s="226">
        <f t="shared" si="94"/>
        <v>-5651132</v>
      </c>
      <c r="W266" s="226">
        <f t="shared" si="95"/>
        <v>-5501387</v>
      </c>
      <c r="X266" s="227"/>
      <c r="Y266" s="226">
        <f t="shared" si="96"/>
        <v>-5501387</v>
      </c>
    </row>
    <row r="267" spans="1:25" hidden="1" x14ac:dyDescent="0.25">
      <c r="B267" s="224" t="s">
        <v>43</v>
      </c>
      <c r="C267" s="225">
        <f t="shared" si="89"/>
        <v>0</v>
      </c>
      <c r="D267" s="225"/>
      <c r="E267" s="225">
        <f t="shared" si="90"/>
        <v>0</v>
      </c>
      <c r="F267" s="225">
        <v>171</v>
      </c>
      <c r="G267" s="223">
        <f t="shared" si="91"/>
        <v>0</v>
      </c>
      <c r="H267" s="225">
        <f t="shared" si="92"/>
        <v>0</v>
      </c>
      <c r="I267" s="225"/>
      <c r="J267" s="225">
        <f t="shared" si="93"/>
        <v>0</v>
      </c>
      <c r="K267" s="225">
        <f t="shared" si="99"/>
        <v>745</v>
      </c>
      <c r="L267" s="226">
        <f t="shared" si="100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101"/>
        <v>149745</v>
      </c>
      <c r="V267" s="226">
        <f t="shared" si="94"/>
        <v>-5501387</v>
      </c>
      <c r="W267" s="226">
        <f t="shared" si="95"/>
        <v>-5351642</v>
      </c>
      <c r="X267" s="227"/>
      <c r="Y267" s="226">
        <f t="shared" si="96"/>
        <v>-5351642</v>
      </c>
    </row>
    <row r="268" spans="1:25" hidden="1" x14ac:dyDescent="0.25">
      <c r="B268" s="224" t="s">
        <v>44</v>
      </c>
      <c r="C268" s="225">
        <f t="shared" si="89"/>
        <v>0</v>
      </c>
      <c r="D268" s="225"/>
      <c r="E268" s="225">
        <f t="shared" si="90"/>
        <v>0</v>
      </c>
      <c r="F268" s="225">
        <v>171</v>
      </c>
      <c r="G268" s="223">
        <f t="shared" si="91"/>
        <v>0</v>
      </c>
      <c r="H268" s="225">
        <f t="shared" si="92"/>
        <v>0</v>
      </c>
      <c r="I268" s="225"/>
      <c r="J268" s="225">
        <f t="shared" si="93"/>
        <v>0</v>
      </c>
      <c r="K268" s="225">
        <f t="shared" si="99"/>
        <v>745</v>
      </c>
      <c r="L268" s="226">
        <f t="shared" si="100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101"/>
        <v>149745</v>
      </c>
      <c r="V268" s="226">
        <f t="shared" si="94"/>
        <v>-5351642</v>
      </c>
      <c r="W268" s="226">
        <f t="shared" si="95"/>
        <v>-5201897</v>
      </c>
      <c r="X268" s="227"/>
      <c r="Y268" s="226">
        <f t="shared" si="96"/>
        <v>-5201897</v>
      </c>
    </row>
    <row r="269" spans="1:25" ht="15.75" hidden="1" thickBot="1" x14ac:dyDescent="0.3">
      <c r="B269" s="224" t="s">
        <v>45</v>
      </c>
      <c r="C269" s="225">
        <f t="shared" si="89"/>
        <v>0</v>
      </c>
      <c r="D269" s="225"/>
      <c r="E269" s="225">
        <f t="shared" si="90"/>
        <v>0</v>
      </c>
      <c r="F269" s="225">
        <v>171</v>
      </c>
      <c r="G269" s="223">
        <f t="shared" si="91"/>
        <v>0</v>
      </c>
      <c r="H269" s="225">
        <f t="shared" si="92"/>
        <v>0</v>
      </c>
      <c r="I269" s="225"/>
      <c r="J269" s="225">
        <f t="shared" si="93"/>
        <v>0</v>
      </c>
      <c r="K269" s="225">
        <f t="shared" si="99"/>
        <v>745</v>
      </c>
      <c r="L269" s="226">
        <f t="shared" si="100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101"/>
        <v>149745</v>
      </c>
      <c r="V269" s="226">
        <f t="shared" si="94"/>
        <v>-5201897</v>
      </c>
      <c r="W269" s="226">
        <f t="shared" si="95"/>
        <v>-5052152</v>
      </c>
      <c r="X269" s="227"/>
      <c r="Y269" s="226">
        <f t="shared" si="96"/>
        <v>-5052152</v>
      </c>
    </row>
    <row r="270" spans="1:25" ht="15.75" hidden="1" thickBot="1" x14ac:dyDescent="0.3">
      <c r="B270" s="195" t="s">
        <v>46</v>
      </c>
      <c r="C270" s="175">
        <f t="shared" si="89"/>
        <v>0</v>
      </c>
      <c r="D270" s="175"/>
      <c r="E270" s="175">
        <f t="shared" si="90"/>
        <v>0</v>
      </c>
      <c r="F270" s="175">
        <f>F269</f>
        <v>171</v>
      </c>
      <c r="G270" s="177">
        <f t="shared" si="91"/>
        <v>0</v>
      </c>
      <c r="H270" s="175">
        <f t="shared" si="92"/>
        <v>0</v>
      </c>
      <c r="I270" s="175"/>
      <c r="J270" s="175">
        <f t="shared" si="93"/>
        <v>0</v>
      </c>
      <c r="K270" s="225">
        <f t="shared" si="99"/>
        <v>745</v>
      </c>
      <c r="L270" s="226">
        <f t="shared" si="100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101"/>
        <v>149745</v>
      </c>
      <c r="V270" s="176">
        <f t="shared" si="94"/>
        <v>-5052152</v>
      </c>
      <c r="W270" s="176">
        <f t="shared" si="95"/>
        <v>-4902407</v>
      </c>
      <c r="X270" s="177"/>
      <c r="Y270" s="176">
        <f t="shared" si="96"/>
        <v>-4902407</v>
      </c>
    </row>
    <row r="272" spans="1:25" x14ac:dyDescent="0.25">
      <c r="B272" s="235"/>
      <c r="C272" s="235"/>
      <c r="D272" s="235"/>
      <c r="E272" s="235"/>
      <c r="F272" s="235"/>
    </row>
    <row r="273" spans="8:10" ht="15.75" thickBot="1" x14ac:dyDescent="0.3"/>
    <row r="274" spans="8:10" ht="15.75" thickBot="1" x14ac:dyDescent="0.3">
      <c r="H274" s="262" t="s">
        <v>166</v>
      </c>
      <c r="I274" s="263"/>
      <c r="J274" s="264"/>
    </row>
    <row r="275" spans="8:10" x14ac:dyDescent="0.25">
      <c r="H275" s="204" t="s">
        <v>109</v>
      </c>
      <c r="I275" s="205"/>
      <c r="J275" s="153">
        <v>717</v>
      </c>
    </row>
    <row r="276" spans="8:10" ht="15.75" thickBot="1" x14ac:dyDescent="0.3">
      <c r="H276" s="206" t="s">
        <v>110</v>
      </c>
      <c r="I276" s="207"/>
      <c r="J276" s="154">
        <v>4910</v>
      </c>
    </row>
    <row r="277" spans="8:10" ht="15.75" thickBot="1" x14ac:dyDescent="0.3">
      <c r="H277" s="260" t="s">
        <v>157</v>
      </c>
      <c r="I277" s="265"/>
      <c r="J277" s="261"/>
    </row>
    <row r="278" spans="8:10" ht="15.75" thickBot="1" x14ac:dyDescent="0.3">
      <c r="H278" s="260" t="s">
        <v>111</v>
      </c>
      <c r="I278" s="261"/>
      <c r="J278" s="155" t="s">
        <v>112</v>
      </c>
    </row>
    <row r="279" spans="8:10" x14ac:dyDescent="0.25">
      <c r="H279" s="208">
        <v>1</v>
      </c>
      <c r="I279" s="157">
        <v>40</v>
      </c>
      <c r="J279" s="158">
        <v>717</v>
      </c>
    </row>
    <row r="280" spans="8:10" x14ac:dyDescent="0.25">
      <c r="H280" s="209">
        <v>41</v>
      </c>
      <c r="I280" s="160">
        <v>80</v>
      </c>
      <c r="J280" s="161">
        <v>948</v>
      </c>
    </row>
    <row r="281" spans="8:10" x14ac:dyDescent="0.25">
      <c r="H281" s="210">
        <v>81</v>
      </c>
      <c r="I281" s="163">
        <v>100</v>
      </c>
      <c r="J281" s="161">
        <v>1641</v>
      </c>
    </row>
    <row r="282" spans="8:10" ht="15.75" thickBot="1" x14ac:dyDescent="0.3">
      <c r="H282" s="211">
        <v>101</v>
      </c>
      <c r="I282" s="165" t="s">
        <v>113</v>
      </c>
      <c r="J282" s="166">
        <v>3024</v>
      </c>
    </row>
    <row r="283" spans="8:10" ht="15.75" thickBot="1" x14ac:dyDescent="0.3">
      <c r="H283" s="167"/>
      <c r="I283" s="168"/>
      <c r="J283" s="169"/>
    </row>
  </sheetData>
  <mergeCells count="11">
    <mergeCell ref="H274:J274"/>
    <mergeCell ref="H277:J277"/>
    <mergeCell ref="H278:I278"/>
    <mergeCell ref="S4:W4"/>
    <mergeCell ref="N4:R4"/>
    <mergeCell ref="AA5:AA6"/>
    <mergeCell ref="B1:C1"/>
    <mergeCell ref="D1:F1"/>
    <mergeCell ref="B2:C2"/>
    <mergeCell ref="D2:F2"/>
    <mergeCell ref="B3:C3"/>
  </mergeCells>
  <phoneticPr fontId="17" type="noConversion"/>
  <conditionalFormatting sqref="Y7:Y95 Y97:Y222">
    <cfRule type="cellIs" dxfId="1314" priority="31" stopIfTrue="1" operator="lessThan">
      <formula>-0.999999</formula>
    </cfRule>
    <cfRule type="cellIs" dxfId="1313" priority="32" stopIfTrue="1" operator="greaterThan">
      <formula>0.9999999</formula>
    </cfRule>
  </conditionalFormatting>
  <conditionalFormatting sqref="J7:J222">
    <cfRule type="cellIs" dxfId="1312" priority="30" operator="greaterThan">
      <formula>100</formula>
    </cfRule>
  </conditionalFormatting>
  <conditionalFormatting sqref="X7:X192">
    <cfRule type="cellIs" dxfId="1311" priority="29" operator="lessThan">
      <formula>1</formula>
    </cfRule>
  </conditionalFormatting>
  <conditionalFormatting sqref="J223:J258">
    <cfRule type="cellIs" dxfId="1310" priority="28" operator="greaterThan">
      <formula>100</formula>
    </cfRule>
  </conditionalFormatting>
  <conditionalFormatting sqref="Y235">
    <cfRule type="cellIs" dxfId="1309" priority="26" stopIfTrue="1" operator="lessThan">
      <formula>-0.999999</formula>
    </cfRule>
    <cfRule type="cellIs" dxfId="1308" priority="27" stopIfTrue="1" operator="greaterThan">
      <formula>0.9999999</formula>
    </cfRule>
  </conditionalFormatting>
  <conditionalFormatting sqref="X235">
    <cfRule type="cellIs" dxfId="1307" priority="25" operator="lessThan">
      <formula>1</formula>
    </cfRule>
  </conditionalFormatting>
  <conditionalFormatting sqref="Y236">
    <cfRule type="cellIs" dxfId="1306" priority="23" stopIfTrue="1" operator="lessThan">
      <formula>-0.999999</formula>
    </cfRule>
    <cfRule type="cellIs" dxfId="1305" priority="24" stopIfTrue="1" operator="greaterThan">
      <formula>0.9999999</formula>
    </cfRule>
  </conditionalFormatting>
  <conditionalFormatting sqref="X236">
    <cfRule type="cellIs" dxfId="1304" priority="22" operator="lessThan">
      <formula>1</formula>
    </cfRule>
  </conditionalFormatting>
  <conditionalFormatting sqref="Y250">
    <cfRule type="cellIs" dxfId="1303" priority="20" stopIfTrue="1" operator="lessThan">
      <formula>-0.999999</formula>
    </cfRule>
    <cfRule type="cellIs" dxfId="1302" priority="21" stopIfTrue="1" operator="greaterThan">
      <formula>0.9999999</formula>
    </cfRule>
  </conditionalFormatting>
  <conditionalFormatting sqref="X250">
    <cfRule type="cellIs" dxfId="1301" priority="19" operator="lessThan">
      <formula>1</formula>
    </cfRule>
  </conditionalFormatting>
  <conditionalFormatting sqref="Y252">
    <cfRule type="cellIs" dxfId="1300" priority="17" stopIfTrue="1" operator="lessThan">
      <formula>-0.999999</formula>
    </cfRule>
    <cfRule type="cellIs" dxfId="1299" priority="18" stopIfTrue="1" operator="greaterThan">
      <formula>0.9999999</formula>
    </cfRule>
  </conditionalFormatting>
  <conditionalFormatting sqref="X252">
    <cfRule type="cellIs" dxfId="1298" priority="16" operator="lessThan">
      <formula>1</formula>
    </cfRule>
  </conditionalFormatting>
  <conditionalFormatting sqref="J259:J270">
    <cfRule type="cellIs" dxfId="1297" priority="15" operator="greaterThan">
      <formula>100</formula>
    </cfRule>
  </conditionalFormatting>
  <conditionalFormatting sqref="Y259:Y263">
    <cfRule type="cellIs" dxfId="1296" priority="13" stopIfTrue="1" operator="lessThan">
      <formula>-0.999999</formula>
    </cfRule>
    <cfRule type="cellIs" dxfId="1295" priority="14" stopIfTrue="1" operator="greaterThan">
      <formula>0.9999999</formula>
    </cfRule>
  </conditionalFormatting>
  <conditionalFormatting sqref="X259:X269">
    <cfRule type="cellIs" dxfId="1294" priority="12" operator="lessThan">
      <formula>1</formula>
    </cfRule>
  </conditionalFormatting>
  <conditionalFormatting sqref="X259:X269">
    <cfRule type="cellIs" dxfId="1293" priority="11" operator="lessThan">
      <formula>1</formula>
    </cfRule>
  </conditionalFormatting>
  <conditionalFormatting sqref="Y264">
    <cfRule type="cellIs" dxfId="1292" priority="9" stopIfTrue="1" operator="lessThan">
      <formula>-0.999999</formula>
    </cfRule>
    <cfRule type="cellIs" dxfId="1291" priority="10" stopIfTrue="1" operator="greaterThan">
      <formula>0.9999999</formula>
    </cfRule>
  </conditionalFormatting>
  <conditionalFormatting sqref="Y265">
    <cfRule type="cellIs" dxfId="1290" priority="7" stopIfTrue="1" operator="lessThan">
      <formula>-0.999999</formula>
    </cfRule>
    <cfRule type="cellIs" dxfId="1289" priority="8" stopIfTrue="1" operator="greaterThan">
      <formula>0.9999999</formula>
    </cfRule>
  </conditionalFormatting>
  <conditionalFormatting sqref="Y266">
    <cfRule type="cellIs" dxfId="1288" priority="5" stopIfTrue="1" operator="lessThan">
      <formula>-0.999999</formula>
    </cfRule>
    <cfRule type="cellIs" dxfId="1287" priority="6" stopIfTrue="1" operator="greaterThan">
      <formula>0.9999999</formula>
    </cfRule>
  </conditionalFormatting>
  <conditionalFormatting sqref="Y267:Y269">
    <cfRule type="cellIs" dxfId="1286" priority="3" stopIfTrue="1" operator="lessThan">
      <formula>-0.999999</formula>
    </cfRule>
    <cfRule type="cellIs" dxfId="1285" priority="4" stopIfTrue="1" operator="greaterThan">
      <formula>0.9999999</formula>
    </cfRule>
  </conditionalFormatting>
  <conditionalFormatting sqref="Y258">
    <cfRule type="cellIs" dxfId="1284" priority="1" stopIfTrue="1" operator="lessThan">
      <formula>-0.999999</formula>
    </cfRule>
    <cfRule type="cellIs" dxfId="1283" priority="2" stopIfTrue="1" operator="greaterThan">
      <formula>0.9999999</formula>
    </cfRule>
  </conditionalFormatting>
  <pageMargins left="0.7" right="0.7" top="0.75" bottom="0.75" header="0.3" footer="0.3"/>
  <pageSetup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4"/>
  <dimension ref="A1:AA283"/>
  <sheetViews>
    <sheetView zoomScaleNormal="100" workbookViewId="0">
      <selection activeCell="I271" sqref="I271"/>
    </sheetView>
  </sheetViews>
  <sheetFormatPr baseColWidth="10" defaultRowHeight="15" x14ac:dyDescent="0.25"/>
  <cols>
    <col min="7" max="7" width="11.85546875" bestFit="1" customWidth="1"/>
    <col min="12" max="12" width="12.85546875" bestFit="1" customWidth="1"/>
    <col min="13" max="13" width="11.5703125" bestFit="1" customWidth="1"/>
    <col min="14" max="14" width="10.85546875" bestFit="1" customWidth="1"/>
    <col min="15" max="15" width="9.28515625" bestFit="1" customWidth="1"/>
    <col min="16" max="16" width="14.28515625" customWidth="1"/>
    <col min="17" max="17" width="11.85546875" bestFit="1" customWidth="1"/>
    <col min="18" max="18" width="9.28515625" hidden="1" customWidth="1"/>
    <col min="19" max="19" width="12.28515625" customWidth="1"/>
    <col min="20" max="20" width="11.42578125" customWidth="1"/>
    <col min="21" max="21" width="13.42578125" customWidth="1"/>
    <col min="22" max="22" width="12.85546875" bestFit="1" customWidth="1"/>
    <col min="23" max="23" width="12.42578125" customWidth="1"/>
    <col min="24" max="26" width="13.42578125" customWidth="1"/>
    <col min="27" max="27" width="0" hidden="1" customWidth="1"/>
  </cols>
  <sheetData>
    <row r="1" spans="1:27" x14ac:dyDescent="0.25">
      <c r="B1" s="266" t="s">
        <v>0</v>
      </c>
      <c r="C1" s="266"/>
      <c r="D1" s="267">
        <v>12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132</v>
      </c>
      <c r="B3" s="269" t="s">
        <v>2</v>
      </c>
      <c r="C3" s="269"/>
      <c r="D3" s="145" t="s">
        <v>105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7.25" hidden="1" customHeight="1" thickBot="1" x14ac:dyDescent="0.3">
      <c r="B96" s="19" t="s">
        <v>40</v>
      </c>
      <c r="C96" s="20"/>
      <c r="D96" s="20"/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20">
        <v>0</v>
      </c>
      <c r="W96" s="20">
        <v>0</v>
      </c>
      <c r="X96" s="20">
        <v>0</v>
      </c>
      <c r="Y96" s="20">
        <v>0</v>
      </c>
      <c r="AA96">
        <f t="shared" si="10"/>
        <v>0</v>
      </c>
    </row>
    <row r="97" spans="1:27" ht="25.5" hidden="1" customHeight="1" thickBot="1" x14ac:dyDescent="0.3">
      <c r="A97" s="18"/>
      <c r="B97" s="19" t="s">
        <v>41</v>
      </c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1"/>
      <c r="P97" s="21"/>
      <c r="Q97" s="20">
        <v>0</v>
      </c>
      <c r="R97" s="20"/>
      <c r="S97" s="20"/>
      <c r="T97" s="20"/>
      <c r="U97" s="20">
        <f t="shared" ref="U97:U128" si="11">G97+L97+M97+R97+S97+N97+Q97+T97</f>
        <v>0</v>
      </c>
      <c r="V97" s="21"/>
      <c r="W97" s="21">
        <f t="shared" si="7"/>
        <v>0</v>
      </c>
      <c r="X97" s="20"/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>
        <v>0</v>
      </c>
      <c r="N98" s="20"/>
      <c r="O98" s="21"/>
      <c r="P98" s="21"/>
      <c r="Q98" s="20">
        <v>0</v>
      </c>
      <c r="R98" s="20"/>
      <c r="S98" s="20"/>
      <c r="T98" s="20"/>
      <c r="U98" s="20">
        <f t="shared" si="11"/>
        <v>0</v>
      </c>
      <c r="V98" s="21">
        <v>0</v>
      </c>
      <c r="W98" s="21">
        <f t="shared" si="7"/>
        <v>0</v>
      </c>
      <c r="X98" s="20"/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0</v>
      </c>
      <c r="E99" s="20">
        <v>0</v>
      </c>
      <c r="F99" s="20">
        <v>0</v>
      </c>
      <c r="G99" s="20">
        <v>0</v>
      </c>
      <c r="H99" s="20">
        <v>0</v>
      </c>
      <c r="I99" s="20">
        <v>0</v>
      </c>
      <c r="J99" s="20">
        <v>0</v>
      </c>
      <c r="K99" s="20">
        <v>0</v>
      </c>
      <c r="L99" s="20">
        <v>0</v>
      </c>
      <c r="M99" s="20">
        <v>0</v>
      </c>
      <c r="N99" s="20"/>
      <c r="O99" s="21"/>
      <c r="P99" s="21"/>
      <c r="Q99" s="20">
        <v>0</v>
      </c>
      <c r="R99" s="20">
        <v>0</v>
      </c>
      <c r="S99" s="20"/>
      <c r="T99" s="20"/>
      <c r="U99" s="20">
        <f t="shared" si="11"/>
        <v>0</v>
      </c>
      <c r="V99" s="21">
        <v>0</v>
      </c>
      <c r="W99" s="21">
        <f t="shared" si="7"/>
        <v>0</v>
      </c>
      <c r="X99" s="20">
        <v>0</v>
      </c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0</v>
      </c>
      <c r="D100" s="20">
        <v>0</v>
      </c>
      <c r="E100" s="20">
        <v>0</v>
      </c>
      <c r="F100" s="20">
        <v>0</v>
      </c>
      <c r="G100" s="20">
        <v>0</v>
      </c>
      <c r="H100" s="20">
        <v>0</v>
      </c>
      <c r="I100" s="20">
        <v>0</v>
      </c>
      <c r="J100" s="20">
        <v>0</v>
      </c>
      <c r="K100" s="20">
        <v>0</v>
      </c>
      <c r="L100" s="20">
        <v>0</v>
      </c>
      <c r="M100" s="20">
        <v>0</v>
      </c>
      <c r="N100" s="20"/>
      <c r="O100" s="21"/>
      <c r="P100" s="21"/>
      <c r="Q100" s="20">
        <v>0</v>
      </c>
      <c r="R100" s="20">
        <v>0</v>
      </c>
      <c r="S100" s="20">
        <v>0</v>
      </c>
      <c r="T100" s="20"/>
      <c r="U100" s="20">
        <f t="shared" si="11"/>
        <v>0</v>
      </c>
      <c r="V100" s="21">
        <v>0</v>
      </c>
      <c r="W100" s="21">
        <f t="shared" si="7"/>
        <v>0</v>
      </c>
      <c r="X100" s="20">
        <v>0</v>
      </c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0</v>
      </c>
      <c r="D101" s="20">
        <v>0</v>
      </c>
      <c r="E101" s="20">
        <v>0</v>
      </c>
      <c r="F101" s="20">
        <v>0</v>
      </c>
      <c r="G101" s="20">
        <v>0</v>
      </c>
      <c r="H101" s="20">
        <v>0</v>
      </c>
      <c r="I101" s="20">
        <v>0</v>
      </c>
      <c r="J101" s="20">
        <v>0</v>
      </c>
      <c r="K101" s="20">
        <v>0</v>
      </c>
      <c r="L101" s="20">
        <v>0</v>
      </c>
      <c r="M101" s="20">
        <v>0</v>
      </c>
      <c r="N101" s="20"/>
      <c r="O101" s="21"/>
      <c r="P101" s="21"/>
      <c r="Q101" s="20">
        <v>0</v>
      </c>
      <c r="R101" s="20">
        <v>0</v>
      </c>
      <c r="S101" s="20">
        <v>0</v>
      </c>
      <c r="T101" s="20"/>
      <c r="U101" s="20">
        <f t="shared" si="11"/>
        <v>0</v>
      </c>
      <c r="V101" s="21">
        <v>0</v>
      </c>
      <c r="W101" s="21">
        <f t="shared" si="7"/>
        <v>0</v>
      </c>
      <c r="X101" s="20">
        <v>0</v>
      </c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/>
      <c r="D102" s="20"/>
      <c r="E102" s="20"/>
      <c r="F102" s="20"/>
      <c r="G102" s="20"/>
      <c r="H102" s="20"/>
      <c r="I102" s="20"/>
      <c r="J102" s="20"/>
      <c r="K102" s="20"/>
      <c r="L102" s="20">
        <v>0</v>
      </c>
      <c r="M102" s="20">
        <v>0</v>
      </c>
      <c r="N102" s="20"/>
      <c r="O102" s="21"/>
      <c r="P102" s="21"/>
      <c r="Q102" s="20">
        <v>0</v>
      </c>
      <c r="R102" s="20">
        <v>0</v>
      </c>
      <c r="S102" s="20">
        <v>55000</v>
      </c>
      <c r="T102" s="20"/>
      <c r="U102" s="20">
        <f t="shared" si="11"/>
        <v>55000</v>
      </c>
      <c r="V102" s="21">
        <f t="shared" si="9"/>
        <v>0</v>
      </c>
      <c r="W102" s="21">
        <f t="shared" si="7"/>
        <v>55000</v>
      </c>
      <c r="X102" s="20">
        <v>0</v>
      </c>
      <c r="Y102" s="21">
        <f t="shared" si="8"/>
        <v>55000</v>
      </c>
      <c r="AA102">
        <f t="shared" si="10"/>
        <v>1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0</v>
      </c>
      <c r="D103" s="20">
        <v>0</v>
      </c>
      <c r="E103" s="20">
        <v>0</v>
      </c>
      <c r="F103" s="20">
        <v>146</v>
      </c>
      <c r="G103" s="20">
        <v>0</v>
      </c>
      <c r="H103" s="20">
        <v>0</v>
      </c>
      <c r="I103" s="20">
        <v>0</v>
      </c>
      <c r="J103" s="20">
        <v>360</v>
      </c>
      <c r="K103" s="20">
        <v>0</v>
      </c>
      <c r="L103" s="20">
        <v>0</v>
      </c>
      <c r="M103" s="20">
        <v>0</v>
      </c>
      <c r="N103" s="20"/>
      <c r="O103" s="21"/>
      <c r="P103" s="21"/>
      <c r="Q103" s="20">
        <v>0</v>
      </c>
      <c r="R103" s="20">
        <v>0</v>
      </c>
      <c r="S103" s="20">
        <v>56650</v>
      </c>
      <c r="T103" s="20"/>
      <c r="U103" s="20">
        <f t="shared" si="11"/>
        <v>56650</v>
      </c>
      <c r="V103" s="21">
        <f t="shared" si="9"/>
        <v>55000</v>
      </c>
      <c r="W103" s="21">
        <f t="shared" si="7"/>
        <v>111650</v>
      </c>
      <c r="X103" s="20">
        <v>165000</v>
      </c>
      <c r="Y103" s="21">
        <f t="shared" si="8"/>
        <v>-53350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0</v>
      </c>
      <c r="D104" s="20"/>
      <c r="E104" s="20">
        <v>0</v>
      </c>
      <c r="F104" s="20">
        <v>0</v>
      </c>
      <c r="G104" s="20">
        <v>0</v>
      </c>
      <c r="H104" s="20">
        <v>0</v>
      </c>
      <c r="I104" s="20"/>
      <c r="J104" s="20">
        <v>0</v>
      </c>
      <c r="K104" s="20">
        <v>0</v>
      </c>
      <c r="L104" s="20">
        <v>0</v>
      </c>
      <c r="M104" s="20">
        <v>0</v>
      </c>
      <c r="N104" s="20"/>
      <c r="O104" s="21"/>
      <c r="P104" s="21"/>
      <c r="Q104" s="20">
        <v>0</v>
      </c>
      <c r="R104" s="20">
        <v>0</v>
      </c>
      <c r="S104" s="20">
        <v>56650</v>
      </c>
      <c r="T104" s="20"/>
      <c r="U104" s="20">
        <f t="shared" si="11"/>
        <v>56650</v>
      </c>
      <c r="V104" s="21">
        <f t="shared" si="9"/>
        <v>-53350</v>
      </c>
      <c r="W104" s="21">
        <f t="shared" si="7"/>
        <v>3300</v>
      </c>
      <c r="X104" s="20">
        <v>58300</v>
      </c>
      <c r="Y104" s="21">
        <f t="shared" si="8"/>
        <v>-55000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0</v>
      </c>
      <c r="D105" s="20"/>
      <c r="E105" s="20">
        <v>0</v>
      </c>
      <c r="F105" s="20">
        <v>0</v>
      </c>
      <c r="G105" s="20">
        <v>0</v>
      </c>
      <c r="H105" s="20">
        <v>0</v>
      </c>
      <c r="I105" s="20"/>
      <c r="J105" s="20">
        <v>0</v>
      </c>
      <c r="K105" s="20">
        <v>0</v>
      </c>
      <c r="L105" s="20">
        <v>0</v>
      </c>
      <c r="M105" s="20">
        <v>0</v>
      </c>
      <c r="N105" s="20"/>
      <c r="O105" s="21"/>
      <c r="P105" s="21"/>
      <c r="Q105" s="20">
        <v>0</v>
      </c>
      <c r="R105" s="20">
        <v>0</v>
      </c>
      <c r="S105" s="20">
        <v>56650</v>
      </c>
      <c r="T105" s="20"/>
      <c r="U105" s="20">
        <f t="shared" si="11"/>
        <v>56650</v>
      </c>
      <c r="V105" s="21">
        <f t="shared" si="9"/>
        <v>-55000</v>
      </c>
      <c r="W105" s="21">
        <f t="shared" si="7"/>
        <v>1650</v>
      </c>
      <c r="X105" s="20">
        <v>56650</v>
      </c>
      <c r="Y105" s="21">
        <f t="shared" si="8"/>
        <v>-55000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0</v>
      </c>
      <c r="D106" s="20"/>
      <c r="E106" s="20">
        <v>0</v>
      </c>
      <c r="F106" s="20">
        <v>0</v>
      </c>
      <c r="G106" s="20">
        <v>0</v>
      </c>
      <c r="H106" s="20">
        <v>0</v>
      </c>
      <c r="I106" s="20"/>
      <c r="J106" s="20">
        <v>0</v>
      </c>
      <c r="K106" s="20">
        <v>0</v>
      </c>
      <c r="L106" s="20">
        <v>0</v>
      </c>
      <c r="M106" s="20">
        <v>0</v>
      </c>
      <c r="N106" s="20"/>
      <c r="O106" s="21"/>
      <c r="P106" s="21"/>
      <c r="Q106" s="20">
        <v>0</v>
      </c>
      <c r="R106" s="20">
        <v>0</v>
      </c>
      <c r="S106" s="20">
        <v>56650</v>
      </c>
      <c r="T106" s="20"/>
      <c r="U106" s="20">
        <f t="shared" si="11"/>
        <v>56650</v>
      </c>
      <c r="V106" s="21">
        <f t="shared" si="9"/>
        <v>-55000</v>
      </c>
      <c r="W106" s="21">
        <f t="shared" si="7"/>
        <v>1650</v>
      </c>
      <c r="X106" s="20">
        <v>0</v>
      </c>
      <c r="Y106" s="21">
        <f t="shared" si="8"/>
        <v>1650</v>
      </c>
      <c r="AA106">
        <f t="shared" si="10"/>
        <v>1</v>
      </c>
    </row>
    <row r="107" spans="1:27" ht="15.75" hidden="1" thickBot="1" x14ac:dyDescent="0.3">
      <c r="A107" s="18"/>
      <c r="B107" s="19" t="s">
        <v>39</v>
      </c>
      <c r="C107" s="20">
        <v>0</v>
      </c>
      <c r="D107" s="20"/>
      <c r="E107" s="20">
        <v>0</v>
      </c>
      <c r="F107" s="20">
        <v>0</v>
      </c>
      <c r="G107" s="20">
        <v>0</v>
      </c>
      <c r="H107" s="20">
        <v>0</v>
      </c>
      <c r="I107" s="20"/>
      <c r="J107" s="20">
        <v>0</v>
      </c>
      <c r="K107" s="20">
        <v>0</v>
      </c>
      <c r="L107" s="20">
        <v>0</v>
      </c>
      <c r="M107" s="20">
        <v>0</v>
      </c>
      <c r="N107" s="20"/>
      <c r="O107" s="21"/>
      <c r="P107" s="21"/>
      <c r="Q107" s="20">
        <v>0</v>
      </c>
      <c r="R107" s="20">
        <v>0</v>
      </c>
      <c r="S107" s="20">
        <v>56650</v>
      </c>
      <c r="T107" s="20">
        <v>11330</v>
      </c>
      <c r="U107" s="20">
        <f t="shared" si="11"/>
        <v>67980</v>
      </c>
      <c r="V107" s="21">
        <f t="shared" si="9"/>
        <v>1650</v>
      </c>
      <c r="W107" s="21">
        <f t="shared" si="7"/>
        <v>69630</v>
      </c>
      <c r="X107" s="20">
        <v>0</v>
      </c>
      <c r="Y107" s="21">
        <f t="shared" si="8"/>
        <v>69630</v>
      </c>
      <c r="AA107">
        <f t="shared" si="10"/>
        <v>2</v>
      </c>
    </row>
    <row r="108" spans="1:27" ht="15.75" hidden="1" thickBot="1" x14ac:dyDescent="0.3">
      <c r="A108" s="18"/>
      <c r="B108" s="19" t="s">
        <v>40</v>
      </c>
      <c r="C108" s="20">
        <v>0</v>
      </c>
      <c r="D108" s="20"/>
      <c r="E108" s="20">
        <v>0</v>
      </c>
      <c r="F108" s="20">
        <v>0</v>
      </c>
      <c r="G108" s="20">
        <v>0</v>
      </c>
      <c r="H108" s="20">
        <v>0</v>
      </c>
      <c r="I108" s="20"/>
      <c r="J108" s="20">
        <v>0</v>
      </c>
      <c r="K108" s="20">
        <v>0</v>
      </c>
      <c r="L108" s="20">
        <v>0</v>
      </c>
      <c r="M108" s="20">
        <v>0</v>
      </c>
      <c r="N108" s="20"/>
      <c r="O108" s="21"/>
      <c r="P108" s="21"/>
      <c r="Q108" s="20">
        <v>0</v>
      </c>
      <c r="R108" s="20">
        <v>0</v>
      </c>
      <c r="S108" s="20">
        <v>56650</v>
      </c>
      <c r="T108" s="20"/>
      <c r="U108" s="20">
        <f t="shared" si="11"/>
        <v>56650</v>
      </c>
      <c r="V108" s="21">
        <f t="shared" si="9"/>
        <v>69630</v>
      </c>
      <c r="W108" s="21">
        <f t="shared" si="7"/>
        <v>126280</v>
      </c>
      <c r="X108" s="20">
        <v>181280</v>
      </c>
      <c r="Y108" s="21">
        <f t="shared" si="8"/>
        <v>-55000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0</v>
      </c>
      <c r="D109" s="20"/>
      <c r="E109" s="20">
        <v>0</v>
      </c>
      <c r="F109" s="20">
        <v>0</v>
      </c>
      <c r="G109" s="20">
        <v>0</v>
      </c>
      <c r="H109" s="20">
        <v>0</v>
      </c>
      <c r="I109" s="20"/>
      <c r="J109" s="20">
        <v>0</v>
      </c>
      <c r="K109" s="20">
        <v>0</v>
      </c>
      <c r="L109" s="20">
        <v>0</v>
      </c>
      <c r="M109" s="20">
        <v>0</v>
      </c>
      <c r="N109" s="20"/>
      <c r="O109" s="21"/>
      <c r="P109" s="21"/>
      <c r="Q109" s="20">
        <v>0</v>
      </c>
      <c r="R109" s="20">
        <v>0</v>
      </c>
      <c r="S109" s="20">
        <v>56650</v>
      </c>
      <c r="T109" s="20"/>
      <c r="U109" s="20">
        <f t="shared" si="11"/>
        <v>56650</v>
      </c>
      <c r="V109" s="21">
        <f t="shared" si="9"/>
        <v>-55000</v>
      </c>
      <c r="W109" s="21">
        <f t="shared" si="7"/>
        <v>1650</v>
      </c>
      <c r="X109" s="20">
        <v>56650</v>
      </c>
      <c r="Y109" s="21">
        <f t="shared" si="8"/>
        <v>-55000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0</v>
      </c>
      <c r="D110" s="20"/>
      <c r="E110" s="20">
        <v>0</v>
      </c>
      <c r="F110" s="20">
        <v>0</v>
      </c>
      <c r="G110" s="20">
        <v>0</v>
      </c>
      <c r="H110" s="20">
        <v>0</v>
      </c>
      <c r="I110" s="20"/>
      <c r="J110" s="20">
        <v>0</v>
      </c>
      <c r="K110" s="20">
        <v>0</v>
      </c>
      <c r="L110" s="20">
        <v>0</v>
      </c>
      <c r="M110" s="20">
        <v>0</v>
      </c>
      <c r="N110" s="20"/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1"/>
        <v>56650</v>
      </c>
      <c r="V110" s="21">
        <f t="shared" si="9"/>
        <v>-55000</v>
      </c>
      <c r="W110" s="21">
        <f t="shared" si="7"/>
        <v>1650</v>
      </c>
      <c r="X110" s="20">
        <v>56650</v>
      </c>
      <c r="Y110" s="21">
        <f t="shared" si="8"/>
        <v>-55000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0</v>
      </c>
      <c r="D111" s="20"/>
      <c r="E111" s="20">
        <v>0</v>
      </c>
      <c r="F111" s="20">
        <v>0</v>
      </c>
      <c r="G111" s="20">
        <v>0</v>
      </c>
      <c r="H111" s="20">
        <v>0</v>
      </c>
      <c r="I111" s="20"/>
      <c r="J111" s="20">
        <v>0</v>
      </c>
      <c r="K111" s="20">
        <v>0</v>
      </c>
      <c r="L111" s="20">
        <v>0</v>
      </c>
      <c r="M111" s="20">
        <v>0</v>
      </c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1"/>
        <v>56650</v>
      </c>
      <c r="V111" s="21">
        <f t="shared" si="9"/>
        <v>-55000</v>
      </c>
      <c r="W111" s="21">
        <f t="shared" si="7"/>
        <v>1650</v>
      </c>
      <c r="X111" s="20">
        <v>56650</v>
      </c>
      <c r="Y111" s="21">
        <f t="shared" si="8"/>
        <v>-55000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0</v>
      </c>
      <c r="D112" s="20"/>
      <c r="E112" s="20">
        <v>0</v>
      </c>
      <c r="F112" s="20">
        <v>0</v>
      </c>
      <c r="G112" s="20">
        <v>0</v>
      </c>
      <c r="H112" s="20">
        <v>0</v>
      </c>
      <c r="I112" s="20"/>
      <c r="J112" s="20">
        <v>0</v>
      </c>
      <c r="K112" s="20">
        <v>0</v>
      </c>
      <c r="L112" s="20">
        <v>0</v>
      </c>
      <c r="M112" s="20">
        <v>0</v>
      </c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56650</v>
      </c>
      <c r="V112" s="21">
        <f t="shared" si="9"/>
        <v>-55000</v>
      </c>
      <c r="W112" s="21">
        <f t="shared" si="7"/>
        <v>1650</v>
      </c>
      <c r="X112" s="20">
        <v>56650</v>
      </c>
      <c r="Y112" s="21">
        <f t="shared" si="8"/>
        <v>-55000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0</v>
      </c>
      <c r="D113" s="20"/>
      <c r="E113" s="20">
        <v>0</v>
      </c>
      <c r="F113" s="20">
        <v>0</v>
      </c>
      <c r="G113" s="20">
        <v>0</v>
      </c>
      <c r="H113" s="20">
        <v>0</v>
      </c>
      <c r="I113" s="20"/>
      <c r="J113" s="20">
        <v>0</v>
      </c>
      <c r="K113" s="20">
        <v>0</v>
      </c>
      <c r="L113" s="20">
        <v>0</v>
      </c>
      <c r="M113" s="20">
        <v>0</v>
      </c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56650</v>
      </c>
      <c r="V113" s="21">
        <f t="shared" si="9"/>
        <v>-55000</v>
      </c>
      <c r="W113" s="21">
        <f t="shared" si="7"/>
        <v>1650</v>
      </c>
      <c r="X113" s="20">
        <v>113300</v>
      </c>
      <c r="Y113" s="21">
        <f t="shared" si="8"/>
        <v>-111650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2</v>
      </c>
      <c r="D114" s="20">
        <v>2</v>
      </c>
      <c r="E114" s="20">
        <v>0</v>
      </c>
      <c r="F114" s="20">
        <v>146</v>
      </c>
      <c r="G114" s="20">
        <v>0</v>
      </c>
      <c r="H114" s="20">
        <v>11</v>
      </c>
      <c r="I114" s="20">
        <v>11</v>
      </c>
      <c r="J114" s="20">
        <v>0</v>
      </c>
      <c r="K114" s="20">
        <v>360</v>
      </c>
      <c r="L114" s="20">
        <v>0</v>
      </c>
      <c r="M114" s="20">
        <v>0</v>
      </c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56650</v>
      </c>
      <c r="V114" s="21">
        <f t="shared" si="9"/>
        <v>-111650</v>
      </c>
      <c r="W114" s="21">
        <f t="shared" si="7"/>
        <v>-55000</v>
      </c>
      <c r="X114" s="20">
        <v>0</v>
      </c>
      <c r="Y114" s="21">
        <f t="shared" si="8"/>
        <v>-55000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2</v>
      </c>
      <c r="D115" s="20">
        <v>2</v>
      </c>
      <c r="E115" s="20">
        <v>0</v>
      </c>
      <c r="F115" s="20">
        <v>0</v>
      </c>
      <c r="G115" s="20">
        <v>0</v>
      </c>
      <c r="H115" s="20">
        <v>0</v>
      </c>
      <c r="I115" s="20">
        <v>0</v>
      </c>
      <c r="J115" s="20">
        <v>0</v>
      </c>
      <c r="K115" s="20">
        <v>0</v>
      </c>
      <c r="L115" s="20">
        <v>0</v>
      </c>
      <c r="M115" s="20">
        <v>0</v>
      </c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58859</v>
      </c>
      <c r="V115" s="21">
        <f t="shared" si="9"/>
        <v>-55000</v>
      </c>
      <c r="W115" s="21">
        <f t="shared" si="7"/>
        <v>3859</v>
      </c>
      <c r="X115" s="20">
        <v>56650</v>
      </c>
      <c r="Y115" s="21">
        <f t="shared" si="8"/>
        <v>-52791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2</v>
      </c>
      <c r="D116" s="20">
        <v>2</v>
      </c>
      <c r="E116" s="20">
        <v>0</v>
      </c>
      <c r="F116" s="20">
        <v>0</v>
      </c>
      <c r="G116" s="20">
        <v>0</v>
      </c>
      <c r="H116" s="20">
        <v>0</v>
      </c>
      <c r="I116" s="20">
        <v>0</v>
      </c>
      <c r="J116" s="20">
        <v>0</v>
      </c>
      <c r="K116" s="20">
        <v>0</v>
      </c>
      <c r="L116" s="20">
        <v>0</v>
      </c>
      <c r="M116" s="20">
        <v>0</v>
      </c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58859</v>
      </c>
      <c r="V116" s="21">
        <f t="shared" si="9"/>
        <v>-52791</v>
      </c>
      <c r="W116" s="21">
        <f t="shared" si="7"/>
        <v>6068</v>
      </c>
      <c r="X116" s="20">
        <v>61068</v>
      </c>
      <c r="Y116" s="21">
        <f t="shared" si="8"/>
        <v>-55000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2</v>
      </c>
      <c r="D117" s="20">
        <v>4</v>
      </c>
      <c r="E117" s="20">
        <v>2</v>
      </c>
      <c r="F117" s="20">
        <v>146</v>
      </c>
      <c r="G117" s="20">
        <v>292</v>
      </c>
      <c r="H117" s="20">
        <v>0</v>
      </c>
      <c r="I117" s="20">
        <v>0</v>
      </c>
      <c r="J117" s="20">
        <v>0</v>
      </c>
      <c r="K117" s="20">
        <v>0</v>
      </c>
      <c r="L117" s="20">
        <v>0</v>
      </c>
      <c r="M117" s="20">
        <v>0</v>
      </c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59151</v>
      </c>
      <c r="V117" s="21">
        <f t="shared" si="9"/>
        <v>-55000</v>
      </c>
      <c r="W117" s="21">
        <v>59151</v>
      </c>
      <c r="X117" s="20">
        <v>58859</v>
      </c>
      <c r="Y117" s="21">
        <f t="shared" si="8"/>
        <v>292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4</v>
      </c>
      <c r="D118" s="20">
        <v>56</v>
      </c>
      <c r="E118" s="20">
        <v>52</v>
      </c>
      <c r="F118" s="20">
        <v>146</v>
      </c>
      <c r="G118" s="20">
        <v>7592</v>
      </c>
      <c r="H118" s="20">
        <v>0</v>
      </c>
      <c r="I118" s="20">
        <v>8</v>
      </c>
      <c r="J118" s="20">
        <v>8</v>
      </c>
      <c r="K118" s="20">
        <v>360</v>
      </c>
      <c r="L118" s="20">
        <v>2880</v>
      </c>
      <c r="M118" s="20">
        <v>0</v>
      </c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69331</v>
      </c>
      <c r="V118" s="21">
        <f t="shared" si="9"/>
        <v>292</v>
      </c>
      <c r="W118" s="21">
        <v>69331</v>
      </c>
      <c r="X118" s="20">
        <v>58859</v>
      </c>
      <c r="Y118" s="21">
        <f t="shared" si="8"/>
        <v>10472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56</v>
      </c>
      <c r="D119" s="20">
        <v>107</v>
      </c>
      <c r="E119" s="20">
        <v>51</v>
      </c>
      <c r="F119" s="20">
        <v>146</v>
      </c>
      <c r="G119" s="20">
        <v>7446</v>
      </c>
      <c r="H119" s="20">
        <v>8</v>
      </c>
      <c r="I119" s="20">
        <v>14</v>
      </c>
      <c r="J119" s="20">
        <v>6</v>
      </c>
      <c r="K119" s="20">
        <v>360</v>
      </c>
      <c r="L119" s="20">
        <v>2160</v>
      </c>
      <c r="M119" s="20">
        <v>0</v>
      </c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68465</v>
      </c>
      <c r="V119" s="21">
        <f t="shared" si="9"/>
        <v>10472</v>
      </c>
      <c r="W119" s="21">
        <v>78937</v>
      </c>
      <c r="X119" s="20">
        <v>78937</v>
      </c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107</v>
      </c>
      <c r="D120" s="20">
        <v>156</v>
      </c>
      <c r="E120" s="20">
        <v>49</v>
      </c>
      <c r="F120" s="20">
        <v>146</v>
      </c>
      <c r="G120" s="20">
        <v>7154</v>
      </c>
      <c r="H120" s="20">
        <v>14</v>
      </c>
      <c r="I120" s="20">
        <v>17</v>
      </c>
      <c r="J120" s="20">
        <v>3</v>
      </c>
      <c r="K120" s="20">
        <v>360</v>
      </c>
      <c r="L120" s="20">
        <v>1080</v>
      </c>
      <c r="M120" s="20">
        <v>0</v>
      </c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67093</v>
      </c>
      <c r="V120" s="21">
        <f t="shared" si="9"/>
        <v>0</v>
      </c>
      <c r="W120" s="21">
        <f t="shared" si="7"/>
        <v>67093</v>
      </c>
      <c r="X120" s="20">
        <v>67093</v>
      </c>
      <c r="Y120" s="21">
        <f t="shared" si="8"/>
        <v>0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156</v>
      </c>
      <c r="D121" s="20">
        <v>219</v>
      </c>
      <c r="E121" s="20">
        <v>63</v>
      </c>
      <c r="F121" s="20">
        <v>146</v>
      </c>
      <c r="G121" s="20">
        <v>9198</v>
      </c>
      <c r="H121" s="20">
        <v>17</v>
      </c>
      <c r="I121" s="20">
        <v>30</v>
      </c>
      <c r="J121" s="20">
        <v>13</v>
      </c>
      <c r="K121" s="20">
        <v>360</v>
      </c>
      <c r="L121" s="20">
        <v>4680</v>
      </c>
      <c r="M121" s="20">
        <v>0</v>
      </c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72737</v>
      </c>
      <c r="V121" s="21">
        <f t="shared" si="9"/>
        <v>0</v>
      </c>
      <c r="W121" s="21">
        <f t="shared" si="7"/>
        <v>72737</v>
      </c>
      <c r="X121" s="20">
        <v>72737</v>
      </c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219</v>
      </c>
      <c r="D122" s="20">
        <v>291</v>
      </c>
      <c r="E122" s="20">
        <v>72</v>
      </c>
      <c r="F122" s="20">
        <v>146</v>
      </c>
      <c r="G122" s="20">
        <v>10512</v>
      </c>
      <c r="H122" s="20">
        <v>30</v>
      </c>
      <c r="I122" s="20">
        <v>46</v>
      </c>
      <c r="J122" s="20">
        <v>16</v>
      </c>
      <c r="K122" s="20">
        <v>360</v>
      </c>
      <c r="L122" s="20">
        <v>5760</v>
      </c>
      <c r="M122" s="20">
        <v>0</v>
      </c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75131</v>
      </c>
      <c r="V122" s="21">
        <f t="shared" si="9"/>
        <v>0</v>
      </c>
      <c r="W122" s="21">
        <f t="shared" si="7"/>
        <v>75131</v>
      </c>
      <c r="X122" s="20">
        <v>75131</v>
      </c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291</v>
      </c>
      <c r="D123" s="20">
        <v>325</v>
      </c>
      <c r="E123" s="20">
        <v>34</v>
      </c>
      <c r="F123" s="20">
        <v>146</v>
      </c>
      <c r="G123" s="20">
        <v>4964</v>
      </c>
      <c r="H123" s="20">
        <v>46</v>
      </c>
      <c r="I123" s="20">
        <v>60</v>
      </c>
      <c r="J123" s="20">
        <v>14</v>
      </c>
      <c r="K123" s="20">
        <v>360</v>
      </c>
      <c r="L123" s="20">
        <v>5040</v>
      </c>
      <c r="M123" s="20">
        <v>0</v>
      </c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68863</v>
      </c>
      <c r="V123" s="21">
        <f t="shared" si="9"/>
        <v>0</v>
      </c>
      <c r="W123" s="21">
        <f t="shared" si="7"/>
        <v>68863</v>
      </c>
      <c r="X123" s="20">
        <v>68863</v>
      </c>
      <c r="Y123" s="21">
        <f t="shared" si="8"/>
        <v>0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325</v>
      </c>
      <c r="D124" s="20">
        <v>414</v>
      </c>
      <c r="E124" s="20">
        <v>89</v>
      </c>
      <c r="F124" s="20">
        <v>146</v>
      </c>
      <c r="G124" s="20">
        <v>12994</v>
      </c>
      <c r="H124" s="20">
        <v>60</v>
      </c>
      <c r="I124" s="20">
        <v>67</v>
      </c>
      <c r="J124" s="20">
        <v>7</v>
      </c>
      <c r="K124" s="20">
        <v>360</v>
      </c>
      <c r="L124" s="20">
        <v>2520</v>
      </c>
      <c r="M124" s="20">
        <v>0</v>
      </c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74373</v>
      </c>
      <c r="V124" s="21">
        <f t="shared" si="9"/>
        <v>0</v>
      </c>
      <c r="W124" s="21">
        <f t="shared" si="7"/>
        <v>74373</v>
      </c>
      <c r="X124" s="20">
        <v>74373</v>
      </c>
      <c r="Y124" s="21">
        <f t="shared" si="8"/>
        <v>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414</v>
      </c>
      <c r="D125" s="20">
        <v>505</v>
      </c>
      <c r="E125" s="20">
        <v>91</v>
      </c>
      <c r="F125" s="20">
        <v>146</v>
      </c>
      <c r="G125" s="20">
        <v>13286</v>
      </c>
      <c r="H125" s="20">
        <v>67</v>
      </c>
      <c r="I125" s="20">
        <v>81</v>
      </c>
      <c r="J125" s="20">
        <v>14</v>
      </c>
      <c r="K125" s="20">
        <v>360</v>
      </c>
      <c r="L125" s="20">
        <v>5040</v>
      </c>
      <c r="M125" s="20">
        <v>0</v>
      </c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1"/>
        <v>77185</v>
      </c>
      <c r="V125" s="21">
        <f t="shared" si="9"/>
        <v>0</v>
      </c>
      <c r="W125" s="21">
        <f t="shared" si="7"/>
        <v>77185</v>
      </c>
      <c r="X125" s="20">
        <v>77185</v>
      </c>
      <c r="Y125" s="21">
        <f t="shared" si="8"/>
        <v>0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505</v>
      </c>
      <c r="D126" s="20">
        <v>571</v>
      </c>
      <c r="E126" s="20">
        <v>66</v>
      </c>
      <c r="F126" s="20">
        <v>146</v>
      </c>
      <c r="G126" s="20">
        <v>9636</v>
      </c>
      <c r="H126" s="20">
        <v>81</v>
      </c>
      <c r="I126" s="20">
        <v>96</v>
      </c>
      <c r="J126" s="20">
        <v>15</v>
      </c>
      <c r="K126" s="20">
        <v>360</v>
      </c>
      <c r="L126" s="20">
        <v>5400</v>
      </c>
      <c r="M126" s="20">
        <v>0</v>
      </c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1"/>
        <v>73895</v>
      </c>
      <c r="V126" s="21">
        <f t="shared" si="9"/>
        <v>0</v>
      </c>
      <c r="W126" s="21">
        <f t="shared" si="7"/>
        <v>73895</v>
      </c>
      <c r="X126" s="20">
        <v>73895</v>
      </c>
      <c r="Y126" s="21">
        <f t="shared" si="8"/>
        <v>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571</v>
      </c>
      <c r="D127" s="20">
        <v>607</v>
      </c>
      <c r="E127" s="20">
        <v>36</v>
      </c>
      <c r="F127" s="20">
        <v>146</v>
      </c>
      <c r="G127" s="20">
        <v>5256</v>
      </c>
      <c r="H127" s="20">
        <v>96</v>
      </c>
      <c r="I127" s="20">
        <v>112</v>
      </c>
      <c r="J127" s="20">
        <v>16</v>
      </c>
      <c r="K127" s="20">
        <v>360</v>
      </c>
      <c r="L127" s="20">
        <v>5760</v>
      </c>
      <c r="M127" s="20">
        <v>0</v>
      </c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1"/>
        <v>70750</v>
      </c>
      <c r="V127" s="21">
        <f t="shared" si="9"/>
        <v>0</v>
      </c>
      <c r="W127" s="21">
        <f t="shared" si="7"/>
        <v>70750</v>
      </c>
      <c r="X127" s="20">
        <v>70750</v>
      </c>
      <c r="Y127" s="21">
        <f t="shared" si="8"/>
        <v>0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607</v>
      </c>
      <c r="D128" s="20">
        <v>617</v>
      </c>
      <c r="E128" s="20">
        <v>10</v>
      </c>
      <c r="F128" s="20">
        <v>146</v>
      </c>
      <c r="G128" s="20">
        <v>1460</v>
      </c>
      <c r="H128" s="20">
        <v>112</v>
      </c>
      <c r="I128" s="20">
        <v>117</v>
      </c>
      <c r="J128" s="20">
        <v>5</v>
      </c>
      <c r="K128" s="20">
        <v>360</v>
      </c>
      <c r="L128" s="20">
        <v>1800</v>
      </c>
      <c r="M128" s="20">
        <v>0</v>
      </c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si="11"/>
        <v>75282</v>
      </c>
      <c r="V128" s="21">
        <f t="shared" si="9"/>
        <v>0</v>
      </c>
      <c r="W128" s="21">
        <f t="shared" si="7"/>
        <v>75282</v>
      </c>
      <c r="X128" s="20">
        <v>75282</v>
      </c>
      <c r="Y128" s="21">
        <f t="shared" si="8"/>
        <v>0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617</v>
      </c>
      <c r="D129" s="20">
        <v>632</v>
      </c>
      <c r="E129" s="20">
        <v>15</v>
      </c>
      <c r="F129" s="20">
        <v>146</v>
      </c>
      <c r="G129" s="20">
        <v>2190</v>
      </c>
      <c r="H129" s="20">
        <v>117</v>
      </c>
      <c r="I129" s="20">
        <v>121</v>
      </c>
      <c r="J129" s="20">
        <v>4</v>
      </c>
      <c r="K129" s="20">
        <v>360</v>
      </c>
      <c r="L129" s="20">
        <v>1440</v>
      </c>
      <c r="M129" s="20">
        <v>0</v>
      </c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ref="U129:U160" si="12">G129+L129+M129+R129+S129+N129+Q129+T129</f>
        <v>63364</v>
      </c>
      <c r="V129" s="21">
        <f t="shared" si="9"/>
        <v>0</v>
      </c>
      <c r="W129" s="21">
        <f t="shared" si="7"/>
        <v>63364</v>
      </c>
      <c r="X129" s="20">
        <v>63364</v>
      </c>
      <c r="Y129" s="21">
        <f t="shared" si="8"/>
        <v>0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632</v>
      </c>
      <c r="D130" s="20">
        <v>680</v>
      </c>
      <c r="E130" s="20">
        <v>48</v>
      </c>
      <c r="F130" s="20">
        <v>146</v>
      </c>
      <c r="G130" s="20">
        <v>7008</v>
      </c>
      <c r="H130" s="20">
        <v>121</v>
      </c>
      <c r="I130" s="20">
        <v>133</v>
      </c>
      <c r="J130" s="20">
        <v>12</v>
      </c>
      <c r="K130" s="20">
        <v>360</v>
      </c>
      <c r="L130" s="20">
        <v>4320</v>
      </c>
      <c r="M130" s="20">
        <v>0</v>
      </c>
      <c r="N130" s="20"/>
      <c r="O130" s="21"/>
      <c r="P130" s="21"/>
      <c r="Q130" s="20">
        <v>0</v>
      </c>
      <c r="R130" s="20">
        <v>0</v>
      </c>
      <c r="S130" s="20">
        <v>59734</v>
      </c>
      <c r="T130" s="20"/>
      <c r="U130" s="20">
        <f t="shared" si="12"/>
        <v>71062</v>
      </c>
      <c r="V130" s="21">
        <f t="shared" si="9"/>
        <v>0</v>
      </c>
      <c r="W130" s="21">
        <f t="shared" si="7"/>
        <v>71062</v>
      </c>
      <c r="X130" s="20">
        <v>71062</v>
      </c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680</v>
      </c>
      <c r="D131" s="20">
        <v>774</v>
      </c>
      <c r="E131" s="20">
        <v>94</v>
      </c>
      <c r="F131" s="20">
        <v>146</v>
      </c>
      <c r="G131" s="20">
        <v>13724</v>
      </c>
      <c r="H131" s="20">
        <v>133</v>
      </c>
      <c r="I131" s="20">
        <v>155</v>
      </c>
      <c r="J131" s="20">
        <v>22</v>
      </c>
      <c r="K131" s="20">
        <v>360</v>
      </c>
      <c r="L131" s="20">
        <v>7920</v>
      </c>
      <c r="M131" s="20">
        <v>0</v>
      </c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2"/>
        <v>81378</v>
      </c>
      <c r="V131" s="21">
        <f t="shared" si="9"/>
        <v>0</v>
      </c>
      <c r="W131" s="21">
        <f t="shared" si="7"/>
        <v>81378</v>
      </c>
      <c r="X131" s="20"/>
      <c r="Y131" s="21">
        <f t="shared" si="8"/>
        <v>81378</v>
      </c>
      <c r="AA131">
        <f t="shared" si="10"/>
        <v>1</v>
      </c>
    </row>
    <row r="132" spans="1:27" ht="15.75" hidden="1" thickBot="1" x14ac:dyDescent="0.3">
      <c r="A132" s="18"/>
      <c r="B132" s="19" t="s">
        <v>40</v>
      </c>
      <c r="C132" s="20">
        <v>774</v>
      </c>
      <c r="D132" s="20">
        <v>891</v>
      </c>
      <c r="E132" s="20">
        <v>117</v>
      </c>
      <c r="F132" s="20">
        <v>146</v>
      </c>
      <c r="G132" s="20">
        <v>17082</v>
      </c>
      <c r="H132" s="20">
        <v>155</v>
      </c>
      <c r="I132" s="20">
        <v>168</v>
      </c>
      <c r="J132" s="20">
        <v>13</v>
      </c>
      <c r="K132" s="20">
        <v>360</v>
      </c>
      <c r="L132" s="20">
        <v>4680</v>
      </c>
      <c r="M132" s="20">
        <v>0</v>
      </c>
      <c r="N132" s="20"/>
      <c r="O132" s="21"/>
      <c r="P132" s="21"/>
      <c r="Q132" s="20">
        <v>0</v>
      </c>
      <c r="R132" s="20">
        <v>0</v>
      </c>
      <c r="S132" s="20">
        <v>59734</v>
      </c>
      <c r="T132" s="20"/>
      <c r="U132" s="20">
        <f t="shared" si="12"/>
        <v>81496</v>
      </c>
      <c r="V132" s="21">
        <f t="shared" si="9"/>
        <v>81378</v>
      </c>
      <c r="W132" s="21">
        <f t="shared" si="7"/>
        <v>162874</v>
      </c>
      <c r="X132" s="20">
        <v>162874</v>
      </c>
      <c r="Y132" s="21">
        <f t="shared" si="8"/>
        <v>0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891</v>
      </c>
      <c r="D133" s="20">
        <v>1055</v>
      </c>
      <c r="E133" s="20">
        <v>164</v>
      </c>
      <c r="F133" s="20">
        <v>146</v>
      </c>
      <c r="G133" s="20">
        <v>23944</v>
      </c>
      <c r="H133" s="20">
        <v>168</v>
      </c>
      <c r="I133" s="20">
        <v>185</v>
      </c>
      <c r="J133" s="20">
        <v>17</v>
      </c>
      <c r="K133" s="20">
        <v>360</v>
      </c>
      <c r="L133" s="20">
        <v>6120</v>
      </c>
      <c r="M133" s="20">
        <v>0</v>
      </c>
      <c r="N133" s="20"/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12"/>
        <v>89798</v>
      </c>
      <c r="V133" s="21">
        <f t="shared" si="9"/>
        <v>0</v>
      </c>
      <c r="W133" s="21">
        <f t="shared" si="7"/>
        <v>89798</v>
      </c>
      <c r="X133" s="20">
        <v>89798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1055</v>
      </c>
      <c r="D134" s="20">
        <v>1172</v>
      </c>
      <c r="E134" s="20">
        <v>117</v>
      </c>
      <c r="F134" s="20">
        <v>146</v>
      </c>
      <c r="G134" s="20">
        <v>17082</v>
      </c>
      <c r="H134" s="20">
        <v>185</v>
      </c>
      <c r="I134" s="20">
        <v>196</v>
      </c>
      <c r="J134" s="20">
        <v>11</v>
      </c>
      <c r="K134" s="20">
        <v>360</v>
      </c>
      <c r="L134" s="20">
        <v>3960</v>
      </c>
      <c r="M134" s="20">
        <v>0</v>
      </c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2"/>
        <v>80776</v>
      </c>
      <c r="V134" s="21">
        <f t="shared" si="9"/>
        <v>0</v>
      </c>
      <c r="W134" s="21">
        <f t="shared" si="7"/>
        <v>80776</v>
      </c>
      <c r="X134" s="20"/>
      <c r="Y134" s="21">
        <f t="shared" si="8"/>
        <v>80776</v>
      </c>
      <c r="AA134">
        <f t="shared" si="10"/>
        <v>1</v>
      </c>
    </row>
    <row r="135" spans="1:27" ht="15.75" hidden="1" thickBot="1" x14ac:dyDescent="0.3">
      <c r="A135" s="18"/>
      <c r="B135" s="19" t="s">
        <v>43</v>
      </c>
      <c r="C135" s="20">
        <v>1172</v>
      </c>
      <c r="D135" s="20">
        <v>1274</v>
      </c>
      <c r="E135" s="20">
        <v>102</v>
      </c>
      <c r="F135" s="20">
        <v>146</v>
      </c>
      <c r="G135" s="20">
        <v>14892</v>
      </c>
      <c r="H135" s="20">
        <v>196</v>
      </c>
      <c r="I135" s="20">
        <v>208</v>
      </c>
      <c r="J135" s="20">
        <v>12</v>
      </c>
      <c r="K135" s="20">
        <v>360</v>
      </c>
      <c r="L135" s="20">
        <v>4320</v>
      </c>
      <c r="M135" s="20">
        <v>0</v>
      </c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2"/>
        <v>78946</v>
      </c>
      <c r="V135" s="21">
        <f t="shared" si="9"/>
        <v>80776</v>
      </c>
      <c r="W135" s="21">
        <f t="shared" si="7"/>
        <v>159722</v>
      </c>
      <c r="X135" s="20">
        <v>159722</v>
      </c>
      <c r="Y135" s="21">
        <f t="shared" si="8"/>
        <v>0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1274</v>
      </c>
      <c r="D136" s="20">
        <v>1398</v>
      </c>
      <c r="E136" s="20">
        <v>124</v>
      </c>
      <c r="F136" s="20">
        <v>146</v>
      </c>
      <c r="G136" s="20">
        <v>18104</v>
      </c>
      <c r="H136" s="20">
        <v>208</v>
      </c>
      <c r="I136" s="20">
        <v>224</v>
      </c>
      <c r="J136" s="20">
        <v>16</v>
      </c>
      <c r="K136" s="20">
        <v>360</v>
      </c>
      <c r="L136" s="20">
        <v>5760</v>
      </c>
      <c r="M136" s="20">
        <v>0</v>
      </c>
      <c r="N136" s="20"/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12"/>
        <v>83598</v>
      </c>
      <c r="V136" s="21">
        <f t="shared" si="9"/>
        <v>0</v>
      </c>
      <c r="W136" s="21">
        <f t="shared" ref="W136:W186" si="13">U136+V136</f>
        <v>83598</v>
      </c>
      <c r="X136" s="20"/>
      <c r="Y136" s="21">
        <f t="shared" ref="Y136:Y186" si="14">W136-X136</f>
        <v>83598</v>
      </c>
      <c r="AA136">
        <f t="shared" si="10"/>
        <v>1</v>
      </c>
    </row>
    <row r="137" spans="1:27" ht="15.75" hidden="1" thickBot="1" x14ac:dyDescent="0.3">
      <c r="A137" s="18"/>
      <c r="B137" s="19" t="s">
        <v>45</v>
      </c>
      <c r="C137" s="20">
        <v>1398</v>
      </c>
      <c r="D137" s="20">
        <v>1495</v>
      </c>
      <c r="E137" s="20">
        <v>97</v>
      </c>
      <c r="F137" s="20">
        <v>146</v>
      </c>
      <c r="G137" s="20">
        <v>14162</v>
      </c>
      <c r="H137" s="20">
        <v>224</v>
      </c>
      <c r="I137" s="20">
        <v>236</v>
      </c>
      <c r="J137" s="20">
        <v>12</v>
      </c>
      <c r="K137" s="20">
        <v>360</v>
      </c>
      <c r="L137" s="20">
        <v>4320</v>
      </c>
      <c r="M137" s="20">
        <v>0</v>
      </c>
      <c r="N137" s="20">
        <v>0</v>
      </c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12"/>
        <v>78216</v>
      </c>
      <c r="V137" s="21">
        <f t="shared" ref="V137:V186" si="15">Y136</f>
        <v>83598</v>
      </c>
      <c r="W137" s="21">
        <f t="shared" si="13"/>
        <v>161814</v>
      </c>
      <c r="X137" s="20">
        <v>161814</v>
      </c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1495</v>
      </c>
      <c r="D138" s="20">
        <v>1612</v>
      </c>
      <c r="E138" s="20">
        <v>117</v>
      </c>
      <c r="F138" s="20">
        <v>146</v>
      </c>
      <c r="G138" s="20">
        <v>17082</v>
      </c>
      <c r="H138" s="20">
        <v>236</v>
      </c>
      <c r="I138" s="20">
        <v>254</v>
      </c>
      <c r="J138" s="20">
        <v>18</v>
      </c>
      <c r="K138" s="20">
        <v>360</v>
      </c>
      <c r="L138" s="20">
        <v>6480</v>
      </c>
      <c r="M138" s="20">
        <v>0</v>
      </c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/>
      <c r="U138" s="20">
        <f t="shared" si="12"/>
        <v>103296</v>
      </c>
      <c r="V138" s="21">
        <f t="shared" si="15"/>
        <v>0</v>
      </c>
      <c r="W138" s="21">
        <f t="shared" si="13"/>
        <v>103296</v>
      </c>
      <c r="X138" s="20">
        <v>16541</v>
      </c>
      <c r="Y138" s="21">
        <f t="shared" si="14"/>
        <v>86755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1612</v>
      </c>
      <c r="D139" s="20">
        <v>1710</v>
      </c>
      <c r="E139" s="20">
        <v>98</v>
      </c>
      <c r="F139" s="20">
        <v>146</v>
      </c>
      <c r="G139" s="20">
        <v>14308</v>
      </c>
      <c r="H139" s="20">
        <v>254</v>
      </c>
      <c r="I139" s="20">
        <v>269</v>
      </c>
      <c r="J139" s="20">
        <v>15</v>
      </c>
      <c r="K139" s="20">
        <v>360</v>
      </c>
      <c r="L139" s="20">
        <v>5400</v>
      </c>
      <c r="M139" s="20">
        <v>0</v>
      </c>
      <c r="N139" s="20">
        <v>5000</v>
      </c>
      <c r="O139" s="21"/>
      <c r="P139" s="21"/>
      <c r="Q139" s="20">
        <v>16541</v>
      </c>
      <c r="R139" s="20">
        <v>0</v>
      </c>
      <c r="S139" s="20">
        <v>61536</v>
      </c>
      <c r="T139" s="20"/>
      <c r="U139" s="20">
        <f t="shared" si="12"/>
        <v>102785</v>
      </c>
      <c r="V139" s="21">
        <f t="shared" si="15"/>
        <v>86755</v>
      </c>
      <c r="W139" s="21">
        <f t="shared" si="13"/>
        <v>189540</v>
      </c>
      <c r="X139" s="20">
        <v>189540</v>
      </c>
      <c r="Y139" s="21">
        <f t="shared" si="14"/>
        <v>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1710</v>
      </c>
      <c r="D140" s="20">
        <v>1815</v>
      </c>
      <c r="E140" s="20">
        <v>105</v>
      </c>
      <c r="F140" s="20">
        <v>146</v>
      </c>
      <c r="G140" s="20">
        <v>15330</v>
      </c>
      <c r="H140" s="20">
        <v>269</v>
      </c>
      <c r="I140" s="20">
        <v>290</v>
      </c>
      <c r="J140" s="20">
        <v>21</v>
      </c>
      <c r="K140" s="20">
        <v>360</v>
      </c>
      <c r="L140" s="20">
        <v>7560</v>
      </c>
      <c r="M140" s="20">
        <v>0</v>
      </c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/>
      <c r="U140" s="20">
        <f t="shared" si="12"/>
        <v>89426</v>
      </c>
      <c r="V140" s="21">
        <f t="shared" si="15"/>
        <v>0</v>
      </c>
      <c r="W140" s="21">
        <f t="shared" si="13"/>
        <v>89426</v>
      </c>
      <c r="X140" s="20"/>
      <c r="Y140" s="21">
        <f t="shared" si="14"/>
        <v>89426</v>
      </c>
      <c r="AA140">
        <f t="shared" si="16"/>
        <v>1</v>
      </c>
    </row>
    <row r="141" spans="1:27" ht="15.75" hidden="1" thickBot="1" x14ac:dyDescent="0.3">
      <c r="A141" s="18"/>
      <c r="B141" s="19" t="s">
        <v>37</v>
      </c>
      <c r="C141" s="20">
        <v>1815</v>
      </c>
      <c r="D141" s="20">
        <v>1919</v>
      </c>
      <c r="E141" s="20">
        <v>104</v>
      </c>
      <c r="F141" s="20">
        <v>146</v>
      </c>
      <c r="G141" s="20">
        <v>15184</v>
      </c>
      <c r="H141" s="20">
        <v>290</v>
      </c>
      <c r="I141" s="20">
        <v>308</v>
      </c>
      <c r="J141" s="20">
        <v>18</v>
      </c>
      <c r="K141" s="20">
        <v>360</v>
      </c>
      <c r="L141" s="20">
        <v>6480</v>
      </c>
      <c r="M141" s="20">
        <v>0</v>
      </c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12"/>
        <v>88200</v>
      </c>
      <c r="V141" s="21">
        <f t="shared" si="15"/>
        <v>89426</v>
      </c>
      <c r="W141" s="21">
        <f t="shared" si="13"/>
        <v>177626</v>
      </c>
      <c r="X141" s="20"/>
      <c r="Y141" s="21">
        <f t="shared" si="14"/>
        <v>177626</v>
      </c>
      <c r="AA141">
        <f t="shared" si="16"/>
        <v>2</v>
      </c>
    </row>
    <row r="142" spans="1:27" ht="15.75" hidden="1" thickBot="1" x14ac:dyDescent="0.3">
      <c r="A142" s="18"/>
      <c r="B142" s="19" t="s">
        <v>38</v>
      </c>
      <c r="C142" s="20">
        <v>1919</v>
      </c>
      <c r="D142" s="20">
        <v>2044</v>
      </c>
      <c r="E142" s="20">
        <v>125</v>
      </c>
      <c r="F142" s="20">
        <v>146</v>
      </c>
      <c r="G142" s="20">
        <v>18250</v>
      </c>
      <c r="H142" s="20">
        <v>308</v>
      </c>
      <c r="I142" s="20">
        <v>331</v>
      </c>
      <c r="J142" s="20">
        <v>23</v>
      </c>
      <c r="K142" s="20">
        <v>360</v>
      </c>
      <c r="L142" s="20">
        <v>8280</v>
      </c>
      <c r="M142" s="20">
        <v>0</v>
      </c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/>
      <c r="U142" s="20">
        <f t="shared" si="12"/>
        <v>93066</v>
      </c>
      <c r="V142" s="21">
        <f t="shared" si="15"/>
        <v>177626</v>
      </c>
      <c r="W142" s="21">
        <f t="shared" si="13"/>
        <v>270692</v>
      </c>
      <c r="X142" s="20">
        <v>270692</v>
      </c>
      <c r="Y142" s="21">
        <f t="shared" si="14"/>
        <v>0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2044</v>
      </c>
      <c r="D143" s="20">
        <v>2184</v>
      </c>
      <c r="E143" s="20">
        <v>140</v>
      </c>
      <c r="F143" s="20">
        <v>146</v>
      </c>
      <c r="G143" s="20">
        <v>20440</v>
      </c>
      <c r="H143" s="20">
        <v>331</v>
      </c>
      <c r="I143" s="20">
        <v>347</v>
      </c>
      <c r="J143" s="20">
        <v>16</v>
      </c>
      <c r="K143" s="20">
        <v>360</v>
      </c>
      <c r="L143" s="20">
        <v>5760</v>
      </c>
      <c r="M143" s="20">
        <v>0</v>
      </c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/>
      <c r="U143" s="20">
        <f t="shared" si="12"/>
        <v>92736</v>
      </c>
      <c r="V143" s="21">
        <f t="shared" si="15"/>
        <v>0</v>
      </c>
      <c r="W143" s="21">
        <f t="shared" si="13"/>
        <v>92736</v>
      </c>
      <c r="X143" s="20">
        <v>92736</v>
      </c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2184</v>
      </c>
      <c r="D144" s="20">
        <v>2423</v>
      </c>
      <c r="E144" s="20">
        <v>239</v>
      </c>
      <c r="F144" s="20">
        <v>146</v>
      </c>
      <c r="G144" s="20">
        <v>34894</v>
      </c>
      <c r="H144" s="20">
        <v>347</v>
      </c>
      <c r="I144" s="20">
        <v>362</v>
      </c>
      <c r="J144" s="20">
        <v>15</v>
      </c>
      <c r="K144" s="20">
        <v>360</v>
      </c>
      <c r="L144" s="20">
        <v>5400</v>
      </c>
      <c r="M144" s="20">
        <v>0</v>
      </c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106830</v>
      </c>
      <c r="V144" s="21">
        <f t="shared" si="15"/>
        <v>0</v>
      </c>
      <c r="W144" s="21">
        <f t="shared" si="13"/>
        <v>106830</v>
      </c>
      <c r="X144" s="20">
        <v>106830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2423</v>
      </c>
      <c r="D145" s="20">
        <v>2715</v>
      </c>
      <c r="E145" s="20">
        <v>292</v>
      </c>
      <c r="F145" s="20">
        <v>146</v>
      </c>
      <c r="G145" s="20">
        <v>42632</v>
      </c>
      <c r="H145" s="20">
        <v>362</v>
      </c>
      <c r="I145" s="20">
        <v>379</v>
      </c>
      <c r="J145" s="20">
        <v>17</v>
      </c>
      <c r="K145" s="20">
        <v>360</v>
      </c>
      <c r="L145" s="20">
        <v>6120</v>
      </c>
      <c r="M145" s="20">
        <v>0</v>
      </c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2"/>
        <v>115288</v>
      </c>
      <c r="V145" s="21">
        <f t="shared" si="15"/>
        <v>0</v>
      </c>
      <c r="W145" s="21">
        <f t="shared" si="13"/>
        <v>115288</v>
      </c>
      <c r="X145" s="20">
        <v>115288</v>
      </c>
      <c r="Y145" s="21">
        <f t="shared" si="14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2715</v>
      </c>
      <c r="D146" s="20">
        <v>2851</v>
      </c>
      <c r="E146" s="20">
        <v>136</v>
      </c>
      <c r="F146" s="20">
        <v>146</v>
      </c>
      <c r="G146" s="20">
        <v>19856</v>
      </c>
      <c r="H146" s="20">
        <v>379</v>
      </c>
      <c r="I146" s="20">
        <v>392</v>
      </c>
      <c r="J146" s="20">
        <v>13</v>
      </c>
      <c r="K146" s="20">
        <v>360</v>
      </c>
      <c r="L146" s="20">
        <v>4680</v>
      </c>
      <c r="M146" s="20">
        <v>0</v>
      </c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2"/>
        <v>91072</v>
      </c>
      <c r="V146" s="21">
        <f t="shared" si="15"/>
        <v>0</v>
      </c>
      <c r="W146" s="21">
        <f t="shared" si="13"/>
        <v>91072</v>
      </c>
      <c r="X146" s="20">
        <v>91072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2851</v>
      </c>
      <c r="D147" s="20">
        <v>3019</v>
      </c>
      <c r="E147" s="20">
        <v>168</v>
      </c>
      <c r="F147" s="20">
        <v>146</v>
      </c>
      <c r="G147" s="20">
        <v>24528</v>
      </c>
      <c r="H147" s="20">
        <v>392</v>
      </c>
      <c r="I147" s="20">
        <v>407</v>
      </c>
      <c r="J147" s="20">
        <v>15</v>
      </c>
      <c r="K147" s="20">
        <v>360</v>
      </c>
      <c r="L147" s="20">
        <v>5400</v>
      </c>
      <c r="M147" s="20">
        <v>0</v>
      </c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2"/>
        <v>96464</v>
      </c>
      <c r="V147" s="21">
        <f t="shared" si="15"/>
        <v>0</v>
      </c>
      <c r="W147" s="21">
        <f t="shared" si="13"/>
        <v>96464</v>
      </c>
      <c r="X147" s="20"/>
      <c r="Y147" s="21">
        <f t="shared" si="14"/>
        <v>96464</v>
      </c>
      <c r="AA147">
        <f t="shared" si="16"/>
        <v>1</v>
      </c>
    </row>
    <row r="148" spans="1:27" ht="15.75" hidden="1" thickBot="1" x14ac:dyDescent="0.3">
      <c r="A148" s="18"/>
      <c r="B148" s="19" t="s">
        <v>44</v>
      </c>
      <c r="C148" s="20">
        <v>3019</v>
      </c>
      <c r="D148" s="20">
        <v>3148</v>
      </c>
      <c r="E148" s="20">
        <v>129</v>
      </c>
      <c r="F148" s="20">
        <v>146</v>
      </c>
      <c r="G148" s="20">
        <v>18834</v>
      </c>
      <c r="H148" s="20">
        <v>407</v>
      </c>
      <c r="I148" s="20">
        <v>425</v>
      </c>
      <c r="J148" s="20">
        <v>18</v>
      </c>
      <c r="K148" s="20">
        <v>360</v>
      </c>
      <c r="L148" s="20">
        <v>6480</v>
      </c>
      <c r="M148" s="20">
        <v>0</v>
      </c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2"/>
        <v>91850</v>
      </c>
      <c r="V148" s="21">
        <f t="shared" si="15"/>
        <v>96464</v>
      </c>
      <c r="W148" s="21">
        <f t="shared" si="13"/>
        <v>188314</v>
      </c>
      <c r="X148" s="20">
        <v>188314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3148</v>
      </c>
      <c r="D149" s="20">
        <v>3274</v>
      </c>
      <c r="E149" s="20">
        <v>126</v>
      </c>
      <c r="F149" s="20">
        <v>146</v>
      </c>
      <c r="G149" s="20">
        <v>18396</v>
      </c>
      <c r="H149" s="20">
        <v>425</v>
      </c>
      <c r="I149" s="20">
        <v>443</v>
      </c>
      <c r="J149" s="20">
        <v>18</v>
      </c>
      <c r="K149" s="20">
        <v>360</v>
      </c>
      <c r="L149" s="20">
        <v>6480</v>
      </c>
      <c r="M149" s="20">
        <v>0</v>
      </c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2"/>
        <v>91412</v>
      </c>
      <c r="V149" s="21">
        <f t="shared" si="15"/>
        <v>0</v>
      </c>
      <c r="W149" s="21">
        <f t="shared" si="13"/>
        <v>91412</v>
      </c>
      <c r="X149" s="20"/>
      <c r="Y149" s="21">
        <f t="shared" si="14"/>
        <v>91412</v>
      </c>
      <c r="AA149">
        <f t="shared" si="16"/>
        <v>1</v>
      </c>
    </row>
    <row r="150" spans="1:27" ht="15.75" hidden="1" thickBot="1" x14ac:dyDescent="0.3">
      <c r="A150" s="18"/>
      <c r="B150" s="19" t="s">
        <v>46</v>
      </c>
      <c r="C150" s="20">
        <v>3274</v>
      </c>
      <c r="D150" s="20">
        <v>3408</v>
      </c>
      <c r="E150" s="20">
        <v>134</v>
      </c>
      <c r="F150" s="20">
        <v>146</v>
      </c>
      <c r="G150" s="20">
        <v>19564</v>
      </c>
      <c r="H150" s="20">
        <v>443</v>
      </c>
      <c r="I150" s="20">
        <v>463</v>
      </c>
      <c r="J150" s="20">
        <v>20</v>
      </c>
      <c r="K150" s="20">
        <v>360</v>
      </c>
      <c r="L150" s="20">
        <v>7200</v>
      </c>
      <c r="M150" s="20">
        <v>0</v>
      </c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2"/>
        <v>95300</v>
      </c>
      <c r="V150" s="21">
        <f t="shared" si="15"/>
        <v>91412</v>
      </c>
      <c r="W150" s="21">
        <f t="shared" si="13"/>
        <v>186712</v>
      </c>
      <c r="X150" s="20">
        <v>186712</v>
      </c>
      <c r="Y150" s="21">
        <f t="shared" si="14"/>
        <v>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3408</v>
      </c>
      <c r="D151" s="20">
        <v>3536</v>
      </c>
      <c r="E151" s="20">
        <v>128</v>
      </c>
      <c r="F151" s="20">
        <v>146</v>
      </c>
      <c r="G151" s="20">
        <v>18688</v>
      </c>
      <c r="H151" s="20">
        <v>463</v>
      </c>
      <c r="I151" s="20">
        <v>484</v>
      </c>
      <c r="J151" s="20">
        <v>21</v>
      </c>
      <c r="K151" s="20">
        <v>360</v>
      </c>
      <c r="L151" s="20">
        <v>7560</v>
      </c>
      <c r="M151" s="20">
        <v>0</v>
      </c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12"/>
        <v>97643</v>
      </c>
      <c r="V151" s="21">
        <f t="shared" si="15"/>
        <v>0</v>
      </c>
      <c r="W151" s="21">
        <f t="shared" si="13"/>
        <v>97643</v>
      </c>
      <c r="X151" s="20">
        <v>97643</v>
      </c>
      <c r="Y151" s="21">
        <f t="shared" si="14"/>
        <v>0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3536</v>
      </c>
      <c r="D152" s="20">
        <v>3643</v>
      </c>
      <c r="E152" s="20">
        <v>107</v>
      </c>
      <c r="F152" s="20">
        <v>146</v>
      </c>
      <c r="G152" s="20">
        <v>15622</v>
      </c>
      <c r="H152" s="20">
        <v>484</v>
      </c>
      <c r="I152" s="20">
        <v>502</v>
      </c>
      <c r="J152" s="20">
        <v>18</v>
      </c>
      <c r="K152" s="20">
        <v>360</v>
      </c>
      <c r="L152" s="20">
        <v>6480</v>
      </c>
      <c r="M152" s="20">
        <v>0</v>
      </c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2"/>
        <v>93497</v>
      </c>
      <c r="V152" s="21">
        <f t="shared" si="15"/>
        <v>0</v>
      </c>
      <c r="W152" s="21">
        <f t="shared" si="13"/>
        <v>93497</v>
      </c>
      <c r="X152" s="20"/>
      <c r="Y152" s="21">
        <f t="shared" si="14"/>
        <v>93497</v>
      </c>
      <c r="AA152">
        <f t="shared" si="16"/>
        <v>1</v>
      </c>
    </row>
    <row r="153" spans="1:27" ht="15.75" hidden="1" thickBot="1" x14ac:dyDescent="0.3">
      <c r="A153" s="18"/>
      <c r="B153" s="19" t="s">
        <v>37</v>
      </c>
      <c r="C153" s="20">
        <v>3643</v>
      </c>
      <c r="D153" s="20">
        <v>3767</v>
      </c>
      <c r="E153" s="20">
        <v>124</v>
      </c>
      <c r="F153" s="20">
        <v>146</v>
      </c>
      <c r="G153" s="20">
        <v>18104</v>
      </c>
      <c r="H153" s="20">
        <v>502</v>
      </c>
      <c r="I153" s="20">
        <v>521</v>
      </c>
      <c r="J153" s="20">
        <v>19</v>
      </c>
      <c r="K153" s="20">
        <v>360</v>
      </c>
      <c r="L153" s="20">
        <v>6840</v>
      </c>
      <c r="M153" s="20">
        <v>0</v>
      </c>
      <c r="N153" s="20">
        <v>11959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2"/>
        <v>101298</v>
      </c>
      <c r="V153" s="21">
        <f t="shared" si="15"/>
        <v>93497</v>
      </c>
      <c r="W153" s="21">
        <f t="shared" si="13"/>
        <v>194795</v>
      </c>
      <c r="X153" s="20">
        <v>194795</v>
      </c>
      <c r="Y153" s="21">
        <f t="shared" si="14"/>
        <v>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3767</v>
      </c>
      <c r="D154" s="20">
        <v>3884</v>
      </c>
      <c r="E154" s="20">
        <v>117</v>
      </c>
      <c r="F154" s="20">
        <v>146</v>
      </c>
      <c r="G154" s="20">
        <v>17082</v>
      </c>
      <c r="H154" s="20">
        <v>521</v>
      </c>
      <c r="I154" s="20">
        <v>539</v>
      </c>
      <c r="J154" s="20">
        <v>18</v>
      </c>
      <c r="K154" s="20">
        <v>360</v>
      </c>
      <c r="L154" s="20">
        <v>6480</v>
      </c>
      <c r="M154" s="20">
        <v>0</v>
      </c>
      <c r="N154" s="20">
        <v>11959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2"/>
        <v>99916</v>
      </c>
      <c r="V154" s="21">
        <f t="shared" si="15"/>
        <v>0</v>
      </c>
      <c r="W154" s="21">
        <f t="shared" si="13"/>
        <v>99916</v>
      </c>
      <c r="X154" s="20">
        <v>99916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3884</v>
      </c>
      <c r="D155" s="20">
        <v>4009</v>
      </c>
      <c r="E155" s="20">
        <v>125</v>
      </c>
      <c r="F155" s="20">
        <v>146</v>
      </c>
      <c r="G155" s="20">
        <v>18250</v>
      </c>
      <c r="H155" s="20">
        <v>539</v>
      </c>
      <c r="I155" s="20">
        <v>553</v>
      </c>
      <c r="J155" s="20">
        <v>14</v>
      </c>
      <c r="K155" s="20">
        <v>360</v>
      </c>
      <c r="L155" s="20">
        <v>5040</v>
      </c>
      <c r="M155" s="20">
        <v>0</v>
      </c>
      <c r="N155" s="20">
        <v>11959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2"/>
        <v>99644</v>
      </c>
      <c r="V155" s="21">
        <f t="shared" si="15"/>
        <v>0</v>
      </c>
      <c r="W155" s="21">
        <f t="shared" si="13"/>
        <v>99644</v>
      </c>
      <c r="X155" s="20"/>
      <c r="Y155" s="21">
        <f t="shared" si="14"/>
        <v>99644</v>
      </c>
      <c r="AA155">
        <f t="shared" si="16"/>
        <v>1</v>
      </c>
    </row>
    <row r="156" spans="1:27" ht="15.75" hidden="1" thickBot="1" x14ac:dyDescent="0.3">
      <c r="A156" s="18"/>
      <c r="B156" s="19" t="s">
        <v>40</v>
      </c>
      <c r="C156" s="20">
        <v>4009</v>
      </c>
      <c r="D156" s="20">
        <v>4112</v>
      </c>
      <c r="E156" s="20">
        <v>103</v>
      </c>
      <c r="F156" s="20">
        <v>146</v>
      </c>
      <c r="G156" s="20">
        <v>15038</v>
      </c>
      <c r="H156" s="20">
        <v>553</v>
      </c>
      <c r="I156" s="20">
        <v>559</v>
      </c>
      <c r="J156" s="20">
        <v>6</v>
      </c>
      <c r="K156" s="20">
        <v>360</v>
      </c>
      <c r="L156" s="20">
        <v>2160</v>
      </c>
      <c r="M156" s="20">
        <v>0</v>
      </c>
      <c r="N156" s="20">
        <v>11959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2"/>
        <v>93552</v>
      </c>
      <c r="V156" s="21">
        <f t="shared" si="15"/>
        <v>99644</v>
      </c>
      <c r="W156" s="21">
        <f t="shared" si="13"/>
        <v>193196</v>
      </c>
      <c r="X156" s="20">
        <v>193196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4112</v>
      </c>
      <c r="D157" s="20">
        <v>4325</v>
      </c>
      <c r="E157" s="20">
        <v>213</v>
      </c>
      <c r="F157" s="20">
        <v>146</v>
      </c>
      <c r="G157" s="20">
        <v>31098</v>
      </c>
      <c r="H157" s="20">
        <v>559</v>
      </c>
      <c r="I157" s="20">
        <v>574</v>
      </c>
      <c r="J157" s="20">
        <v>15</v>
      </c>
      <c r="K157" s="20">
        <v>360</v>
      </c>
      <c r="L157" s="20">
        <v>5400</v>
      </c>
      <c r="M157" s="20">
        <v>0</v>
      </c>
      <c r="N157" s="20">
        <v>11959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112852</v>
      </c>
      <c r="V157" s="21">
        <f t="shared" si="15"/>
        <v>0</v>
      </c>
      <c r="W157" s="21">
        <f t="shared" si="13"/>
        <v>112852</v>
      </c>
      <c r="X157" s="20"/>
      <c r="Y157" s="21">
        <f t="shared" si="14"/>
        <v>112852</v>
      </c>
      <c r="AA157">
        <f t="shared" si="16"/>
        <v>1</v>
      </c>
    </row>
    <row r="158" spans="1:27" ht="15.75" hidden="1" thickBot="1" x14ac:dyDescent="0.3">
      <c r="A158" s="18"/>
      <c r="B158" s="19" t="s">
        <v>42</v>
      </c>
      <c r="C158" s="20">
        <v>4325</v>
      </c>
      <c r="D158" s="20">
        <v>4546</v>
      </c>
      <c r="E158" s="20">
        <v>221</v>
      </c>
      <c r="F158" s="20">
        <v>146</v>
      </c>
      <c r="G158" s="20">
        <v>32266</v>
      </c>
      <c r="H158" s="20">
        <v>574</v>
      </c>
      <c r="I158" s="20">
        <v>586</v>
      </c>
      <c r="J158" s="20">
        <v>12</v>
      </c>
      <c r="K158" s="20">
        <v>360</v>
      </c>
      <c r="L158" s="20">
        <v>4320</v>
      </c>
      <c r="M158" s="20">
        <v>0</v>
      </c>
      <c r="N158" s="20">
        <v>11959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112940</v>
      </c>
      <c r="V158" s="21">
        <f t="shared" si="15"/>
        <v>112852</v>
      </c>
      <c r="W158" s="21">
        <f t="shared" si="13"/>
        <v>225792</v>
      </c>
      <c r="X158" s="20">
        <v>225792</v>
      </c>
      <c r="Y158" s="21">
        <f t="shared" si="14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4546</v>
      </c>
      <c r="D159" s="20">
        <v>4718</v>
      </c>
      <c r="E159" s="20">
        <v>172</v>
      </c>
      <c r="F159" s="20">
        <v>146</v>
      </c>
      <c r="G159" s="20">
        <v>25112</v>
      </c>
      <c r="H159" s="20">
        <v>586</v>
      </c>
      <c r="I159" s="20">
        <v>605</v>
      </c>
      <c r="J159" s="20">
        <v>19</v>
      </c>
      <c r="K159" s="20">
        <v>360</v>
      </c>
      <c r="L159" s="20">
        <v>6840</v>
      </c>
      <c r="M159" s="20">
        <v>0</v>
      </c>
      <c r="N159" s="20">
        <v>11959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108306</v>
      </c>
      <c r="V159" s="21">
        <f t="shared" si="15"/>
        <v>0</v>
      </c>
      <c r="W159" s="21">
        <f t="shared" si="13"/>
        <v>108306</v>
      </c>
      <c r="X159" s="20"/>
      <c r="Y159" s="21">
        <f t="shared" si="14"/>
        <v>108306</v>
      </c>
      <c r="AA159">
        <f t="shared" si="16"/>
        <v>1</v>
      </c>
    </row>
    <row r="160" spans="1:27" ht="15.75" hidden="1" thickBot="1" x14ac:dyDescent="0.3">
      <c r="A160" s="18"/>
      <c r="B160" s="19" t="s">
        <v>44</v>
      </c>
      <c r="C160" s="20">
        <v>4718</v>
      </c>
      <c r="D160" s="20">
        <v>4847</v>
      </c>
      <c r="E160" s="20">
        <v>129</v>
      </c>
      <c r="F160" s="20">
        <v>146</v>
      </c>
      <c r="G160" s="20">
        <v>18834</v>
      </c>
      <c r="H160" s="20">
        <v>605</v>
      </c>
      <c r="I160" s="20">
        <v>618</v>
      </c>
      <c r="J160" s="20">
        <v>13</v>
      </c>
      <c r="K160" s="20">
        <v>360</v>
      </c>
      <c r="L160" s="20">
        <v>4680</v>
      </c>
      <c r="M160" s="20">
        <v>0</v>
      </c>
      <c r="N160" s="20">
        <v>11959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si="12"/>
        <v>99868</v>
      </c>
      <c r="V160" s="21">
        <f t="shared" si="15"/>
        <v>108306</v>
      </c>
      <c r="W160" s="21">
        <f t="shared" si="13"/>
        <v>208174</v>
      </c>
      <c r="X160" s="20">
        <v>208174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4847</v>
      </c>
      <c r="D161" s="20">
        <v>4965</v>
      </c>
      <c r="E161" s="20">
        <v>118</v>
      </c>
      <c r="F161" s="20">
        <v>146</v>
      </c>
      <c r="G161" s="20">
        <v>17228</v>
      </c>
      <c r="H161" s="20">
        <v>618</v>
      </c>
      <c r="I161" s="20">
        <v>635</v>
      </c>
      <c r="J161" s="20">
        <v>17</v>
      </c>
      <c r="K161" s="20">
        <v>360</v>
      </c>
      <c r="L161" s="20">
        <v>6120</v>
      </c>
      <c r="M161" s="20">
        <v>0</v>
      </c>
      <c r="N161" s="20">
        <v>11959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ref="U161:U192" si="17">G161+L161+M161+R161+S161+N161+Q161+T161</f>
        <v>99702</v>
      </c>
      <c r="V161" s="21">
        <f t="shared" si="15"/>
        <v>0</v>
      </c>
      <c r="W161" s="21">
        <f t="shared" si="13"/>
        <v>99702</v>
      </c>
      <c r="X161" s="20"/>
      <c r="Y161" s="21">
        <f t="shared" si="14"/>
        <v>99702</v>
      </c>
      <c r="AA161">
        <f t="shared" si="16"/>
        <v>1</v>
      </c>
    </row>
    <row r="162" spans="1:27" ht="15.75" hidden="1" thickBot="1" x14ac:dyDescent="0.3">
      <c r="A162" s="18"/>
      <c r="B162" s="19" t="s">
        <v>46</v>
      </c>
      <c r="C162" s="20">
        <v>4965</v>
      </c>
      <c r="D162" s="20">
        <v>5077</v>
      </c>
      <c r="E162" s="20">
        <v>112</v>
      </c>
      <c r="F162" s="20">
        <v>146</v>
      </c>
      <c r="G162" s="20">
        <v>16352</v>
      </c>
      <c r="H162" s="20">
        <v>635</v>
      </c>
      <c r="I162" s="20">
        <v>690</v>
      </c>
      <c r="J162" s="20">
        <v>55</v>
      </c>
      <c r="K162" s="20">
        <v>360</v>
      </c>
      <c r="L162" s="20">
        <v>19800</v>
      </c>
      <c r="M162" s="20">
        <v>0</v>
      </c>
      <c r="N162" s="20">
        <v>11665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si="17"/>
        <v>112212</v>
      </c>
      <c r="V162" s="21">
        <f t="shared" si="15"/>
        <v>99702</v>
      </c>
      <c r="W162" s="21">
        <f t="shared" si="13"/>
        <v>211914</v>
      </c>
      <c r="X162" s="20">
        <v>211914</v>
      </c>
      <c r="Y162" s="21">
        <f t="shared" si="14"/>
        <v>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5077</v>
      </c>
      <c r="D163" s="20">
        <v>5180</v>
      </c>
      <c r="E163" s="20">
        <v>103</v>
      </c>
      <c r="F163" s="20">
        <v>146</v>
      </c>
      <c r="G163" s="20">
        <v>15038</v>
      </c>
      <c r="H163" s="20">
        <v>690</v>
      </c>
      <c r="I163" s="20">
        <v>711</v>
      </c>
      <c r="J163" s="20">
        <v>21</v>
      </c>
      <c r="K163" s="20">
        <v>360</v>
      </c>
      <c r="L163" s="20">
        <v>7560</v>
      </c>
      <c r="M163" s="20">
        <v>0</v>
      </c>
      <c r="N163" s="20">
        <v>11665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108658</v>
      </c>
      <c r="V163" s="21">
        <f t="shared" si="15"/>
        <v>0</v>
      </c>
      <c r="W163" s="21">
        <f t="shared" si="13"/>
        <v>108658</v>
      </c>
      <c r="X163" s="20"/>
      <c r="Y163" s="21">
        <f t="shared" si="14"/>
        <v>108658</v>
      </c>
      <c r="AA163">
        <f t="shared" si="16"/>
        <v>1</v>
      </c>
    </row>
    <row r="164" spans="1:27" ht="15.75" hidden="1" thickBot="1" x14ac:dyDescent="0.3">
      <c r="A164" s="18"/>
      <c r="B164" s="19" t="s">
        <v>36</v>
      </c>
      <c r="C164" s="20">
        <v>5180</v>
      </c>
      <c r="D164" s="20">
        <v>5293</v>
      </c>
      <c r="E164" s="20">
        <v>113</v>
      </c>
      <c r="F164" s="20">
        <v>146</v>
      </c>
      <c r="G164" s="20">
        <v>16498</v>
      </c>
      <c r="H164" s="20">
        <v>711</v>
      </c>
      <c r="I164" s="20">
        <v>732</v>
      </c>
      <c r="J164" s="20">
        <v>21</v>
      </c>
      <c r="K164" s="20">
        <v>360</v>
      </c>
      <c r="L164" s="20">
        <v>7560</v>
      </c>
      <c r="M164" s="20">
        <v>0</v>
      </c>
      <c r="N164" s="20">
        <v>11665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110118</v>
      </c>
      <c r="V164" s="21">
        <f t="shared" si="15"/>
        <v>108658</v>
      </c>
      <c r="W164" s="21">
        <f t="shared" si="13"/>
        <v>218776</v>
      </c>
      <c r="X164" s="20">
        <v>218776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5293</v>
      </c>
      <c r="D165" s="20">
        <v>5419</v>
      </c>
      <c r="E165" s="20">
        <v>126</v>
      </c>
      <c r="F165" s="20">
        <v>146</v>
      </c>
      <c r="G165" s="20">
        <v>18396</v>
      </c>
      <c r="H165" s="20">
        <v>732</v>
      </c>
      <c r="I165" s="20">
        <v>753</v>
      </c>
      <c r="J165" s="20">
        <v>21</v>
      </c>
      <c r="K165" s="20">
        <v>360</v>
      </c>
      <c r="L165" s="20">
        <v>7560</v>
      </c>
      <c r="M165" s="20">
        <v>0</v>
      </c>
      <c r="N165" s="20">
        <v>11665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7"/>
        <v>112016</v>
      </c>
      <c r="V165" s="21">
        <f t="shared" si="15"/>
        <v>0</v>
      </c>
      <c r="W165" s="21">
        <f t="shared" si="13"/>
        <v>112016</v>
      </c>
      <c r="X165" s="20"/>
      <c r="Y165" s="21">
        <f t="shared" si="14"/>
        <v>112016</v>
      </c>
      <c r="AA165">
        <f t="shared" si="16"/>
        <v>1</v>
      </c>
    </row>
    <row r="166" spans="1:27" ht="15.75" hidden="1" thickBot="1" x14ac:dyDescent="0.3">
      <c r="A166" s="18"/>
      <c r="B166" s="19" t="s">
        <v>38</v>
      </c>
      <c r="C166" s="20">
        <v>5419</v>
      </c>
      <c r="D166" s="20">
        <v>5547</v>
      </c>
      <c r="E166" s="20">
        <v>128</v>
      </c>
      <c r="F166" s="20">
        <v>146</v>
      </c>
      <c r="G166" s="20">
        <v>18688</v>
      </c>
      <c r="H166" s="20">
        <v>753</v>
      </c>
      <c r="I166" s="20">
        <v>769</v>
      </c>
      <c r="J166" s="20">
        <v>16</v>
      </c>
      <c r="K166" s="20">
        <v>360</v>
      </c>
      <c r="L166" s="20">
        <v>5760</v>
      </c>
      <c r="M166" s="20">
        <v>0</v>
      </c>
      <c r="N166" s="20">
        <v>11709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17"/>
        <v>110552</v>
      </c>
      <c r="V166" s="21">
        <f t="shared" si="15"/>
        <v>112016</v>
      </c>
      <c r="W166" s="21">
        <f t="shared" si="13"/>
        <v>222568</v>
      </c>
      <c r="X166" s="20">
        <v>222568</v>
      </c>
      <c r="Y166" s="21">
        <f t="shared" si="14"/>
        <v>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5547</v>
      </c>
      <c r="D167" s="20">
        <v>5662</v>
      </c>
      <c r="E167" s="20">
        <v>115</v>
      </c>
      <c r="F167" s="20">
        <v>146</v>
      </c>
      <c r="G167" s="20">
        <v>16790</v>
      </c>
      <c r="H167" s="20">
        <v>769</v>
      </c>
      <c r="I167" s="20">
        <v>838</v>
      </c>
      <c r="J167" s="20">
        <v>69</v>
      </c>
      <c r="K167" s="20">
        <v>360</v>
      </c>
      <c r="L167" s="20">
        <v>24840</v>
      </c>
      <c r="M167" s="20">
        <v>0</v>
      </c>
      <c r="N167" s="20">
        <v>11709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127734</v>
      </c>
      <c r="V167" s="21">
        <f t="shared" si="15"/>
        <v>0</v>
      </c>
      <c r="W167" s="21">
        <f t="shared" si="13"/>
        <v>127734</v>
      </c>
      <c r="X167" s="20">
        <v>127734</v>
      </c>
      <c r="Y167" s="21">
        <f t="shared" si="14"/>
        <v>0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5662</v>
      </c>
      <c r="D168" s="20">
        <v>5856</v>
      </c>
      <c r="E168" s="20">
        <v>194</v>
      </c>
      <c r="F168" s="20">
        <v>146</v>
      </c>
      <c r="G168" s="20">
        <v>28324</v>
      </c>
      <c r="H168" s="20">
        <v>838</v>
      </c>
      <c r="I168" s="20">
        <v>849</v>
      </c>
      <c r="J168" s="20">
        <v>11</v>
      </c>
      <c r="K168" s="20">
        <v>360</v>
      </c>
      <c r="L168" s="20">
        <v>3960</v>
      </c>
      <c r="M168" s="20">
        <v>0</v>
      </c>
      <c r="N168" s="20">
        <v>11709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118388</v>
      </c>
      <c r="V168" s="21">
        <f t="shared" si="15"/>
        <v>0</v>
      </c>
      <c r="W168" s="21">
        <f t="shared" si="13"/>
        <v>118388</v>
      </c>
      <c r="X168" s="20"/>
      <c r="Y168" s="21">
        <f t="shared" si="14"/>
        <v>118388</v>
      </c>
      <c r="AA168">
        <f t="shared" si="16"/>
        <v>1</v>
      </c>
    </row>
    <row r="169" spans="1:27" ht="15.75" hidden="1" thickBot="1" x14ac:dyDescent="0.3">
      <c r="A169" s="18"/>
      <c r="B169" s="19" t="s">
        <v>41</v>
      </c>
      <c r="C169" s="20">
        <v>5856</v>
      </c>
      <c r="D169" s="20">
        <v>6159</v>
      </c>
      <c r="E169" s="20">
        <v>303</v>
      </c>
      <c r="F169" s="20">
        <v>146</v>
      </c>
      <c r="G169" s="20">
        <v>44238</v>
      </c>
      <c r="H169" s="20">
        <v>849</v>
      </c>
      <c r="I169" s="20">
        <v>863</v>
      </c>
      <c r="J169" s="20">
        <v>14</v>
      </c>
      <c r="K169" s="20">
        <v>360</v>
      </c>
      <c r="L169" s="20">
        <v>5040</v>
      </c>
      <c r="M169" s="20">
        <v>0</v>
      </c>
      <c r="N169" s="20">
        <v>11315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134988</v>
      </c>
      <c r="V169" s="21">
        <f t="shared" si="15"/>
        <v>118388</v>
      </c>
      <c r="W169" s="21">
        <f t="shared" si="13"/>
        <v>253376</v>
      </c>
      <c r="X169" s="20">
        <v>253376</v>
      </c>
      <c r="Y169" s="21">
        <f t="shared" si="14"/>
        <v>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6159</v>
      </c>
      <c r="D170" s="20">
        <v>6341</v>
      </c>
      <c r="E170" s="20">
        <v>182</v>
      </c>
      <c r="F170" s="20">
        <v>146</v>
      </c>
      <c r="G170" s="20">
        <v>26572</v>
      </c>
      <c r="H170" s="20">
        <v>863</v>
      </c>
      <c r="I170" s="20">
        <v>875</v>
      </c>
      <c r="J170" s="20">
        <v>12</v>
      </c>
      <c r="K170" s="20">
        <v>360</v>
      </c>
      <c r="L170" s="20">
        <v>4320</v>
      </c>
      <c r="M170" s="20">
        <v>0</v>
      </c>
      <c r="N170" s="20">
        <v>11315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116602</v>
      </c>
      <c r="V170" s="21">
        <f t="shared" si="15"/>
        <v>0</v>
      </c>
      <c r="W170" s="21">
        <f t="shared" si="13"/>
        <v>116602</v>
      </c>
      <c r="X170" s="20"/>
      <c r="Y170" s="21">
        <f t="shared" si="14"/>
        <v>116602</v>
      </c>
      <c r="AA170">
        <f t="shared" si="16"/>
        <v>1</v>
      </c>
    </row>
    <row r="171" spans="1:27" ht="15.75" hidden="1" thickBot="1" x14ac:dyDescent="0.3">
      <c r="A171" s="18"/>
      <c r="B171" s="19" t="s">
        <v>43</v>
      </c>
      <c r="C171" s="20">
        <v>6341</v>
      </c>
      <c r="D171" s="20">
        <v>6477</v>
      </c>
      <c r="E171" s="20">
        <v>136</v>
      </c>
      <c r="F171" s="20">
        <v>146</v>
      </c>
      <c r="G171" s="20">
        <v>19856</v>
      </c>
      <c r="H171" s="20">
        <v>875</v>
      </c>
      <c r="I171" s="20">
        <v>893</v>
      </c>
      <c r="J171" s="20">
        <v>18</v>
      </c>
      <c r="K171" s="20">
        <v>360</v>
      </c>
      <c r="L171" s="20">
        <v>6480</v>
      </c>
      <c r="M171" s="20">
        <v>0</v>
      </c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107731</v>
      </c>
      <c r="V171" s="21">
        <f t="shared" si="15"/>
        <v>116602</v>
      </c>
      <c r="W171" s="21">
        <f t="shared" si="13"/>
        <v>224333</v>
      </c>
      <c r="X171" s="20">
        <v>224333</v>
      </c>
      <c r="Y171" s="21">
        <f t="shared" si="14"/>
        <v>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6477</v>
      </c>
      <c r="D172" s="20">
        <v>6582</v>
      </c>
      <c r="E172" s="20">
        <v>105</v>
      </c>
      <c r="F172" s="20">
        <v>146</v>
      </c>
      <c r="G172" s="20">
        <v>15330</v>
      </c>
      <c r="H172" s="20">
        <v>893</v>
      </c>
      <c r="I172" s="20">
        <v>907</v>
      </c>
      <c r="J172" s="20">
        <v>14</v>
      </c>
      <c r="K172" s="20">
        <v>360</v>
      </c>
      <c r="L172" s="20">
        <v>5040</v>
      </c>
      <c r="M172" s="20">
        <v>0</v>
      </c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101765</v>
      </c>
      <c r="V172" s="21">
        <f t="shared" si="15"/>
        <v>0</v>
      </c>
      <c r="W172" s="21">
        <f t="shared" si="13"/>
        <v>101765</v>
      </c>
      <c r="X172" s="20">
        <v>101765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6582</v>
      </c>
      <c r="D173" s="20">
        <v>6688</v>
      </c>
      <c r="E173" s="20">
        <v>106</v>
      </c>
      <c r="F173" s="20">
        <v>146</v>
      </c>
      <c r="G173" s="20">
        <v>15476</v>
      </c>
      <c r="H173" s="20">
        <v>907</v>
      </c>
      <c r="I173" s="20">
        <v>925</v>
      </c>
      <c r="J173" s="20">
        <v>18</v>
      </c>
      <c r="K173" s="20">
        <v>360</v>
      </c>
      <c r="L173" s="20">
        <v>6480</v>
      </c>
      <c r="M173" s="20">
        <v>0</v>
      </c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103351</v>
      </c>
      <c r="V173" s="21">
        <f t="shared" si="15"/>
        <v>0</v>
      </c>
      <c r="W173" s="21">
        <f t="shared" si="13"/>
        <v>103351</v>
      </c>
      <c r="X173" s="20"/>
      <c r="Y173" s="21">
        <f t="shared" si="14"/>
        <v>103351</v>
      </c>
      <c r="AA173">
        <f t="shared" si="16"/>
        <v>1</v>
      </c>
    </row>
    <row r="174" spans="1:27" ht="15.75" hidden="1" thickBot="1" x14ac:dyDescent="0.3">
      <c r="A174" s="18"/>
      <c r="B174" s="19" t="s">
        <v>46</v>
      </c>
      <c r="C174" s="20">
        <v>6688</v>
      </c>
      <c r="D174" s="20">
        <v>6800</v>
      </c>
      <c r="E174" s="20">
        <v>112</v>
      </c>
      <c r="F174" s="20">
        <v>146</v>
      </c>
      <c r="G174" s="20">
        <v>16352</v>
      </c>
      <c r="H174" s="20">
        <v>925</v>
      </c>
      <c r="I174" s="20">
        <v>944</v>
      </c>
      <c r="J174" s="20">
        <v>19</v>
      </c>
      <c r="K174" s="20">
        <v>360</v>
      </c>
      <c r="L174" s="20">
        <v>6840</v>
      </c>
      <c r="M174" s="20">
        <v>0</v>
      </c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104587</v>
      </c>
      <c r="V174" s="21">
        <f t="shared" si="15"/>
        <v>103351</v>
      </c>
      <c r="W174" s="21">
        <f t="shared" si="13"/>
        <v>207938</v>
      </c>
      <c r="X174" s="20">
        <v>207938</v>
      </c>
      <c r="Y174" s="21">
        <f t="shared" si="14"/>
        <v>0</v>
      </c>
      <c r="AA174">
        <f t="shared" si="16"/>
        <v>0</v>
      </c>
    </row>
    <row r="175" spans="1:27" ht="15.75" hidden="1" thickBot="1" x14ac:dyDescent="0.3">
      <c r="A175" s="18">
        <v>2017</v>
      </c>
      <c r="B175" s="38" t="s">
        <v>35</v>
      </c>
      <c r="C175" s="39">
        <v>6800</v>
      </c>
      <c r="D175" s="39">
        <v>6912</v>
      </c>
      <c r="E175" s="39">
        <v>112</v>
      </c>
      <c r="F175" s="39">
        <v>146</v>
      </c>
      <c r="G175" s="69">
        <v>16352</v>
      </c>
      <c r="H175" s="39">
        <v>944</v>
      </c>
      <c r="I175" s="48">
        <v>966</v>
      </c>
      <c r="J175" s="39">
        <v>22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12298</v>
      </c>
      <c r="M175" s="69">
        <v>3731</v>
      </c>
      <c r="N175" s="69">
        <v>7000</v>
      </c>
      <c r="O175" s="41"/>
      <c r="P175" s="41"/>
      <c r="Q175" s="69">
        <v>0</v>
      </c>
      <c r="R175" s="69">
        <v>0</v>
      </c>
      <c r="S175" s="69">
        <v>76410</v>
      </c>
      <c r="T175" s="69"/>
      <c r="U175" s="69">
        <f t="shared" si="17"/>
        <v>115791</v>
      </c>
      <c r="V175" s="41">
        <f t="shared" si="15"/>
        <v>0</v>
      </c>
      <c r="W175" s="41">
        <f t="shared" si="13"/>
        <v>115791</v>
      </c>
      <c r="X175" s="49"/>
      <c r="Y175" s="41">
        <f t="shared" si="14"/>
        <v>115791</v>
      </c>
      <c r="AA175">
        <f t="shared" si="16"/>
        <v>1</v>
      </c>
    </row>
    <row r="176" spans="1:27" ht="15.75" hidden="1" thickBot="1" x14ac:dyDescent="0.3">
      <c r="A176" s="18"/>
      <c r="B176" s="43" t="s">
        <v>36</v>
      </c>
      <c r="C176" s="44">
        <v>6912</v>
      </c>
      <c r="D176" s="44">
        <v>7017</v>
      </c>
      <c r="E176" s="44">
        <v>105</v>
      </c>
      <c r="F176" s="44">
        <v>146</v>
      </c>
      <c r="G176" s="70">
        <v>15330</v>
      </c>
      <c r="H176" s="44">
        <v>966</v>
      </c>
      <c r="I176" s="50">
        <v>983</v>
      </c>
      <c r="J176" s="44">
        <v>17</v>
      </c>
      <c r="K176" s="44">
        <f>IF(J176&lt;=120,559,IF(AND(J176&gt;=121,J176&lt;=150),739,IF(AND(J176&gt;=151,J176&lt;=200),1279,IF(J176&gt;=201,2359,))))</f>
        <v>559</v>
      </c>
      <c r="L176" s="70">
        <f t="shared" ref="L176:L186" si="18">IF(K176=559,K176*J176,IF(K176=739,120*559+(J176-120)*739,IF(K176=1279,120*559+30*739+(J176-150)*1279,IF(K176=2359,120*559+30*739+50*1279+(J176-200)*2359,))))</f>
        <v>9503</v>
      </c>
      <c r="M176" s="70">
        <v>3731</v>
      </c>
      <c r="N176" s="70">
        <v>7000</v>
      </c>
      <c r="O176" s="46"/>
      <c r="P176" s="46"/>
      <c r="Q176" s="70">
        <v>0</v>
      </c>
      <c r="R176" s="70">
        <v>0</v>
      </c>
      <c r="S176" s="70">
        <v>76410</v>
      </c>
      <c r="T176" s="70"/>
      <c r="U176" s="70">
        <f t="shared" si="17"/>
        <v>111974</v>
      </c>
      <c r="V176" s="46">
        <f t="shared" si="15"/>
        <v>115791</v>
      </c>
      <c r="W176" s="46">
        <f t="shared" si="13"/>
        <v>227765</v>
      </c>
      <c r="X176" s="51">
        <v>227765</v>
      </c>
      <c r="Y176" s="46">
        <f t="shared" si="14"/>
        <v>0</v>
      </c>
      <c r="AA176">
        <f t="shared" si="16"/>
        <v>0</v>
      </c>
    </row>
    <row r="177" spans="1:27" ht="15.75" hidden="1" thickBot="1" x14ac:dyDescent="0.3">
      <c r="A177" s="18"/>
      <c r="B177" s="43" t="s">
        <v>37</v>
      </c>
      <c r="C177" s="44">
        <v>7017</v>
      </c>
      <c r="D177" s="44">
        <v>7148</v>
      </c>
      <c r="E177" s="44">
        <v>131</v>
      </c>
      <c r="F177" s="44">
        <v>146</v>
      </c>
      <c r="G177" s="70">
        <v>19126</v>
      </c>
      <c r="H177" s="44">
        <v>983</v>
      </c>
      <c r="I177" s="50">
        <v>1008</v>
      </c>
      <c r="J177" s="44">
        <v>25</v>
      </c>
      <c r="K177" s="44">
        <f t="shared" ref="K177:K182" si="19">IF(J177&lt;=120,559,IF(AND(J177&gt;=121,J177&lt;=150),739,IF(AND(J177&gt;=151,J177&lt;=200),1279,IF(J177&gt;=201,2359,))))</f>
        <v>559</v>
      </c>
      <c r="L177" s="70">
        <f t="shared" si="18"/>
        <v>13975</v>
      </c>
      <c r="M177" s="70">
        <v>3731</v>
      </c>
      <c r="N177" s="70">
        <v>7000</v>
      </c>
      <c r="O177" s="46"/>
      <c r="P177" s="46"/>
      <c r="Q177" s="70">
        <v>0</v>
      </c>
      <c r="R177" s="70">
        <v>0</v>
      </c>
      <c r="S177" s="70">
        <v>76410</v>
      </c>
      <c r="T177" s="70"/>
      <c r="U177" s="70">
        <f t="shared" si="17"/>
        <v>120242</v>
      </c>
      <c r="V177" s="46">
        <f t="shared" si="15"/>
        <v>0</v>
      </c>
      <c r="W177" s="46">
        <f t="shared" si="13"/>
        <v>120242</v>
      </c>
      <c r="X177" s="51"/>
      <c r="Y177" s="46">
        <f t="shared" si="14"/>
        <v>120242</v>
      </c>
      <c r="AA177">
        <f t="shared" si="16"/>
        <v>1</v>
      </c>
    </row>
    <row r="178" spans="1:27" ht="15.75" hidden="1" thickBot="1" x14ac:dyDescent="0.3">
      <c r="A178" s="18"/>
      <c r="B178" s="43" t="s">
        <v>38</v>
      </c>
      <c r="C178" s="44">
        <v>7148</v>
      </c>
      <c r="D178" s="44">
        <v>7251</v>
      </c>
      <c r="E178" s="44">
        <v>103</v>
      </c>
      <c r="F178" s="44">
        <v>146</v>
      </c>
      <c r="G178" s="70">
        <v>15038</v>
      </c>
      <c r="H178" s="44">
        <v>1008</v>
      </c>
      <c r="I178" s="50">
        <v>1028</v>
      </c>
      <c r="J178" s="44">
        <v>20</v>
      </c>
      <c r="K178" s="44">
        <f t="shared" si="19"/>
        <v>559</v>
      </c>
      <c r="L178" s="70">
        <f t="shared" si="18"/>
        <v>11180</v>
      </c>
      <c r="M178" s="70">
        <v>3731</v>
      </c>
      <c r="N178" s="70">
        <v>7000</v>
      </c>
      <c r="O178" s="46"/>
      <c r="P178" s="46"/>
      <c r="Q178" s="70">
        <v>0</v>
      </c>
      <c r="R178" s="70">
        <v>0</v>
      </c>
      <c r="S178" s="70">
        <v>76410</v>
      </c>
      <c r="T178" s="70"/>
      <c r="U178" s="70">
        <f t="shared" si="17"/>
        <v>113359</v>
      </c>
      <c r="V178" s="46">
        <f t="shared" si="15"/>
        <v>120242</v>
      </c>
      <c r="W178" s="46">
        <f t="shared" si="13"/>
        <v>233601</v>
      </c>
      <c r="X178" s="51">
        <v>233601</v>
      </c>
      <c r="Y178" s="46">
        <f t="shared" si="14"/>
        <v>0</v>
      </c>
      <c r="AA178">
        <f t="shared" si="16"/>
        <v>0</v>
      </c>
    </row>
    <row r="179" spans="1:27" ht="15.75" hidden="1" thickBot="1" x14ac:dyDescent="0.3">
      <c r="A179" s="18"/>
      <c r="B179" s="43" t="s">
        <v>39</v>
      </c>
      <c r="C179" s="44">
        <v>7251</v>
      </c>
      <c r="D179" s="44">
        <v>7389</v>
      </c>
      <c r="E179" s="44">
        <v>138</v>
      </c>
      <c r="F179" s="44">
        <v>146</v>
      </c>
      <c r="G179" s="70">
        <v>20148</v>
      </c>
      <c r="H179" s="44">
        <v>1028</v>
      </c>
      <c r="I179" s="50">
        <v>1029</v>
      </c>
      <c r="J179" s="44">
        <v>1</v>
      </c>
      <c r="K179" s="44">
        <f t="shared" si="19"/>
        <v>559</v>
      </c>
      <c r="L179" s="70">
        <f t="shared" si="18"/>
        <v>559</v>
      </c>
      <c r="M179" s="70">
        <v>3731</v>
      </c>
      <c r="N179" s="70">
        <v>7000</v>
      </c>
      <c r="O179" s="46"/>
      <c r="P179" s="46"/>
      <c r="Q179" s="70">
        <v>0</v>
      </c>
      <c r="R179" s="70">
        <v>0</v>
      </c>
      <c r="S179" s="70">
        <v>76410</v>
      </c>
      <c r="T179" s="70"/>
      <c r="U179" s="70">
        <f t="shared" si="17"/>
        <v>107848</v>
      </c>
      <c r="V179" s="46">
        <f t="shared" si="15"/>
        <v>0</v>
      </c>
      <c r="W179" s="46">
        <f t="shared" si="13"/>
        <v>107848</v>
      </c>
      <c r="X179" s="51"/>
      <c r="Y179" s="46">
        <f t="shared" si="14"/>
        <v>107848</v>
      </c>
      <c r="AA179">
        <f t="shared" si="16"/>
        <v>1</v>
      </c>
    </row>
    <row r="180" spans="1:27" ht="15.75" hidden="1" thickBot="1" x14ac:dyDescent="0.3">
      <c r="A180" s="18"/>
      <c r="B180" s="43" t="s">
        <v>40</v>
      </c>
      <c r="C180" s="44">
        <v>7389</v>
      </c>
      <c r="D180" s="44">
        <v>7626</v>
      </c>
      <c r="E180" s="44">
        <v>237</v>
      </c>
      <c r="F180" s="44">
        <v>146</v>
      </c>
      <c r="G180" s="70">
        <v>34602</v>
      </c>
      <c r="H180" s="44">
        <v>1029</v>
      </c>
      <c r="I180" s="50">
        <v>1040</v>
      </c>
      <c r="J180" s="44">
        <v>11</v>
      </c>
      <c r="K180" s="44">
        <f t="shared" si="19"/>
        <v>559</v>
      </c>
      <c r="L180" s="70">
        <f t="shared" si="18"/>
        <v>6149</v>
      </c>
      <c r="M180" s="70">
        <v>3731</v>
      </c>
      <c r="N180" s="70">
        <v>7000</v>
      </c>
      <c r="O180" s="46"/>
      <c r="P180" s="46"/>
      <c r="Q180" s="70">
        <v>0</v>
      </c>
      <c r="R180" s="70">
        <v>0</v>
      </c>
      <c r="S180" s="70">
        <v>76410</v>
      </c>
      <c r="T180" s="70"/>
      <c r="U180" s="70">
        <f t="shared" si="17"/>
        <v>127892</v>
      </c>
      <c r="V180" s="46">
        <f t="shared" si="15"/>
        <v>107848</v>
      </c>
      <c r="W180" s="46">
        <f t="shared" si="13"/>
        <v>235740</v>
      </c>
      <c r="X180" s="51">
        <v>235740</v>
      </c>
      <c r="Y180" s="46">
        <f t="shared" si="14"/>
        <v>0</v>
      </c>
      <c r="AA180">
        <f t="shared" si="16"/>
        <v>0</v>
      </c>
    </row>
    <row r="181" spans="1:27" ht="15.75" hidden="1" thickBot="1" x14ac:dyDescent="0.3">
      <c r="A181" s="18"/>
      <c r="B181" s="43" t="s">
        <v>41</v>
      </c>
      <c r="C181" s="44">
        <v>7626</v>
      </c>
      <c r="D181" s="44">
        <v>7859</v>
      </c>
      <c r="E181" s="44">
        <v>233</v>
      </c>
      <c r="F181" s="44">
        <v>146</v>
      </c>
      <c r="G181" s="70">
        <v>34018</v>
      </c>
      <c r="H181" s="44">
        <v>1040</v>
      </c>
      <c r="I181" s="50">
        <v>1050</v>
      </c>
      <c r="J181" s="44">
        <v>10</v>
      </c>
      <c r="K181" s="44">
        <f t="shared" si="19"/>
        <v>559</v>
      </c>
      <c r="L181" s="70">
        <f t="shared" si="18"/>
        <v>5590</v>
      </c>
      <c r="M181" s="70">
        <v>3731</v>
      </c>
      <c r="N181" s="70">
        <v>7000</v>
      </c>
      <c r="O181" s="46"/>
      <c r="P181" s="46"/>
      <c r="Q181" s="70">
        <v>0</v>
      </c>
      <c r="R181" s="70">
        <v>0</v>
      </c>
      <c r="S181" s="70">
        <v>76410</v>
      </c>
      <c r="T181" s="70"/>
      <c r="U181" s="70">
        <f t="shared" si="17"/>
        <v>126749</v>
      </c>
      <c r="V181" s="46">
        <f t="shared" si="15"/>
        <v>0</v>
      </c>
      <c r="W181" s="46">
        <f t="shared" si="13"/>
        <v>126749</v>
      </c>
      <c r="X181" s="51"/>
      <c r="Y181" s="46">
        <f t="shared" si="14"/>
        <v>126749</v>
      </c>
      <c r="AA181">
        <f t="shared" si="16"/>
        <v>1</v>
      </c>
    </row>
    <row r="182" spans="1:27" ht="15.75" hidden="1" thickBot="1" x14ac:dyDescent="0.3">
      <c r="A182" s="18"/>
      <c r="B182" s="43" t="s">
        <v>42</v>
      </c>
      <c r="C182" s="44">
        <v>7859</v>
      </c>
      <c r="D182" s="44">
        <v>8103</v>
      </c>
      <c r="E182" s="44">
        <f>D182-C182</f>
        <v>244</v>
      </c>
      <c r="F182" s="44">
        <v>146</v>
      </c>
      <c r="G182" s="70">
        <f>F182*E182</f>
        <v>35624</v>
      </c>
      <c r="H182" s="44">
        <v>1050</v>
      </c>
      <c r="I182" s="50">
        <v>1058</v>
      </c>
      <c r="J182" s="44">
        <f>I182-H182</f>
        <v>8</v>
      </c>
      <c r="K182" s="44">
        <f t="shared" si="19"/>
        <v>559</v>
      </c>
      <c r="L182" s="70">
        <f t="shared" si="18"/>
        <v>4472</v>
      </c>
      <c r="M182" s="70">
        <v>3731</v>
      </c>
      <c r="N182" s="70">
        <v>7981</v>
      </c>
      <c r="O182" s="46"/>
      <c r="P182" s="46"/>
      <c r="Q182" s="70">
        <v>0</v>
      </c>
      <c r="R182" s="70">
        <v>0</v>
      </c>
      <c r="S182" s="70">
        <v>76410</v>
      </c>
      <c r="T182" s="70"/>
      <c r="U182" s="70">
        <f t="shared" si="17"/>
        <v>128218</v>
      </c>
      <c r="V182" s="46">
        <f t="shared" si="15"/>
        <v>126749</v>
      </c>
      <c r="W182" s="46">
        <f t="shared" si="13"/>
        <v>254967</v>
      </c>
      <c r="X182" s="51">
        <v>254967</v>
      </c>
      <c r="Y182" s="46">
        <f t="shared" si="14"/>
        <v>0</v>
      </c>
      <c r="AA182">
        <f t="shared" si="16"/>
        <v>0</v>
      </c>
    </row>
    <row r="183" spans="1:27" ht="15.75" hidden="1" thickBot="1" x14ac:dyDescent="0.3">
      <c r="A183" s="18"/>
      <c r="B183" s="43" t="s">
        <v>43</v>
      </c>
      <c r="C183" s="44">
        <f>D182</f>
        <v>8103</v>
      </c>
      <c r="D183" s="44">
        <v>8316</v>
      </c>
      <c r="E183" s="44">
        <f t="shared" ref="E183:E186" si="20">D183-C183</f>
        <v>213</v>
      </c>
      <c r="F183" s="44">
        <v>146</v>
      </c>
      <c r="G183" s="70">
        <f t="shared" ref="G183:G186" si="21">F183*E183</f>
        <v>31098</v>
      </c>
      <c r="H183" s="44">
        <f>I182</f>
        <v>1058</v>
      </c>
      <c r="I183" s="44">
        <v>1071</v>
      </c>
      <c r="J183" s="44">
        <f t="shared" ref="J183:J186" si="22">I183-H183</f>
        <v>13</v>
      </c>
      <c r="K183" s="44">
        <v>559</v>
      </c>
      <c r="L183" s="70">
        <f t="shared" si="18"/>
        <v>7267</v>
      </c>
      <c r="M183" s="70">
        <v>3731</v>
      </c>
      <c r="N183" s="70">
        <v>7997</v>
      </c>
      <c r="O183" s="46"/>
      <c r="P183" s="46"/>
      <c r="Q183" s="70">
        <v>0</v>
      </c>
      <c r="R183" s="70">
        <v>0</v>
      </c>
      <c r="S183" s="70">
        <v>76410</v>
      </c>
      <c r="T183" s="70"/>
      <c r="U183" s="70">
        <f t="shared" si="17"/>
        <v>126503</v>
      </c>
      <c r="V183" s="46">
        <f t="shared" si="15"/>
        <v>0</v>
      </c>
      <c r="W183" s="46">
        <f t="shared" si="13"/>
        <v>126503</v>
      </c>
      <c r="X183" s="73"/>
      <c r="Y183" s="46">
        <f t="shared" si="14"/>
        <v>126503</v>
      </c>
    </row>
    <row r="184" spans="1:27" ht="15.75" hidden="1" thickBot="1" x14ac:dyDescent="0.3">
      <c r="A184" s="18"/>
      <c r="B184" s="43" t="s">
        <v>44</v>
      </c>
      <c r="C184" s="44">
        <f t="shared" ref="C184:C186" si="23">D183</f>
        <v>8316</v>
      </c>
      <c r="D184" s="44">
        <v>8482</v>
      </c>
      <c r="E184" s="44">
        <f t="shared" si="20"/>
        <v>166</v>
      </c>
      <c r="F184" s="44">
        <v>146</v>
      </c>
      <c r="G184" s="70">
        <f t="shared" si="21"/>
        <v>24236</v>
      </c>
      <c r="H184" s="44">
        <f t="shared" ref="H184:H186" si="24">I183</f>
        <v>1071</v>
      </c>
      <c r="I184" s="44">
        <v>1087</v>
      </c>
      <c r="J184" s="44">
        <f t="shared" si="22"/>
        <v>16</v>
      </c>
      <c r="K184" s="44">
        <v>559</v>
      </c>
      <c r="L184" s="70">
        <f t="shared" si="18"/>
        <v>8944</v>
      </c>
      <c r="M184" s="70">
        <v>3731</v>
      </c>
      <c r="N184" s="70">
        <v>7990</v>
      </c>
      <c r="O184" s="46"/>
      <c r="P184" s="46"/>
      <c r="Q184" s="70">
        <v>0</v>
      </c>
      <c r="R184" s="70">
        <v>0</v>
      </c>
      <c r="S184" s="70">
        <v>76410</v>
      </c>
      <c r="T184" s="70"/>
      <c r="U184" s="70">
        <f t="shared" si="17"/>
        <v>121311</v>
      </c>
      <c r="V184" s="46">
        <f t="shared" si="15"/>
        <v>126503</v>
      </c>
      <c r="W184" s="46">
        <f t="shared" si="13"/>
        <v>247814</v>
      </c>
      <c r="X184" s="73">
        <v>247814</v>
      </c>
      <c r="Y184" s="46">
        <f t="shared" si="14"/>
        <v>0</v>
      </c>
    </row>
    <row r="185" spans="1:27" ht="15.75" hidden="1" thickBot="1" x14ac:dyDescent="0.3">
      <c r="A185" s="18"/>
      <c r="B185" s="43" t="s">
        <v>45</v>
      </c>
      <c r="C185" s="44">
        <f t="shared" si="23"/>
        <v>8482</v>
      </c>
      <c r="D185" s="44">
        <v>8601</v>
      </c>
      <c r="E185" s="44">
        <f t="shared" si="20"/>
        <v>119</v>
      </c>
      <c r="F185" s="44">
        <v>146</v>
      </c>
      <c r="G185" s="70">
        <f t="shared" si="21"/>
        <v>17374</v>
      </c>
      <c r="H185" s="44">
        <f t="shared" si="24"/>
        <v>1087</v>
      </c>
      <c r="I185" s="44">
        <v>1106</v>
      </c>
      <c r="J185" s="44">
        <f t="shared" si="22"/>
        <v>19</v>
      </c>
      <c r="K185" s="44">
        <v>559</v>
      </c>
      <c r="L185" s="70">
        <f t="shared" si="18"/>
        <v>10621</v>
      </c>
      <c r="M185" s="70">
        <v>3731</v>
      </c>
      <c r="N185" s="70">
        <v>8019</v>
      </c>
      <c r="O185" s="46"/>
      <c r="P185" s="46"/>
      <c r="Q185" s="70">
        <v>0</v>
      </c>
      <c r="R185" s="70">
        <v>0</v>
      </c>
      <c r="S185" s="70">
        <v>76410</v>
      </c>
      <c r="T185" s="70"/>
      <c r="U185" s="70">
        <f t="shared" si="17"/>
        <v>116155</v>
      </c>
      <c r="V185" s="46">
        <f t="shared" si="15"/>
        <v>0</v>
      </c>
      <c r="W185" s="46">
        <f t="shared" si="13"/>
        <v>116155</v>
      </c>
      <c r="X185" s="73"/>
      <c r="Y185" s="46">
        <f t="shared" si="14"/>
        <v>116155</v>
      </c>
    </row>
    <row r="186" spans="1:27" ht="15.75" hidden="1" thickBot="1" x14ac:dyDescent="0.3">
      <c r="A186" s="18"/>
      <c r="B186" s="83" t="s">
        <v>46</v>
      </c>
      <c r="C186" s="84">
        <f t="shared" si="23"/>
        <v>8601</v>
      </c>
      <c r="D186" s="84">
        <v>8687</v>
      </c>
      <c r="E186" s="84">
        <f t="shared" si="20"/>
        <v>86</v>
      </c>
      <c r="F186" s="84">
        <v>146</v>
      </c>
      <c r="G186" s="35">
        <f t="shared" si="21"/>
        <v>12556</v>
      </c>
      <c r="H186" s="84">
        <f t="shared" si="24"/>
        <v>1106</v>
      </c>
      <c r="I186" s="84">
        <v>1122</v>
      </c>
      <c r="J186" s="84">
        <f t="shared" si="22"/>
        <v>16</v>
      </c>
      <c r="K186" s="84">
        <f t="shared" ref="K186:K198" si="25">IF(J186&lt;=120,559,IF(AND(J186&gt;=121,J186&lt;=150),739,IF(AND(J186&gt;=151,J186&lt;=200),1279,IF(J186&gt;=201,2359,))))</f>
        <v>559</v>
      </c>
      <c r="L186" s="35">
        <f t="shared" si="18"/>
        <v>8944</v>
      </c>
      <c r="M186" s="35">
        <v>3731</v>
      </c>
      <c r="N186" s="35">
        <v>8039</v>
      </c>
      <c r="O186" s="46"/>
      <c r="P186" s="46"/>
      <c r="Q186" s="35">
        <v>0</v>
      </c>
      <c r="R186" s="35">
        <v>0</v>
      </c>
      <c r="S186" s="35">
        <v>76410</v>
      </c>
      <c r="T186" s="35"/>
      <c r="U186" s="35">
        <f t="shared" si="17"/>
        <v>109680</v>
      </c>
      <c r="V186" s="36">
        <f t="shared" si="15"/>
        <v>116155</v>
      </c>
      <c r="W186" s="36">
        <f t="shared" si="13"/>
        <v>225835</v>
      </c>
      <c r="X186" s="85">
        <v>225835</v>
      </c>
      <c r="Y186" s="36">
        <f t="shared" si="14"/>
        <v>0</v>
      </c>
    </row>
    <row r="187" spans="1:27" ht="15.75" hidden="1" thickBot="1" x14ac:dyDescent="0.3">
      <c r="A187">
        <v>2018</v>
      </c>
      <c r="B187" s="38" t="s">
        <v>35</v>
      </c>
      <c r="C187" s="39">
        <f t="shared" ref="C187:C198" si="26">D186</f>
        <v>8687</v>
      </c>
      <c r="D187" s="39">
        <v>8814</v>
      </c>
      <c r="E187" s="39">
        <f t="shared" ref="E187:E198" si="27">D187-C187</f>
        <v>127</v>
      </c>
      <c r="F187" s="39">
        <v>146</v>
      </c>
      <c r="G187" s="69">
        <f t="shared" ref="G187:G198" si="28">F187*E187</f>
        <v>18542</v>
      </c>
      <c r="H187" s="39">
        <f t="shared" ref="H187:H198" si="29">I186</f>
        <v>1122</v>
      </c>
      <c r="I187" s="39">
        <v>1149</v>
      </c>
      <c r="J187" s="39">
        <f t="shared" ref="J187:J198" si="30">I187-H187</f>
        <v>27</v>
      </c>
      <c r="K187" s="39">
        <f t="shared" si="25"/>
        <v>559</v>
      </c>
      <c r="L187" s="69">
        <f t="shared" ref="L187:L198" si="31">IF(K187=559,K187*J187,IF(K187=739,120*559+(J187-120)*739,IF(K187=1279,120*559+30*739+(J187-150)*1279,IF(K187=2359,120*559+30*739+50*1279+(J187-200)*2359,))))</f>
        <v>15093</v>
      </c>
      <c r="M187" s="69">
        <v>3731</v>
      </c>
      <c r="N187" s="69">
        <v>8047</v>
      </c>
      <c r="O187" s="41"/>
      <c r="P187" s="41"/>
      <c r="Q187" s="69">
        <v>0</v>
      </c>
      <c r="R187" s="69">
        <v>0</v>
      </c>
      <c r="S187" s="69">
        <v>78144</v>
      </c>
      <c r="T187" s="69"/>
      <c r="U187" s="69">
        <f t="shared" si="17"/>
        <v>123557</v>
      </c>
      <c r="V187" s="41">
        <f t="shared" ref="V187:V198" si="32">Y186</f>
        <v>0</v>
      </c>
      <c r="W187" s="41">
        <f t="shared" ref="W187:W198" si="33">U187+V187</f>
        <v>123557</v>
      </c>
      <c r="X187" s="74"/>
      <c r="Y187" s="41">
        <f t="shared" ref="Y187:Y198" si="34">W187-X187</f>
        <v>123557</v>
      </c>
    </row>
    <row r="188" spans="1:27" ht="15.75" hidden="1" thickBot="1" x14ac:dyDescent="0.3">
      <c r="B188" s="43" t="s">
        <v>36</v>
      </c>
      <c r="C188" s="44">
        <f t="shared" si="26"/>
        <v>8814</v>
      </c>
      <c r="D188" s="44">
        <v>8909</v>
      </c>
      <c r="E188" s="44">
        <f t="shared" si="27"/>
        <v>95</v>
      </c>
      <c r="F188" s="44">
        <v>146</v>
      </c>
      <c r="G188" s="70">
        <f t="shared" si="28"/>
        <v>13870</v>
      </c>
      <c r="H188" s="44">
        <f t="shared" si="29"/>
        <v>1149</v>
      </c>
      <c r="I188" s="44">
        <v>1167</v>
      </c>
      <c r="J188" s="44">
        <f t="shared" si="30"/>
        <v>18</v>
      </c>
      <c r="K188" s="44">
        <f t="shared" si="25"/>
        <v>559</v>
      </c>
      <c r="L188" s="70">
        <f t="shared" si="31"/>
        <v>10062</v>
      </c>
      <c r="M188" s="70">
        <v>3731</v>
      </c>
      <c r="N188" s="70">
        <v>8077</v>
      </c>
      <c r="O188" s="46"/>
      <c r="P188" s="46"/>
      <c r="Q188" s="70">
        <v>0</v>
      </c>
      <c r="R188" s="70">
        <v>0</v>
      </c>
      <c r="S188" s="70">
        <v>78144</v>
      </c>
      <c r="T188" s="70"/>
      <c r="U188" s="70">
        <f t="shared" si="17"/>
        <v>113884</v>
      </c>
      <c r="V188" s="46">
        <f t="shared" si="32"/>
        <v>123557</v>
      </c>
      <c r="W188" s="46">
        <f t="shared" si="33"/>
        <v>237441</v>
      </c>
      <c r="X188" s="73">
        <v>237441</v>
      </c>
      <c r="Y188" s="46">
        <f t="shared" si="34"/>
        <v>0</v>
      </c>
    </row>
    <row r="189" spans="1:27" ht="15.75" hidden="1" thickBot="1" x14ac:dyDescent="0.3">
      <c r="B189" s="43" t="s">
        <v>37</v>
      </c>
      <c r="C189" s="44">
        <f t="shared" si="26"/>
        <v>8909</v>
      </c>
      <c r="D189" s="44">
        <v>9021</v>
      </c>
      <c r="E189" s="44">
        <f t="shared" si="27"/>
        <v>112</v>
      </c>
      <c r="F189" s="44">
        <v>146</v>
      </c>
      <c r="G189" s="70">
        <f t="shared" si="28"/>
        <v>16352</v>
      </c>
      <c r="H189" s="44">
        <f t="shared" si="29"/>
        <v>1167</v>
      </c>
      <c r="I189" s="44">
        <v>1188</v>
      </c>
      <c r="J189" s="44">
        <f t="shared" si="30"/>
        <v>21</v>
      </c>
      <c r="K189" s="44">
        <f t="shared" si="25"/>
        <v>559</v>
      </c>
      <c r="L189" s="70">
        <f t="shared" si="31"/>
        <v>11739</v>
      </c>
      <c r="M189" s="70">
        <v>3731</v>
      </c>
      <c r="N189" s="70">
        <v>8090</v>
      </c>
      <c r="O189" s="46"/>
      <c r="P189" s="46"/>
      <c r="Q189" s="70">
        <v>0</v>
      </c>
      <c r="R189" s="70">
        <v>0</v>
      </c>
      <c r="S189" s="70">
        <v>78144</v>
      </c>
      <c r="T189" s="70"/>
      <c r="U189" s="70">
        <f t="shared" si="17"/>
        <v>118056</v>
      </c>
      <c r="V189" s="46">
        <f t="shared" si="32"/>
        <v>0</v>
      </c>
      <c r="W189" s="46">
        <f t="shared" si="33"/>
        <v>118056</v>
      </c>
      <c r="X189" s="73"/>
      <c r="Y189" s="46">
        <f t="shared" si="34"/>
        <v>118056</v>
      </c>
    </row>
    <row r="190" spans="1:27" ht="15.75" hidden="1" thickBot="1" x14ac:dyDescent="0.3">
      <c r="B190" s="43" t="s">
        <v>38</v>
      </c>
      <c r="C190" s="44">
        <f t="shared" si="26"/>
        <v>9021</v>
      </c>
      <c r="D190" s="44">
        <v>9142</v>
      </c>
      <c r="E190" s="44">
        <f t="shared" si="27"/>
        <v>121</v>
      </c>
      <c r="F190" s="44">
        <v>146</v>
      </c>
      <c r="G190" s="70">
        <f t="shared" si="28"/>
        <v>17666</v>
      </c>
      <c r="H190" s="44">
        <f t="shared" si="29"/>
        <v>1188</v>
      </c>
      <c r="I190" s="44">
        <v>1207</v>
      </c>
      <c r="J190" s="44">
        <f t="shared" si="30"/>
        <v>19</v>
      </c>
      <c r="K190" s="44">
        <f t="shared" si="25"/>
        <v>559</v>
      </c>
      <c r="L190" s="70">
        <f t="shared" si="31"/>
        <v>10621</v>
      </c>
      <c r="M190" s="70">
        <v>3731</v>
      </c>
      <c r="N190" s="70">
        <v>8101</v>
      </c>
      <c r="O190" s="46"/>
      <c r="P190" s="46"/>
      <c r="Q190" s="70">
        <v>0</v>
      </c>
      <c r="R190" s="70">
        <v>0</v>
      </c>
      <c r="S190" s="70">
        <v>78144</v>
      </c>
      <c r="T190" s="70"/>
      <c r="U190" s="70">
        <f t="shared" si="17"/>
        <v>118263</v>
      </c>
      <c r="V190" s="46">
        <f t="shared" si="32"/>
        <v>118056</v>
      </c>
      <c r="W190" s="46">
        <f t="shared" si="33"/>
        <v>236319</v>
      </c>
      <c r="X190" s="73">
        <v>236319</v>
      </c>
      <c r="Y190" s="46">
        <f t="shared" si="34"/>
        <v>0</v>
      </c>
    </row>
    <row r="191" spans="1:27" ht="15.75" hidden="1" thickBot="1" x14ac:dyDescent="0.3">
      <c r="B191" s="43" t="s">
        <v>39</v>
      </c>
      <c r="C191" s="44">
        <f t="shared" si="26"/>
        <v>9142</v>
      </c>
      <c r="D191" s="44">
        <v>9318</v>
      </c>
      <c r="E191" s="44">
        <f t="shared" si="27"/>
        <v>176</v>
      </c>
      <c r="F191" s="44">
        <v>146</v>
      </c>
      <c r="G191" s="70">
        <f t="shared" si="28"/>
        <v>25696</v>
      </c>
      <c r="H191" s="44">
        <f t="shared" si="29"/>
        <v>1207</v>
      </c>
      <c r="I191" s="44">
        <v>1225</v>
      </c>
      <c r="J191" s="44">
        <f t="shared" si="30"/>
        <v>18</v>
      </c>
      <c r="K191" s="44">
        <f t="shared" si="25"/>
        <v>559</v>
      </c>
      <c r="L191" s="70">
        <f t="shared" si="31"/>
        <v>10062</v>
      </c>
      <c r="M191" s="70">
        <v>3731</v>
      </c>
      <c r="N191" s="70">
        <v>8123</v>
      </c>
      <c r="O191" s="46"/>
      <c r="P191" s="46"/>
      <c r="Q191" s="70">
        <v>0</v>
      </c>
      <c r="R191" s="70">
        <v>0</v>
      </c>
      <c r="S191" s="70">
        <v>78144</v>
      </c>
      <c r="T191" s="70"/>
      <c r="U191" s="70">
        <f t="shared" si="17"/>
        <v>125756</v>
      </c>
      <c r="V191" s="46">
        <f t="shared" si="32"/>
        <v>0</v>
      </c>
      <c r="W191" s="46">
        <f t="shared" si="33"/>
        <v>125756</v>
      </c>
      <c r="X191" s="73">
        <v>125756</v>
      </c>
      <c r="Y191" s="46">
        <f t="shared" si="34"/>
        <v>0</v>
      </c>
    </row>
    <row r="192" spans="1:27" ht="15.75" hidden="1" thickBot="1" x14ac:dyDescent="0.3">
      <c r="B192" s="43" t="s">
        <v>40</v>
      </c>
      <c r="C192" s="44">
        <f t="shared" si="26"/>
        <v>9318</v>
      </c>
      <c r="D192" s="44">
        <v>9597</v>
      </c>
      <c r="E192" s="44">
        <f t="shared" si="27"/>
        <v>279</v>
      </c>
      <c r="F192" s="44">
        <v>146</v>
      </c>
      <c r="G192" s="70">
        <f t="shared" si="28"/>
        <v>40734</v>
      </c>
      <c r="H192" s="44">
        <f t="shared" si="29"/>
        <v>1225</v>
      </c>
      <c r="I192" s="44">
        <v>1236</v>
      </c>
      <c r="J192" s="44">
        <f t="shared" si="30"/>
        <v>11</v>
      </c>
      <c r="K192" s="44">
        <f t="shared" si="25"/>
        <v>559</v>
      </c>
      <c r="L192" s="70">
        <f t="shared" si="31"/>
        <v>6149</v>
      </c>
      <c r="M192" s="70">
        <v>3731</v>
      </c>
      <c r="N192" s="70">
        <v>8148</v>
      </c>
      <c r="O192" s="46"/>
      <c r="P192" s="46"/>
      <c r="Q192" s="70">
        <v>0</v>
      </c>
      <c r="R192" s="70">
        <v>0</v>
      </c>
      <c r="S192" s="70">
        <v>78144</v>
      </c>
      <c r="T192" s="70"/>
      <c r="U192" s="70">
        <f t="shared" si="17"/>
        <v>136906</v>
      </c>
      <c r="V192" s="46">
        <f t="shared" si="32"/>
        <v>0</v>
      </c>
      <c r="W192" s="46">
        <f t="shared" si="33"/>
        <v>136906</v>
      </c>
      <c r="X192" s="73"/>
      <c r="Y192" s="46">
        <f t="shared" si="34"/>
        <v>136906</v>
      </c>
    </row>
    <row r="193" spans="1:25" ht="15.75" hidden="1" thickBot="1" x14ac:dyDescent="0.3">
      <c r="B193" s="43" t="s">
        <v>41</v>
      </c>
      <c r="C193" s="44">
        <f t="shared" si="26"/>
        <v>9597</v>
      </c>
      <c r="D193" s="44">
        <v>9874</v>
      </c>
      <c r="E193" s="44">
        <f t="shared" si="27"/>
        <v>277</v>
      </c>
      <c r="F193" s="44">
        <v>146</v>
      </c>
      <c r="G193" s="70">
        <f t="shared" si="28"/>
        <v>40442</v>
      </c>
      <c r="H193" s="44">
        <f t="shared" si="29"/>
        <v>1236</v>
      </c>
      <c r="I193" s="44">
        <v>1249</v>
      </c>
      <c r="J193" s="44">
        <f t="shared" si="30"/>
        <v>13</v>
      </c>
      <c r="K193" s="44">
        <f t="shared" si="25"/>
        <v>559</v>
      </c>
      <c r="L193" s="70">
        <f t="shared" si="31"/>
        <v>7267</v>
      </c>
      <c r="M193" s="70">
        <v>3731</v>
      </c>
      <c r="N193" s="70">
        <v>8161</v>
      </c>
      <c r="O193" s="46"/>
      <c r="P193" s="46"/>
      <c r="Q193" s="70">
        <v>0</v>
      </c>
      <c r="R193" s="70">
        <v>0</v>
      </c>
      <c r="S193" s="70">
        <v>78144</v>
      </c>
      <c r="T193" s="70"/>
      <c r="U193" s="70">
        <f t="shared" ref="U193:U222" si="35">G193+L193+M193+R193+S193+N193+Q193+T193</f>
        <v>137745</v>
      </c>
      <c r="V193" s="46">
        <f t="shared" si="32"/>
        <v>136906</v>
      </c>
      <c r="W193" s="46">
        <f t="shared" si="33"/>
        <v>274651</v>
      </c>
      <c r="X193" s="73">
        <v>274651</v>
      </c>
      <c r="Y193" s="46">
        <f t="shared" si="34"/>
        <v>0</v>
      </c>
    </row>
    <row r="194" spans="1:25" ht="15.75" hidden="1" thickBot="1" x14ac:dyDescent="0.3">
      <c r="B194" s="43" t="s">
        <v>42</v>
      </c>
      <c r="C194" s="44">
        <f t="shared" si="26"/>
        <v>9874</v>
      </c>
      <c r="D194" s="44">
        <v>10379</v>
      </c>
      <c r="E194" s="44">
        <f t="shared" si="27"/>
        <v>505</v>
      </c>
      <c r="F194" s="44">
        <v>146</v>
      </c>
      <c r="G194" s="70">
        <f t="shared" si="28"/>
        <v>73730</v>
      </c>
      <c r="H194" s="44">
        <f t="shared" si="29"/>
        <v>1249</v>
      </c>
      <c r="I194" s="44">
        <v>1262</v>
      </c>
      <c r="J194" s="44">
        <f t="shared" si="30"/>
        <v>13</v>
      </c>
      <c r="K194" s="44">
        <f t="shared" si="25"/>
        <v>559</v>
      </c>
      <c r="L194" s="70">
        <f t="shared" si="31"/>
        <v>7267</v>
      </c>
      <c r="M194" s="70">
        <v>3731</v>
      </c>
      <c r="N194" s="70">
        <v>8186</v>
      </c>
      <c r="O194" s="46"/>
      <c r="P194" s="46"/>
      <c r="Q194" s="70">
        <v>0</v>
      </c>
      <c r="R194" s="70">
        <v>0</v>
      </c>
      <c r="S194" s="70">
        <v>78144</v>
      </c>
      <c r="T194" s="70"/>
      <c r="U194" s="70">
        <f t="shared" si="35"/>
        <v>171058</v>
      </c>
      <c r="V194" s="46">
        <f t="shared" si="32"/>
        <v>0</v>
      </c>
      <c r="W194" s="46">
        <f t="shared" si="33"/>
        <v>171058</v>
      </c>
      <c r="X194" s="73"/>
      <c r="Y194" s="46">
        <f t="shared" si="34"/>
        <v>171058</v>
      </c>
    </row>
    <row r="195" spans="1:25" ht="15.75" hidden="1" thickBot="1" x14ac:dyDescent="0.3">
      <c r="B195" s="43" t="s">
        <v>43</v>
      </c>
      <c r="C195" s="44">
        <f t="shared" si="26"/>
        <v>10379</v>
      </c>
      <c r="D195" s="44">
        <v>10579</v>
      </c>
      <c r="E195" s="44">
        <f t="shared" si="27"/>
        <v>200</v>
      </c>
      <c r="F195" s="44">
        <v>146</v>
      </c>
      <c r="G195" s="70">
        <f t="shared" si="28"/>
        <v>29200</v>
      </c>
      <c r="H195" s="44">
        <f t="shared" si="29"/>
        <v>1262</v>
      </c>
      <c r="I195" s="44">
        <v>1278</v>
      </c>
      <c r="J195" s="44">
        <f t="shared" si="30"/>
        <v>16</v>
      </c>
      <c r="K195" s="44">
        <f t="shared" si="25"/>
        <v>559</v>
      </c>
      <c r="L195" s="70">
        <f t="shared" si="31"/>
        <v>8944</v>
      </c>
      <c r="M195" s="70">
        <v>3731</v>
      </c>
      <c r="N195" s="70">
        <v>8207</v>
      </c>
      <c r="O195" s="46"/>
      <c r="P195" s="46"/>
      <c r="Q195" s="70">
        <v>0</v>
      </c>
      <c r="R195" s="70">
        <v>0</v>
      </c>
      <c r="S195" s="70">
        <v>78144</v>
      </c>
      <c r="T195" s="70"/>
      <c r="U195" s="70">
        <f t="shared" si="35"/>
        <v>128226</v>
      </c>
      <c r="V195" s="46">
        <f t="shared" si="32"/>
        <v>171058</v>
      </c>
      <c r="W195" s="46">
        <f t="shared" si="33"/>
        <v>299284</v>
      </c>
      <c r="X195" s="73">
        <v>299284</v>
      </c>
      <c r="Y195" s="46">
        <f t="shared" si="34"/>
        <v>0</v>
      </c>
    </row>
    <row r="196" spans="1:25" ht="15.75" hidden="1" thickBot="1" x14ac:dyDescent="0.3">
      <c r="B196" s="43" t="s">
        <v>44</v>
      </c>
      <c r="C196" s="44">
        <f t="shared" si="26"/>
        <v>10579</v>
      </c>
      <c r="D196" s="44">
        <v>10719</v>
      </c>
      <c r="E196" s="44">
        <f t="shared" si="27"/>
        <v>140</v>
      </c>
      <c r="F196" s="44">
        <v>146</v>
      </c>
      <c r="G196" s="70">
        <f t="shared" si="28"/>
        <v>20440</v>
      </c>
      <c r="H196" s="44">
        <f t="shared" si="29"/>
        <v>1278</v>
      </c>
      <c r="I196" s="44">
        <v>1295</v>
      </c>
      <c r="J196" s="44">
        <f t="shared" si="30"/>
        <v>17</v>
      </c>
      <c r="K196" s="44">
        <f t="shared" si="25"/>
        <v>559</v>
      </c>
      <c r="L196" s="70">
        <f t="shared" si="31"/>
        <v>9503</v>
      </c>
      <c r="M196" s="70">
        <v>3731</v>
      </c>
      <c r="N196" s="70">
        <v>8230</v>
      </c>
      <c r="O196" s="46"/>
      <c r="P196" s="46"/>
      <c r="Q196" s="70">
        <v>0</v>
      </c>
      <c r="R196" s="70">
        <v>0</v>
      </c>
      <c r="S196" s="70">
        <v>78144</v>
      </c>
      <c r="T196" s="70"/>
      <c r="U196" s="70">
        <f t="shared" si="35"/>
        <v>120048</v>
      </c>
      <c r="V196" s="46">
        <f t="shared" si="32"/>
        <v>0</v>
      </c>
      <c r="W196" s="46">
        <f t="shared" si="33"/>
        <v>120048</v>
      </c>
      <c r="X196" s="73"/>
      <c r="Y196" s="46">
        <f t="shared" si="34"/>
        <v>120048</v>
      </c>
    </row>
    <row r="197" spans="1:25" ht="15.75" hidden="1" thickBot="1" x14ac:dyDescent="0.3">
      <c r="B197" s="43" t="s">
        <v>45</v>
      </c>
      <c r="C197" s="44">
        <f t="shared" si="26"/>
        <v>10719</v>
      </c>
      <c r="D197" s="44">
        <v>10829</v>
      </c>
      <c r="E197" s="44">
        <f t="shared" si="27"/>
        <v>110</v>
      </c>
      <c r="F197" s="44">
        <v>146</v>
      </c>
      <c r="G197" s="70">
        <f t="shared" si="28"/>
        <v>16060</v>
      </c>
      <c r="H197" s="44">
        <f t="shared" si="29"/>
        <v>1295</v>
      </c>
      <c r="I197" s="44">
        <v>1316</v>
      </c>
      <c r="J197" s="44">
        <f t="shared" si="30"/>
        <v>21</v>
      </c>
      <c r="K197" s="44">
        <f t="shared" si="25"/>
        <v>559</v>
      </c>
      <c r="L197" s="70">
        <f t="shared" si="31"/>
        <v>11739</v>
      </c>
      <c r="M197" s="70">
        <v>3731</v>
      </c>
      <c r="N197" s="70">
        <v>8260</v>
      </c>
      <c r="O197" s="46"/>
      <c r="P197" s="46"/>
      <c r="Q197" s="70">
        <v>0</v>
      </c>
      <c r="R197" s="70">
        <v>0</v>
      </c>
      <c r="S197" s="70">
        <v>78144</v>
      </c>
      <c r="T197" s="70"/>
      <c r="U197" s="70">
        <f t="shared" si="35"/>
        <v>117934</v>
      </c>
      <c r="V197" s="46">
        <f t="shared" si="32"/>
        <v>120048</v>
      </c>
      <c r="W197" s="46">
        <f t="shared" si="33"/>
        <v>237982</v>
      </c>
      <c r="X197" s="73">
        <v>237982</v>
      </c>
      <c r="Y197" s="46">
        <f t="shared" si="34"/>
        <v>0</v>
      </c>
    </row>
    <row r="198" spans="1:25" ht="15.75" hidden="1" thickBot="1" x14ac:dyDescent="0.3">
      <c r="B198" s="43" t="s">
        <v>46</v>
      </c>
      <c r="C198" s="44">
        <f t="shared" si="26"/>
        <v>10829</v>
      </c>
      <c r="D198" s="44">
        <v>10925</v>
      </c>
      <c r="E198" s="44">
        <f t="shared" si="27"/>
        <v>96</v>
      </c>
      <c r="F198" s="44">
        <v>146</v>
      </c>
      <c r="G198" s="70">
        <f t="shared" si="28"/>
        <v>14016</v>
      </c>
      <c r="H198" s="44">
        <f t="shared" si="29"/>
        <v>1316</v>
      </c>
      <c r="I198" s="44">
        <v>1339</v>
      </c>
      <c r="J198" s="44">
        <f t="shared" si="30"/>
        <v>23</v>
      </c>
      <c r="K198" s="44">
        <f t="shared" si="25"/>
        <v>559</v>
      </c>
      <c r="L198" s="70">
        <f t="shared" si="31"/>
        <v>12857</v>
      </c>
      <c r="M198" s="70">
        <v>3731</v>
      </c>
      <c r="N198" s="70">
        <v>8270</v>
      </c>
      <c r="O198" s="36"/>
      <c r="P198" s="36"/>
      <c r="Q198" s="70">
        <v>0</v>
      </c>
      <c r="R198" s="70">
        <v>0</v>
      </c>
      <c r="S198" s="70">
        <v>78144</v>
      </c>
      <c r="T198" s="70"/>
      <c r="U198" s="70">
        <f t="shared" si="35"/>
        <v>117018</v>
      </c>
      <c r="V198" s="46">
        <f t="shared" si="32"/>
        <v>0</v>
      </c>
      <c r="W198" s="46">
        <f t="shared" si="33"/>
        <v>117018</v>
      </c>
      <c r="X198" s="73"/>
      <c r="Y198" s="46">
        <f t="shared" si="34"/>
        <v>117018</v>
      </c>
    </row>
    <row r="199" spans="1:25" ht="15.75" hidden="1" thickBot="1" x14ac:dyDescent="0.3">
      <c r="A199">
        <v>2019</v>
      </c>
      <c r="B199" s="38" t="s">
        <v>35</v>
      </c>
      <c r="C199" s="39">
        <f t="shared" ref="C199:C208" si="36">D198</f>
        <v>10925</v>
      </c>
      <c r="D199" s="39">
        <v>11033</v>
      </c>
      <c r="E199" s="39">
        <f t="shared" ref="E199:E208" si="37">D199-C199</f>
        <v>108</v>
      </c>
      <c r="F199" s="39">
        <v>146</v>
      </c>
      <c r="G199" s="69">
        <f t="shared" ref="G199:G208" si="38">F199*E199</f>
        <v>15768</v>
      </c>
      <c r="H199" s="39">
        <f t="shared" ref="H199:H208" si="39">I198</f>
        <v>1339</v>
      </c>
      <c r="I199" s="39">
        <v>1366</v>
      </c>
      <c r="J199" s="39">
        <f t="shared" ref="J199:J208" si="40">I199-H199</f>
        <v>27</v>
      </c>
      <c r="K199" s="39">
        <f t="shared" ref="K199:K208" si="41">IF(J199&lt;=120,559,IF(AND(J199&gt;=121,J199&lt;=150),739,IF(AND(J199&gt;=151,J199&lt;=200),1279,IF(J199&gt;=201,2359,))))</f>
        <v>559</v>
      </c>
      <c r="L199" s="69">
        <f t="shared" ref="L199:L208" si="42">IF(K199=559,K199*J199,IF(K199=739,120*559+(J199-120)*739,IF(K199=1279,120*559+30*739+(J199-150)*1279,IF(K199=2359,120*559+30*739+50*1279+(J199-200)*2359,))))</f>
        <v>15093</v>
      </c>
      <c r="M199" s="69">
        <v>3828</v>
      </c>
      <c r="N199" s="69">
        <v>8264</v>
      </c>
      <c r="O199" s="41"/>
      <c r="P199" s="41"/>
      <c r="Q199" s="69"/>
      <c r="R199" s="69"/>
      <c r="S199" s="69">
        <v>80176</v>
      </c>
      <c r="T199" s="69"/>
      <c r="U199" s="69">
        <f t="shared" si="35"/>
        <v>123129</v>
      </c>
      <c r="V199" s="41">
        <f t="shared" ref="V199:V208" si="43">Y198</f>
        <v>117018</v>
      </c>
      <c r="W199" s="41">
        <f t="shared" ref="W199:W208" si="44">U199+V199</f>
        <v>240147</v>
      </c>
      <c r="X199" s="74">
        <v>240147</v>
      </c>
      <c r="Y199" s="41">
        <f t="shared" ref="Y199:Y208" si="45">W199-X199</f>
        <v>0</v>
      </c>
    </row>
    <row r="200" spans="1:25" ht="15.75" hidden="1" thickBot="1" x14ac:dyDescent="0.3">
      <c r="B200" s="43" t="s">
        <v>36</v>
      </c>
      <c r="C200" s="44">
        <f t="shared" si="36"/>
        <v>11033</v>
      </c>
      <c r="D200" s="44">
        <v>11130</v>
      </c>
      <c r="E200" s="44">
        <f t="shared" si="37"/>
        <v>97</v>
      </c>
      <c r="F200" s="44">
        <v>146</v>
      </c>
      <c r="G200" s="70">
        <f t="shared" si="38"/>
        <v>14162</v>
      </c>
      <c r="H200" s="44">
        <f t="shared" si="39"/>
        <v>1366</v>
      </c>
      <c r="I200" s="44">
        <v>1398</v>
      </c>
      <c r="J200" s="44">
        <f t="shared" si="40"/>
        <v>32</v>
      </c>
      <c r="K200" s="44">
        <f t="shared" si="41"/>
        <v>559</v>
      </c>
      <c r="L200" s="70">
        <f t="shared" si="42"/>
        <v>17888</v>
      </c>
      <c r="M200" s="70">
        <v>3828</v>
      </c>
      <c r="N200" s="70">
        <v>8267</v>
      </c>
      <c r="O200" s="46"/>
      <c r="P200" s="46"/>
      <c r="Q200" s="70"/>
      <c r="R200" s="70"/>
      <c r="S200" s="70">
        <v>80176</v>
      </c>
      <c r="T200" s="70"/>
      <c r="U200" s="70">
        <f t="shared" si="35"/>
        <v>124321</v>
      </c>
      <c r="V200" s="46">
        <f t="shared" si="43"/>
        <v>0</v>
      </c>
      <c r="W200" s="46">
        <f t="shared" si="44"/>
        <v>124321</v>
      </c>
      <c r="X200" s="73"/>
      <c r="Y200" s="46">
        <f t="shared" si="45"/>
        <v>124321</v>
      </c>
    </row>
    <row r="201" spans="1:25" ht="15.75" hidden="1" thickBot="1" x14ac:dyDescent="0.3">
      <c r="B201" s="43" t="s">
        <v>37</v>
      </c>
      <c r="C201" s="44">
        <f t="shared" si="36"/>
        <v>11130</v>
      </c>
      <c r="D201" s="44">
        <v>11212</v>
      </c>
      <c r="E201" s="44">
        <f t="shared" si="37"/>
        <v>82</v>
      </c>
      <c r="F201" s="44">
        <v>146</v>
      </c>
      <c r="G201" s="70">
        <f t="shared" si="38"/>
        <v>11972</v>
      </c>
      <c r="H201" s="44">
        <f t="shared" si="39"/>
        <v>1398</v>
      </c>
      <c r="I201" s="44">
        <v>1422</v>
      </c>
      <c r="J201" s="44">
        <f t="shared" si="40"/>
        <v>24</v>
      </c>
      <c r="K201" s="44">
        <f t="shared" si="41"/>
        <v>559</v>
      </c>
      <c r="L201" s="70">
        <f t="shared" si="42"/>
        <v>13416</v>
      </c>
      <c r="M201" s="70">
        <v>3828</v>
      </c>
      <c r="N201" s="70">
        <v>8270</v>
      </c>
      <c r="O201" s="46"/>
      <c r="P201" s="46"/>
      <c r="Q201" s="70"/>
      <c r="R201" s="70"/>
      <c r="S201" s="70">
        <v>80176</v>
      </c>
      <c r="T201" s="70"/>
      <c r="U201" s="70">
        <f t="shared" si="35"/>
        <v>117662</v>
      </c>
      <c r="V201" s="46">
        <f t="shared" si="43"/>
        <v>124321</v>
      </c>
      <c r="W201" s="46">
        <f t="shared" si="44"/>
        <v>241983</v>
      </c>
      <c r="X201" s="73">
        <v>241983</v>
      </c>
      <c r="Y201" s="46">
        <f t="shared" si="45"/>
        <v>0</v>
      </c>
    </row>
    <row r="202" spans="1:25" ht="15.75" hidden="1" thickBot="1" x14ac:dyDescent="0.3">
      <c r="B202" s="43" t="s">
        <v>38</v>
      </c>
      <c r="C202" s="44">
        <f t="shared" si="36"/>
        <v>11212</v>
      </c>
      <c r="D202" s="44">
        <v>11297</v>
      </c>
      <c r="E202" s="44">
        <f t="shared" si="37"/>
        <v>85</v>
      </c>
      <c r="F202" s="44">
        <v>146</v>
      </c>
      <c r="G202" s="70">
        <f t="shared" si="38"/>
        <v>12410</v>
      </c>
      <c r="H202" s="44">
        <f t="shared" si="39"/>
        <v>1422</v>
      </c>
      <c r="I202" s="44">
        <v>1435</v>
      </c>
      <c r="J202" s="44">
        <f t="shared" si="40"/>
        <v>13</v>
      </c>
      <c r="K202" s="44">
        <f t="shared" si="41"/>
        <v>559</v>
      </c>
      <c r="L202" s="70">
        <f t="shared" si="42"/>
        <v>7267</v>
      </c>
      <c r="M202" s="70">
        <v>3828</v>
      </c>
      <c r="N202" s="70">
        <v>8299</v>
      </c>
      <c r="O202" s="46"/>
      <c r="P202" s="46"/>
      <c r="Q202" s="70"/>
      <c r="R202" s="70"/>
      <c r="S202" s="70">
        <v>80176</v>
      </c>
      <c r="T202" s="70"/>
      <c r="U202" s="70">
        <f t="shared" si="35"/>
        <v>111980</v>
      </c>
      <c r="V202" s="46">
        <f t="shared" si="43"/>
        <v>0</v>
      </c>
      <c r="W202" s="46">
        <f t="shared" si="44"/>
        <v>111980</v>
      </c>
      <c r="X202" s="73"/>
      <c r="Y202" s="46">
        <f t="shared" si="45"/>
        <v>111980</v>
      </c>
    </row>
    <row r="203" spans="1:25" ht="15.75" hidden="1" thickBot="1" x14ac:dyDescent="0.3">
      <c r="B203" s="43" t="s">
        <v>39</v>
      </c>
      <c r="C203" s="44">
        <f t="shared" si="36"/>
        <v>11297</v>
      </c>
      <c r="D203" s="44">
        <v>11458</v>
      </c>
      <c r="E203" s="44">
        <f t="shared" si="37"/>
        <v>161</v>
      </c>
      <c r="F203" s="44">
        <v>146</v>
      </c>
      <c r="G203" s="70">
        <f t="shared" si="38"/>
        <v>23506</v>
      </c>
      <c r="H203" s="44">
        <f t="shared" si="39"/>
        <v>1435</v>
      </c>
      <c r="I203" s="44">
        <v>1454</v>
      </c>
      <c r="J203" s="44">
        <f t="shared" si="40"/>
        <v>19</v>
      </c>
      <c r="K203" s="44">
        <f t="shared" si="41"/>
        <v>559</v>
      </c>
      <c r="L203" s="70">
        <f t="shared" si="42"/>
        <v>10621</v>
      </c>
      <c r="M203" s="70">
        <v>3828</v>
      </c>
      <c r="N203" s="70">
        <v>8329</v>
      </c>
      <c r="O203" s="104"/>
      <c r="P203" s="104"/>
      <c r="Q203" s="70"/>
      <c r="R203" s="70"/>
      <c r="S203" s="70">
        <v>80176</v>
      </c>
      <c r="T203" s="70"/>
      <c r="U203" s="70">
        <f t="shared" si="35"/>
        <v>126460</v>
      </c>
      <c r="V203" s="46">
        <f t="shared" si="43"/>
        <v>111980</v>
      </c>
      <c r="W203" s="46">
        <f t="shared" si="44"/>
        <v>238440</v>
      </c>
      <c r="X203" s="135">
        <v>238440</v>
      </c>
      <c r="Y203" s="46">
        <f t="shared" si="45"/>
        <v>0</v>
      </c>
    </row>
    <row r="204" spans="1:25" ht="15.75" hidden="1" thickBot="1" x14ac:dyDescent="0.3">
      <c r="B204" s="43" t="s">
        <v>40</v>
      </c>
      <c r="C204" s="44">
        <f t="shared" si="36"/>
        <v>11458</v>
      </c>
      <c r="D204" s="44">
        <v>11670</v>
      </c>
      <c r="E204" s="44">
        <f t="shared" si="37"/>
        <v>212</v>
      </c>
      <c r="F204" s="44">
        <v>146</v>
      </c>
      <c r="G204" s="70">
        <f t="shared" si="38"/>
        <v>30952</v>
      </c>
      <c r="H204" s="44">
        <f t="shared" si="39"/>
        <v>1454</v>
      </c>
      <c r="I204" s="44">
        <v>1466</v>
      </c>
      <c r="J204" s="44">
        <f t="shared" si="40"/>
        <v>12</v>
      </c>
      <c r="K204" s="44">
        <f t="shared" si="41"/>
        <v>559</v>
      </c>
      <c r="L204" s="70">
        <f t="shared" si="42"/>
        <v>6708</v>
      </c>
      <c r="M204" s="70">
        <v>3828</v>
      </c>
      <c r="N204" s="70">
        <v>8371</v>
      </c>
      <c r="O204" s="46"/>
      <c r="P204" s="46"/>
      <c r="Q204" s="70"/>
      <c r="R204" s="70"/>
      <c r="S204" s="70">
        <v>80176</v>
      </c>
      <c r="T204" s="46"/>
      <c r="U204" s="70">
        <f t="shared" si="35"/>
        <v>130035</v>
      </c>
      <c r="V204" s="46">
        <f t="shared" si="43"/>
        <v>0</v>
      </c>
      <c r="W204" s="46">
        <f t="shared" si="44"/>
        <v>130035</v>
      </c>
      <c r="X204" s="73"/>
      <c r="Y204" s="46">
        <f t="shared" si="45"/>
        <v>130035</v>
      </c>
    </row>
    <row r="205" spans="1:25" ht="15.75" hidden="1" thickBot="1" x14ac:dyDescent="0.3">
      <c r="B205" s="43" t="s">
        <v>41</v>
      </c>
      <c r="C205" s="44">
        <f t="shared" si="36"/>
        <v>11670</v>
      </c>
      <c r="D205" s="44">
        <v>12034</v>
      </c>
      <c r="E205" s="44">
        <f t="shared" si="37"/>
        <v>364</v>
      </c>
      <c r="F205" s="44">
        <v>146</v>
      </c>
      <c r="G205" s="70">
        <f t="shared" si="38"/>
        <v>53144</v>
      </c>
      <c r="H205" s="44">
        <f t="shared" si="39"/>
        <v>1466</v>
      </c>
      <c r="I205" s="44">
        <v>1480</v>
      </c>
      <c r="J205" s="44">
        <f t="shared" si="40"/>
        <v>14</v>
      </c>
      <c r="K205" s="44">
        <f t="shared" si="41"/>
        <v>559</v>
      </c>
      <c r="L205" s="70">
        <f t="shared" si="42"/>
        <v>7826</v>
      </c>
      <c r="M205" s="70">
        <v>3828</v>
      </c>
      <c r="N205" s="70">
        <v>8386</v>
      </c>
      <c r="O205" s="46"/>
      <c r="P205" s="46"/>
      <c r="Q205" s="70"/>
      <c r="R205" s="70"/>
      <c r="S205" s="70">
        <v>80176</v>
      </c>
      <c r="T205" s="46"/>
      <c r="U205" s="70">
        <f t="shared" si="35"/>
        <v>153360</v>
      </c>
      <c r="V205" s="46">
        <f t="shared" si="43"/>
        <v>130035</v>
      </c>
      <c r="W205" s="46">
        <f t="shared" si="44"/>
        <v>283395</v>
      </c>
      <c r="X205" s="73">
        <v>283395</v>
      </c>
      <c r="Y205" s="46">
        <f t="shared" si="45"/>
        <v>0</v>
      </c>
    </row>
    <row r="206" spans="1:25" ht="15.75" hidden="1" thickBot="1" x14ac:dyDescent="0.3">
      <c r="B206" s="43" t="s">
        <v>42</v>
      </c>
      <c r="C206" s="44">
        <f t="shared" si="36"/>
        <v>12034</v>
      </c>
      <c r="D206" s="44">
        <v>12292</v>
      </c>
      <c r="E206" s="44">
        <f t="shared" si="37"/>
        <v>258</v>
      </c>
      <c r="F206" s="44">
        <v>146</v>
      </c>
      <c r="G206" s="70">
        <f t="shared" si="38"/>
        <v>37668</v>
      </c>
      <c r="H206" s="44">
        <f t="shared" si="39"/>
        <v>1480</v>
      </c>
      <c r="I206" s="44">
        <v>1494</v>
      </c>
      <c r="J206" s="44">
        <f t="shared" si="40"/>
        <v>14</v>
      </c>
      <c r="K206" s="44">
        <f t="shared" si="41"/>
        <v>559</v>
      </c>
      <c r="L206" s="70">
        <f t="shared" si="42"/>
        <v>7826</v>
      </c>
      <c r="M206" s="70">
        <v>3828</v>
      </c>
      <c r="N206" s="70">
        <v>8398</v>
      </c>
      <c r="O206" s="46"/>
      <c r="P206" s="46"/>
      <c r="Q206" s="70"/>
      <c r="R206" s="70"/>
      <c r="S206" s="70">
        <v>80176</v>
      </c>
      <c r="T206" s="141"/>
      <c r="U206" s="70">
        <f t="shared" si="35"/>
        <v>137896</v>
      </c>
      <c r="V206" s="46">
        <f t="shared" si="43"/>
        <v>0</v>
      </c>
      <c r="W206" s="46">
        <f t="shared" si="44"/>
        <v>137896</v>
      </c>
      <c r="X206" s="73">
        <v>137896</v>
      </c>
      <c r="Y206" s="46">
        <f t="shared" si="45"/>
        <v>0</v>
      </c>
    </row>
    <row r="207" spans="1:25" ht="15.75" hidden="1" thickBot="1" x14ac:dyDescent="0.3">
      <c r="B207" s="43" t="s">
        <v>43</v>
      </c>
      <c r="C207" s="44">
        <f t="shared" si="36"/>
        <v>12292</v>
      </c>
      <c r="D207" s="44">
        <v>12417</v>
      </c>
      <c r="E207" s="44">
        <f t="shared" si="37"/>
        <v>125</v>
      </c>
      <c r="F207" s="44">
        <v>146</v>
      </c>
      <c r="G207" s="70">
        <f t="shared" si="38"/>
        <v>18250</v>
      </c>
      <c r="H207" s="44">
        <f t="shared" si="39"/>
        <v>1494</v>
      </c>
      <c r="I207" s="44">
        <v>1515</v>
      </c>
      <c r="J207" s="44">
        <f t="shared" si="40"/>
        <v>21</v>
      </c>
      <c r="K207" s="44">
        <f t="shared" si="41"/>
        <v>559</v>
      </c>
      <c r="L207" s="70">
        <f t="shared" si="42"/>
        <v>11739</v>
      </c>
      <c r="M207" s="70">
        <v>3828</v>
      </c>
      <c r="N207" s="70">
        <v>8415</v>
      </c>
      <c r="O207" s="46"/>
      <c r="P207" s="46"/>
      <c r="Q207" s="70"/>
      <c r="R207" s="70"/>
      <c r="S207" s="70">
        <v>80176</v>
      </c>
      <c r="T207" s="141"/>
      <c r="U207" s="70">
        <f t="shared" si="35"/>
        <v>122408</v>
      </c>
      <c r="V207" s="46">
        <f t="shared" si="43"/>
        <v>0</v>
      </c>
      <c r="W207" s="46">
        <f t="shared" si="44"/>
        <v>122408</v>
      </c>
      <c r="X207" s="73">
        <v>122408</v>
      </c>
      <c r="Y207" s="46">
        <f t="shared" si="45"/>
        <v>0</v>
      </c>
    </row>
    <row r="208" spans="1:25" ht="15.75" hidden="1" thickBot="1" x14ac:dyDescent="0.3">
      <c r="B208" s="43" t="s">
        <v>44</v>
      </c>
      <c r="C208" s="44">
        <f t="shared" si="36"/>
        <v>12417</v>
      </c>
      <c r="D208" s="44">
        <v>12560</v>
      </c>
      <c r="E208" s="44">
        <f t="shared" si="37"/>
        <v>143</v>
      </c>
      <c r="F208" s="44">
        <v>146</v>
      </c>
      <c r="G208" s="70">
        <f t="shared" si="38"/>
        <v>20878</v>
      </c>
      <c r="H208" s="44">
        <f t="shared" si="39"/>
        <v>1515</v>
      </c>
      <c r="I208" s="44">
        <v>1534</v>
      </c>
      <c r="J208" s="44">
        <f t="shared" si="40"/>
        <v>19</v>
      </c>
      <c r="K208" s="44">
        <f t="shared" si="41"/>
        <v>559</v>
      </c>
      <c r="L208" s="70">
        <f t="shared" si="42"/>
        <v>10621</v>
      </c>
      <c r="M208" s="70">
        <v>3828</v>
      </c>
      <c r="N208" s="70">
        <v>8420</v>
      </c>
      <c r="O208" s="46"/>
      <c r="P208" s="46"/>
      <c r="Q208" s="70"/>
      <c r="R208" s="70"/>
      <c r="S208" s="70">
        <v>80176</v>
      </c>
      <c r="T208" s="70"/>
      <c r="U208" s="70">
        <f t="shared" si="35"/>
        <v>123923</v>
      </c>
      <c r="V208" s="46">
        <f t="shared" si="43"/>
        <v>0</v>
      </c>
      <c r="W208" s="46">
        <f t="shared" si="44"/>
        <v>123923</v>
      </c>
      <c r="X208" s="135">
        <v>123923</v>
      </c>
      <c r="Y208" s="46">
        <f t="shared" si="45"/>
        <v>0</v>
      </c>
    </row>
    <row r="209" spans="1:25" ht="15.75" hidden="1" thickBot="1" x14ac:dyDescent="0.3">
      <c r="B209" s="43" t="s">
        <v>45</v>
      </c>
      <c r="C209" s="44">
        <f t="shared" ref="C209:C210" si="46">D208</f>
        <v>12560</v>
      </c>
      <c r="D209" s="44">
        <v>12665</v>
      </c>
      <c r="E209" s="44">
        <f t="shared" ref="E209:E210" si="47">D209-C209</f>
        <v>105</v>
      </c>
      <c r="F209" s="44">
        <v>146</v>
      </c>
      <c r="G209" s="70">
        <f t="shared" ref="G209:G210" si="48">F209*E209</f>
        <v>15330</v>
      </c>
      <c r="H209" s="44">
        <f t="shared" ref="H209:H210" si="49">I208</f>
        <v>1534</v>
      </c>
      <c r="I209" s="44">
        <v>1557</v>
      </c>
      <c r="J209" s="44">
        <f t="shared" ref="J209:J210" si="50">I209-H209</f>
        <v>23</v>
      </c>
      <c r="K209" s="44">
        <f t="shared" ref="K209:K210" si="51">IF(J209&lt;=120,559,IF(AND(J209&gt;=121,J209&lt;=150),739,IF(AND(J209&gt;=151,J209&lt;=200),1279,IF(J209&gt;=201,2359,))))</f>
        <v>559</v>
      </c>
      <c r="L209" s="70">
        <f t="shared" ref="L209:L210" si="52">IF(K209=559,K209*J209,IF(K209=739,120*559+(J209-120)*739,IF(K209=1279,120*559+30*739+(J209-150)*1279,IF(K209=2359,120*559+30*739+50*1279+(J209-200)*2359,))))</f>
        <v>12857</v>
      </c>
      <c r="M209" s="70">
        <v>3828</v>
      </c>
      <c r="N209" s="70">
        <v>8467</v>
      </c>
      <c r="O209" s="46"/>
      <c r="P209" s="46"/>
      <c r="Q209" s="70"/>
      <c r="R209" s="70"/>
      <c r="S209" s="70">
        <v>80176</v>
      </c>
      <c r="T209" s="70"/>
      <c r="U209" s="70">
        <f t="shared" si="35"/>
        <v>120658</v>
      </c>
      <c r="V209" s="46">
        <f t="shared" ref="V209:V210" si="53">Y208</f>
        <v>0</v>
      </c>
      <c r="W209" s="46">
        <f t="shared" ref="W209:W210" si="54">U209+V209</f>
        <v>120658</v>
      </c>
      <c r="X209" s="135">
        <v>120658</v>
      </c>
      <c r="Y209" s="46">
        <f t="shared" ref="Y209:Y210" si="55">W209-X209</f>
        <v>0</v>
      </c>
    </row>
    <row r="210" spans="1:25" ht="15.75" hidden="1" thickBot="1" x14ac:dyDescent="0.3">
      <c r="B210" s="83" t="s">
        <v>46</v>
      </c>
      <c r="C210" s="84">
        <f t="shared" si="46"/>
        <v>12665</v>
      </c>
      <c r="D210" s="84">
        <v>12769</v>
      </c>
      <c r="E210" s="84">
        <f t="shared" si="47"/>
        <v>104</v>
      </c>
      <c r="F210" s="84">
        <v>146</v>
      </c>
      <c r="G210" s="35">
        <f t="shared" si="48"/>
        <v>15184</v>
      </c>
      <c r="H210" s="84">
        <f t="shared" si="49"/>
        <v>1557</v>
      </c>
      <c r="I210" s="84">
        <v>1581</v>
      </c>
      <c r="J210" s="84">
        <f t="shared" si="50"/>
        <v>24</v>
      </c>
      <c r="K210" s="84">
        <f t="shared" si="51"/>
        <v>559</v>
      </c>
      <c r="L210" s="35">
        <f t="shared" si="52"/>
        <v>13416</v>
      </c>
      <c r="M210" s="35">
        <v>3828</v>
      </c>
      <c r="N210" s="35">
        <v>8493</v>
      </c>
      <c r="O210" s="36"/>
      <c r="P210" s="36"/>
      <c r="Q210" s="35"/>
      <c r="R210" s="35"/>
      <c r="S210" s="35">
        <v>80176</v>
      </c>
      <c r="T210" s="35"/>
      <c r="U210" s="35">
        <f t="shared" si="35"/>
        <v>121097</v>
      </c>
      <c r="V210" s="36">
        <f t="shared" si="53"/>
        <v>0</v>
      </c>
      <c r="W210" s="36">
        <f t="shared" si="54"/>
        <v>121097</v>
      </c>
      <c r="X210" s="131">
        <v>121100</v>
      </c>
      <c r="Y210" s="36">
        <f t="shared" si="55"/>
        <v>-3</v>
      </c>
    </row>
    <row r="211" spans="1:25" ht="15.75" hidden="1" thickBot="1" x14ac:dyDescent="0.3">
      <c r="A211">
        <v>2020</v>
      </c>
      <c r="B211" s="38" t="s">
        <v>35</v>
      </c>
      <c r="C211" s="39">
        <f t="shared" ref="C211:C234" si="56">D210</f>
        <v>12769</v>
      </c>
      <c r="D211" s="39">
        <v>12884</v>
      </c>
      <c r="E211" s="39">
        <f t="shared" ref="E211:E234" si="57">D211-C211</f>
        <v>115</v>
      </c>
      <c r="F211" s="39">
        <v>146</v>
      </c>
      <c r="G211" s="69">
        <f t="shared" ref="G211:G222" si="58">F211*E211</f>
        <v>16790</v>
      </c>
      <c r="H211" s="39">
        <f t="shared" ref="H211:H234" si="59">I210</f>
        <v>1581</v>
      </c>
      <c r="I211" s="39">
        <v>1617</v>
      </c>
      <c r="J211" s="39">
        <f t="shared" ref="J211:J221" si="60">I211-H211</f>
        <v>36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20736</v>
      </c>
      <c r="M211" s="69">
        <v>3943</v>
      </c>
      <c r="N211" s="69">
        <v>8501</v>
      </c>
      <c r="O211" s="41"/>
      <c r="P211" s="41"/>
      <c r="Q211" s="69"/>
      <c r="R211" s="69"/>
      <c r="S211" s="69">
        <v>82581</v>
      </c>
      <c r="T211" s="69"/>
      <c r="U211" s="69">
        <f t="shared" si="35"/>
        <v>132551</v>
      </c>
      <c r="V211" s="41">
        <f t="shared" ref="V211:V234" si="61">Y210</f>
        <v>-3</v>
      </c>
      <c r="W211" s="41">
        <f t="shared" ref="W211:W234" si="62">U211+V211</f>
        <v>132548</v>
      </c>
      <c r="X211" s="152">
        <v>132548</v>
      </c>
      <c r="Y211" s="41">
        <f t="shared" ref="Y211:Y232" si="63">W211-X211</f>
        <v>0</v>
      </c>
    </row>
    <row r="212" spans="1:25" ht="15.75" hidden="1" thickBot="1" x14ac:dyDescent="0.3">
      <c r="B212" s="43" t="s">
        <v>36</v>
      </c>
      <c r="C212" s="44">
        <f t="shared" si="56"/>
        <v>12884</v>
      </c>
      <c r="D212" s="44">
        <v>12998</v>
      </c>
      <c r="E212" s="44">
        <f t="shared" si="57"/>
        <v>114</v>
      </c>
      <c r="F212" s="44">
        <v>146</v>
      </c>
      <c r="G212" s="70">
        <f t="shared" si="58"/>
        <v>16644</v>
      </c>
      <c r="H212" s="44">
        <f t="shared" si="59"/>
        <v>1617</v>
      </c>
      <c r="I212" s="44">
        <v>1657</v>
      </c>
      <c r="J212" s="44">
        <f t="shared" si="60"/>
        <v>40</v>
      </c>
      <c r="K212" s="44">
        <f t="shared" ref="K212:K220" si="64">IF(J212&lt;=120,576,IF(AND(J212&gt;=121,J212&lt;=150),761,IF(AND(J212&gt;=151,J212&lt;=200),1317,IF(J212&gt;=201,2430,))))</f>
        <v>576</v>
      </c>
      <c r="L212" s="70">
        <f t="shared" ref="L212:L220" si="65">IF(K212=576,K212*J212,IF(K212=761,120*576+(J212-120)*761,IF(K212=1317,120*576+30*761+(J212-150)*1317,IF(K212=2430,120*576+30*761+50*1317+(J212-200)*2430,))))</f>
        <v>23040</v>
      </c>
      <c r="M212" s="70">
        <v>3943</v>
      </c>
      <c r="N212" s="70">
        <v>8539</v>
      </c>
      <c r="O212" s="46"/>
      <c r="P212" s="46"/>
      <c r="Q212" s="70"/>
      <c r="R212" s="70"/>
      <c r="S212" s="70">
        <v>82581</v>
      </c>
      <c r="T212" s="70"/>
      <c r="U212" s="70">
        <f t="shared" si="35"/>
        <v>134747</v>
      </c>
      <c r="V212" s="46">
        <f t="shared" si="61"/>
        <v>0</v>
      </c>
      <c r="W212" s="46">
        <f t="shared" si="62"/>
        <v>134747</v>
      </c>
      <c r="X212" s="135">
        <v>134747</v>
      </c>
      <c r="Y212" s="46">
        <f t="shared" si="63"/>
        <v>0</v>
      </c>
    </row>
    <row r="213" spans="1:25" ht="15.75" hidden="1" thickBot="1" x14ac:dyDescent="0.3">
      <c r="B213" s="43" t="s">
        <v>37</v>
      </c>
      <c r="C213" s="44">
        <f t="shared" si="56"/>
        <v>12998</v>
      </c>
      <c r="D213" s="44">
        <v>13109</v>
      </c>
      <c r="E213" s="44">
        <f t="shared" si="57"/>
        <v>111</v>
      </c>
      <c r="F213" s="44">
        <v>146</v>
      </c>
      <c r="G213" s="70">
        <f t="shared" si="58"/>
        <v>16206</v>
      </c>
      <c r="H213" s="44">
        <f t="shared" si="59"/>
        <v>1657</v>
      </c>
      <c r="I213" s="44">
        <v>1695</v>
      </c>
      <c r="J213" s="44">
        <f t="shared" si="60"/>
        <v>38</v>
      </c>
      <c r="K213" s="44">
        <f t="shared" si="64"/>
        <v>576</v>
      </c>
      <c r="L213" s="70">
        <f t="shared" si="65"/>
        <v>21888</v>
      </c>
      <c r="M213" s="70">
        <v>3943</v>
      </c>
      <c r="N213" s="70">
        <v>8580</v>
      </c>
      <c r="O213" s="46"/>
      <c r="P213" s="46"/>
      <c r="Q213" s="70"/>
      <c r="R213" s="70"/>
      <c r="S213" s="70">
        <v>82581</v>
      </c>
      <c r="T213" s="70"/>
      <c r="U213" s="70">
        <f t="shared" si="35"/>
        <v>133198</v>
      </c>
      <c r="V213" s="46">
        <f t="shared" si="61"/>
        <v>0</v>
      </c>
      <c r="W213" s="46">
        <f t="shared" si="62"/>
        <v>133198</v>
      </c>
      <c r="X213" s="135">
        <v>133200</v>
      </c>
      <c r="Y213" s="46">
        <f t="shared" si="63"/>
        <v>-2</v>
      </c>
    </row>
    <row r="214" spans="1:25" ht="15.75" hidden="1" thickBot="1" x14ac:dyDescent="0.3">
      <c r="B214" s="43" t="s">
        <v>38</v>
      </c>
      <c r="C214" s="44">
        <f t="shared" si="56"/>
        <v>13109</v>
      </c>
      <c r="D214" s="44">
        <v>13236</v>
      </c>
      <c r="E214" s="44">
        <f t="shared" si="57"/>
        <v>127</v>
      </c>
      <c r="F214" s="44">
        <v>146</v>
      </c>
      <c r="G214" s="70">
        <f t="shared" si="58"/>
        <v>18542</v>
      </c>
      <c r="H214" s="44">
        <f t="shared" si="59"/>
        <v>1695</v>
      </c>
      <c r="I214" s="44">
        <v>1728</v>
      </c>
      <c r="J214" s="44">
        <f t="shared" si="60"/>
        <v>33</v>
      </c>
      <c r="K214" s="44">
        <f t="shared" si="64"/>
        <v>576</v>
      </c>
      <c r="L214" s="70">
        <f t="shared" si="65"/>
        <v>19008</v>
      </c>
      <c r="M214" s="70">
        <v>3943</v>
      </c>
      <c r="N214" s="70">
        <v>8607</v>
      </c>
      <c r="O214" s="46"/>
      <c r="P214" s="46"/>
      <c r="Q214" s="70"/>
      <c r="R214" s="70"/>
      <c r="S214" s="70">
        <v>82581</v>
      </c>
      <c r="T214" s="70"/>
      <c r="U214" s="70">
        <f t="shared" si="35"/>
        <v>132681</v>
      </c>
      <c r="V214" s="46">
        <f t="shared" si="61"/>
        <v>-2</v>
      </c>
      <c r="W214" s="46">
        <f t="shared" si="62"/>
        <v>132679</v>
      </c>
      <c r="X214" s="135">
        <v>132681</v>
      </c>
      <c r="Y214" s="46">
        <f t="shared" si="63"/>
        <v>-2</v>
      </c>
    </row>
    <row r="215" spans="1:25" ht="15.75" hidden="1" thickBot="1" x14ac:dyDescent="0.3">
      <c r="B215" s="43" t="s">
        <v>39</v>
      </c>
      <c r="C215" s="44">
        <f t="shared" si="56"/>
        <v>13236</v>
      </c>
      <c r="D215" s="44">
        <v>13453</v>
      </c>
      <c r="E215" s="44">
        <f t="shared" si="57"/>
        <v>217</v>
      </c>
      <c r="F215" s="44">
        <v>146</v>
      </c>
      <c r="G215" s="70">
        <f t="shared" si="58"/>
        <v>31682</v>
      </c>
      <c r="H215" s="44">
        <f t="shared" si="59"/>
        <v>1728</v>
      </c>
      <c r="I215" s="44">
        <v>1754</v>
      </c>
      <c r="J215" s="44">
        <f t="shared" si="60"/>
        <v>26</v>
      </c>
      <c r="K215" s="44">
        <f t="shared" si="64"/>
        <v>576</v>
      </c>
      <c r="L215" s="70">
        <f t="shared" si="65"/>
        <v>14976</v>
      </c>
      <c r="M215" s="70">
        <v>3943</v>
      </c>
      <c r="N215" s="70">
        <v>8615</v>
      </c>
      <c r="O215" s="46"/>
      <c r="P215" s="46"/>
      <c r="Q215" s="70"/>
      <c r="R215" s="70"/>
      <c r="S215" s="70">
        <v>82581</v>
      </c>
      <c r="T215" s="70"/>
      <c r="U215" s="70">
        <f t="shared" si="35"/>
        <v>141797</v>
      </c>
      <c r="V215" s="46">
        <f t="shared" si="61"/>
        <v>-2</v>
      </c>
      <c r="W215" s="46">
        <f t="shared" si="62"/>
        <v>141795</v>
      </c>
      <c r="X215" s="135">
        <v>141797</v>
      </c>
      <c r="Y215" s="46">
        <f t="shared" si="63"/>
        <v>-2</v>
      </c>
    </row>
    <row r="216" spans="1:25" ht="15.75" hidden="1" thickBot="1" x14ac:dyDescent="0.3">
      <c r="B216" s="43" t="s">
        <v>40</v>
      </c>
      <c r="C216" s="44">
        <f t="shared" si="56"/>
        <v>13453</v>
      </c>
      <c r="D216" s="44">
        <v>13724</v>
      </c>
      <c r="E216" s="44">
        <f t="shared" si="57"/>
        <v>271</v>
      </c>
      <c r="F216" s="44">
        <v>146</v>
      </c>
      <c r="G216" s="70">
        <f t="shared" si="58"/>
        <v>39566</v>
      </c>
      <c r="H216" s="44">
        <f t="shared" si="59"/>
        <v>1754</v>
      </c>
      <c r="I216" s="44">
        <v>1768</v>
      </c>
      <c r="J216" s="44">
        <f t="shared" si="60"/>
        <v>14</v>
      </c>
      <c r="K216" s="44">
        <f t="shared" si="64"/>
        <v>576</v>
      </c>
      <c r="L216" s="70">
        <f t="shared" si="65"/>
        <v>8064</v>
      </c>
      <c r="M216" s="70">
        <v>3943</v>
      </c>
      <c r="N216" s="70">
        <v>8609</v>
      </c>
      <c r="O216" s="46"/>
      <c r="P216" s="46"/>
      <c r="Q216" s="70"/>
      <c r="R216" s="70"/>
      <c r="S216" s="70">
        <v>82581</v>
      </c>
      <c r="T216" s="70"/>
      <c r="U216" s="70">
        <f t="shared" si="35"/>
        <v>142763</v>
      </c>
      <c r="V216" s="46">
        <f t="shared" si="61"/>
        <v>-2</v>
      </c>
      <c r="W216" s="46">
        <f t="shared" si="62"/>
        <v>142761</v>
      </c>
      <c r="X216" s="135">
        <v>153710</v>
      </c>
      <c r="Y216" s="46">
        <f t="shared" si="63"/>
        <v>-10949</v>
      </c>
    </row>
    <row r="217" spans="1:25" ht="15.75" hidden="1" thickBot="1" x14ac:dyDescent="0.3">
      <c r="B217" s="43" t="s">
        <v>41</v>
      </c>
      <c r="C217" s="44">
        <f t="shared" si="56"/>
        <v>13724</v>
      </c>
      <c r="D217" s="44">
        <v>14366</v>
      </c>
      <c r="E217" s="44">
        <f t="shared" si="57"/>
        <v>642</v>
      </c>
      <c r="F217" s="44">
        <v>146</v>
      </c>
      <c r="G217" s="70">
        <f t="shared" si="58"/>
        <v>93732</v>
      </c>
      <c r="H217" s="44">
        <f t="shared" si="59"/>
        <v>1768</v>
      </c>
      <c r="I217" s="44">
        <v>1782</v>
      </c>
      <c r="J217" s="44">
        <f t="shared" si="60"/>
        <v>14</v>
      </c>
      <c r="K217" s="44">
        <f t="shared" si="64"/>
        <v>576</v>
      </c>
      <c r="L217" s="70">
        <f t="shared" si="65"/>
        <v>8064</v>
      </c>
      <c r="M217" s="70">
        <v>3943</v>
      </c>
      <c r="N217" s="70">
        <v>8600</v>
      </c>
      <c r="O217" s="46"/>
      <c r="P217" s="46"/>
      <c r="Q217" s="70"/>
      <c r="R217" s="70"/>
      <c r="S217" s="70">
        <v>82581</v>
      </c>
      <c r="T217" s="70"/>
      <c r="U217" s="70">
        <f t="shared" si="35"/>
        <v>196920</v>
      </c>
      <c r="V217" s="46">
        <f t="shared" si="61"/>
        <v>-10949</v>
      </c>
      <c r="W217" s="46">
        <f t="shared" si="62"/>
        <v>185971</v>
      </c>
      <c r="X217" s="73">
        <v>185980</v>
      </c>
      <c r="Y217" s="46">
        <f t="shared" si="63"/>
        <v>-9</v>
      </c>
    </row>
    <row r="218" spans="1:25" ht="15.75" hidden="1" thickBot="1" x14ac:dyDescent="0.3">
      <c r="B218" s="43" t="s">
        <v>42</v>
      </c>
      <c r="C218" s="44">
        <f t="shared" si="56"/>
        <v>14366</v>
      </c>
      <c r="D218" s="44">
        <v>14731</v>
      </c>
      <c r="E218" s="44">
        <f t="shared" si="57"/>
        <v>365</v>
      </c>
      <c r="F218" s="44">
        <v>146</v>
      </c>
      <c r="G218" s="70">
        <f t="shared" si="58"/>
        <v>53290</v>
      </c>
      <c r="H218" s="44">
        <f t="shared" si="59"/>
        <v>1782</v>
      </c>
      <c r="I218" s="44">
        <v>1797</v>
      </c>
      <c r="J218" s="44">
        <f t="shared" si="60"/>
        <v>15</v>
      </c>
      <c r="K218" s="44">
        <f t="shared" si="64"/>
        <v>576</v>
      </c>
      <c r="L218" s="70">
        <f t="shared" si="65"/>
        <v>8640</v>
      </c>
      <c r="M218" s="70">
        <v>3943</v>
      </c>
      <c r="N218" s="70">
        <v>8604</v>
      </c>
      <c r="O218" s="46"/>
      <c r="P218" s="46"/>
      <c r="Q218" s="70"/>
      <c r="R218" s="70"/>
      <c r="S218" s="70">
        <v>82581</v>
      </c>
      <c r="T218" s="70"/>
      <c r="U218" s="70">
        <f t="shared" si="35"/>
        <v>157058</v>
      </c>
      <c r="V218" s="46">
        <f t="shared" si="61"/>
        <v>-9</v>
      </c>
      <c r="W218" s="46">
        <f t="shared" si="62"/>
        <v>157049</v>
      </c>
      <c r="X218" s="135">
        <v>157050</v>
      </c>
      <c r="Y218" s="46">
        <f t="shared" si="63"/>
        <v>-1</v>
      </c>
    </row>
    <row r="219" spans="1:25" ht="15.75" hidden="1" thickBot="1" x14ac:dyDescent="0.3">
      <c r="B219" s="43" t="s">
        <v>43</v>
      </c>
      <c r="C219" s="44">
        <f t="shared" si="56"/>
        <v>14731</v>
      </c>
      <c r="D219" s="44">
        <v>15005</v>
      </c>
      <c r="E219" s="44">
        <f t="shared" si="57"/>
        <v>274</v>
      </c>
      <c r="F219" s="44">
        <v>146</v>
      </c>
      <c r="G219" s="70">
        <f t="shared" si="58"/>
        <v>40004</v>
      </c>
      <c r="H219" s="44">
        <f t="shared" si="59"/>
        <v>1797</v>
      </c>
      <c r="I219" s="44">
        <v>1815</v>
      </c>
      <c r="J219" s="44">
        <f t="shared" si="60"/>
        <v>18</v>
      </c>
      <c r="K219" s="44">
        <f t="shared" si="64"/>
        <v>576</v>
      </c>
      <c r="L219" s="70">
        <f t="shared" si="65"/>
        <v>10368</v>
      </c>
      <c r="M219" s="70">
        <v>3943</v>
      </c>
      <c r="N219" s="70">
        <v>8612</v>
      </c>
      <c r="O219" s="46"/>
      <c r="P219" s="46"/>
      <c r="Q219" s="70"/>
      <c r="R219" s="70"/>
      <c r="S219" s="70">
        <v>82581</v>
      </c>
      <c r="T219" s="70"/>
      <c r="U219" s="70">
        <f t="shared" si="35"/>
        <v>145508</v>
      </c>
      <c r="V219" s="46">
        <f t="shared" si="61"/>
        <v>-1</v>
      </c>
      <c r="W219" s="46">
        <f t="shared" si="62"/>
        <v>145507</v>
      </c>
      <c r="X219" s="135">
        <v>145510</v>
      </c>
      <c r="Y219" s="46">
        <f t="shared" si="63"/>
        <v>-3</v>
      </c>
    </row>
    <row r="220" spans="1:25" ht="15.75" hidden="1" thickBot="1" x14ac:dyDescent="0.3">
      <c r="B220" s="43" t="s">
        <v>44</v>
      </c>
      <c r="C220" s="44">
        <f t="shared" si="56"/>
        <v>15005</v>
      </c>
      <c r="D220" s="44">
        <v>15135</v>
      </c>
      <c r="E220" s="44">
        <f t="shared" si="57"/>
        <v>130</v>
      </c>
      <c r="F220" s="44">
        <v>146</v>
      </c>
      <c r="G220" s="70">
        <f t="shared" si="58"/>
        <v>18980</v>
      </c>
      <c r="H220" s="44">
        <f t="shared" si="59"/>
        <v>1815</v>
      </c>
      <c r="I220" s="44">
        <v>1834</v>
      </c>
      <c r="J220" s="44">
        <f t="shared" si="60"/>
        <v>19</v>
      </c>
      <c r="K220" s="44">
        <f t="shared" si="64"/>
        <v>576</v>
      </c>
      <c r="L220" s="70">
        <f t="shared" si="65"/>
        <v>10944</v>
      </c>
      <c r="M220" s="70">
        <v>3943</v>
      </c>
      <c r="N220" s="70">
        <v>8652</v>
      </c>
      <c r="O220" s="46"/>
      <c r="P220" s="46"/>
      <c r="Q220" s="70"/>
      <c r="R220" s="70"/>
      <c r="S220" s="70">
        <v>82581</v>
      </c>
      <c r="T220" s="70"/>
      <c r="U220" s="70">
        <f t="shared" si="35"/>
        <v>125100</v>
      </c>
      <c r="V220" s="46">
        <f t="shared" si="61"/>
        <v>-3</v>
      </c>
      <c r="W220" s="46">
        <f t="shared" si="62"/>
        <v>125097</v>
      </c>
      <c r="X220" s="135">
        <v>125100</v>
      </c>
      <c r="Y220" s="46">
        <f t="shared" si="63"/>
        <v>-3</v>
      </c>
    </row>
    <row r="221" spans="1:25" ht="15.75" hidden="1" thickBot="1" x14ac:dyDescent="0.3">
      <c r="B221" s="43" t="s">
        <v>45</v>
      </c>
      <c r="C221" s="44">
        <f t="shared" si="56"/>
        <v>15135</v>
      </c>
      <c r="D221" s="44">
        <v>15231</v>
      </c>
      <c r="E221" s="44">
        <f t="shared" si="57"/>
        <v>96</v>
      </c>
      <c r="F221" s="44">
        <v>146</v>
      </c>
      <c r="G221" s="70">
        <f t="shared" si="58"/>
        <v>14016</v>
      </c>
      <c r="H221" s="44">
        <f t="shared" si="59"/>
        <v>1834</v>
      </c>
      <c r="I221" s="44">
        <v>1863</v>
      </c>
      <c r="J221" s="44">
        <f t="shared" si="60"/>
        <v>29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16704</v>
      </c>
      <c r="M221" s="70">
        <v>3943</v>
      </c>
      <c r="N221" s="70">
        <v>8709</v>
      </c>
      <c r="O221" s="46"/>
      <c r="P221" s="46"/>
      <c r="Q221" s="70"/>
      <c r="R221" s="70"/>
      <c r="S221" s="70">
        <v>82581</v>
      </c>
      <c r="T221" s="70"/>
      <c r="U221" s="70">
        <f t="shared" si="35"/>
        <v>125953</v>
      </c>
      <c r="V221" s="46">
        <f t="shared" si="61"/>
        <v>-3</v>
      </c>
      <c r="W221" s="46">
        <f t="shared" si="62"/>
        <v>125950</v>
      </c>
      <c r="X221" s="135">
        <v>125950</v>
      </c>
      <c r="Y221" s="46">
        <f t="shared" si="63"/>
        <v>0</v>
      </c>
    </row>
    <row r="222" spans="1:25" ht="15.75" hidden="1" thickBot="1" x14ac:dyDescent="0.3">
      <c r="B222" s="83" t="s">
        <v>46</v>
      </c>
      <c r="C222" s="84">
        <f t="shared" si="56"/>
        <v>15231</v>
      </c>
      <c r="D222" s="84">
        <v>15318</v>
      </c>
      <c r="E222" s="84">
        <f t="shared" si="57"/>
        <v>87</v>
      </c>
      <c r="F222" s="84">
        <v>146</v>
      </c>
      <c r="G222" s="35">
        <f t="shared" si="58"/>
        <v>12702</v>
      </c>
      <c r="H222" s="84">
        <f t="shared" si="59"/>
        <v>1863</v>
      </c>
      <c r="I222" s="84">
        <v>1886</v>
      </c>
      <c r="J222" s="84">
        <f t="shared" ref="J222:J234" si="66">I222-H222</f>
        <v>23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13248</v>
      </c>
      <c r="M222" s="35">
        <v>3943</v>
      </c>
      <c r="N222" s="35">
        <v>8721</v>
      </c>
      <c r="O222" s="36"/>
      <c r="P222" s="36"/>
      <c r="Q222" s="35"/>
      <c r="R222" s="35"/>
      <c r="S222" s="35">
        <v>82581</v>
      </c>
      <c r="T222" s="35"/>
      <c r="U222" s="35">
        <f t="shared" si="35"/>
        <v>121195</v>
      </c>
      <c r="V222" s="36">
        <f t="shared" si="61"/>
        <v>0</v>
      </c>
      <c r="W222" s="36">
        <f t="shared" si="62"/>
        <v>121195</v>
      </c>
      <c r="X222" s="131">
        <v>121195</v>
      </c>
      <c r="Y222" s="36">
        <f t="shared" si="63"/>
        <v>0</v>
      </c>
    </row>
    <row r="223" spans="1:25" ht="15.75" hidden="1" thickBot="1" x14ac:dyDescent="0.3">
      <c r="A223">
        <v>2021</v>
      </c>
      <c r="B223" s="43" t="s">
        <v>35</v>
      </c>
      <c r="C223" s="44">
        <f t="shared" si="56"/>
        <v>15318</v>
      </c>
      <c r="D223" s="44">
        <v>15405</v>
      </c>
      <c r="E223" s="44">
        <f>D223-C223</f>
        <v>87</v>
      </c>
      <c r="F223" s="44">
        <v>146</v>
      </c>
      <c r="G223" s="70">
        <f t="shared" ref="G223:G234" si="67">E223*F223</f>
        <v>12702</v>
      </c>
      <c r="H223" s="44">
        <f t="shared" si="59"/>
        <v>1886</v>
      </c>
      <c r="I223" s="44">
        <v>1912</v>
      </c>
      <c r="J223" s="44">
        <f t="shared" si="66"/>
        <v>26</v>
      </c>
      <c r="K223" s="44">
        <f t="shared" ref="K223:K234" si="68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15418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69">G223+L223+M223+N223+Q223+R223+S223+T223</f>
        <v>125976</v>
      </c>
      <c r="V223" s="46">
        <f t="shared" si="61"/>
        <v>0</v>
      </c>
      <c r="W223" s="41">
        <f t="shared" si="62"/>
        <v>125976</v>
      </c>
      <c r="X223" s="69">
        <v>125976</v>
      </c>
      <c r="Y223" s="41">
        <f t="shared" si="63"/>
        <v>0</v>
      </c>
    </row>
    <row r="224" spans="1:25" ht="15.75" hidden="1" thickBot="1" x14ac:dyDescent="0.3">
      <c r="B224" s="43" t="s">
        <v>36</v>
      </c>
      <c r="C224" s="44">
        <f t="shared" si="56"/>
        <v>15405</v>
      </c>
      <c r="D224" s="44">
        <v>15496</v>
      </c>
      <c r="E224" s="44">
        <f t="shared" si="57"/>
        <v>91</v>
      </c>
      <c r="F224" s="44">
        <v>146</v>
      </c>
      <c r="G224" s="70">
        <f t="shared" si="67"/>
        <v>13286</v>
      </c>
      <c r="H224" s="44">
        <f t="shared" si="59"/>
        <v>1912</v>
      </c>
      <c r="I224" s="44">
        <v>1935</v>
      </c>
      <c r="J224" s="44">
        <f t="shared" si="66"/>
        <v>23</v>
      </c>
      <c r="K224" s="44">
        <f t="shared" si="68"/>
        <v>593</v>
      </c>
      <c r="L224" s="46">
        <f t="shared" ref="L224:L234" si="70">IF(K224=593,K224*J224,IF(K224=784,80*593+(J224-80)*784,IF(K224=1357,80*593+20*784+(J224-100)*1357,IF(K224=2501,80*593+20*784+100*1357+(J224-200)*2501,))))</f>
        <v>13639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69"/>
        <v>124830</v>
      </c>
      <c r="V224" s="46">
        <f t="shared" si="61"/>
        <v>0</v>
      </c>
      <c r="W224" s="46">
        <f t="shared" si="62"/>
        <v>124830</v>
      </c>
      <c r="X224" s="70">
        <v>124830</v>
      </c>
      <c r="Y224" s="46">
        <f t="shared" si="63"/>
        <v>0</v>
      </c>
    </row>
    <row r="225" spans="1:25" ht="15.75" hidden="1" thickBot="1" x14ac:dyDescent="0.3">
      <c r="B225" s="43" t="s">
        <v>37</v>
      </c>
      <c r="C225" s="44">
        <f t="shared" si="56"/>
        <v>15496</v>
      </c>
      <c r="D225" s="44">
        <v>15586</v>
      </c>
      <c r="E225" s="44">
        <f t="shared" si="57"/>
        <v>90</v>
      </c>
      <c r="F225" s="44">
        <v>146</v>
      </c>
      <c r="G225" s="70">
        <f t="shared" si="67"/>
        <v>13140</v>
      </c>
      <c r="H225" s="44">
        <f t="shared" si="59"/>
        <v>1935</v>
      </c>
      <c r="I225" s="44">
        <v>1962</v>
      </c>
      <c r="J225" s="44">
        <f t="shared" si="66"/>
        <v>27</v>
      </c>
      <c r="K225" s="44">
        <f t="shared" si="68"/>
        <v>593</v>
      </c>
      <c r="L225" s="46">
        <f t="shared" si="70"/>
        <v>16011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69"/>
        <v>127088</v>
      </c>
      <c r="V225" s="46">
        <f t="shared" si="61"/>
        <v>0</v>
      </c>
      <c r="W225" s="46">
        <f t="shared" si="62"/>
        <v>127088</v>
      </c>
      <c r="X225" s="70">
        <v>127088</v>
      </c>
      <c r="Y225" s="46">
        <f t="shared" si="63"/>
        <v>0</v>
      </c>
    </row>
    <row r="226" spans="1:25" ht="15.75" hidden="1" thickBot="1" x14ac:dyDescent="0.3">
      <c r="B226" s="43" t="s">
        <v>38</v>
      </c>
      <c r="C226" s="44">
        <f t="shared" si="56"/>
        <v>15586</v>
      </c>
      <c r="D226" s="44">
        <v>15693</v>
      </c>
      <c r="E226" s="44">
        <f t="shared" si="57"/>
        <v>107</v>
      </c>
      <c r="F226" s="44">
        <v>146</v>
      </c>
      <c r="G226" s="70">
        <f t="shared" si="67"/>
        <v>15622</v>
      </c>
      <c r="H226" s="44">
        <f t="shared" si="59"/>
        <v>1962</v>
      </c>
      <c r="I226" s="44">
        <v>1986</v>
      </c>
      <c r="J226" s="44">
        <f t="shared" si="66"/>
        <v>24</v>
      </c>
      <c r="K226" s="44">
        <f t="shared" si="68"/>
        <v>593</v>
      </c>
      <c r="L226" s="46">
        <f t="shared" si="70"/>
        <v>14232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69"/>
        <v>127821</v>
      </c>
      <c r="V226" s="46">
        <f t="shared" si="61"/>
        <v>0</v>
      </c>
      <c r="W226" s="46">
        <f t="shared" si="62"/>
        <v>127821</v>
      </c>
      <c r="X226" s="70">
        <v>127821</v>
      </c>
      <c r="Y226" s="46">
        <f t="shared" si="63"/>
        <v>0</v>
      </c>
    </row>
    <row r="227" spans="1:25" ht="15.75" hidden="1" thickBot="1" x14ac:dyDescent="0.3">
      <c r="B227" s="43" t="s">
        <v>39</v>
      </c>
      <c r="C227" s="44">
        <f t="shared" si="56"/>
        <v>15693</v>
      </c>
      <c r="D227" s="44">
        <v>15863</v>
      </c>
      <c r="E227" s="44">
        <f t="shared" si="57"/>
        <v>170</v>
      </c>
      <c r="F227" s="44">
        <v>146</v>
      </c>
      <c r="G227" s="70">
        <f t="shared" si="67"/>
        <v>24820</v>
      </c>
      <c r="H227" s="44">
        <f t="shared" si="59"/>
        <v>1986</v>
      </c>
      <c r="I227" s="44">
        <v>2007</v>
      </c>
      <c r="J227" s="44">
        <f t="shared" si="66"/>
        <v>21</v>
      </c>
      <c r="K227" s="44">
        <f t="shared" si="68"/>
        <v>593</v>
      </c>
      <c r="L227" s="46">
        <f t="shared" si="70"/>
        <v>12453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69"/>
        <v>135276</v>
      </c>
      <c r="V227" s="46">
        <f t="shared" si="61"/>
        <v>0</v>
      </c>
      <c r="W227" s="46">
        <f t="shared" si="62"/>
        <v>135276</v>
      </c>
      <c r="X227" s="70"/>
      <c r="Y227" s="46">
        <f t="shared" si="63"/>
        <v>135276</v>
      </c>
    </row>
    <row r="228" spans="1:25" ht="15.75" hidden="1" thickBot="1" x14ac:dyDescent="0.3">
      <c r="B228" s="43" t="s">
        <v>40</v>
      </c>
      <c r="C228" s="44">
        <f t="shared" si="56"/>
        <v>15863</v>
      </c>
      <c r="D228" s="44">
        <v>16035</v>
      </c>
      <c r="E228" s="44">
        <f t="shared" si="57"/>
        <v>172</v>
      </c>
      <c r="F228" s="44">
        <v>146</v>
      </c>
      <c r="G228" s="70">
        <f t="shared" si="67"/>
        <v>25112</v>
      </c>
      <c r="H228" s="44">
        <f t="shared" si="59"/>
        <v>2007</v>
      </c>
      <c r="I228" s="44">
        <v>2027</v>
      </c>
      <c r="J228" s="44">
        <f t="shared" si="66"/>
        <v>20</v>
      </c>
      <c r="K228" s="44">
        <f t="shared" si="68"/>
        <v>593</v>
      </c>
      <c r="L228" s="46">
        <f t="shared" si="70"/>
        <v>11860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69"/>
        <v>135004</v>
      </c>
      <c r="V228" s="46">
        <f t="shared" si="61"/>
        <v>135276</v>
      </c>
      <c r="W228" s="46">
        <f t="shared" si="62"/>
        <v>270280</v>
      </c>
      <c r="X228" s="70">
        <v>270280</v>
      </c>
      <c r="Y228" s="46">
        <f t="shared" si="63"/>
        <v>0</v>
      </c>
    </row>
    <row r="229" spans="1:25" ht="15.75" hidden="1" thickBot="1" x14ac:dyDescent="0.3">
      <c r="B229" s="43" t="s">
        <v>41</v>
      </c>
      <c r="C229" s="44">
        <f t="shared" si="56"/>
        <v>16035</v>
      </c>
      <c r="D229" s="44">
        <v>16244</v>
      </c>
      <c r="E229" s="44">
        <f t="shared" si="57"/>
        <v>209</v>
      </c>
      <c r="F229" s="44">
        <v>146</v>
      </c>
      <c r="G229" s="70">
        <f t="shared" si="67"/>
        <v>30514</v>
      </c>
      <c r="H229" s="44">
        <f t="shared" si="59"/>
        <v>2027</v>
      </c>
      <c r="I229" s="44">
        <v>2042</v>
      </c>
      <c r="J229" s="44">
        <f t="shared" si="66"/>
        <v>15</v>
      </c>
      <c r="K229" s="44">
        <f t="shared" si="68"/>
        <v>593</v>
      </c>
      <c r="L229" s="46">
        <f t="shared" si="70"/>
        <v>8895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69"/>
        <v>137455</v>
      </c>
      <c r="V229" s="46">
        <f t="shared" si="61"/>
        <v>0</v>
      </c>
      <c r="W229" s="46">
        <f t="shared" si="62"/>
        <v>137455</v>
      </c>
      <c r="X229" s="70">
        <v>137455</v>
      </c>
      <c r="Y229" s="46">
        <f t="shared" ref="Y229" si="71">W229-X229</f>
        <v>0</v>
      </c>
    </row>
    <row r="230" spans="1:25" ht="15.75" hidden="1" thickBot="1" x14ac:dyDescent="0.3">
      <c r="B230" s="43" t="s">
        <v>42</v>
      </c>
      <c r="C230" s="44">
        <f t="shared" si="56"/>
        <v>16244</v>
      </c>
      <c r="D230" s="44">
        <v>16460</v>
      </c>
      <c r="E230" s="44">
        <f t="shared" si="57"/>
        <v>216</v>
      </c>
      <c r="F230" s="44">
        <v>146</v>
      </c>
      <c r="G230" s="70">
        <f t="shared" si="67"/>
        <v>31536</v>
      </c>
      <c r="H230" s="44">
        <f t="shared" si="59"/>
        <v>2042</v>
      </c>
      <c r="I230" s="44">
        <v>2059</v>
      </c>
      <c r="J230" s="44">
        <f t="shared" si="66"/>
        <v>17</v>
      </c>
      <c r="K230" s="44">
        <f t="shared" si="68"/>
        <v>593</v>
      </c>
      <c r="L230" s="46">
        <f t="shared" si="70"/>
        <v>10081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69"/>
        <v>139717</v>
      </c>
      <c r="V230" s="46">
        <f t="shared" si="61"/>
        <v>0</v>
      </c>
      <c r="W230" s="46">
        <f t="shared" si="62"/>
        <v>139717</v>
      </c>
      <c r="X230" s="70">
        <v>139717</v>
      </c>
      <c r="Y230" s="46">
        <f t="shared" si="63"/>
        <v>0</v>
      </c>
    </row>
    <row r="231" spans="1:25" ht="15.75" hidden="1" thickBot="1" x14ac:dyDescent="0.3">
      <c r="B231" s="43" t="s">
        <v>43</v>
      </c>
      <c r="C231" s="44">
        <f t="shared" si="56"/>
        <v>16460</v>
      </c>
      <c r="D231" s="44">
        <v>16626</v>
      </c>
      <c r="E231" s="44">
        <f t="shared" si="57"/>
        <v>166</v>
      </c>
      <c r="F231" s="44">
        <v>146</v>
      </c>
      <c r="G231" s="70">
        <f t="shared" si="67"/>
        <v>24236</v>
      </c>
      <c r="H231" s="44">
        <f t="shared" si="59"/>
        <v>2059</v>
      </c>
      <c r="I231" s="44">
        <v>2081</v>
      </c>
      <c r="J231" s="44">
        <f t="shared" si="66"/>
        <v>22</v>
      </c>
      <c r="K231" s="44">
        <f t="shared" si="68"/>
        <v>593</v>
      </c>
      <c r="L231" s="46">
        <f t="shared" si="70"/>
        <v>13046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69"/>
        <v>135668</v>
      </c>
      <c r="V231" s="46">
        <f t="shared" si="61"/>
        <v>0</v>
      </c>
      <c r="W231" s="46">
        <f t="shared" si="62"/>
        <v>135668</v>
      </c>
      <c r="X231" s="70">
        <v>135668</v>
      </c>
      <c r="Y231" s="46">
        <f t="shared" si="63"/>
        <v>0</v>
      </c>
    </row>
    <row r="232" spans="1:25" ht="15.75" hidden="1" thickBot="1" x14ac:dyDescent="0.3">
      <c r="B232" s="43" t="s">
        <v>44</v>
      </c>
      <c r="C232" s="44">
        <f t="shared" si="56"/>
        <v>16626</v>
      </c>
      <c r="D232" s="44">
        <v>16722</v>
      </c>
      <c r="E232" s="44">
        <f t="shared" si="57"/>
        <v>96</v>
      </c>
      <c r="F232" s="44">
        <v>146</v>
      </c>
      <c r="G232" s="70">
        <f t="shared" si="67"/>
        <v>14016</v>
      </c>
      <c r="H232" s="44">
        <f t="shared" si="59"/>
        <v>2081</v>
      </c>
      <c r="I232" s="44">
        <v>2108</v>
      </c>
      <c r="J232" s="44">
        <f t="shared" si="66"/>
        <v>27</v>
      </c>
      <c r="K232" s="44">
        <f t="shared" si="68"/>
        <v>593</v>
      </c>
      <c r="L232" s="46">
        <f t="shared" si="70"/>
        <v>16011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69"/>
        <v>128260</v>
      </c>
      <c r="V232" s="46">
        <f t="shared" si="61"/>
        <v>0</v>
      </c>
      <c r="W232" s="46">
        <f t="shared" si="62"/>
        <v>128260</v>
      </c>
      <c r="X232" s="70">
        <v>128260</v>
      </c>
      <c r="Y232" s="46">
        <f t="shared" si="63"/>
        <v>0</v>
      </c>
    </row>
    <row r="233" spans="1:25" ht="15.75" hidden="1" thickBot="1" x14ac:dyDescent="0.3">
      <c r="B233" s="43" t="s">
        <v>45</v>
      </c>
      <c r="C233" s="44">
        <f t="shared" si="56"/>
        <v>16722</v>
      </c>
      <c r="D233" s="44">
        <v>16809</v>
      </c>
      <c r="E233" s="44">
        <f t="shared" si="57"/>
        <v>87</v>
      </c>
      <c r="F233" s="44">
        <v>146</v>
      </c>
      <c r="G233" s="70">
        <f t="shared" si="67"/>
        <v>12702</v>
      </c>
      <c r="H233" s="44">
        <f t="shared" si="59"/>
        <v>2108</v>
      </c>
      <c r="I233" s="44">
        <v>2138</v>
      </c>
      <c r="J233" s="44">
        <f t="shared" si="66"/>
        <v>30</v>
      </c>
      <c r="K233" s="44">
        <f t="shared" si="68"/>
        <v>593</v>
      </c>
      <c r="L233" s="46">
        <f t="shared" si="70"/>
        <v>17790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69"/>
        <v>128840</v>
      </c>
      <c r="V233" s="46">
        <f t="shared" si="61"/>
        <v>0</v>
      </c>
      <c r="W233" s="46">
        <f t="shared" si="62"/>
        <v>128840</v>
      </c>
      <c r="X233" s="70">
        <v>128840</v>
      </c>
      <c r="Y233" s="46">
        <f t="shared" ref="Y233:Y242" si="72">W233-X233</f>
        <v>0</v>
      </c>
    </row>
    <row r="234" spans="1:25" ht="15.75" hidden="1" thickBot="1" x14ac:dyDescent="0.3">
      <c r="B234" s="83" t="s">
        <v>46</v>
      </c>
      <c r="C234" s="84">
        <f t="shared" si="56"/>
        <v>16809</v>
      </c>
      <c r="D234" s="84">
        <v>16897</v>
      </c>
      <c r="E234" s="84">
        <f t="shared" si="57"/>
        <v>88</v>
      </c>
      <c r="F234" s="84">
        <v>146</v>
      </c>
      <c r="G234" s="35">
        <f t="shared" si="67"/>
        <v>12848</v>
      </c>
      <c r="H234" s="84">
        <f t="shared" si="59"/>
        <v>2138</v>
      </c>
      <c r="I234" s="84">
        <v>2179</v>
      </c>
      <c r="J234" s="84">
        <f t="shared" si="66"/>
        <v>41</v>
      </c>
      <c r="K234" s="84">
        <f t="shared" si="68"/>
        <v>593</v>
      </c>
      <c r="L234" s="36">
        <f t="shared" si="70"/>
        <v>24313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69"/>
        <v>135578</v>
      </c>
      <c r="V234" s="36">
        <f t="shared" si="61"/>
        <v>0</v>
      </c>
      <c r="W234" s="36">
        <f t="shared" si="62"/>
        <v>135578</v>
      </c>
      <c r="X234" s="35"/>
      <c r="Y234" s="36">
        <f t="shared" si="72"/>
        <v>135578</v>
      </c>
    </row>
    <row r="235" spans="1:25" ht="15.75" hidden="1" thickBot="1" x14ac:dyDescent="0.3">
      <c r="A235">
        <v>2022</v>
      </c>
      <c r="B235" s="43" t="s">
        <v>35</v>
      </c>
      <c r="C235" s="44">
        <f t="shared" ref="C235:C246" si="73">D234</f>
        <v>16897</v>
      </c>
      <c r="D235" s="44">
        <v>16987</v>
      </c>
      <c r="E235" s="44">
        <f t="shared" ref="E235:E246" si="74">D235-C235</f>
        <v>90</v>
      </c>
      <c r="F235" s="44">
        <v>146</v>
      </c>
      <c r="G235" s="70">
        <f t="shared" ref="G235:G246" si="75">E235*F235</f>
        <v>13140</v>
      </c>
      <c r="H235" s="44">
        <f t="shared" ref="H235:H246" si="76">I234</f>
        <v>2179</v>
      </c>
      <c r="I235" s="44">
        <v>2220</v>
      </c>
      <c r="J235" s="44">
        <f>I235-H235</f>
        <v>41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26076</v>
      </c>
      <c r="M235" s="70">
        <v>4353</v>
      </c>
      <c r="N235" s="70">
        <v>9364</v>
      </c>
      <c r="O235" s="70"/>
      <c r="P235" s="70"/>
      <c r="Q235" s="70">
        <v>55930</v>
      </c>
      <c r="R235" s="70"/>
      <c r="S235" s="70">
        <v>91182</v>
      </c>
      <c r="T235" s="70"/>
      <c r="U235" s="70">
        <f t="shared" si="69"/>
        <v>200045</v>
      </c>
      <c r="V235" s="46">
        <f t="shared" ref="V235:V246" si="77">Y234</f>
        <v>135578</v>
      </c>
      <c r="W235" s="46">
        <f t="shared" ref="W235:W246" si="78">U235+V235</f>
        <v>335623</v>
      </c>
      <c r="X235" s="70">
        <v>335623</v>
      </c>
      <c r="Y235" s="46">
        <f t="shared" si="72"/>
        <v>0</v>
      </c>
    </row>
    <row r="236" spans="1:25" ht="15.75" hidden="1" thickBot="1" x14ac:dyDescent="0.3">
      <c r="B236" s="43" t="s">
        <v>36</v>
      </c>
      <c r="C236" s="44">
        <f t="shared" si="73"/>
        <v>16987</v>
      </c>
      <c r="D236" s="44">
        <v>17077</v>
      </c>
      <c r="E236" s="44">
        <f t="shared" si="74"/>
        <v>90</v>
      </c>
      <c r="F236" s="44">
        <v>146</v>
      </c>
      <c r="G236" s="70">
        <f t="shared" si="75"/>
        <v>13140</v>
      </c>
      <c r="H236" s="44">
        <f t="shared" si="76"/>
        <v>2220</v>
      </c>
      <c r="I236" s="44">
        <v>2257</v>
      </c>
      <c r="J236" s="44">
        <f t="shared" ref="J236:J246" si="79">I236-H236</f>
        <v>37</v>
      </c>
      <c r="K236" s="44">
        <f t="shared" ref="K236:K243" si="80">IF(J236&lt;=80,636,IF(AND(J236&gt;=81,J236&lt;=100),840,IF(AND(J236&gt;=101,J236&lt;=200),1455,IF(J236&gt;=201,2681,))))</f>
        <v>636</v>
      </c>
      <c r="L236" s="46">
        <f t="shared" ref="L236:L242" si="81">IF(K236=636,K236*J236,IF(K236=840,80*636+(J236-80)*840,IF(K236=1455,80*636+20*840+(J236-100)*1455,IF(K236=2501,80*636+20*840+100*1455+(J236-200)*2681,))))</f>
        <v>23532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69"/>
        <v>159332</v>
      </c>
      <c r="V236" s="46">
        <f t="shared" si="77"/>
        <v>0</v>
      </c>
      <c r="W236" s="46">
        <f t="shared" si="78"/>
        <v>159332</v>
      </c>
      <c r="X236" s="70"/>
      <c r="Y236" s="46">
        <f t="shared" si="72"/>
        <v>159332</v>
      </c>
    </row>
    <row r="237" spans="1:25" ht="15.75" hidden="1" thickBot="1" x14ac:dyDescent="0.3">
      <c r="B237" s="43" t="s">
        <v>37</v>
      </c>
      <c r="C237" s="44">
        <f t="shared" si="73"/>
        <v>17077</v>
      </c>
      <c r="D237" s="44">
        <v>17161</v>
      </c>
      <c r="E237" s="44">
        <f t="shared" si="74"/>
        <v>84</v>
      </c>
      <c r="F237" s="44">
        <v>146</v>
      </c>
      <c r="G237" s="70">
        <f t="shared" si="75"/>
        <v>12264</v>
      </c>
      <c r="H237" s="44">
        <f t="shared" si="76"/>
        <v>2257</v>
      </c>
      <c r="I237" s="44">
        <v>2288</v>
      </c>
      <c r="J237" s="44">
        <f t="shared" si="79"/>
        <v>31</v>
      </c>
      <c r="K237" s="44">
        <f t="shared" si="80"/>
        <v>636</v>
      </c>
      <c r="L237" s="46">
        <f t="shared" si="81"/>
        <v>19716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69"/>
        <v>137033</v>
      </c>
      <c r="V237" s="46">
        <f t="shared" si="77"/>
        <v>159332</v>
      </c>
      <c r="W237" s="46">
        <f t="shared" si="78"/>
        <v>296365</v>
      </c>
      <c r="X237" s="70">
        <v>296365</v>
      </c>
      <c r="Y237" s="46">
        <f t="shared" si="72"/>
        <v>0</v>
      </c>
    </row>
    <row r="238" spans="1:25" ht="15.75" hidden="1" thickBot="1" x14ac:dyDescent="0.3">
      <c r="B238" s="43" t="s">
        <v>38</v>
      </c>
      <c r="C238" s="44">
        <f t="shared" si="73"/>
        <v>17161</v>
      </c>
      <c r="D238" s="44">
        <v>17255</v>
      </c>
      <c r="E238" s="44">
        <f t="shared" si="74"/>
        <v>94</v>
      </c>
      <c r="F238" s="44">
        <v>146</v>
      </c>
      <c r="G238" s="70">
        <f t="shared" si="75"/>
        <v>13724</v>
      </c>
      <c r="H238" s="44">
        <f t="shared" si="76"/>
        <v>2288</v>
      </c>
      <c r="I238" s="44">
        <v>2318</v>
      </c>
      <c r="J238" s="44">
        <f t="shared" si="79"/>
        <v>30</v>
      </c>
      <c r="K238" s="44">
        <f t="shared" si="80"/>
        <v>636</v>
      </c>
      <c r="L238" s="46">
        <f t="shared" si="81"/>
        <v>19080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69"/>
        <v>137992</v>
      </c>
      <c r="V238" s="46">
        <f t="shared" si="77"/>
        <v>0</v>
      </c>
      <c r="W238" s="46">
        <f t="shared" si="78"/>
        <v>137992</v>
      </c>
      <c r="X238" s="70"/>
      <c r="Y238" s="46">
        <f t="shared" si="72"/>
        <v>137992</v>
      </c>
    </row>
    <row r="239" spans="1:25" ht="15.75" hidden="1" thickBot="1" x14ac:dyDescent="0.3">
      <c r="B239" s="43" t="s">
        <v>39</v>
      </c>
      <c r="C239" s="44">
        <f t="shared" si="73"/>
        <v>17255</v>
      </c>
      <c r="D239" s="44">
        <v>17384</v>
      </c>
      <c r="E239" s="44">
        <f t="shared" si="74"/>
        <v>129</v>
      </c>
      <c r="F239" s="44">
        <v>146</v>
      </c>
      <c r="G239" s="70">
        <f t="shared" si="75"/>
        <v>18834</v>
      </c>
      <c r="H239" s="44">
        <f t="shared" si="76"/>
        <v>2318</v>
      </c>
      <c r="I239" s="44">
        <v>2332</v>
      </c>
      <c r="J239" s="44">
        <f t="shared" si="79"/>
        <v>14</v>
      </c>
      <c r="K239" s="44">
        <f t="shared" si="80"/>
        <v>636</v>
      </c>
      <c r="L239" s="46">
        <f t="shared" si="81"/>
        <v>8904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69"/>
        <v>133077</v>
      </c>
      <c r="V239" s="46">
        <f t="shared" si="77"/>
        <v>137992</v>
      </c>
      <c r="W239" s="46">
        <f t="shared" si="78"/>
        <v>271069</v>
      </c>
      <c r="X239" s="70">
        <v>271069</v>
      </c>
      <c r="Y239" s="46">
        <f t="shared" si="72"/>
        <v>0</v>
      </c>
    </row>
    <row r="240" spans="1:25" ht="15.75" hidden="1" thickBot="1" x14ac:dyDescent="0.3">
      <c r="B240" s="43" t="s">
        <v>40</v>
      </c>
      <c r="C240" s="44">
        <f t="shared" si="73"/>
        <v>17384</v>
      </c>
      <c r="D240" s="44">
        <v>17571</v>
      </c>
      <c r="E240" s="44">
        <f t="shared" si="74"/>
        <v>187</v>
      </c>
      <c r="F240" s="44">
        <v>146</v>
      </c>
      <c r="G240" s="70">
        <f t="shared" si="75"/>
        <v>27302</v>
      </c>
      <c r="H240" s="44">
        <f t="shared" si="76"/>
        <v>2332</v>
      </c>
      <c r="I240" s="44">
        <v>2352</v>
      </c>
      <c r="J240" s="44">
        <f t="shared" si="79"/>
        <v>20</v>
      </c>
      <c r="K240" s="44">
        <f t="shared" si="80"/>
        <v>636</v>
      </c>
      <c r="L240" s="46">
        <f t="shared" si="81"/>
        <v>12720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69"/>
        <v>145483</v>
      </c>
      <c r="V240" s="46">
        <f t="shared" si="77"/>
        <v>0</v>
      </c>
      <c r="W240" s="46">
        <f t="shared" si="78"/>
        <v>145483</v>
      </c>
      <c r="X240" s="70">
        <v>145483</v>
      </c>
      <c r="Y240" s="46">
        <f t="shared" si="72"/>
        <v>0</v>
      </c>
    </row>
    <row r="241" spans="1:25" ht="15.75" hidden="1" thickBot="1" x14ac:dyDescent="0.3">
      <c r="B241" s="43" t="s">
        <v>41</v>
      </c>
      <c r="C241" s="44">
        <f t="shared" si="73"/>
        <v>17571</v>
      </c>
      <c r="D241" s="44">
        <v>17850</v>
      </c>
      <c r="E241" s="44">
        <f t="shared" si="74"/>
        <v>279</v>
      </c>
      <c r="F241" s="44">
        <v>146</v>
      </c>
      <c r="G241" s="70">
        <f t="shared" si="75"/>
        <v>40734</v>
      </c>
      <c r="H241" s="44">
        <f t="shared" si="76"/>
        <v>2352</v>
      </c>
      <c r="I241" s="44">
        <v>2368</v>
      </c>
      <c r="J241" s="44">
        <f t="shared" si="79"/>
        <v>16</v>
      </c>
      <c r="K241" s="44">
        <f t="shared" si="80"/>
        <v>636</v>
      </c>
      <c r="L241" s="46">
        <f t="shared" si="81"/>
        <v>10176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69"/>
        <v>156470</v>
      </c>
      <c r="V241" s="46">
        <f t="shared" si="77"/>
        <v>0</v>
      </c>
      <c r="W241" s="46">
        <f t="shared" si="78"/>
        <v>156470</v>
      </c>
      <c r="X241" s="135"/>
      <c r="Y241" s="46">
        <f t="shared" si="72"/>
        <v>156470</v>
      </c>
    </row>
    <row r="242" spans="1:25" ht="15.75" hidden="1" thickBot="1" x14ac:dyDescent="0.3">
      <c r="B242" s="43" t="s">
        <v>42</v>
      </c>
      <c r="C242" s="44">
        <f t="shared" si="73"/>
        <v>17850</v>
      </c>
      <c r="D242" s="44">
        <v>18150</v>
      </c>
      <c r="E242" s="44">
        <f t="shared" si="74"/>
        <v>300</v>
      </c>
      <c r="F242" s="44">
        <v>146</v>
      </c>
      <c r="G242" s="70">
        <f t="shared" si="75"/>
        <v>43800</v>
      </c>
      <c r="H242" s="44">
        <f t="shared" si="76"/>
        <v>2368</v>
      </c>
      <c r="I242" s="44">
        <v>2385</v>
      </c>
      <c r="J242" s="44">
        <f t="shared" si="79"/>
        <v>17</v>
      </c>
      <c r="K242" s="44">
        <f t="shared" si="80"/>
        <v>636</v>
      </c>
      <c r="L242" s="46">
        <f t="shared" si="81"/>
        <v>10812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69"/>
        <v>160298</v>
      </c>
      <c r="V242" s="46">
        <f t="shared" si="77"/>
        <v>156470</v>
      </c>
      <c r="W242" s="46">
        <f t="shared" si="78"/>
        <v>316768</v>
      </c>
      <c r="X242" s="70">
        <v>316768</v>
      </c>
      <c r="Y242" s="46">
        <f t="shared" si="72"/>
        <v>0</v>
      </c>
    </row>
    <row r="243" spans="1:25" ht="15.75" hidden="1" thickBot="1" x14ac:dyDescent="0.3">
      <c r="B243" s="43" t="s">
        <v>43</v>
      </c>
      <c r="C243" s="44">
        <f t="shared" si="73"/>
        <v>18150</v>
      </c>
      <c r="D243" s="44">
        <v>18324</v>
      </c>
      <c r="E243" s="44">
        <f t="shared" si="74"/>
        <v>174</v>
      </c>
      <c r="F243" s="44">
        <v>146</v>
      </c>
      <c r="G243" s="70">
        <f t="shared" si="75"/>
        <v>25404</v>
      </c>
      <c r="H243" s="44">
        <f t="shared" si="76"/>
        <v>2385</v>
      </c>
      <c r="I243" s="44">
        <v>2415</v>
      </c>
      <c r="J243" s="44">
        <f t="shared" si="79"/>
        <v>30</v>
      </c>
      <c r="K243" s="44">
        <f t="shared" si="80"/>
        <v>636</v>
      </c>
      <c r="L243" s="46">
        <f>IF(K243=636,K243*J243,IF(K243=840,80*636+(J243-80)*840,IF(K243=1455,80*636+20*840+(J243-100)*1455,IF(K243=2681,80*636+20*840+100*1455+(J243-200)*2681,))))</f>
        <v>19080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69"/>
        <v>150296</v>
      </c>
      <c r="V243" s="46">
        <f t="shared" si="77"/>
        <v>0</v>
      </c>
      <c r="W243" s="46">
        <f t="shared" si="78"/>
        <v>150296</v>
      </c>
      <c r="X243" s="70"/>
      <c r="Y243" s="46">
        <f t="shared" ref="Y243" si="82">W243-X243</f>
        <v>150296</v>
      </c>
    </row>
    <row r="244" spans="1:25" ht="15.75" hidden="1" thickBot="1" x14ac:dyDescent="0.3">
      <c r="B244" s="43" t="s">
        <v>44</v>
      </c>
      <c r="C244" s="44">
        <f t="shared" si="73"/>
        <v>18324</v>
      </c>
      <c r="D244" s="44">
        <v>18405</v>
      </c>
      <c r="E244" s="44">
        <f t="shared" si="74"/>
        <v>81</v>
      </c>
      <c r="F244" s="44">
        <v>146</v>
      </c>
      <c r="G244" s="70">
        <f t="shared" si="75"/>
        <v>11826</v>
      </c>
      <c r="H244" s="44">
        <f t="shared" si="76"/>
        <v>2415</v>
      </c>
      <c r="I244" s="44">
        <v>2431</v>
      </c>
      <c r="J244" s="44">
        <f t="shared" si="79"/>
        <v>16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10176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69"/>
        <v>127917</v>
      </c>
      <c r="V244" s="46">
        <f t="shared" si="77"/>
        <v>150296</v>
      </c>
      <c r="W244" s="46">
        <f t="shared" si="78"/>
        <v>278213</v>
      </c>
      <c r="X244" s="70">
        <v>278213</v>
      </c>
      <c r="Y244" s="46">
        <f t="shared" ref="Y244:Y248" si="83">W244-X244</f>
        <v>0</v>
      </c>
    </row>
    <row r="245" spans="1:25" ht="15.75" hidden="1" thickBot="1" x14ac:dyDescent="0.3">
      <c r="B245" s="43" t="s">
        <v>45</v>
      </c>
      <c r="C245" s="44">
        <f t="shared" si="73"/>
        <v>18405</v>
      </c>
      <c r="D245" s="44">
        <v>18498</v>
      </c>
      <c r="E245" s="44">
        <f t="shared" si="74"/>
        <v>93</v>
      </c>
      <c r="F245" s="44">
        <v>146</v>
      </c>
      <c r="G245" s="70">
        <f t="shared" si="75"/>
        <v>13578</v>
      </c>
      <c r="H245" s="44">
        <f t="shared" si="76"/>
        <v>2431</v>
      </c>
      <c r="I245" s="44">
        <v>2459</v>
      </c>
      <c r="J245" s="44">
        <f t="shared" si="79"/>
        <v>28</v>
      </c>
      <c r="K245" s="44">
        <f>IF(J245&lt;=40,636,IF(AND(J245&gt;=41,J245&lt;=80),840,IF(AND(J245&gt;=81,J245&lt;=100),1455,IF(J245&gt;=101,2681,))))</f>
        <v>636</v>
      </c>
      <c r="L245" s="46">
        <f>IF(K245=636,K245*J245,IF(K245=840,40*636+(J245-40)*840,IF(K245=1455,40*636+40*840+(J245-80)*1455,IF(K245=2681,40*636+40*840+20*1455+(J245-100)*2681,))))</f>
        <v>17808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69"/>
        <v>137365</v>
      </c>
      <c r="V245" s="46">
        <f t="shared" si="77"/>
        <v>0</v>
      </c>
      <c r="W245" s="46">
        <f t="shared" si="78"/>
        <v>137365</v>
      </c>
      <c r="X245" s="70"/>
      <c r="Y245" s="46">
        <f t="shared" si="83"/>
        <v>137365</v>
      </c>
    </row>
    <row r="246" spans="1:25" ht="15.75" hidden="1" thickBot="1" x14ac:dyDescent="0.3">
      <c r="B246" s="83" t="s">
        <v>46</v>
      </c>
      <c r="C246" s="84">
        <f t="shared" si="73"/>
        <v>18498</v>
      </c>
      <c r="D246" s="84">
        <v>18599</v>
      </c>
      <c r="E246" s="84">
        <f t="shared" si="74"/>
        <v>101</v>
      </c>
      <c r="F246" s="84">
        <v>146</v>
      </c>
      <c r="G246" s="35">
        <f t="shared" si="75"/>
        <v>14746</v>
      </c>
      <c r="H246" s="84">
        <f t="shared" si="76"/>
        <v>2459</v>
      </c>
      <c r="I246" s="84">
        <v>2513</v>
      </c>
      <c r="J246" s="84">
        <f t="shared" si="79"/>
        <v>54</v>
      </c>
      <c r="K246" s="84">
        <f>IF(J246&lt;=40,636,IF(AND(J246&gt;=41,J246&lt;=80),840,IF(AND(J246&gt;=81,J246&lt;=100),1455,IF(J246&gt;=101,2681,))))</f>
        <v>840</v>
      </c>
      <c r="L246" s="36">
        <f>IF(K246=636,K246*J246,IF(K246=840,40*636+(J246-40)*840,IF(K246=1455,40*636+40*840+(J246-80)*1455,IF(K246=2681,40*636+40*840+20*1455+(J246-100)*2681,))))</f>
        <v>37200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69"/>
        <v>158014</v>
      </c>
      <c r="V246" s="36">
        <f t="shared" si="77"/>
        <v>137365</v>
      </c>
      <c r="W246" s="36">
        <f t="shared" si="78"/>
        <v>295379</v>
      </c>
      <c r="X246" s="35">
        <v>295379</v>
      </c>
      <c r="Y246" s="36">
        <f t="shared" si="83"/>
        <v>0</v>
      </c>
    </row>
    <row r="247" spans="1:25" x14ac:dyDescent="0.25">
      <c r="A247">
        <v>2023</v>
      </c>
      <c r="B247" s="43" t="s">
        <v>35</v>
      </c>
      <c r="C247" s="44">
        <f t="shared" ref="C247:C270" si="84">D246</f>
        <v>18599</v>
      </c>
      <c r="D247" s="44">
        <v>18722</v>
      </c>
      <c r="E247" s="44">
        <f t="shared" ref="E247:E270" si="85">D247-C247</f>
        <v>123</v>
      </c>
      <c r="F247" s="44">
        <v>165</v>
      </c>
      <c r="G247" s="70">
        <f t="shared" ref="G247:G270" si="86">E247*F247</f>
        <v>20295</v>
      </c>
      <c r="H247" s="44">
        <f t="shared" ref="H247:H270" si="87">I246</f>
        <v>2513</v>
      </c>
      <c r="I247" s="44">
        <v>2552</v>
      </c>
      <c r="J247" s="44">
        <f t="shared" ref="J247:J270" si="88">I247-H247</f>
        <v>39</v>
      </c>
      <c r="K247" s="44">
        <f>IF(J247&lt;=40,717,IF(AND(J247&gt;=41,J247&lt;=80),948,IF(AND(J247&gt;=81,J247&lt;=100),1641,IF(J247&gt;=101,3024,))))</f>
        <v>717</v>
      </c>
      <c r="L247" s="46">
        <f>IF(K247=717,K247*J247,IF(K247=948,40*717+(J247-40)*948,IF(K247=1641,40*717+40*948+(J247-80)*1641,IF(K247=3024,40*717+40*948+20*1641+(J247-100)*3024,))))</f>
        <v>27963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69"/>
        <v>186607</v>
      </c>
      <c r="V247" s="46">
        <f t="shared" ref="V247:V270" si="89">Y246</f>
        <v>0</v>
      </c>
      <c r="W247" s="46">
        <f t="shared" ref="W247:W270" si="90">U247+V247</f>
        <v>186607</v>
      </c>
      <c r="X247" s="218"/>
      <c r="Y247" s="41">
        <f t="shared" si="83"/>
        <v>186607</v>
      </c>
    </row>
    <row r="248" spans="1:25" x14ac:dyDescent="0.25">
      <c r="B248" s="43" t="s">
        <v>36</v>
      </c>
      <c r="C248" s="44">
        <f t="shared" si="84"/>
        <v>18722</v>
      </c>
      <c r="D248" s="44">
        <v>18833</v>
      </c>
      <c r="E248" s="44">
        <f t="shared" si="85"/>
        <v>111</v>
      </c>
      <c r="F248" s="44">
        <v>165</v>
      </c>
      <c r="G248" s="70">
        <f t="shared" si="86"/>
        <v>18315</v>
      </c>
      <c r="H248" s="44">
        <f t="shared" si="87"/>
        <v>2552</v>
      </c>
      <c r="I248" s="44">
        <v>2590</v>
      </c>
      <c r="J248" s="44">
        <f t="shared" si="88"/>
        <v>38</v>
      </c>
      <c r="K248" s="44">
        <f t="shared" ref="K248:K258" si="91">IF(J248&lt;=40,717,IF(AND(J248&gt;=41,J248&lt;=80),948,IF(AND(J248&gt;=81,J248&lt;=100),1641,IF(J248&gt;=101,3024,))))</f>
        <v>717</v>
      </c>
      <c r="L248" s="46">
        <f t="shared" ref="L248:L258" si="92">IF(K248=717,K248*J248,IF(K248=948,40*717+(J248-40)*948,IF(K248=1641,40*717+40*948+(J248-80)*1641,IF(K248=3024,40*717+40*948+20*1641+(J248-100)*3024,))))</f>
        <v>27246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69"/>
        <v>183977</v>
      </c>
      <c r="V248" s="46">
        <f t="shared" si="89"/>
        <v>186607</v>
      </c>
      <c r="W248" s="46">
        <f t="shared" si="90"/>
        <v>370584</v>
      </c>
      <c r="X248" s="70">
        <v>370584</v>
      </c>
      <c r="Y248" s="46">
        <f t="shared" si="83"/>
        <v>0</v>
      </c>
    </row>
    <row r="249" spans="1:25" x14ac:dyDescent="0.25">
      <c r="B249" s="43" t="s">
        <v>37</v>
      </c>
      <c r="C249" s="44">
        <f t="shared" si="84"/>
        <v>18833</v>
      </c>
      <c r="D249" s="44">
        <v>18939</v>
      </c>
      <c r="E249" s="44">
        <f t="shared" si="85"/>
        <v>106</v>
      </c>
      <c r="F249" s="44">
        <v>165</v>
      </c>
      <c r="G249" s="70">
        <f t="shared" si="86"/>
        <v>17490</v>
      </c>
      <c r="H249" s="44">
        <f t="shared" si="87"/>
        <v>2590</v>
      </c>
      <c r="I249" s="44">
        <v>2624</v>
      </c>
      <c r="J249" s="44">
        <f t="shared" si="88"/>
        <v>34</v>
      </c>
      <c r="K249" s="44">
        <f t="shared" si="91"/>
        <v>717</v>
      </c>
      <c r="L249" s="46">
        <f t="shared" si="92"/>
        <v>24378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69"/>
        <v>180304</v>
      </c>
      <c r="V249" s="46">
        <f t="shared" si="89"/>
        <v>0</v>
      </c>
      <c r="W249" s="46">
        <f t="shared" si="90"/>
        <v>180304</v>
      </c>
      <c r="X249" s="70">
        <v>180304</v>
      </c>
      <c r="Y249" s="46">
        <f t="shared" ref="Y249:Y250" si="93">W249-X249</f>
        <v>0</v>
      </c>
    </row>
    <row r="250" spans="1:25" x14ac:dyDescent="0.25">
      <c r="B250" s="43" t="s">
        <v>38</v>
      </c>
      <c r="C250" s="44">
        <f t="shared" si="84"/>
        <v>18939</v>
      </c>
      <c r="D250" s="44">
        <v>19062</v>
      </c>
      <c r="E250" s="44">
        <f t="shared" si="85"/>
        <v>123</v>
      </c>
      <c r="F250" s="44">
        <v>165</v>
      </c>
      <c r="G250" s="70">
        <f t="shared" si="86"/>
        <v>20295</v>
      </c>
      <c r="H250" s="44">
        <f t="shared" si="87"/>
        <v>2624</v>
      </c>
      <c r="I250" s="44">
        <v>2653</v>
      </c>
      <c r="J250" s="44">
        <f t="shared" si="88"/>
        <v>29</v>
      </c>
      <c r="K250" s="44">
        <f t="shared" si="91"/>
        <v>717</v>
      </c>
      <c r="L250" s="46">
        <f t="shared" si="92"/>
        <v>20793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69"/>
        <v>179603</v>
      </c>
      <c r="V250" s="46">
        <f t="shared" si="89"/>
        <v>0</v>
      </c>
      <c r="W250" s="46">
        <f t="shared" si="90"/>
        <v>179603</v>
      </c>
      <c r="X250" s="135"/>
      <c r="Y250" s="46">
        <f t="shared" si="93"/>
        <v>179603</v>
      </c>
    </row>
    <row r="251" spans="1:25" x14ac:dyDescent="0.25">
      <c r="B251" s="43" t="s">
        <v>39</v>
      </c>
      <c r="C251" s="44">
        <f t="shared" si="84"/>
        <v>19062</v>
      </c>
      <c r="D251" s="44">
        <v>19248</v>
      </c>
      <c r="E251" s="44">
        <f t="shared" si="85"/>
        <v>186</v>
      </c>
      <c r="F251" s="44">
        <v>169</v>
      </c>
      <c r="G251" s="70">
        <f t="shared" si="86"/>
        <v>31434</v>
      </c>
      <c r="H251" s="44">
        <f t="shared" si="87"/>
        <v>2653</v>
      </c>
      <c r="I251" s="44">
        <v>2666</v>
      </c>
      <c r="J251" s="44">
        <f t="shared" si="88"/>
        <v>13</v>
      </c>
      <c r="K251" s="44">
        <f t="shared" si="91"/>
        <v>717</v>
      </c>
      <c r="L251" s="46">
        <f t="shared" si="92"/>
        <v>9321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69"/>
        <v>179328</v>
      </c>
      <c r="V251" s="46">
        <f t="shared" si="89"/>
        <v>179603</v>
      </c>
      <c r="W251" s="46">
        <f t="shared" si="90"/>
        <v>358931</v>
      </c>
      <c r="X251" s="135">
        <v>358931</v>
      </c>
      <c r="Y251" s="46">
        <f t="shared" ref="Y251:Y252" si="94">W251-X251</f>
        <v>0</v>
      </c>
    </row>
    <row r="252" spans="1:25" x14ac:dyDescent="0.25">
      <c r="B252" s="43" t="s">
        <v>40</v>
      </c>
      <c r="C252" s="44">
        <f t="shared" si="84"/>
        <v>19248</v>
      </c>
      <c r="D252" s="44">
        <v>19544</v>
      </c>
      <c r="E252" s="44">
        <f t="shared" si="85"/>
        <v>296</v>
      </c>
      <c r="F252" s="44">
        <v>165</v>
      </c>
      <c r="G252" s="70">
        <f t="shared" si="86"/>
        <v>48840</v>
      </c>
      <c r="H252" s="44">
        <f t="shared" si="87"/>
        <v>2666</v>
      </c>
      <c r="I252" s="44">
        <v>2681</v>
      </c>
      <c r="J252" s="44">
        <f t="shared" si="88"/>
        <v>15</v>
      </c>
      <c r="K252" s="44">
        <f t="shared" si="91"/>
        <v>717</v>
      </c>
      <c r="L252" s="46">
        <f t="shared" si="92"/>
        <v>10755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69"/>
        <v>198185</v>
      </c>
      <c r="V252" s="46">
        <f t="shared" si="89"/>
        <v>0</v>
      </c>
      <c r="W252" s="46">
        <f t="shared" si="90"/>
        <v>198185</v>
      </c>
      <c r="X252" s="70"/>
      <c r="Y252" s="46">
        <f t="shared" si="94"/>
        <v>198185</v>
      </c>
    </row>
    <row r="253" spans="1:25" x14ac:dyDescent="0.25">
      <c r="B253" s="43" t="s">
        <v>41</v>
      </c>
      <c r="C253" s="44">
        <f t="shared" si="84"/>
        <v>19544</v>
      </c>
      <c r="D253" s="44">
        <v>19825</v>
      </c>
      <c r="E253" s="44">
        <f t="shared" si="85"/>
        <v>281</v>
      </c>
      <c r="F253" s="44">
        <v>165</v>
      </c>
      <c r="G253" s="70">
        <f t="shared" si="86"/>
        <v>46365</v>
      </c>
      <c r="H253" s="44">
        <f t="shared" si="87"/>
        <v>2681</v>
      </c>
      <c r="I253" s="44">
        <v>2693</v>
      </c>
      <c r="J253" s="44">
        <f t="shared" si="88"/>
        <v>12</v>
      </c>
      <c r="K253" s="44">
        <f t="shared" si="91"/>
        <v>717</v>
      </c>
      <c r="L253" s="46">
        <f t="shared" si="92"/>
        <v>8604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69"/>
        <v>193547</v>
      </c>
      <c r="V253" s="46">
        <f t="shared" si="89"/>
        <v>198185</v>
      </c>
      <c r="W253" s="46">
        <f t="shared" si="90"/>
        <v>391732</v>
      </c>
      <c r="X253" s="70">
        <v>391732</v>
      </c>
      <c r="Y253" s="46">
        <f t="shared" ref="Y253:Y270" si="95">W253-X253</f>
        <v>0</v>
      </c>
    </row>
    <row r="254" spans="1:25" x14ac:dyDescent="0.25">
      <c r="B254" s="43" t="s">
        <v>42</v>
      </c>
      <c r="C254" s="44">
        <f t="shared" si="84"/>
        <v>19825</v>
      </c>
      <c r="D254" s="44">
        <v>20096</v>
      </c>
      <c r="E254" s="44">
        <f t="shared" si="85"/>
        <v>271</v>
      </c>
      <c r="F254" s="44">
        <v>165</v>
      </c>
      <c r="G254" s="70">
        <f t="shared" si="86"/>
        <v>44715</v>
      </c>
      <c r="H254" s="44">
        <f t="shared" si="87"/>
        <v>2693</v>
      </c>
      <c r="I254" s="44">
        <v>2705</v>
      </c>
      <c r="J254" s="44">
        <f t="shared" si="88"/>
        <v>12</v>
      </c>
      <c r="K254" s="44">
        <f t="shared" si="91"/>
        <v>717</v>
      </c>
      <c r="L254" s="46">
        <f t="shared" si="92"/>
        <v>8604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69"/>
        <v>191921</v>
      </c>
      <c r="V254" s="46">
        <f t="shared" si="89"/>
        <v>0</v>
      </c>
      <c r="W254" s="46">
        <f t="shared" si="90"/>
        <v>191921</v>
      </c>
      <c r="X254" s="70"/>
      <c r="Y254" s="46">
        <f t="shared" si="95"/>
        <v>191921</v>
      </c>
    </row>
    <row r="255" spans="1:25" x14ac:dyDescent="0.25">
      <c r="B255" s="43" t="s">
        <v>43</v>
      </c>
      <c r="C255" s="44">
        <f t="shared" si="84"/>
        <v>20096</v>
      </c>
      <c r="D255" s="44">
        <v>20339</v>
      </c>
      <c r="E255" s="44">
        <f t="shared" si="85"/>
        <v>243</v>
      </c>
      <c r="F255" s="44">
        <v>165</v>
      </c>
      <c r="G255" s="70">
        <f t="shared" si="86"/>
        <v>40095</v>
      </c>
      <c r="H255" s="44">
        <f t="shared" si="87"/>
        <v>2705</v>
      </c>
      <c r="I255" s="44">
        <v>2709</v>
      </c>
      <c r="J255" s="44">
        <f t="shared" si="88"/>
        <v>4</v>
      </c>
      <c r="K255" s="44">
        <f t="shared" si="91"/>
        <v>717</v>
      </c>
      <c r="L255" s="46">
        <f t="shared" si="92"/>
        <v>2868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69"/>
        <v>181585</v>
      </c>
      <c r="V255" s="46">
        <f t="shared" si="89"/>
        <v>191921</v>
      </c>
      <c r="W255" s="46">
        <f t="shared" si="90"/>
        <v>373506</v>
      </c>
      <c r="X255" s="70">
        <v>373506</v>
      </c>
      <c r="Y255" s="46">
        <f t="shared" ref="Y255:Y256" si="96">W255-X255</f>
        <v>0</v>
      </c>
    </row>
    <row r="256" spans="1:25" x14ac:dyDescent="0.25">
      <c r="B256" s="43" t="s">
        <v>44</v>
      </c>
      <c r="C256" s="44">
        <f t="shared" si="84"/>
        <v>20339</v>
      </c>
      <c r="D256" s="44">
        <v>20499</v>
      </c>
      <c r="E256" s="44">
        <f t="shared" si="85"/>
        <v>160</v>
      </c>
      <c r="F256" s="44">
        <v>165</v>
      </c>
      <c r="G256" s="70">
        <f t="shared" si="86"/>
        <v>26400</v>
      </c>
      <c r="H256" s="44">
        <f t="shared" si="87"/>
        <v>2709</v>
      </c>
      <c r="I256" s="44">
        <v>2722</v>
      </c>
      <c r="J256" s="44">
        <f t="shared" si="88"/>
        <v>13</v>
      </c>
      <c r="K256" s="44">
        <f t="shared" si="91"/>
        <v>717</v>
      </c>
      <c r="L256" s="46">
        <f t="shared" si="92"/>
        <v>9321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69"/>
        <v>174400</v>
      </c>
      <c r="V256" s="46">
        <f t="shared" si="89"/>
        <v>0</v>
      </c>
      <c r="W256" s="46">
        <f t="shared" si="90"/>
        <v>174400</v>
      </c>
      <c r="X256" s="70"/>
      <c r="Y256" s="46">
        <f t="shared" si="96"/>
        <v>174400</v>
      </c>
    </row>
    <row r="257" spans="1:25" x14ac:dyDescent="0.25">
      <c r="B257" s="43" t="s">
        <v>45</v>
      </c>
      <c r="C257" s="44">
        <f t="shared" si="84"/>
        <v>20499</v>
      </c>
      <c r="D257" s="44">
        <v>20688</v>
      </c>
      <c r="E257" s="44">
        <f t="shared" si="85"/>
        <v>189</v>
      </c>
      <c r="F257" s="44">
        <v>165</v>
      </c>
      <c r="G257" s="70">
        <f t="shared" si="86"/>
        <v>31185</v>
      </c>
      <c r="H257" s="44">
        <f t="shared" si="87"/>
        <v>2722</v>
      </c>
      <c r="I257" s="44">
        <v>2751</v>
      </c>
      <c r="J257" s="44">
        <f t="shared" si="88"/>
        <v>29</v>
      </c>
      <c r="K257" s="44">
        <f t="shared" si="91"/>
        <v>717</v>
      </c>
      <c r="L257" s="46">
        <f t="shared" si="92"/>
        <v>20793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69"/>
        <v>190710</v>
      </c>
      <c r="V257" s="46">
        <f t="shared" si="89"/>
        <v>174400</v>
      </c>
      <c r="W257" s="46">
        <f t="shared" si="90"/>
        <v>365110</v>
      </c>
      <c r="X257" s="70">
        <v>365110</v>
      </c>
      <c r="Y257" s="46">
        <f t="shared" si="95"/>
        <v>0</v>
      </c>
    </row>
    <row r="258" spans="1:25" ht="15.75" thickBot="1" x14ac:dyDescent="0.3">
      <c r="B258" s="43" t="s">
        <v>46</v>
      </c>
      <c r="C258" s="44">
        <f t="shared" si="84"/>
        <v>20688</v>
      </c>
      <c r="D258" s="44">
        <v>20806</v>
      </c>
      <c r="E258" s="44">
        <f t="shared" si="85"/>
        <v>118</v>
      </c>
      <c r="F258" s="44">
        <v>165</v>
      </c>
      <c r="G258" s="70">
        <f t="shared" si="86"/>
        <v>19470</v>
      </c>
      <c r="H258" s="44">
        <f t="shared" si="87"/>
        <v>2751</v>
      </c>
      <c r="I258" s="44">
        <v>2874</v>
      </c>
      <c r="J258" s="44">
        <f t="shared" si="88"/>
        <v>123</v>
      </c>
      <c r="K258" s="44">
        <f t="shared" si="91"/>
        <v>3024</v>
      </c>
      <c r="L258" s="46">
        <f t="shared" si="92"/>
        <v>168972</v>
      </c>
      <c r="M258" s="70">
        <v>4910</v>
      </c>
      <c r="N258" s="70">
        <v>11037</v>
      </c>
      <c r="O258" s="70"/>
      <c r="P258" s="70"/>
      <c r="Q258" s="70"/>
      <c r="R258" s="70"/>
      <c r="S258" s="70">
        <v>122853</v>
      </c>
      <c r="T258" s="70"/>
      <c r="U258" s="70">
        <f t="shared" si="69"/>
        <v>327242</v>
      </c>
      <c r="V258" s="46">
        <f t="shared" si="89"/>
        <v>0</v>
      </c>
      <c r="W258" s="46">
        <f t="shared" si="90"/>
        <v>327242</v>
      </c>
      <c r="X258" s="70">
        <v>327242</v>
      </c>
      <c r="Y258" s="241">
        <f t="shared" si="95"/>
        <v>0</v>
      </c>
    </row>
    <row r="259" spans="1:25" ht="15.75" thickBot="1" x14ac:dyDescent="0.3">
      <c r="A259">
        <v>2024</v>
      </c>
      <c r="B259" s="195" t="s">
        <v>35</v>
      </c>
      <c r="C259" s="175">
        <f t="shared" si="84"/>
        <v>20806</v>
      </c>
      <c r="D259" s="175">
        <v>20922</v>
      </c>
      <c r="E259" s="175">
        <f t="shared" si="85"/>
        <v>116</v>
      </c>
      <c r="F259" s="175">
        <v>171</v>
      </c>
      <c r="G259" s="177">
        <f t="shared" si="86"/>
        <v>19836</v>
      </c>
      <c r="H259" s="175">
        <f t="shared" si="87"/>
        <v>2874</v>
      </c>
      <c r="I259" s="175">
        <v>2905</v>
      </c>
      <c r="J259" s="175">
        <f t="shared" si="88"/>
        <v>31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23095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192676</v>
      </c>
      <c r="V259" s="176">
        <f t="shared" si="89"/>
        <v>0</v>
      </c>
      <c r="W259" s="176">
        <f t="shared" si="90"/>
        <v>192676</v>
      </c>
      <c r="X259" s="240"/>
      <c r="Y259" s="176">
        <f t="shared" si="95"/>
        <v>192676</v>
      </c>
    </row>
    <row r="260" spans="1:25" hidden="1" x14ac:dyDescent="0.25">
      <c r="B260" s="224" t="s">
        <v>36</v>
      </c>
      <c r="C260" s="225">
        <f>D259</f>
        <v>20922</v>
      </c>
      <c r="D260" s="225"/>
      <c r="E260" s="225">
        <f t="shared" si="85"/>
        <v>-20922</v>
      </c>
      <c r="F260" s="225">
        <v>171</v>
      </c>
      <c r="G260" s="223">
        <f t="shared" si="86"/>
        <v>-3577662</v>
      </c>
      <c r="H260" s="225">
        <f t="shared" si="87"/>
        <v>2905</v>
      </c>
      <c r="I260" s="225"/>
      <c r="J260" s="225">
        <f t="shared" si="88"/>
        <v>-2905</v>
      </c>
      <c r="K260" s="225">
        <f t="shared" ref="K260:K270" si="97">IF(J260&lt;=40,745,IF(AND(J260&gt;=41,J260&lt;=80),985,IF(AND(J260&gt;=81,J260&lt;=100),1705,IF(J260&gt;=101,3142,))))</f>
        <v>745</v>
      </c>
      <c r="L260" s="226">
        <f t="shared" ref="L260:L270" si="98">IF(K260=745,K260*J260,IF(K260=985,40*745+(J260-40)*985,IF(K260=1705,40*745+40*985+(J260-80)*1705,IF(K260=3142,40*745+40*985+20*1705+(J260-100)*3142,))))</f>
        <v>-2164225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99">G260+L260+M260+N260++O260+P260+Q260+R260+S260+T260</f>
        <v>-5592142</v>
      </c>
      <c r="V260" s="226">
        <f t="shared" si="89"/>
        <v>192676</v>
      </c>
      <c r="W260" s="226">
        <f t="shared" si="90"/>
        <v>-5399466</v>
      </c>
      <c r="X260" s="227"/>
      <c r="Y260" s="226">
        <f t="shared" si="95"/>
        <v>-5399466</v>
      </c>
    </row>
    <row r="261" spans="1:25" hidden="1" x14ac:dyDescent="0.25">
      <c r="B261" s="224" t="s">
        <v>37</v>
      </c>
      <c r="C261" s="225">
        <f t="shared" si="84"/>
        <v>0</v>
      </c>
      <c r="D261" s="225"/>
      <c r="E261" s="225">
        <f t="shared" si="85"/>
        <v>0</v>
      </c>
      <c r="F261" s="225">
        <v>171</v>
      </c>
      <c r="G261" s="223">
        <f t="shared" si="86"/>
        <v>0</v>
      </c>
      <c r="H261" s="225">
        <f t="shared" si="87"/>
        <v>0</v>
      </c>
      <c r="I261" s="225"/>
      <c r="J261" s="225">
        <f t="shared" si="88"/>
        <v>0</v>
      </c>
      <c r="K261" s="225">
        <f t="shared" si="97"/>
        <v>745</v>
      </c>
      <c r="L261" s="226">
        <f t="shared" si="98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99"/>
        <v>149745</v>
      </c>
      <c r="V261" s="226">
        <f t="shared" si="89"/>
        <v>-5399466</v>
      </c>
      <c r="W261" s="226">
        <f t="shared" si="90"/>
        <v>-5249721</v>
      </c>
      <c r="X261" s="227"/>
      <c r="Y261" s="226">
        <f t="shared" si="95"/>
        <v>-5249721</v>
      </c>
    </row>
    <row r="262" spans="1:25" hidden="1" x14ac:dyDescent="0.25">
      <c r="B262" s="224" t="s">
        <v>38</v>
      </c>
      <c r="C262" s="225">
        <f t="shared" si="84"/>
        <v>0</v>
      </c>
      <c r="D262" s="225"/>
      <c r="E262" s="225">
        <f t="shared" si="85"/>
        <v>0</v>
      </c>
      <c r="F262" s="225">
        <v>171</v>
      </c>
      <c r="G262" s="223">
        <f t="shared" si="86"/>
        <v>0</v>
      </c>
      <c r="H262" s="225">
        <f t="shared" si="87"/>
        <v>0</v>
      </c>
      <c r="I262" s="225"/>
      <c r="J262" s="225">
        <f t="shared" si="88"/>
        <v>0</v>
      </c>
      <c r="K262" s="225">
        <f t="shared" si="97"/>
        <v>745</v>
      </c>
      <c r="L262" s="226">
        <f t="shared" si="98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99"/>
        <v>149745</v>
      </c>
      <c r="V262" s="226">
        <f t="shared" si="89"/>
        <v>-5249721</v>
      </c>
      <c r="W262" s="226">
        <f t="shared" si="90"/>
        <v>-5099976</v>
      </c>
      <c r="X262" s="227"/>
      <c r="Y262" s="226">
        <f t="shared" si="95"/>
        <v>-5099976</v>
      </c>
    </row>
    <row r="263" spans="1:25" hidden="1" x14ac:dyDescent="0.25">
      <c r="B263" s="224" t="s">
        <v>39</v>
      </c>
      <c r="C263" s="225">
        <f t="shared" si="84"/>
        <v>0</v>
      </c>
      <c r="D263" s="225"/>
      <c r="E263" s="225">
        <f t="shared" si="85"/>
        <v>0</v>
      </c>
      <c r="F263" s="225">
        <v>171</v>
      </c>
      <c r="G263" s="223">
        <f t="shared" si="86"/>
        <v>0</v>
      </c>
      <c r="H263" s="225">
        <f t="shared" si="87"/>
        <v>0</v>
      </c>
      <c r="I263" s="225"/>
      <c r="J263" s="225">
        <f t="shared" si="88"/>
        <v>0</v>
      </c>
      <c r="K263" s="225">
        <f t="shared" si="97"/>
        <v>745</v>
      </c>
      <c r="L263" s="226">
        <f t="shared" si="98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99"/>
        <v>149745</v>
      </c>
      <c r="V263" s="226">
        <f t="shared" si="89"/>
        <v>-5099976</v>
      </c>
      <c r="W263" s="226">
        <f t="shared" si="90"/>
        <v>-4950231</v>
      </c>
      <c r="X263" s="227"/>
      <c r="Y263" s="226">
        <f t="shared" si="95"/>
        <v>-4950231</v>
      </c>
    </row>
    <row r="264" spans="1:25" hidden="1" x14ac:dyDescent="0.25">
      <c r="B264" s="224" t="s">
        <v>40</v>
      </c>
      <c r="C264" s="225">
        <f t="shared" si="84"/>
        <v>0</v>
      </c>
      <c r="D264" s="225"/>
      <c r="E264" s="225">
        <f t="shared" si="85"/>
        <v>0</v>
      </c>
      <c r="F264" s="225">
        <v>171</v>
      </c>
      <c r="G264" s="223">
        <f t="shared" si="86"/>
        <v>0</v>
      </c>
      <c r="H264" s="225">
        <f t="shared" si="87"/>
        <v>0</v>
      </c>
      <c r="I264" s="225"/>
      <c r="J264" s="225">
        <f t="shared" si="88"/>
        <v>0</v>
      </c>
      <c r="K264" s="225">
        <f t="shared" si="97"/>
        <v>745</v>
      </c>
      <c r="L264" s="226">
        <f t="shared" si="98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99"/>
        <v>149745</v>
      </c>
      <c r="V264" s="226">
        <f t="shared" si="89"/>
        <v>-4950231</v>
      </c>
      <c r="W264" s="226">
        <f t="shared" si="90"/>
        <v>-4800486</v>
      </c>
      <c r="X264" s="227"/>
      <c r="Y264" s="226">
        <f t="shared" si="95"/>
        <v>-4800486</v>
      </c>
    </row>
    <row r="265" spans="1:25" s="199" customFormat="1" hidden="1" x14ac:dyDescent="0.25">
      <c r="A265"/>
      <c r="B265" s="224" t="s">
        <v>41</v>
      </c>
      <c r="C265" s="225">
        <f t="shared" si="84"/>
        <v>0</v>
      </c>
      <c r="D265" s="225"/>
      <c r="E265" s="225">
        <f t="shared" si="85"/>
        <v>0</v>
      </c>
      <c r="F265" s="225">
        <v>171</v>
      </c>
      <c r="G265" s="223">
        <f t="shared" si="86"/>
        <v>0</v>
      </c>
      <c r="H265" s="225">
        <f t="shared" si="87"/>
        <v>0</v>
      </c>
      <c r="I265" s="225"/>
      <c r="J265" s="225">
        <f t="shared" si="88"/>
        <v>0</v>
      </c>
      <c r="K265" s="225">
        <f t="shared" si="97"/>
        <v>745</v>
      </c>
      <c r="L265" s="226">
        <f t="shared" si="98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99"/>
        <v>149745</v>
      </c>
      <c r="V265" s="226">
        <f t="shared" si="89"/>
        <v>-4800486</v>
      </c>
      <c r="W265" s="226">
        <f t="shared" si="90"/>
        <v>-4650741</v>
      </c>
      <c r="X265" s="227"/>
      <c r="Y265" s="226">
        <f t="shared" si="95"/>
        <v>-4650741</v>
      </c>
    </row>
    <row r="266" spans="1:25" hidden="1" x14ac:dyDescent="0.25">
      <c r="B266" s="224" t="s">
        <v>42</v>
      </c>
      <c r="C266" s="225">
        <f t="shared" si="84"/>
        <v>0</v>
      </c>
      <c r="D266" s="225"/>
      <c r="E266" s="225">
        <f t="shared" si="85"/>
        <v>0</v>
      </c>
      <c r="F266" s="225">
        <v>171</v>
      </c>
      <c r="G266" s="223">
        <f t="shared" si="86"/>
        <v>0</v>
      </c>
      <c r="H266" s="225">
        <f t="shared" si="87"/>
        <v>0</v>
      </c>
      <c r="I266" s="225"/>
      <c r="J266" s="225">
        <f t="shared" si="88"/>
        <v>0</v>
      </c>
      <c r="K266" s="225">
        <f t="shared" si="97"/>
        <v>745</v>
      </c>
      <c r="L266" s="226">
        <f t="shared" si="98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99"/>
        <v>149745</v>
      </c>
      <c r="V266" s="226">
        <f t="shared" si="89"/>
        <v>-4650741</v>
      </c>
      <c r="W266" s="226">
        <f t="shared" si="90"/>
        <v>-4500996</v>
      </c>
      <c r="X266" s="227"/>
      <c r="Y266" s="226">
        <f t="shared" si="95"/>
        <v>-4500996</v>
      </c>
    </row>
    <row r="267" spans="1:25" hidden="1" x14ac:dyDescent="0.25">
      <c r="B267" s="224" t="s">
        <v>43</v>
      </c>
      <c r="C267" s="225">
        <f t="shared" si="84"/>
        <v>0</v>
      </c>
      <c r="D267" s="225"/>
      <c r="E267" s="225">
        <f t="shared" si="85"/>
        <v>0</v>
      </c>
      <c r="F267" s="225">
        <v>171</v>
      </c>
      <c r="G267" s="223">
        <f t="shared" si="86"/>
        <v>0</v>
      </c>
      <c r="H267" s="225">
        <f t="shared" si="87"/>
        <v>0</v>
      </c>
      <c r="I267" s="225"/>
      <c r="J267" s="225">
        <f t="shared" si="88"/>
        <v>0</v>
      </c>
      <c r="K267" s="225">
        <f t="shared" si="97"/>
        <v>745</v>
      </c>
      <c r="L267" s="226">
        <f t="shared" si="98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99"/>
        <v>149745</v>
      </c>
      <c r="V267" s="226">
        <f t="shared" si="89"/>
        <v>-4500996</v>
      </c>
      <c r="W267" s="226">
        <f t="shared" si="90"/>
        <v>-4351251</v>
      </c>
      <c r="X267" s="227"/>
      <c r="Y267" s="226">
        <f t="shared" si="95"/>
        <v>-4351251</v>
      </c>
    </row>
    <row r="268" spans="1:25" hidden="1" x14ac:dyDescent="0.25">
      <c r="B268" s="224" t="s">
        <v>44</v>
      </c>
      <c r="C268" s="225">
        <f t="shared" si="84"/>
        <v>0</v>
      </c>
      <c r="D268" s="225"/>
      <c r="E268" s="225">
        <f t="shared" si="85"/>
        <v>0</v>
      </c>
      <c r="F268" s="225">
        <v>171</v>
      </c>
      <c r="G268" s="223">
        <f t="shared" si="86"/>
        <v>0</v>
      </c>
      <c r="H268" s="225">
        <f t="shared" si="87"/>
        <v>0</v>
      </c>
      <c r="I268" s="225"/>
      <c r="J268" s="225">
        <f t="shared" si="88"/>
        <v>0</v>
      </c>
      <c r="K268" s="225">
        <f t="shared" si="97"/>
        <v>745</v>
      </c>
      <c r="L268" s="226">
        <f t="shared" si="98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99"/>
        <v>149745</v>
      </c>
      <c r="V268" s="226">
        <f t="shared" si="89"/>
        <v>-4351251</v>
      </c>
      <c r="W268" s="226">
        <f t="shared" si="90"/>
        <v>-4201506</v>
      </c>
      <c r="X268" s="227"/>
      <c r="Y268" s="226">
        <f t="shared" si="95"/>
        <v>-4201506</v>
      </c>
    </row>
    <row r="269" spans="1:25" ht="15.75" hidden="1" thickBot="1" x14ac:dyDescent="0.3">
      <c r="B269" s="224" t="s">
        <v>45</v>
      </c>
      <c r="C269" s="225">
        <f t="shared" si="84"/>
        <v>0</v>
      </c>
      <c r="D269" s="225"/>
      <c r="E269" s="225">
        <f t="shared" si="85"/>
        <v>0</v>
      </c>
      <c r="F269" s="225">
        <v>171</v>
      </c>
      <c r="G269" s="223">
        <f t="shared" si="86"/>
        <v>0</v>
      </c>
      <c r="H269" s="225">
        <f t="shared" si="87"/>
        <v>0</v>
      </c>
      <c r="I269" s="225"/>
      <c r="J269" s="225">
        <f t="shared" si="88"/>
        <v>0</v>
      </c>
      <c r="K269" s="225">
        <f t="shared" si="97"/>
        <v>745</v>
      </c>
      <c r="L269" s="226">
        <f t="shared" si="98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99"/>
        <v>149745</v>
      </c>
      <c r="V269" s="226">
        <f t="shared" si="89"/>
        <v>-4201506</v>
      </c>
      <c r="W269" s="226">
        <f t="shared" si="90"/>
        <v>-4051761</v>
      </c>
      <c r="X269" s="227"/>
      <c r="Y269" s="226">
        <f t="shared" si="95"/>
        <v>-4051761</v>
      </c>
    </row>
    <row r="270" spans="1:25" ht="15.75" hidden="1" thickBot="1" x14ac:dyDescent="0.3">
      <c r="B270" s="195" t="s">
        <v>46</v>
      </c>
      <c r="C270" s="175">
        <f t="shared" si="84"/>
        <v>0</v>
      </c>
      <c r="D270" s="175"/>
      <c r="E270" s="175">
        <f t="shared" si="85"/>
        <v>0</v>
      </c>
      <c r="F270" s="175">
        <f>F269</f>
        <v>171</v>
      </c>
      <c r="G270" s="177">
        <f t="shared" si="86"/>
        <v>0</v>
      </c>
      <c r="H270" s="175">
        <f t="shared" si="87"/>
        <v>0</v>
      </c>
      <c r="I270" s="175"/>
      <c r="J270" s="175">
        <f t="shared" si="88"/>
        <v>0</v>
      </c>
      <c r="K270" s="225">
        <f t="shared" si="97"/>
        <v>745</v>
      </c>
      <c r="L270" s="226">
        <f t="shared" si="98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99"/>
        <v>149745</v>
      </c>
      <c r="V270" s="176">
        <f t="shared" si="89"/>
        <v>-4051761</v>
      </c>
      <c r="W270" s="176">
        <f t="shared" si="90"/>
        <v>-3902016</v>
      </c>
      <c r="X270" s="177"/>
      <c r="Y270" s="176">
        <f t="shared" si="95"/>
        <v>-3902016</v>
      </c>
    </row>
    <row r="273" spans="8:12" ht="15.75" thickBot="1" x14ac:dyDescent="0.3"/>
    <row r="274" spans="8:12" ht="15.75" thickBot="1" x14ac:dyDescent="0.3">
      <c r="H274" s="262" t="s">
        <v>166</v>
      </c>
      <c r="I274" s="263"/>
      <c r="J274" s="264"/>
      <c r="L274" s="114"/>
    </row>
    <row r="275" spans="8:12" x14ac:dyDescent="0.25">
      <c r="H275" s="204" t="s">
        <v>109</v>
      </c>
      <c r="I275" s="205"/>
      <c r="J275" s="153">
        <v>717</v>
      </c>
      <c r="L275" s="114"/>
    </row>
    <row r="276" spans="8:12" ht="15.75" thickBot="1" x14ac:dyDescent="0.3">
      <c r="H276" s="206" t="s">
        <v>110</v>
      </c>
      <c r="I276" s="207"/>
      <c r="J276" s="154">
        <v>4910</v>
      </c>
      <c r="L276" s="114"/>
    </row>
    <row r="277" spans="8:12" ht="15.75" thickBot="1" x14ac:dyDescent="0.3">
      <c r="H277" s="260" t="s">
        <v>157</v>
      </c>
      <c r="I277" s="265"/>
      <c r="J277" s="261"/>
      <c r="L277" s="114"/>
    </row>
    <row r="278" spans="8:12" ht="15.75" thickBot="1" x14ac:dyDescent="0.3">
      <c r="H278" s="260" t="s">
        <v>111</v>
      </c>
      <c r="I278" s="261"/>
      <c r="J278" s="155" t="s">
        <v>112</v>
      </c>
    </row>
    <row r="279" spans="8:12" x14ac:dyDescent="0.25">
      <c r="H279" s="208">
        <v>1</v>
      </c>
      <c r="I279" s="157">
        <v>40</v>
      </c>
      <c r="J279" s="158">
        <v>717</v>
      </c>
    </row>
    <row r="280" spans="8:12" x14ac:dyDescent="0.25">
      <c r="H280" s="209">
        <v>41</v>
      </c>
      <c r="I280" s="160">
        <v>80</v>
      </c>
      <c r="J280" s="161">
        <v>948</v>
      </c>
    </row>
    <row r="281" spans="8:12" x14ac:dyDescent="0.25">
      <c r="H281" s="210">
        <v>81</v>
      </c>
      <c r="I281" s="163">
        <v>100</v>
      </c>
      <c r="J281" s="161">
        <v>1641</v>
      </c>
    </row>
    <row r="282" spans="8:12" ht="15.75" thickBot="1" x14ac:dyDescent="0.3">
      <c r="H282" s="211">
        <v>101</v>
      </c>
      <c r="I282" s="165" t="s">
        <v>113</v>
      </c>
      <c r="J282" s="166">
        <v>3024</v>
      </c>
    </row>
    <row r="283" spans="8:12" ht="15.75" thickBot="1" x14ac:dyDescent="0.3">
      <c r="H283" s="167"/>
      <c r="I283" s="168"/>
      <c r="J283" s="169"/>
    </row>
  </sheetData>
  <mergeCells count="11">
    <mergeCell ref="H278:I278"/>
    <mergeCell ref="B1:C1"/>
    <mergeCell ref="D1:F1"/>
    <mergeCell ref="B2:C2"/>
    <mergeCell ref="D2:F2"/>
    <mergeCell ref="B3:C3"/>
    <mergeCell ref="AA5:AA6"/>
    <mergeCell ref="S4:W4"/>
    <mergeCell ref="N4:R4"/>
    <mergeCell ref="H274:J274"/>
    <mergeCell ref="H277:J277"/>
  </mergeCells>
  <phoneticPr fontId="17" type="noConversion"/>
  <conditionalFormatting sqref="Y7:Y95 Y97:Y222">
    <cfRule type="cellIs" dxfId="1282" priority="75" stopIfTrue="1" operator="lessThan">
      <formula>-0.999999</formula>
    </cfRule>
    <cfRule type="cellIs" dxfId="1281" priority="76" stopIfTrue="1" operator="greaterThan">
      <formula>0.9999999</formula>
    </cfRule>
  </conditionalFormatting>
  <conditionalFormatting sqref="J7:J222">
    <cfRule type="cellIs" dxfId="1280" priority="74" operator="greaterThan">
      <formula>100</formula>
    </cfRule>
  </conditionalFormatting>
  <conditionalFormatting sqref="X7:X192">
    <cfRule type="cellIs" dxfId="1279" priority="73" operator="lessThan">
      <formula>1</formula>
    </cfRule>
  </conditionalFormatting>
  <conditionalFormatting sqref="X194:X195">
    <cfRule type="cellIs" dxfId="1278" priority="72" operator="lessThan">
      <formula>1</formula>
    </cfRule>
  </conditionalFormatting>
  <conditionalFormatting sqref="X196">
    <cfRule type="cellIs" dxfId="1277" priority="71" operator="lessThan">
      <formula>1</formula>
    </cfRule>
  </conditionalFormatting>
  <conditionalFormatting sqref="X198">
    <cfRule type="cellIs" dxfId="1276" priority="70" operator="lessThan">
      <formula>1</formula>
    </cfRule>
  </conditionalFormatting>
  <conditionalFormatting sqref="X200:X201">
    <cfRule type="cellIs" dxfId="1275" priority="69" operator="lessThan">
      <formula>1</formula>
    </cfRule>
  </conditionalFormatting>
  <conditionalFormatting sqref="X202">
    <cfRule type="cellIs" dxfId="1274" priority="68" operator="lessThan">
      <formula>1</formula>
    </cfRule>
  </conditionalFormatting>
  <conditionalFormatting sqref="X204:X205">
    <cfRule type="cellIs" dxfId="1273" priority="67" operator="lessThan">
      <formula>1</formula>
    </cfRule>
  </conditionalFormatting>
  <conditionalFormatting sqref="X206:X207">
    <cfRule type="cellIs" dxfId="1272" priority="66" operator="lessThan">
      <formula>1</formula>
    </cfRule>
  </conditionalFormatting>
  <conditionalFormatting sqref="X217">
    <cfRule type="cellIs" dxfId="1271" priority="65" operator="lessThan">
      <formula>1</formula>
    </cfRule>
  </conditionalFormatting>
  <conditionalFormatting sqref="J223:J258">
    <cfRule type="cellIs" dxfId="1270" priority="64" operator="greaterThan">
      <formula>100</formula>
    </cfRule>
  </conditionalFormatting>
  <conditionalFormatting sqref="Y227">
    <cfRule type="cellIs" dxfId="1269" priority="62" stopIfTrue="1" operator="lessThan">
      <formula>-0.999999</formula>
    </cfRule>
    <cfRule type="cellIs" dxfId="1268" priority="63" stopIfTrue="1" operator="greaterThan">
      <formula>0.9999999</formula>
    </cfRule>
  </conditionalFormatting>
  <conditionalFormatting sqref="X227">
    <cfRule type="cellIs" dxfId="1267" priority="61" operator="lessThan">
      <formula>1</formula>
    </cfRule>
  </conditionalFormatting>
  <conditionalFormatting sqref="Y229">
    <cfRule type="cellIs" dxfId="1266" priority="59" stopIfTrue="1" operator="lessThan">
      <formula>-0.999999</formula>
    </cfRule>
    <cfRule type="cellIs" dxfId="1265" priority="60" stopIfTrue="1" operator="greaterThan">
      <formula>0.9999999</formula>
    </cfRule>
  </conditionalFormatting>
  <conditionalFormatting sqref="X229">
    <cfRule type="cellIs" dxfId="1264" priority="58" operator="lessThan">
      <formula>1</formula>
    </cfRule>
  </conditionalFormatting>
  <conditionalFormatting sqref="Y233">
    <cfRule type="cellIs" dxfId="1263" priority="56" stopIfTrue="1" operator="lessThan">
      <formula>-0.999999</formula>
    </cfRule>
    <cfRule type="cellIs" dxfId="1262" priority="57" stopIfTrue="1" operator="greaterThan">
      <formula>0.9999999</formula>
    </cfRule>
  </conditionalFormatting>
  <conditionalFormatting sqref="X233">
    <cfRule type="cellIs" dxfId="1261" priority="55" operator="lessThan">
      <formula>1</formula>
    </cfRule>
  </conditionalFormatting>
  <conditionalFormatting sqref="X234:X235">
    <cfRule type="cellIs" dxfId="1260" priority="54" operator="lessThan">
      <formula>1</formula>
    </cfRule>
  </conditionalFormatting>
  <conditionalFormatting sqref="Y234">
    <cfRule type="cellIs" dxfId="1259" priority="52" stopIfTrue="1" operator="lessThan">
      <formula>-0.999999</formula>
    </cfRule>
    <cfRule type="cellIs" dxfId="1258" priority="53" stopIfTrue="1" operator="greaterThan">
      <formula>0.9999999</formula>
    </cfRule>
  </conditionalFormatting>
  <conditionalFormatting sqref="X236">
    <cfRule type="cellIs" dxfId="1257" priority="51" operator="lessThan">
      <formula>1</formula>
    </cfRule>
  </conditionalFormatting>
  <conditionalFormatting sqref="X238">
    <cfRule type="cellIs" dxfId="1256" priority="48" operator="lessThan">
      <formula>1</formula>
    </cfRule>
  </conditionalFormatting>
  <conditionalFormatting sqref="Y235:Y240">
    <cfRule type="cellIs" dxfId="1255" priority="44" stopIfTrue="1" operator="lessThan">
      <formula>-0.999999</formula>
    </cfRule>
    <cfRule type="cellIs" dxfId="1254" priority="45" stopIfTrue="1" operator="greaterThan">
      <formula>0.9999999</formula>
    </cfRule>
  </conditionalFormatting>
  <conditionalFormatting sqref="Y241">
    <cfRule type="cellIs" dxfId="1253" priority="42" stopIfTrue="1" operator="lessThan">
      <formula>-0.999999</formula>
    </cfRule>
    <cfRule type="cellIs" dxfId="1252" priority="43" stopIfTrue="1" operator="greaterThan">
      <formula>0.9999999</formula>
    </cfRule>
  </conditionalFormatting>
  <conditionalFormatting sqref="X241">
    <cfRule type="cellIs" dxfId="1251" priority="41" operator="lessThan">
      <formula>1</formula>
    </cfRule>
  </conditionalFormatting>
  <conditionalFormatting sqref="X243">
    <cfRule type="cellIs" dxfId="1250" priority="40" operator="lessThan">
      <formula>1</formula>
    </cfRule>
  </conditionalFormatting>
  <conditionalFormatting sqref="Y243">
    <cfRule type="cellIs" dxfId="1249" priority="38" stopIfTrue="1" operator="lessThan">
      <formula>-0.999999</formula>
    </cfRule>
    <cfRule type="cellIs" dxfId="1248" priority="39" stopIfTrue="1" operator="greaterThan">
      <formula>0.9999999</formula>
    </cfRule>
  </conditionalFormatting>
  <conditionalFormatting sqref="X245">
    <cfRule type="cellIs" dxfId="1247" priority="37" operator="lessThan">
      <formula>1</formula>
    </cfRule>
  </conditionalFormatting>
  <conditionalFormatting sqref="Y245">
    <cfRule type="cellIs" dxfId="1246" priority="35" stopIfTrue="1" operator="lessThan">
      <formula>-0.999999</formula>
    </cfRule>
    <cfRule type="cellIs" dxfId="1245" priority="36" stopIfTrue="1" operator="greaterThan">
      <formula>0.9999999</formula>
    </cfRule>
  </conditionalFormatting>
  <conditionalFormatting sqref="X247">
    <cfRule type="cellIs" dxfId="1244" priority="34" operator="lessThan">
      <formula>1</formula>
    </cfRule>
  </conditionalFormatting>
  <conditionalFormatting sqref="X247">
    <cfRule type="cellIs" dxfId="1243" priority="33" operator="lessThan">
      <formula>1</formula>
    </cfRule>
  </conditionalFormatting>
  <conditionalFormatting sqref="Y247">
    <cfRule type="cellIs" dxfId="1242" priority="31" stopIfTrue="1" operator="lessThan">
      <formula>-0.999999</formula>
    </cfRule>
    <cfRule type="cellIs" dxfId="1241" priority="32" stopIfTrue="1" operator="greaterThan">
      <formula>0.9999999</formula>
    </cfRule>
  </conditionalFormatting>
  <conditionalFormatting sqref="X249">
    <cfRule type="cellIs" dxfId="1240" priority="30" operator="lessThan">
      <formula>1</formula>
    </cfRule>
  </conditionalFormatting>
  <conditionalFormatting sqref="Y249">
    <cfRule type="cellIs" dxfId="1239" priority="28" stopIfTrue="1" operator="lessThan">
      <formula>-0.999999</formula>
    </cfRule>
    <cfRule type="cellIs" dxfId="1238" priority="29" stopIfTrue="1" operator="greaterThan">
      <formula>0.9999999</formula>
    </cfRule>
  </conditionalFormatting>
  <conditionalFormatting sqref="Y250:Y251">
    <cfRule type="cellIs" dxfId="1237" priority="26" stopIfTrue="1" operator="lessThan">
      <formula>-0.999999</formula>
    </cfRule>
    <cfRule type="cellIs" dxfId="1236" priority="27" stopIfTrue="1" operator="greaterThan">
      <formula>0.9999999</formula>
    </cfRule>
  </conditionalFormatting>
  <conditionalFormatting sqref="X250:X251">
    <cfRule type="cellIs" dxfId="1235" priority="25" operator="lessThan">
      <formula>1</formula>
    </cfRule>
  </conditionalFormatting>
  <conditionalFormatting sqref="X252">
    <cfRule type="cellIs" dxfId="1234" priority="24" operator="lessThan">
      <formula>1</formula>
    </cfRule>
  </conditionalFormatting>
  <conditionalFormatting sqref="Y252">
    <cfRule type="cellIs" dxfId="1233" priority="22" stopIfTrue="1" operator="lessThan">
      <formula>-0.999999</formula>
    </cfRule>
    <cfRule type="cellIs" dxfId="1232" priority="23" stopIfTrue="1" operator="greaterThan">
      <formula>0.9999999</formula>
    </cfRule>
  </conditionalFormatting>
  <conditionalFormatting sqref="X254:X255">
    <cfRule type="cellIs" dxfId="1231" priority="21" operator="lessThan">
      <formula>1</formula>
    </cfRule>
  </conditionalFormatting>
  <conditionalFormatting sqref="Y254:Y255">
    <cfRule type="cellIs" dxfId="1230" priority="19" stopIfTrue="1" operator="lessThan">
      <formula>-0.999999</formula>
    </cfRule>
    <cfRule type="cellIs" dxfId="1229" priority="20" stopIfTrue="1" operator="greaterThan">
      <formula>0.9999999</formula>
    </cfRule>
  </conditionalFormatting>
  <conditionalFormatting sqref="X256">
    <cfRule type="cellIs" dxfId="1228" priority="18" operator="lessThan">
      <formula>1</formula>
    </cfRule>
  </conditionalFormatting>
  <conditionalFormatting sqref="Y256">
    <cfRule type="cellIs" dxfId="1227" priority="16" stopIfTrue="1" operator="lessThan">
      <formula>-0.999999</formula>
    </cfRule>
    <cfRule type="cellIs" dxfId="1226" priority="17" stopIfTrue="1" operator="greaterThan">
      <formula>0.9999999</formula>
    </cfRule>
  </conditionalFormatting>
  <conditionalFormatting sqref="J259:J270">
    <cfRule type="cellIs" dxfId="1225" priority="15" operator="greaterThan">
      <formula>100</formula>
    </cfRule>
  </conditionalFormatting>
  <conditionalFormatting sqref="Y259:Y263">
    <cfRule type="cellIs" dxfId="1224" priority="13" stopIfTrue="1" operator="lessThan">
      <formula>-0.999999</formula>
    </cfRule>
    <cfRule type="cellIs" dxfId="1223" priority="14" stopIfTrue="1" operator="greaterThan">
      <formula>0.9999999</formula>
    </cfRule>
  </conditionalFormatting>
  <conditionalFormatting sqref="X259:X269">
    <cfRule type="cellIs" dxfId="1222" priority="12" operator="lessThan">
      <formula>1</formula>
    </cfRule>
  </conditionalFormatting>
  <conditionalFormatting sqref="X259:X269">
    <cfRule type="cellIs" dxfId="1221" priority="11" operator="lessThan">
      <formula>1</formula>
    </cfRule>
  </conditionalFormatting>
  <conditionalFormatting sqref="Y264">
    <cfRule type="cellIs" dxfId="1220" priority="9" stopIfTrue="1" operator="lessThan">
      <formula>-0.999999</formula>
    </cfRule>
    <cfRule type="cellIs" dxfId="1219" priority="10" stopIfTrue="1" operator="greaterThan">
      <formula>0.9999999</formula>
    </cfRule>
  </conditionalFormatting>
  <conditionalFormatting sqref="Y265">
    <cfRule type="cellIs" dxfId="1218" priority="7" stopIfTrue="1" operator="lessThan">
      <formula>-0.999999</formula>
    </cfRule>
    <cfRule type="cellIs" dxfId="1217" priority="8" stopIfTrue="1" operator="greaterThan">
      <formula>0.9999999</formula>
    </cfRule>
  </conditionalFormatting>
  <conditionalFormatting sqref="Y266">
    <cfRule type="cellIs" dxfId="1216" priority="5" stopIfTrue="1" operator="lessThan">
      <formula>-0.999999</formula>
    </cfRule>
    <cfRule type="cellIs" dxfId="1215" priority="6" stopIfTrue="1" operator="greaterThan">
      <formula>0.9999999</formula>
    </cfRule>
  </conditionalFormatting>
  <conditionalFormatting sqref="Y267:Y269">
    <cfRule type="cellIs" dxfId="1214" priority="3" stopIfTrue="1" operator="lessThan">
      <formula>-0.999999</formula>
    </cfRule>
    <cfRule type="cellIs" dxfId="1213" priority="4" stopIfTrue="1" operator="greaterThan">
      <formula>0.9999999</formula>
    </cfRule>
  </conditionalFormatting>
  <conditionalFormatting sqref="Y258">
    <cfRule type="cellIs" dxfId="1212" priority="1" stopIfTrue="1" operator="lessThan">
      <formula>-0.999999</formula>
    </cfRule>
    <cfRule type="cellIs" dxfId="1211" priority="2" stopIfTrue="1" operator="greaterThan">
      <formula>0.9999999</formula>
    </cfRule>
  </conditionalFormatting>
  <pageMargins left="0.7" right="0.7" top="0.75" bottom="0.75" header="0.3" footer="0.3"/>
  <pageSetup orientation="portrait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35"/>
  <dimension ref="A1:AA283"/>
  <sheetViews>
    <sheetView zoomScaleNormal="100" workbookViewId="0">
      <selection activeCell="J259" sqref="J259"/>
    </sheetView>
  </sheetViews>
  <sheetFormatPr baseColWidth="10" defaultRowHeight="15" x14ac:dyDescent="0.25"/>
  <cols>
    <col min="6" max="7" width="11.85546875" bestFit="1" customWidth="1"/>
    <col min="12" max="12" width="11.85546875" bestFit="1" customWidth="1"/>
    <col min="13" max="14" width="11.5703125" bestFit="1" customWidth="1"/>
    <col min="15" max="15" width="9.28515625" customWidth="1"/>
    <col min="16" max="16" width="14.28515625" customWidth="1"/>
    <col min="17" max="17" width="11.85546875" bestFit="1" customWidth="1"/>
    <col min="18" max="18" width="9.28515625" hidden="1" customWidth="1"/>
    <col min="19" max="19" width="12.28515625" customWidth="1"/>
    <col min="20" max="20" width="11.42578125" customWidth="1"/>
    <col min="21" max="21" width="13.42578125" customWidth="1"/>
    <col min="23" max="23" width="12.42578125" customWidth="1"/>
    <col min="24" max="26" width="13.42578125" customWidth="1"/>
  </cols>
  <sheetData>
    <row r="1" spans="1:27" x14ac:dyDescent="0.25">
      <c r="B1" s="266" t="s">
        <v>0</v>
      </c>
      <c r="C1" s="266"/>
      <c r="D1" s="267">
        <v>13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51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133</v>
      </c>
      <c r="B3" s="269" t="s">
        <v>2</v>
      </c>
      <c r="C3" s="269"/>
      <c r="D3" s="146" t="s">
        <v>114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 t="shared" ref="W7:W38" si="1">U7+V7</f>
        <v>0</v>
      </c>
      <c r="X7" s="20">
        <v>0</v>
      </c>
      <c r="Y7" s="21">
        <f t="shared" ref="Y7:Y38" si="2"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 t="shared" ref="V8:V39" si="3">Y7</f>
        <v>0</v>
      </c>
      <c r="W8" s="21">
        <f t="shared" si="1"/>
        <v>0</v>
      </c>
      <c r="X8" s="20">
        <v>0</v>
      </c>
      <c r="Y8" s="21">
        <f t="shared" si="2"/>
        <v>0</v>
      </c>
      <c r="AA8">
        <f t="shared" ref="AA8:AA39" si="4"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si="3"/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si="4"/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ref="W39:W70" si="6">U39+V39</f>
        <v>0</v>
      </c>
      <c r="X39" s="20">
        <v>0</v>
      </c>
      <c r="Y39" s="21">
        <f t="shared" ref="Y39:Y70" si="7">W39-X39</f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ref="V40:V71" si="8">Y39</f>
        <v>0</v>
      </c>
      <c r="W40" s="21">
        <f t="shared" si="6"/>
        <v>0</v>
      </c>
      <c r="X40" s="20">
        <v>0</v>
      </c>
      <c r="Y40" s="21">
        <f t="shared" si="7"/>
        <v>0</v>
      </c>
      <c r="AA40">
        <f t="shared" ref="AA40:AA71" si="9">IF(X40=0,IF(Y40&gt;1,AA39+1,),)</f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8"/>
        <v>0</v>
      </c>
      <c r="W41" s="21">
        <f t="shared" si="6"/>
        <v>0</v>
      </c>
      <c r="X41" s="20">
        <v>0</v>
      </c>
      <c r="Y41" s="21">
        <f t="shared" si="7"/>
        <v>0</v>
      </c>
      <c r="AA41">
        <f t="shared" si="9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8"/>
        <v>0</v>
      </c>
      <c r="W42" s="21">
        <f t="shared" si="6"/>
        <v>0</v>
      </c>
      <c r="X42" s="20">
        <v>0</v>
      </c>
      <c r="Y42" s="21">
        <f t="shared" si="7"/>
        <v>0</v>
      </c>
      <c r="AA42">
        <f t="shared" si="9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8"/>
        <v>0</v>
      </c>
      <c r="W43" s="21">
        <f t="shared" si="6"/>
        <v>0</v>
      </c>
      <c r="X43" s="20">
        <v>0</v>
      </c>
      <c r="Y43" s="21">
        <f t="shared" si="7"/>
        <v>0</v>
      </c>
      <c r="AA43">
        <f t="shared" si="9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8"/>
        <v>0</v>
      </c>
      <c r="W44" s="21">
        <f t="shared" si="6"/>
        <v>0</v>
      </c>
      <c r="X44" s="20">
        <v>0</v>
      </c>
      <c r="Y44" s="21">
        <f t="shared" si="7"/>
        <v>0</v>
      </c>
      <c r="AA44">
        <f t="shared" si="9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8"/>
        <v>0</v>
      </c>
      <c r="W45" s="21">
        <f t="shared" si="6"/>
        <v>0</v>
      </c>
      <c r="X45" s="20">
        <v>0</v>
      </c>
      <c r="Y45" s="21">
        <f t="shared" si="7"/>
        <v>0</v>
      </c>
      <c r="AA45">
        <f t="shared" si="9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8"/>
        <v>0</v>
      </c>
      <c r="W46" s="21">
        <f t="shared" si="6"/>
        <v>0</v>
      </c>
      <c r="X46" s="20">
        <v>0</v>
      </c>
      <c r="Y46" s="21">
        <f t="shared" si="7"/>
        <v>0</v>
      </c>
      <c r="AA46">
        <f t="shared" si="9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8"/>
        <v>0</v>
      </c>
      <c r="W47" s="21">
        <f t="shared" si="6"/>
        <v>0</v>
      </c>
      <c r="X47" s="20">
        <v>0</v>
      </c>
      <c r="Y47" s="21">
        <f t="shared" si="7"/>
        <v>0</v>
      </c>
      <c r="AA47">
        <f t="shared" si="9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8"/>
        <v>0</v>
      </c>
      <c r="W48" s="21">
        <f t="shared" si="6"/>
        <v>0</v>
      </c>
      <c r="X48" s="20">
        <v>0</v>
      </c>
      <c r="Y48" s="21">
        <f t="shared" si="7"/>
        <v>0</v>
      </c>
      <c r="AA48">
        <f t="shared" si="9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8"/>
        <v>0</v>
      </c>
      <c r="W49" s="21">
        <f t="shared" si="6"/>
        <v>0</v>
      </c>
      <c r="X49" s="20">
        <v>0</v>
      </c>
      <c r="Y49" s="21">
        <f t="shared" si="7"/>
        <v>0</v>
      </c>
      <c r="AA49">
        <f t="shared" si="9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8"/>
        <v>0</v>
      </c>
      <c r="W50" s="21">
        <f t="shared" si="6"/>
        <v>0</v>
      </c>
      <c r="X50" s="20">
        <v>0</v>
      </c>
      <c r="Y50" s="21">
        <f t="shared" si="7"/>
        <v>0</v>
      </c>
      <c r="AA50">
        <f t="shared" si="9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8"/>
        <v>0</v>
      </c>
      <c r="W51" s="21">
        <f t="shared" si="6"/>
        <v>0</v>
      </c>
      <c r="X51" s="20">
        <v>0</v>
      </c>
      <c r="Y51" s="21">
        <f t="shared" si="7"/>
        <v>0</v>
      </c>
      <c r="AA51">
        <f t="shared" si="9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8"/>
        <v>0</v>
      </c>
      <c r="W52" s="21">
        <f t="shared" si="6"/>
        <v>0</v>
      </c>
      <c r="X52" s="20">
        <v>0</v>
      </c>
      <c r="Y52" s="21">
        <f t="shared" si="7"/>
        <v>0</v>
      </c>
      <c r="AA52">
        <f t="shared" si="9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8"/>
        <v>0</v>
      </c>
      <c r="W53" s="21">
        <f t="shared" si="6"/>
        <v>0</v>
      </c>
      <c r="X53" s="20">
        <v>0</v>
      </c>
      <c r="Y53" s="21">
        <f t="shared" si="7"/>
        <v>0</v>
      </c>
      <c r="AA53">
        <f t="shared" si="9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8"/>
        <v>0</v>
      </c>
      <c r="W54" s="21">
        <f t="shared" si="6"/>
        <v>0</v>
      </c>
      <c r="X54" s="20">
        <v>0</v>
      </c>
      <c r="Y54" s="21">
        <f t="shared" si="7"/>
        <v>0</v>
      </c>
      <c r="AA54">
        <f t="shared" si="9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8"/>
        <v>0</v>
      </c>
      <c r="W55" s="21">
        <f t="shared" si="6"/>
        <v>0</v>
      </c>
      <c r="X55" s="20">
        <v>0</v>
      </c>
      <c r="Y55" s="21">
        <f t="shared" si="7"/>
        <v>0</v>
      </c>
      <c r="AA55">
        <f t="shared" si="9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8"/>
        <v>0</v>
      </c>
      <c r="W56" s="21">
        <f t="shared" si="6"/>
        <v>0</v>
      </c>
      <c r="X56" s="20">
        <v>0</v>
      </c>
      <c r="Y56" s="21">
        <f t="shared" si="7"/>
        <v>0</v>
      </c>
      <c r="AA56">
        <f t="shared" si="9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8"/>
        <v>0</v>
      </c>
      <c r="W57" s="21">
        <f t="shared" si="6"/>
        <v>0</v>
      </c>
      <c r="X57" s="20">
        <v>0</v>
      </c>
      <c r="Y57" s="21">
        <f t="shared" si="7"/>
        <v>0</v>
      </c>
      <c r="AA57">
        <f t="shared" si="9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8"/>
        <v>0</v>
      </c>
      <c r="W58" s="21">
        <f t="shared" si="6"/>
        <v>0</v>
      </c>
      <c r="X58" s="20">
        <v>0</v>
      </c>
      <c r="Y58" s="21">
        <f t="shared" si="7"/>
        <v>0</v>
      </c>
      <c r="AA58">
        <f t="shared" si="9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8"/>
        <v>0</v>
      </c>
      <c r="W59" s="21">
        <f t="shared" si="6"/>
        <v>0</v>
      </c>
      <c r="X59" s="20">
        <v>0</v>
      </c>
      <c r="Y59" s="21">
        <f t="shared" si="7"/>
        <v>0</v>
      </c>
      <c r="AA59">
        <f t="shared" si="9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8"/>
        <v>0</v>
      </c>
      <c r="W60" s="21">
        <f t="shared" si="6"/>
        <v>0</v>
      </c>
      <c r="X60" s="20">
        <v>0</v>
      </c>
      <c r="Y60" s="21">
        <f t="shared" si="7"/>
        <v>0</v>
      </c>
      <c r="AA60">
        <f t="shared" si="9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8"/>
        <v>0</v>
      </c>
      <c r="W61" s="21">
        <f t="shared" si="6"/>
        <v>0</v>
      </c>
      <c r="X61" s="20">
        <v>0</v>
      </c>
      <c r="Y61" s="21">
        <f t="shared" si="7"/>
        <v>0</v>
      </c>
      <c r="AA61">
        <f t="shared" si="9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8"/>
        <v>0</v>
      </c>
      <c r="W62" s="21">
        <f t="shared" si="6"/>
        <v>0</v>
      </c>
      <c r="X62" s="20">
        <v>0</v>
      </c>
      <c r="Y62" s="21">
        <f t="shared" si="7"/>
        <v>0</v>
      </c>
      <c r="AA62">
        <f t="shared" si="9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8"/>
        <v>0</v>
      </c>
      <c r="W63" s="21">
        <f t="shared" si="6"/>
        <v>0</v>
      </c>
      <c r="X63" s="20">
        <v>0</v>
      </c>
      <c r="Y63" s="21">
        <f t="shared" si="7"/>
        <v>0</v>
      </c>
      <c r="AA63">
        <f t="shared" si="9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8"/>
        <v>0</v>
      </c>
      <c r="W64" s="21">
        <f t="shared" si="6"/>
        <v>0</v>
      </c>
      <c r="X64" s="20">
        <v>0</v>
      </c>
      <c r="Y64" s="21">
        <f t="shared" si="7"/>
        <v>0</v>
      </c>
      <c r="AA64">
        <f t="shared" si="9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8"/>
        <v>0</v>
      </c>
      <c r="W65" s="21">
        <f t="shared" si="6"/>
        <v>0</v>
      </c>
      <c r="X65" s="20">
        <v>0</v>
      </c>
      <c r="Y65" s="21">
        <f t="shared" si="7"/>
        <v>0</v>
      </c>
      <c r="AA65">
        <f t="shared" si="9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8"/>
        <v>0</v>
      </c>
      <c r="W66" s="21">
        <f t="shared" si="6"/>
        <v>0</v>
      </c>
      <c r="X66" s="20">
        <v>0</v>
      </c>
      <c r="Y66" s="21">
        <f t="shared" si="7"/>
        <v>0</v>
      </c>
      <c r="AA66">
        <f t="shared" si="9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8"/>
        <v>0</v>
      </c>
      <c r="W67" s="21">
        <f t="shared" si="6"/>
        <v>0</v>
      </c>
      <c r="X67" s="20">
        <v>0</v>
      </c>
      <c r="Y67" s="21">
        <f t="shared" si="7"/>
        <v>0</v>
      </c>
      <c r="AA67">
        <f t="shared" si="9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8"/>
        <v>0</v>
      </c>
      <c r="W68" s="21">
        <f t="shared" si="6"/>
        <v>0</v>
      </c>
      <c r="X68" s="20">
        <v>0</v>
      </c>
      <c r="Y68" s="21">
        <f t="shared" si="7"/>
        <v>0</v>
      </c>
      <c r="AA68">
        <f t="shared" si="9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8"/>
        <v>0</v>
      </c>
      <c r="W69" s="21">
        <f t="shared" si="6"/>
        <v>0</v>
      </c>
      <c r="X69" s="20">
        <v>0</v>
      </c>
      <c r="Y69" s="21">
        <f t="shared" si="7"/>
        <v>0</v>
      </c>
      <c r="AA69">
        <f t="shared" si="9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8"/>
        <v>0</v>
      </c>
      <c r="W70" s="21">
        <f t="shared" si="6"/>
        <v>0</v>
      </c>
      <c r="X70" s="20">
        <v>0</v>
      </c>
      <c r="Y70" s="21">
        <f t="shared" si="7"/>
        <v>0</v>
      </c>
      <c r="AA70">
        <f t="shared" si="9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10">G71+L71+M71+R71+S71</f>
        <v>0</v>
      </c>
      <c r="V71" s="21">
        <f t="shared" si="8"/>
        <v>0</v>
      </c>
      <c r="W71" s="21">
        <f t="shared" ref="W71:W95" si="11">U71+V71</f>
        <v>0</v>
      </c>
      <c r="X71" s="20">
        <v>0</v>
      </c>
      <c r="Y71" s="21">
        <f t="shared" ref="Y71:Y95" si="12">W71-X71</f>
        <v>0</v>
      </c>
      <c r="AA71">
        <f t="shared" si="9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10"/>
        <v>0</v>
      </c>
      <c r="V72" s="21">
        <f t="shared" ref="V72:V95" si="13">Y71</f>
        <v>0</v>
      </c>
      <c r="W72" s="21">
        <f t="shared" si="11"/>
        <v>0</v>
      </c>
      <c r="X72" s="20">
        <v>0</v>
      </c>
      <c r="Y72" s="21">
        <f t="shared" si="12"/>
        <v>0</v>
      </c>
      <c r="AA72">
        <f t="shared" ref="AA72:AA103" si="14">IF(X72=0,IF(Y72&gt;1,AA71+1,),)</f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10"/>
        <v>0</v>
      </c>
      <c r="V73" s="21">
        <f t="shared" si="13"/>
        <v>0</v>
      </c>
      <c r="W73" s="21">
        <f t="shared" si="11"/>
        <v>0</v>
      </c>
      <c r="X73" s="20">
        <v>0</v>
      </c>
      <c r="Y73" s="21">
        <f t="shared" si="12"/>
        <v>0</v>
      </c>
      <c r="AA73">
        <f t="shared" si="14"/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10"/>
        <v>0</v>
      </c>
      <c r="V74" s="21">
        <f t="shared" si="13"/>
        <v>0</v>
      </c>
      <c r="W74" s="21">
        <f t="shared" si="11"/>
        <v>0</v>
      </c>
      <c r="X74" s="20">
        <v>0</v>
      </c>
      <c r="Y74" s="21">
        <f t="shared" si="12"/>
        <v>0</v>
      </c>
      <c r="AA74">
        <f t="shared" si="14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10"/>
        <v>0</v>
      </c>
      <c r="V75" s="21">
        <f t="shared" si="13"/>
        <v>0</v>
      </c>
      <c r="W75" s="21">
        <f t="shared" si="11"/>
        <v>0</v>
      </c>
      <c r="X75" s="20">
        <v>0</v>
      </c>
      <c r="Y75" s="21">
        <f t="shared" si="12"/>
        <v>0</v>
      </c>
      <c r="AA75">
        <f t="shared" si="14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10"/>
        <v>0</v>
      </c>
      <c r="V76" s="21">
        <f t="shared" si="13"/>
        <v>0</v>
      </c>
      <c r="W76" s="21">
        <f t="shared" si="11"/>
        <v>0</v>
      </c>
      <c r="X76" s="20">
        <v>0</v>
      </c>
      <c r="Y76" s="21">
        <f t="shared" si="12"/>
        <v>0</v>
      </c>
      <c r="AA76">
        <f t="shared" si="14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10"/>
        <v>0</v>
      </c>
      <c r="V77" s="21">
        <f t="shared" si="13"/>
        <v>0</v>
      </c>
      <c r="W77" s="21">
        <f t="shared" si="11"/>
        <v>0</v>
      </c>
      <c r="X77" s="20">
        <v>0</v>
      </c>
      <c r="Y77" s="21">
        <f t="shared" si="12"/>
        <v>0</v>
      </c>
      <c r="AA77">
        <f t="shared" si="14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10"/>
        <v>0</v>
      </c>
      <c r="V78" s="21">
        <f t="shared" si="13"/>
        <v>0</v>
      </c>
      <c r="W78" s="21">
        <f t="shared" si="11"/>
        <v>0</v>
      </c>
      <c r="X78" s="20">
        <v>0</v>
      </c>
      <c r="Y78" s="21">
        <f t="shared" si="12"/>
        <v>0</v>
      </c>
      <c r="AA78">
        <f t="shared" si="14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10"/>
        <v>0</v>
      </c>
      <c r="V79" s="21">
        <f t="shared" si="13"/>
        <v>0</v>
      </c>
      <c r="W79" s="21">
        <f t="shared" si="11"/>
        <v>0</v>
      </c>
      <c r="X79" s="20">
        <v>0</v>
      </c>
      <c r="Y79" s="21">
        <f t="shared" si="12"/>
        <v>0</v>
      </c>
      <c r="AA79">
        <f t="shared" si="14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10"/>
        <v>0</v>
      </c>
      <c r="V80" s="21">
        <f t="shared" si="13"/>
        <v>0</v>
      </c>
      <c r="W80" s="21">
        <f t="shared" si="11"/>
        <v>0</v>
      </c>
      <c r="X80" s="20">
        <v>0</v>
      </c>
      <c r="Y80" s="21">
        <f t="shared" si="12"/>
        <v>0</v>
      </c>
      <c r="AA80">
        <f t="shared" si="14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10"/>
        <v>0</v>
      </c>
      <c r="V81" s="21">
        <f t="shared" si="13"/>
        <v>0</v>
      </c>
      <c r="W81" s="21">
        <f t="shared" si="11"/>
        <v>0</v>
      </c>
      <c r="X81" s="20">
        <v>0</v>
      </c>
      <c r="Y81" s="21">
        <f t="shared" si="12"/>
        <v>0</v>
      </c>
      <c r="AA81">
        <f t="shared" si="14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10"/>
        <v>0</v>
      </c>
      <c r="V82" s="21">
        <f t="shared" si="13"/>
        <v>0</v>
      </c>
      <c r="W82" s="21">
        <f t="shared" si="11"/>
        <v>0</v>
      </c>
      <c r="X82" s="20">
        <v>0</v>
      </c>
      <c r="Y82" s="21">
        <f t="shared" si="12"/>
        <v>0</v>
      </c>
      <c r="AA82">
        <f t="shared" si="14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10"/>
        <v>0</v>
      </c>
      <c r="V83" s="21">
        <f t="shared" si="13"/>
        <v>0</v>
      </c>
      <c r="W83" s="21">
        <f t="shared" si="11"/>
        <v>0</v>
      </c>
      <c r="X83" s="20">
        <v>0</v>
      </c>
      <c r="Y83" s="21">
        <f t="shared" si="12"/>
        <v>0</v>
      </c>
      <c r="AA83">
        <f t="shared" si="14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10"/>
        <v>0</v>
      </c>
      <c r="V84" s="21">
        <f t="shared" si="13"/>
        <v>0</v>
      </c>
      <c r="W84" s="21">
        <f t="shared" si="11"/>
        <v>0</v>
      </c>
      <c r="X84" s="20">
        <v>0</v>
      </c>
      <c r="Y84" s="21">
        <f t="shared" si="12"/>
        <v>0</v>
      </c>
      <c r="AA84">
        <f t="shared" si="14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10"/>
        <v>0</v>
      </c>
      <c r="V85" s="21">
        <f t="shared" si="13"/>
        <v>0</v>
      </c>
      <c r="W85" s="21">
        <f t="shared" si="11"/>
        <v>0</v>
      </c>
      <c r="X85" s="20">
        <v>0</v>
      </c>
      <c r="Y85" s="21">
        <f t="shared" si="12"/>
        <v>0</v>
      </c>
      <c r="AA85">
        <f t="shared" si="14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10"/>
        <v>0</v>
      </c>
      <c r="V86" s="21">
        <f t="shared" si="13"/>
        <v>0</v>
      </c>
      <c r="W86" s="21">
        <f t="shared" si="11"/>
        <v>0</v>
      </c>
      <c r="X86" s="20">
        <v>0</v>
      </c>
      <c r="Y86" s="21">
        <f t="shared" si="12"/>
        <v>0</v>
      </c>
      <c r="AA86">
        <f t="shared" si="14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10"/>
        <v>0</v>
      </c>
      <c r="V87" s="21">
        <f t="shared" si="13"/>
        <v>0</v>
      </c>
      <c r="W87" s="21">
        <f t="shared" si="11"/>
        <v>0</v>
      </c>
      <c r="X87" s="20">
        <v>0</v>
      </c>
      <c r="Y87" s="21">
        <f t="shared" si="12"/>
        <v>0</v>
      </c>
      <c r="AA87">
        <f t="shared" si="14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10"/>
        <v>0</v>
      </c>
      <c r="V88" s="21">
        <f t="shared" si="13"/>
        <v>0</v>
      </c>
      <c r="W88" s="21">
        <f t="shared" si="11"/>
        <v>0</v>
      </c>
      <c r="X88" s="20">
        <v>0</v>
      </c>
      <c r="Y88" s="21">
        <f t="shared" si="12"/>
        <v>0</v>
      </c>
      <c r="AA88">
        <f t="shared" si="14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10"/>
        <v>0</v>
      </c>
      <c r="V89" s="21">
        <f t="shared" si="13"/>
        <v>0</v>
      </c>
      <c r="W89" s="21">
        <f t="shared" si="11"/>
        <v>0</v>
      </c>
      <c r="X89" s="20">
        <v>0</v>
      </c>
      <c r="Y89" s="21">
        <f t="shared" si="12"/>
        <v>0</v>
      </c>
      <c r="AA89">
        <f t="shared" si="14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10"/>
        <v>0</v>
      </c>
      <c r="V90" s="21">
        <f t="shared" si="13"/>
        <v>0</v>
      </c>
      <c r="W90" s="21">
        <f t="shared" si="11"/>
        <v>0</v>
      </c>
      <c r="X90" s="20">
        <v>0</v>
      </c>
      <c r="Y90" s="21">
        <f t="shared" si="12"/>
        <v>0</v>
      </c>
      <c r="AA90">
        <f t="shared" si="14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10"/>
        <v>0</v>
      </c>
      <c r="V91" s="21">
        <f t="shared" si="13"/>
        <v>0</v>
      </c>
      <c r="W91" s="21">
        <f t="shared" si="11"/>
        <v>0</v>
      </c>
      <c r="X91" s="20">
        <v>0</v>
      </c>
      <c r="Y91" s="21">
        <f t="shared" si="12"/>
        <v>0</v>
      </c>
      <c r="AA91">
        <f t="shared" si="14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10"/>
        <v>0</v>
      </c>
      <c r="V92" s="21">
        <f t="shared" si="13"/>
        <v>0</v>
      </c>
      <c r="W92" s="21">
        <f t="shared" si="11"/>
        <v>0</v>
      </c>
      <c r="X92" s="20">
        <v>0</v>
      </c>
      <c r="Y92" s="21">
        <f t="shared" si="12"/>
        <v>0</v>
      </c>
      <c r="AA92">
        <f t="shared" si="14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10"/>
        <v>0</v>
      </c>
      <c r="V93" s="21">
        <f t="shared" si="13"/>
        <v>0</v>
      </c>
      <c r="W93" s="21">
        <f t="shared" si="11"/>
        <v>0</v>
      </c>
      <c r="X93" s="20">
        <v>0</v>
      </c>
      <c r="Y93" s="21">
        <f t="shared" si="12"/>
        <v>0</v>
      </c>
      <c r="AA93">
        <f t="shared" si="14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10"/>
        <v>0</v>
      </c>
      <c r="V94" s="21">
        <f t="shared" si="13"/>
        <v>0</v>
      </c>
      <c r="W94" s="21">
        <f t="shared" si="11"/>
        <v>0</v>
      </c>
      <c r="X94" s="20">
        <v>0</v>
      </c>
      <c r="Y94" s="21">
        <f t="shared" si="12"/>
        <v>0</v>
      </c>
      <c r="AA94">
        <f t="shared" si="14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10"/>
        <v>0</v>
      </c>
      <c r="V95" s="21">
        <f t="shared" si="13"/>
        <v>0</v>
      </c>
      <c r="W95" s="21">
        <f t="shared" si="11"/>
        <v>0</v>
      </c>
      <c r="X95" s="20">
        <v>0</v>
      </c>
      <c r="Y95" s="21">
        <f t="shared" si="12"/>
        <v>0</v>
      </c>
      <c r="AA95">
        <f t="shared" si="14"/>
        <v>0</v>
      </c>
    </row>
    <row r="96" spans="1:27" ht="17.25" hidden="1" customHeight="1" thickBot="1" x14ac:dyDescent="0.3">
      <c r="B96" s="19" t="s">
        <v>40</v>
      </c>
      <c r="C96" s="20"/>
      <c r="D96" s="20"/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20">
        <v>0</v>
      </c>
      <c r="W96" s="20">
        <v>0</v>
      </c>
      <c r="X96" s="20">
        <v>0</v>
      </c>
      <c r="Y96" s="20">
        <v>0</v>
      </c>
      <c r="AA96">
        <f t="shared" si="14"/>
        <v>0</v>
      </c>
    </row>
    <row r="97" spans="1:27" ht="25.5" hidden="1" customHeight="1" thickBot="1" x14ac:dyDescent="0.3">
      <c r="A97" s="18"/>
      <c r="B97" s="19" t="s">
        <v>41</v>
      </c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1"/>
      <c r="P97" s="21"/>
      <c r="Q97" s="20">
        <v>0</v>
      </c>
      <c r="R97" s="20"/>
      <c r="S97" s="20"/>
      <c r="T97" s="20"/>
      <c r="U97" s="20">
        <f t="shared" ref="U97:U128" si="15">G97+L97+M97+R97+S97+N97+Q97+T97</f>
        <v>0</v>
      </c>
      <c r="V97" s="21"/>
      <c r="W97" s="21">
        <f t="shared" ref="W97:W128" si="16">U97+V97</f>
        <v>0</v>
      </c>
      <c r="X97" s="20"/>
      <c r="Y97" s="21">
        <f t="shared" ref="Y97:Y128" si="17">W97-X97</f>
        <v>0</v>
      </c>
      <c r="AA97">
        <f t="shared" si="14"/>
        <v>0</v>
      </c>
    </row>
    <row r="98" spans="1:27" ht="15.75" hidden="1" thickBot="1" x14ac:dyDescent="0.3">
      <c r="A98" s="18"/>
      <c r="B98" s="19" t="s">
        <v>42</v>
      </c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1"/>
      <c r="P98" s="21"/>
      <c r="Q98" s="20">
        <v>0</v>
      </c>
      <c r="R98" s="20"/>
      <c r="S98" s="20"/>
      <c r="T98" s="20"/>
      <c r="U98" s="20">
        <f t="shared" si="15"/>
        <v>0</v>
      </c>
      <c r="V98" s="21"/>
      <c r="W98" s="21">
        <f t="shared" si="16"/>
        <v>0</v>
      </c>
      <c r="X98" s="20"/>
      <c r="Y98" s="21">
        <f t="shared" si="17"/>
        <v>0</v>
      </c>
      <c r="AA98">
        <f t="shared" si="14"/>
        <v>0</v>
      </c>
    </row>
    <row r="99" spans="1:27" ht="15.75" hidden="1" thickBot="1" x14ac:dyDescent="0.3">
      <c r="A99" s="18"/>
      <c r="B99" s="19" t="s">
        <v>43</v>
      </c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1"/>
      <c r="P99" s="21"/>
      <c r="Q99" s="20">
        <v>0</v>
      </c>
      <c r="R99" s="20"/>
      <c r="S99" s="20"/>
      <c r="T99" s="20"/>
      <c r="U99" s="20">
        <f t="shared" si="15"/>
        <v>0</v>
      </c>
      <c r="V99" s="21"/>
      <c r="W99" s="21">
        <f t="shared" si="16"/>
        <v>0</v>
      </c>
      <c r="X99" s="20"/>
      <c r="Y99" s="21">
        <f t="shared" si="17"/>
        <v>0</v>
      </c>
      <c r="AA99">
        <f t="shared" si="14"/>
        <v>0</v>
      </c>
    </row>
    <row r="100" spans="1:27" ht="16.5" hidden="1" customHeight="1" thickBot="1" x14ac:dyDescent="0.3">
      <c r="A100" s="18"/>
      <c r="B100" s="19" t="s">
        <v>44</v>
      </c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1"/>
      <c r="P100" s="21"/>
      <c r="Q100" s="20">
        <v>0</v>
      </c>
      <c r="R100" s="20"/>
      <c r="S100" s="20"/>
      <c r="T100" s="20"/>
      <c r="U100" s="20">
        <f t="shared" si="15"/>
        <v>0</v>
      </c>
      <c r="V100" s="21"/>
      <c r="W100" s="21">
        <f t="shared" si="16"/>
        <v>0</v>
      </c>
      <c r="X100" s="20"/>
      <c r="Y100" s="21">
        <f t="shared" si="17"/>
        <v>0</v>
      </c>
      <c r="AA100">
        <f t="shared" si="14"/>
        <v>0</v>
      </c>
    </row>
    <row r="101" spans="1:27" ht="17.25" hidden="1" customHeight="1" thickBot="1" x14ac:dyDescent="0.3">
      <c r="A101" s="18"/>
      <c r="B101" s="19" t="s">
        <v>45</v>
      </c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1"/>
      <c r="P101" s="21"/>
      <c r="Q101" s="20">
        <v>0</v>
      </c>
      <c r="R101" s="20"/>
      <c r="S101" s="20"/>
      <c r="T101" s="20"/>
      <c r="U101" s="20">
        <f t="shared" si="15"/>
        <v>0</v>
      </c>
      <c r="V101" s="21"/>
      <c r="W101" s="21">
        <f t="shared" si="16"/>
        <v>0</v>
      </c>
      <c r="X101" s="20"/>
      <c r="Y101" s="21">
        <f t="shared" si="17"/>
        <v>0</v>
      </c>
      <c r="AA101">
        <f t="shared" si="14"/>
        <v>0</v>
      </c>
    </row>
    <row r="102" spans="1:27" ht="14.25" hidden="1" customHeight="1" thickBot="1" x14ac:dyDescent="0.3">
      <c r="A102" s="18"/>
      <c r="B102" s="19" t="s">
        <v>46</v>
      </c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1"/>
      <c r="P102" s="21"/>
      <c r="Q102" s="20">
        <v>0</v>
      </c>
      <c r="R102" s="20"/>
      <c r="S102" s="20"/>
      <c r="T102" s="20"/>
      <c r="U102" s="20">
        <f t="shared" si="15"/>
        <v>0</v>
      </c>
      <c r="V102" s="21">
        <f t="shared" ref="V102:V133" si="18">Y101</f>
        <v>0</v>
      </c>
      <c r="W102" s="21">
        <f t="shared" si="16"/>
        <v>0</v>
      </c>
      <c r="X102" s="20"/>
      <c r="Y102" s="21">
        <f t="shared" si="17"/>
        <v>0</v>
      </c>
      <c r="AA102">
        <f t="shared" si="14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1"/>
      <c r="P103" s="21"/>
      <c r="Q103" s="20">
        <v>0</v>
      </c>
      <c r="R103" s="20"/>
      <c r="S103" s="20"/>
      <c r="T103" s="20"/>
      <c r="U103" s="20">
        <f t="shared" si="15"/>
        <v>0</v>
      </c>
      <c r="V103" s="21">
        <f t="shared" si="18"/>
        <v>0</v>
      </c>
      <c r="W103" s="21">
        <f t="shared" si="16"/>
        <v>0</v>
      </c>
      <c r="X103" s="20"/>
      <c r="Y103" s="21">
        <f t="shared" si="17"/>
        <v>0</v>
      </c>
      <c r="AA103">
        <f t="shared" si="14"/>
        <v>0</v>
      </c>
    </row>
    <row r="104" spans="1:27" ht="15.75" hidden="1" thickBot="1" x14ac:dyDescent="0.3">
      <c r="A104" s="18"/>
      <c r="B104" s="19" t="s">
        <v>36</v>
      </c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1"/>
      <c r="P104" s="21"/>
      <c r="Q104" s="20">
        <v>0</v>
      </c>
      <c r="R104" s="20"/>
      <c r="S104" s="20"/>
      <c r="T104" s="20"/>
      <c r="U104" s="20">
        <f t="shared" si="15"/>
        <v>0</v>
      </c>
      <c r="V104" s="21">
        <f t="shared" si="18"/>
        <v>0</v>
      </c>
      <c r="W104" s="21">
        <f t="shared" si="16"/>
        <v>0</v>
      </c>
      <c r="X104" s="20"/>
      <c r="Y104" s="21">
        <f t="shared" si="17"/>
        <v>0</v>
      </c>
      <c r="AA104">
        <f t="shared" ref="AA104:AA135" si="19">IF(X104=0,IF(Y104&gt;1,AA103+1,),)</f>
        <v>0</v>
      </c>
    </row>
    <row r="105" spans="1:27" ht="15.75" hidden="1" thickBot="1" x14ac:dyDescent="0.3">
      <c r="A105" s="18"/>
      <c r="B105" s="19" t="s">
        <v>37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1"/>
      <c r="P105" s="21"/>
      <c r="Q105" s="20">
        <v>0</v>
      </c>
      <c r="R105" s="20"/>
      <c r="S105" s="20"/>
      <c r="T105" s="20"/>
      <c r="U105" s="20">
        <f t="shared" si="15"/>
        <v>0</v>
      </c>
      <c r="V105" s="21">
        <f t="shared" si="18"/>
        <v>0</v>
      </c>
      <c r="W105" s="21">
        <f t="shared" si="16"/>
        <v>0</v>
      </c>
      <c r="X105" s="20"/>
      <c r="Y105" s="21">
        <f t="shared" si="17"/>
        <v>0</v>
      </c>
      <c r="AA105">
        <f t="shared" si="19"/>
        <v>0</v>
      </c>
    </row>
    <row r="106" spans="1:27" ht="15.75" hidden="1" thickBot="1" x14ac:dyDescent="0.3">
      <c r="A106" s="18"/>
      <c r="B106" s="19" t="s">
        <v>38</v>
      </c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1"/>
      <c r="P106" s="21"/>
      <c r="Q106" s="20">
        <v>0</v>
      </c>
      <c r="R106" s="20"/>
      <c r="S106" s="20"/>
      <c r="T106" s="20"/>
      <c r="U106" s="20">
        <f t="shared" si="15"/>
        <v>0</v>
      </c>
      <c r="V106" s="21">
        <f t="shared" si="18"/>
        <v>0</v>
      </c>
      <c r="W106" s="21">
        <f t="shared" si="16"/>
        <v>0</v>
      </c>
      <c r="X106" s="20"/>
      <c r="Y106" s="21">
        <f t="shared" si="17"/>
        <v>0</v>
      </c>
      <c r="AA106">
        <f t="shared" si="19"/>
        <v>0</v>
      </c>
    </row>
    <row r="107" spans="1:27" ht="15.75" hidden="1" thickBot="1" x14ac:dyDescent="0.3">
      <c r="A107" s="18"/>
      <c r="B107" s="19" t="s">
        <v>39</v>
      </c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1"/>
      <c r="P107" s="21"/>
      <c r="Q107" s="20">
        <v>0</v>
      </c>
      <c r="R107" s="20"/>
      <c r="S107" s="20"/>
      <c r="T107" s="20"/>
      <c r="U107" s="20">
        <f t="shared" si="15"/>
        <v>0</v>
      </c>
      <c r="V107" s="21">
        <f t="shared" si="18"/>
        <v>0</v>
      </c>
      <c r="W107" s="21">
        <f t="shared" si="16"/>
        <v>0</v>
      </c>
      <c r="X107" s="20"/>
      <c r="Y107" s="21">
        <f t="shared" si="17"/>
        <v>0</v>
      </c>
      <c r="AA107">
        <f t="shared" si="19"/>
        <v>0</v>
      </c>
    </row>
    <row r="108" spans="1:27" ht="15.75" hidden="1" thickBot="1" x14ac:dyDescent="0.3">
      <c r="A108" s="18"/>
      <c r="B108" s="19" t="s">
        <v>40</v>
      </c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1"/>
      <c r="P108" s="21"/>
      <c r="Q108" s="20">
        <v>0</v>
      </c>
      <c r="R108" s="20"/>
      <c r="S108" s="20"/>
      <c r="T108" s="20"/>
      <c r="U108" s="20">
        <f t="shared" si="15"/>
        <v>0</v>
      </c>
      <c r="V108" s="21">
        <f t="shared" si="18"/>
        <v>0</v>
      </c>
      <c r="W108" s="21">
        <f t="shared" si="16"/>
        <v>0</v>
      </c>
      <c r="X108" s="20"/>
      <c r="Y108" s="21">
        <f t="shared" si="17"/>
        <v>0</v>
      </c>
      <c r="AA108">
        <f t="shared" si="19"/>
        <v>0</v>
      </c>
    </row>
    <row r="109" spans="1:27" ht="15.75" hidden="1" thickBot="1" x14ac:dyDescent="0.3">
      <c r="A109" s="18"/>
      <c r="B109" s="19" t="s">
        <v>41</v>
      </c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1"/>
      <c r="P109" s="21"/>
      <c r="Q109" s="20">
        <v>0</v>
      </c>
      <c r="R109" s="20"/>
      <c r="S109" s="20"/>
      <c r="T109" s="20"/>
      <c r="U109" s="20">
        <f t="shared" si="15"/>
        <v>0</v>
      </c>
      <c r="V109" s="21">
        <f t="shared" si="18"/>
        <v>0</v>
      </c>
      <c r="W109" s="21">
        <f t="shared" si="16"/>
        <v>0</v>
      </c>
      <c r="X109" s="20"/>
      <c r="Y109" s="21">
        <f t="shared" si="17"/>
        <v>0</v>
      </c>
      <c r="AA109">
        <f t="shared" si="19"/>
        <v>0</v>
      </c>
    </row>
    <row r="110" spans="1:27" ht="15.75" hidden="1" thickBot="1" x14ac:dyDescent="0.3">
      <c r="A110" s="18"/>
      <c r="B110" s="19" t="s">
        <v>42</v>
      </c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1"/>
      <c r="P110" s="21"/>
      <c r="Q110" s="20">
        <v>0</v>
      </c>
      <c r="R110" s="20"/>
      <c r="S110" s="20"/>
      <c r="T110" s="20"/>
      <c r="U110" s="20">
        <f t="shared" si="15"/>
        <v>0</v>
      </c>
      <c r="V110" s="21">
        <f t="shared" si="18"/>
        <v>0</v>
      </c>
      <c r="W110" s="21">
        <f t="shared" si="16"/>
        <v>0</v>
      </c>
      <c r="X110" s="20"/>
      <c r="Y110" s="21">
        <f t="shared" si="17"/>
        <v>0</v>
      </c>
      <c r="AA110">
        <f t="shared" si="19"/>
        <v>0</v>
      </c>
    </row>
    <row r="111" spans="1:27" ht="15.75" hidden="1" thickBot="1" x14ac:dyDescent="0.3">
      <c r="A111" s="18"/>
      <c r="B111" s="19" t="s">
        <v>43</v>
      </c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1"/>
      <c r="P111" s="21"/>
      <c r="Q111" s="20">
        <v>0</v>
      </c>
      <c r="R111" s="20"/>
      <c r="S111" s="20"/>
      <c r="T111" s="20"/>
      <c r="U111" s="20">
        <f t="shared" si="15"/>
        <v>0</v>
      </c>
      <c r="V111" s="21">
        <f t="shared" si="18"/>
        <v>0</v>
      </c>
      <c r="W111" s="21">
        <f t="shared" si="16"/>
        <v>0</v>
      </c>
      <c r="X111" s="20"/>
      <c r="Y111" s="21">
        <f t="shared" si="17"/>
        <v>0</v>
      </c>
      <c r="AA111">
        <f t="shared" si="19"/>
        <v>0</v>
      </c>
    </row>
    <row r="112" spans="1:27" ht="15.75" hidden="1" thickBot="1" x14ac:dyDescent="0.3">
      <c r="A112" s="18"/>
      <c r="B112" s="19" t="s">
        <v>44</v>
      </c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1"/>
      <c r="P112" s="21"/>
      <c r="Q112" s="20">
        <v>0</v>
      </c>
      <c r="R112" s="20"/>
      <c r="S112" s="20"/>
      <c r="T112" s="20"/>
      <c r="U112" s="20">
        <f t="shared" si="15"/>
        <v>0</v>
      </c>
      <c r="V112" s="21">
        <f t="shared" si="18"/>
        <v>0</v>
      </c>
      <c r="W112" s="21">
        <f t="shared" si="16"/>
        <v>0</v>
      </c>
      <c r="X112" s="20"/>
      <c r="Y112" s="21">
        <f t="shared" si="17"/>
        <v>0</v>
      </c>
      <c r="AA112">
        <f t="shared" si="19"/>
        <v>0</v>
      </c>
    </row>
    <row r="113" spans="1:27" ht="15.75" hidden="1" thickBot="1" x14ac:dyDescent="0.3">
      <c r="A113" s="18"/>
      <c r="B113" s="19" t="s">
        <v>45</v>
      </c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1"/>
      <c r="P113" s="21"/>
      <c r="Q113" s="20">
        <v>0</v>
      </c>
      <c r="R113" s="20"/>
      <c r="S113" s="20"/>
      <c r="T113" s="20"/>
      <c r="U113" s="20">
        <f t="shared" si="15"/>
        <v>0</v>
      </c>
      <c r="V113" s="21">
        <f t="shared" si="18"/>
        <v>0</v>
      </c>
      <c r="W113" s="21">
        <f t="shared" si="16"/>
        <v>0</v>
      </c>
      <c r="X113" s="20"/>
      <c r="Y113" s="21">
        <f t="shared" si="17"/>
        <v>0</v>
      </c>
      <c r="AA113">
        <f t="shared" si="19"/>
        <v>0</v>
      </c>
    </row>
    <row r="114" spans="1:27" ht="15.75" hidden="1" thickBot="1" x14ac:dyDescent="0.3">
      <c r="A114" s="18"/>
      <c r="B114" s="19" t="s">
        <v>46</v>
      </c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>
        <v>0</v>
      </c>
      <c r="N114" s="20"/>
      <c r="O114" s="21"/>
      <c r="P114" s="21"/>
      <c r="Q114" s="20">
        <v>0</v>
      </c>
      <c r="R114" s="20"/>
      <c r="S114" s="20"/>
      <c r="T114" s="20"/>
      <c r="U114" s="20">
        <f t="shared" si="15"/>
        <v>0</v>
      </c>
      <c r="V114" s="21">
        <f t="shared" si="18"/>
        <v>0</v>
      </c>
      <c r="W114" s="21">
        <f t="shared" si="16"/>
        <v>0</v>
      </c>
      <c r="X114" s="20"/>
      <c r="Y114" s="21">
        <f t="shared" si="17"/>
        <v>0</v>
      </c>
      <c r="AA114">
        <f t="shared" si="19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0</v>
      </c>
      <c r="D115" s="20"/>
      <c r="E115" s="20">
        <v>0</v>
      </c>
      <c r="F115" s="20">
        <v>0</v>
      </c>
      <c r="G115" s="20">
        <v>0</v>
      </c>
      <c r="H115" s="20">
        <v>0</v>
      </c>
      <c r="I115" s="20"/>
      <c r="J115" s="20">
        <v>0</v>
      </c>
      <c r="K115" s="20">
        <v>0</v>
      </c>
      <c r="L115" s="20">
        <v>0</v>
      </c>
      <c r="M115" s="20">
        <v>0</v>
      </c>
      <c r="N115" s="20">
        <v>58859</v>
      </c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5"/>
        <v>117718</v>
      </c>
      <c r="V115" s="21">
        <f t="shared" si="18"/>
        <v>0</v>
      </c>
      <c r="W115" s="21">
        <f t="shared" si="16"/>
        <v>117718</v>
      </c>
      <c r="X115" s="20">
        <v>117718</v>
      </c>
      <c r="Y115" s="21">
        <f t="shared" si="17"/>
        <v>0</v>
      </c>
      <c r="AA115">
        <f t="shared" si="19"/>
        <v>0</v>
      </c>
    </row>
    <row r="116" spans="1:27" ht="15.75" hidden="1" thickBot="1" x14ac:dyDescent="0.3">
      <c r="A116" s="18"/>
      <c r="B116" s="19" t="s">
        <v>36</v>
      </c>
      <c r="C116" s="20">
        <v>0</v>
      </c>
      <c r="D116" s="20"/>
      <c r="E116" s="20">
        <v>0</v>
      </c>
      <c r="F116" s="20">
        <v>0</v>
      </c>
      <c r="G116" s="20">
        <v>0</v>
      </c>
      <c r="H116" s="20">
        <v>0</v>
      </c>
      <c r="I116" s="20"/>
      <c r="J116" s="20">
        <v>0</v>
      </c>
      <c r="K116" s="20">
        <v>0</v>
      </c>
      <c r="L116" s="20">
        <v>0</v>
      </c>
      <c r="M116" s="20">
        <v>0</v>
      </c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5"/>
        <v>58859</v>
      </c>
      <c r="V116" s="21">
        <f t="shared" si="18"/>
        <v>0</v>
      </c>
      <c r="W116" s="21">
        <f t="shared" si="16"/>
        <v>58859</v>
      </c>
      <c r="X116" s="20">
        <v>58859</v>
      </c>
      <c r="Y116" s="21">
        <f t="shared" si="17"/>
        <v>0</v>
      </c>
      <c r="AA116">
        <f t="shared" si="19"/>
        <v>0</v>
      </c>
    </row>
    <row r="117" spans="1:27" ht="15.75" hidden="1" thickBot="1" x14ac:dyDescent="0.3">
      <c r="A117" s="18"/>
      <c r="B117" s="19" t="s">
        <v>37</v>
      </c>
      <c r="C117" s="20">
        <v>0</v>
      </c>
      <c r="D117" s="20"/>
      <c r="E117" s="20">
        <v>0</v>
      </c>
      <c r="F117" s="20">
        <v>0</v>
      </c>
      <c r="G117" s="20">
        <v>0</v>
      </c>
      <c r="H117" s="20">
        <v>0</v>
      </c>
      <c r="I117" s="20"/>
      <c r="J117" s="20">
        <v>0</v>
      </c>
      <c r="K117" s="20">
        <v>0</v>
      </c>
      <c r="L117" s="20">
        <v>0</v>
      </c>
      <c r="M117" s="20">
        <v>0</v>
      </c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5"/>
        <v>58859</v>
      </c>
      <c r="V117" s="21">
        <f t="shared" si="18"/>
        <v>0</v>
      </c>
      <c r="W117" s="21">
        <f t="shared" si="16"/>
        <v>58859</v>
      </c>
      <c r="X117" s="20">
        <v>58859</v>
      </c>
      <c r="Y117" s="21">
        <f t="shared" si="17"/>
        <v>0</v>
      </c>
      <c r="AA117">
        <f t="shared" si="19"/>
        <v>0</v>
      </c>
    </row>
    <row r="118" spans="1:27" ht="15.75" hidden="1" thickBot="1" x14ac:dyDescent="0.3">
      <c r="A118" s="18"/>
      <c r="B118" s="19" t="s">
        <v>38</v>
      </c>
      <c r="C118" s="20">
        <v>0</v>
      </c>
      <c r="D118" s="20"/>
      <c r="E118" s="20">
        <v>0</v>
      </c>
      <c r="F118" s="20">
        <v>0</v>
      </c>
      <c r="G118" s="20">
        <v>0</v>
      </c>
      <c r="H118" s="20">
        <v>0</v>
      </c>
      <c r="I118" s="20"/>
      <c r="J118" s="20">
        <v>0</v>
      </c>
      <c r="K118" s="20">
        <v>0</v>
      </c>
      <c r="L118" s="20">
        <v>0</v>
      </c>
      <c r="M118" s="20">
        <v>0</v>
      </c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5"/>
        <v>58859</v>
      </c>
      <c r="V118" s="21">
        <f t="shared" si="18"/>
        <v>0</v>
      </c>
      <c r="W118" s="21">
        <f t="shared" si="16"/>
        <v>58859</v>
      </c>
      <c r="X118" s="20">
        <v>58859</v>
      </c>
      <c r="Y118" s="21">
        <f t="shared" si="17"/>
        <v>0</v>
      </c>
      <c r="AA118">
        <f t="shared" si="19"/>
        <v>0</v>
      </c>
    </row>
    <row r="119" spans="1:27" ht="15.75" hidden="1" thickBot="1" x14ac:dyDescent="0.3">
      <c r="A119" s="18"/>
      <c r="B119" s="19" t="s">
        <v>39</v>
      </c>
      <c r="C119" s="20">
        <v>0</v>
      </c>
      <c r="D119" s="20"/>
      <c r="E119" s="20">
        <v>0</v>
      </c>
      <c r="F119" s="20">
        <v>0</v>
      </c>
      <c r="G119" s="20">
        <v>0</v>
      </c>
      <c r="H119" s="20">
        <v>0</v>
      </c>
      <c r="I119" s="20"/>
      <c r="J119" s="20">
        <v>0</v>
      </c>
      <c r="K119" s="20">
        <v>0</v>
      </c>
      <c r="L119" s="20">
        <v>0</v>
      </c>
      <c r="M119" s="20">
        <v>0</v>
      </c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5"/>
        <v>58859</v>
      </c>
      <c r="V119" s="21">
        <f t="shared" si="18"/>
        <v>0</v>
      </c>
      <c r="W119" s="21">
        <f t="shared" si="16"/>
        <v>58859</v>
      </c>
      <c r="X119" s="20">
        <v>58859</v>
      </c>
      <c r="Y119" s="21">
        <f t="shared" si="17"/>
        <v>0</v>
      </c>
      <c r="AA119">
        <f t="shared" si="19"/>
        <v>0</v>
      </c>
    </row>
    <row r="120" spans="1:27" ht="15.75" hidden="1" thickBot="1" x14ac:dyDescent="0.3">
      <c r="A120" s="18"/>
      <c r="B120" s="19" t="s">
        <v>40</v>
      </c>
      <c r="C120" s="20">
        <v>0</v>
      </c>
      <c r="D120" s="20"/>
      <c r="E120" s="20">
        <v>0</v>
      </c>
      <c r="F120" s="20">
        <v>0</v>
      </c>
      <c r="G120" s="20">
        <v>0</v>
      </c>
      <c r="H120" s="20">
        <v>0</v>
      </c>
      <c r="I120" s="20"/>
      <c r="J120" s="20">
        <v>0</v>
      </c>
      <c r="K120" s="20">
        <v>0</v>
      </c>
      <c r="L120" s="20">
        <v>0</v>
      </c>
      <c r="M120" s="20">
        <v>0</v>
      </c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5"/>
        <v>58859</v>
      </c>
      <c r="V120" s="21">
        <f t="shared" si="18"/>
        <v>0</v>
      </c>
      <c r="W120" s="21">
        <f t="shared" si="16"/>
        <v>58859</v>
      </c>
      <c r="X120" s="20">
        <v>58859</v>
      </c>
      <c r="Y120" s="21">
        <f t="shared" si="17"/>
        <v>0</v>
      </c>
      <c r="AA120">
        <f t="shared" si="19"/>
        <v>0</v>
      </c>
    </row>
    <row r="121" spans="1:27" ht="15.75" hidden="1" thickBot="1" x14ac:dyDescent="0.3">
      <c r="A121" s="18"/>
      <c r="B121" s="19" t="s">
        <v>41</v>
      </c>
      <c r="C121" s="20">
        <v>0</v>
      </c>
      <c r="D121" s="20"/>
      <c r="E121" s="20">
        <v>0</v>
      </c>
      <c r="F121" s="20">
        <v>0</v>
      </c>
      <c r="G121" s="20">
        <v>0</v>
      </c>
      <c r="H121" s="20">
        <v>0</v>
      </c>
      <c r="I121" s="20"/>
      <c r="J121" s="20">
        <v>0</v>
      </c>
      <c r="K121" s="20">
        <v>0</v>
      </c>
      <c r="L121" s="20">
        <v>0</v>
      </c>
      <c r="M121" s="20">
        <v>0</v>
      </c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5"/>
        <v>58859</v>
      </c>
      <c r="V121" s="21">
        <f t="shared" si="18"/>
        <v>0</v>
      </c>
      <c r="W121" s="21">
        <f t="shared" si="16"/>
        <v>58859</v>
      </c>
      <c r="X121" s="20">
        <v>58859</v>
      </c>
      <c r="Y121" s="21">
        <f t="shared" si="17"/>
        <v>0</v>
      </c>
      <c r="AA121">
        <f t="shared" si="19"/>
        <v>0</v>
      </c>
    </row>
    <row r="122" spans="1:27" ht="15.75" hidden="1" thickBot="1" x14ac:dyDescent="0.3">
      <c r="A122" s="18"/>
      <c r="B122" s="19" t="s">
        <v>42</v>
      </c>
      <c r="C122" s="20">
        <v>0</v>
      </c>
      <c r="D122" s="20"/>
      <c r="E122" s="20">
        <v>0</v>
      </c>
      <c r="F122" s="20">
        <v>0</v>
      </c>
      <c r="G122" s="20">
        <v>0</v>
      </c>
      <c r="H122" s="20">
        <v>0</v>
      </c>
      <c r="I122" s="20"/>
      <c r="J122" s="20">
        <v>0</v>
      </c>
      <c r="K122" s="20">
        <v>0</v>
      </c>
      <c r="L122" s="20">
        <v>0</v>
      </c>
      <c r="M122" s="20">
        <v>0</v>
      </c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5"/>
        <v>58859</v>
      </c>
      <c r="V122" s="21">
        <f t="shared" si="18"/>
        <v>0</v>
      </c>
      <c r="W122" s="21">
        <f t="shared" si="16"/>
        <v>58859</v>
      </c>
      <c r="X122" s="20">
        <v>58859</v>
      </c>
      <c r="Y122" s="21">
        <f t="shared" si="17"/>
        <v>0</v>
      </c>
      <c r="AA122">
        <f t="shared" si="19"/>
        <v>0</v>
      </c>
    </row>
    <row r="123" spans="1:27" ht="15.75" hidden="1" thickBot="1" x14ac:dyDescent="0.3">
      <c r="A123" s="18"/>
      <c r="B123" s="19" t="s">
        <v>43</v>
      </c>
      <c r="C123" s="20">
        <v>0</v>
      </c>
      <c r="D123" s="20"/>
      <c r="E123" s="20">
        <v>0</v>
      </c>
      <c r="F123" s="20">
        <v>0</v>
      </c>
      <c r="G123" s="20">
        <v>0</v>
      </c>
      <c r="H123" s="20">
        <v>0</v>
      </c>
      <c r="I123" s="20"/>
      <c r="J123" s="20">
        <v>0</v>
      </c>
      <c r="K123" s="20">
        <v>0</v>
      </c>
      <c r="L123" s="20">
        <v>0</v>
      </c>
      <c r="M123" s="20">
        <v>0</v>
      </c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5"/>
        <v>58859</v>
      </c>
      <c r="V123" s="21">
        <f t="shared" si="18"/>
        <v>0</v>
      </c>
      <c r="W123" s="21">
        <f t="shared" si="16"/>
        <v>58859</v>
      </c>
      <c r="X123" s="20">
        <v>58859</v>
      </c>
      <c r="Y123" s="21">
        <f t="shared" si="17"/>
        <v>0</v>
      </c>
      <c r="AA123">
        <f t="shared" si="19"/>
        <v>0</v>
      </c>
    </row>
    <row r="124" spans="1:27" ht="15.75" hidden="1" thickBot="1" x14ac:dyDescent="0.3">
      <c r="A124" s="18"/>
      <c r="B124" s="19" t="s">
        <v>44</v>
      </c>
      <c r="C124" s="20">
        <v>0</v>
      </c>
      <c r="D124" s="20"/>
      <c r="E124" s="20">
        <v>0</v>
      </c>
      <c r="F124" s="20">
        <v>0</v>
      </c>
      <c r="G124" s="20">
        <v>0</v>
      </c>
      <c r="H124" s="20">
        <v>0</v>
      </c>
      <c r="I124" s="20"/>
      <c r="J124" s="20">
        <v>0</v>
      </c>
      <c r="K124" s="20">
        <v>0</v>
      </c>
      <c r="L124" s="20">
        <v>0</v>
      </c>
      <c r="M124" s="20">
        <v>0</v>
      </c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5"/>
        <v>58859</v>
      </c>
      <c r="V124" s="21">
        <f t="shared" si="18"/>
        <v>0</v>
      </c>
      <c r="W124" s="21">
        <f t="shared" si="16"/>
        <v>58859</v>
      </c>
      <c r="X124" s="20">
        <v>0</v>
      </c>
      <c r="Y124" s="21">
        <f t="shared" si="17"/>
        <v>58859</v>
      </c>
      <c r="AA124">
        <f t="shared" si="19"/>
        <v>1</v>
      </c>
    </row>
    <row r="125" spans="1:27" ht="15.75" hidden="1" thickBot="1" x14ac:dyDescent="0.3">
      <c r="A125" s="18"/>
      <c r="B125" s="19" t="s">
        <v>45</v>
      </c>
      <c r="C125" s="20">
        <v>0</v>
      </c>
      <c r="D125" s="20"/>
      <c r="E125" s="20">
        <v>0</v>
      </c>
      <c r="F125" s="20">
        <v>0</v>
      </c>
      <c r="G125" s="20">
        <v>0</v>
      </c>
      <c r="H125" s="20">
        <v>0</v>
      </c>
      <c r="I125" s="20"/>
      <c r="J125" s="20">
        <v>0</v>
      </c>
      <c r="K125" s="20">
        <v>0</v>
      </c>
      <c r="L125" s="20">
        <v>0</v>
      </c>
      <c r="M125" s="20">
        <v>0</v>
      </c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5"/>
        <v>58859</v>
      </c>
      <c r="V125" s="21">
        <f t="shared" si="18"/>
        <v>58859</v>
      </c>
      <c r="W125" s="21">
        <f t="shared" si="16"/>
        <v>117718</v>
      </c>
      <c r="X125" s="20">
        <v>117718</v>
      </c>
      <c r="Y125" s="21">
        <f t="shared" si="17"/>
        <v>0</v>
      </c>
      <c r="AA125">
        <f t="shared" si="19"/>
        <v>0</v>
      </c>
    </row>
    <row r="126" spans="1:27" ht="15.75" hidden="1" thickBot="1" x14ac:dyDescent="0.3">
      <c r="A126" s="18"/>
      <c r="B126" s="19" t="s">
        <v>46</v>
      </c>
      <c r="C126" s="20">
        <v>0</v>
      </c>
      <c r="D126" s="20"/>
      <c r="E126" s="20">
        <v>0</v>
      </c>
      <c r="F126" s="20">
        <v>0</v>
      </c>
      <c r="G126" s="20">
        <v>0</v>
      </c>
      <c r="H126" s="20">
        <v>0</v>
      </c>
      <c r="I126" s="20"/>
      <c r="J126" s="20">
        <v>0</v>
      </c>
      <c r="K126" s="20">
        <v>0</v>
      </c>
      <c r="L126" s="20">
        <v>0</v>
      </c>
      <c r="M126" s="20">
        <v>0</v>
      </c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5"/>
        <v>58859</v>
      </c>
      <c r="V126" s="21">
        <f t="shared" si="18"/>
        <v>0</v>
      </c>
      <c r="W126" s="21">
        <f t="shared" si="16"/>
        <v>58859</v>
      </c>
      <c r="X126" s="20">
        <v>0</v>
      </c>
      <c r="Y126" s="21">
        <f t="shared" si="17"/>
        <v>58859</v>
      </c>
      <c r="AA126">
        <f t="shared" si="19"/>
        <v>1</v>
      </c>
    </row>
    <row r="127" spans="1:27" ht="15.75" hidden="1" thickBot="1" x14ac:dyDescent="0.3">
      <c r="A127" s="18">
        <v>2013</v>
      </c>
      <c r="B127" s="19" t="s">
        <v>35</v>
      </c>
      <c r="C127" s="20">
        <v>0</v>
      </c>
      <c r="D127" s="20"/>
      <c r="E127" s="20">
        <v>0</v>
      </c>
      <c r="F127" s="20"/>
      <c r="G127" s="20">
        <v>0</v>
      </c>
      <c r="H127" s="20">
        <v>0</v>
      </c>
      <c r="I127" s="20"/>
      <c r="J127" s="20">
        <v>0</v>
      </c>
      <c r="K127" s="20"/>
      <c r="L127" s="20">
        <v>0</v>
      </c>
      <c r="M127" s="20">
        <v>0</v>
      </c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5"/>
        <v>59734</v>
      </c>
      <c r="V127" s="21">
        <f t="shared" si="18"/>
        <v>58859</v>
      </c>
      <c r="W127" s="21">
        <f t="shared" si="16"/>
        <v>118593</v>
      </c>
      <c r="X127" s="20">
        <v>118593</v>
      </c>
      <c r="Y127" s="21">
        <f t="shared" si="17"/>
        <v>0</v>
      </c>
      <c r="AA127">
        <f t="shared" si="19"/>
        <v>0</v>
      </c>
    </row>
    <row r="128" spans="1:27" ht="15.75" hidden="1" thickBot="1" x14ac:dyDescent="0.3">
      <c r="A128" s="18"/>
      <c r="B128" s="19" t="s">
        <v>36</v>
      </c>
      <c r="C128" s="20">
        <v>0</v>
      </c>
      <c r="D128" s="20"/>
      <c r="E128" s="20">
        <v>0</v>
      </c>
      <c r="F128" s="20"/>
      <c r="G128" s="20">
        <v>0</v>
      </c>
      <c r="H128" s="20">
        <v>0</v>
      </c>
      <c r="I128" s="20"/>
      <c r="J128" s="20">
        <v>0</v>
      </c>
      <c r="K128" s="20"/>
      <c r="L128" s="20">
        <v>0</v>
      </c>
      <c r="M128" s="20">
        <v>0</v>
      </c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si="15"/>
        <v>72022</v>
      </c>
      <c r="V128" s="21">
        <f t="shared" si="18"/>
        <v>0</v>
      </c>
      <c r="W128" s="21">
        <f t="shared" si="16"/>
        <v>72022</v>
      </c>
      <c r="X128" s="20">
        <v>72022</v>
      </c>
      <c r="Y128" s="21">
        <f t="shared" si="17"/>
        <v>0</v>
      </c>
      <c r="AA128">
        <f t="shared" si="19"/>
        <v>0</v>
      </c>
    </row>
    <row r="129" spans="1:27" ht="15.75" hidden="1" thickBot="1" x14ac:dyDescent="0.3">
      <c r="A129" s="18"/>
      <c r="B129" s="19" t="s">
        <v>37</v>
      </c>
      <c r="C129" s="20">
        <v>0</v>
      </c>
      <c r="D129" s="20"/>
      <c r="E129" s="20">
        <v>0</v>
      </c>
      <c r="F129" s="20"/>
      <c r="G129" s="20">
        <v>0</v>
      </c>
      <c r="H129" s="20">
        <v>0</v>
      </c>
      <c r="I129" s="20"/>
      <c r="J129" s="20">
        <v>0</v>
      </c>
      <c r="K129" s="20"/>
      <c r="L129" s="20">
        <v>0</v>
      </c>
      <c r="M129" s="20">
        <v>0</v>
      </c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ref="U129:U160" si="20">G129+L129+M129+R129+S129+N129+Q129+T129</f>
        <v>59734</v>
      </c>
      <c r="V129" s="21">
        <f t="shared" si="18"/>
        <v>0</v>
      </c>
      <c r="W129" s="21">
        <f t="shared" ref="W129:W160" si="21">U129+V129</f>
        <v>59734</v>
      </c>
      <c r="X129" s="20"/>
      <c r="Y129" s="21">
        <f t="shared" ref="Y129:Y160" si="22">W129-X129</f>
        <v>59734</v>
      </c>
      <c r="AA129">
        <f t="shared" si="19"/>
        <v>1</v>
      </c>
    </row>
    <row r="130" spans="1:27" ht="15.75" hidden="1" thickBot="1" x14ac:dyDescent="0.3">
      <c r="A130" s="18"/>
      <c r="B130" s="19" t="s">
        <v>38</v>
      </c>
      <c r="C130" s="20">
        <v>0</v>
      </c>
      <c r="D130" s="20"/>
      <c r="E130" s="20">
        <v>0</v>
      </c>
      <c r="F130" s="20"/>
      <c r="G130" s="20">
        <v>0</v>
      </c>
      <c r="H130" s="20">
        <v>0</v>
      </c>
      <c r="I130" s="20"/>
      <c r="J130" s="20">
        <v>0</v>
      </c>
      <c r="K130" s="20"/>
      <c r="L130" s="20">
        <v>0</v>
      </c>
      <c r="M130" s="20">
        <v>0</v>
      </c>
      <c r="N130" s="20"/>
      <c r="O130" s="21"/>
      <c r="P130" s="21"/>
      <c r="Q130" s="20">
        <v>0</v>
      </c>
      <c r="R130" s="20">
        <v>0</v>
      </c>
      <c r="S130" s="20">
        <v>59734</v>
      </c>
      <c r="T130" s="20"/>
      <c r="U130" s="20">
        <f t="shared" si="20"/>
        <v>59734</v>
      </c>
      <c r="V130" s="21">
        <f t="shared" si="18"/>
        <v>59734</v>
      </c>
      <c r="W130" s="21">
        <f t="shared" si="21"/>
        <v>119468</v>
      </c>
      <c r="X130" s="20">
        <v>119468</v>
      </c>
      <c r="Y130" s="21">
        <f t="shared" si="22"/>
        <v>0</v>
      </c>
      <c r="AA130">
        <f t="shared" si="19"/>
        <v>0</v>
      </c>
    </row>
    <row r="131" spans="1:27" ht="15.75" hidden="1" thickBot="1" x14ac:dyDescent="0.3">
      <c r="A131" s="18"/>
      <c r="B131" s="19" t="s">
        <v>39</v>
      </c>
      <c r="C131" s="20">
        <v>0</v>
      </c>
      <c r="D131" s="20"/>
      <c r="E131" s="20">
        <v>0</v>
      </c>
      <c r="F131" s="20"/>
      <c r="G131" s="20">
        <v>0</v>
      </c>
      <c r="H131" s="20">
        <v>0</v>
      </c>
      <c r="I131" s="20"/>
      <c r="J131" s="20">
        <v>0</v>
      </c>
      <c r="K131" s="20"/>
      <c r="L131" s="20">
        <v>0</v>
      </c>
      <c r="M131" s="20">
        <v>0</v>
      </c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20"/>
        <v>59734</v>
      </c>
      <c r="V131" s="21">
        <f t="shared" si="18"/>
        <v>0</v>
      </c>
      <c r="W131" s="21">
        <f t="shared" si="21"/>
        <v>59734</v>
      </c>
      <c r="X131" s="20"/>
      <c r="Y131" s="21">
        <f t="shared" si="22"/>
        <v>59734</v>
      </c>
      <c r="AA131">
        <f t="shared" si="19"/>
        <v>1</v>
      </c>
    </row>
    <row r="132" spans="1:27" ht="15.75" hidden="1" thickBot="1" x14ac:dyDescent="0.3">
      <c r="A132" s="18"/>
      <c r="B132" s="19" t="s">
        <v>40</v>
      </c>
      <c r="C132" s="20">
        <v>0</v>
      </c>
      <c r="D132" s="20"/>
      <c r="E132" s="20">
        <v>0</v>
      </c>
      <c r="F132" s="20"/>
      <c r="G132" s="20">
        <v>0</v>
      </c>
      <c r="H132" s="20">
        <v>0</v>
      </c>
      <c r="I132" s="20"/>
      <c r="J132" s="20">
        <v>0</v>
      </c>
      <c r="K132" s="20"/>
      <c r="L132" s="20">
        <v>0</v>
      </c>
      <c r="M132" s="20">
        <v>0</v>
      </c>
      <c r="N132" s="20"/>
      <c r="O132" s="21"/>
      <c r="P132" s="21"/>
      <c r="Q132" s="20">
        <v>0</v>
      </c>
      <c r="R132" s="20">
        <v>0</v>
      </c>
      <c r="S132" s="20">
        <v>59734</v>
      </c>
      <c r="T132" s="20">
        <v>11946</v>
      </c>
      <c r="U132" s="20">
        <f t="shared" si="20"/>
        <v>71680</v>
      </c>
      <c r="V132" s="21">
        <f t="shared" si="18"/>
        <v>59734</v>
      </c>
      <c r="W132" s="21">
        <f t="shared" si="21"/>
        <v>131414</v>
      </c>
      <c r="X132" s="20">
        <v>131414</v>
      </c>
      <c r="Y132" s="21">
        <f t="shared" si="22"/>
        <v>0</v>
      </c>
      <c r="AA132">
        <f t="shared" si="19"/>
        <v>0</v>
      </c>
    </row>
    <row r="133" spans="1:27" ht="15.75" hidden="1" thickBot="1" x14ac:dyDescent="0.3">
      <c r="A133" s="18"/>
      <c r="B133" s="19" t="s">
        <v>41</v>
      </c>
      <c r="C133" s="20">
        <v>0</v>
      </c>
      <c r="D133" s="20"/>
      <c r="E133" s="20">
        <v>0</v>
      </c>
      <c r="F133" s="20"/>
      <c r="G133" s="20">
        <v>0</v>
      </c>
      <c r="H133" s="20">
        <v>0</v>
      </c>
      <c r="I133" s="20"/>
      <c r="J133" s="20">
        <v>0</v>
      </c>
      <c r="K133" s="20"/>
      <c r="L133" s="20">
        <v>0</v>
      </c>
      <c r="M133" s="20">
        <v>0</v>
      </c>
      <c r="N133" s="20"/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20"/>
        <v>59734</v>
      </c>
      <c r="V133" s="21">
        <f t="shared" si="18"/>
        <v>0</v>
      </c>
      <c r="W133" s="21">
        <f t="shared" si="21"/>
        <v>59734</v>
      </c>
      <c r="X133" s="20"/>
      <c r="Y133" s="21">
        <f t="shared" si="22"/>
        <v>59734</v>
      </c>
      <c r="AA133">
        <f t="shared" si="19"/>
        <v>1</v>
      </c>
    </row>
    <row r="134" spans="1:27" ht="15.75" hidden="1" thickBot="1" x14ac:dyDescent="0.3">
      <c r="A134" s="18"/>
      <c r="B134" s="19" t="s">
        <v>42</v>
      </c>
      <c r="C134" s="20">
        <v>0</v>
      </c>
      <c r="D134" s="20"/>
      <c r="E134" s="20">
        <v>0</v>
      </c>
      <c r="F134" s="20"/>
      <c r="G134" s="20">
        <v>0</v>
      </c>
      <c r="H134" s="20">
        <v>0</v>
      </c>
      <c r="I134" s="20"/>
      <c r="J134" s="20">
        <v>0</v>
      </c>
      <c r="K134" s="20"/>
      <c r="L134" s="20">
        <v>0</v>
      </c>
      <c r="M134" s="20">
        <v>0</v>
      </c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20"/>
        <v>59734</v>
      </c>
      <c r="V134" s="21">
        <f t="shared" ref="V134:V165" si="23">Y133</f>
        <v>59734</v>
      </c>
      <c r="W134" s="21">
        <f t="shared" si="21"/>
        <v>119468</v>
      </c>
      <c r="X134" s="20">
        <v>119468</v>
      </c>
      <c r="Y134" s="21">
        <f t="shared" si="22"/>
        <v>0</v>
      </c>
      <c r="AA134">
        <f t="shared" si="19"/>
        <v>0</v>
      </c>
    </row>
    <row r="135" spans="1:27" ht="15.75" hidden="1" thickBot="1" x14ac:dyDescent="0.3">
      <c r="A135" s="18"/>
      <c r="B135" s="19" t="s">
        <v>43</v>
      </c>
      <c r="C135" s="20">
        <v>0</v>
      </c>
      <c r="D135" s="20"/>
      <c r="E135" s="20">
        <v>0</v>
      </c>
      <c r="F135" s="20"/>
      <c r="G135" s="20">
        <v>0</v>
      </c>
      <c r="H135" s="20">
        <v>0</v>
      </c>
      <c r="I135" s="20"/>
      <c r="J135" s="20">
        <v>0</v>
      </c>
      <c r="K135" s="20"/>
      <c r="L135" s="20">
        <v>0</v>
      </c>
      <c r="M135" s="20">
        <v>0</v>
      </c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20"/>
        <v>59734</v>
      </c>
      <c r="V135" s="21">
        <f t="shared" si="23"/>
        <v>0</v>
      </c>
      <c r="W135" s="21">
        <f t="shared" si="21"/>
        <v>59734</v>
      </c>
      <c r="X135" s="20">
        <v>59734</v>
      </c>
      <c r="Y135" s="21">
        <f t="shared" si="22"/>
        <v>0</v>
      </c>
      <c r="AA135">
        <f t="shared" si="19"/>
        <v>0</v>
      </c>
    </row>
    <row r="136" spans="1:27" ht="15.75" hidden="1" thickBot="1" x14ac:dyDescent="0.3">
      <c r="A136" s="18"/>
      <c r="B136" s="19" t="s">
        <v>44</v>
      </c>
      <c r="C136" s="20">
        <v>0</v>
      </c>
      <c r="D136" s="20"/>
      <c r="E136" s="20">
        <v>0</v>
      </c>
      <c r="F136" s="20"/>
      <c r="G136" s="20">
        <v>0</v>
      </c>
      <c r="H136" s="20">
        <v>0</v>
      </c>
      <c r="I136" s="20"/>
      <c r="J136" s="20">
        <v>0</v>
      </c>
      <c r="K136" s="20"/>
      <c r="L136" s="20">
        <v>0</v>
      </c>
      <c r="M136" s="20">
        <v>0</v>
      </c>
      <c r="N136" s="20"/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20"/>
        <v>59734</v>
      </c>
      <c r="V136" s="21">
        <f t="shared" si="23"/>
        <v>0</v>
      </c>
      <c r="W136" s="21">
        <f t="shared" si="21"/>
        <v>59734</v>
      </c>
      <c r="X136" s="20">
        <v>59734</v>
      </c>
      <c r="Y136" s="21">
        <f t="shared" si="22"/>
        <v>0</v>
      </c>
      <c r="AA136">
        <f t="shared" ref="AA136:AA167" si="24">IF(X136=0,IF(Y136&gt;1,AA135+1,),)</f>
        <v>0</v>
      </c>
    </row>
    <row r="137" spans="1:27" ht="15.75" hidden="1" thickBot="1" x14ac:dyDescent="0.3">
      <c r="A137" s="18"/>
      <c r="B137" s="19" t="s">
        <v>45</v>
      </c>
      <c r="C137" s="20">
        <v>0</v>
      </c>
      <c r="D137" s="20"/>
      <c r="E137" s="20">
        <v>0</v>
      </c>
      <c r="F137" s="20"/>
      <c r="G137" s="20">
        <v>0</v>
      </c>
      <c r="H137" s="20">
        <v>0</v>
      </c>
      <c r="I137" s="20"/>
      <c r="J137" s="20">
        <v>0</v>
      </c>
      <c r="K137" s="20"/>
      <c r="L137" s="20">
        <v>0</v>
      </c>
      <c r="M137" s="20">
        <v>0</v>
      </c>
      <c r="N137" s="20"/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20"/>
        <v>59734</v>
      </c>
      <c r="V137" s="21">
        <f t="shared" si="23"/>
        <v>0</v>
      </c>
      <c r="W137" s="21">
        <f t="shared" si="21"/>
        <v>59734</v>
      </c>
      <c r="X137" s="20">
        <v>59734</v>
      </c>
      <c r="Y137" s="21">
        <f t="shared" si="22"/>
        <v>0</v>
      </c>
      <c r="AA137">
        <f t="shared" si="24"/>
        <v>0</v>
      </c>
    </row>
    <row r="138" spans="1:27" ht="15.75" hidden="1" thickBot="1" x14ac:dyDescent="0.3">
      <c r="A138" s="18"/>
      <c r="B138" s="19" t="s">
        <v>46</v>
      </c>
      <c r="C138" s="20">
        <v>0</v>
      </c>
      <c r="D138" s="20"/>
      <c r="E138" s="20">
        <v>0</v>
      </c>
      <c r="F138" s="20"/>
      <c r="G138" s="20">
        <v>0</v>
      </c>
      <c r="H138" s="20">
        <v>0</v>
      </c>
      <c r="I138" s="20"/>
      <c r="J138" s="20">
        <v>0</v>
      </c>
      <c r="K138" s="20"/>
      <c r="L138" s="20">
        <v>0</v>
      </c>
      <c r="M138" s="20">
        <v>0</v>
      </c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/>
      <c r="U138" s="20">
        <f t="shared" si="20"/>
        <v>79734</v>
      </c>
      <c r="V138" s="21">
        <f t="shared" si="23"/>
        <v>0</v>
      </c>
      <c r="W138" s="21">
        <f t="shared" si="21"/>
        <v>79734</v>
      </c>
      <c r="X138" s="20">
        <v>79734</v>
      </c>
      <c r="Y138" s="21">
        <f t="shared" si="22"/>
        <v>0</v>
      </c>
      <c r="AA138">
        <f t="shared" si="24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0</v>
      </c>
      <c r="D139" s="20"/>
      <c r="E139" s="20">
        <v>0</v>
      </c>
      <c r="F139" s="20"/>
      <c r="G139" s="20">
        <v>0</v>
      </c>
      <c r="H139" s="20">
        <v>0</v>
      </c>
      <c r="I139" s="20"/>
      <c r="J139" s="20">
        <v>0</v>
      </c>
      <c r="K139" s="20"/>
      <c r="L139" s="20">
        <v>0</v>
      </c>
      <c r="M139" s="20">
        <v>0</v>
      </c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/>
      <c r="U139" s="20">
        <f t="shared" si="20"/>
        <v>66536</v>
      </c>
      <c r="V139" s="21">
        <f t="shared" si="23"/>
        <v>0</v>
      </c>
      <c r="W139" s="21">
        <f t="shared" si="21"/>
        <v>66536</v>
      </c>
      <c r="X139" s="20">
        <v>66536</v>
      </c>
      <c r="Y139" s="21">
        <f t="shared" si="22"/>
        <v>0</v>
      </c>
      <c r="AA139">
        <f t="shared" si="24"/>
        <v>0</v>
      </c>
    </row>
    <row r="140" spans="1:27" ht="15.75" hidden="1" thickBot="1" x14ac:dyDescent="0.3">
      <c r="A140" s="18"/>
      <c r="B140" s="19" t="s">
        <v>36</v>
      </c>
      <c r="C140" s="20">
        <v>0</v>
      </c>
      <c r="D140" s="20"/>
      <c r="E140" s="20">
        <v>0</v>
      </c>
      <c r="F140" s="20"/>
      <c r="G140" s="20">
        <v>0</v>
      </c>
      <c r="H140" s="20">
        <v>0</v>
      </c>
      <c r="I140" s="20"/>
      <c r="J140" s="20">
        <v>0</v>
      </c>
      <c r="K140" s="20"/>
      <c r="L140" s="20">
        <v>0</v>
      </c>
      <c r="M140" s="20">
        <v>0</v>
      </c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/>
      <c r="U140" s="20">
        <f t="shared" si="20"/>
        <v>66536</v>
      </c>
      <c r="V140" s="21">
        <f t="shared" si="23"/>
        <v>0</v>
      </c>
      <c r="W140" s="21">
        <f t="shared" si="21"/>
        <v>66536</v>
      </c>
      <c r="X140" s="20">
        <v>66536</v>
      </c>
      <c r="Y140" s="21">
        <f t="shared" si="22"/>
        <v>0</v>
      </c>
      <c r="AA140">
        <f t="shared" si="24"/>
        <v>0</v>
      </c>
    </row>
    <row r="141" spans="1:27" ht="15.75" hidden="1" thickBot="1" x14ac:dyDescent="0.3">
      <c r="A141" s="18"/>
      <c r="B141" s="19" t="s">
        <v>37</v>
      </c>
      <c r="C141" s="20">
        <v>0</v>
      </c>
      <c r="D141" s="20"/>
      <c r="E141" s="20">
        <v>0</v>
      </c>
      <c r="F141" s="20"/>
      <c r="G141" s="20">
        <v>0</v>
      </c>
      <c r="H141" s="20">
        <v>0</v>
      </c>
      <c r="I141" s="20"/>
      <c r="J141" s="20">
        <v>0</v>
      </c>
      <c r="K141" s="20"/>
      <c r="L141" s="20">
        <v>0</v>
      </c>
      <c r="M141" s="20">
        <v>0</v>
      </c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20"/>
        <v>66536</v>
      </c>
      <c r="V141" s="21">
        <f t="shared" si="23"/>
        <v>0</v>
      </c>
      <c r="W141" s="21">
        <f t="shared" si="21"/>
        <v>66536</v>
      </c>
      <c r="X141" s="20">
        <v>66536</v>
      </c>
      <c r="Y141" s="21">
        <f t="shared" si="22"/>
        <v>0</v>
      </c>
      <c r="AA141">
        <f t="shared" si="24"/>
        <v>0</v>
      </c>
    </row>
    <row r="142" spans="1:27" ht="15.75" hidden="1" thickBot="1" x14ac:dyDescent="0.3">
      <c r="A142" s="18"/>
      <c r="B142" s="19" t="s">
        <v>38</v>
      </c>
      <c r="C142" s="20">
        <v>0</v>
      </c>
      <c r="D142" s="20">
        <v>4</v>
      </c>
      <c r="E142" s="20">
        <v>4</v>
      </c>
      <c r="F142" s="20">
        <v>146</v>
      </c>
      <c r="G142" s="20">
        <v>584</v>
      </c>
      <c r="H142" s="20">
        <v>0</v>
      </c>
      <c r="I142" s="20">
        <v>4</v>
      </c>
      <c r="J142" s="20">
        <v>4</v>
      </c>
      <c r="K142" s="20">
        <v>360</v>
      </c>
      <c r="L142" s="20">
        <v>1440</v>
      </c>
      <c r="M142" s="20">
        <v>0</v>
      </c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/>
      <c r="U142" s="20">
        <f t="shared" si="20"/>
        <v>68560</v>
      </c>
      <c r="V142" s="21">
        <f t="shared" si="23"/>
        <v>0</v>
      </c>
      <c r="W142" s="21">
        <f t="shared" si="21"/>
        <v>68560</v>
      </c>
      <c r="X142" s="20">
        <v>68560</v>
      </c>
      <c r="Y142" s="21">
        <f t="shared" si="22"/>
        <v>0</v>
      </c>
      <c r="AA142">
        <f t="shared" si="24"/>
        <v>0</v>
      </c>
    </row>
    <row r="143" spans="1:27" ht="15.75" hidden="1" thickBot="1" x14ac:dyDescent="0.3">
      <c r="A143" s="18"/>
      <c r="B143" s="19" t="s">
        <v>39</v>
      </c>
      <c r="C143" s="20">
        <v>4</v>
      </c>
      <c r="D143" s="20">
        <v>66</v>
      </c>
      <c r="E143" s="20">
        <v>62</v>
      </c>
      <c r="F143" s="20">
        <v>146</v>
      </c>
      <c r="G143" s="20">
        <v>9052</v>
      </c>
      <c r="H143" s="20">
        <v>4</v>
      </c>
      <c r="I143" s="20">
        <v>12</v>
      </c>
      <c r="J143" s="20">
        <v>8</v>
      </c>
      <c r="K143" s="20">
        <v>360</v>
      </c>
      <c r="L143" s="20">
        <v>2880</v>
      </c>
      <c r="M143" s="20">
        <v>0</v>
      </c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/>
      <c r="U143" s="20">
        <f t="shared" si="20"/>
        <v>78468</v>
      </c>
      <c r="V143" s="21">
        <f t="shared" si="23"/>
        <v>0</v>
      </c>
      <c r="W143" s="21">
        <f t="shared" si="21"/>
        <v>78468</v>
      </c>
      <c r="X143" s="20">
        <v>78468</v>
      </c>
      <c r="Y143" s="21">
        <f t="shared" si="22"/>
        <v>0</v>
      </c>
      <c r="AA143">
        <f t="shared" si="24"/>
        <v>0</v>
      </c>
    </row>
    <row r="144" spans="1:27" ht="15.75" hidden="1" thickBot="1" x14ac:dyDescent="0.3">
      <c r="A144" s="18"/>
      <c r="B144" s="19" t="s">
        <v>40</v>
      </c>
      <c r="C144" s="20">
        <v>66</v>
      </c>
      <c r="D144" s="20">
        <v>149</v>
      </c>
      <c r="E144" s="20">
        <v>83</v>
      </c>
      <c r="F144" s="20">
        <v>146</v>
      </c>
      <c r="G144" s="20">
        <v>12118</v>
      </c>
      <c r="H144" s="20">
        <v>12</v>
      </c>
      <c r="I144" s="20">
        <v>17</v>
      </c>
      <c r="J144" s="20">
        <v>5</v>
      </c>
      <c r="K144" s="20">
        <v>360</v>
      </c>
      <c r="L144" s="20">
        <v>1800</v>
      </c>
      <c r="M144" s="20">
        <v>0</v>
      </c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20"/>
        <v>80454</v>
      </c>
      <c r="V144" s="21">
        <f t="shared" si="23"/>
        <v>0</v>
      </c>
      <c r="W144" s="21">
        <f t="shared" si="21"/>
        <v>80454</v>
      </c>
      <c r="X144" s="20">
        <v>80454</v>
      </c>
      <c r="Y144" s="21">
        <f t="shared" si="22"/>
        <v>0</v>
      </c>
      <c r="AA144">
        <f t="shared" si="24"/>
        <v>0</v>
      </c>
    </row>
    <row r="145" spans="1:27" ht="15.75" hidden="1" thickBot="1" x14ac:dyDescent="0.3">
      <c r="A145" s="18"/>
      <c r="B145" s="19" t="s">
        <v>41</v>
      </c>
      <c r="C145" s="20">
        <v>149</v>
      </c>
      <c r="D145" s="20">
        <v>294</v>
      </c>
      <c r="E145" s="20">
        <v>145</v>
      </c>
      <c r="F145" s="20">
        <v>146</v>
      </c>
      <c r="G145" s="20">
        <v>21170</v>
      </c>
      <c r="H145" s="20">
        <v>17</v>
      </c>
      <c r="I145" s="20">
        <v>17</v>
      </c>
      <c r="J145" s="20">
        <v>0</v>
      </c>
      <c r="K145" s="20">
        <v>360</v>
      </c>
      <c r="L145" s="20">
        <v>0</v>
      </c>
      <c r="M145" s="20">
        <v>0</v>
      </c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20"/>
        <v>87706</v>
      </c>
      <c r="V145" s="21">
        <f t="shared" si="23"/>
        <v>0</v>
      </c>
      <c r="W145" s="21">
        <f t="shared" si="21"/>
        <v>87706</v>
      </c>
      <c r="X145" s="20"/>
      <c r="Y145" s="21">
        <f t="shared" si="22"/>
        <v>87706</v>
      </c>
      <c r="AA145">
        <f t="shared" si="24"/>
        <v>1</v>
      </c>
    </row>
    <row r="146" spans="1:27" ht="15.75" hidden="1" thickBot="1" x14ac:dyDescent="0.3">
      <c r="A146" s="18"/>
      <c r="B146" s="19" t="s">
        <v>42</v>
      </c>
      <c r="C146" s="20">
        <v>294</v>
      </c>
      <c r="D146" s="20">
        <v>295</v>
      </c>
      <c r="E146" s="20">
        <v>1</v>
      </c>
      <c r="F146" s="20">
        <v>146</v>
      </c>
      <c r="G146" s="20">
        <v>146</v>
      </c>
      <c r="H146" s="20">
        <v>17</v>
      </c>
      <c r="I146" s="20">
        <v>18</v>
      </c>
      <c r="J146" s="20">
        <v>1</v>
      </c>
      <c r="K146" s="20">
        <v>360</v>
      </c>
      <c r="L146" s="20">
        <v>360</v>
      </c>
      <c r="M146" s="20">
        <v>0</v>
      </c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20"/>
        <v>67042</v>
      </c>
      <c r="V146" s="21">
        <f t="shared" si="23"/>
        <v>87706</v>
      </c>
      <c r="W146" s="21">
        <f t="shared" si="21"/>
        <v>154748</v>
      </c>
      <c r="X146" s="20">
        <v>154748</v>
      </c>
      <c r="Y146" s="21">
        <f t="shared" si="22"/>
        <v>0</v>
      </c>
      <c r="AA146">
        <f t="shared" si="24"/>
        <v>0</v>
      </c>
    </row>
    <row r="147" spans="1:27" ht="15.75" hidden="1" thickBot="1" x14ac:dyDescent="0.3">
      <c r="A147" s="18"/>
      <c r="B147" s="19" t="s">
        <v>43</v>
      </c>
      <c r="C147" s="20">
        <v>295</v>
      </c>
      <c r="D147" s="20">
        <v>300</v>
      </c>
      <c r="E147" s="20">
        <v>5</v>
      </c>
      <c r="F147" s="20">
        <v>146</v>
      </c>
      <c r="G147" s="20">
        <v>730</v>
      </c>
      <c r="H147" s="20">
        <v>18</v>
      </c>
      <c r="I147" s="20">
        <v>18</v>
      </c>
      <c r="J147" s="20">
        <v>0</v>
      </c>
      <c r="K147" s="20">
        <v>360</v>
      </c>
      <c r="L147" s="20">
        <v>0</v>
      </c>
      <c r="M147" s="20">
        <v>0</v>
      </c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20"/>
        <v>67266</v>
      </c>
      <c r="V147" s="21">
        <f t="shared" si="23"/>
        <v>0</v>
      </c>
      <c r="W147" s="21">
        <f t="shared" si="21"/>
        <v>67266</v>
      </c>
      <c r="X147" s="20"/>
      <c r="Y147" s="21">
        <f t="shared" si="22"/>
        <v>67266</v>
      </c>
      <c r="AA147">
        <f t="shared" si="24"/>
        <v>1</v>
      </c>
    </row>
    <row r="148" spans="1:27" ht="15.75" hidden="1" thickBot="1" x14ac:dyDescent="0.3">
      <c r="A148" s="18"/>
      <c r="B148" s="19" t="s">
        <v>44</v>
      </c>
      <c r="C148" s="20">
        <v>300</v>
      </c>
      <c r="D148" s="20">
        <v>309</v>
      </c>
      <c r="E148" s="20">
        <v>9</v>
      </c>
      <c r="F148" s="20">
        <v>146</v>
      </c>
      <c r="G148" s="20">
        <v>1314</v>
      </c>
      <c r="H148" s="20">
        <v>18</v>
      </c>
      <c r="I148" s="20">
        <v>20</v>
      </c>
      <c r="J148" s="20">
        <v>2</v>
      </c>
      <c r="K148" s="20">
        <v>360</v>
      </c>
      <c r="L148" s="20">
        <v>720</v>
      </c>
      <c r="M148" s="20">
        <v>0</v>
      </c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20"/>
        <v>68570</v>
      </c>
      <c r="V148" s="21">
        <f t="shared" si="23"/>
        <v>67266</v>
      </c>
      <c r="W148" s="21">
        <f t="shared" si="21"/>
        <v>135836</v>
      </c>
      <c r="X148" s="20">
        <v>135836</v>
      </c>
      <c r="Y148" s="21">
        <f t="shared" si="22"/>
        <v>0</v>
      </c>
      <c r="AA148">
        <f t="shared" si="24"/>
        <v>0</v>
      </c>
    </row>
    <row r="149" spans="1:27" ht="15.75" hidden="1" thickBot="1" x14ac:dyDescent="0.3">
      <c r="A149" s="18"/>
      <c r="B149" s="19" t="s">
        <v>45</v>
      </c>
      <c r="C149" s="20">
        <v>309</v>
      </c>
      <c r="D149" s="20">
        <v>317</v>
      </c>
      <c r="E149" s="20">
        <v>8</v>
      </c>
      <c r="F149" s="20">
        <v>146</v>
      </c>
      <c r="G149" s="20">
        <v>1168</v>
      </c>
      <c r="H149" s="20">
        <v>20</v>
      </c>
      <c r="I149" s="20">
        <v>24</v>
      </c>
      <c r="J149" s="20">
        <v>4</v>
      </c>
      <c r="K149" s="20">
        <v>360</v>
      </c>
      <c r="L149" s="20">
        <v>1440</v>
      </c>
      <c r="M149" s="20">
        <v>0</v>
      </c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20"/>
        <v>69144</v>
      </c>
      <c r="V149" s="21">
        <f t="shared" si="23"/>
        <v>0</v>
      </c>
      <c r="W149" s="21">
        <f t="shared" si="21"/>
        <v>69144</v>
      </c>
      <c r="X149" s="20"/>
      <c r="Y149" s="21">
        <f t="shared" si="22"/>
        <v>69144</v>
      </c>
      <c r="AA149">
        <f t="shared" si="24"/>
        <v>1</v>
      </c>
    </row>
    <row r="150" spans="1:27" ht="15.75" hidden="1" thickBot="1" x14ac:dyDescent="0.3">
      <c r="A150" s="18"/>
      <c r="B150" s="19" t="s">
        <v>46</v>
      </c>
      <c r="C150" s="20">
        <v>317</v>
      </c>
      <c r="D150" s="20">
        <v>348</v>
      </c>
      <c r="E150" s="20">
        <v>31</v>
      </c>
      <c r="F150" s="20">
        <v>146</v>
      </c>
      <c r="G150" s="20">
        <v>4526</v>
      </c>
      <c r="H150" s="20">
        <v>24</v>
      </c>
      <c r="I150" s="20">
        <v>42</v>
      </c>
      <c r="J150" s="20">
        <v>18</v>
      </c>
      <c r="K150" s="20">
        <v>360</v>
      </c>
      <c r="L150" s="20">
        <v>6480</v>
      </c>
      <c r="M150" s="20">
        <v>0</v>
      </c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20"/>
        <v>79542</v>
      </c>
      <c r="V150" s="21">
        <f t="shared" si="23"/>
        <v>69144</v>
      </c>
      <c r="W150" s="21">
        <f t="shared" si="21"/>
        <v>148686</v>
      </c>
      <c r="X150" s="20">
        <v>150000</v>
      </c>
      <c r="Y150" s="21">
        <f t="shared" si="22"/>
        <v>-1314</v>
      </c>
      <c r="AA150">
        <f t="shared" si="24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348</v>
      </c>
      <c r="D151" s="20">
        <v>47</v>
      </c>
      <c r="E151" s="20">
        <v>60</v>
      </c>
      <c r="F151" s="20">
        <v>146</v>
      </c>
      <c r="G151" s="20">
        <v>8760</v>
      </c>
      <c r="H151" s="20">
        <v>42</v>
      </c>
      <c r="I151" s="20">
        <v>67</v>
      </c>
      <c r="J151" s="20">
        <v>25</v>
      </c>
      <c r="K151" s="20">
        <v>360</v>
      </c>
      <c r="L151" s="20">
        <v>9000</v>
      </c>
      <c r="M151" s="20">
        <v>0</v>
      </c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20"/>
        <v>89155</v>
      </c>
      <c r="V151" s="21">
        <f t="shared" si="23"/>
        <v>-1314</v>
      </c>
      <c r="W151" s="21">
        <f t="shared" si="21"/>
        <v>87841</v>
      </c>
      <c r="X151" s="20"/>
      <c r="Y151" s="21">
        <f t="shared" si="22"/>
        <v>87841</v>
      </c>
      <c r="AA151">
        <f t="shared" si="24"/>
        <v>1</v>
      </c>
    </row>
    <row r="152" spans="1:27" ht="15.75" hidden="1" thickBot="1" x14ac:dyDescent="0.3">
      <c r="A152" s="18"/>
      <c r="B152" s="19" t="s">
        <v>36</v>
      </c>
      <c r="C152" s="20">
        <v>47</v>
      </c>
      <c r="D152" s="20">
        <v>100</v>
      </c>
      <c r="E152" s="20">
        <v>53</v>
      </c>
      <c r="F152" s="20">
        <v>146</v>
      </c>
      <c r="G152" s="20">
        <v>7738</v>
      </c>
      <c r="H152" s="20">
        <v>67</v>
      </c>
      <c r="I152" s="20">
        <v>74</v>
      </c>
      <c r="J152" s="20">
        <v>7</v>
      </c>
      <c r="K152" s="20">
        <v>360</v>
      </c>
      <c r="L152" s="20">
        <v>2520</v>
      </c>
      <c r="M152" s="20">
        <v>0</v>
      </c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20"/>
        <v>81653</v>
      </c>
      <c r="V152" s="21">
        <f t="shared" si="23"/>
        <v>87841</v>
      </c>
      <c r="W152" s="21">
        <f t="shared" si="21"/>
        <v>169494</v>
      </c>
      <c r="X152" s="20">
        <v>169494</v>
      </c>
      <c r="Y152" s="21">
        <f t="shared" si="22"/>
        <v>0</v>
      </c>
      <c r="AA152">
        <f t="shared" si="24"/>
        <v>0</v>
      </c>
    </row>
    <row r="153" spans="1:27" ht="15.75" hidden="1" thickBot="1" x14ac:dyDescent="0.3">
      <c r="A153" s="18"/>
      <c r="B153" s="19" t="s">
        <v>37</v>
      </c>
      <c r="C153" s="20">
        <v>100</v>
      </c>
      <c r="D153" s="20">
        <v>157</v>
      </c>
      <c r="E153" s="20">
        <v>57</v>
      </c>
      <c r="F153" s="20">
        <v>146</v>
      </c>
      <c r="G153" s="20">
        <v>8322</v>
      </c>
      <c r="H153" s="20">
        <v>74</v>
      </c>
      <c r="I153" s="20">
        <v>77</v>
      </c>
      <c r="J153" s="20">
        <v>3</v>
      </c>
      <c r="K153" s="20">
        <v>360</v>
      </c>
      <c r="L153" s="20">
        <v>1080</v>
      </c>
      <c r="M153" s="20">
        <v>0</v>
      </c>
      <c r="N153" s="20">
        <v>11959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20"/>
        <v>85756</v>
      </c>
      <c r="V153" s="21">
        <f t="shared" si="23"/>
        <v>0</v>
      </c>
      <c r="W153" s="21">
        <f t="shared" si="21"/>
        <v>85756</v>
      </c>
      <c r="X153" s="20"/>
      <c r="Y153" s="21">
        <f t="shared" si="22"/>
        <v>85756</v>
      </c>
      <c r="AA153">
        <f t="shared" si="24"/>
        <v>1</v>
      </c>
    </row>
    <row r="154" spans="1:27" ht="15.75" hidden="1" thickBot="1" x14ac:dyDescent="0.3">
      <c r="A154" s="18"/>
      <c r="B154" s="19" t="s">
        <v>38</v>
      </c>
      <c r="C154" s="20">
        <v>157</v>
      </c>
      <c r="D154" s="20">
        <v>158</v>
      </c>
      <c r="E154" s="20">
        <v>1</v>
      </c>
      <c r="F154" s="20">
        <v>146</v>
      </c>
      <c r="G154" s="20">
        <v>146</v>
      </c>
      <c r="H154" s="20">
        <v>77</v>
      </c>
      <c r="I154" s="20">
        <v>77</v>
      </c>
      <c r="J154" s="20">
        <v>0</v>
      </c>
      <c r="K154" s="20"/>
      <c r="L154" s="20">
        <v>0</v>
      </c>
      <c r="M154" s="20">
        <v>0</v>
      </c>
      <c r="N154" s="20">
        <v>11959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20"/>
        <v>76500</v>
      </c>
      <c r="V154" s="21">
        <f t="shared" si="23"/>
        <v>85756</v>
      </c>
      <c r="W154" s="21">
        <f t="shared" si="21"/>
        <v>162256</v>
      </c>
      <c r="X154" s="20">
        <v>162256</v>
      </c>
      <c r="Y154" s="21">
        <f t="shared" si="22"/>
        <v>0</v>
      </c>
      <c r="AA154">
        <f t="shared" si="24"/>
        <v>0</v>
      </c>
    </row>
    <row r="155" spans="1:27" ht="15.75" hidden="1" thickBot="1" x14ac:dyDescent="0.3">
      <c r="A155" s="18"/>
      <c r="B155" s="19" t="s">
        <v>39</v>
      </c>
      <c r="C155" s="20">
        <v>158</v>
      </c>
      <c r="D155" s="20">
        <v>160</v>
      </c>
      <c r="E155" s="20">
        <v>2</v>
      </c>
      <c r="F155" s="20">
        <v>146</v>
      </c>
      <c r="G155" s="20">
        <v>292</v>
      </c>
      <c r="H155" s="20">
        <v>77</v>
      </c>
      <c r="I155" s="20">
        <v>80</v>
      </c>
      <c r="J155" s="20">
        <v>3</v>
      </c>
      <c r="K155" s="20">
        <v>360</v>
      </c>
      <c r="L155" s="20">
        <v>1080</v>
      </c>
      <c r="M155" s="20">
        <v>0</v>
      </c>
      <c r="N155" s="20">
        <v>11959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20"/>
        <v>77726</v>
      </c>
      <c r="V155" s="21">
        <f t="shared" si="23"/>
        <v>0</v>
      </c>
      <c r="W155" s="21">
        <f t="shared" si="21"/>
        <v>77726</v>
      </c>
      <c r="X155" s="20">
        <v>77726</v>
      </c>
      <c r="Y155" s="21">
        <f t="shared" si="22"/>
        <v>0</v>
      </c>
      <c r="AA155">
        <f t="shared" si="24"/>
        <v>0</v>
      </c>
    </row>
    <row r="156" spans="1:27" ht="15.75" hidden="1" thickBot="1" x14ac:dyDescent="0.3">
      <c r="A156" s="18"/>
      <c r="B156" s="19" t="s">
        <v>40</v>
      </c>
      <c r="C156" s="20">
        <v>160</v>
      </c>
      <c r="D156" s="20">
        <v>161</v>
      </c>
      <c r="E156" s="20">
        <v>1</v>
      </c>
      <c r="F156" s="20">
        <v>146</v>
      </c>
      <c r="G156" s="20">
        <v>146</v>
      </c>
      <c r="H156" s="20">
        <v>80</v>
      </c>
      <c r="I156" s="20">
        <v>81</v>
      </c>
      <c r="J156" s="20">
        <v>1</v>
      </c>
      <c r="K156" s="20">
        <v>360</v>
      </c>
      <c r="L156" s="20">
        <v>360</v>
      </c>
      <c r="M156" s="20">
        <v>0</v>
      </c>
      <c r="N156" s="20">
        <v>11959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20"/>
        <v>76860</v>
      </c>
      <c r="V156" s="21">
        <f t="shared" si="23"/>
        <v>0</v>
      </c>
      <c r="W156" s="21">
        <f t="shared" si="21"/>
        <v>76860</v>
      </c>
      <c r="X156" s="20"/>
      <c r="Y156" s="21">
        <f t="shared" si="22"/>
        <v>76860</v>
      </c>
      <c r="AA156">
        <f t="shared" si="24"/>
        <v>1</v>
      </c>
    </row>
    <row r="157" spans="1:27" ht="15.75" hidden="1" thickBot="1" x14ac:dyDescent="0.3">
      <c r="A157" s="18"/>
      <c r="B157" s="19" t="s">
        <v>41</v>
      </c>
      <c r="C157" s="20">
        <v>161</v>
      </c>
      <c r="D157" s="20">
        <v>166</v>
      </c>
      <c r="E157" s="20">
        <v>5</v>
      </c>
      <c r="F157" s="20">
        <v>146</v>
      </c>
      <c r="G157" s="20">
        <v>730</v>
      </c>
      <c r="H157" s="20">
        <v>81</v>
      </c>
      <c r="I157" s="20">
        <v>83</v>
      </c>
      <c r="J157" s="20">
        <v>2</v>
      </c>
      <c r="K157" s="20">
        <v>360</v>
      </c>
      <c r="L157" s="20">
        <v>720</v>
      </c>
      <c r="M157" s="20">
        <v>0</v>
      </c>
      <c r="N157" s="20">
        <v>11959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20"/>
        <v>77804</v>
      </c>
      <c r="V157" s="21">
        <f t="shared" si="23"/>
        <v>76860</v>
      </c>
      <c r="W157" s="21">
        <f t="shared" si="21"/>
        <v>154664</v>
      </c>
      <c r="X157" s="20">
        <v>154664</v>
      </c>
      <c r="Y157" s="21">
        <f t="shared" si="22"/>
        <v>0</v>
      </c>
      <c r="AA157">
        <f t="shared" si="24"/>
        <v>0</v>
      </c>
    </row>
    <row r="158" spans="1:27" ht="15.75" hidden="1" thickBot="1" x14ac:dyDescent="0.3">
      <c r="A158" s="18"/>
      <c r="B158" s="19" t="s">
        <v>42</v>
      </c>
      <c r="C158" s="20">
        <v>166</v>
      </c>
      <c r="D158" s="20">
        <v>168</v>
      </c>
      <c r="E158" s="20">
        <v>2</v>
      </c>
      <c r="F158" s="20">
        <v>146</v>
      </c>
      <c r="G158" s="20">
        <v>292</v>
      </c>
      <c r="H158" s="20">
        <v>83</v>
      </c>
      <c r="I158" s="20">
        <v>87</v>
      </c>
      <c r="J158" s="20">
        <v>4</v>
      </c>
      <c r="K158" s="20">
        <v>360</v>
      </c>
      <c r="L158" s="20">
        <v>1440</v>
      </c>
      <c r="M158" s="20">
        <v>0</v>
      </c>
      <c r="N158" s="20">
        <v>11959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20"/>
        <v>78086</v>
      </c>
      <c r="V158" s="21">
        <f t="shared" si="23"/>
        <v>0</v>
      </c>
      <c r="W158" s="21">
        <f t="shared" si="21"/>
        <v>78086</v>
      </c>
      <c r="X158" s="20"/>
      <c r="Y158" s="21">
        <f t="shared" si="22"/>
        <v>78086</v>
      </c>
      <c r="AA158">
        <f t="shared" si="24"/>
        <v>1</v>
      </c>
    </row>
    <row r="159" spans="1:27" ht="15.75" hidden="1" thickBot="1" x14ac:dyDescent="0.3">
      <c r="A159" s="18"/>
      <c r="B159" s="19" t="s">
        <v>43</v>
      </c>
      <c r="C159" s="20">
        <v>168</v>
      </c>
      <c r="D159" s="20">
        <v>169</v>
      </c>
      <c r="E159" s="20">
        <v>1</v>
      </c>
      <c r="F159" s="20">
        <v>146</v>
      </c>
      <c r="G159" s="20">
        <v>146</v>
      </c>
      <c r="H159" s="20">
        <v>87</v>
      </c>
      <c r="I159" s="20">
        <v>92</v>
      </c>
      <c r="J159" s="20">
        <v>5</v>
      </c>
      <c r="K159" s="20">
        <v>360</v>
      </c>
      <c r="L159" s="20">
        <v>1800</v>
      </c>
      <c r="M159" s="20">
        <v>0</v>
      </c>
      <c r="N159" s="20">
        <v>11959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20"/>
        <v>78300</v>
      </c>
      <c r="V159" s="21">
        <f t="shared" si="23"/>
        <v>78086</v>
      </c>
      <c r="W159" s="21">
        <f t="shared" si="21"/>
        <v>156386</v>
      </c>
      <c r="X159" s="20">
        <v>156386</v>
      </c>
      <c r="Y159" s="21">
        <f t="shared" si="22"/>
        <v>0</v>
      </c>
      <c r="AA159">
        <f t="shared" si="24"/>
        <v>0</v>
      </c>
    </row>
    <row r="160" spans="1:27" ht="15.75" hidden="1" thickBot="1" x14ac:dyDescent="0.3">
      <c r="A160" s="18"/>
      <c r="B160" s="19" t="s">
        <v>44</v>
      </c>
      <c r="C160" s="20">
        <v>169</v>
      </c>
      <c r="D160" s="20">
        <v>210</v>
      </c>
      <c r="E160" s="20">
        <v>41</v>
      </c>
      <c r="F160" s="20">
        <v>146</v>
      </c>
      <c r="G160" s="20">
        <v>5986</v>
      </c>
      <c r="H160" s="20">
        <v>92</v>
      </c>
      <c r="I160" s="20">
        <v>95</v>
      </c>
      <c r="J160" s="20">
        <v>3</v>
      </c>
      <c r="K160" s="20">
        <v>360</v>
      </c>
      <c r="L160" s="20">
        <v>1080</v>
      </c>
      <c r="M160" s="20">
        <v>0</v>
      </c>
      <c r="N160" s="20">
        <v>11959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si="20"/>
        <v>83420</v>
      </c>
      <c r="V160" s="21">
        <f t="shared" si="23"/>
        <v>0</v>
      </c>
      <c r="W160" s="21">
        <f t="shared" si="21"/>
        <v>83420</v>
      </c>
      <c r="X160" s="20">
        <v>78461</v>
      </c>
      <c r="Y160" s="21">
        <f t="shared" si="22"/>
        <v>4959</v>
      </c>
      <c r="AA160">
        <f t="shared" si="24"/>
        <v>0</v>
      </c>
    </row>
    <row r="161" spans="1:27" ht="15.75" hidden="1" thickBot="1" x14ac:dyDescent="0.3">
      <c r="A161" s="18"/>
      <c r="B161" s="19" t="s">
        <v>45</v>
      </c>
      <c r="C161" s="20">
        <v>210</v>
      </c>
      <c r="D161" s="20">
        <v>258</v>
      </c>
      <c r="E161" s="20">
        <v>48</v>
      </c>
      <c r="F161" s="20">
        <v>146</v>
      </c>
      <c r="G161" s="20">
        <v>7008</v>
      </c>
      <c r="H161" s="20">
        <v>95</v>
      </c>
      <c r="I161" s="20">
        <v>96</v>
      </c>
      <c r="J161" s="20">
        <v>1</v>
      </c>
      <c r="K161" s="20">
        <v>360</v>
      </c>
      <c r="L161" s="20">
        <v>360</v>
      </c>
      <c r="M161" s="20">
        <v>0</v>
      </c>
      <c r="N161" s="20">
        <v>11959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ref="U161:U192" si="25">G161+L161+M161+R161+S161+N161+Q161+T161</f>
        <v>83722</v>
      </c>
      <c r="V161" s="21">
        <f t="shared" si="23"/>
        <v>4959</v>
      </c>
      <c r="W161" s="21">
        <f t="shared" ref="W161:W192" si="26">U161+V161</f>
        <v>88681</v>
      </c>
      <c r="X161" s="20"/>
      <c r="Y161" s="21">
        <f t="shared" ref="Y161:Y192" si="27">W161-X161</f>
        <v>88681</v>
      </c>
      <c r="AA161">
        <f t="shared" si="24"/>
        <v>1</v>
      </c>
    </row>
    <row r="162" spans="1:27" ht="15.75" hidden="1" thickBot="1" x14ac:dyDescent="0.3">
      <c r="A162" s="18"/>
      <c r="B162" s="19" t="s">
        <v>46</v>
      </c>
      <c r="C162" s="20">
        <v>258</v>
      </c>
      <c r="D162" s="20">
        <v>340</v>
      </c>
      <c r="E162" s="20">
        <v>82</v>
      </c>
      <c r="F162" s="20">
        <v>146</v>
      </c>
      <c r="G162" s="20">
        <v>11972</v>
      </c>
      <c r="H162" s="20">
        <v>96</v>
      </c>
      <c r="I162" s="20">
        <v>100</v>
      </c>
      <c r="J162" s="20">
        <v>4</v>
      </c>
      <c r="K162" s="20">
        <v>360</v>
      </c>
      <c r="L162" s="20">
        <v>1440</v>
      </c>
      <c r="M162" s="20">
        <v>0</v>
      </c>
      <c r="N162" s="20">
        <v>11665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si="25"/>
        <v>89472</v>
      </c>
      <c r="V162" s="21">
        <f t="shared" si="23"/>
        <v>88681</v>
      </c>
      <c r="W162" s="21">
        <f t="shared" si="26"/>
        <v>178153</v>
      </c>
      <c r="X162" s="20">
        <v>178153</v>
      </c>
      <c r="Y162" s="21">
        <f t="shared" si="27"/>
        <v>0</v>
      </c>
      <c r="AA162">
        <f t="shared" si="24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340</v>
      </c>
      <c r="D163" s="20">
        <v>412</v>
      </c>
      <c r="E163" s="20">
        <v>72</v>
      </c>
      <c r="F163" s="20">
        <v>146</v>
      </c>
      <c r="G163" s="20">
        <v>10512</v>
      </c>
      <c r="H163" s="20">
        <v>100</v>
      </c>
      <c r="I163" s="20">
        <v>103</v>
      </c>
      <c r="J163" s="20">
        <v>3</v>
      </c>
      <c r="K163" s="20">
        <v>360</v>
      </c>
      <c r="L163" s="20">
        <v>1080</v>
      </c>
      <c r="M163" s="20">
        <v>0</v>
      </c>
      <c r="N163" s="20">
        <v>11665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25"/>
        <v>97652</v>
      </c>
      <c r="V163" s="21">
        <f t="shared" si="23"/>
        <v>0</v>
      </c>
      <c r="W163" s="21">
        <f t="shared" si="26"/>
        <v>97652</v>
      </c>
      <c r="X163" s="20"/>
      <c r="Y163" s="21">
        <f t="shared" si="27"/>
        <v>97652</v>
      </c>
      <c r="AA163">
        <f t="shared" si="24"/>
        <v>1</v>
      </c>
    </row>
    <row r="164" spans="1:27" ht="15.75" hidden="1" thickBot="1" x14ac:dyDescent="0.3">
      <c r="A164" s="18"/>
      <c r="B164" s="19" t="s">
        <v>36</v>
      </c>
      <c r="C164" s="20">
        <v>412</v>
      </c>
      <c r="D164" s="20">
        <v>554</v>
      </c>
      <c r="E164" s="20">
        <v>142</v>
      </c>
      <c r="F164" s="20">
        <v>146</v>
      </c>
      <c r="G164" s="20">
        <v>20732</v>
      </c>
      <c r="H164" s="20">
        <v>103</v>
      </c>
      <c r="I164" s="20">
        <v>115</v>
      </c>
      <c r="J164" s="20">
        <v>12</v>
      </c>
      <c r="K164" s="20">
        <v>360</v>
      </c>
      <c r="L164" s="20">
        <v>4320</v>
      </c>
      <c r="M164" s="20">
        <v>0</v>
      </c>
      <c r="N164" s="20">
        <v>11665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25"/>
        <v>111112</v>
      </c>
      <c r="V164" s="21">
        <f t="shared" si="23"/>
        <v>97652</v>
      </c>
      <c r="W164" s="21">
        <f t="shared" si="26"/>
        <v>208764</v>
      </c>
      <c r="X164" s="20">
        <v>208764</v>
      </c>
      <c r="Y164" s="21">
        <f t="shared" si="27"/>
        <v>0</v>
      </c>
      <c r="AA164">
        <f t="shared" si="24"/>
        <v>0</v>
      </c>
    </row>
    <row r="165" spans="1:27" ht="15.75" hidden="1" thickBot="1" x14ac:dyDescent="0.3">
      <c r="A165" s="18"/>
      <c r="B165" s="19" t="s">
        <v>37</v>
      </c>
      <c r="C165" s="20">
        <v>554</v>
      </c>
      <c r="D165" s="20">
        <v>644</v>
      </c>
      <c r="E165" s="20">
        <v>90</v>
      </c>
      <c r="F165" s="20">
        <v>146</v>
      </c>
      <c r="G165" s="20">
        <v>13140</v>
      </c>
      <c r="H165" s="20">
        <v>115</v>
      </c>
      <c r="I165" s="20">
        <v>119</v>
      </c>
      <c r="J165" s="20">
        <v>4</v>
      </c>
      <c r="K165" s="20">
        <v>360</v>
      </c>
      <c r="L165" s="20">
        <v>1440</v>
      </c>
      <c r="M165" s="20">
        <v>0</v>
      </c>
      <c r="N165" s="20">
        <v>11665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25"/>
        <v>100640</v>
      </c>
      <c r="V165" s="21">
        <f t="shared" si="23"/>
        <v>0</v>
      </c>
      <c r="W165" s="21">
        <f t="shared" si="26"/>
        <v>100640</v>
      </c>
      <c r="X165" s="20"/>
      <c r="Y165" s="21">
        <f t="shared" si="27"/>
        <v>100640</v>
      </c>
      <c r="AA165">
        <f t="shared" si="24"/>
        <v>1</v>
      </c>
    </row>
    <row r="166" spans="1:27" ht="15.75" hidden="1" thickBot="1" x14ac:dyDescent="0.3">
      <c r="A166" s="18"/>
      <c r="B166" s="19" t="s">
        <v>38</v>
      </c>
      <c r="C166" s="20">
        <v>644</v>
      </c>
      <c r="D166" s="20">
        <v>710</v>
      </c>
      <c r="E166" s="20">
        <v>66</v>
      </c>
      <c r="F166" s="20">
        <v>146</v>
      </c>
      <c r="G166" s="20">
        <v>9636</v>
      </c>
      <c r="H166" s="20">
        <v>119</v>
      </c>
      <c r="I166" s="20">
        <v>124</v>
      </c>
      <c r="J166" s="20">
        <v>5</v>
      </c>
      <c r="K166" s="20">
        <v>360</v>
      </c>
      <c r="L166" s="20">
        <v>1800</v>
      </c>
      <c r="M166" s="20">
        <v>0</v>
      </c>
      <c r="N166" s="20">
        <v>11709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25"/>
        <v>97540</v>
      </c>
      <c r="V166" s="21">
        <f t="shared" ref="V166:V197" si="28">Y165</f>
        <v>100640</v>
      </c>
      <c r="W166" s="21">
        <f t="shared" si="26"/>
        <v>198180</v>
      </c>
      <c r="X166" s="20">
        <v>198180</v>
      </c>
      <c r="Y166" s="21">
        <f t="shared" si="27"/>
        <v>0</v>
      </c>
      <c r="AA166">
        <f t="shared" si="24"/>
        <v>0</v>
      </c>
    </row>
    <row r="167" spans="1:27" ht="15.75" hidden="1" thickBot="1" x14ac:dyDescent="0.3">
      <c r="A167" s="18"/>
      <c r="B167" s="19" t="s">
        <v>39</v>
      </c>
      <c r="C167" s="20">
        <v>710</v>
      </c>
      <c r="D167" s="20">
        <v>780</v>
      </c>
      <c r="E167" s="20">
        <v>70</v>
      </c>
      <c r="F167" s="20">
        <v>146</v>
      </c>
      <c r="G167" s="20">
        <v>10220</v>
      </c>
      <c r="H167" s="20">
        <v>124</v>
      </c>
      <c r="I167" s="20">
        <v>127</v>
      </c>
      <c r="J167" s="20">
        <v>3</v>
      </c>
      <c r="K167" s="20">
        <v>360</v>
      </c>
      <c r="L167" s="20">
        <v>1080</v>
      </c>
      <c r="M167" s="20">
        <v>0</v>
      </c>
      <c r="N167" s="20">
        <v>11709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25"/>
        <v>97404</v>
      </c>
      <c r="V167" s="21">
        <f t="shared" si="28"/>
        <v>0</v>
      </c>
      <c r="W167" s="21">
        <f t="shared" si="26"/>
        <v>97404</v>
      </c>
      <c r="X167" s="20"/>
      <c r="Y167" s="21">
        <f t="shared" si="27"/>
        <v>97404</v>
      </c>
      <c r="AA167">
        <f t="shared" si="24"/>
        <v>1</v>
      </c>
    </row>
    <row r="168" spans="1:27" ht="15.75" hidden="1" thickBot="1" x14ac:dyDescent="0.3">
      <c r="A168" s="18"/>
      <c r="B168" s="19" t="s">
        <v>40</v>
      </c>
      <c r="C168" s="20">
        <v>780</v>
      </c>
      <c r="D168" s="20">
        <v>799</v>
      </c>
      <c r="E168" s="20">
        <v>19</v>
      </c>
      <c r="F168" s="20">
        <v>146</v>
      </c>
      <c r="G168" s="20">
        <v>2774</v>
      </c>
      <c r="H168" s="20">
        <v>127</v>
      </c>
      <c r="I168" s="20">
        <v>128</v>
      </c>
      <c r="J168" s="20">
        <v>1</v>
      </c>
      <c r="K168" s="20">
        <v>360</v>
      </c>
      <c r="L168" s="20">
        <v>360</v>
      </c>
      <c r="M168" s="20">
        <v>0</v>
      </c>
      <c r="N168" s="20">
        <v>11709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25"/>
        <v>89238</v>
      </c>
      <c r="V168" s="21">
        <f t="shared" si="28"/>
        <v>97404</v>
      </c>
      <c r="W168" s="21">
        <f t="shared" si="26"/>
        <v>186642</v>
      </c>
      <c r="X168" s="20">
        <v>186642</v>
      </c>
      <c r="Y168" s="21">
        <f t="shared" si="27"/>
        <v>0</v>
      </c>
      <c r="AA168">
        <f t="shared" ref="AA168:AA182" si="29">IF(X168=0,IF(Y168&gt;1,AA167+1,),)</f>
        <v>0</v>
      </c>
    </row>
    <row r="169" spans="1:27" ht="15.75" hidden="1" thickBot="1" x14ac:dyDescent="0.3">
      <c r="A169" s="18"/>
      <c r="B169" s="19" t="s">
        <v>41</v>
      </c>
      <c r="C169" s="20">
        <v>799</v>
      </c>
      <c r="D169" s="20">
        <v>850</v>
      </c>
      <c r="E169" s="20">
        <v>51</v>
      </c>
      <c r="F169" s="20">
        <v>146</v>
      </c>
      <c r="G169" s="20">
        <v>7446</v>
      </c>
      <c r="H169" s="20">
        <v>128</v>
      </c>
      <c r="I169" s="20">
        <v>128</v>
      </c>
      <c r="J169" s="20">
        <v>0</v>
      </c>
      <c r="K169" s="20"/>
      <c r="L169" s="20">
        <v>0</v>
      </c>
      <c r="M169" s="20">
        <v>0</v>
      </c>
      <c r="N169" s="20">
        <v>11315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25"/>
        <v>93156</v>
      </c>
      <c r="V169" s="21">
        <f t="shared" si="28"/>
        <v>0</v>
      </c>
      <c r="W169" s="21">
        <f t="shared" si="26"/>
        <v>93156</v>
      </c>
      <c r="X169" s="20"/>
      <c r="Y169" s="21">
        <f t="shared" si="27"/>
        <v>93156</v>
      </c>
      <c r="AA169">
        <f t="shared" si="29"/>
        <v>1</v>
      </c>
    </row>
    <row r="170" spans="1:27" ht="15.75" hidden="1" thickBot="1" x14ac:dyDescent="0.3">
      <c r="A170" s="18"/>
      <c r="B170" s="19" t="s">
        <v>42</v>
      </c>
      <c r="C170" s="20">
        <v>850</v>
      </c>
      <c r="D170" s="20">
        <v>971</v>
      </c>
      <c r="E170" s="20">
        <v>121</v>
      </c>
      <c r="F170" s="20">
        <v>146</v>
      </c>
      <c r="G170" s="20">
        <v>17666</v>
      </c>
      <c r="H170" s="20">
        <v>128</v>
      </c>
      <c r="I170" s="20">
        <v>130</v>
      </c>
      <c r="J170" s="20">
        <v>2</v>
      </c>
      <c r="K170" s="20">
        <v>360</v>
      </c>
      <c r="L170" s="20">
        <v>720</v>
      </c>
      <c r="M170" s="20">
        <v>0</v>
      </c>
      <c r="N170" s="20">
        <v>11315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25"/>
        <v>104096</v>
      </c>
      <c r="V170" s="21">
        <f t="shared" si="28"/>
        <v>93156</v>
      </c>
      <c r="W170" s="21">
        <f t="shared" si="26"/>
        <v>197252</v>
      </c>
      <c r="X170" s="20">
        <v>197252</v>
      </c>
      <c r="Y170" s="21">
        <f t="shared" si="27"/>
        <v>0</v>
      </c>
      <c r="AA170">
        <f t="shared" si="29"/>
        <v>0</v>
      </c>
    </row>
    <row r="171" spans="1:27" ht="15.75" hidden="1" thickBot="1" x14ac:dyDescent="0.3">
      <c r="A171" s="18"/>
      <c r="B171" s="19" t="s">
        <v>43</v>
      </c>
      <c r="C171" s="20">
        <v>971</v>
      </c>
      <c r="D171" s="20">
        <v>998</v>
      </c>
      <c r="E171" s="20">
        <v>27</v>
      </c>
      <c r="F171" s="20">
        <v>146</v>
      </c>
      <c r="G171" s="20">
        <v>3942</v>
      </c>
      <c r="H171" s="20">
        <v>130</v>
      </c>
      <c r="I171" s="20">
        <v>130</v>
      </c>
      <c r="J171" s="20">
        <v>0</v>
      </c>
      <c r="K171" s="20">
        <v>360</v>
      </c>
      <c r="L171" s="20">
        <v>0</v>
      </c>
      <c r="M171" s="20">
        <v>0</v>
      </c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25"/>
        <v>85337</v>
      </c>
      <c r="V171" s="21">
        <f t="shared" si="28"/>
        <v>0</v>
      </c>
      <c r="W171" s="21">
        <f t="shared" si="26"/>
        <v>85337</v>
      </c>
      <c r="X171" s="20"/>
      <c r="Y171" s="21">
        <f t="shared" si="27"/>
        <v>85337</v>
      </c>
      <c r="AA171">
        <f t="shared" si="29"/>
        <v>1</v>
      </c>
    </row>
    <row r="172" spans="1:27" ht="15.75" hidden="1" thickBot="1" x14ac:dyDescent="0.3">
      <c r="A172" s="18"/>
      <c r="B172" s="19" t="s">
        <v>44</v>
      </c>
      <c r="C172" s="20">
        <v>998</v>
      </c>
      <c r="D172" s="20">
        <v>1070</v>
      </c>
      <c r="E172" s="20">
        <v>72</v>
      </c>
      <c r="F172" s="20">
        <v>146</v>
      </c>
      <c r="G172" s="20">
        <v>10512</v>
      </c>
      <c r="H172" s="20">
        <v>130</v>
      </c>
      <c r="I172" s="20">
        <v>131</v>
      </c>
      <c r="J172" s="20">
        <v>1</v>
      </c>
      <c r="K172" s="20">
        <v>360</v>
      </c>
      <c r="L172" s="20">
        <v>360</v>
      </c>
      <c r="M172" s="20">
        <v>0</v>
      </c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25"/>
        <v>92267</v>
      </c>
      <c r="V172" s="21">
        <f t="shared" si="28"/>
        <v>85337</v>
      </c>
      <c r="W172" s="21">
        <f t="shared" si="26"/>
        <v>177604</v>
      </c>
      <c r="X172" s="20">
        <v>177604</v>
      </c>
      <c r="Y172" s="21">
        <f t="shared" si="27"/>
        <v>0</v>
      </c>
      <c r="AA172">
        <f t="shared" si="29"/>
        <v>0</v>
      </c>
    </row>
    <row r="173" spans="1:27" ht="15.75" hidden="1" thickBot="1" x14ac:dyDescent="0.3">
      <c r="A173" s="18"/>
      <c r="B173" s="19" t="s">
        <v>45</v>
      </c>
      <c r="C173" s="20">
        <v>1070</v>
      </c>
      <c r="D173" s="20">
        <v>1145</v>
      </c>
      <c r="E173" s="20">
        <v>75</v>
      </c>
      <c r="F173" s="20">
        <v>146</v>
      </c>
      <c r="G173" s="20">
        <v>10950</v>
      </c>
      <c r="H173" s="20">
        <v>131</v>
      </c>
      <c r="I173" s="20">
        <v>132</v>
      </c>
      <c r="J173" s="20">
        <v>1</v>
      </c>
      <c r="K173" s="20">
        <v>360</v>
      </c>
      <c r="L173" s="20">
        <v>360</v>
      </c>
      <c r="M173" s="20">
        <v>0</v>
      </c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>
        <v>52523</v>
      </c>
      <c r="U173" s="20">
        <f t="shared" si="25"/>
        <v>145228</v>
      </c>
      <c r="V173" s="21">
        <f t="shared" si="28"/>
        <v>0</v>
      </c>
      <c r="W173" s="21">
        <f t="shared" si="26"/>
        <v>145228</v>
      </c>
      <c r="X173" s="20"/>
      <c r="Y173" s="21">
        <f t="shared" si="27"/>
        <v>145228</v>
      </c>
      <c r="AA173">
        <f t="shared" si="29"/>
        <v>1</v>
      </c>
    </row>
    <row r="174" spans="1:27" ht="15.75" hidden="1" thickBot="1" x14ac:dyDescent="0.3">
      <c r="A174" s="18"/>
      <c r="B174" s="19" t="s">
        <v>46</v>
      </c>
      <c r="C174" s="20">
        <v>1145</v>
      </c>
      <c r="D174" s="20">
        <v>1251</v>
      </c>
      <c r="E174" s="20">
        <v>106</v>
      </c>
      <c r="F174" s="20">
        <v>146</v>
      </c>
      <c r="G174" s="20">
        <v>15476</v>
      </c>
      <c r="H174" s="20">
        <v>132</v>
      </c>
      <c r="I174" s="20">
        <v>135</v>
      </c>
      <c r="J174" s="20">
        <v>3</v>
      </c>
      <c r="K174" s="20">
        <v>360</v>
      </c>
      <c r="L174" s="20">
        <v>1080</v>
      </c>
      <c r="M174" s="20">
        <v>0</v>
      </c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25"/>
        <v>97951</v>
      </c>
      <c r="V174" s="21">
        <f t="shared" si="28"/>
        <v>145228</v>
      </c>
      <c r="W174" s="21">
        <f t="shared" si="26"/>
        <v>243179</v>
      </c>
      <c r="X174" s="20"/>
      <c r="Y174" s="21">
        <f t="shared" si="27"/>
        <v>243179</v>
      </c>
      <c r="AA174">
        <f t="shared" si="29"/>
        <v>2</v>
      </c>
    </row>
    <row r="175" spans="1:27" ht="15.75" hidden="1" thickBot="1" x14ac:dyDescent="0.3">
      <c r="A175" s="18">
        <v>2017</v>
      </c>
      <c r="B175" s="38" t="s">
        <v>35</v>
      </c>
      <c r="C175" s="39">
        <v>1251</v>
      </c>
      <c r="D175" s="39">
        <v>1358</v>
      </c>
      <c r="E175" s="39">
        <v>107</v>
      </c>
      <c r="F175" s="39">
        <v>146</v>
      </c>
      <c r="G175" s="69">
        <v>15622</v>
      </c>
      <c r="H175" s="39">
        <v>135</v>
      </c>
      <c r="I175" s="40">
        <v>139</v>
      </c>
      <c r="J175" s="39">
        <v>4</v>
      </c>
      <c r="K175" s="44">
        <f t="shared" ref="K175:K182" si="30">IF(J175&lt;=120,559,IF(AND(J175&gt;=121,J175&lt;=150),739,IF(AND(J175&gt;=151,J175&lt;=200),1279,IF(J175&gt;=201,2359,))))</f>
        <v>559</v>
      </c>
      <c r="L175" s="69">
        <f t="shared" ref="L175:L210" si="31">IF(K175=559,K175*J175,IF(K175=739,120*559+(J175-120)*739,IF(K175=1279,120*559+30*739+(J175-150)*1279,IF(K175=2359,120*559+30*739+50*1279+(J175-200)*2359,))))</f>
        <v>2236</v>
      </c>
      <c r="M175" s="69">
        <v>3731</v>
      </c>
      <c r="N175" s="69">
        <v>7000</v>
      </c>
      <c r="O175" s="41"/>
      <c r="P175" s="41"/>
      <c r="Q175" s="69"/>
      <c r="R175" s="69"/>
      <c r="S175" s="69">
        <v>76410</v>
      </c>
      <c r="T175" s="69"/>
      <c r="U175" s="69">
        <f t="shared" si="25"/>
        <v>104999</v>
      </c>
      <c r="V175" s="41">
        <f t="shared" si="28"/>
        <v>243179</v>
      </c>
      <c r="W175" s="41">
        <f t="shared" si="26"/>
        <v>348178</v>
      </c>
      <c r="X175" s="42">
        <v>348178</v>
      </c>
      <c r="Y175" s="41">
        <f t="shared" si="27"/>
        <v>0</v>
      </c>
      <c r="AA175">
        <f t="shared" si="29"/>
        <v>0</v>
      </c>
    </row>
    <row r="176" spans="1:27" ht="15.75" hidden="1" thickBot="1" x14ac:dyDescent="0.3">
      <c r="A176" s="18"/>
      <c r="B176" s="43" t="s">
        <v>36</v>
      </c>
      <c r="C176" s="44">
        <v>1358</v>
      </c>
      <c r="D176" s="44">
        <v>1435</v>
      </c>
      <c r="E176" s="44">
        <v>77</v>
      </c>
      <c r="F176" s="44">
        <v>146</v>
      </c>
      <c r="G176" s="70">
        <v>11242</v>
      </c>
      <c r="H176" s="44">
        <v>139</v>
      </c>
      <c r="I176" s="45">
        <v>139</v>
      </c>
      <c r="J176" s="44">
        <v>0</v>
      </c>
      <c r="K176" s="44">
        <f t="shared" si="30"/>
        <v>559</v>
      </c>
      <c r="L176" s="70">
        <f t="shared" si="31"/>
        <v>0</v>
      </c>
      <c r="M176" s="70">
        <v>3731</v>
      </c>
      <c r="N176" s="70">
        <v>7000</v>
      </c>
      <c r="O176" s="46"/>
      <c r="P176" s="46"/>
      <c r="Q176" s="70"/>
      <c r="R176" s="70"/>
      <c r="S176" s="70">
        <v>76410</v>
      </c>
      <c r="T176" s="70"/>
      <c r="U176" s="70">
        <f t="shared" si="25"/>
        <v>98383</v>
      </c>
      <c r="V176" s="46">
        <f t="shared" si="28"/>
        <v>0</v>
      </c>
      <c r="W176" s="46">
        <f t="shared" si="26"/>
        <v>98383</v>
      </c>
      <c r="X176" s="47"/>
      <c r="Y176" s="46">
        <f t="shared" si="27"/>
        <v>98383</v>
      </c>
      <c r="AA176">
        <f t="shared" si="29"/>
        <v>1</v>
      </c>
    </row>
    <row r="177" spans="1:27" ht="15.75" hidden="1" thickBot="1" x14ac:dyDescent="0.3">
      <c r="A177" s="18"/>
      <c r="B177" s="43" t="s">
        <v>37</v>
      </c>
      <c r="C177" s="44">
        <v>1435</v>
      </c>
      <c r="D177" s="44">
        <v>1499</v>
      </c>
      <c r="E177" s="44">
        <v>64</v>
      </c>
      <c r="F177" s="44">
        <v>146</v>
      </c>
      <c r="G177" s="70">
        <v>9344</v>
      </c>
      <c r="H177" s="44">
        <v>139</v>
      </c>
      <c r="I177" s="45">
        <v>141</v>
      </c>
      <c r="J177" s="44">
        <v>2</v>
      </c>
      <c r="K177" s="44">
        <f t="shared" si="30"/>
        <v>559</v>
      </c>
      <c r="L177" s="70">
        <f t="shared" si="31"/>
        <v>1118</v>
      </c>
      <c r="M177" s="70">
        <v>3731</v>
      </c>
      <c r="N177" s="70">
        <v>7000</v>
      </c>
      <c r="O177" s="46"/>
      <c r="P177" s="46"/>
      <c r="Q177" s="70"/>
      <c r="R177" s="70"/>
      <c r="S177" s="70">
        <v>76410</v>
      </c>
      <c r="T177" s="70"/>
      <c r="U177" s="70">
        <f t="shared" si="25"/>
        <v>97603</v>
      </c>
      <c r="V177" s="46">
        <f t="shared" si="28"/>
        <v>98383</v>
      </c>
      <c r="W177" s="46">
        <f t="shared" si="26"/>
        <v>195986</v>
      </c>
      <c r="X177" s="47">
        <v>195986</v>
      </c>
      <c r="Y177" s="46">
        <f t="shared" si="27"/>
        <v>0</v>
      </c>
      <c r="AA177">
        <f t="shared" si="29"/>
        <v>0</v>
      </c>
    </row>
    <row r="178" spans="1:27" ht="15.75" hidden="1" thickBot="1" x14ac:dyDescent="0.3">
      <c r="A178" s="18"/>
      <c r="B178" s="43" t="s">
        <v>38</v>
      </c>
      <c r="C178" s="44">
        <v>1499</v>
      </c>
      <c r="D178" s="44">
        <v>1590</v>
      </c>
      <c r="E178" s="44">
        <v>91</v>
      </c>
      <c r="F178" s="44">
        <v>146</v>
      </c>
      <c r="G178" s="70">
        <v>13286</v>
      </c>
      <c r="H178" s="44">
        <v>141</v>
      </c>
      <c r="I178" s="45">
        <v>146</v>
      </c>
      <c r="J178" s="44">
        <v>5</v>
      </c>
      <c r="K178" s="44">
        <f t="shared" si="30"/>
        <v>559</v>
      </c>
      <c r="L178" s="70">
        <f t="shared" si="31"/>
        <v>2795</v>
      </c>
      <c r="M178" s="70">
        <v>3731</v>
      </c>
      <c r="N178" s="70">
        <v>7000</v>
      </c>
      <c r="O178" s="46"/>
      <c r="P178" s="46"/>
      <c r="Q178" s="70"/>
      <c r="R178" s="70"/>
      <c r="S178" s="70">
        <v>76410</v>
      </c>
      <c r="T178" s="70"/>
      <c r="U178" s="70">
        <f t="shared" si="25"/>
        <v>103222</v>
      </c>
      <c r="V178" s="46">
        <f t="shared" si="28"/>
        <v>0</v>
      </c>
      <c r="W178" s="46">
        <f t="shared" si="26"/>
        <v>103222</v>
      </c>
      <c r="X178" s="47"/>
      <c r="Y178" s="46">
        <f t="shared" si="27"/>
        <v>103222</v>
      </c>
      <c r="AA178">
        <f t="shared" si="29"/>
        <v>1</v>
      </c>
    </row>
    <row r="179" spans="1:27" ht="15.75" hidden="1" thickBot="1" x14ac:dyDescent="0.3">
      <c r="A179" s="18"/>
      <c r="B179" s="43" t="s">
        <v>39</v>
      </c>
      <c r="C179" s="44">
        <v>1590</v>
      </c>
      <c r="D179" s="44">
        <v>1654</v>
      </c>
      <c r="E179" s="44">
        <v>64</v>
      </c>
      <c r="F179" s="44">
        <v>146</v>
      </c>
      <c r="G179" s="70">
        <v>9344</v>
      </c>
      <c r="H179" s="44">
        <v>146</v>
      </c>
      <c r="I179" s="45">
        <v>148</v>
      </c>
      <c r="J179" s="44">
        <v>2</v>
      </c>
      <c r="K179" s="44">
        <f t="shared" si="30"/>
        <v>559</v>
      </c>
      <c r="L179" s="70">
        <f t="shared" si="31"/>
        <v>1118</v>
      </c>
      <c r="M179" s="70">
        <v>3731</v>
      </c>
      <c r="N179" s="70">
        <v>7000</v>
      </c>
      <c r="O179" s="46"/>
      <c r="P179" s="46"/>
      <c r="Q179" s="70"/>
      <c r="R179" s="70"/>
      <c r="S179" s="70">
        <v>76410</v>
      </c>
      <c r="T179" s="70"/>
      <c r="U179" s="70">
        <f t="shared" si="25"/>
        <v>97603</v>
      </c>
      <c r="V179" s="46">
        <f t="shared" si="28"/>
        <v>103222</v>
      </c>
      <c r="W179" s="46">
        <f t="shared" si="26"/>
        <v>200825</v>
      </c>
      <c r="X179" s="47">
        <v>200825</v>
      </c>
      <c r="Y179" s="46">
        <f t="shared" si="27"/>
        <v>0</v>
      </c>
      <c r="AA179">
        <f t="shared" si="29"/>
        <v>0</v>
      </c>
    </row>
    <row r="180" spans="1:27" ht="15.75" hidden="1" thickBot="1" x14ac:dyDescent="0.3">
      <c r="A180" s="18"/>
      <c r="B180" s="43" t="s">
        <v>40</v>
      </c>
      <c r="C180" s="44">
        <v>1654</v>
      </c>
      <c r="D180" s="44">
        <v>1705</v>
      </c>
      <c r="E180" s="44">
        <v>51</v>
      </c>
      <c r="F180" s="44">
        <v>146</v>
      </c>
      <c r="G180" s="70">
        <v>7446</v>
      </c>
      <c r="H180" s="44">
        <v>148</v>
      </c>
      <c r="I180" s="45">
        <v>151</v>
      </c>
      <c r="J180" s="44">
        <v>3</v>
      </c>
      <c r="K180" s="44">
        <f t="shared" si="30"/>
        <v>559</v>
      </c>
      <c r="L180" s="70">
        <f t="shared" si="31"/>
        <v>1677</v>
      </c>
      <c r="M180" s="70">
        <v>3731</v>
      </c>
      <c r="N180" s="70">
        <v>7000</v>
      </c>
      <c r="O180" s="46"/>
      <c r="P180" s="46"/>
      <c r="Q180" s="70"/>
      <c r="R180" s="70"/>
      <c r="S180" s="70">
        <v>76410</v>
      </c>
      <c r="T180" s="70">
        <v>53330</v>
      </c>
      <c r="U180" s="70">
        <f t="shared" si="25"/>
        <v>149594</v>
      </c>
      <c r="V180" s="46">
        <f t="shared" si="28"/>
        <v>0</v>
      </c>
      <c r="W180" s="46">
        <f t="shared" si="26"/>
        <v>149594</v>
      </c>
      <c r="X180" s="47"/>
      <c r="Y180" s="46">
        <f t="shared" si="27"/>
        <v>149594</v>
      </c>
      <c r="AA180">
        <f t="shared" si="29"/>
        <v>1</v>
      </c>
    </row>
    <row r="181" spans="1:27" ht="15.75" hidden="1" thickBot="1" x14ac:dyDescent="0.3">
      <c r="A181" s="18"/>
      <c r="B181" s="43" t="s">
        <v>41</v>
      </c>
      <c r="C181" s="44">
        <v>1705</v>
      </c>
      <c r="D181" s="44">
        <v>1808</v>
      </c>
      <c r="E181" s="44">
        <v>103</v>
      </c>
      <c r="F181" s="44">
        <v>146</v>
      </c>
      <c r="G181" s="70">
        <v>15038</v>
      </c>
      <c r="H181" s="44">
        <v>151</v>
      </c>
      <c r="I181" s="45">
        <v>154</v>
      </c>
      <c r="J181" s="44">
        <v>3</v>
      </c>
      <c r="K181" s="44">
        <f t="shared" si="30"/>
        <v>559</v>
      </c>
      <c r="L181" s="70">
        <f t="shared" si="31"/>
        <v>1677</v>
      </c>
      <c r="M181" s="70">
        <v>3731</v>
      </c>
      <c r="N181" s="70">
        <v>7000</v>
      </c>
      <c r="O181" s="46"/>
      <c r="P181" s="46"/>
      <c r="Q181" s="70"/>
      <c r="R181" s="70"/>
      <c r="S181" s="70">
        <v>76410</v>
      </c>
      <c r="T181" s="70"/>
      <c r="U181" s="70">
        <f t="shared" si="25"/>
        <v>103856</v>
      </c>
      <c r="V181" s="46">
        <f t="shared" si="28"/>
        <v>149594</v>
      </c>
      <c r="W181" s="46">
        <f t="shared" si="26"/>
        <v>253450</v>
      </c>
      <c r="X181" s="47"/>
      <c r="Y181" s="46">
        <f t="shared" si="27"/>
        <v>253450</v>
      </c>
      <c r="AA181">
        <f t="shared" si="29"/>
        <v>2</v>
      </c>
    </row>
    <row r="182" spans="1:27" ht="15.75" hidden="1" thickBot="1" x14ac:dyDescent="0.3">
      <c r="A182" s="18"/>
      <c r="B182" s="43" t="s">
        <v>42</v>
      </c>
      <c r="C182" s="44">
        <v>0</v>
      </c>
      <c r="D182" s="44">
        <v>47</v>
      </c>
      <c r="E182" s="44">
        <f>D182-C182</f>
        <v>47</v>
      </c>
      <c r="F182" s="44">
        <v>146</v>
      </c>
      <c r="G182" s="70">
        <f t="shared" ref="G182:G222" si="32">F182*E182</f>
        <v>6862</v>
      </c>
      <c r="H182" s="44">
        <v>154</v>
      </c>
      <c r="I182" s="45">
        <v>156</v>
      </c>
      <c r="J182" s="44">
        <f t="shared" ref="J182:J221" si="33">I182-H182</f>
        <v>2</v>
      </c>
      <c r="K182" s="44">
        <f t="shared" si="30"/>
        <v>559</v>
      </c>
      <c r="L182" s="70">
        <f t="shared" si="31"/>
        <v>1118</v>
      </c>
      <c r="M182" s="70">
        <v>3731</v>
      </c>
      <c r="N182" s="70">
        <v>7981</v>
      </c>
      <c r="O182" s="46"/>
      <c r="P182" s="46"/>
      <c r="Q182" s="70"/>
      <c r="R182" s="70"/>
      <c r="S182" s="70">
        <v>76410</v>
      </c>
      <c r="T182" s="70"/>
      <c r="U182" s="70">
        <f t="shared" si="25"/>
        <v>96102</v>
      </c>
      <c r="V182" s="46">
        <f t="shared" si="28"/>
        <v>253450</v>
      </c>
      <c r="W182" s="46">
        <f t="shared" si="26"/>
        <v>349552</v>
      </c>
      <c r="X182" s="47">
        <v>349552</v>
      </c>
      <c r="Y182" s="46">
        <f t="shared" si="27"/>
        <v>0</v>
      </c>
      <c r="AA182">
        <f t="shared" si="29"/>
        <v>0</v>
      </c>
    </row>
    <row r="183" spans="1:27" ht="15.75" hidden="1" thickBot="1" x14ac:dyDescent="0.3">
      <c r="A183" s="18"/>
      <c r="B183" s="43" t="s">
        <v>43</v>
      </c>
      <c r="C183" s="44">
        <f>D182</f>
        <v>47</v>
      </c>
      <c r="D183" s="44">
        <v>47</v>
      </c>
      <c r="E183" s="44">
        <v>67</v>
      </c>
      <c r="F183" s="44">
        <v>146</v>
      </c>
      <c r="G183" s="70">
        <f t="shared" si="32"/>
        <v>9782</v>
      </c>
      <c r="H183" s="44">
        <f t="shared" ref="H183:H234" si="34">I182</f>
        <v>156</v>
      </c>
      <c r="I183" s="44">
        <v>162</v>
      </c>
      <c r="J183" s="44">
        <f t="shared" si="33"/>
        <v>6</v>
      </c>
      <c r="K183" s="44">
        <v>559</v>
      </c>
      <c r="L183" s="70">
        <f t="shared" si="31"/>
        <v>3354</v>
      </c>
      <c r="M183" s="70">
        <v>3731</v>
      </c>
      <c r="N183" s="70">
        <v>7997</v>
      </c>
      <c r="O183" s="46"/>
      <c r="P183" s="46"/>
      <c r="Q183" s="70">
        <v>15900</v>
      </c>
      <c r="R183" s="70"/>
      <c r="S183" s="70">
        <v>76410</v>
      </c>
      <c r="T183" s="70"/>
      <c r="U183" s="70">
        <f t="shared" si="25"/>
        <v>117174</v>
      </c>
      <c r="V183" s="46">
        <f t="shared" si="28"/>
        <v>0</v>
      </c>
      <c r="W183" s="46">
        <f t="shared" si="26"/>
        <v>117174</v>
      </c>
      <c r="X183" s="70">
        <v>101274</v>
      </c>
      <c r="Y183" s="46">
        <f t="shared" si="27"/>
        <v>15900</v>
      </c>
    </row>
    <row r="184" spans="1:27" ht="15.75" hidden="1" thickBot="1" x14ac:dyDescent="0.3">
      <c r="A184" s="18"/>
      <c r="B184" s="43" t="s">
        <v>44</v>
      </c>
      <c r="C184" s="44">
        <v>0</v>
      </c>
      <c r="D184" s="44">
        <v>21</v>
      </c>
      <c r="E184" s="44">
        <f t="shared" ref="E184:E234" si="35">D184-C184</f>
        <v>21</v>
      </c>
      <c r="F184" s="44">
        <v>146</v>
      </c>
      <c r="G184" s="70">
        <f t="shared" si="32"/>
        <v>3066</v>
      </c>
      <c r="H184" s="44">
        <f t="shared" si="34"/>
        <v>162</v>
      </c>
      <c r="I184" s="44">
        <v>162</v>
      </c>
      <c r="J184" s="44">
        <f t="shared" si="33"/>
        <v>0</v>
      </c>
      <c r="K184" s="44">
        <v>559</v>
      </c>
      <c r="L184" s="70">
        <f t="shared" si="31"/>
        <v>0</v>
      </c>
      <c r="M184" s="70">
        <v>3731</v>
      </c>
      <c r="N184" s="70">
        <v>7990</v>
      </c>
      <c r="O184" s="46"/>
      <c r="P184" s="46"/>
      <c r="Q184" s="70"/>
      <c r="R184" s="70"/>
      <c r="S184" s="70">
        <v>76410</v>
      </c>
      <c r="T184" s="70"/>
      <c r="U184" s="70">
        <f t="shared" si="25"/>
        <v>91197</v>
      </c>
      <c r="V184" s="46">
        <f t="shared" si="28"/>
        <v>15900</v>
      </c>
      <c r="W184" s="46">
        <f t="shared" si="26"/>
        <v>107097</v>
      </c>
      <c r="X184" s="70"/>
      <c r="Y184" s="46">
        <f t="shared" si="27"/>
        <v>107097</v>
      </c>
    </row>
    <row r="185" spans="1:27" ht="15.75" hidden="1" thickBot="1" x14ac:dyDescent="0.3">
      <c r="A185" s="18"/>
      <c r="B185" s="43" t="s">
        <v>45</v>
      </c>
      <c r="C185" s="44">
        <f t="shared" ref="C185:C234" si="36">D184</f>
        <v>21</v>
      </c>
      <c r="D185" s="44">
        <v>58</v>
      </c>
      <c r="E185" s="44">
        <f t="shared" si="35"/>
        <v>37</v>
      </c>
      <c r="F185" s="44">
        <v>146</v>
      </c>
      <c r="G185" s="70">
        <f t="shared" si="32"/>
        <v>5402</v>
      </c>
      <c r="H185" s="44">
        <f t="shared" si="34"/>
        <v>162</v>
      </c>
      <c r="I185" s="44">
        <v>162</v>
      </c>
      <c r="J185" s="44">
        <f t="shared" si="33"/>
        <v>0</v>
      </c>
      <c r="K185" s="44">
        <v>559</v>
      </c>
      <c r="L185" s="70">
        <f t="shared" si="31"/>
        <v>0</v>
      </c>
      <c r="M185" s="70">
        <v>3731</v>
      </c>
      <c r="N185" s="70">
        <v>8019</v>
      </c>
      <c r="O185" s="46"/>
      <c r="P185" s="46"/>
      <c r="Q185" s="70"/>
      <c r="R185" s="70"/>
      <c r="S185" s="70">
        <v>76410</v>
      </c>
      <c r="T185" s="70"/>
      <c r="U185" s="70">
        <f t="shared" si="25"/>
        <v>93562</v>
      </c>
      <c r="V185" s="46">
        <f t="shared" si="28"/>
        <v>107097</v>
      </c>
      <c r="W185" s="46">
        <f t="shared" si="26"/>
        <v>200659</v>
      </c>
      <c r="X185" s="70">
        <v>200659</v>
      </c>
      <c r="Y185" s="46">
        <f t="shared" si="27"/>
        <v>0</v>
      </c>
    </row>
    <row r="186" spans="1:27" ht="15.75" hidden="1" thickBot="1" x14ac:dyDescent="0.3">
      <c r="A186" s="18"/>
      <c r="B186" s="83" t="s">
        <v>46</v>
      </c>
      <c r="C186" s="84">
        <f t="shared" si="36"/>
        <v>58</v>
      </c>
      <c r="D186" s="84">
        <v>106</v>
      </c>
      <c r="E186" s="84">
        <f t="shared" si="35"/>
        <v>48</v>
      </c>
      <c r="F186" s="84">
        <v>146</v>
      </c>
      <c r="G186" s="35">
        <f t="shared" si="32"/>
        <v>7008</v>
      </c>
      <c r="H186" s="84">
        <f t="shared" si="34"/>
        <v>162</v>
      </c>
      <c r="I186" s="84">
        <v>164</v>
      </c>
      <c r="J186" s="84">
        <f t="shared" si="33"/>
        <v>2</v>
      </c>
      <c r="K186" s="84">
        <f t="shared" ref="K186:K210" si="37">IF(J186&lt;=120,559,IF(AND(J186&gt;=121,J186&lt;=150),739,IF(AND(J186&gt;=151,J186&lt;=200),1279,IF(J186&gt;=201,2359,))))</f>
        <v>559</v>
      </c>
      <c r="L186" s="35">
        <f t="shared" si="31"/>
        <v>1118</v>
      </c>
      <c r="M186" s="35">
        <v>3731</v>
      </c>
      <c r="N186" s="35">
        <v>8039</v>
      </c>
      <c r="O186" s="46"/>
      <c r="P186" s="46"/>
      <c r="Q186" s="35"/>
      <c r="R186" s="35"/>
      <c r="S186" s="35">
        <v>76410</v>
      </c>
      <c r="T186" s="35"/>
      <c r="U186" s="35">
        <f t="shared" si="25"/>
        <v>96306</v>
      </c>
      <c r="V186" s="36">
        <f t="shared" si="28"/>
        <v>0</v>
      </c>
      <c r="W186" s="36">
        <f t="shared" si="26"/>
        <v>96306</v>
      </c>
      <c r="X186" s="35"/>
      <c r="Y186" s="36">
        <f t="shared" si="27"/>
        <v>96306</v>
      </c>
    </row>
    <row r="187" spans="1:27" ht="15.75" hidden="1" thickBot="1" x14ac:dyDescent="0.3">
      <c r="A187">
        <v>2018</v>
      </c>
      <c r="B187" s="38" t="s">
        <v>35</v>
      </c>
      <c r="C187" s="39">
        <f t="shared" si="36"/>
        <v>106</v>
      </c>
      <c r="D187" s="39">
        <v>152</v>
      </c>
      <c r="E187" s="39">
        <f t="shared" si="35"/>
        <v>46</v>
      </c>
      <c r="F187" s="39">
        <v>146</v>
      </c>
      <c r="G187" s="69">
        <f t="shared" si="32"/>
        <v>6716</v>
      </c>
      <c r="H187" s="39">
        <f t="shared" si="34"/>
        <v>164</v>
      </c>
      <c r="I187" s="39">
        <v>167</v>
      </c>
      <c r="J187" s="39">
        <f t="shared" si="33"/>
        <v>3</v>
      </c>
      <c r="K187" s="39">
        <f t="shared" si="37"/>
        <v>559</v>
      </c>
      <c r="L187" s="69">
        <f t="shared" si="31"/>
        <v>1677</v>
      </c>
      <c r="M187" s="69">
        <v>3731</v>
      </c>
      <c r="N187" s="69">
        <v>8047</v>
      </c>
      <c r="O187" s="41"/>
      <c r="P187" s="41"/>
      <c r="Q187" s="69"/>
      <c r="R187" s="69"/>
      <c r="S187" s="69">
        <v>78144</v>
      </c>
      <c r="T187" s="69"/>
      <c r="U187" s="69">
        <f t="shared" si="25"/>
        <v>98315</v>
      </c>
      <c r="V187" s="41">
        <f t="shared" si="28"/>
        <v>96306</v>
      </c>
      <c r="W187" s="41">
        <f t="shared" si="26"/>
        <v>194621</v>
      </c>
      <c r="X187" s="69">
        <v>196621</v>
      </c>
      <c r="Y187" s="41">
        <f t="shared" si="27"/>
        <v>-2000</v>
      </c>
    </row>
    <row r="188" spans="1:27" ht="15.75" hidden="1" thickBot="1" x14ac:dyDescent="0.3">
      <c r="B188" s="43" t="s">
        <v>36</v>
      </c>
      <c r="C188" s="44">
        <f t="shared" si="36"/>
        <v>152</v>
      </c>
      <c r="D188" s="44">
        <v>197</v>
      </c>
      <c r="E188" s="44">
        <f t="shared" si="35"/>
        <v>45</v>
      </c>
      <c r="F188" s="44">
        <v>146</v>
      </c>
      <c r="G188" s="70">
        <f t="shared" si="32"/>
        <v>6570</v>
      </c>
      <c r="H188" s="44">
        <f t="shared" si="34"/>
        <v>167</v>
      </c>
      <c r="I188" s="44">
        <v>169</v>
      </c>
      <c r="J188" s="44">
        <f t="shared" si="33"/>
        <v>2</v>
      </c>
      <c r="K188" s="44">
        <f t="shared" si="37"/>
        <v>559</v>
      </c>
      <c r="L188" s="70">
        <f t="shared" si="31"/>
        <v>1118</v>
      </c>
      <c r="M188" s="70">
        <v>3731</v>
      </c>
      <c r="N188" s="70">
        <v>8077</v>
      </c>
      <c r="O188" s="46"/>
      <c r="P188" s="46"/>
      <c r="Q188" s="70"/>
      <c r="R188" s="70"/>
      <c r="S188" s="70">
        <v>78144</v>
      </c>
      <c r="T188" s="70"/>
      <c r="U188" s="70">
        <f t="shared" si="25"/>
        <v>97640</v>
      </c>
      <c r="V188" s="46">
        <f t="shared" si="28"/>
        <v>-2000</v>
      </c>
      <c r="W188" s="46">
        <f t="shared" si="26"/>
        <v>95640</v>
      </c>
      <c r="X188" s="70"/>
      <c r="Y188" s="46">
        <f t="shared" si="27"/>
        <v>95640</v>
      </c>
    </row>
    <row r="189" spans="1:27" ht="15.75" hidden="1" thickBot="1" x14ac:dyDescent="0.3">
      <c r="B189" s="43" t="s">
        <v>37</v>
      </c>
      <c r="C189" s="44">
        <f t="shared" si="36"/>
        <v>197</v>
      </c>
      <c r="D189" s="44">
        <v>208</v>
      </c>
      <c r="E189" s="44">
        <f t="shared" si="35"/>
        <v>11</v>
      </c>
      <c r="F189" s="44">
        <v>146</v>
      </c>
      <c r="G189" s="70">
        <f t="shared" si="32"/>
        <v>1606</v>
      </c>
      <c r="H189" s="44">
        <f t="shared" si="34"/>
        <v>169</v>
      </c>
      <c r="I189" s="44">
        <v>169</v>
      </c>
      <c r="J189" s="44">
        <f t="shared" si="33"/>
        <v>0</v>
      </c>
      <c r="K189" s="44">
        <f t="shared" si="37"/>
        <v>559</v>
      </c>
      <c r="L189" s="70">
        <f t="shared" si="31"/>
        <v>0</v>
      </c>
      <c r="M189" s="70">
        <v>3731</v>
      </c>
      <c r="N189" s="70">
        <v>8090</v>
      </c>
      <c r="O189" s="46"/>
      <c r="P189" s="46"/>
      <c r="Q189" s="70"/>
      <c r="R189" s="70"/>
      <c r="S189" s="70">
        <v>78144</v>
      </c>
      <c r="T189" s="70"/>
      <c r="U189" s="70">
        <f t="shared" si="25"/>
        <v>91571</v>
      </c>
      <c r="V189" s="46">
        <f t="shared" si="28"/>
        <v>95640</v>
      </c>
      <c r="W189" s="46">
        <f t="shared" si="26"/>
        <v>187211</v>
      </c>
      <c r="X189" s="70">
        <v>187211</v>
      </c>
      <c r="Y189" s="46">
        <f t="shared" si="27"/>
        <v>0</v>
      </c>
    </row>
    <row r="190" spans="1:27" ht="15.75" hidden="1" thickBot="1" x14ac:dyDescent="0.3">
      <c r="B190" s="43" t="s">
        <v>38</v>
      </c>
      <c r="C190" s="44">
        <f t="shared" si="36"/>
        <v>208</v>
      </c>
      <c r="D190" s="44">
        <v>208</v>
      </c>
      <c r="E190" s="44">
        <f t="shared" si="35"/>
        <v>0</v>
      </c>
      <c r="F190" s="44">
        <v>146</v>
      </c>
      <c r="G190" s="70">
        <f t="shared" si="32"/>
        <v>0</v>
      </c>
      <c r="H190" s="44">
        <f t="shared" si="34"/>
        <v>169</v>
      </c>
      <c r="I190" s="44">
        <v>169</v>
      </c>
      <c r="J190" s="44">
        <f t="shared" si="33"/>
        <v>0</v>
      </c>
      <c r="K190" s="44">
        <f t="shared" si="37"/>
        <v>559</v>
      </c>
      <c r="L190" s="70">
        <f t="shared" si="31"/>
        <v>0</v>
      </c>
      <c r="M190" s="70">
        <v>3731</v>
      </c>
      <c r="N190" s="70">
        <v>8101</v>
      </c>
      <c r="O190" s="46"/>
      <c r="P190" s="46"/>
      <c r="Q190" s="70"/>
      <c r="R190" s="70"/>
      <c r="S190" s="70">
        <v>78144</v>
      </c>
      <c r="T190" s="70"/>
      <c r="U190" s="70">
        <f t="shared" si="25"/>
        <v>89976</v>
      </c>
      <c r="V190" s="46">
        <f t="shared" si="28"/>
        <v>0</v>
      </c>
      <c r="W190" s="46">
        <f t="shared" si="26"/>
        <v>89976</v>
      </c>
      <c r="X190" s="70"/>
      <c r="Y190" s="46">
        <f t="shared" si="27"/>
        <v>89976</v>
      </c>
    </row>
    <row r="191" spans="1:27" ht="15.75" hidden="1" thickBot="1" x14ac:dyDescent="0.3">
      <c r="B191" s="43" t="s">
        <v>39</v>
      </c>
      <c r="C191" s="44">
        <f t="shared" si="36"/>
        <v>208</v>
      </c>
      <c r="D191" s="44">
        <v>208</v>
      </c>
      <c r="E191" s="44">
        <f t="shared" si="35"/>
        <v>0</v>
      </c>
      <c r="F191" s="44">
        <v>146</v>
      </c>
      <c r="G191" s="70">
        <f t="shared" si="32"/>
        <v>0</v>
      </c>
      <c r="H191" s="44">
        <f t="shared" si="34"/>
        <v>169</v>
      </c>
      <c r="I191" s="44">
        <v>169</v>
      </c>
      <c r="J191" s="44">
        <f t="shared" si="33"/>
        <v>0</v>
      </c>
      <c r="K191" s="44">
        <f t="shared" si="37"/>
        <v>559</v>
      </c>
      <c r="L191" s="70">
        <f t="shared" si="31"/>
        <v>0</v>
      </c>
      <c r="M191" s="70">
        <v>3731</v>
      </c>
      <c r="N191" s="70">
        <v>8123</v>
      </c>
      <c r="O191" s="46"/>
      <c r="P191" s="46"/>
      <c r="Q191" s="70"/>
      <c r="R191" s="70"/>
      <c r="S191" s="70">
        <v>78144</v>
      </c>
      <c r="T191" s="70"/>
      <c r="U191" s="70">
        <f t="shared" si="25"/>
        <v>89998</v>
      </c>
      <c r="V191" s="46">
        <f t="shared" si="28"/>
        <v>89976</v>
      </c>
      <c r="W191" s="46">
        <f t="shared" si="26"/>
        <v>179974</v>
      </c>
      <c r="X191" s="70">
        <v>179974</v>
      </c>
      <c r="Y191" s="46">
        <f t="shared" si="27"/>
        <v>0</v>
      </c>
    </row>
    <row r="192" spans="1:27" ht="15.75" hidden="1" thickBot="1" x14ac:dyDescent="0.3">
      <c r="B192" s="43" t="s">
        <v>40</v>
      </c>
      <c r="C192" s="44">
        <f t="shared" si="36"/>
        <v>208</v>
      </c>
      <c r="D192" s="44">
        <v>208</v>
      </c>
      <c r="E192" s="44">
        <f t="shared" si="35"/>
        <v>0</v>
      </c>
      <c r="F192" s="44">
        <v>146</v>
      </c>
      <c r="G192" s="70">
        <f t="shared" si="32"/>
        <v>0</v>
      </c>
      <c r="H192" s="44">
        <f t="shared" si="34"/>
        <v>169</v>
      </c>
      <c r="I192" s="44">
        <v>169</v>
      </c>
      <c r="J192" s="44">
        <f t="shared" si="33"/>
        <v>0</v>
      </c>
      <c r="K192" s="44">
        <f t="shared" si="37"/>
        <v>559</v>
      </c>
      <c r="L192" s="70">
        <f t="shared" si="31"/>
        <v>0</v>
      </c>
      <c r="M192" s="70">
        <v>3731</v>
      </c>
      <c r="N192" s="70">
        <v>8148</v>
      </c>
      <c r="O192" s="46"/>
      <c r="P192" s="46"/>
      <c r="Q192" s="70"/>
      <c r="R192" s="70"/>
      <c r="S192" s="70">
        <v>78144</v>
      </c>
      <c r="T192" s="70"/>
      <c r="U192" s="70">
        <f t="shared" si="25"/>
        <v>90023</v>
      </c>
      <c r="V192" s="46">
        <f t="shared" si="28"/>
        <v>0</v>
      </c>
      <c r="W192" s="46">
        <f t="shared" si="26"/>
        <v>90023</v>
      </c>
      <c r="X192" s="70"/>
      <c r="Y192" s="46">
        <f t="shared" si="27"/>
        <v>90023</v>
      </c>
    </row>
    <row r="193" spans="1:25" ht="15.75" hidden="1" thickBot="1" x14ac:dyDescent="0.3">
      <c r="B193" s="43" t="s">
        <v>41</v>
      </c>
      <c r="C193" s="44">
        <f t="shared" si="36"/>
        <v>208</v>
      </c>
      <c r="D193" s="44">
        <v>208</v>
      </c>
      <c r="E193" s="44">
        <f t="shared" si="35"/>
        <v>0</v>
      </c>
      <c r="F193" s="44">
        <v>146</v>
      </c>
      <c r="G193" s="70">
        <f t="shared" si="32"/>
        <v>0</v>
      </c>
      <c r="H193" s="44">
        <f t="shared" si="34"/>
        <v>169</v>
      </c>
      <c r="I193" s="44">
        <v>169</v>
      </c>
      <c r="J193" s="44">
        <f t="shared" si="33"/>
        <v>0</v>
      </c>
      <c r="K193" s="44">
        <f t="shared" si="37"/>
        <v>559</v>
      </c>
      <c r="L193" s="70">
        <f t="shared" si="31"/>
        <v>0</v>
      </c>
      <c r="M193" s="70">
        <v>3731</v>
      </c>
      <c r="N193" s="70">
        <v>8161</v>
      </c>
      <c r="O193" s="46"/>
      <c r="P193" s="46"/>
      <c r="Q193" s="70"/>
      <c r="R193" s="70"/>
      <c r="S193" s="70">
        <v>78144</v>
      </c>
      <c r="T193" s="70"/>
      <c r="U193" s="70">
        <f t="shared" ref="U193:U222" si="38">G193+L193+M193+R193+S193+N193+Q193+T193</f>
        <v>90036</v>
      </c>
      <c r="V193" s="46">
        <f t="shared" si="28"/>
        <v>90023</v>
      </c>
      <c r="W193" s="46">
        <f t="shared" ref="W193:W234" si="39">U193+V193</f>
        <v>180059</v>
      </c>
      <c r="X193" s="70">
        <v>180059</v>
      </c>
      <c r="Y193" s="46">
        <f t="shared" ref="Y193:Y231" si="40">W193-X193</f>
        <v>0</v>
      </c>
    </row>
    <row r="194" spans="1:25" ht="15.75" hidden="1" thickBot="1" x14ac:dyDescent="0.3">
      <c r="B194" s="43" t="s">
        <v>42</v>
      </c>
      <c r="C194" s="44">
        <f t="shared" si="36"/>
        <v>208</v>
      </c>
      <c r="D194" s="44">
        <v>208</v>
      </c>
      <c r="E194" s="44">
        <f t="shared" si="35"/>
        <v>0</v>
      </c>
      <c r="F194" s="44">
        <v>146</v>
      </c>
      <c r="G194" s="70">
        <f t="shared" si="32"/>
        <v>0</v>
      </c>
      <c r="H194" s="44">
        <f t="shared" si="34"/>
        <v>169</v>
      </c>
      <c r="I194" s="44">
        <v>169</v>
      </c>
      <c r="J194" s="44">
        <f t="shared" si="33"/>
        <v>0</v>
      </c>
      <c r="K194" s="44">
        <f t="shared" si="37"/>
        <v>559</v>
      </c>
      <c r="L194" s="70">
        <f t="shared" si="31"/>
        <v>0</v>
      </c>
      <c r="M194" s="70">
        <v>3731</v>
      </c>
      <c r="N194" s="70">
        <v>8186</v>
      </c>
      <c r="O194" s="46"/>
      <c r="P194" s="46"/>
      <c r="Q194" s="70"/>
      <c r="R194" s="70"/>
      <c r="S194" s="70">
        <v>78144</v>
      </c>
      <c r="T194" s="70"/>
      <c r="U194" s="70">
        <f t="shared" si="38"/>
        <v>90061</v>
      </c>
      <c r="V194" s="46">
        <f t="shared" si="28"/>
        <v>0</v>
      </c>
      <c r="W194" s="46">
        <f t="shared" si="39"/>
        <v>90061</v>
      </c>
      <c r="X194" s="73"/>
      <c r="Y194" s="46">
        <f t="shared" si="40"/>
        <v>90061</v>
      </c>
    </row>
    <row r="195" spans="1:25" ht="15.75" hidden="1" thickBot="1" x14ac:dyDescent="0.3">
      <c r="B195" s="43" t="s">
        <v>43</v>
      </c>
      <c r="C195" s="44">
        <f t="shared" si="36"/>
        <v>208</v>
      </c>
      <c r="D195" s="44">
        <v>208</v>
      </c>
      <c r="E195" s="44">
        <f t="shared" si="35"/>
        <v>0</v>
      </c>
      <c r="F195" s="44">
        <v>146</v>
      </c>
      <c r="G195" s="70">
        <f t="shared" si="32"/>
        <v>0</v>
      </c>
      <c r="H195" s="44">
        <f t="shared" si="34"/>
        <v>169</v>
      </c>
      <c r="I195" s="44">
        <v>169</v>
      </c>
      <c r="J195" s="44">
        <f t="shared" si="33"/>
        <v>0</v>
      </c>
      <c r="K195" s="44">
        <f t="shared" si="37"/>
        <v>559</v>
      </c>
      <c r="L195" s="70">
        <f t="shared" si="31"/>
        <v>0</v>
      </c>
      <c r="M195" s="70">
        <v>3731</v>
      </c>
      <c r="N195" s="70">
        <v>8207</v>
      </c>
      <c r="O195" s="46"/>
      <c r="P195" s="46"/>
      <c r="Q195" s="70"/>
      <c r="R195" s="70"/>
      <c r="S195" s="70">
        <v>78144</v>
      </c>
      <c r="T195" s="70"/>
      <c r="U195" s="70">
        <f t="shared" si="38"/>
        <v>90082</v>
      </c>
      <c r="V195" s="46">
        <f t="shared" si="28"/>
        <v>90061</v>
      </c>
      <c r="W195" s="46">
        <f t="shared" si="39"/>
        <v>180143</v>
      </c>
      <c r="X195" s="73">
        <v>180143</v>
      </c>
      <c r="Y195" s="46">
        <f t="shared" si="40"/>
        <v>0</v>
      </c>
    </row>
    <row r="196" spans="1:25" ht="15.75" hidden="1" thickBot="1" x14ac:dyDescent="0.3">
      <c r="B196" s="43" t="s">
        <v>44</v>
      </c>
      <c r="C196" s="44">
        <f t="shared" si="36"/>
        <v>208</v>
      </c>
      <c r="D196" s="44">
        <v>208</v>
      </c>
      <c r="E196" s="44">
        <f t="shared" si="35"/>
        <v>0</v>
      </c>
      <c r="F196" s="44">
        <v>146</v>
      </c>
      <c r="G196" s="70">
        <f t="shared" si="32"/>
        <v>0</v>
      </c>
      <c r="H196" s="44">
        <f t="shared" si="34"/>
        <v>169</v>
      </c>
      <c r="I196" s="44">
        <v>169</v>
      </c>
      <c r="J196" s="44">
        <f t="shared" si="33"/>
        <v>0</v>
      </c>
      <c r="K196" s="44">
        <f t="shared" si="37"/>
        <v>559</v>
      </c>
      <c r="L196" s="70">
        <f t="shared" si="31"/>
        <v>0</v>
      </c>
      <c r="M196" s="70">
        <v>3731</v>
      </c>
      <c r="N196" s="70">
        <v>8230</v>
      </c>
      <c r="O196" s="46"/>
      <c r="P196" s="46"/>
      <c r="Q196" s="70"/>
      <c r="R196" s="70"/>
      <c r="S196" s="70">
        <v>78144</v>
      </c>
      <c r="T196" s="46">
        <v>55066</v>
      </c>
      <c r="U196" s="70">
        <f t="shared" si="38"/>
        <v>145171</v>
      </c>
      <c r="V196" s="46">
        <f t="shared" si="28"/>
        <v>0</v>
      </c>
      <c r="W196" s="46">
        <f t="shared" si="39"/>
        <v>145171</v>
      </c>
      <c r="X196" s="73"/>
      <c r="Y196" s="46">
        <f t="shared" si="40"/>
        <v>145171</v>
      </c>
    </row>
    <row r="197" spans="1:25" ht="15.75" hidden="1" thickBot="1" x14ac:dyDescent="0.3">
      <c r="B197" s="43" t="s">
        <v>45</v>
      </c>
      <c r="C197" s="44">
        <f t="shared" si="36"/>
        <v>208</v>
      </c>
      <c r="D197" s="44">
        <v>237</v>
      </c>
      <c r="E197" s="44">
        <f t="shared" si="35"/>
        <v>29</v>
      </c>
      <c r="F197" s="44">
        <v>146</v>
      </c>
      <c r="G197" s="70">
        <f t="shared" si="32"/>
        <v>4234</v>
      </c>
      <c r="H197" s="44">
        <f t="shared" si="34"/>
        <v>169</v>
      </c>
      <c r="I197" s="44">
        <v>170</v>
      </c>
      <c r="J197" s="44">
        <f t="shared" si="33"/>
        <v>1</v>
      </c>
      <c r="K197" s="44">
        <f t="shared" si="37"/>
        <v>559</v>
      </c>
      <c r="L197" s="70">
        <f t="shared" si="31"/>
        <v>559</v>
      </c>
      <c r="M197" s="70">
        <v>3731</v>
      </c>
      <c r="N197" s="70">
        <v>8260</v>
      </c>
      <c r="O197" s="46"/>
      <c r="P197" s="46"/>
      <c r="Q197" s="70"/>
      <c r="R197" s="70"/>
      <c r="S197" s="70">
        <v>78144</v>
      </c>
      <c r="T197" s="46">
        <v>55132</v>
      </c>
      <c r="U197" s="70">
        <f t="shared" si="38"/>
        <v>150060</v>
      </c>
      <c r="V197" s="46">
        <f t="shared" si="28"/>
        <v>145171</v>
      </c>
      <c r="W197" s="46">
        <f t="shared" si="39"/>
        <v>295231</v>
      </c>
      <c r="X197" s="73">
        <v>295231</v>
      </c>
      <c r="Y197" s="46">
        <f t="shared" si="40"/>
        <v>0</v>
      </c>
    </row>
    <row r="198" spans="1:25" ht="15.75" hidden="1" thickBot="1" x14ac:dyDescent="0.3">
      <c r="B198" s="43" t="s">
        <v>46</v>
      </c>
      <c r="C198" s="44">
        <f t="shared" si="36"/>
        <v>237</v>
      </c>
      <c r="D198" s="44">
        <v>269</v>
      </c>
      <c r="E198" s="44">
        <f t="shared" si="35"/>
        <v>32</v>
      </c>
      <c r="F198" s="44">
        <v>146</v>
      </c>
      <c r="G198" s="70">
        <f t="shared" si="32"/>
        <v>4672</v>
      </c>
      <c r="H198" s="44">
        <f t="shared" si="34"/>
        <v>170</v>
      </c>
      <c r="I198" s="44">
        <v>171</v>
      </c>
      <c r="J198" s="44">
        <f t="shared" si="33"/>
        <v>1</v>
      </c>
      <c r="K198" s="44">
        <f t="shared" si="37"/>
        <v>559</v>
      </c>
      <c r="L198" s="70">
        <f t="shared" si="31"/>
        <v>559</v>
      </c>
      <c r="M198" s="70">
        <v>3731</v>
      </c>
      <c r="N198" s="70">
        <v>8270</v>
      </c>
      <c r="O198" s="36"/>
      <c r="P198" s="36"/>
      <c r="Q198" s="70"/>
      <c r="R198" s="70"/>
      <c r="S198" s="70">
        <v>78144</v>
      </c>
      <c r="T198" s="70"/>
      <c r="U198" s="70">
        <f t="shared" si="38"/>
        <v>95376</v>
      </c>
      <c r="V198" s="46">
        <f t="shared" ref="V198:V234" si="41">Y197</f>
        <v>0</v>
      </c>
      <c r="W198" s="46">
        <f t="shared" si="39"/>
        <v>95376</v>
      </c>
      <c r="X198" s="73"/>
      <c r="Y198" s="46">
        <f t="shared" si="40"/>
        <v>95376</v>
      </c>
    </row>
    <row r="199" spans="1:25" ht="15.75" hidden="1" thickBot="1" x14ac:dyDescent="0.3">
      <c r="A199">
        <v>2019</v>
      </c>
      <c r="B199" s="38" t="s">
        <v>35</v>
      </c>
      <c r="C199" s="39">
        <f t="shared" si="36"/>
        <v>269</v>
      </c>
      <c r="D199" s="39">
        <v>319</v>
      </c>
      <c r="E199" s="39">
        <f t="shared" si="35"/>
        <v>50</v>
      </c>
      <c r="F199" s="39">
        <v>146</v>
      </c>
      <c r="G199" s="69">
        <f t="shared" si="32"/>
        <v>7300</v>
      </c>
      <c r="H199" s="39">
        <f t="shared" si="34"/>
        <v>171</v>
      </c>
      <c r="I199" s="39">
        <v>179</v>
      </c>
      <c r="J199" s="39">
        <f t="shared" si="33"/>
        <v>8</v>
      </c>
      <c r="K199" s="39">
        <f t="shared" si="37"/>
        <v>559</v>
      </c>
      <c r="L199" s="69">
        <f t="shared" si="31"/>
        <v>4472</v>
      </c>
      <c r="M199" s="69">
        <v>3828</v>
      </c>
      <c r="N199" s="69">
        <v>8264</v>
      </c>
      <c r="O199" s="41"/>
      <c r="P199" s="41"/>
      <c r="Q199" s="69"/>
      <c r="R199" s="69"/>
      <c r="S199" s="69">
        <v>80176</v>
      </c>
      <c r="T199" s="69"/>
      <c r="U199" s="69">
        <f t="shared" si="38"/>
        <v>104040</v>
      </c>
      <c r="V199" s="41">
        <f t="shared" si="41"/>
        <v>95376</v>
      </c>
      <c r="W199" s="41">
        <f t="shared" si="39"/>
        <v>199416</v>
      </c>
      <c r="X199" s="74">
        <v>199416</v>
      </c>
      <c r="Y199" s="41">
        <f t="shared" si="40"/>
        <v>0</v>
      </c>
    </row>
    <row r="200" spans="1:25" ht="15.75" hidden="1" thickBot="1" x14ac:dyDescent="0.3">
      <c r="B200" s="43" t="s">
        <v>36</v>
      </c>
      <c r="C200" s="44">
        <f t="shared" si="36"/>
        <v>319</v>
      </c>
      <c r="D200" s="44">
        <v>383</v>
      </c>
      <c r="E200" s="44">
        <f t="shared" si="35"/>
        <v>64</v>
      </c>
      <c r="F200" s="44">
        <v>146</v>
      </c>
      <c r="G200" s="70">
        <f t="shared" si="32"/>
        <v>9344</v>
      </c>
      <c r="H200" s="44">
        <f t="shared" si="34"/>
        <v>179</v>
      </c>
      <c r="I200" s="44">
        <v>186</v>
      </c>
      <c r="J200" s="44">
        <f t="shared" si="33"/>
        <v>7</v>
      </c>
      <c r="K200" s="44">
        <f t="shared" si="37"/>
        <v>559</v>
      </c>
      <c r="L200" s="70">
        <f t="shared" si="31"/>
        <v>3913</v>
      </c>
      <c r="M200" s="70">
        <v>3828</v>
      </c>
      <c r="N200" s="70">
        <v>8267</v>
      </c>
      <c r="O200" s="46"/>
      <c r="P200" s="46"/>
      <c r="Q200" s="70"/>
      <c r="R200" s="70"/>
      <c r="S200" s="70">
        <v>80176</v>
      </c>
      <c r="T200" s="70"/>
      <c r="U200" s="70">
        <f t="shared" si="38"/>
        <v>105528</v>
      </c>
      <c r="V200" s="46">
        <f t="shared" si="41"/>
        <v>0</v>
      </c>
      <c r="W200" s="46">
        <f t="shared" si="39"/>
        <v>105528</v>
      </c>
      <c r="X200" s="73">
        <v>105528</v>
      </c>
      <c r="Y200" s="46">
        <f t="shared" si="40"/>
        <v>0</v>
      </c>
    </row>
    <row r="201" spans="1:25" ht="15.75" hidden="1" thickBot="1" x14ac:dyDescent="0.3">
      <c r="B201" s="43" t="s">
        <v>37</v>
      </c>
      <c r="C201" s="44">
        <f t="shared" si="36"/>
        <v>383</v>
      </c>
      <c r="D201" s="44">
        <v>428</v>
      </c>
      <c r="E201" s="44">
        <f t="shared" si="35"/>
        <v>45</v>
      </c>
      <c r="F201" s="44">
        <v>146</v>
      </c>
      <c r="G201" s="70">
        <f t="shared" si="32"/>
        <v>6570</v>
      </c>
      <c r="H201" s="44">
        <f t="shared" si="34"/>
        <v>186</v>
      </c>
      <c r="I201" s="44">
        <v>191</v>
      </c>
      <c r="J201" s="44">
        <f t="shared" si="33"/>
        <v>5</v>
      </c>
      <c r="K201" s="44">
        <f t="shared" si="37"/>
        <v>559</v>
      </c>
      <c r="L201" s="70">
        <f t="shared" si="31"/>
        <v>2795</v>
      </c>
      <c r="M201" s="70">
        <v>3828</v>
      </c>
      <c r="N201" s="70">
        <v>8270</v>
      </c>
      <c r="O201" s="46"/>
      <c r="P201" s="46"/>
      <c r="Q201" s="70"/>
      <c r="R201" s="70"/>
      <c r="S201" s="70">
        <v>80176</v>
      </c>
      <c r="T201" s="46"/>
      <c r="U201" s="70">
        <f t="shared" si="38"/>
        <v>101639</v>
      </c>
      <c r="V201" s="46">
        <f t="shared" si="41"/>
        <v>0</v>
      </c>
      <c r="W201" s="46">
        <f t="shared" si="39"/>
        <v>101639</v>
      </c>
      <c r="X201" s="135"/>
      <c r="Y201" s="46">
        <f t="shared" si="40"/>
        <v>101639</v>
      </c>
    </row>
    <row r="202" spans="1:25" ht="15.75" hidden="1" thickBot="1" x14ac:dyDescent="0.3">
      <c r="B202" s="43" t="s">
        <v>38</v>
      </c>
      <c r="C202" s="44">
        <f t="shared" si="36"/>
        <v>428</v>
      </c>
      <c r="D202" s="44">
        <v>539</v>
      </c>
      <c r="E202" s="44">
        <f t="shared" si="35"/>
        <v>111</v>
      </c>
      <c r="F202" s="44">
        <v>146</v>
      </c>
      <c r="G202" s="70">
        <f t="shared" si="32"/>
        <v>16206</v>
      </c>
      <c r="H202" s="44">
        <f t="shared" si="34"/>
        <v>191</v>
      </c>
      <c r="I202" s="44">
        <v>209</v>
      </c>
      <c r="J202" s="44">
        <f t="shared" si="33"/>
        <v>18</v>
      </c>
      <c r="K202" s="44">
        <f t="shared" si="37"/>
        <v>559</v>
      </c>
      <c r="L202" s="70">
        <f t="shared" si="31"/>
        <v>10062</v>
      </c>
      <c r="M202" s="70">
        <v>3828</v>
      </c>
      <c r="N202" s="70">
        <v>8299</v>
      </c>
      <c r="O202" s="46"/>
      <c r="P202" s="46"/>
      <c r="Q202" s="70"/>
      <c r="R202" s="70"/>
      <c r="S202" s="70">
        <v>80176</v>
      </c>
      <c r="T202" s="46"/>
      <c r="U202" s="70">
        <f t="shared" si="38"/>
        <v>118571</v>
      </c>
      <c r="V202" s="46">
        <f t="shared" si="41"/>
        <v>101639</v>
      </c>
      <c r="W202" s="46">
        <f t="shared" si="39"/>
        <v>220210</v>
      </c>
      <c r="X202" s="135">
        <v>220210</v>
      </c>
      <c r="Y202" s="46">
        <f t="shared" si="40"/>
        <v>0</v>
      </c>
    </row>
    <row r="203" spans="1:25" ht="15.75" hidden="1" thickBot="1" x14ac:dyDescent="0.3">
      <c r="B203" s="43" t="s">
        <v>39</v>
      </c>
      <c r="C203" s="44">
        <f t="shared" si="36"/>
        <v>539</v>
      </c>
      <c r="D203" s="44">
        <v>745</v>
      </c>
      <c r="E203" s="44">
        <f t="shared" si="35"/>
        <v>206</v>
      </c>
      <c r="F203" s="44">
        <v>146</v>
      </c>
      <c r="G203" s="70">
        <f t="shared" si="32"/>
        <v>30076</v>
      </c>
      <c r="H203" s="44">
        <f t="shared" si="34"/>
        <v>209</v>
      </c>
      <c r="I203" s="44">
        <v>239</v>
      </c>
      <c r="J203" s="44">
        <f t="shared" si="33"/>
        <v>30</v>
      </c>
      <c r="K203" s="44">
        <f t="shared" si="37"/>
        <v>559</v>
      </c>
      <c r="L203" s="70">
        <f t="shared" si="31"/>
        <v>16770</v>
      </c>
      <c r="M203" s="70">
        <v>3828</v>
      </c>
      <c r="N203" s="70">
        <v>8329</v>
      </c>
      <c r="O203" s="104"/>
      <c r="P203" s="104"/>
      <c r="Q203" s="70"/>
      <c r="R203" s="70"/>
      <c r="S203" s="70">
        <v>80176</v>
      </c>
      <c r="T203" s="70"/>
      <c r="U203" s="70">
        <f t="shared" si="38"/>
        <v>139179</v>
      </c>
      <c r="V203" s="46">
        <f t="shared" si="41"/>
        <v>0</v>
      </c>
      <c r="W203" s="46">
        <f t="shared" si="39"/>
        <v>139179</v>
      </c>
      <c r="X203" s="135"/>
      <c r="Y203" s="46">
        <f t="shared" si="40"/>
        <v>139179</v>
      </c>
    </row>
    <row r="204" spans="1:25" ht="15.75" hidden="1" thickBot="1" x14ac:dyDescent="0.3">
      <c r="B204" s="43" t="s">
        <v>40</v>
      </c>
      <c r="C204" s="44">
        <f t="shared" si="36"/>
        <v>745</v>
      </c>
      <c r="D204" s="44">
        <v>996</v>
      </c>
      <c r="E204" s="44">
        <f t="shared" si="35"/>
        <v>251</v>
      </c>
      <c r="F204" s="44">
        <v>146</v>
      </c>
      <c r="G204" s="70">
        <f t="shared" si="32"/>
        <v>36646</v>
      </c>
      <c r="H204" s="44">
        <f t="shared" si="34"/>
        <v>239</v>
      </c>
      <c r="I204" s="44">
        <v>259</v>
      </c>
      <c r="J204" s="44">
        <f t="shared" si="33"/>
        <v>20</v>
      </c>
      <c r="K204" s="44">
        <f t="shared" si="37"/>
        <v>559</v>
      </c>
      <c r="L204" s="70">
        <f t="shared" si="31"/>
        <v>11180</v>
      </c>
      <c r="M204" s="70">
        <v>3828</v>
      </c>
      <c r="N204" s="70">
        <v>8371</v>
      </c>
      <c r="O204" s="46"/>
      <c r="P204" s="46"/>
      <c r="Q204" s="70"/>
      <c r="R204" s="70"/>
      <c r="S204" s="70">
        <v>80176</v>
      </c>
      <c r="T204" s="70"/>
      <c r="U204" s="70">
        <f t="shared" si="38"/>
        <v>140201</v>
      </c>
      <c r="V204" s="46">
        <f t="shared" si="41"/>
        <v>139179</v>
      </c>
      <c r="W204" s="46">
        <f t="shared" si="39"/>
        <v>279380</v>
      </c>
      <c r="X204" s="135">
        <v>279380</v>
      </c>
      <c r="Y204" s="46">
        <f t="shared" si="40"/>
        <v>0</v>
      </c>
    </row>
    <row r="205" spans="1:25" ht="15.75" hidden="1" thickBot="1" x14ac:dyDescent="0.3">
      <c r="B205" s="43" t="s">
        <v>41</v>
      </c>
      <c r="C205" s="44">
        <f t="shared" si="36"/>
        <v>996</v>
      </c>
      <c r="D205" s="44">
        <v>1249</v>
      </c>
      <c r="E205" s="44">
        <f t="shared" si="35"/>
        <v>253</v>
      </c>
      <c r="F205" s="44">
        <v>146</v>
      </c>
      <c r="G205" s="70">
        <f t="shared" si="32"/>
        <v>36938</v>
      </c>
      <c r="H205" s="44">
        <f t="shared" si="34"/>
        <v>259</v>
      </c>
      <c r="I205" s="44">
        <v>283</v>
      </c>
      <c r="J205" s="44">
        <f t="shared" si="33"/>
        <v>24</v>
      </c>
      <c r="K205" s="44">
        <f t="shared" si="37"/>
        <v>559</v>
      </c>
      <c r="L205" s="70">
        <f t="shared" si="31"/>
        <v>13416</v>
      </c>
      <c r="M205" s="70">
        <v>3828</v>
      </c>
      <c r="N205" s="70">
        <v>8386</v>
      </c>
      <c r="O205" s="46"/>
      <c r="P205" s="46"/>
      <c r="Q205" s="70"/>
      <c r="R205" s="70"/>
      <c r="S205" s="70">
        <v>80176</v>
      </c>
      <c r="T205" s="70"/>
      <c r="U205" s="70">
        <f t="shared" si="38"/>
        <v>142744</v>
      </c>
      <c r="V205" s="46">
        <f t="shared" si="41"/>
        <v>0</v>
      </c>
      <c r="W205" s="46">
        <f t="shared" si="39"/>
        <v>142744</v>
      </c>
      <c r="X205" s="135"/>
      <c r="Y205" s="46">
        <f t="shared" si="40"/>
        <v>142744</v>
      </c>
    </row>
    <row r="206" spans="1:25" ht="15.75" hidden="1" thickBot="1" x14ac:dyDescent="0.3">
      <c r="B206" s="43" t="s">
        <v>42</v>
      </c>
      <c r="C206" s="44">
        <f t="shared" si="36"/>
        <v>1249</v>
      </c>
      <c r="D206" s="44">
        <v>1446</v>
      </c>
      <c r="E206" s="44">
        <f t="shared" si="35"/>
        <v>197</v>
      </c>
      <c r="F206" s="44">
        <v>146</v>
      </c>
      <c r="G206" s="70">
        <f t="shared" si="32"/>
        <v>28762</v>
      </c>
      <c r="H206" s="44">
        <f t="shared" si="34"/>
        <v>283</v>
      </c>
      <c r="I206" s="44">
        <v>309</v>
      </c>
      <c r="J206" s="44">
        <f t="shared" si="33"/>
        <v>26</v>
      </c>
      <c r="K206" s="44">
        <f t="shared" si="37"/>
        <v>559</v>
      </c>
      <c r="L206" s="70">
        <f t="shared" si="31"/>
        <v>14534</v>
      </c>
      <c r="M206" s="70">
        <v>3828</v>
      </c>
      <c r="N206" s="70">
        <v>8398</v>
      </c>
      <c r="O206" s="46"/>
      <c r="P206" s="46"/>
      <c r="Q206" s="70"/>
      <c r="R206" s="70"/>
      <c r="S206" s="70">
        <v>80176</v>
      </c>
      <c r="T206" s="70"/>
      <c r="U206" s="70">
        <f t="shared" si="38"/>
        <v>135698</v>
      </c>
      <c r="V206" s="46">
        <f t="shared" si="41"/>
        <v>142744</v>
      </c>
      <c r="W206" s="46">
        <f t="shared" si="39"/>
        <v>278442</v>
      </c>
      <c r="X206" s="135">
        <v>278442</v>
      </c>
      <c r="Y206" s="46">
        <f t="shared" si="40"/>
        <v>0</v>
      </c>
    </row>
    <row r="207" spans="1:25" ht="15.75" hidden="1" thickBot="1" x14ac:dyDescent="0.3">
      <c r="B207" s="43" t="s">
        <v>43</v>
      </c>
      <c r="C207" s="44">
        <f t="shared" si="36"/>
        <v>1446</v>
      </c>
      <c r="D207" s="44">
        <v>1586</v>
      </c>
      <c r="E207" s="44">
        <f t="shared" si="35"/>
        <v>140</v>
      </c>
      <c r="F207" s="44">
        <v>146</v>
      </c>
      <c r="G207" s="70">
        <f t="shared" si="32"/>
        <v>20440</v>
      </c>
      <c r="H207" s="44">
        <f t="shared" si="34"/>
        <v>309</v>
      </c>
      <c r="I207" s="44">
        <v>337</v>
      </c>
      <c r="J207" s="44">
        <f t="shared" si="33"/>
        <v>28</v>
      </c>
      <c r="K207" s="44">
        <f t="shared" si="37"/>
        <v>559</v>
      </c>
      <c r="L207" s="70">
        <f t="shared" si="31"/>
        <v>15652</v>
      </c>
      <c r="M207" s="70">
        <v>3828</v>
      </c>
      <c r="N207" s="70">
        <v>8415</v>
      </c>
      <c r="O207" s="46"/>
      <c r="P207" s="46"/>
      <c r="Q207" s="70"/>
      <c r="R207" s="70"/>
      <c r="S207" s="70">
        <v>80176</v>
      </c>
      <c r="T207" s="138"/>
      <c r="U207" s="70">
        <f t="shared" si="38"/>
        <v>128511</v>
      </c>
      <c r="V207" s="46">
        <f t="shared" si="41"/>
        <v>0</v>
      </c>
      <c r="W207" s="46">
        <f t="shared" si="39"/>
        <v>128511</v>
      </c>
      <c r="X207" s="135"/>
      <c r="Y207" s="46">
        <f t="shared" si="40"/>
        <v>128511</v>
      </c>
    </row>
    <row r="208" spans="1:25" ht="15.75" hidden="1" thickBot="1" x14ac:dyDescent="0.3">
      <c r="B208" s="43" t="s">
        <v>44</v>
      </c>
      <c r="C208" s="44">
        <f t="shared" si="36"/>
        <v>1586</v>
      </c>
      <c r="D208" s="44">
        <v>1676</v>
      </c>
      <c r="E208" s="44">
        <f t="shared" si="35"/>
        <v>90</v>
      </c>
      <c r="F208" s="44">
        <v>146</v>
      </c>
      <c r="G208" s="70">
        <f t="shared" si="32"/>
        <v>13140</v>
      </c>
      <c r="H208" s="44">
        <f t="shared" si="34"/>
        <v>337</v>
      </c>
      <c r="I208" s="44">
        <v>365</v>
      </c>
      <c r="J208" s="44">
        <f t="shared" si="33"/>
        <v>28</v>
      </c>
      <c r="K208" s="44">
        <f t="shared" si="37"/>
        <v>559</v>
      </c>
      <c r="L208" s="70">
        <f t="shared" si="31"/>
        <v>15652</v>
      </c>
      <c r="M208" s="70">
        <v>3828</v>
      </c>
      <c r="N208" s="70">
        <v>8420</v>
      </c>
      <c r="O208" s="46"/>
      <c r="P208" s="46"/>
      <c r="Q208" s="70"/>
      <c r="R208" s="70"/>
      <c r="S208" s="70">
        <v>80176</v>
      </c>
      <c r="T208" s="70"/>
      <c r="U208" s="70">
        <f t="shared" si="38"/>
        <v>121216</v>
      </c>
      <c r="V208" s="46">
        <f t="shared" si="41"/>
        <v>128511</v>
      </c>
      <c r="W208" s="46">
        <f t="shared" si="39"/>
        <v>249727</v>
      </c>
      <c r="X208" s="135">
        <v>290000</v>
      </c>
      <c r="Y208" s="46">
        <f t="shared" si="40"/>
        <v>-40273</v>
      </c>
    </row>
    <row r="209" spans="1:25" ht="15.75" hidden="1" thickBot="1" x14ac:dyDescent="0.3">
      <c r="B209" s="43" t="s">
        <v>45</v>
      </c>
      <c r="C209" s="44">
        <f t="shared" si="36"/>
        <v>1676</v>
      </c>
      <c r="D209" s="44">
        <v>1764</v>
      </c>
      <c r="E209" s="44">
        <f t="shared" si="35"/>
        <v>88</v>
      </c>
      <c r="F209" s="44">
        <v>146</v>
      </c>
      <c r="G209" s="70">
        <f t="shared" si="32"/>
        <v>12848</v>
      </c>
      <c r="H209" s="44">
        <f t="shared" si="34"/>
        <v>365</v>
      </c>
      <c r="I209" s="44">
        <v>413</v>
      </c>
      <c r="J209" s="44">
        <f t="shared" si="33"/>
        <v>48</v>
      </c>
      <c r="K209" s="44">
        <f t="shared" si="37"/>
        <v>559</v>
      </c>
      <c r="L209" s="70">
        <f t="shared" si="31"/>
        <v>26832</v>
      </c>
      <c r="M209" s="70">
        <v>3828</v>
      </c>
      <c r="N209" s="70">
        <v>8467</v>
      </c>
      <c r="O209" s="46"/>
      <c r="P209" s="46"/>
      <c r="Q209" s="70"/>
      <c r="R209" s="70"/>
      <c r="S209" s="70">
        <v>80176</v>
      </c>
      <c r="T209" s="70"/>
      <c r="U209" s="70">
        <f t="shared" si="38"/>
        <v>132151</v>
      </c>
      <c r="V209" s="46">
        <f t="shared" si="41"/>
        <v>-40273</v>
      </c>
      <c r="W209" s="46">
        <f t="shared" si="39"/>
        <v>91878</v>
      </c>
      <c r="X209" s="70">
        <v>91878</v>
      </c>
      <c r="Y209" s="46">
        <f t="shared" si="40"/>
        <v>0</v>
      </c>
    </row>
    <row r="210" spans="1:25" ht="15.75" hidden="1" thickBot="1" x14ac:dyDescent="0.3">
      <c r="B210" s="43" t="s">
        <v>46</v>
      </c>
      <c r="C210" s="44">
        <f t="shared" si="36"/>
        <v>1764</v>
      </c>
      <c r="D210" s="44">
        <v>1861</v>
      </c>
      <c r="E210" s="44">
        <f t="shared" si="35"/>
        <v>97</v>
      </c>
      <c r="F210" s="44">
        <v>146</v>
      </c>
      <c r="G210" s="70">
        <f t="shared" si="32"/>
        <v>14162</v>
      </c>
      <c r="H210" s="44">
        <f t="shared" si="34"/>
        <v>413</v>
      </c>
      <c r="I210" s="44">
        <v>464</v>
      </c>
      <c r="J210" s="44">
        <f t="shared" si="33"/>
        <v>51</v>
      </c>
      <c r="K210" s="44">
        <f t="shared" si="37"/>
        <v>559</v>
      </c>
      <c r="L210" s="70">
        <f t="shared" si="31"/>
        <v>28509</v>
      </c>
      <c r="M210" s="70">
        <v>3828</v>
      </c>
      <c r="N210" s="70">
        <v>8493</v>
      </c>
      <c r="O210" s="36"/>
      <c r="P210" s="36"/>
      <c r="Q210" s="70"/>
      <c r="R210" s="70"/>
      <c r="S210" s="70">
        <v>80176</v>
      </c>
      <c r="T210" s="137"/>
      <c r="U210" s="70">
        <f t="shared" si="38"/>
        <v>135168</v>
      </c>
      <c r="V210" s="46">
        <f t="shared" si="41"/>
        <v>0</v>
      </c>
      <c r="W210" s="46">
        <f t="shared" si="39"/>
        <v>135168</v>
      </c>
      <c r="X210" s="135"/>
      <c r="Y210" s="46">
        <f t="shared" si="40"/>
        <v>135168</v>
      </c>
    </row>
    <row r="211" spans="1:25" ht="15.75" hidden="1" thickBot="1" x14ac:dyDescent="0.3">
      <c r="A211">
        <v>2020</v>
      </c>
      <c r="B211" s="38" t="s">
        <v>35</v>
      </c>
      <c r="C211" s="39">
        <f t="shared" si="36"/>
        <v>1861</v>
      </c>
      <c r="D211" s="39">
        <v>1946</v>
      </c>
      <c r="E211" s="39">
        <f t="shared" si="35"/>
        <v>85</v>
      </c>
      <c r="F211" s="39">
        <v>146</v>
      </c>
      <c r="G211" s="69">
        <f t="shared" si="32"/>
        <v>12410</v>
      </c>
      <c r="H211" s="39">
        <f t="shared" si="34"/>
        <v>464</v>
      </c>
      <c r="I211" s="39">
        <v>511</v>
      </c>
      <c r="J211" s="39">
        <f t="shared" si="33"/>
        <v>47</v>
      </c>
      <c r="K211" s="39">
        <f t="shared" ref="K211:K220" si="42">IF(J211&lt;=120,576,IF(AND(J211&gt;=121,J211&lt;=150),761,IF(AND(J211&gt;=151,J211&lt;=200),1317,IF(J211&gt;=201,2430,))))</f>
        <v>576</v>
      </c>
      <c r="L211" s="69">
        <f t="shared" ref="L211:L220" si="43">IF(K211=576,K211*J211,IF(K211=761,120*576+(J211-120)*761,IF(K211=1317,120*576+30*761+(J211-150)*1317,IF(K211=2430,120*576+30*761+50*1317+(J211-200)*2430,))))</f>
        <v>27072</v>
      </c>
      <c r="M211" s="69">
        <v>3943</v>
      </c>
      <c r="N211" s="69">
        <v>8501</v>
      </c>
      <c r="O211" s="41"/>
      <c r="P211" s="41"/>
      <c r="Q211" s="69"/>
      <c r="R211" s="69"/>
      <c r="S211" s="69">
        <v>82581</v>
      </c>
      <c r="T211" s="170"/>
      <c r="U211" s="69">
        <f t="shared" si="38"/>
        <v>134507</v>
      </c>
      <c r="V211" s="41">
        <f t="shared" si="41"/>
        <v>135168</v>
      </c>
      <c r="W211" s="41">
        <f t="shared" si="39"/>
        <v>269675</v>
      </c>
      <c r="X211" s="152">
        <v>300000</v>
      </c>
      <c r="Y211" s="41">
        <f t="shared" si="40"/>
        <v>-30325</v>
      </c>
    </row>
    <row r="212" spans="1:25" ht="15.75" hidden="1" thickBot="1" x14ac:dyDescent="0.3">
      <c r="B212" s="43" t="s">
        <v>36</v>
      </c>
      <c r="C212" s="44">
        <f t="shared" si="36"/>
        <v>1946</v>
      </c>
      <c r="D212" s="44">
        <v>1992</v>
      </c>
      <c r="E212" s="44">
        <f t="shared" si="35"/>
        <v>46</v>
      </c>
      <c r="F212" s="44">
        <v>146</v>
      </c>
      <c r="G212" s="70">
        <f t="shared" si="32"/>
        <v>6716</v>
      </c>
      <c r="H212" s="44">
        <f t="shared" si="34"/>
        <v>511</v>
      </c>
      <c r="I212" s="44">
        <v>534</v>
      </c>
      <c r="J212" s="44">
        <f t="shared" si="33"/>
        <v>23</v>
      </c>
      <c r="K212" s="44">
        <f t="shared" si="42"/>
        <v>576</v>
      </c>
      <c r="L212" s="70">
        <f t="shared" si="43"/>
        <v>13248</v>
      </c>
      <c r="M212" s="70">
        <v>3943</v>
      </c>
      <c r="N212" s="70">
        <v>8539</v>
      </c>
      <c r="O212" s="46"/>
      <c r="P212" s="46"/>
      <c r="Q212" s="70"/>
      <c r="R212" s="70"/>
      <c r="S212" s="70">
        <v>82581</v>
      </c>
      <c r="T212" s="70"/>
      <c r="U212" s="70">
        <f t="shared" si="38"/>
        <v>115027</v>
      </c>
      <c r="V212" s="46">
        <f t="shared" si="41"/>
        <v>-30325</v>
      </c>
      <c r="W212" s="46">
        <f t="shared" si="39"/>
        <v>84702</v>
      </c>
      <c r="X212" s="135"/>
      <c r="Y212" s="46">
        <f t="shared" si="40"/>
        <v>84702</v>
      </c>
    </row>
    <row r="213" spans="1:25" ht="15.75" hidden="1" thickBot="1" x14ac:dyDescent="0.3">
      <c r="B213" s="43" t="s">
        <v>37</v>
      </c>
      <c r="C213" s="44">
        <f t="shared" si="36"/>
        <v>1992</v>
      </c>
      <c r="D213" s="44">
        <v>2073</v>
      </c>
      <c r="E213" s="44">
        <f t="shared" si="35"/>
        <v>81</v>
      </c>
      <c r="F213" s="44">
        <v>146</v>
      </c>
      <c r="G213" s="70">
        <f t="shared" si="32"/>
        <v>11826</v>
      </c>
      <c r="H213" s="44">
        <f t="shared" si="34"/>
        <v>534</v>
      </c>
      <c r="I213" s="44">
        <v>586</v>
      </c>
      <c r="J213" s="44">
        <f t="shared" si="33"/>
        <v>52</v>
      </c>
      <c r="K213" s="44">
        <f t="shared" si="42"/>
        <v>576</v>
      </c>
      <c r="L213" s="70">
        <f t="shared" si="43"/>
        <v>29952</v>
      </c>
      <c r="M213" s="70">
        <v>3943</v>
      </c>
      <c r="N213" s="70">
        <v>8580</v>
      </c>
      <c r="O213" s="46"/>
      <c r="P213" s="46"/>
      <c r="Q213" s="70"/>
      <c r="R213" s="70"/>
      <c r="S213" s="70">
        <v>82581</v>
      </c>
      <c r="T213" s="70"/>
      <c r="U213" s="70">
        <f t="shared" si="38"/>
        <v>136882</v>
      </c>
      <c r="V213" s="46">
        <f t="shared" si="41"/>
        <v>84702</v>
      </c>
      <c r="W213" s="46">
        <f t="shared" si="39"/>
        <v>221584</v>
      </c>
      <c r="X213" s="135">
        <v>221584</v>
      </c>
      <c r="Y213" s="46">
        <f t="shared" si="40"/>
        <v>0</v>
      </c>
    </row>
    <row r="214" spans="1:25" ht="15.75" hidden="1" thickBot="1" x14ac:dyDescent="0.3">
      <c r="B214" s="43" t="s">
        <v>38</v>
      </c>
      <c r="C214" s="44">
        <f t="shared" si="36"/>
        <v>2073</v>
      </c>
      <c r="D214" s="44">
        <v>2177</v>
      </c>
      <c r="E214" s="44">
        <f t="shared" si="35"/>
        <v>104</v>
      </c>
      <c r="F214" s="44">
        <v>146</v>
      </c>
      <c r="G214" s="70">
        <f t="shared" si="32"/>
        <v>15184</v>
      </c>
      <c r="H214" s="44">
        <f t="shared" si="34"/>
        <v>586</v>
      </c>
      <c r="I214" s="44">
        <v>621</v>
      </c>
      <c r="J214" s="44">
        <f t="shared" si="33"/>
        <v>35</v>
      </c>
      <c r="K214" s="44">
        <f t="shared" si="42"/>
        <v>576</v>
      </c>
      <c r="L214" s="70">
        <f t="shared" si="43"/>
        <v>20160</v>
      </c>
      <c r="M214" s="70">
        <v>3943</v>
      </c>
      <c r="N214" s="70">
        <v>8607</v>
      </c>
      <c r="O214" s="46"/>
      <c r="P214" s="46"/>
      <c r="Q214" s="70"/>
      <c r="R214" s="70"/>
      <c r="S214" s="70">
        <v>82581</v>
      </c>
      <c r="T214" s="70"/>
      <c r="U214" s="70">
        <f t="shared" si="38"/>
        <v>130475</v>
      </c>
      <c r="V214" s="46">
        <f t="shared" si="41"/>
        <v>0</v>
      </c>
      <c r="W214" s="46">
        <f t="shared" si="39"/>
        <v>130475</v>
      </c>
      <c r="X214" s="135"/>
      <c r="Y214" s="46">
        <f t="shared" si="40"/>
        <v>130475</v>
      </c>
    </row>
    <row r="215" spans="1:25" ht="15.75" hidden="1" thickBot="1" x14ac:dyDescent="0.3">
      <c r="B215" s="43" t="s">
        <v>39</v>
      </c>
      <c r="C215" s="44">
        <f t="shared" si="36"/>
        <v>2177</v>
      </c>
      <c r="D215" s="44">
        <v>2308</v>
      </c>
      <c r="E215" s="44">
        <f t="shared" si="35"/>
        <v>131</v>
      </c>
      <c r="F215" s="44">
        <v>146</v>
      </c>
      <c r="G215" s="70">
        <f t="shared" si="32"/>
        <v>19126</v>
      </c>
      <c r="H215" s="44">
        <f t="shared" si="34"/>
        <v>621</v>
      </c>
      <c r="I215" s="44">
        <v>648</v>
      </c>
      <c r="J215" s="44">
        <f t="shared" si="33"/>
        <v>27</v>
      </c>
      <c r="K215" s="44">
        <f t="shared" si="42"/>
        <v>576</v>
      </c>
      <c r="L215" s="70">
        <f t="shared" si="43"/>
        <v>15552</v>
      </c>
      <c r="M215" s="70">
        <v>3943</v>
      </c>
      <c r="N215" s="70">
        <v>8615</v>
      </c>
      <c r="O215" s="46"/>
      <c r="P215" s="46"/>
      <c r="Q215" s="70"/>
      <c r="R215" s="70"/>
      <c r="S215" s="70">
        <v>82581</v>
      </c>
      <c r="T215" s="70"/>
      <c r="U215" s="70">
        <f t="shared" si="38"/>
        <v>129817</v>
      </c>
      <c r="V215" s="46">
        <f t="shared" si="41"/>
        <v>130475</v>
      </c>
      <c r="W215" s="46">
        <f t="shared" si="39"/>
        <v>260292</v>
      </c>
      <c r="X215" s="135">
        <v>260292</v>
      </c>
      <c r="Y215" s="46">
        <f t="shared" si="40"/>
        <v>0</v>
      </c>
    </row>
    <row r="216" spans="1:25" ht="15.75" hidden="1" thickBot="1" x14ac:dyDescent="0.3">
      <c r="B216" s="43" t="s">
        <v>40</v>
      </c>
      <c r="C216" s="44">
        <f t="shared" si="36"/>
        <v>2308</v>
      </c>
      <c r="D216" s="44">
        <v>2453</v>
      </c>
      <c r="E216" s="44">
        <f t="shared" si="35"/>
        <v>145</v>
      </c>
      <c r="F216" s="44">
        <v>146</v>
      </c>
      <c r="G216" s="70">
        <f t="shared" si="32"/>
        <v>21170</v>
      </c>
      <c r="H216" s="44">
        <f t="shared" si="34"/>
        <v>648</v>
      </c>
      <c r="I216" s="44">
        <v>663</v>
      </c>
      <c r="J216" s="44">
        <f t="shared" si="33"/>
        <v>15</v>
      </c>
      <c r="K216" s="44">
        <f t="shared" si="42"/>
        <v>576</v>
      </c>
      <c r="L216" s="70">
        <f t="shared" si="43"/>
        <v>8640</v>
      </c>
      <c r="M216" s="70">
        <v>3943</v>
      </c>
      <c r="N216" s="70">
        <v>8609</v>
      </c>
      <c r="O216" s="46"/>
      <c r="P216" s="46"/>
      <c r="Q216" s="70"/>
      <c r="R216" s="70"/>
      <c r="S216" s="70">
        <v>82581</v>
      </c>
      <c r="T216" s="70"/>
      <c r="U216" s="70">
        <f t="shared" si="38"/>
        <v>124943</v>
      </c>
      <c r="V216" s="46">
        <f t="shared" si="41"/>
        <v>0</v>
      </c>
      <c r="W216" s="46">
        <f t="shared" si="39"/>
        <v>124943</v>
      </c>
      <c r="X216" s="135"/>
      <c r="Y216" s="46">
        <f t="shared" si="40"/>
        <v>124943</v>
      </c>
    </row>
    <row r="217" spans="1:25" ht="15.75" hidden="1" thickBot="1" x14ac:dyDescent="0.3">
      <c r="B217" s="43" t="s">
        <v>41</v>
      </c>
      <c r="C217" s="44">
        <f t="shared" si="36"/>
        <v>2453</v>
      </c>
      <c r="D217" s="44">
        <v>2671</v>
      </c>
      <c r="E217" s="44">
        <f t="shared" si="35"/>
        <v>218</v>
      </c>
      <c r="F217" s="44">
        <v>146</v>
      </c>
      <c r="G217" s="70">
        <f t="shared" si="32"/>
        <v>31828</v>
      </c>
      <c r="H217" s="44">
        <f t="shared" si="34"/>
        <v>663</v>
      </c>
      <c r="I217" s="44">
        <v>681</v>
      </c>
      <c r="J217" s="44">
        <f t="shared" si="33"/>
        <v>18</v>
      </c>
      <c r="K217" s="44">
        <f t="shared" si="42"/>
        <v>576</v>
      </c>
      <c r="L217" s="70">
        <f t="shared" si="43"/>
        <v>10368</v>
      </c>
      <c r="M217" s="70">
        <v>3943</v>
      </c>
      <c r="N217" s="70">
        <v>8600</v>
      </c>
      <c r="O217" s="46"/>
      <c r="P217" s="46"/>
      <c r="Q217" s="70"/>
      <c r="R217" s="70"/>
      <c r="S217" s="70">
        <v>82581</v>
      </c>
      <c r="T217" s="70"/>
      <c r="U217" s="70">
        <f t="shared" si="38"/>
        <v>137320</v>
      </c>
      <c r="V217" s="46">
        <f t="shared" si="41"/>
        <v>124943</v>
      </c>
      <c r="W217" s="46">
        <f t="shared" si="39"/>
        <v>262263</v>
      </c>
      <c r="X217" s="70">
        <v>262263</v>
      </c>
      <c r="Y217" s="46">
        <f t="shared" si="40"/>
        <v>0</v>
      </c>
    </row>
    <row r="218" spans="1:25" ht="15.75" hidden="1" thickBot="1" x14ac:dyDescent="0.3">
      <c r="B218" s="43" t="s">
        <v>42</v>
      </c>
      <c r="C218" s="44">
        <f t="shared" si="36"/>
        <v>2671</v>
      </c>
      <c r="D218" s="44">
        <v>2874</v>
      </c>
      <c r="E218" s="44">
        <f t="shared" si="35"/>
        <v>203</v>
      </c>
      <c r="F218" s="44">
        <v>146</v>
      </c>
      <c r="G218" s="70">
        <f t="shared" si="32"/>
        <v>29638</v>
      </c>
      <c r="H218" s="44">
        <f t="shared" si="34"/>
        <v>681</v>
      </c>
      <c r="I218" s="44">
        <v>701</v>
      </c>
      <c r="J218" s="44">
        <f t="shared" si="33"/>
        <v>20</v>
      </c>
      <c r="K218" s="44">
        <f t="shared" si="42"/>
        <v>576</v>
      </c>
      <c r="L218" s="70">
        <f t="shared" si="43"/>
        <v>11520</v>
      </c>
      <c r="M218" s="70">
        <v>3943</v>
      </c>
      <c r="N218" s="70">
        <v>8604</v>
      </c>
      <c r="O218" s="46"/>
      <c r="P218" s="46"/>
      <c r="Q218" s="70"/>
      <c r="R218" s="70"/>
      <c r="S218" s="70">
        <v>82581</v>
      </c>
      <c r="T218" s="70"/>
      <c r="U218" s="70">
        <f t="shared" si="38"/>
        <v>136286</v>
      </c>
      <c r="V218" s="46">
        <f t="shared" si="41"/>
        <v>0</v>
      </c>
      <c r="W218" s="46">
        <f t="shared" si="39"/>
        <v>136286</v>
      </c>
      <c r="X218" s="135"/>
      <c r="Y218" s="46">
        <f t="shared" si="40"/>
        <v>136286</v>
      </c>
    </row>
    <row r="219" spans="1:25" ht="15.75" hidden="1" thickBot="1" x14ac:dyDescent="0.3">
      <c r="B219" s="43" t="s">
        <v>43</v>
      </c>
      <c r="C219" s="44">
        <f t="shared" si="36"/>
        <v>2874</v>
      </c>
      <c r="D219" s="44">
        <v>3084</v>
      </c>
      <c r="E219" s="44">
        <f t="shared" si="35"/>
        <v>210</v>
      </c>
      <c r="F219" s="44">
        <v>146</v>
      </c>
      <c r="G219" s="70">
        <f t="shared" si="32"/>
        <v>30660</v>
      </c>
      <c r="H219" s="44">
        <f t="shared" si="34"/>
        <v>701</v>
      </c>
      <c r="I219" s="44">
        <v>732</v>
      </c>
      <c r="J219" s="44">
        <f t="shared" si="33"/>
        <v>31</v>
      </c>
      <c r="K219" s="44">
        <f t="shared" si="42"/>
        <v>576</v>
      </c>
      <c r="L219" s="70">
        <f t="shared" si="43"/>
        <v>17856</v>
      </c>
      <c r="M219" s="70">
        <v>3943</v>
      </c>
      <c r="N219" s="70">
        <v>8612</v>
      </c>
      <c r="O219" s="46"/>
      <c r="P219" s="46"/>
      <c r="Q219" s="70"/>
      <c r="R219" s="70"/>
      <c r="S219" s="70">
        <v>82581</v>
      </c>
      <c r="T219" s="70"/>
      <c r="U219" s="70">
        <f t="shared" si="38"/>
        <v>143652</v>
      </c>
      <c r="V219" s="46">
        <f t="shared" si="41"/>
        <v>136286</v>
      </c>
      <c r="W219" s="46">
        <f t="shared" si="39"/>
        <v>279938</v>
      </c>
      <c r="X219" s="70">
        <v>279938</v>
      </c>
      <c r="Y219" s="46">
        <f t="shared" si="40"/>
        <v>0</v>
      </c>
    </row>
    <row r="220" spans="1:25" ht="15.75" hidden="1" thickBot="1" x14ac:dyDescent="0.3">
      <c r="B220" s="43" t="s">
        <v>44</v>
      </c>
      <c r="C220" s="44">
        <f t="shared" si="36"/>
        <v>3084</v>
      </c>
      <c r="D220" s="44">
        <v>3410</v>
      </c>
      <c r="E220" s="44">
        <f t="shared" si="35"/>
        <v>326</v>
      </c>
      <c r="F220" s="44">
        <v>146</v>
      </c>
      <c r="G220" s="70">
        <f t="shared" si="32"/>
        <v>47596</v>
      </c>
      <c r="H220" s="44">
        <f t="shared" si="34"/>
        <v>732</v>
      </c>
      <c r="I220" s="44">
        <v>801</v>
      </c>
      <c r="J220" s="44">
        <f t="shared" si="33"/>
        <v>69</v>
      </c>
      <c r="K220" s="44">
        <f t="shared" si="42"/>
        <v>576</v>
      </c>
      <c r="L220" s="70">
        <f t="shared" si="43"/>
        <v>39744</v>
      </c>
      <c r="M220" s="70">
        <v>3943</v>
      </c>
      <c r="N220" s="70">
        <v>8652</v>
      </c>
      <c r="O220" s="46"/>
      <c r="P220" s="46"/>
      <c r="Q220" s="70"/>
      <c r="R220" s="70"/>
      <c r="S220" s="70">
        <v>82581</v>
      </c>
      <c r="T220" s="70"/>
      <c r="U220" s="70">
        <f t="shared" si="38"/>
        <v>182516</v>
      </c>
      <c r="V220" s="46">
        <f t="shared" si="41"/>
        <v>0</v>
      </c>
      <c r="W220" s="46">
        <f t="shared" si="39"/>
        <v>182516</v>
      </c>
      <c r="X220" s="70">
        <v>182516</v>
      </c>
      <c r="Y220" s="46">
        <f t="shared" si="40"/>
        <v>0</v>
      </c>
    </row>
    <row r="221" spans="1:25" ht="15.75" hidden="1" thickBot="1" x14ac:dyDescent="0.3">
      <c r="B221" s="43" t="s">
        <v>45</v>
      </c>
      <c r="C221" s="44">
        <f t="shared" si="36"/>
        <v>3410</v>
      </c>
      <c r="D221" s="44">
        <v>3762</v>
      </c>
      <c r="E221" s="44">
        <f t="shared" si="35"/>
        <v>352</v>
      </c>
      <c r="F221" s="44">
        <v>146</v>
      </c>
      <c r="G221" s="70">
        <f t="shared" si="32"/>
        <v>51392</v>
      </c>
      <c r="H221" s="44">
        <f t="shared" si="34"/>
        <v>801</v>
      </c>
      <c r="I221" s="44">
        <v>859</v>
      </c>
      <c r="J221" s="44">
        <f t="shared" si="33"/>
        <v>58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33408</v>
      </c>
      <c r="M221" s="70">
        <v>3943</v>
      </c>
      <c r="N221" s="70">
        <v>8709</v>
      </c>
      <c r="O221" s="46"/>
      <c r="P221" s="46"/>
      <c r="Q221" s="70"/>
      <c r="R221" s="70"/>
      <c r="S221" s="70">
        <v>82581</v>
      </c>
      <c r="T221" s="70"/>
      <c r="U221" s="70">
        <f t="shared" si="38"/>
        <v>180033</v>
      </c>
      <c r="V221" s="46">
        <f t="shared" si="41"/>
        <v>0</v>
      </c>
      <c r="W221" s="46">
        <f t="shared" si="39"/>
        <v>180033</v>
      </c>
      <c r="X221" s="135"/>
      <c r="Y221" s="46">
        <f t="shared" si="40"/>
        <v>180033</v>
      </c>
    </row>
    <row r="222" spans="1:25" ht="15.75" hidden="1" thickBot="1" x14ac:dyDescent="0.3">
      <c r="B222" s="83" t="s">
        <v>46</v>
      </c>
      <c r="C222" s="84">
        <f t="shared" si="36"/>
        <v>3762</v>
      </c>
      <c r="D222" s="84">
        <v>4051</v>
      </c>
      <c r="E222" s="84">
        <f t="shared" si="35"/>
        <v>289</v>
      </c>
      <c r="F222" s="84">
        <v>146</v>
      </c>
      <c r="G222" s="35">
        <f t="shared" si="32"/>
        <v>42194</v>
      </c>
      <c r="H222" s="84">
        <f t="shared" si="34"/>
        <v>859</v>
      </c>
      <c r="I222" s="84">
        <v>985</v>
      </c>
      <c r="J222" s="84">
        <f t="shared" ref="J222:J234" si="44">I222-H222</f>
        <v>126</v>
      </c>
      <c r="K222" s="84">
        <f>IF(J222&lt;=80,576,IF(AND(J222&gt;=81,J222&lt;=100),761,IF(AND(J222&gt;=101,J222&lt;=200),1317,IF(J222&gt;=201,2430,))))</f>
        <v>1317</v>
      </c>
      <c r="L222" s="36">
        <f>IF(K222=576,K222*J222,IF(K222=761,80*576+(J222-80)*761,IF(K222=1317,80*576+20*761+(J222-100)*1317,IF(K222=2430,80*576+20*761+100*1317+(J222-200)*2430,))))</f>
        <v>95542</v>
      </c>
      <c r="M222" s="35">
        <v>3943</v>
      </c>
      <c r="N222" s="35">
        <v>8721</v>
      </c>
      <c r="O222" s="36"/>
      <c r="P222" s="36"/>
      <c r="Q222" s="35"/>
      <c r="R222" s="35"/>
      <c r="S222" s="35">
        <v>82581</v>
      </c>
      <c r="T222" s="35"/>
      <c r="U222" s="35">
        <f t="shared" si="38"/>
        <v>232981</v>
      </c>
      <c r="V222" s="36">
        <f t="shared" si="41"/>
        <v>180033</v>
      </c>
      <c r="W222" s="36">
        <f t="shared" si="39"/>
        <v>413014</v>
      </c>
      <c r="X222" s="35">
        <v>413014</v>
      </c>
      <c r="Y222" s="36">
        <f t="shared" si="40"/>
        <v>0</v>
      </c>
    </row>
    <row r="223" spans="1:25" ht="15.75" hidden="1" thickBot="1" x14ac:dyDescent="0.3">
      <c r="A223">
        <v>2021</v>
      </c>
      <c r="B223" s="43" t="s">
        <v>35</v>
      </c>
      <c r="C223" s="44">
        <f t="shared" si="36"/>
        <v>4051</v>
      </c>
      <c r="D223" s="44">
        <v>4295</v>
      </c>
      <c r="E223" s="44">
        <f t="shared" si="35"/>
        <v>244</v>
      </c>
      <c r="F223" s="44">
        <v>146</v>
      </c>
      <c r="G223" s="70">
        <f t="shared" ref="G223:G234" si="45">E223*F223</f>
        <v>35624</v>
      </c>
      <c r="H223" s="44">
        <f t="shared" si="34"/>
        <v>985</v>
      </c>
      <c r="I223" s="44">
        <v>1050</v>
      </c>
      <c r="J223" s="44">
        <f t="shared" si="44"/>
        <v>65</v>
      </c>
      <c r="K223" s="44">
        <f t="shared" ref="K223:K234" si="46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38545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47">G223+L223+M223+N223+Q223+R223+S223+T223</f>
        <v>172025</v>
      </c>
      <c r="V223" s="46">
        <f t="shared" si="41"/>
        <v>0</v>
      </c>
      <c r="W223" s="41">
        <f t="shared" si="39"/>
        <v>172025</v>
      </c>
      <c r="X223" s="152"/>
      <c r="Y223" s="41">
        <f t="shared" ref="Y223" si="48">W223-X223</f>
        <v>172025</v>
      </c>
    </row>
    <row r="224" spans="1:25" ht="15.75" hidden="1" thickBot="1" x14ac:dyDescent="0.3">
      <c r="B224" s="43" t="s">
        <v>36</v>
      </c>
      <c r="C224" s="44">
        <f t="shared" si="36"/>
        <v>4295</v>
      </c>
      <c r="D224" s="44">
        <v>4505</v>
      </c>
      <c r="E224" s="44">
        <f t="shared" si="35"/>
        <v>210</v>
      </c>
      <c r="F224" s="44">
        <v>146</v>
      </c>
      <c r="G224" s="70">
        <f t="shared" si="45"/>
        <v>30660</v>
      </c>
      <c r="H224" s="44">
        <f t="shared" si="34"/>
        <v>1050</v>
      </c>
      <c r="I224" s="44">
        <v>1081</v>
      </c>
      <c r="J224" s="44">
        <f t="shared" si="44"/>
        <v>31</v>
      </c>
      <c r="K224" s="44">
        <f t="shared" si="46"/>
        <v>593</v>
      </c>
      <c r="L224" s="46">
        <f t="shared" ref="L224:L234" si="49">IF(K224=593,K224*J224,IF(K224=784,80*593+(J224-80)*784,IF(K224=1357,80*593+20*784+(J224-100)*1357,IF(K224=2501,80*593+20*784+100*1357+(J224-200)*2501,))))</f>
        <v>18383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47"/>
        <v>146948</v>
      </c>
      <c r="V224" s="46">
        <f t="shared" si="41"/>
        <v>172025</v>
      </c>
      <c r="W224" s="46">
        <f t="shared" si="39"/>
        <v>318973</v>
      </c>
      <c r="X224" s="135">
        <v>318973</v>
      </c>
      <c r="Y224" s="46">
        <f t="shared" ref="Y224:Y225" si="50">W224-X224</f>
        <v>0</v>
      </c>
    </row>
    <row r="225" spans="1:25" ht="15.75" hidden="1" thickBot="1" x14ac:dyDescent="0.3">
      <c r="B225" s="43" t="s">
        <v>37</v>
      </c>
      <c r="C225" s="44">
        <f t="shared" si="36"/>
        <v>4505</v>
      </c>
      <c r="D225" s="44">
        <v>4733</v>
      </c>
      <c r="E225" s="44">
        <f t="shared" si="35"/>
        <v>228</v>
      </c>
      <c r="F225" s="44">
        <v>146</v>
      </c>
      <c r="G225" s="70">
        <f t="shared" si="45"/>
        <v>33288</v>
      </c>
      <c r="H225" s="44">
        <f t="shared" si="34"/>
        <v>1081</v>
      </c>
      <c r="I225" s="44">
        <v>1123</v>
      </c>
      <c r="J225" s="44">
        <f t="shared" si="44"/>
        <v>42</v>
      </c>
      <c r="K225" s="44">
        <f t="shared" si="46"/>
        <v>593</v>
      </c>
      <c r="L225" s="46">
        <f t="shared" si="49"/>
        <v>24906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47"/>
        <v>156131</v>
      </c>
      <c r="V225" s="46">
        <f t="shared" si="41"/>
        <v>0</v>
      </c>
      <c r="W225" s="46">
        <f t="shared" si="39"/>
        <v>156131</v>
      </c>
      <c r="X225" s="135"/>
      <c r="Y225" s="46">
        <f t="shared" si="50"/>
        <v>156131</v>
      </c>
    </row>
    <row r="226" spans="1:25" ht="15.75" hidden="1" thickBot="1" x14ac:dyDescent="0.3">
      <c r="B226" s="43" t="s">
        <v>38</v>
      </c>
      <c r="C226" s="44">
        <f t="shared" si="36"/>
        <v>4733</v>
      </c>
      <c r="D226" s="44">
        <v>4971</v>
      </c>
      <c r="E226" s="44">
        <f t="shared" si="35"/>
        <v>238</v>
      </c>
      <c r="F226" s="44">
        <v>146</v>
      </c>
      <c r="G226" s="70">
        <f t="shared" si="45"/>
        <v>34748</v>
      </c>
      <c r="H226" s="44">
        <f t="shared" si="34"/>
        <v>1123</v>
      </c>
      <c r="I226" s="44">
        <v>1149</v>
      </c>
      <c r="J226" s="44">
        <f t="shared" si="44"/>
        <v>26</v>
      </c>
      <c r="K226" s="44">
        <f t="shared" si="46"/>
        <v>593</v>
      </c>
      <c r="L226" s="46">
        <f t="shared" si="49"/>
        <v>15418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47"/>
        <v>148133</v>
      </c>
      <c r="V226" s="46">
        <f t="shared" si="41"/>
        <v>156131</v>
      </c>
      <c r="W226" s="46">
        <f t="shared" si="39"/>
        <v>304264</v>
      </c>
      <c r="X226" s="135">
        <v>304264</v>
      </c>
      <c r="Y226" s="46">
        <f t="shared" ref="Y226:Y228" si="51">W226-X226</f>
        <v>0</v>
      </c>
    </row>
    <row r="227" spans="1:25" ht="15.75" hidden="1" thickBot="1" x14ac:dyDescent="0.3">
      <c r="B227" s="43" t="s">
        <v>39</v>
      </c>
      <c r="C227" s="44">
        <f t="shared" si="36"/>
        <v>4971</v>
      </c>
      <c r="D227" s="44">
        <v>5229</v>
      </c>
      <c r="E227" s="44">
        <f t="shared" si="35"/>
        <v>258</v>
      </c>
      <c r="F227" s="44">
        <v>146</v>
      </c>
      <c r="G227" s="70">
        <f t="shared" si="45"/>
        <v>37668</v>
      </c>
      <c r="H227" s="44">
        <f t="shared" si="34"/>
        <v>1149</v>
      </c>
      <c r="I227" s="44">
        <v>1178</v>
      </c>
      <c r="J227" s="44">
        <f t="shared" si="44"/>
        <v>29</v>
      </c>
      <c r="K227" s="44">
        <f t="shared" si="46"/>
        <v>593</v>
      </c>
      <c r="L227" s="46">
        <f t="shared" si="49"/>
        <v>17197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47"/>
        <v>152868</v>
      </c>
      <c r="V227" s="46">
        <f t="shared" si="41"/>
        <v>0</v>
      </c>
      <c r="W227" s="46">
        <f t="shared" si="39"/>
        <v>152868</v>
      </c>
      <c r="X227" s="135">
        <v>152868</v>
      </c>
      <c r="Y227" s="46">
        <f t="shared" si="51"/>
        <v>0</v>
      </c>
    </row>
    <row r="228" spans="1:25" ht="15.75" hidden="1" thickBot="1" x14ac:dyDescent="0.3">
      <c r="B228" s="43" t="s">
        <v>40</v>
      </c>
      <c r="C228" s="44">
        <f t="shared" si="36"/>
        <v>5229</v>
      </c>
      <c r="D228" s="44">
        <v>5570</v>
      </c>
      <c r="E228" s="44">
        <f t="shared" si="35"/>
        <v>341</v>
      </c>
      <c r="F228" s="44">
        <v>146</v>
      </c>
      <c r="G228" s="70">
        <f t="shared" si="45"/>
        <v>49786</v>
      </c>
      <c r="H228" s="44">
        <f t="shared" si="34"/>
        <v>1178</v>
      </c>
      <c r="I228" s="44">
        <v>1212</v>
      </c>
      <c r="J228" s="44">
        <f t="shared" si="44"/>
        <v>34</v>
      </c>
      <c r="K228" s="44">
        <f t="shared" si="46"/>
        <v>593</v>
      </c>
      <c r="L228" s="46">
        <f t="shared" si="49"/>
        <v>20162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47"/>
        <v>167980</v>
      </c>
      <c r="V228" s="46">
        <f t="shared" si="41"/>
        <v>0</v>
      </c>
      <c r="W228" s="46">
        <f t="shared" si="39"/>
        <v>167980</v>
      </c>
      <c r="X228" s="135"/>
      <c r="Y228" s="46">
        <f t="shared" si="51"/>
        <v>167980</v>
      </c>
    </row>
    <row r="229" spans="1:25" ht="15.75" hidden="1" thickBot="1" x14ac:dyDescent="0.3">
      <c r="B229" s="43" t="s">
        <v>41</v>
      </c>
      <c r="C229" s="44">
        <f t="shared" si="36"/>
        <v>5570</v>
      </c>
      <c r="D229" s="44">
        <v>5960</v>
      </c>
      <c r="E229" s="44">
        <f t="shared" si="35"/>
        <v>390</v>
      </c>
      <c r="F229" s="44">
        <v>146</v>
      </c>
      <c r="G229" s="70">
        <f t="shared" si="45"/>
        <v>56940</v>
      </c>
      <c r="H229" s="44">
        <f t="shared" si="34"/>
        <v>1212</v>
      </c>
      <c r="I229" s="44">
        <v>1240</v>
      </c>
      <c r="J229" s="44">
        <f t="shared" si="44"/>
        <v>28</v>
      </c>
      <c r="K229" s="44">
        <f t="shared" si="46"/>
        <v>593</v>
      </c>
      <c r="L229" s="46">
        <f t="shared" si="49"/>
        <v>16604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47"/>
        <v>171590</v>
      </c>
      <c r="V229" s="46">
        <f t="shared" si="41"/>
        <v>167980</v>
      </c>
      <c r="W229" s="46">
        <f t="shared" si="39"/>
        <v>339570</v>
      </c>
      <c r="X229" s="70">
        <v>339570</v>
      </c>
      <c r="Y229" s="46">
        <f t="shared" si="40"/>
        <v>0</v>
      </c>
    </row>
    <row r="230" spans="1:25" ht="15.75" hidden="1" thickBot="1" x14ac:dyDescent="0.3">
      <c r="B230" s="43" t="s">
        <v>42</v>
      </c>
      <c r="C230" s="44">
        <f t="shared" si="36"/>
        <v>5960</v>
      </c>
      <c r="D230" s="44">
        <v>6331</v>
      </c>
      <c r="E230" s="44">
        <f t="shared" si="35"/>
        <v>371</v>
      </c>
      <c r="F230" s="44">
        <v>146</v>
      </c>
      <c r="G230" s="70">
        <f t="shared" si="45"/>
        <v>54166</v>
      </c>
      <c r="H230" s="44">
        <f t="shared" si="34"/>
        <v>1240</v>
      </c>
      <c r="I230" s="44">
        <v>1272</v>
      </c>
      <c r="J230" s="44">
        <f t="shared" si="44"/>
        <v>32</v>
      </c>
      <c r="K230" s="44">
        <f t="shared" si="46"/>
        <v>593</v>
      </c>
      <c r="L230" s="46">
        <f t="shared" si="49"/>
        <v>18976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47"/>
        <v>171242</v>
      </c>
      <c r="V230" s="46">
        <f t="shared" si="41"/>
        <v>0</v>
      </c>
      <c r="W230" s="46">
        <f t="shared" si="39"/>
        <v>171242</v>
      </c>
      <c r="X230" s="135"/>
      <c r="Y230" s="46">
        <f t="shared" si="40"/>
        <v>171242</v>
      </c>
    </row>
    <row r="231" spans="1:25" ht="15.75" hidden="1" thickBot="1" x14ac:dyDescent="0.3">
      <c r="B231" s="43" t="s">
        <v>43</v>
      </c>
      <c r="C231" s="44">
        <f t="shared" si="36"/>
        <v>6331</v>
      </c>
      <c r="D231" s="44">
        <v>6673</v>
      </c>
      <c r="E231" s="44">
        <f t="shared" si="35"/>
        <v>342</v>
      </c>
      <c r="F231" s="44">
        <v>146</v>
      </c>
      <c r="G231" s="70">
        <f t="shared" si="45"/>
        <v>49932</v>
      </c>
      <c r="H231" s="44">
        <f t="shared" si="34"/>
        <v>1272</v>
      </c>
      <c r="I231" s="44">
        <v>1300</v>
      </c>
      <c r="J231" s="44">
        <f t="shared" si="44"/>
        <v>28</v>
      </c>
      <c r="K231" s="44">
        <f t="shared" si="46"/>
        <v>593</v>
      </c>
      <c r="L231" s="46">
        <f t="shared" si="49"/>
        <v>16604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47"/>
        <v>164922</v>
      </c>
      <c r="V231" s="46">
        <f t="shared" si="41"/>
        <v>171242</v>
      </c>
      <c r="W231" s="46">
        <f t="shared" si="39"/>
        <v>336164</v>
      </c>
      <c r="X231" s="70">
        <v>336164</v>
      </c>
      <c r="Y231" s="46">
        <f t="shared" si="40"/>
        <v>0</v>
      </c>
    </row>
    <row r="232" spans="1:25" ht="15.75" hidden="1" thickBot="1" x14ac:dyDescent="0.3">
      <c r="B232" s="43" t="s">
        <v>44</v>
      </c>
      <c r="C232" s="44">
        <f t="shared" si="36"/>
        <v>6673</v>
      </c>
      <c r="D232" s="44">
        <v>6922</v>
      </c>
      <c r="E232" s="44">
        <f t="shared" si="35"/>
        <v>249</v>
      </c>
      <c r="F232" s="44">
        <v>146</v>
      </c>
      <c r="G232" s="70">
        <f t="shared" si="45"/>
        <v>36354</v>
      </c>
      <c r="H232" s="44">
        <f t="shared" si="34"/>
        <v>1300</v>
      </c>
      <c r="I232" s="44">
        <v>1341</v>
      </c>
      <c r="J232" s="44">
        <f t="shared" si="44"/>
        <v>41</v>
      </c>
      <c r="K232" s="44">
        <f t="shared" si="46"/>
        <v>593</v>
      </c>
      <c r="L232" s="46">
        <f t="shared" si="49"/>
        <v>24313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47"/>
        <v>158900</v>
      </c>
      <c r="V232" s="46">
        <f t="shared" si="41"/>
        <v>0</v>
      </c>
      <c r="W232" s="46">
        <f t="shared" si="39"/>
        <v>158900</v>
      </c>
      <c r="X232" s="135"/>
      <c r="Y232" s="46">
        <f t="shared" ref="Y232" si="52">W232-X232</f>
        <v>158900</v>
      </c>
    </row>
    <row r="233" spans="1:25" ht="15.75" hidden="1" thickBot="1" x14ac:dyDescent="0.3">
      <c r="B233" s="43" t="s">
        <v>45</v>
      </c>
      <c r="C233" s="44">
        <f t="shared" si="36"/>
        <v>6922</v>
      </c>
      <c r="D233" s="44">
        <v>7256</v>
      </c>
      <c r="E233" s="44">
        <f t="shared" si="35"/>
        <v>334</v>
      </c>
      <c r="F233" s="44">
        <v>146</v>
      </c>
      <c r="G233" s="70">
        <f t="shared" si="45"/>
        <v>48764</v>
      </c>
      <c r="H233" s="44">
        <f t="shared" si="34"/>
        <v>1341</v>
      </c>
      <c r="I233" s="44">
        <v>1380</v>
      </c>
      <c r="J233" s="44">
        <f t="shared" si="44"/>
        <v>39</v>
      </c>
      <c r="K233" s="44">
        <f t="shared" si="46"/>
        <v>593</v>
      </c>
      <c r="L233" s="46">
        <f t="shared" si="49"/>
        <v>23127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47"/>
        <v>170239</v>
      </c>
      <c r="V233" s="46">
        <f t="shared" si="41"/>
        <v>158900</v>
      </c>
      <c r="W233" s="46">
        <f t="shared" si="39"/>
        <v>329139</v>
      </c>
      <c r="X233" s="135">
        <v>329139</v>
      </c>
      <c r="Y233" s="46">
        <f t="shared" ref="Y233:Y234" si="53">W233-X233</f>
        <v>0</v>
      </c>
    </row>
    <row r="234" spans="1:25" ht="15.75" hidden="1" thickBot="1" x14ac:dyDescent="0.3">
      <c r="B234" s="83" t="s">
        <v>46</v>
      </c>
      <c r="C234" s="84">
        <f t="shared" si="36"/>
        <v>7256</v>
      </c>
      <c r="D234" s="84">
        <v>7614</v>
      </c>
      <c r="E234" s="84">
        <f t="shared" si="35"/>
        <v>358</v>
      </c>
      <c r="F234" s="84">
        <v>146</v>
      </c>
      <c r="G234" s="35">
        <f t="shared" si="45"/>
        <v>52268</v>
      </c>
      <c r="H234" s="84">
        <f t="shared" si="34"/>
        <v>1380</v>
      </c>
      <c r="I234" s="84">
        <v>1423</v>
      </c>
      <c r="J234" s="84">
        <f t="shared" si="44"/>
        <v>43</v>
      </c>
      <c r="K234" s="84">
        <f t="shared" si="46"/>
        <v>593</v>
      </c>
      <c r="L234" s="36">
        <f t="shared" si="49"/>
        <v>25499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47"/>
        <v>176184</v>
      </c>
      <c r="V234" s="36">
        <f t="shared" si="41"/>
        <v>0</v>
      </c>
      <c r="W234" s="36">
        <f t="shared" si="39"/>
        <v>176184</v>
      </c>
      <c r="X234" s="131"/>
      <c r="Y234" s="36">
        <f t="shared" si="53"/>
        <v>176184</v>
      </c>
    </row>
    <row r="235" spans="1:25" ht="15.75" hidden="1" thickBot="1" x14ac:dyDescent="0.3">
      <c r="A235">
        <v>2022</v>
      </c>
      <c r="B235" s="43" t="s">
        <v>35</v>
      </c>
      <c r="C235" s="44">
        <f t="shared" ref="C235:C246" si="54">D234</f>
        <v>7614</v>
      </c>
      <c r="D235" s="44">
        <v>7918</v>
      </c>
      <c r="E235" s="44">
        <f t="shared" ref="E235:E246" si="55">D235-C235</f>
        <v>304</v>
      </c>
      <c r="F235" s="44">
        <v>146</v>
      </c>
      <c r="G235" s="70">
        <f t="shared" ref="G235:G246" si="56">E235*F235</f>
        <v>44384</v>
      </c>
      <c r="H235" s="44">
        <f t="shared" ref="H235:H246" si="57">I234</f>
        <v>1423</v>
      </c>
      <c r="I235" s="44">
        <v>1466</v>
      </c>
      <c r="J235" s="44">
        <f>I235-H235</f>
        <v>43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27348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47"/>
        <v>176631</v>
      </c>
      <c r="V235" s="46">
        <f t="shared" ref="V235:V246" si="58">Y234</f>
        <v>176184</v>
      </c>
      <c r="W235" s="46">
        <f t="shared" ref="W235:W246" si="59">U235+V235</f>
        <v>352815</v>
      </c>
      <c r="X235" s="135">
        <v>352815</v>
      </c>
      <c r="Y235" s="46">
        <f t="shared" ref="Y235:Y236" si="60">W235-X235</f>
        <v>0</v>
      </c>
    </row>
    <row r="236" spans="1:25" ht="15.75" hidden="1" thickBot="1" x14ac:dyDescent="0.3">
      <c r="B236" s="43" t="s">
        <v>36</v>
      </c>
      <c r="C236" s="44">
        <f t="shared" si="54"/>
        <v>7918</v>
      </c>
      <c r="D236" s="44">
        <v>8249</v>
      </c>
      <c r="E236" s="44">
        <f t="shared" si="55"/>
        <v>331</v>
      </c>
      <c r="F236" s="44">
        <v>146</v>
      </c>
      <c r="G236" s="70">
        <f t="shared" si="56"/>
        <v>48326</v>
      </c>
      <c r="H236" s="44">
        <f t="shared" si="57"/>
        <v>1466</v>
      </c>
      <c r="I236" s="44">
        <v>1494</v>
      </c>
      <c r="J236" s="44">
        <f t="shared" ref="J236:J246" si="61">I236-H236</f>
        <v>28</v>
      </c>
      <c r="K236" s="44">
        <f t="shared" ref="K236:K243" si="62">IF(J236&lt;=80,636,IF(AND(J236&gt;=81,J236&lt;=100),840,IF(AND(J236&gt;=101,J236&lt;=200),1455,IF(J236&gt;=201,2681,))))</f>
        <v>636</v>
      </c>
      <c r="L236" s="46">
        <f t="shared" ref="L236:L242" si="63">IF(K236=636,K236*J236,IF(K236=840,80*636+(J236-80)*840,IF(K236=1455,80*636+20*840+(J236-100)*1455,IF(K236=2501,80*636+20*840+100*1455+(J236-200)*2681,))))</f>
        <v>17808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47"/>
        <v>188794</v>
      </c>
      <c r="V236" s="46">
        <f t="shared" si="58"/>
        <v>0</v>
      </c>
      <c r="W236" s="46">
        <f t="shared" si="59"/>
        <v>188794</v>
      </c>
      <c r="X236" s="135"/>
      <c r="Y236" s="46">
        <f t="shared" si="60"/>
        <v>188794</v>
      </c>
    </row>
    <row r="237" spans="1:25" ht="15.75" hidden="1" thickBot="1" x14ac:dyDescent="0.3">
      <c r="B237" s="43" t="s">
        <v>37</v>
      </c>
      <c r="C237" s="44">
        <f t="shared" si="54"/>
        <v>8249</v>
      </c>
      <c r="D237" s="44">
        <v>8669</v>
      </c>
      <c r="E237" s="44">
        <f t="shared" si="55"/>
        <v>420</v>
      </c>
      <c r="F237" s="44">
        <v>146</v>
      </c>
      <c r="G237" s="70">
        <f t="shared" si="56"/>
        <v>61320</v>
      </c>
      <c r="H237" s="44">
        <f t="shared" si="57"/>
        <v>1494</v>
      </c>
      <c r="I237" s="44">
        <v>1529</v>
      </c>
      <c r="J237" s="44">
        <f t="shared" si="61"/>
        <v>35</v>
      </c>
      <c r="K237" s="44">
        <f t="shared" si="62"/>
        <v>636</v>
      </c>
      <c r="L237" s="46">
        <f t="shared" si="63"/>
        <v>22260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47"/>
        <v>188633</v>
      </c>
      <c r="V237" s="46">
        <f t="shared" si="58"/>
        <v>188794</v>
      </c>
      <c r="W237" s="46">
        <f t="shared" si="59"/>
        <v>377427</v>
      </c>
      <c r="X237" s="70">
        <v>377427</v>
      </c>
      <c r="Y237" s="46">
        <f t="shared" ref="Y237:Y242" si="64">W237-X237</f>
        <v>0</v>
      </c>
    </row>
    <row r="238" spans="1:25" ht="15.75" hidden="1" thickBot="1" x14ac:dyDescent="0.3">
      <c r="B238" s="43" t="s">
        <v>38</v>
      </c>
      <c r="C238" s="44">
        <f t="shared" si="54"/>
        <v>8669</v>
      </c>
      <c r="D238" s="44">
        <v>9138</v>
      </c>
      <c r="E238" s="44">
        <f t="shared" si="55"/>
        <v>469</v>
      </c>
      <c r="F238" s="44">
        <v>146</v>
      </c>
      <c r="G238" s="70">
        <f t="shared" si="56"/>
        <v>68474</v>
      </c>
      <c r="H238" s="44">
        <f t="shared" si="57"/>
        <v>1529</v>
      </c>
      <c r="I238" s="44">
        <v>1557</v>
      </c>
      <c r="J238" s="44">
        <f t="shared" si="61"/>
        <v>28</v>
      </c>
      <c r="K238" s="44">
        <f t="shared" si="62"/>
        <v>636</v>
      </c>
      <c r="L238" s="46">
        <f t="shared" si="63"/>
        <v>17808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47"/>
        <v>191470</v>
      </c>
      <c r="V238" s="46">
        <f t="shared" si="58"/>
        <v>0</v>
      </c>
      <c r="W238" s="46">
        <f t="shared" si="59"/>
        <v>191470</v>
      </c>
      <c r="X238" s="135"/>
      <c r="Y238" s="46">
        <f t="shared" si="64"/>
        <v>191470</v>
      </c>
    </row>
    <row r="239" spans="1:25" ht="15.75" hidden="1" customHeight="1" x14ac:dyDescent="0.3">
      <c r="B239" s="102" t="s">
        <v>39</v>
      </c>
      <c r="C239" s="50">
        <f t="shared" si="54"/>
        <v>9138</v>
      </c>
      <c r="D239" s="50">
        <v>9593</v>
      </c>
      <c r="E239" s="50">
        <f t="shared" si="55"/>
        <v>455</v>
      </c>
      <c r="F239" s="50">
        <v>146</v>
      </c>
      <c r="G239" s="103">
        <f t="shared" si="56"/>
        <v>66430</v>
      </c>
      <c r="H239" s="50">
        <f t="shared" si="57"/>
        <v>1557</v>
      </c>
      <c r="I239" s="50">
        <v>1572</v>
      </c>
      <c r="J239" s="50">
        <f t="shared" si="61"/>
        <v>15</v>
      </c>
      <c r="K239" s="50">
        <f t="shared" si="62"/>
        <v>636</v>
      </c>
      <c r="L239" s="104">
        <f t="shared" si="63"/>
        <v>9540</v>
      </c>
      <c r="M239" s="103">
        <v>4353</v>
      </c>
      <c r="N239" s="103">
        <v>9804</v>
      </c>
      <c r="O239" s="70"/>
      <c r="P239" s="70"/>
      <c r="Q239" s="103"/>
      <c r="R239" s="103"/>
      <c r="S239" s="103">
        <v>91182</v>
      </c>
      <c r="T239" s="103"/>
      <c r="U239" s="103">
        <f t="shared" si="47"/>
        <v>181309</v>
      </c>
      <c r="V239" s="104">
        <f t="shared" si="58"/>
        <v>191470</v>
      </c>
      <c r="W239" s="104">
        <f t="shared" si="59"/>
        <v>372779</v>
      </c>
      <c r="X239" s="103">
        <v>372779</v>
      </c>
      <c r="Y239" s="104">
        <f t="shared" si="64"/>
        <v>0</v>
      </c>
    </row>
    <row r="240" spans="1:25" ht="15.75" hidden="1" customHeight="1" x14ac:dyDescent="0.3">
      <c r="B240" s="43" t="s">
        <v>40</v>
      </c>
      <c r="C240" s="44">
        <f t="shared" si="54"/>
        <v>9593</v>
      </c>
      <c r="D240" s="44">
        <v>10019</v>
      </c>
      <c r="E240" s="44">
        <f t="shared" si="55"/>
        <v>426</v>
      </c>
      <c r="F240" s="44">
        <v>146</v>
      </c>
      <c r="G240" s="70">
        <f t="shared" si="56"/>
        <v>62196</v>
      </c>
      <c r="H240" s="44">
        <f t="shared" si="57"/>
        <v>1572</v>
      </c>
      <c r="I240" s="44">
        <v>1587</v>
      </c>
      <c r="J240" s="44">
        <f t="shared" si="61"/>
        <v>15</v>
      </c>
      <c r="K240" s="44">
        <f t="shared" si="62"/>
        <v>636</v>
      </c>
      <c r="L240" s="46">
        <f t="shared" si="63"/>
        <v>9540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47"/>
        <v>177197</v>
      </c>
      <c r="V240" s="46">
        <f t="shared" si="58"/>
        <v>0</v>
      </c>
      <c r="W240" s="46">
        <f t="shared" si="59"/>
        <v>177197</v>
      </c>
      <c r="X240" s="135"/>
      <c r="Y240" s="46">
        <f t="shared" si="64"/>
        <v>177197</v>
      </c>
    </row>
    <row r="241" spans="1:25" ht="15.75" hidden="1" customHeight="1" x14ac:dyDescent="0.3">
      <c r="B241" s="43" t="s">
        <v>41</v>
      </c>
      <c r="C241" s="44">
        <f t="shared" si="54"/>
        <v>10019</v>
      </c>
      <c r="D241" s="44">
        <v>10423</v>
      </c>
      <c r="E241" s="44">
        <f t="shared" si="55"/>
        <v>404</v>
      </c>
      <c r="F241" s="44">
        <v>146</v>
      </c>
      <c r="G241" s="70">
        <f t="shared" si="56"/>
        <v>58984</v>
      </c>
      <c r="H241" s="44">
        <f t="shared" si="57"/>
        <v>1587</v>
      </c>
      <c r="I241" s="44">
        <v>1600</v>
      </c>
      <c r="J241" s="44">
        <f t="shared" si="61"/>
        <v>13</v>
      </c>
      <c r="K241" s="44">
        <f t="shared" si="62"/>
        <v>636</v>
      </c>
      <c r="L241" s="46">
        <f t="shared" si="63"/>
        <v>8268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47"/>
        <v>172812</v>
      </c>
      <c r="V241" s="46">
        <f t="shared" si="58"/>
        <v>177197</v>
      </c>
      <c r="W241" s="46">
        <f t="shared" si="59"/>
        <v>350009</v>
      </c>
      <c r="X241" s="70">
        <v>350009</v>
      </c>
      <c r="Y241" s="46">
        <f t="shared" si="64"/>
        <v>0</v>
      </c>
    </row>
    <row r="242" spans="1:25" ht="15.75" hidden="1" customHeight="1" x14ac:dyDescent="0.3">
      <c r="B242" s="43" t="s">
        <v>42</v>
      </c>
      <c r="C242" s="44">
        <f t="shared" si="54"/>
        <v>10423</v>
      </c>
      <c r="D242" s="44">
        <v>10492</v>
      </c>
      <c r="E242" s="44">
        <f t="shared" si="55"/>
        <v>69</v>
      </c>
      <c r="F242" s="44">
        <v>146</v>
      </c>
      <c r="G242" s="70">
        <f t="shared" si="56"/>
        <v>10074</v>
      </c>
      <c r="H242" s="44">
        <f t="shared" si="57"/>
        <v>1600</v>
      </c>
      <c r="I242" s="44">
        <v>1606</v>
      </c>
      <c r="J242" s="44">
        <f t="shared" si="61"/>
        <v>6</v>
      </c>
      <c r="K242" s="44">
        <f t="shared" si="62"/>
        <v>636</v>
      </c>
      <c r="L242" s="46">
        <f t="shared" si="63"/>
        <v>3816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47"/>
        <v>119576</v>
      </c>
      <c r="V242" s="46">
        <f t="shared" si="58"/>
        <v>0</v>
      </c>
      <c r="W242" s="46">
        <f t="shared" si="59"/>
        <v>119576</v>
      </c>
      <c r="X242" s="135"/>
      <c r="Y242" s="46">
        <f t="shared" si="64"/>
        <v>119576</v>
      </c>
    </row>
    <row r="243" spans="1:25" ht="15.75" hidden="1" customHeight="1" x14ac:dyDescent="0.3">
      <c r="B243" s="43" t="s">
        <v>43</v>
      </c>
      <c r="C243" s="44">
        <f t="shared" si="54"/>
        <v>10492</v>
      </c>
      <c r="D243" s="44">
        <v>10609</v>
      </c>
      <c r="E243" s="44">
        <f t="shared" si="55"/>
        <v>117</v>
      </c>
      <c r="F243" s="44">
        <v>146</v>
      </c>
      <c r="G243" s="70">
        <f t="shared" si="56"/>
        <v>17082</v>
      </c>
      <c r="H243" s="44">
        <f t="shared" si="57"/>
        <v>1606</v>
      </c>
      <c r="I243" s="44">
        <v>1619</v>
      </c>
      <c r="J243" s="44">
        <f t="shared" si="61"/>
        <v>13</v>
      </c>
      <c r="K243" s="44">
        <f t="shared" si="62"/>
        <v>636</v>
      </c>
      <c r="L243" s="46">
        <f>IF(K243=636,K243*J243,IF(K243=840,80*636+(J243-80)*840,IF(K243=1455,80*636+20*840+(J243-100)*1455,IF(K243=2681,80*636+20*840+100*1455+(J243-200)*2681,))))</f>
        <v>8268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47"/>
        <v>131162</v>
      </c>
      <c r="V243" s="46">
        <f t="shared" si="58"/>
        <v>119576</v>
      </c>
      <c r="W243" s="46">
        <f t="shared" si="59"/>
        <v>250738</v>
      </c>
      <c r="X243" s="135">
        <v>250738</v>
      </c>
      <c r="Y243" s="46">
        <f t="shared" ref="Y243:Y244" si="65">W243-X243</f>
        <v>0</v>
      </c>
    </row>
    <row r="244" spans="1:25" ht="15.75" hidden="1" customHeight="1" x14ac:dyDescent="0.3">
      <c r="B244" s="43" t="s">
        <v>44</v>
      </c>
      <c r="C244" s="44">
        <f t="shared" si="54"/>
        <v>10609</v>
      </c>
      <c r="D244" s="44">
        <v>10611</v>
      </c>
      <c r="E244" s="44">
        <f t="shared" si="55"/>
        <v>2</v>
      </c>
      <c r="F244" s="44">
        <v>146</v>
      </c>
      <c r="G244" s="70">
        <f t="shared" si="56"/>
        <v>292</v>
      </c>
      <c r="H244" s="44">
        <f t="shared" si="57"/>
        <v>1619</v>
      </c>
      <c r="I244" s="44">
        <v>1632</v>
      </c>
      <c r="J244" s="44">
        <f t="shared" si="61"/>
        <v>13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8268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47"/>
        <v>114475</v>
      </c>
      <c r="V244" s="46">
        <f t="shared" si="58"/>
        <v>0</v>
      </c>
      <c r="W244" s="46">
        <f t="shared" si="59"/>
        <v>114475</v>
      </c>
      <c r="X244" s="135"/>
      <c r="Y244" s="46">
        <f t="shared" si="65"/>
        <v>114475</v>
      </c>
    </row>
    <row r="245" spans="1:25" ht="15.75" hidden="1" customHeight="1" x14ac:dyDescent="0.3">
      <c r="B245" s="43" t="s">
        <v>45</v>
      </c>
      <c r="C245" s="44">
        <f t="shared" si="54"/>
        <v>10611</v>
      </c>
      <c r="D245" s="44">
        <v>10663</v>
      </c>
      <c r="E245" s="44">
        <f t="shared" si="55"/>
        <v>52</v>
      </c>
      <c r="F245" s="44">
        <v>146</v>
      </c>
      <c r="G245" s="70">
        <f t="shared" si="56"/>
        <v>7592</v>
      </c>
      <c r="H245" s="44">
        <f t="shared" si="57"/>
        <v>1632</v>
      </c>
      <c r="I245" s="44">
        <v>1665</v>
      </c>
      <c r="J245" s="44">
        <f t="shared" si="61"/>
        <v>33</v>
      </c>
      <c r="K245" s="44">
        <f>IF(J245&lt;=40,636,IF(AND(J245&gt;=41,J245&lt;=80),840,IF(AND(J245&gt;=81,J245&lt;=100),1455,IF(J245&gt;=101,2681,))))</f>
        <v>636</v>
      </c>
      <c r="L245" s="46">
        <f>IF(K245=636,K245*J245,IF(K245=840,40*636+(J245-40)*840,IF(K245=1455,40*636+40*840+(J245-80)*1455,IF(K245=2681,40*636+40*840+20*1455+(J245-100)*2681,))))</f>
        <v>20988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47"/>
        <v>134559</v>
      </c>
      <c r="V245" s="46">
        <f t="shared" si="58"/>
        <v>114475</v>
      </c>
      <c r="W245" s="46">
        <f t="shared" si="59"/>
        <v>249034</v>
      </c>
      <c r="X245" s="135">
        <v>249034</v>
      </c>
      <c r="Y245" s="46">
        <f t="shared" ref="Y245:Y248" si="66">W245-X245</f>
        <v>0</v>
      </c>
    </row>
    <row r="246" spans="1:25" ht="15.75" hidden="1" customHeight="1" thickBot="1" x14ac:dyDescent="0.3">
      <c r="B246" s="83" t="s">
        <v>46</v>
      </c>
      <c r="C246" s="84">
        <f t="shared" si="54"/>
        <v>10663</v>
      </c>
      <c r="D246" s="84">
        <v>10683</v>
      </c>
      <c r="E246" s="84">
        <f t="shared" si="55"/>
        <v>20</v>
      </c>
      <c r="F246" s="84">
        <v>146</v>
      </c>
      <c r="G246" s="35">
        <f t="shared" si="56"/>
        <v>2920</v>
      </c>
      <c r="H246" s="84">
        <f t="shared" si="57"/>
        <v>1665</v>
      </c>
      <c r="I246" s="84">
        <v>1705</v>
      </c>
      <c r="J246" s="84">
        <f t="shared" si="61"/>
        <v>40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25440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47"/>
        <v>134428</v>
      </c>
      <c r="V246" s="36">
        <f t="shared" si="58"/>
        <v>0</v>
      </c>
      <c r="W246" s="36">
        <f t="shared" si="59"/>
        <v>134428</v>
      </c>
      <c r="X246" s="131">
        <v>134428</v>
      </c>
      <c r="Y246" s="36">
        <f t="shared" si="66"/>
        <v>0</v>
      </c>
    </row>
    <row r="247" spans="1:25" x14ac:dyDescent="0.25">
      <c r="A247">
        <v>2023</v>
      </c>
      <c r="B247" s="43" t="s">
        <v>35</v>
      </c>
      <c r="C247" s="44">
        <f t="shared" ref="C247:C270" si="67">D246</f>
        <v>10683</v>
      </c>
      <c r="D247" s="44">
        <v>10695</v>
      </c>
      <c r="E247" s="44">
        <f t="shared" ref="E247:E270" si="68">D247-C247</f>
        <v>12</v>
      </c>
      <c r="F247" s="44">
        <v>165</v>
      </c>
      <c r="G247" s="70">
        <f t="shared" ref="G247:G270" si="69">E247*F247</f>
        <v>1980</v>
      </c>
      <c r="H247" s="44">
        <f t="shared" ref="H247:H270" si="70">I246</f>
        <v>1705</v>
      </c>
      <c r="I247" s="44">
        <v>1741</v>
      </c>
      <c r="J247" s="44">
        <f t="shared" ref="J247:J270" si="71">I247-H247</f>
        <v>36</v>
      </c>
      <c r="K247" s="44">
        <f>IF(J247&lt;=40,717,IF(AND(J247&gt;=41,J247&lt;=80),948,IF(AND(J247&gt;=81,J247&lt;=100),1641,IF(J247&gt;=101,3024,))))</f>
        <v>717</v>
      </c>
      <c r="L247" s="46">
        <f>IF(K247=717,K247*J247,IF(K247=948,40*717+(J247-40)*948,IF(K247=1641,40*717+40*948+(J247-80)*1641,IF(K247=3024,40*717+40*948+20*1641+(J247-100)*3024,))))</f>
        <v>25812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47"/>
        <v>166141</v>
      </c>
      <c r="V247" s="46">
        <f t="shared" ref="V247:V270" si="72">Y246</f>
        <v>0</v>
      </c>
      <c r="W247" s="46">
        <f t="shared" ref="W247:W270" si="73">U247+V247</f>
        <v>166141</v>
      </c>
      <c r="X247" s="218">
        <v>166141</v>
      </c>
      <c r="Y247" s="41">
        <f t="shared" si="66"/>
        <v>0</v>
      </c>
    </row>
    <row r="248" spans="1:25" x14ac:dyDescent="0.25">
      <c r="B248" s="43" t="s">
        <v>36</v>
      </c>
      <c r="C248" s="44">
        <f t="shared" si="67"/>
        <v>10695</v>
      </c>
      <c r="D248" s="44">
        <v>10706</v>
      </c>
      <c r="E248" s="44">
        <f t="shared" si="68"/>
        <v>11</v>
      </c>
      <c r="F248" s="44">
        <v>165</v>
      </c>
      <c r="G248" s="70">
        <f t="shared" si="69"/>
        <v>1815</v>
      </c>
      <c r="H248" s="44">
        <f t="shared" si="70"/>
        <v>1741</v>
      </c>
      <c r="I248" s="44">
        <v>1768</v>
      </c>
      <c r="J248" s="44">
        <f t="shared" si="71"/>
        <v>27</v>
      </c>
      <c r="K248" s="44">
        <f t="shared" ref="K248:K258" si="74">IF(J248&lt;=40,717,IF(AND(J248&gt;=41,J248&lt;=80),948,IF(AND(J248&gt;=81,J248&lt;=100),1641,IF(J248&gt;=101,3024,))))</f>
        <v>717</v>
      </c>
      <c r="L248" s="46">
        <f t="shared" ref="L248:L258" si="75">IF(K248=717,K248*J248,IF(K248=948,40*717+(J248-40)*948,IF(K248=1641,40*717+40*948+(J248-80)*1641,IF(K248=3024,40*717+40*948+20*1641+(J248-100)*3024,))))</f>
        <v>19359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47"/>
        <v>159590</v>
      </c>
      <c r="V248" s="46">
        <f t="shared" si="72"/>
        <v>0</v>
      </c>
      <c r="W248" s="46">
        <f t="shared" si="73"/>
        <v>159590</v>
      </c>
      <c r="X248" s="135"/>
      <c r="Y248" s="46">
        <f t="shared" si="66"/>
        <v>159590</v>
      </c>
    </row>
    <row r="249" spans="1:25" x14ac:dyDescent="0.25">
      <c r="B249" s="43" t="s">
        <v>37</v>
      </c>
      <c r="C249" s="44">
        <f t="shared" si="67"/>
        <v>10706</v>
      </c>
      <c r="D249" s="44">
        <v>10708</v>
      </c>
      <c r="E249" s="44">
        <f t="shared" si="68"/>
        <v>2</v>
      </c>
      <c r="F249" s="44">
        <v>165</v>
      </c>
      <c r="G249" s="70">
        <f t="shared" si="69"/>
        <v>330</v>
      </c>
      <c r="H249" s="44">
        <f t="shared" si="70"/>
        <v>1768</v>
      </c>
      <c r="I249" s="44">
        <v>1782</v>
      </c>
      <c r="J249" s="44">
        <f t="shared" si="71"/>
        <v>14</v>
      </c>
      <c r="K249" s="44">
        <f t="shared" si="74"/>
        <v>717</v>
      </c>
      <c r="L249" s="46">
        <f t="shared" si="75"/>
        <v>10038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47"/>
        <v>148804</v>
      </c>
      <c r="V249" s="46">
        <f t="shared" si="72"/>
        <v>159590</v>
      </c>
      <c r="W249" s="46">
        <f t="shared" si="73"/>
        <v>308394</v>
      </c>
      <c r="X249" s="135">
        <v>308394</v>
      </c>
      <c r="Y249" s="46">
        <f t="shared" ref="Y249:Y250" si="76">W249-X249</f>
        <v>0</v>
      </c>
    </row>
    <row r="250" spans="1:25" x14ac:dyDescent="0.25">
      <c r="B250" s="43" t="s">
        <v>38</v>
      </c>
      <c r="C250" s="44">
        <f t="shared" si="67"/>
        <v>10708</v>
      </c>
      <c r="D250" s="44"/>
      <c r="E250" s="44">
        <v>469</v>
      </c>
      <c r="F250" s="44">
        <v>165</v>
      </c>
      <c r="G250" s="70">
        <f t="shared" si="69"/>
        <v>77385</v>
      </c>
      <c r="H250" s="44">
        <f t="shared" si="70"/>
        <v>1782</v>
      </c>
      <c r="I250" s="44">
        <v>1794</v>
      </c>
      <c r="J250" s="44">
        <f t="shared" si="71"/>
        <v>12</v>
      </c>
      <c r="K250" s="44">
        <f t="shared" si="74"/>
        <v>717</v>
      </c>
      <c r="L250" s="46">
        <f t="shared" si="75"/>
        <v>8604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47"/>
        <v>224504</v>
      </c>
      <c r="V250" s="46">
        <f t="shared" si="72"/>
        <v>0</v>
      </c>
      <c r="W250" s="46">
        <f t="shared" si="73"/>
        <v>224504</v>
      </c>
      <c r="X250" s="135"/>
      <c r="Y250" s="46">
        <f t="shared" si="76"/>
        <v>224504</v>
      </c>
    </row>
    <row r="251" spans="1:25" x14ac:dyDescent="0.25">
      <c r="B251" s="43" t="s">
        <v>39</v>
      </c>
      <c r="C251" s="44">
        <v>4</v>
      </c>
      <c r="D251" s="44">
        <v>194</v>
      </c>
      <c r="E251" s="44">
        <f t="shared" si="68"/>
        <v>190</v>
      </c>
      <c r="F251" s="44">
        <v>169</v>
      </c>
      <c r="G251" s="70">
        <f t="shared" si="69"/>
        <v>32110</v>
      </c>
      <c r="H251" s="44">
        <f t="shared" si="70"/>
        <v>1794</v>
      </c>
      <c r="I251" s="44">
        <v>1796</v>
      </c>
      <c r="J251" s="44">
        <f t="shared" si="71"/>
        <v>2</v>
      </c>
      <c r="K251" s="44">
        <f t="shared" si="74"/>
        <v>717</v>
      </c>
      <c r="L251" s="46">
        <f t="shared" si="75"/>
        <v>1434</v>
      </c>
      <c r="M251" s="70">
        <v>4910</v>
      </c>
      <c r="N251" s="70">
        <v>10810</v>
      </c>
      <c r="O251" s="70"/>
      <c r="P251" s="70"/>
      <c r="Q251" s="70">
        <v>23890</v>
      </c>
      <c r="R251" s="70"/>
      <c r="S251" s="70">
        <v>122853</v>
      </c>
      <c r="T251" s="70"/>
      <c r="U251" s="70">
        <f t="shared" si="47"/>
        <v>196007</v>
      </c>
      <c r="V251" s="46">
        <f t="shared" si="72"/>
        <v>224504</v>
      </c>
      <c r="W251" s="46">
        <f t="shared" si="73"/>
        <v>420511</v>
      </c>
      <c r="X251" s="135">
        <v>420511</v>
      </c>
      <c r="Y251" s="46">
        <f t="shared" ref="Y251:Y254" si="77">W251-X251</f>
        <v>0</v>
      </c>
    </row>
    <row r="252" spans="1:25" x14ac:dyDescent="0.25">
      <c r="B252" s="43" t="s">
        <v>40</v>
      </c>
      <c r="C252" s="44">
        <f t="shared" si="67"/>
        <v>194</v>
      </c>
      <c r="D252" s="44">
        <v>542</v>
      </c>
      <c r="E252" s="44">
        <f t="shared" si="68"/>
        <v>348</v>
      </c>
      <c r="F252" s="44">
        <v>165</v>
      </c>
      <c r="G252" s="70">
        <f t="shared" si="69"/>
        <v>57420</v>
      </c>
      <c r="H252" s="44">
        <f t="shared" si="70"/>
        <v>1796</v>
      </c>
      <c r="I252" s="44">
        <v>1798</v>
      </c>
      <c r="J252" s="44">
        <f t="shared" si="71"/>
        <v>2</v>
      </c>
      <c r="K252" s="44">
        <f t="shared" si="74"/>
        <v>717</v>
      </c>
      <c r="L252" s="46">
        <f t="shared" si="75"/>
        <v>1434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47"/>
        <v>197444</v>
      </c>
      <c r="V252" s="46">
        <f t="shared" si="72"/>
        <v>0</v>
      </c>
      <c r="W252" s="46">
        <f t="shared" si="73"/>
        <v>197444</v>
      </c>
      <c r="X252" s="135"/>
      <c r="Y252" s="46">
        <f t="shared" si="77"/>
        <v>197444</v>
      </c>
    </row>
    <row r="253" spans="1:25" x14ac:dyDescent="0.25">
      <c r="B253" s="43" t="s">
        <v>41</v>
      </c>
      <c r="C253" s="44">
        <f t="shared" si="67"/>
        <v>542</v>
      </c>
      <c r="D253" s="44">
        <v>934</v>
      </c>
      <c r="E253" s="44">
        <f t="shared" si="68"/>
        <v>392</v>
      </c>
      <c r="F253" s="44">
        <v>165</v>
      </c>
      <c r="G253" s="70">
        <f t="shared" si="69"/>
        <v>64680</v>
      </c>
      <c r="H253" s="44">
        <f t="shared" si="70"/>
        <v>1798</v>
      </c>
      <c r="I253" s="44">
        <v>1803</v>
      </c>
      <c r="J253" s="44">
        <f t="shared" si="71"/>
        <v>5</v>
      </c>
      <c r="K253" s="44">
        <f t="shared" si="74"/>
        <v>717</v>
      </c>
      <c r="L253" s="46">
        <f t="shared" si="75"/>
        <v>3585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47"/>
        <v>206843</v>
      </c>
      <c r="V253" s="46">
        <f t="shared" si="72"/>
        <v>197444</v>
      </c>
      <c r="W253" s="46">
        <f t="shared" si="73"/>
        <v>404287</v>
      </c>
      <c r="X253" s="135">
        <v>404287</v>
      </c>
      <c r="Y253" s="70">
        <f t="shared" si="77"/>
        <v>0</v>
      </c>
    </row>
    <row r="254" spans="1:25" x14ac:dyDescent="0.25">
      <c r="B254" s="43" t="s">
        <v>42</v>
      </c>
      <c r="C254" s="44">
        <f t="shared" si="67"/>
        <v>934</v>
      </c>
      <c r="D254" s="44">
        <v>1165</v>
      </c>
      <c r="E254" s="44">
        <f t="shared" si="68"/>
        <v>231</v>
      </c>
      <c r="F254" s="44">
        <v>165</v>
      </c>
      <c r="G254" s="70">
        <f t="shared" si="69"/>
        <v>38115</v>
      </c>
      <c r="H254" s="44">
        <f t="shared" si="70"/>
        <v>1803</v>
      </c>
      <c r="I254" s="44">
        <v>1803</v>
      </c>
      <c r="J254" s="44">
        <f t="shared" si="71"/>
        <v>0</v>
      </c>
      <c r="K254" s="44">
        <f t="shared" si="74"/>
        <v>717</v>
      </c>
      <c r="L254" s="46">
        <f t="shared" si="75"/>
        <v>0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47"/>
        <v>176717</v>
      </c>
      <c r="V254" s="46">
        <f t="shared" si="72"/>
        <v>0</v>
      </c>
      <c r="W254" s="46">
        <f t="shared" si="73"/>
        <v>176717</v>
      </c>
      <c r="X254" s="135"/>
      <c r="Y254" s="46">
        <f t="shared" si="77"/>
        <v>176717</v>
      </c>
    </row>
    <row r="255" spans="1:25" x14ac:dyDescent="0.25">
      <c r="B255" s="43" t="s">
        <v>43</v>
      </c>
      <c r="C255" s="44">
        <f t="shared" si="67"/>
        <v>1165</v>
      </c>
      <c r="D255" s="44">
        <v>1671</v>
      </c>
      <c r="E255" s="44">
        <f t="shared" si="68"/>
        <v>506</v>
      </c>
      <c r="F255" s="44">
        <v>165</v>
      </c>
      <c r="G255" s="70">
        <f t="shared" si="69"/>
        <v>83490</v>
      </c>
      <c r="H255" s="44">
        <f t="shared" si="70"/>
        <v>1803</v>
      </c>
      <c r="I255" s="44">
        <v>1810</v>
      </c>
      <c r="J255" s="44">
        <f t="shared" si="71"/>
        <v>7</v>
      </c>
      <c r="K255" s="44">
        <f t="shared" si="74"/>
        <v>717</v>
      </c>
      <c r="L255" s="46">
        <f t="shared" si="75"/>
        <v>5019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47"/>
        <v>227131</v>
      </c>
      <c r="V255" s="46">
        <f t="shared" si="72"/>
        <v>176717</v>
      </c>
      <c r="W255" s="46">
        <f t="shared" si="73"/>
        <v>403848</v>
      </c>
      <c r="X255" s="135">
        <v>403848</v>
      </c>
      <c r="Y255" s="46">
        <f t="shared" ref="Y255:Y257" si="78">W255-X255</f>
        <v>0</v>
      </c>
    </row>
    <row r="256" spans="1:25" x14ac:dyDescent="0.25">
      <c r="B256" s="43" t="s">
        <v>44</v>
      </c>
      <c r="C256" s="44">
        <f t="shared" si="67"/>
        <v>1671</v>
      </c>
      <c r="D256" s="44">
        <v>1878</v>
      </c>
      <c r="E256" s="44">
        <f t="shared" si="68"/>
        <v>207</v>
      </c>
      <c r="F256" s="44">
        <v>165</v>
      </c>
      <c r="G256" s="70">
        <f t="shared" si="69"/>
        <v>34155</v>
      </c>
      <c r="H256" s="44">
        <f t="shared" si="70"/>
        <v>1810</v>
      </c>
      <c r="I256" s="44">
        <v>1822</v>
      </c>
      <c r="J256" s="44">
        <f t="shared" si="71"/>
        <v>12</v>
      </c>
      <c r="K256" s="44">
        <f t="shared" si="74"/>
        <v>717</v>
      </c>
      <c r="L256" s="46">
        <f t="shared" si="75"/>
        <v>8604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47"/>
        <v>181438</v>
      </c>
      <c r="V256" s="46">
        <f t="shared" si="72"/>
        <v>0</v>
      </c>
      <c r="W256" s="46">
        <f t="shared" si="73"/>
        <v>181438</v>
      </c>
      <c r="X256" s="135"/>
      <c r="Y256" s="46">
        <f t="shared" si="78"/>
        <v>181438</v>
      </c>
    </row>
    <row r="257" spans="1:25" x14ac:dyDescent="0.25">
      <c r="B257" s="43" t="s">
        <v>45</v>
      </c>
      <c r="C257" s="44">
        <f t="shared" si="67"/>
        <v>1878</v>
      </c>
      <c r="D257" s="44">
        <v>2373</v>
      </c>
      <c r="E257" s="44">
        <f t="shared" si="68"/>
        <v>495</v>
      </c>
      <c r="F257" s="44">
        <v>165</v>
      </c>
      <c r="G257" s="70">
        <f t="shared" si="69"/>
        <v>81675</v>
      </c>
      <c r="H257" s="44">
        <f t="shared" si="70"/>
        <v>1822</v>
      </c>
      <c r="I257" s="44">
        <v>1876</v>
      </c>
      <c r="J257" s="44">
        <f t="shared" si="71"/>
        <v>54</v>
      </c>
      <c r="K257" s="44">
        <f t="shared" si="74"/>
        <v>948</v>
      </c>
      <c r="L257" s="46">
        <f t="shared" si="75"/>
        <v>41952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47"/>
        <v>262359</v>
      </c>
      <c r="V257" s="46">
        <f t="shared" si="72"/>
        <v>181438</v>
      </c>
      <c r="W257" s="46">
        <f t="shared" si="73"/>
        <v>443797</v>
      </c>
      <c r="X257" s="135">
        <v>443797</v>
      </c>
      <c r="Y257" s="46">
        <f t="shared" si="78"/>
        <v>0</v>
      </c>
    </row>
    <row r="258" spans="1:25" ht="15.75" thickBot="1" x14ac:dyDescent="0.3">
      <c r="B258" s="43" t="s">
        <v>46</v>
      </c>
      <c r="C258" s="44">
        <f t="shared" si="67"/>
        <v>2373</v>
      </c>
      <c r="D258" s="44">
        <v>3030</v>
      </c>
      <c r="E258" s="44">
        <f t="shared" si="68"/>
        <v>657</v>
      </c>
      <c r="F258" s="44">
        <v>165</v>
      </c>
      <c r="G258" s="70">
        <f t="shared" si="69"/>
        <v>108405</v>
      </c>
      <c r="H258" s="44">
        <f t="shared" si="70"/>
        <v>1876</v>
      </c>
      <c r="I258" s="44">
        <v>1924</v>
      </c>
      <c r="J258" s="44">
        <f t="shared" si="71"/>
        <v>48</v>
      </c>
      <c r="K258" s="44">
        <f t="shared" si="74"/>
        <v>948</v>
      </c>
      <c r="L258" s="46">
        <f t="shared" si="75"/>
        <v>36264</v>
      </c>
      <c r="M258" s="70">
        <v>4910</v>
      </c>
      <c r="N258" s="70">
        <v>11037</v>
      </c>
      <c r="O258" s="70"/>
      <c r="P258" s="70"/>
      <c r="Q258" s="70"/>
      <c r="R258" s="70"/>
      <c r="S258" s="70">
        <v>122853</v>
      </c>
      <c r="T258" s="70"/>
      <c r="U258" s="70">
        <f t="shared" si="47"/>
        <v>283469</v>
      </c>
      <c r="V258" s="46">
        <f t="shared" si="72"/>
        <v>0</v>
      </c>
      <c r="W258" s="46">
        <f t="shared" si="73"/>
        <v>283469</v>
      </c>
      <c r="X258" s="70"/>
      <c r="Y258" s="241">
        <f t="shared" ref="Y258:Y270" si="79">W258-X258</f>
        <v>283469</v>
      </c>
    </row>
    <row r="259" spans="1:25" ht="15.75" thickBot="1" x14ac:dyDescent="0.3">
      <c r="A259">
        <v>2024</v>
      </c>
      <c r="B259" s="195" t="s">
        <v>35</v>
      </c>
      <c r="C259" s="175">
        <f t="shared" si="67"/>
        <v>3030</v>
      </c>
      <c r="D259" s="175">
        <v>3918</v>
      </c>
      <c r="E259" s="175">
        <f t="shared" si="68"/>
        <v>888</v>
      </c>
      <c r="F259" s="175">
        <v>171</v>
      </c>
      <c r="G259" s="177">
        <f t="shared" si="69"/>
        <v>151848</v>
      </c>
      <c r="H259" s="175">
        <f t="shared" si="70"/>
        <v>1924</v>
      </c>
      <c r="I259" s="175">
        <v>1983</v>
      </c>
      <c r="J259" s="175">
        <f t="shared" si="71"/>
        <v>59</v>
      </c>
      <c r="K259" s="175">
        <f>IF(J259&lt;=40,745,IF(AND(J259&gt;=41,J259&lt;=80),985,IF(AND(J259&gt;=81,J259&lt;=100),1705,IF(J259&gt;=101,3142,))))</f>
        <v>985</v>
      </c>
      <c r="L259" s="176">
        <f>IF(K259=745,K259*J259,IF(K259=985,40*745+(J259-40)*985,IF(K259=1705,40*745+40*985+(J259-80)*1705,IF(K259=3142,40*745+40*985+20*1705+(J259-100)*3142,))))</f>
        <v>48515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350108</v>
      </c>
      <c r="V259" s="176">
        <f t="shared" si="72"/>
        <v>283469</v>
      </c>
      <c r="W259" s="176">
        <f t="shared" si="73"/>
        <v>633577</v>
      </c>
      <c r="X259" s="240"/>
      <c r="Y259" s="176">
        <f t="shared" si="79"/>
        <v>633577</v>
      </c>
    </row>
    <row r="260" spans="1:25" hidden="1" x14ac:dyDescent="0.25">
      <c r="B260" s="224" t="s">
        <v>36</v>
      </c>
      <c r="C260" s="225">
        <f>D259</f>
        <v>3918</v>
      </c>
      <c r="D260" s="225"/>
      <c r="E260" s="225">
        <f t="shared" si="68"/>
        <v>-3918</v>
      </c>
      <c r="F260" s="225">
        <v>171</v>
      </c>
      <c r="G260" s="223">
        <f t="shared" si="69"/>
        <v>-669978</v>
      </c>
      <c r="H260" s="225">
        <f t="shared" si="70"/>
        <v>1983</v>
      </c>
      <c r="I260" s="225"/>
      <c r="J260" s="225">
        <f t="shared" si="71"/>
        <v>-1983</v>
      </c>
      <c r="K260" s="225">
        <f t="shared" ref="K260:K270" si="80">IF(J260&lt;=40,745,IF(AND(J260&gt;=41,J260&lt;=80),985,IF(AND(J260&gt;=81,J260&lt;=100),1705,IF(J260&gt;=101,3142,))))</f>
        <v>745</v>
      </c>
      <c r="L260" s="226">
        <f t="shared" ref="L260:L270" si="81">IF(K260=745,K260*J260,IF(K260=985,40*745+(J260-40)*985,IF(K260=1705,40*745+40*985+(J260-80)*1705,IF(K260=3142,40*745+40*985+20*1705+(J260-100)*3142,))))</f>
        <v>-1477335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82">G260+L260+M260+N260++O260+P260+Q260+R260+S260+T260</f>
        <v>-1997568</v>
      </c>
      <c r="V260" s="226">
        <f t="shared" si="72"/>
        <v>633577</v>
      </c>
      <c r="W260" s="226">
        <f t="shared" si="73"/>
        <v>-1363991</v>
      </c>
      <c r="X260" s="227"/>
      <c r="Y260" s="226">
        <f t="shared" si="79"/>
        <v>-1363991</v>
      </c>
    </row>
    <row r="261" spans="1:25" hidden="1" x14ac:dyDescent="0.25">
      <c r="B261" s="224" t="s">
        <v>37</v>
      </c>
      <c r="C261" s="225">
        <f t="shared" si="67"/>
        <v>0</v>
      </c>
      <c r="D261" s="225"/>
      <c r="E261" s="225">
        <f t="shared" si="68"/>
        <v>0</v>
      </c>
      <c r="F261" s="225">
        <v>171</v>
      </c>
      <c r="G261" s="223">
        <f t="shared" si="69"/>
        <v>0</v>
      </c>
      <c r="H261" s="225">
        <f t="shared" si="70"/>
        <v>0</v>
      </c>
      <c r="I261" s="225"/>
      <c r="J261" s="225">
        <f t="shared" si="71"/>
        <v>0</v>
      </c>
      <c r="K261" s="225">
        <f t="shared" si="80"/>
        <v>745</v>
      </c>
      <c r="L261" s="226">
        <f t="shared" si="81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82"/>
        <v>149745</v>
      </c>
      <c r="V261" s="226">
        <f t="shared" si="72"/>
        <v>-1363991</v>
      </c>
      <c r="W261" s="226">
        <f t="shared" si="73"/>
        <v>-1214246</v>
      </c>
      <c r="X261" s="227"/>
      <c r="Y261" s="226">
        <f t="shared" si="79"/>
        <v>-1214246</v>
      </c>
    </row>
    <row r="262" spans="1:25" hidden="1" x14ac:dyDescent="0.25">
      <c r="B262" s="224" t="s">
        <v>38</v>
      </c>
      <c r="C262" s="225">
        <f t="shared" si="67"/>
        <v>0</v>
      </c>
      <c r="D262" s="225"/>
      <c r="E262" s="225">
        <f t="shared" si="68"/>
        <v>0</v>
      </c>
      <c r="F262" s="225">
        <v>171</v>
      </c>
      <c r="G262" s="223">
        <f t="shared" si="69"/>
        <v>0</v>
      </c>
      <c r="H262" s="225">
        <f t="shared" si="70"/>
        <v>0</v>
      </c>
      <c r="I262" s="225"/>
      <c r="J262" s="225">
        <f t="shared" si="71"/>
        <v>0</v>
      </c>
      <c r="K262" s="225">
        <f t="shared" si="80"/>
        <v>745</v>
      </c>
      <c r="L262" s="226">
        <f t="shared" si="81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82"/>
        <v>149745</v>
      </c>
      <c r="V262" s="226">
        <f t="shared" si="72"/>
        <v>-1214246</v>
      </c>
      <c r="W262" s="226">
        <f t="shared" si="73"/>
        <v>-1064501</v>
      </c>
      <c r="X262" s="227"/>
      <c r="Y262" s="226">
        <f t="shared" si="79"/>
        <v>-1064501</v>
      </c>
    </row>
    <row r="263" spans="1:25" hidden="1" x14ac:dyDescent="0.25">
      <c r="B263" s="224" t="s">
        <v>39</v>
      </c>
      <c r="C263" s="225">
        <f t="shared" si="67"/>
        <v>0</v>
      </c>
      <c r="D263" s="225"/>
      <c r="E263" s="225">
        <f t="shared" si="68"/>
        <v>0</v>
      </c>
      <c r="F263" s="225">
        <v>171</v>
      </c>
      <c r="G263" s="223">
        <f t="shared" si="69"/>
        <v>0</v>
      </c>
      <c r="H263" s="225">
        <f t="shared" si="70"/>
        <v>0</v>
      </c>
      <c r="I263" s="225"/>
      <c r="J263" s="225">
        <f t="shared" si="71"/>
        <v>0</v>
      </c>
      <c r="K263" s="225">
        <f t="shared" si="80"/>
        <v>745</v>
      </c>
      <c r="L263" s="226">
        <f t="shared" si="81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82"/>
        <v>149745</v>
      </c>
      <c r="V263" s="226">
        <f t="shared" si="72"/>
        <v>-1064501</v>
      </c>
      <c r="W263" s="226">
        <f t="shared" si="73"/>
        <v>-914756</v>
      </c>
      <c r="X263" s="227"/>
      <c r="Y263" s="226">
        <f t="shared" si="79"/>
        <v>-914756</v>
      </c>
    </row>
    <row r="264" spans="1:25" hidden="1" x14ac:dyDescent="0.25">
      <c r="B264" s="224" t="s">
        <v>40</v>
      </c>
      <c r="C264" s="225">
        <f t="shared" si="67"/>
        <v>0</v>
      </c>
      <c r="D264" s="225"/>
      <c r="E264" s="225">
        <f t="shared" si="68"/>
        <v>0</v>
      </c>
      <c r="F264" s="225">
        <v>171</v>
      </c>
      <c r="G264" s="223">
        <f t="shared" si="69"/>
        <v>0</v>
      </c>
      <c r="H264" s="225">
        <f t="shared" si="70"/>
        <v>0</v>
      </c>
      <c r="I264" s="225"/>
      <c r="J264" s="225">
        <f t="shared" si="71"/>
        <v>0</v>
      </c>
      <c r="K264" s="225">
        <f t="shared" si="80"/>
        <v>745</v>
      </c>
      <c r="L264" s="226">
        <f t="shared" si="81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82"/>
        <v>149745</v>
      </c>
      <c r="V264" s="226">
        <f t="shared" si="72"/>
        <v>-914756</v>
      </c>
      <c r="W264" s="226">
        <f t="shared" si="73"/>
        <v>-765011</v>
      </c>
      <c r="X264" s="227"/>
      <c r="Y264" s="226">
        <f t="shared" si="79"/>
        <v>-765011</v>
      </c>
    </row>
    <row r="265" spans="1:25" s="199" customFormat="1" hidden="1" x14ac:dyDescent="0.25">
      <c r="A265"/>
      <c r="B265" s="224" t="s">
        <v>41</v>
      </c>
      <c r="C265" s="225">
        <f t="shared" si="67"/>
        <v>0</v>
      </c>
      <c r="D265" s="225"/>
      <c r="E265" s="225">
        <f t="shared" si="68"/>
        <v>0</v>
      </c>
      <c r="F265" s="225">
        <v>171</v>
      </c>
      <c r="G265" s="223">
        <f t="shared" si="69"/>
        <v>0</v>
      </c>
      <c r="H265" s="225">
        <f t="shared" si="70"/>
        <v>0</v>
      </c>
      <c r="I265" s="225"/>
      <c r="J265" s="225">
        <f t="shared" si="71"/>
        <v>0</v>
      </c>
      <c r="K265" s="225">
        <f t="shared" si="80"/>
        <v>745</v>
      </c>
      <c r="L265" s="226">
        <f t="shared" si="81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82"/>
        <v>149745</v>
      </c>
      <c r="V265" s="226">
        <f t="shared" si="72"/>
        <v>-765011</v>
      </c>
      <c r="W265" s="226">
        <f t="shared" si="73"/>
        <v>-615266</v>
      </c>
      <c r="X265" s="227"/>
      <c r="Y265" s="226">
        <f t="shared" si="79"/>
        <v>-615266</v>
      </c>
    </row>
    <row r="266" spans="1:25" hidden="1" x14ac:dyDescent="0.25">
      <c r="B266" s="224" t="s">
        <v>42</v>
      </c>
      <c r="C266" s="225">
        <f t="shared" si="67"/>
        <v>0</v>
      </c>
      <c r="D266" s="225"/>
      <c r="E266" s="225">
        <f t="shared" si="68"/>
        <v>0</v>
      </c>
      <c r="F266" s="225">
        <v>171</v>
      </c>
      <c r="G266" s="223">
        <f t="shared" si="69"/>
        <v>0</v>
      </c>
      <c r="H266" s="225">
        <f t="shared" si="70"/>
        <v>0</v>
      </c>
      <c r="I266" s="225"/>
      <c r="J266" s="225">
        <f t="shared" si="71"/>
        <v>0</v>
      </c>
      <c r="K266" s="225">
        <f t="shared" si="80"/>
        <v>745</v>
      </c>
      <c r="L266" s="226">
        <f t="shared" si="81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82"/>
        <v>149745</v>
      </c>
      <c r="V266" s="226">
        <f t="shared" si="72"/>
        <v>-615266</v>
      </c>
      <c r="W266" s="226">
        <f t="shared" si="73"/>
        <v>-465521</v>
      </c>
      <c r="X266" s="227"/>
      <c r="Y266" s="226">
        <f t="shared" si="79"/>
        <v>-465521</v>
      </c>
    </row>
    <row r="267" spans="1:25" hidden="1" x14ac:dyDescent="0.25">
      <c r="B267" s="224" t="s">
        <v>43</v>
      </c>
      <c r="C267" s="225">
        <f t="shared" si="67"/>
        <v>0</v>
      </c>
      <c r="D267" s="225"/>
      <c r="E267" s="225">
        <f t="shared" si="68"/>
        <v>0</v>
      </c>
      <c r="F267" s="225">
        <v>171</v>
      </c>
      <c r="G267" s="223">
        <f t="shared" si="69"/>
        <v>0</v>
      </c>
      <c r="H267" s="225">
        <f t="shared" si="70"/>
        <v>0</v>
      </c>
      <c r="I267" s="225"/>
      <c r="J267" s="225">
        <f t="shared" si="71"/>
        <v>0</v>
      </c>
      <c r="K267" s="225">
        <f t="shared" si="80"/>
        <v>745</v>
      </c>
      <c r="L267" s="226">
        <f t="shared" si="81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82"/>
        <v>149745</v>
      </c>
      <c r="V267" s="226">
        <f t="shared" si="72"/>
        <v>-465521</v>
      </c>
      <c r="W267" s="226">
        <f t="shared" si="73"/>
        <v>-315776</v>
      </c>
      <c r="X267" s="227"/>
      <c r="Y267" s="226">
        <f t="shared" si="79"/>
        <v>-315776</v>
      </c>
    </row>
    <row r="268" spans="1:25" hidden="1" x14ac:dyDescent="0.25">
      <c r="B268" s="224" t="s">
        <v>44</v>
      </c>
      <c r="C268" s="225">
        <f t="shared" si="67"/>
        <v>0</v>
      </c>
      <c r="D268" s="225"/>
      <c r="E268" s="225">
        <f t="shared" si="68"/>
        <v>0</v>
      </c>
      <c r="F268" s="225">
        <v>171</v>
      </c>
      <c r="G268" s="223">
        <f t="shared" si="69"/>
        <v>0</v>
      </c>
      <c r="H268" s="225">
        <f t="shared" si="70"/>
        <v>0</v>
      </c>
      <c r="I268" s="225"/>
      <c r="J268" s="225">
        <f t="shared" si="71"/>
        <v>0</v>
      </c>
      <c r="K268" s="225">
        <f t="shared" si="80"/>
        <v>745</v>
      </c>
      <c r="L268" s="226">
        <f t="shared" si="81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82"/>
        <v>149745</v>
      </c>
      <c r="V268" s="226">
        <f t="shared" si="72"/>
        <v>-315776</v>
      </c>
      <c r="W268" s="226">
        <f t="shared" si="73"/>
        <v>-166031</v>
      </c>
      <c r="X268" s="227"/>
      <c r="Y268" s="226">
        <f t="shared" si="79"/>
        <v>-166031</v>
      </c>
    </row>
    <row r="269" spans="1:25" ht="15.75" hidden="1" thickBot="1" x14ac:dyDescent="0.3">
      <c r="B269" s="224" t="s">
        <v>45</v>
      </c>
      <c r="C269" s="225">
        <f t="shared" si="67"/>
        <v>0</v>
      </c>
      <c r="D269" s="225"/>
      <c r="E269" s="225">
        <f t="shared" si="68"/>
        <v>0</v>
      </c>
      <c r="F269" s="225">
        <v>171</v>
      </c>
      <c r="G269" s="223">
        <f t="shared" si="69"/>
        <v>0</v>
      </c>
      <c r="H269" s="225">
        <f t="shared" si="70"/>
        <v>0</v>
      </c>
      <c r="I269" s="225"/>
      <c r="J269" s="225">
        <f t="shared" si="71"/>
        <v>0</v>
      </c>
      <c r="K269" s="225">
        <f t="shared" si="80"/>
        <v>745</v>
      </c>
      <c r="L269" s="226">
        <f t="shared" si="81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82"/>
        <v>149745</v>
      </c>
      <c r="V269" s="226">
        <f t="shared" si="72"/>
        <v>-166031</v>
      </c>
      <c r="W269" s="226">
        <f t="shared" si="73"/>
        <v>-16286</v>
      </c>
      <c r="X269" s="227"/>
      <c r="Y269" s="226">
        <f t="shared" si="79"/>
        <v>-16286</v>
      </c>
    </row>
    <row r="270" spans="1:25" ht="15.75" hidden="1" thickBot="1" x14ac:dyDescent="0.3">
      <c r="B270" s="195" t="s">
        <v>46</v>
      </c>
      <c r="C270" s="175">
        <f t="shared" si="67"/>
        <v>0</v>
      </c>
      <c r="D270" s="175"/>
      <c r="E270" s="175">
        <f t="shared" si="68"/>
        <v>0</v>
      </c>
      <c r="F270" s="175">
        <f>F269</f>
        <v>171</v>
      </c>
      <c r="G270" s="177">
        <f t="shared" si="69"/>
        <v>0</v>
      </c>
      <c r="H270" s="175">
        <f t="shared" si="70"/>
        <v>0</v>
      </c>
      <c r="I270" s="175"/>
      <c r="J270" s="175">
        <f t="shared" si="71"/>
        <v>0</v>
      </c>
      <c r="K270" s="225">
        <f t="shared" si="80"/>
        <v>745</v>
      </c>
      <c r="L270" s="226">
        <f t="shared" si="81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82"/>
        <v>149745</v>
      </c>
      <c r="V270" s="176">
        <f t="shared" si="72"/>
        <v>-16286</v>
      </c>
      <c r="W270" s="176">
        <f t="shared" si="73"/>
        <v>133459</v>
      </c>
      <c r="X270" s="177"/>
      <c r="Y270" s="176">
        <f t="shared" si="79"/>
        <v>133459</v>
      </c>
    </row>
    <row r="273" spans="7:13" ht="15.75" thickBot="1" x14ac:dyDescent="0.3"/>
    <row r="274" spans="7:13" ht="15.75" thickBot="1" x14ac:dyDescent="0.3">
      <c r="G274" s="262" t="s">
        <v>166</v>
      </c>
      <c r="H274" s="263"/>
      <c r="I274" s="264"/>
      <c r="K274" s="114"/>
      <c r="L274" s="114"/>
      <c r="M274" s="114"/>
    </row>
    <row r="275" spans="7:13" x14ac:dyDescent="0.25">
      <c r="G275" s="204" t="s">
        <v>109</v>
      </c>
      <c r="H275" s="205"/>
      <c r="I275" s="153">
        <v>717</v>
      </c>
      <c r="K275" s="114"/>
      <c r="L275" s="114"/>
      <c r="M275" s="114"/>
    </row>
    <row r="276" spans="7:13" ht="15.75" thickBot="1" x14ac:dyDescent="0.3">
      <c r="G276" s="206" t="s">
        <v>110</v>
      </c>
      <c r="H276" s="207"/>
      <c r="I276" s="154">
        <v>4910</v>
      </c>
      <c r="K276" s="114"/>
      <c r="L276" s="114"/>
      <c r="M276" s="114"/>
    </row>
    <row r="277" spans="7:13" ht="15.75" thickBot="1" x14ac:dyDescent="0.3">
      <c r="G277" s="260" t="s">
        <v>157</v>
      </c>
      <c r="H277" s="265"/>
      <c r="I277" s="261"/>
      <c r="L277" s="114"/>
    </row>
    <row r="278" spans="7:13" ht="15.75" thickBot="1" x14ac:dyDescent="0.3">
      <c r="G278" s="260" t="s">
        <v>111</v>
      </c>
      <c r="H278" s="261"/>
      <c r="I278" s="155" t="s">
        <v>112</v>
      </c>
    </row>
    <row r="279" spans="7:13" x14ac:dyDescent="0.25">
      <c r="G279" s="208">
        <v>1</v>
      </c>
      <c r="H279" s="157">
        <v>40</v>
      </c>
      <c r="I279" s="158">
        <v>717</v>
      </c>
    </row>
    <row r="280" spans="7:13" x14ac:dyDescent="0.25">
      <c r="G280" s="209">
        <v>41</v>
      </c>
      <c r="H280" s="160">
        <v>80</v>
      </c>
      <c r="I280" s="161">
        <v>948</v>
      </c>
    </row>
    <row r="281" spans="7:13" x14ac:dyDescent="0.25">
      <c r="G281" s="210">
        <v>81</v>
      </c>
      <c r="H281" s="163">
        <v>100</v>
      </c>
      <c r="I281" s="161">
        <v>1641</v>
      </c>
    </row>
    <row r="282" spans="7:13" ht="15.75" thickBot="1" x14ac:dyDescent="0.3">
      <c r="G282" s="211">
        <v>101</v>
      </c>
      <c r="H282" s="165" t="s">
        <v>113</v>
      </c>
      <c r="I282" s="166">
        <v>3024</v>
      </c>
    </row>
    <row r="283" spans="7:13" ht="15.75" thickBot="1" x14ac:dyDescent="0.3">
      <c r="G283" s="167"/>
      <c r="H283" s="168"/>
      <c r="I283" s="169"/>
    </row>
  </sheetData>
  <mergeCells count="11">
    <mergeCell ref="G274:I274"/>
    <mergeCell ref="G277:I277"/>
    <mergeCell ref="G278:H278"/>
    <mergeCell ref="AA5:AA6"/>
    <mergeCell ref="S4:W4"/>
    <mergeCell ref="N4:R4"/>
    <mergeCell ref="B1:C1"/>
    <mergeCell ref="D1:F1"/>
    <mergeCell ref="B2:C2"/>
    <mergeCell ref="D2:F2"/>
    <mergeCell ref="B3:C3"/>
  </mergeCells>
  <phoneticPr fontId="17" type="noConversion"/>
  <conditionalFormatting sqref="Y7:Y95 Y97:Y222">
    <cfRule type="cellIs" dxfId="1210" priority="86" stopIfTrue="1" operator="lessThan">
      <formula>-0.999999</formula>
    </cfRule>
    <cfRule type="cellIs" dxfId="1209" priority="87" stopIfTrue="1" operator="greaterThan">
      <formula>0.9999999</formula>
    </cfRule>
  </conditionalFormatting>
  <conditionalFormatting sqref="J7:J222">
    <cfRule type="cellIs" dxfId="1208" priority="85" operator="greaterThan">
      <formula>100</formula>
    </cfRule>
  </conditionalFormatting>
  <conditionalFormatting sqref="X7:X192">
    <cfRule type="cellIs" dxfId="1207" priority="84" operator="lessThan">
      <formula>1</formula>
    </cfRule>
  </conditionalFormatting>
  <conditionalFormatting sqref="X194:X195">
    <cfRule type="cellIs" dxfId="1206" priority="83" operator="lessThan">
      <formula>1</formula>
    </cfRule>
  </conditionalFormatting>
  <conditionalFormatting sqref="X196:X197">
    <cfRule type="cellIs" dxfId="1205" priority="82" operator="lessThan">
      <formula>1</formula>
    </cfRule>
  </conditionalFormatting>
  <conditionalFormatting sqref="X198:X199">
    <cfRule type="cellIs" dxfId="1204" priority="81" operator="lessThan">
      <formula>1</formula>
    </cfRule>
  </conditionalFormatting>
  <conditionalFormatting sqref="X200">
    <cfRule type="cellIs" dxfId="1203" priority="80" operator="lessThan">
      <formula>1</formula>
    </cfRule>
  </conditionalFormatting>
  <conditionalFormatting sqref="X201:X202">
    <cfRule type="cellIs" dxfId="1202" priority="79" operator="lessThan">
      <formula>1</formula>
    </cfRule>
  </conditionalFormatting>
  <conditionalFormatting sqref="X203:X204">
    <cfRule type="cellIs" dxfId="1201" priority="78" operator="lessThan">
      <formula>1</formula>
    </cfRule>
  </conditionalFormatting>
  <conditionalFormatting sqref="X205:X206">
    <cfRule type="cellIs" dxfId="1200" priority="77" operator="lessThan">
      <formula>1</formula>
    </cfRule>
  </conditionalFormatting>
  <conditionalFormatting sqref="X207:X208">
    <cfRule type="cellIs" dxfId="1199" priority="76" operator="lessThan">
      <formula>1</formula>
    </cfRule>
  </conditionalFormatting>
  <conditionalFormatting sqref="X210:X211">
    <cfRule type="cellIs" dxfId="1198" priority="75" operator="lessThan">
      <formula>1</formula>
    </cfRule>
  </conditionalFormatting>
  <conditionalFormatting sqref="X212:X213">
    <cfRule type="cellIs" dxfId="1197" priority="74" operator="lessThan">
      <formula>1</formula>
    </cfRule>
  </conditionalFormatting>
  <conditionalFormatting sqref="X214:X215">
    <cfRule type="cellIs" dxfId="1196" priority="73" operator="lessThan">
      <formula>1</formula>
    </cfRule>
  </conditionalFormatting>
  <conditionalFormatting sqref="X216">
    <cfRule type="cellIs" dxfId="1195" priority="72" operator="lessThan">
      <formula>1</formula>
    </cfRule>
  </conditionalFormatting>
  <conditionalFormatting sqref="X218">
    <cfRule type="cellIs" dxfId="1194" priority="71" operator="lessThan">
      <formula>1</formula>
    </cfRule>
  </conditionalFormatting>
  <conditionalFormatting sqref="X221">
    <cfRule type="cellIs" dxfId="1193" priority="70" operator="lessThan">
      <formula>1</formula>
    </cfRule>
  </conditionalFormatting>
  <conditionalFormatting sqref="J223:J258">
    <cfRule type="cellIs" dxfId="1192" priority="69" operator="greaterThan">
      <formula>100</formula>
    </cfRule>
  </conditionalFormatting>
  <conditionalFormatting sqref="Y223:Y224">
    <cfRule type="cellIs" dxfId="1191" priority="67" stopIfTrue="1" operator="lessThan">
      <formula>-0.999999</formula>
    </cfRule>
    <cfRule type="cellIs" dxfId="1190" priority="68" stopIfTrue="1" operator="greaterThan">
      <formula>0.9999999</formula>
    </cfRule>
  </conditionalFormatting>
  <conditionalFormatting sqref="X223:X224">
    <cfRule type="cellIs" dxfId="1189" priority="66" operator="lessThan">
      <formula>1</formula>
    </cfRule>
  </conditionalFormatting>
  <conditionalFormatting sqref="Y225:Y226">
    <cfRule type="cellIs" dxfId="1188" priority="64" stopIfTrue="1" operator="lessThan">
      <formula>-0.999999</formula>
    </cfRule>
    <cfRule type="cellIs" dxfId="1187" priority="65" stopIfTrue="1" operator="greaterThan">
      <formula>0.9999999</formula>
    </cfRule>
  </conditionalFormatting>
  <conditionalFormatting sqref="X225:X226">
    <cfRule type="cellIs" dxfId="1186" priority="63" operator="lessThan">
      <formula>1</formula>
    </cfRule>
  </conditionalFormatting>
  <conditionalFormatting sqref="Y227">
    <cfRule type="cellIs" dxfId="1185" priority="61" stopIfTrue="1" operator="lessThan">
      <formula>-0.999999</formula>
    </cfRule>
    <cfRule type="cellIs" dxfId="1184" priority="62" stopIfTrue="1" operator="greaterThan">
      <formula>0.9999999</formula>
    </cfRule>
  </conditionalFormatting>
  <conditionalFormatting sqref="X227">
    <cfRule type="cellIs" dxfId="1183" priority="60" operator="lessThan">
      <formula>1</formula>
    </cfRule>
  </conditionalFormatting>
  <conditionalFormatting sqref="Y228">
    <cfRule type="cellIs" dxfId="1182" priority="58" stopIfTrue="1" operator="lessThan">
      <formula>-0.999999</formula>
    </cfRule>
    <cfRule type="cellIs" dxfId="1181" priority="59" stopIfTrue="1" operator="greaterThan">
      <formula>0.9999999</formula>
    </cfRule>
  </conditionalFormatting>
  <conditionalFormatting sqref="X228">
    <cfRule type="cellIs" dxfId="1180" priority="57" operator="lessThan">
      <formula>1</formula>
    </cfRule>
  </conditionalFormatting>
  <conditionalFormatting sqref="Y230">
    <cfRule type="cellIs" dxfId="1179" priority="55" stopIfTrue="1" operator="lessThan">
      <formula>-0.999999</formula>
    </cfRule>
    <cfRule type="cellIs" dxfId="1178" priority="56" stopIfTrue="1" operator="greaterThan">
      <formula>0.9999999</formula>
    </cfRule>
  </conditionalFormatting>
  <conditionalFormatting sqref="X230">
    <cfRule type="cellIs" dxfId="1177" priority="54" operator="lessThan">
      <formula>1</formula>
    </cfRule>
  </conditionalFormatting>
  <conditionalFormatting sqref="Y232:Y233">
    <cfRule type="cellIs" dxfId="1176" priority="52" stopIfTrue="1" operator="lessThan">
      <formula>-0.999999</formula>
    </cfRule>
    <cfRule type="cellIs" dxfId="1175" priority="53" stopIfTrue="1" operator="greaterThan">
      <formula>0.9999999</formula>
    </cfRule>
  </conditionalFormatting>
  <conditionalFormatting sqref="X232:X233">
    <cfRule type="cellIs" dxfId="1174" priority="51" operator="lessThan">
      <formula>1</formula>
    </cfRule>
  </conditionalFormatting>
  <conditionalFormatting sqref="Y234:Y235">
    <cfRule type="cellIs" dxfId="1173" priority="49" stopIfTrue="1" operator="lessThan">
      <formula>-0.999999</formula>
    </cfRule>
    <cfRule type="cellIs" dxfId="1172" priority="50" stopIfTrue="1" operator="greaterThan">
      <formula>0.9999999</formula>
    </cfRule>
  </conditionalFormatting>
  <conditionalFormatting sqref="X234:X235">
    <cfRule type="cellIs" dxfId="1171" priority="48" operator="lessThan">
      <formula>1</formula>
    </cfRule>
  </conditionalFormatting>
  <conditionalFormatting sqref="Y236">
    <cfRule type="cellIs" dxfId="1170" priority="46" stopIfTrue="1" operator="lessThan">
      <formula>-0.999999</formula>
    </cfRule>
    <cfRule type="cellIs" dxfId="1169" priority="47" stopIfTrue="1" operator="greaterThan">
      <formula>0.9999999</formula>
    </cfRule>
  </conditionalFormatting>
  <conditionalFormatting sqref="X236">
    <cfRule type="cellIs" dxfId="1168" priority="45" operator="lessThan">
      <formula>1</formula>
    </cfRule>
  </conditionalFormatting>
  <conditionalFormatting sqref="Y238">
    <cfRule type="cellIs" dxfId="1167" priority="43" stopIfTrue="1" operator="lessThan">
      <formula>-0.999999</formula>
    </cfRule>
    <cfRule type="cellIs" dxfId="1166" priority="44" stopIfTrue="1" operator="greaterThan">
      <formula>0.9999999</formula>
    </cfRule>
  </conditionalFormatting>
  <conditionalFormatting sqref="X238">
    <cfRule type="cellIs" dxfId="1165" priority="42" operator="lessThan">
      <formula>1</formula>
    </cfRule>
  </conditionalFormatting>
  <conditionalFormatting sqref="Y240">
    <cfRule type="cellIs" dxfId="1164" priority="40" stopIfTrue="1" operator="lessThan">
      <formula>-0.999999</formula>
    </cfRule>
    <cfRule type="cellIs" dxfId="1163" priority="41" stopIfTrue="1" operator="greaterThan">
      <formula>0.9999999</formula>
    </cfRule>
  </conditionalFormatting>
  <conditionalFormatting sqref="X240">
    <cfRule type="cellIs" dxfId="1162" priority="39" operator="lessThan">
      <formula>1</formula>
    </cfRule>
  </conditionalFormatting>
  <conditionalFormatting sqref="Y242:Y243">
    <cfRule type="cellIs" dxfId="1161" priority="37" stopIfTrue="1" operator="lessThan">
      <formula>-0.999999</formula>
    </cfRule>
    <cfRule type="cellIs" dxfId="1160" priority="38" stopIfTrue="1" operator="greaterThan">
      <formula>0.9999999</formula>
    </cfRule>
  </conditionalFormatting>
  <conditionalFormatting sqref="X242:X243">
    <cfRule type="cellIs" dxfId="1159" priority="36" operator="lessThan">
      <formula>1</formula>
    </cfRule>
  </conditionalFormatting>
  <conditionalFormatting sqref="Y244:Y246">
    <cfRule type="cellIs" dxfId="1158" priority="34" stopIfTrue="1" operator="lessThan">
      <formula>-0.999999</formula>
    </cfRule>
    <cfRule type="cellIs" dxfId="1157" priority="35" stopIfTrue="1" operator="greaterThan">
      <formula>0.9999999</formula>
    </cfRule>
  </conditionalFormatting>
  <conditionalFormatting sqref="X244:X246">
    <cfRule type="cellIs" dxfId="1156" priority="33" operator="lessThan">
      <formula>1</formula>
    </cfRule>
  </conditionalFormatting>
  <conditionalFormatting sqref="X247">
    <cfRule type="cellIs" dxfId="1155" priority="32" operator="lessThan">
      <formula>1</formula>
    </cfRule>
  </conditionalFormatting>
  <conditionalFormatting sqref="X247">
    <cfRule type="cellIs" dxfId="1154" priority="31" operator="lessThan">
      <formula>1</formula>
    </cfRule>
  </conditionalFormatting>
  <conditionalFormatting sqref="Y247">
    <cfRule type="cellIs" dxfId="1153" priority="29" stopIfTrue="1" operator="lessThan">
      <formula>-0.999999</formula>
    </cfRule>
    <cfRule type="cellIs" dxfId="1152" priority="30" stopIfTrue="1" operator="greaterThan">
      <formula>0.9999999</formula>
    </cfRule>
  </conditionalFormatting>
  <conditionalFormatting sqref="Y248:Y249">
    <cfRule type="cellIs" dxfId="1151" priority="27" stopIfTrue="1" operator="lessThan">
      <formula>-0.999999</formula>
    </cfRule>
    <cfRule type="cellIs" dxfId="1150" priority="28" stopIfTrue="1" operator="greaterThan">
      <formula>0.9999999</formula>
    </cfRule>
  </conditionalFormatting>
  <conditionalFormatting sqref="X248:X249">
    <cfRule type="cellIs" dxfId="1149" priority="26" operator="lessThan">
      <formula>1</formula>
    </cfRule>
  </conditionalFormatting>
  <conditionalFormatting sqref="Y250:Y252">
    <cfRule type="cellIs" dxfId="1148" priority="24" stopIfTrue="1" operator="lessThan">
      <formula>-0.999999</formula>
    </cfRule>
    <cfRule type="cellIs" dxfId="1147" priority="25" stopIfTrue="1" operator="greaterThan">
      <formula>0.9999999</formula>
    </cfRule>
  </conditionalFormatting>
  <conditionalFormatting sqref="X250:X252">
    <cfRule type="cellIs" dxfId="1146" priority="23" operator="lessThan">
      <formula>1</formula>
    </cfRule>
  </conditionalFormatting>
  <conditionalFormatting sqref="Y253">
    <cfRule type="cellIs" dxfId="1145" priority="21" stopIfTrue="1" operator="lessThan">
      <formula>-0.999999</formula>
    </cfRule>
    <cfRule type="cellIs" dxfId="1144" priority="22" stopIfTrue="1" operator="greaterThan">
      <formula>0.9999999</formula>
    </cfRule>
  </conditionalFormatting>
  <conditionalFormatting sqref="X253">
    <cfRule type="cellIs" dxfId="1143" priority="20" operator="lessThan">
      <formula>1</formula>
    </cfRule>
  </conditionalFormatting>
  <conditionalFormatting sqref="X253">
    <cfRule type="cellIs" dxfId="1142" priority="19" operator="lessThan">
      <formula>1</formula>
    </cfRule>
  </conditionalFormatting>
  <conditionalFormatting sqref="Y254:Y257">
    <cfRule type="cellIs" dxfId="1141" priority="17" stopIfTrue="1" operator="lessThan">
      <formula>-0.999999</formula>
    </cfRule>
    <cfRule type="cellIs" dxfId="1140" priority="18" stopIfTrue="1" operator="greaterThan">
      <formula>0.9999999</formula>
    </cfRule>
  </conditionalFormatting>
  <conditionalFormatting sqref="X254:X257">
    <cfRule type="cellIs" dxfId="1139" priority="16" operator="lessThan">
      <formula>1</formula>
    </cfRule>
  </conditionalFormatting>
  <conditionalFormatting sqref="J259:J270">
    <cfRule type="cellIs" dxfId="1138" priority="15" operator="greaterThan">
      <formula>100</formula>
    </cfRule>
  </conditionalFormatting>
  <conditionalFormatting sqref="Y259:Y263">
    <cfRule type="cellIs" dxfId="1137" priority="13" stopIfTrue="1" operator="lessThan">
      <formula>-0.999999</formula>
    </cfRule>
    <cfRule type="cellIs" dxfId="1136" priority="14" stopIfTrue="1" operator="greaterThan">
      <formula>0.9999999</formula>
    </cfRule>
  </conditionalFormatting>
  <conditionalFormatting sqref="X259:X269">
    <cfRule type="cellIs" dxfId="1135" priority="12" operator="lessThan">
      <formula>1</formula>
    </cfRule>
  </conditionalFormatting>
  <conditionalFormatting sqref="X259:X269">
    <cfRule type="cellIs" dxfId="1134" priority="11" operator="lessThan">
      <formula>1</formula>
    </cfRule>
  </conditionalFormatting>
  <conditionalFormatting sqref="Y264">
    <cfRule type="cellIs" dxfId="1133" priority="9" stopIfTrue="1" operator="lessThan">
      <formula>-0.999999</formula>
    </cfRule>
    <cfRule type="cellIs" dxfId="1132" priority="10" stopIfTrue="1" operator="greaterThan">
      <formula>0.9999999</formula>
    </cfRule>
  </conditionalFormatting>
  <conditionalFormatting sqref="Y265">
    <cfRule type="cellIs" dxfId="1131" priority="7" stopIfTrue="1" operator="lessThan">
      <formula>-0.999999</formula>
    </cfRule>
    <cfRule type="cellIs" dxfId="1130" priority="8" stopIfTrue="1" operator="greaterThan">
      <formula>0.9999999</formula>
    </cfRule>
  </conditionalFormatting>
  <conditionalFormatting sqref="Y266">
    <cfRule type="cellIs" dxfId="1129" priority="5" stopIfTrue="1" operator="lessThan">
      <formula>-0.999999</formula>
    </cfRule>
    <cfRule type="cellIs" dxfId="1128" priority="6" stopIfTrue="1" operator="greaterThan">
      <formula>0.9999999</formula>
    </cfRule>
  </conditionalFormatting>
  <conditionalFormatting sqref="Y267:Y269">
    <cfRule type="cellIs" dxfId="1127" priority="3" stopIfTrue="1" operator="lessThan">
      <formula>-0.999999</formula>
    </cfRule>
    <cfRule type="cellIs" dxfId="1126" priority="4" stopIfTrue="1" operator="greaterThan">
      <formula>0.9999999</formula>
    </cfRule>
  </conditionalFormatting>
  <conditionalFormatting sqref="Y258">
    <cfRule type="cellIs" dxfId="1125" priority="1" stopIfTrue="1" operator="lessThan">
      <formula>-0.999999</formula>
    </cfRule>
    <cfRule type="cellIs" dxfId="1124" priority="2" stopIfTrue="1" operator="greaterThan">
      <formula>0.9999999</formula>
    </cfRule>
  </conditionalFormatting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A283"/>
  <sheetViews>
    <sheetView zoomScaleNormal="100" workbookViewId="0">
      <selection activeCell="J259" sqref="J259"/>
    </sheetView>
  </sheetViews>
  <sheetFormatPr baseColWidth="10" defaultRowHeight="15" x14ac:dyDescent="0.25"/>
  <cols>
    <col min="3" max="3" width="10.28515625" customWidth="1"/>
    <col min="4" max="4" width="10.5703125" customWidth="1"/>
    <col min="5" max="5" width="10" customWidth="1"/>
    <col min="6" max="6" width="9.28515625" bestFit="1" customWidth="1"/>
    <col min="7" max="7" width="11.85546875" bestFit="1" customWidth="1"/>
    <col min="11" max="11" width="6.7109375" bestFit="1" customWidth="1"/>
    <col min="12" max="12" width="12.85546875" bestFit="1" customWidth="1"/>
    <col min="13" max="14" width="11.5703125" bestFit="1" customWidth="1"/>
    <col min="15" max="15" width="9.28515625" bestFit="1" customWidth="1"/>
    <col min="16" max="16" width="14.28515625" customWidth="1"/>
    <col min="17" max="17" width="11.85546875" bestFit="1" customWidth="1"/>
    <col min="18" max="18" width="7.140625" hidden="1" customWidth="1"/>
    <col min="19" max="19" width="12.28515625" customWidth="1"/>
    <col min="20" max="20" width="11.85546875" bestFit="1" customWidth="1"/>
    <col min="21" max="21" width="13.42578125" customWidth="1"/>
    <col min="22" max="22" width="11.85546875" bestFit="1" customWidth="1"/>
    <col min="23" max="23" width="12.42578125" customWidth="1"/>
    <col min="24" max="26" width="13.42578125" customWidth="1"/>
    <col min="27" max="27" width="0" hidden="1" customWidth="1"/>
  </cols>
  <sheetData>
    <row r="1" spans="1:27" x14ac:dyDescent="0.25">
      <c r="B1" s="266" t="s">
        <v>0</v>
      </c>
      <c r="C1" s="266"/>
      <c r="D1" s="267">
        <v>14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51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134</v>
      </c>
      <c r="B3" s="269" t="s">
        <v>2</v>
      </c>
      <c r="C3" s="269"/>
      <c r="D3" s="146" t="s">
        <v>58</v>
      </c>
      <c r="E3" s="3"/>
      <c r="F3" s="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7.25" hidden="1" customHeight="1" thickBot="1" x14ac:dyDescent="0.3">
      <c r="B96" s="19" t="s">
        <v>40</v>
      </c>
      <c r="C96" s="20"/>
      <c r="D96" s="20"/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20">
        <v>0</v>
      </c>
      <c r="W96" s="20">
        <v>0</v>
      </c>
      <c r="X96" s="20">
        <v>0</v>
      </c>
      <c r="Y96" s="20">
        <v>0</v>
      </c>
      <c r="AA96">
        <f t="shared" si="10"/>
        <v>0</v>
      </c>
    </row>
    <row r="97" spans="1:27" ht="25.5" hidden="1" customHeight="1" thickBot="1" x14ac:dyDescent="0.3">
      <c r="A97" s="18"/>
      <c r="B97" s="19" t="s">
        <v>41</v>
      </c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1"/>
      <c r="P97" s="21"/>
      <c r="Q97" s="20">
        <v>0</v>
      </c>
      <c r="R97" s="20"/>
      <c r="S97" s="20"/>
      <c r="T97" s="20"/>
      <c r="U97" s="20">
        <f t="shared" ref="U97:U128" si="11">G97+L97+M97+R97+S97+N97+Q97+T97</f>
        <v>0</v>
      </c>
      <c r="V97" s="21"/>
      <c r="W97" s="21">
        <f t="shared" si="7"/>
        <v>0</v>
      </c>
      <c r="X97" s="20"/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1"/>
      <c r="P98" s="21"/>
      <c r="Q98" s="20">
        <v>0</v>
      </c>
      <c r="R98" s="20"/>
      <c r="S98" s="20"/>
      <c r="T98" s="20"/>
      <c r="U98" s="20">
        <f t="shared" si="11"/>
        <v>0</v>
      </c>
      <c r="V98" s="21"/>
      <c r="W98" s="21">
        <f t="shared" si="7"/>
        <v>0</v>
      </c>
      <c r="X98" s="20"/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1"/>
      <c r="P99" s="21"/>
      <c r="Q99" s="20">
        <v>0</v>
      </c>
      <c r="R99" s="20"/>
      <c r="S99" s="20"/>
      <c r="T99" s="20"/>
      <c r="U99" s="20">
        <f t="shared" si="11"/>
        <v>0</v>
      </c>
      <c r="V99" s="21"/>
      <c r="W99" s="21">
        <f t="shared" si="7"/>
        <v>0</v>
      </c>
      <c r="X99" s="20"/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1"/>
      <c r="P100" s="21"/>
      <c r="Q100" s="20">
        <v>0</v>
      </c>
      <c r="R100" s="20"/>
      <c r="S100" s="20"/>
      <c r="T100" s="20"/>
      <c r="U100" s="20">
        <f t="shared" si="11"/>
        <v>0</v>
      </c>
      <c r="V100" s="21"/>
      <c r="W100" s="21">
        <f t="shared" si="7"/>
        <v>0</v>
      </c>
      <c r="X100" s="20"/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1"/>
      <c r="P101" s="21"/>
      <c r="Q101" s="20">
        <v>0</v>
      </c>
      <c r="R101" s="20"/>
      <c r="S101" s="20"/>
      <c r="T101" s="20"/>
      <c r="U101" s="20">
        <f t="shared" si="11"/>
        <v>0</v>
      </c>
      <c r="V101" s="21"/>
      <c r="W101" s="21">
        <f t="shared" si="7"/>
        <v>0</v>
      </c>
      <c r="X101" s="20"/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1"/>
      <c r="P102" s="21"/>
      <c r="Q102" s="20">
        <v>0</v>
      </c>
      <c r="R102" s="20"/>
      <c r="S102" s="20"/>
      <c r="T102" s="20"/>
      <c r="U102" s="20">
        <f t="shared" si="11"/>
        <v>0</v>
      </c>
      <c r="V102" s="21">
        <f t="shared" si="9"/>
        <v>0</v>
      </c>
      <c r="W102" s="21">
        <f t="shared" si="7"/>
        <v>0</v>
      </c>
      <c r="X102" s="20"/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1"/>
      <c r="P103" s="21"/>
      <c r="Q103" s="20">
        <v>0</v>
      </c>
      <c r="R103" s="20"/>
      <c r="S103" s="20"/>
      <c r="T103" s="20"/>
      <c r="U103" s="20">
        <f t="shared" si="11"/>
        <v>0</v>
      </c>
      <c r="V103" s="21">
        <f t="shared" si="9"/>
        <v>0</v>
      </c>
      <c r="W103" s="21">
        <f t="shared" si="7"/>
        <v>0</v>
      </c>
      <c r="X103" s="20"/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1"/>
      <c r="P104" s="21"/>
      <c r="Q104" s="20">
        <v>0</v>
      </c>
      <c r="R104" s="20"/>
      <c r="S104" s="20"/>
      <c r="T104" s="20"/>
      <c r="U104" s="20">
        <f t="shared" si="11"/>
        <v>0</v>
      </c>
      <c r="V104" s="21">
        <f t="shared" si="9"/>
        <v>0</v>
      </c>
      <c r="W104" s="21">
        <f t="shared" si="7"/>
        <v>0</v>
      </c>
      <c r="X104" s="20"/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1"/>
      <c r="P105" s="21"/>
      <c r="Q105" s="20">
        <v>0</v>
      </c>
      <c r="R105" s="20"/>
      <c r="S105" s="20"/>
      <c r="T105" s="20"/>
      <c r="U105" s="20">
        <f t="shared" si="11"/>
        <v>0</v>
      </c>
      <c r="V105" s="21">
        <f t="shared" si="9"/>
        <v>0</v>
      </c>
      <c r="W105" s="21">
        <f t="shared" si="7"/>
        <v>0</v>
      </c>
      <c r="X105" s="20"/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1"/>
      <c r="P106" s="21"/>
      <c r="Q106" s="20">
        <v>0</v>
      </c>
      <c r="R106" s="20"/>
      <c r="S106" s="20"/>
      <c r="T106" s="20"/>
      <c r="U106" s="20">
        <f t="shared" si="11"/>
        <v>0</v>
      </c>
      <c r="V106" s="21">
        <f t="shared" si="9"/>
        <v>0</v>
      </c>
      <c r="W106" s="21">
        <f t="shared" si="7"/>
        <v>0</v>
      </c>
      <c r="X106" s="20"/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1"/>
      <c r="P107" s="21"/>
      <c r="Q107" s="20">
        <v>0</v>
      </c>
      <c r="R107" s="20"/>
      <c r="S107" s="20"/>
      <c r="T107" s="20"/>
      <c r="U107" s="20">
        <f t="shared" si="11"/>
        <v>0</v>
      </c>
      <c r="V107" s="21">
        <f t="shared" si="9"/>
        <v>0</v>
      </c>
      <c r="W107" s="21">
        <f t="shared" si="7"/>
        <v>0</v>
      </c>
      <c r="X107" s="20"/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1"/>
      <c r="P108" s="21"/>
      <c r="Q108" s="20">
        <v>0</v>
      </c>
      <c r="R108" s="20"/>
      <c r="S108" s="20"/>
      <c r="T108" s="20"/>
      <c r="U108" s="20">
        <f t="shared" si="11"/>
        <v>0</v>
      </c>
      <c r="V108" s="21">
        <f t="shared" si="9"/>
        <v>0</v>
      </c>
      <c r="W108" s="21">
        <f t="shared" si="7"/>
        <v>0</v>
      </c>
      <c r="X108" s="20"/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1"/>
      <c r="P109" s="21"/>
      <c r="Q109" s="20">
        <v>0</v>
      </c>
      <c r="R109" s="20"/>
      <c r="S109" s="20"/>
      <c r="T109" s="20"/>
      <c r="U109" s="20">
        <f t="shared" si="11"/>
        <v>0</v>
      </c>
      <c r="V109" s="21">
        <f t="shared" si="9"/>
        <v>0</v>
      </c>
      <c r="W109" s="21">
        <f t="shared" si="7"/>
        <v>0</v>
      </c>
      <c r="X109" s="20"/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1"/>
      <c r="P110" s="21"/>
      <c r="Q110" s="20">
        <v>0</v>
      </c>
      <c r="R110" s="20"/>
      <c r="S110" s="20"/>
      <c r="T110" s="20"/>
      <c r="U110" s="20">
        <f t="shared" si="11"/>
        <v>0</v>
      </c>
      <c r="V110" s="21">
        <f t="shared" si="9"/>
        <v>0</v>
      </c>
      <c r="W110" s="21">
        <f t="shared" si="7"/>
        <v>0</v>
      </c>
      <c r="X110" s="20"/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1"/>
      <c r="P111" s="21"/>
      <c r="Q111" s="20">
        <v>0</v>
      </c>
      <c r="R111" s="20"/>
      <c r="S111" s="20"/>
      <c r="T111" s="20"/>
      <c r="U111" s="20">
        <f t="shared" si="11"/>
        <v>0</v>
      </c>
      <c r="V111" s="21">
        <f t="shared" si="9"/>
        <v>0</v>
      </c>
      <c r="W111" s="21">
        <f t="shared" si="7"/>
        <v>0</v>
      </c>
      <c r="X111" s="20"/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1"/>
      <c r="P112" s="21"/>
      <c r="Q112" s="20">
        <v>0</v>
      </c>
      <c r="R112" s="20"/>
      <c r="S112" s="20"/>
      <c r="T112" s="20"/>
      <c r="U112" s="20">
        <f t="shared" si="11"/>
        <v>0</v>
      </c>
      <c r="V112" s="21">
        <f t="shared" si="9"/>
        <v>0</v>
      </c>
      <c r="W112" s="21">
        <f t="shared" si="7"/>
        <v>0</v>
      </c>
      <c r="X112" s="20"/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1"/>
      <c r="P113" s="21"/>
      <c r="Q113" s="20">
        <v>0</v>
      </c>
      <c r="R113" s="20"/>
      <c r="S113" s="20"/>
      <c r="T113" s="20"/>
      <c r="U113" s="20">
        <f t="shared" si="11"/>
        <v>0</v>
      </c>
      <c r="V113" s="21">
        <f t="shared" si="9"/>
        <v>0</v>
      </c>
      <c r="W113" s="21">
        <f t="shared" si="7"/>
        <v>0</v>
      </c>
      <c r="X113" s="20"/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>
        <v>0</v>
      </c>
      <c r="N114" s="20"/>
      <c r="O114" s="21"/>
      <c r="P114" s="21"/>
      <c r="Q114" s="20">
        <v>0</v>
      </c>
      <c r="R114" s="20"/>
      <c r="S114" s="20"/>
      <c r="T114" s="20"/>
      <c r="U114" s="20">
        <f t="shared" si="11"/>
        <v>0</v>
      </c>
      <c r="V114" s="21">
        <f t="shared" si="9"/>
        <v>0</v>
      </c>
      <c r="W114" s="21">
        <f t="shared" si="7"/>
        <v>0</v>
      </c>
      <c r="X114" s="20"/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0</v>
      </c>
      <c r="D115" s="20"/>
      <c r="E115" s="20">
        <v>0</v>
      </c>
      <c r="F115" s="20">
        <v>0</v>
      </c>
      <c r="G115" s="20">
        <v>0</v>
      </c>
      <c r="H115" s="20">
        <v>0</v>
      </c>
      <c r="I115" s="20"/>
      <c r="J115" s="20">
        <v>0</v>
      </c>
      <c r="K115" s="20">
        <v>0</v>
      </c>
      <c r="L115" s="20">
        <v>0</v>
      </c>
      <c r="M115" s="20">
        <v>0</v>
      </c>
      <c r="N115" s="20">
        <v>58859</v>
      </c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117718</v>
      </c>
      <c r="V115" s="21">
        <f t="shared" si="9"/>
        <v>0</v>
      </c>
      <c r="W115" s="21">
        <f t="shared" si="7"/>
        <v>117718</v>
      </c>
      <c r="X115" s="20">
        <v>117718</v>
      </c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0</v>
      </c>
      <c r="D116" s="20"/>
      <c r="E116" s="20">
        <v>0</v>
      </c>
      <c r="F116" s="20">
        <v>0</v>
      </c>
      <c r="G116" s="20">
        <v>0</v>
      </c>
      <c r="H116" s="20">
        <v>0</v>
      </c>
      <c r="I116" s="20"/>
      <c r="J116" s="20">
        <v>0</v>
      </c>
      <c r="K116" s="20">
        <v>0</v>
      </c>
      <c r="L116" s="20">
        <v>0</v>
      </c>
      <c r="M116" s="20">
        <v>0</v>
      </c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58859</v>
      </c>
      <c r="V116" s="21">
        <f t="shared" si="9"/>
        <v>0</v>
      </c>
      <c r="W116" s="21">
        <f t="shared" si="7"/>
        <v>58859</v>
      </c>
      <c r="X116" s="20">
        <v>58859</v>
      </c>
      <c r="Y116" s="21">
        <f t="shared" si="8"/>
        <v>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0</v>
      </c>
      <c r="D117" s="20"/>
      <c r="E117" s="20">
        <v>0</v>
      </c>
      <c r="F117" s="20">
        <v>0</v>
      </c>
      <c r="G117" s="20">
        <v>0</v>
      </c>
      <c r="H117" s="20">
        <v>0</v>
      </c>
      <c r="I117" s="20"/>
      <c r="J117" s="20">
        <v>0</v>
      </c>
      <c r="K117" s="20">
        <v>0</v>
      </c>
      <c r="L117" s="20">
        <v>0</v>
      </c>
      <c r="M117" s="20">
        <v>0</v>
      </c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58859</v>
      </c>
      <c r="V117" s="21">
        <f t="shared" si="9"/>
        <v>0</v>
      </c>
      <c r="W117" s="21">
        <f t="shared" si="7"/>
        <v>58859</v>
      </c>
      <c r="X117" s="20">
        <v>58859</v>
      </c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0</v>
      </c>
      <c r="D118" s="20"/>
      <c r="E118" s="20">
        <v>0</v>
      </c>
      <c r="F118" s="20">
        <v>0</v>
      </c>
      <c r="G118" s="20">
        <v>0</v>
      </c>
      <c r="H118" s="20">
        <v>0</v>
      </c>
      <c r="I118" s="20"/>
      <c r="J118" s="20">
        <v>0</v>
      </c>
      <c r="K118" s="20">
        <v>0</v>
      </c>
      <c r="L118" s="20">
        <v>0</v>
      </c>
      <c r="M118" s="20">
        <v>0</v>
      </c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58859</v>
      </c>
      <c r="V118" s="21">
        <f t="shared" si="9"/>
        <v>0</v>
      </c>
      <c r="W118" s="21">
        <f t="shared" si="7"/>
        <v>58859</v>
      </c>
      <c r="X118" s="20">
        <v>58859</v>
      </c>
      <c r="Y118" s="21">
        <f t="shared" si="8"/>
        <v>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0</v>
      </c>
      <c r="D119" s="20"/>
      <c r="E119" s="20">
        <v>0</v>
      </c>
      <c r="F119" s="20">
        <v>0</v>
      </c>
      <c r="G119" s="20">
        <v>0</v>
      </c>
      <c r="H119" s="20">
        <v>0</v>
      </c>
      <c r="I119" s="20"/>
      <c r="J119" s="20">
        <v>0</v>
      </c>
      <c r="K119" s="20">
        <v>0</v>
      </c>
      <c r="L119" s="20">
        <v>0</v>
      </c>
      <c r="M119" s="20">
        <v>0</v>
      </c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58859</v>
      </c>
      <c r="V119" s="21">
        <f t="shared" si="9"/>
        <v>0</v>
      </c>
      <c r="W119" s="21">
        <f t="shared" si="7"/>
        <v>58859</v>
      </c>
      <c r="X119" s="20">
        <v>58859</v>
      </c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0</v>
      </c>
      <c r="D120" s="20"/>
      <c r="E120" s="20">
        <v>0</v>
      </c>
      <c r="F120" s="20">
        <v>0</v>
      </c>
      <c r="G120" s="20">
        <v>0</v>
      </c>
      <c r="H120" s="20">
        <v>0</v>
      </c>
      <c r="I120" s="20"/>
      <c r="J120" s="20">
        <v>0</v>
      </c>
      <c r="K120" s="20">
        <v>0</v>
      </c>
      <c r="L120" s="20">
        <v>0</v>
      </c>
      <c r="M120" s="20">
        <v>0</v>
      </c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58859</v>
      </c>
      <c r="V120" s="21">
        <f t="shared" si="9"/>
        <v>0</v>
      </c>
      <c r="W120" s="21">
        <f t="shared" si="7"/>
        <v>58859</v>
      </c>
      <c r="X120" s="20">
        <v>58859</v>
      </c>
      <c r="Y120" s="21">
        <f t="shared" si="8"/>
        <v>0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0</v>
      </c>
      <c r="D121" s="20"/>
      <c r="E121" s="20">
        <v>0</v>
      </c>
      <c r="F121" s="20">
        <v>0</v>
      </c>
      <c r="G121" s="20">
        <v>0</v>
      </c>
      <c r="H121" s="20">
        <v>0</v>
      </c>
      <c r="I121" s="20"/>
      <c r="J121" s="20">
        <v>0</v>
      </c>
      <c r="K121" s="20">
        <v>0</v>
      </c>
      <c r="L121" s="20">
        <v>0</v>
      </c>
      <c r="M121" s="20">
        <v>0</v>
      </c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58859</v>
      </c>
      <c r="V121" s="21">
        <f t="shared" si="9"/>
        <v>0</v>
      </c>
      <c r="W121" s="21">
        <f t="shared" si="7"/>
        <v>58859</v>
      </c>
      <c r="X121" s="20">
        <v>58859</v>
      </c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0</v>
      </c>
      <c r="D122" s="20">
        <v>211</v>
      </c>
      <c r="E122" s="20">
        <v>211</v>
      </c>
      <c r="F122" s="20">
        <v>146</v>
      </c>
      <c r="G122" s="20">
        <v>30806</v>
      </c>
      <c r="H122" s="20">
        <v>0</v>
      </c>
      <c r="I122" s="20">
        <v>5</v>
      </c>
      <c r="J122" s="20">
        <v>5</v>
      </c>
      <c r="K122" s="20">
        <v>360</v>
      </c>
      <c r="L122" s="20">
        <v>1800</v>
      </c>
      <c r="M122" s="20">
        <v>0</v>
      </c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91465</v>
      </c>
      <c r="V122" s="21">
        <f t="shared" si="9"/>
        <v>0</v>
      </c>
      <c r="W122" s="21">
        <f t="shared" si="7"/>
        <v>91465</v>
      </c>
      <c r="X122" s="20">
        <v>91465</v>
      </c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211</v>
      </c>
      <c r="D123" s="20">
        <v>237</v>
      </c>
      <c r="E123" s="20">
        <v>26</v>
      </c>
      <c r="F123" s="20">
        <v>146</v>
      </c>
      <c r="G123" s="20">
        <v>3796</v>
      </c>
      <c r="H123" s="20">
        <v>5</v>
      </c>
      <c r="I123" s="20">
        <v>7</v>
      </c>
      <c r="J123" s="20">
        <v>2</v>
      </c>
      <c r="K123" s="20">
        <v>360</v>
      </c>
      <c r="L123" s="20">
        <v>720</v>
      </c>
      <c r="M123" s="20">
        <v>0</v>
      </c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63375</v>
      </c>
      <c r="V123" s="21">
        <f t="shared" si="9"/>
        <v>0</v>
      </c>
      <c r="W123" s="21">
        <f t="shared" si="7"/>
        <v>63375</v>
      </c>
      <c r="X123" s="20">
        <v>63375</v>
      </c>
      <c r="Y123" s="21">
        <f t="shared" si="8"/>
        <v>0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237</v>
      </c>
      <c r="D124" s="20">
        <v>308</v>
      </c>
      <c r="E124" s="20">
        <v>71</v>
      </c>
      <c r="F124" s="20">
        <v>146</v>
      </c>
      <c r="G124" s="20">
        <v>10366</v>
      </c>
      <c r="H124" s="20">
        <v>7</v>
      </c>
      <c r="I124" s="20">
        <v>9</v>
      </c>
      <c r="J124" s="20">
        <v>2</v>
      </c>
      <c r="K124" s="20">
        <v>360</v>
      </c>
      <c r="L124" s="20">
        <v>720</v>
      </c>
      <c r="M124" s="20">
        <v>0</v>
      </c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69945</v>
      </c>
      <c r="V124" s="21">
        <f t="shared" si="9"/>
        <v>0</v>
      </c>
      <c r="W124" s="21">
        <f t="shared" si="7"/>
        <v>69945</v>
      </c>
      <c r="X124" s="20">
        <v>69945</v>
      </c>
      <c r="Y124" s="21">
        <f t="shared" si="8"/>
        <v>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308</v>
      </c>
      <c r="D125" s="20">
        <v>376</v>
      </c>
      <c r="E125" s="20">
        <v>68</v>
      </c>
      <c r="F125" s="20">
        <v>146</v>
      </c>
      <c r="G125" s="20">
        <v>9928</v>
      </c>
      <c r="H125" s="20">
        <v>9</v>
      </c>
      <c r="I125" s="20">
        <v>14</v>
      </c>
      <c r="J125" s="20">
        <v>5</v>
      </c>
      <c r="K125" s="20">
        <v>360</v>
      </c>
      <c r="L125" s="20">
        <v>1800</v>
      </c>
      <c r="M125" s="20">
        <v>0</v>
      </c>
      <c r="N125" s="20"/>
      <c r="O125" s="21"/>
      <c r="P125" s="21"/>
      <c r="Q125" s="20">
        <v>0</v>
      </c>
      <c r="R125" s="20">
        <v>10000</v>
      </c>
      <c r="S125" s="20">
        <v>58859</v>
      </c>
      <c r="T125" s="20"/>
      <c r="U125" s="20">
        <f t="shared" si="11"/>
        <v>80587</v>
      </c>
      <c r="V125" s="21">
        <f t="shared" si="9"/>
        <v>0</v>
      </c>
      <c r="W125" s="21">
        <f t="shared" si="7"/>
        <v>80587</v>
      </c>
      <c r="X125" s="20">
        <v>70587</v>
      </c>
      <c r="Y125" s="21">
        <f t="shared" si="8"/>
        <v>10000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376</v>
      </c>
      <c r="D126" s="20">
        <v>474</v>
      </c>
      <c r="E126" s="20">
        <v>98</v>
      </c>
      <c r="F126" s="20">
        <v>146</v>
      </c>
      <c r="G126" s="20">
        <v>14308</v>
      </c>
      <c r="H126" s="20">
        <v>14</v>
      </c>
      <c r="I126" s="20">
        <v>19</v>
      </c>
      <c r="J126" s="20">
        <v>5</v>
      </c>
      <c r="K126" s="20">
        <v>360</v>
      </c>
      <c r="L126" s="20">
        <v>1800</v>
      </c>
      <c r="M126" s="20">
        <v>0</v>
      </c>
      <c r="N126" s="20"/>
      <c r="O126" s="21"/>
      <c r="P126" s="21"/>
      <c r="Q126" s="20">
        <v>0</v>
      </c>
      <c r="R126" s="20">
        <v>10000</v>
      </c>
      <c r="S126" s="20">
        <v>58859</v>
      </c>
      <c r="T126" s="20"/>
      <c r="U126" s="20">
        <f t="shared" si="11"/>
        <v>84967</v>
      </c>
      <c r="V126" s="21">
        <f t="shared" si="9"/>
        <v>10000</v>
      </c>
      <c r="W126" s="21">
        <f t="shared" si="7"/>
        <v>94967</v>
      </c>
      <c r="X126" s="20">
        <v>94967</v>
      </c>
      <c r="Y126" s="21">
        <f t="shared" si="8"/>
        <v>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474</v>
      </c>
      <c r="D127" s="20">
        <v>574</v>
      </c>
      <c r="E127" s="20">
        <v>100</v>
      </c>
      <c r="F127" s="20">
        <v>146</v>
      </c>
      <c r="G127" s="20">
        <v>14600</v>
      </c>
      <c r="H127" s="20">
        <v>19</v>
      </c>
      <c r="I127" s="20">
        <v>27</v>
      </c>
      <c r="J127" s="20">
        <v>8</v>
      </c>
      <c r="K127" s="20">
        <v>360</v>
      </c>
      <c r="L127" s="20">
        <v>2880</v>
      </c>
      <c r="M127" s="20">
        <v>0</v>
      </c>
      <c r="N127" s="20"/>
      <c r="O127" s="21"/>
      <c r="P127" s="21"/>
      <c r="Q127" s="20">
        <v>0</v>
      </c>
      <c r="R127" s="20">
        <v>10000</v>
      </c>
      <c r="S127" s="20">
        <v>59734</v>
      </c>
      <c r="T127" s="20"/>
      <c r="U127" s="20">
        <f t="shared" si="11"/>
        <v>87214</v>
      </c>
      <c r="V127" s="21">
        <f t="shared" si="9"/>
        <v>0</v>
      </c>
      <c r="W127" s="21">
        <f t="shared" si="7"/>
        <v>87214</v>
      </c>
      <c r="X127" s="20">
        <v>87214</v>
      </c>
      <c r="Y127" s="21">
        <f t="shared" si="8"/>
        <v>0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574</v>
      </c>
      <c r="D128" s="20">
        <v>615</v>
      </c>
      <c r="E128" s="20">
        <v>41</v>
      </c>
      <c r="F128" s="20">
        <v>146</v>
      </c>
      <c r="G128" s="20">
        <v>5986</v>
      </c>
      <c r="H128" s="20">
        <v>27</v>
      </c>
      <c r="I128" s="20">
        <v>30</v>
      </c>
      <c r="J128" s="20">
        <v>3</v>
      </c>
      <c r="K128" s="20">
        <v>360</v>
      </c>
      <c r="L128" s="20">
        <v>1080</v>
      </c>
      <c r="M128" s="20">
        <v>0</v>
      </c>
      <c r="N128" s="20">
        <v>12288</v>
      </c>
      <c r="O128" s="21"/>
      <c r="P128" s="21"/>
      <c r="Q128" s="20">
        <v>0</v>
      </c>
      <c r="R128" s="20">
        <v>10000</v>
      </c>
      <c r="S128" s="20">
        <v>59734</v>
      </c>
      <c r="T128" s="20"/>
      <c r="U128" s="20">
        <f t="shared" si="11"/>
        <v>89088</v>
      </c>
      <c r="V128" s="21">
        <f t="shared" si="9"/>
        <v>0</v>
      </c>
      <c r="W128" s="21">
        <f t="shared" si="7"/>
        <v>89088</v>
      </c>
      <c r="X128" s="20">
        <v>76800</v>
      </c>
      <c r="Y128" s="21">
        <f t="shared" si="8"/>
        <v>12288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615</v>
      </c>
      <c r="D129" s="20">
        <v>634</v>
      </c>
      <c r="E129" s="20">
        <v>19</v>
      </c>
      <c r="F129" s="20">
        <v>146</v>
      </c>
      <c r="G129" s="20">
        <v>2774</v>
      </c>
      <c r="H129" s="20">
        <v>30</v>
      </c>
      <c r="I129" s="20">
        <v>43</v>
      </c>
      <c r="J129" s="20">
        <v>13</v>
      </c>
      <c r="K129" s="20">
        <v>360</v>
      </c>
      <c r="L129" s="20">
        <v>4680</v>
      </c>
      <c r="M129" s="20">
        <v>0</v>
      </c>
      <c r="N129" s="20"/>
      <c r="O129" s="21"/>
      <c r="P129" s="21"/>
      <c r="Q129" s="20">
        <v>0</v>
      </c>
      <c r="R129" s="20">
        <v>10000</v>
      </c>
      <c r="S129" s="20">
        <v>59734</v>
      </c>
      <c r="T129" s="20"/>
      <c r="U129" s="20">
        <f t="shared" ref="U129:U160" si="12">G129+L129+M129+R129+S129+N129+Q129+T129</f>
        <v>77188</v>
      </c>
      <c r="V129" s="21">
        <f t="shared" si="9"/>
        <v>12288</v>
      </c>
      <c r="W129" s="21">
        <f t="shared" si="7"/>
        <v>89476</v>
      </c>
      <c r="X129" s="20">
        <v>77188</v>
      </c>
      <c r="Y129" s="21">
        <f t="shared" si="8"/>
        <v>12288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634</v>
      </c>
      <c r="D130" s="20">
        <v>656</v>
      </c>
      <c r="E130" s="20">
        <v>22</v>
      </c>
      <c r="F130" s="20">
        <v>146</v>
      </c>
      <c r="G130" s="20">
        <v>3212</v>
      </c>
      <c r="H130" s="20">
        <v>43</v>
      </c>
      <c r="I130" s="20">
        <v>43</v>
      </c>
      <c r="J130" s="20">
        <v>0</v>
      </c>
      <c r="K130" s="20"/>
      <c r="L130" s="20">
        <v>0</v>
      </c>
      <c r="M130" s="20">
        <v>0</v>
      </c>
      <c r="N130" s="20"/>
      <c r="O130" s="21"/>
      <c r="P130" s="21"/>
      <c r="Q130" s="20">
        <v>0</v>
      </c>
      <c r="R130" s="20">
        <v>10000</v>
      </c>
      <c r="S130" s="20">
        <v>59734</v>
      </c>
      <c r="T130" s="20"/>
      <c r="U130" s="20">
        <f t="shared" si="12"/>
        <v>72946</v>
      </c>
      <c r="V130" s="21">
        <f t="shared" si="9"/>
        <v>12288</v>
      </c>
      <c r="W130" s="21">
        <f t="shared" si="7"/>
        <v>85234</v>
      </c>
      <c r="X130" s="20">
        <v>85234</v>
      </c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656</v>
      </c>
      <c r="D131" s="20">
        <v>669</v>
      </c>
      <c r="E131" s="20">
        <v>13</v>
      </c>
      <c r="F131" s="20">
        <v>146</v>
      </c>
      <c r="G131" s="20">
        <v>1898</v>
      </c>
      <c r="H131" s="20">
        <v>43</v>
      </c>
      <c r="I131" s="20">
        <v>43</v>
      </c>
      <c r="J131" s="20">
        <v>0</v>
      </c>
      <c r="K131" s="20"/>
      <c r="L131" s="20">
        <v>0</v>
      </c>
      <c r="M131" s="20">
        <v>0</v>
      </c>
      <c r="N131" s="20"/>
      <c r="O131" s="21"/>
      <c r="P131" s="21"/>
      <c r="Q131" s="20">
        <v>0</v>
      </c>
      <c r="R131" s="20">
        <v>10000</v>
      </c>
      <c r="S131" s="20">
        <v>59734</v>
      </c>
      <c r="T131" s="20"/>
      <c r="U131" s="20">
        <f t="shared" si="12"/>
        <v>71632</v>
      </c>
      <c r="V131" s="21">
        <f t="shared" si="9"/>
        <v>0</v>
      </c>
      <c r="W131" s="21">
        <f t="shared" si="7"/>
        <v>71632</v>
      </c>
      <c r="X131" s="20">
        <v>71632</v>
      </c>
      <c r="Y131" s="21">
        <f t="shared" si="8"/>
        <v>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669</v>
      </c>
      <c r="D132" s="20">
        <v>680</v>
      </c>
      <c r="E132" s="20">
        <v>11</v>
      </c>
      <c r="F132" s="20">
        <v>146</v>
      </c>
      <c r="G132" s="20">
        <v>1606</v>
      </c>
      <c r="H132" s="20">
        <v>43</v>
      </c>
      <c r="I132" s="20">
        <v>43</v>
      </c>
      <c r="J132" s="20">
        <v>0</v>
      </c>
      <c r="K132" s="20"/>
      <c r="L132" s="20">
        <v>0</v>
      </c>
      <c r="M132" s="20">
        <v>0</v>
      </c>
      <c r="N132" s="20"/>
      <c r="O132" s="21"/>
      <c r="P132" s="21"/>
      <c r="Q132" s="20">
        <v>0</v>
      </c>
      <c r="R132" s="20">
        <v>10000</v>
      </c>
      <c r="S132" s="20">
        <v>59734</v>
      </c>
      <c r="T132" s="20"/>
      <c r="U132" s="20">
        <f t="shared" si="12"/>
        <v>71340</v>
      </c>
      <c r="V132" s="21">
        <f t="shared" si="9"/>
        <v>0</v>
      </c>
      <c r="W132" s="21">
        <f t="shared" si="7"/>
        <v>71340</v>
      </c>
      <c r="X132" s="20">
        <v>71632</v>
      </c>
      <c r="Y132" s="21">
        <f t="shared" si="8"/>
        <v>-292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680</v>
      </c>
      <c r="D133" s="20">
        <v>735</v>
      </c>
      <c r="E133" s="20">
        <v>55</v>
      </c>
      <c r="F133" s="20">
        <v>146</v>
      </c>
      <c r="G133" s="20">
        <v>8030</v>
      </c>
      <c r="H133" s="20">
        <v>43</v>
      </c>
      <c r="I133" s="20">
        <v>43</v>
      </c>
      <c r="J133" s="20">
        <v>0</v>
      </c>
      <c r="K133" s="20"/>
      <c r="L133" s="20">
        <v>0</v>
      </c>
      <c r="M133" s="20">
        <v>0</v>
      </c>
      <c r="N133" s="20"/>
      <c r="O133" s="21"/>
      <c r="P133" s="21"/>
      <c r="Q133" s="20">
        <v>0</v>
      </c>
      <c r="R133" s="20">
        <v>10000</v>
      </c>
      <c r="S133" s="20">
        <v>59734</v>
      </c>
      <c r="T133" s="20"/>
      <c r="U133" s="20">
        <f t="shared" si="12"/>
        <v>77764</v>
      </c>
      <c r="V133" s="21">
        <f t="shared" si="9"/>
        <v>-292</v>
      </c>
      <c r="W133" s="21">
        <f t="shared" si="7"/>
        <v>77472</v>
      </c>
      <c r="X133" s="20">
        <v>77472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735</v>
      </c>
      <c r="D134" s="20">
        <v>785</v>
      </c>
      <c r="E134" s="20">
        <v>50</v>
      </c>
      <c r="F134" s="20">
        <v>146</v>
      </c>
      <c r="G134" s="20">
        <v>7300</v>
      </c>
      <c r="H134" s="20">
        <v>43</v>
      </c>
      <c r="I134" s="20">
        <v>43</v>
      </c>
      <c r="J134" s="20">
        <v>0</v>
      </c>
      <c r="K134" s="20"/>
      <c r="L134" s="20">
        <v>0</v>
      </c>
      <c r="M134" s="20">
        <v>0</v>
      </c>
      <c r="N134" s="20"/>
      <c r="O134" s="21"/>
      <c r="P134" s="21"/>
      <c r="Q134" s="20">
        <v>0</v>
      </c>
      <c r="R134" s="20">
        <v>10000</v>
      </c>
      <c r="S134" s="20">
        <v>59734</v>
      </c>
      <c r="T134" s="20"/>
      <c r="U134" s="20">
        <f t="shared" si="12"/>
        <v>77034</v>
      </c>
      <c r="V134" s="21">
        <f t="shared" si="9"/>
        <v>0</v>
      </c>
      <c r="W134" s="21">
        <f t="shared" si="7"/>
        <v>77034</v>
      </c>
      <c r="X134" s="20">
        <v>77034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785</v>
      </c>
      <c r="D135" s="20">
        <v>804</v>
      </c>
      <c r="E135" s="20">
        <v>19</v>
      </c>
      <c r="F135" s="20">
        <v>146</v>
      </c>
      <c r="G135" s="20">
        <v>2774</v>
      </c>
      <c r="H135" s="20">
        <v>43</v>
      </c>
      <c r="I135" s="20">
        <v>43</v>
      </c>
      <c r="J135" s="20">
        <v>0</v>
      </c>
      <c r="K135" s="20"/>
      <c r="L135" s="20">
        <v>0</v>
      </c>
      <c r="M135" s="20">
        <v>0</v>
      </c>
      <c r="N135" s="20"/>
      <c r="O135" s="21"/>
      <c r="P135" s="21"/>
      <c r="Q135" s="20">
        <v>0</v>
      </c>
      <c r="R135" s="20">
        <v>10000</v>
      </c>
      <c r="S135" s="20">
        <v>59734</v>
      </c>
      <c r="T135" s="20"/>
      <c r="U135" s="20">
        <f t="shared" si="12"/>
        <v>72508</v>
      </c>
      <c r="V135" s="21">
        <f t="shared" si="9"/>
        <v>0</v>
      </c>
      <c r="W135" s="21">
        <f t="shared" si="7"/>
        <v>72508</v>
      </c>
      <c r="X135" s="20">
        <v>72508</v>
      </c>
      <c r="Y135" s="21">
        <f t="shared" si="8"/>
        <v>0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804</v>
      </c>
      <c r="D136" s="20">
        <v>834</v>
      </c>
      <c r="E136" s="20">
        <v>30</v>
      </c>
      <c r="F136" s="20">
        <v>146</v>
      </c>
      <c r="G136" s="20">
        <v>4380</v>
      </c>
      <c r="H136" s="20">
        <v>43</v>
      </c>
      <c r="I136" s="20">
        <v>43</v>
      </c>
      <c r="J136" s="20">
        <v>0</v>
      </c>
      <c r="K136" s="20"/>
      <c r="L136" s="20">
        <v>0</v>
      </c>
      <c r="M136" s="20">
        <v>0</v>
      </c>
      <c r="N136" s="20">
        <v>8380</v>
      </c>
      <c r="O136" s="21"/>
      <c r="P136" s="21"/>
      <c r="Q136" s="20">
        <v>0</v>
      </c>
      <c r="R136" s="20">
        <v>10000</v>
      </c>
      <c r="S136" s="20">
        <v>59734</v>
      </c>
      <c r="T136" s="20"/>
      <c r="U136" s="20">
        <f t="shared" si="12"/>
        <v>82494</v>
      </c>
      <c r="V136" s="21">
        <f t="shared" si="9"/>
        <v>0</v>
      </c>
      <c r="W136" s="21">
        <f t="shared" ref="W136:W186" si="13">U136+V136</f>
        <v>82494</v>
      </c>
      <c r="X136" s="20">
        <v>82494</v>
      </c>
      <c r="Y136" s="21">
        <f t="shared" ref="Y136:Y186" si="14">W136-X136</f>
        <v>0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834</v>
      </c>
      <c r="D137" s="20">
        <v>861</v>
      </c>
      <c r="E137" s="20">
        <v>27</v>
      </c>
      <c r="F137" s="20">
        <v>146</v>
      </c>
      <c r="G137" s="20">
        <v>3942</v>
      </c>
      <c r="H137" s="20">
        <v>43</v>
      </c>
      <c r="I137" s="20">
        <v>44</v>
      </c>
      <c r="J137" s="20">
        <v>1</v>
      </c>
      <c r="K137" s="20">
        <v>360</v>
      </c>
      <c r="L137" s="20">
        <v>360</v>
      </c>
      <c r="M137" s="20">
        <v>0</v>
      </c>
      <c r="N137" s="20"/>
      <c r="O137" s="21"/>
      <c r="P137" s="21"/>
      <c r="Q137" s="20">
        <v>0</v>
      </c>
      <c r="R137" s="20">
        <v>10000</v>
      </c>
      <c r="S137" s="20">
        <v>59734</v>
      </c>
      <c r="T137" s="20"/>
      <c r="U137" s="20">
        <f t="shared" si="12"/>
        <v>74036</v>
      </c>
      <c r="V137" s="21">
        <f t="shared" ref="V137:V186" si="15">Y136</f>
        <v>0</v>
      </c>
      <c r="W137" s="21">
        <f t="shared" si="13"/>
        <v>74036</v>
      </c>
      <c r="X137" s="20">
        <v>74036</v>
      </c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861</v>
      </c>
      <c r="D138" s="20">
        <v>943</v>
      </c>
      <c r="E138" s="20">
        <v>82</v>
      </c>
      <c r="F138" s="20">
        <v>146</v>
      </c>
      <c r="G138" s="20">
        <v>11972</v>
      </c>
      <c r="H138" s="20">
        <v>44</v>
      </c>
      <c r="I138" s="20">
        <v>47</v>
      </c>
      <c r="J138" s="20">
        <v>3</v>
      </c>
      <c r="K138" s="20">
        <v>360</v>
      </c>
      <c r="L138" s="20">
        <v>1080</v>
      </c>
      <c r="M138" s="20">
        <v>0</v>
      </c>
      <c r="N138" s="20">
        <v>20000</v>
      </c>
      <c r="O138" s="21"/>
      <c r="P138" s="21"/>
      <c r="Q138" s="20">
        <v>0</v>
      </c>
      <c r="R138" s="20">
        <v>10000</v>
      </c>
      <c r="S138" s="20">
        <v>59734</v>
      </c>
      <c r="T138" s="20"/>
      <c r="U138" s="20">
        <f t="shared" si="12"/>
        <v>102786</v>
      </c>
      <c r="V138" s="21">
        <f t="shared" si="15"/>
        <v>0</v>
      </c>
      <c r="W138" s="21">
        <f t="shared" si="13"/>
        <v>102786</v>
      </c>
      <c r="X138" s="20">
        <v>102786</v>
      </c>
      <c r="Y138" s="21">
        <f t="shared" si="14"/>
        <v>0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943</v>
      </c>
      <c r="D139" s="20">
        <v>1073</v>
      </c>
      <c r="E139" s="20">
        <v>130</v>
      </c>
      <c r="F139" s="20">
        <v>146</v>
      </c>
      <c r="G139" s="20">
        <v>18980</v>
      </c>
      <c r="H139" s="20">
        <v>47</v>
      </c>
      <c r="I139" s="20">
        <v>54</v>
      </c>
      <c r="J139" s="20">
        <v>7</v>
      </c>
      <c r="K139" s="20">
        <v>360</v>
      </c>
      <c r="L139" s="20">
        <v>2520</v>
      </c>
      <c r="M139" s="20">
        <v>0</v>
      </c>
      <c r="N139" s="20">
        <v>5000</v>
      </c>
      <c r="O139" s="21"/>
      <c r="P139" s="21"/>
      <c r="Q139" s="20">
        <v>0</v>
      </c>
      <c r="R139" s="20">
        <v>10000</v>
      </c>
      <c r="S139" s="20">
        <v>61536</v>
      </c>
      <c r="T139" s="20"/>
      <c r="U139" s="20">
        <f t="shared" si="12"/>
        <v>98036</v>
      </c>
      <c r="V139" s="21">
        <f t="shared" si="15"/>
        <v>0</v>
      </c>
      <c r="W139" s="21">
        <f t="shared" si="13"/>
        <v>98036</v>
      </c>
      <c r="X139" s="20">
        <v>98036</v>
      </c>
      <c r="Y139" s="21">
        <f t="shared" si="14"/>
        <v>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1073</v>
      </c>
      <c r="D140" s="20">
        <v>1190</v>
      </c>
      <c r="E140" s="20">
        <v>117</v>
      </c>
      <c r="F140" s="20">
        <v>146</v>
      </c>
      <c r="G140" s="20">
        <v>17082</v>
      </c>
      <c r="H140" s="20">
        <v>54</v>
      </c>
      <c r="I140" s="20">
        <v>56</v>
      </c>
      <c r="J140" s="20">
        <v>2</v>
      </c>
      <c r="K140" s="20">
        <v>360</v>
      </c>
      <c r="L140" s="20">
        <v>720</v>
      </c>
      <c r="M140" s="20">
        <v>0</v>
      </c>
      <c r="N140" s="20">
        <v>5000</v>
      </c>
      <c r="O140" s="21"/>
      <c r="P140" s="21"/>
      <c r="Q140" s="20">
        <v>0</v>
      </c>
      <c r="R140" s="20">
        <v>10000</v>
      </c>
      <c r="S140" s="20">
        <v>61536</v>
      </c>
      <c r="T140" s="20"/>
      <c r="U140" s="20">
        <f t="shared" si="12"/>
        <v>94338</v>
      </c>
      <c r="V140" s="21">
        <f t="shared" si="15"/>
        <v>0</v>
      </c>
      <c r="W140" s="21">
        <f t="shared" si="13"/>
        <v>94338</v>
      </c>
      <c r="X140" s="20">
        <v>94338</v>
      </c>
      <c r="Y140" s="21">
        <f t="shared" si="14"/>
        <v>0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1190</v>
      </c>
      <c r="D141" s="20">
        <v>1285</v>
      </c>
      <c r="E141" s="20">
        <v>95</v>
      </c>
      <c r="F141" s="20">
        <v>146</v>
      </c>
      <c r="G141" s="20">
        <v>13870</v>
      </c>
      <c r="H141" s="20">
        <v>56</v>
      </c>
      <c r="I141" s="20">
        <v>58</v>
      </c>
      <c r="J141" s="20">
        <v>2</v>
      </c>
      <c r="K141" s="20">
        <v>360</v>
      </c>
      <c r="L141" s="20">
        <v>720</v>
      </c>
      <c r="M141" s="20">
        <v>0</v>
      </c>
      <c r="N141" s="20">
        <v>5000</v>
      </c>
      <c r="O141" s="21"/>
      <c r="P141" s="21"/>
      <c r="Q141" s="20">
        <v>0</v>
      </c>
      <c r="R141" s="20">
        <v>10000</v>
      </c>
      <c r="S141" s="20">
        <v>61536</v>
      </c>
      <c r="T141" s="20"/>
      <c r="U141" s="20">
        <f t="shared" si="12"/>
        <v>91126</v>
      </c>
      <c r="V141" s="21">
        <f t="shared" si="15"/>
        <v>0</v>
      </c>
      <c r="W141" s="21">
        <f t="shared" si="13"/>
        <v>91126</v>
      </c>
      <c r="X141" s="20">
        <v>91126</v>
      </c>
      <c r="Y141" s="21">
        <f t="shared" si="14"/>
        <v>0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1285</v>
      </c>
      <c r="D142" s="20">
        <v>1371</v>
      </c>
      <c r="E142" s="20">
        <v>86</v>
      </c>
      <c r="F142" s="20">
        <v>146</v>
      </c>
      <c r="G142" s="20">
        <v>12556</v>
      </c>
      <c r="H142" s="20">
        <v>58</v>
      </c>
      <c r="I142" s="20">
        <v>82</v>
      </c>
      <c r="J142" s="20">
        <v>24</v>
      </c>
      <c r="K142" s="20">
        <v>360</v>
      </c>
      <c r="L142" s="20">
        <v>8640</v>
      </c>
      <c r="M142" s="20">
        <v>0</v>
      </c>
      <c r="N142" s="20">
        <v>5000</v>
      </c>
      <c r="O142" s="21"/>
      <c r="P142" s="21"/>
      <c r="Q142" s="20">
        <v>0</v>
      </c>
      <c r="R142" s="20">
        <v>10000</v>
      </c>
      <c r="S142" s="20">
        <v>61536</v>
      </c>
      <c r="T142" s="20"/>
      <c r="U142" s="20">
        <f t="shared" si="12"/>
        <v>97732</v>
      </c>
      <c r="V142" s="21">
        <f t="shared" si="15"/>
        <v>0</v>
      </c>
      <c r="W142" s="21">
        <f t="shared" si="13"/>
        <v>97732</v>
      </c>
      <c r="X142" s="20">
        <v>97732</v>
      </c>
      <c r="Y142" s="21">
        <f t="shared" si="14"/>
        <v>0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1371</v>
      </c>
      <c r="D143" s="20">
        <v>1422</v>
      </c>
      <c r="E143" s="20">
        <v>51</v>
      </c>
      <c r="F143" s="20">
        <v>146</v>
      </c>
      <c r="G143" s="20">
        <v>7446</v>
      </c>
      <c r="H143" s="20">
        <v>82</v>
      </c>
      <c r="I143" s="20">
        <v>95</v>
      </c>
      <c r="J143" s="20">
        <v>13</v>
      </c>
      <c r="K143" s="20">
        <v>360</v>
      </c>
      <c r="L143" s="20">
        <v>4680</v>
      </c>
      <c r="M143" s="20">
        <v>0</v>
      </c>
      <c r="N143" s="20">
        <v>25000</v>
      </c>
      <c r="O143" s="21"/>
      <c r="P143" s="21"/>
      <c r="Q143" s="20">
        <v>0</v>
      </c>
      <c r="R143" s="20">
        <v>10000</v>
      </c>
      <c r="S143" s="20">
        <v>61536</v>
      </c>
      <c r="T143" s="20"/>
      <c r="U143" s="20">
        <f t="shared" si="12"/>
        <v>108662</v>
      </c>
      <c r="V143" s="21">
        <f t="shared" si="15"/>
        <v>0</v>
      </c>
      <c r="W143" s="21">
        <f t="shared" si="13"/>
        <v>108662</v>
      </c>
      <c r="X143" s="20">
        <v>108662</v>
      </c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1422</v>
      </c>
      <c r="D144" s="20">
        <v>1475</v>
      </c>
      <c r="E144" s="20">
        <v>53</v>
      </c>
      <c r="F144" s="20">
        <v>146</v>
      </c>
      <c r="G144" s="20">
        <v>7738</v>
      </c>
      <c r="H144" s="20">
        <v>95</v>
      </c>
      <c r="I144" s="20">
        <v>96</v>
      </c>
      <c r="J144" s="20">
        <v>1</v>
      </c>
      <c r="K144" s="20">
        <v>360</v>
      </c>
      <c r="L144" s="20">
        <v>360</v>
      </c>
      <c r="M144" s="20">
        <v>0</v>
      </c>
      <c r="N144" s="20">
        <v>5000</v>
      </c>
      <c r="O144" s="21"/>
      <c r="P144" s="21"/>
      <c r="Q144" s="20">
        <v>0</v>
      </c>
      <c r="R144" s="20">
        <v>10000</v>
      </c>
      <c r="S144" s="20">
        <v>61536</v>
      </c>
      <c r="T144" s="20"/>
      <c r="U144" s="20">
        <f t="shared" si="12"/>
        <v>84634</v>
      </c>
      <c r="V144" s="21">
        <f t="shared" si="15"/>
        <v>0</v>
      </c>
      <c r="W144" s="21">
        <f t="shared" si="13"/>
        <v>84634</v>
      </c>
      <c r="X144" s="20">
        <v>84634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1475</v>
      </c>
      <c r="D145" s="20">
        <v>1524</v>
      </c>
      <c r="E145" s="20">
        <v>49</v>
      </c>
      <c r="F145" s="20">
        <v>146</v>
      </c>
      <c r="G145" s="20">
        <v>7154</v>
      </c>
      <c r="H145" s="20">
        <v>96</v>
      </c>
      <c r="I145" s="20">
        <v>96</v>
      </c>
      <c r="J145" s="20">
        <v>0</v>
      </c>
      <c r="K145" s="20">
        <v>360</v>
      </c>
      <c r="L145" s="20">
        <v>0</v>
      </c>
      <c r="M145" s="20">
        <v>0</v>
      </c>
      <c r="N145" s="20">
        <v>5000</v>
      </c>
      <c r="O145" s="21"/>
      <c r="P145" s="21"/>
      <c r="Q145" s="20">
        <v>0</v>
      </c>
      <c r="R145" s="20">
        <v>10000</v>
      </c>
      <c r="S145" s="20">
        <v>61536</v>
      </c>
      <c r="T145" s="20"/>
      <c r="U145" s="20">
        <f t="shared" si="12"/>
        <v>83690</v>
      </c>
      <c r="V145" s="21">
        <f t="shared" si="15"/>
        <v>0</v>
      </c>
      <c r="W145" s="21">
        <f t="shared" si="13"/>
        <v>83690</v>
      </c>
      <c r="X145" s="20">
        <v>83690</v>
      </c>
      <c r="Y145" s="21">
        <f t="shared" si="14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1524</v>
      </c>
      <c r="D146" s="20">
        <v>1668</v>
      </c>
      <c r="E146" s="20">
        <v>144</v>
      </c>
      <c r="F146" s="20">
        <v>146</v>
      </c>
      <c r="G146" s="20">
        <v>21024</v>
      </c>
      <c r="H146" s="20">
        <v>96</v>
      </c>
      <c r="I146" s="20">
        <v>99</v>
      </c>
      <c r="J146" s="20">
        <v>3</v>
      </c>
      <c r="K146" s="20">
        <v>360</v>
      </c>
      <c r="L146" s="20">
        <v>1080</v>
      </c>
      <c r="M146" s="20">
        <v>0</v>
      </c>
      <c r="N146" s="20">
        <v>5000</v>
      </c>
      <c r="O146" s="21"/>
      <c r="P146" s="21"/>
      <c r="Q146" s="20">
        <v>0</v>
      </c>
      <c r="R146" s="20">
        <v>10000</v>
      </c>
      <c r="S146" s="20">
        <v>61536</v>
      </c>
      <c r="T146" s="20"/>
      <c r="U146" s="20">
        <f t="shared" si="12"/>
        <v>98640</v>
      </c>
      <c r="V146" s="21">
        <f t="shared" si="15"/>
        <v>0</v>
      </c>
      <c r="W146" s="21">
        <f t="shared" si="13"/>
        <v>98640</v>
      </c>
      <c r="X146" s="20">
        <v>98640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1668</v>
      </c>
      <c r="D147" s="20">
        <v>1831</v>
      </c>
      <c r="E147" s="20">
        <v>163</v>
      </c>
      <c r="F147" s="20">
        <v>146</v>
      </c>
      <c r="G147" s="20">
        <v>23798</v>
      </c>
      <c r="H147" s="20">
        <v>99</v>
      </c>
      <c r="I147" s="20">
        <v>101</v>
      </c>
      <c r="J147" s="20">
        <v>2</v>
      </c>
      <c r="K147" s="20">
        <v>360</v>
      </c>
      <c r="L147" s="20">
        <v>720</v>
      </c>
      <c r="M147" s="20">
        <v>0</v>
      </c>
      <c r="N147" s="20">
        <v>5000</v>
      </c>
      <c r="O147" s="21"/>
      <c r="P147" s="21"/>
      <c r="Q147" s="20">
        <v>0</v>
      </c>
      <c r="R147" s="20">
        <v>10000</v>
      </c>
      <c r="S147" s="20">
        <v>61536</v>
      </c>
      <c r="T147" s="20"/>
      <c r="U147" s="20">
        <f t="shared" si="12"/>
        <v>101054</v>
      </c>
      <c r="V147" s="21">
        <f t="shared" si="15"/>
        <v>0</v>
      </c>
      <c r="W147" s="21">
        <f t="shared" si="13"/>
        <v>101054</v>
      </c>
      <c r="X147" s="20">
        <v>101054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1831</v>
      </c>
      <c r="D148" s="20">
        <v>2007</v>
      </c>
      <c r="E148" s="20">
        <v>176</v>
      </c>
      <c r="F148" s="20">
        <v>146</v>
      </c>
      <c r="G148" s="20">
        <v>25696</v>
      </c>
      <c r="H148" s="20">
        <v>101</v>
      </c>
      <c r="I148" s="20">
        <v>104</v>
      </c>
      <c r="J148" s="20">
        <v>3</v>
      </c>
      <c r="K148" s="20">
        <v>360</v>
      </c>
      <c r="L148" s="20">
        <v>1080</v>
      </c>
      <c r="M148" s="20">
        <v>0</v>
      </c>
      <c r="N148" s="20">
        <v>5000</v>
      </c>
      <c r="O148" s="21"/>
      <c r="P148" s="21"/>
      <c r="Q148" s="20">
        <v>0</v>
      </c>
      <c r="R148" s="20">
        <v>10000</v>
      </c>
      <c r="S148" s="20">
        <v>61536</v>
      </c>
      <c r="T148" s="20"/>
      <c r="U148" s="20">
        <f t="shared" si="12"/>
        <v>103312</v>
      </c>
      <c r="V148" s="21">
        <f t="shared" si="15"/>
        <v>0</v>
      </c>
      <c r="W148" s="21">
        <f t="shared" si="13"/>
        <v>103312</v>
      </c>
      <c r="X148" s="20">
        <v>103312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2007</v>
      </c>
      <c r="D149" s="20">
        <v>2153</v>
      </c>
      <c r="E149" s="20">
        <v>146</v>
      </c>
      <c r="F149" s="20">
        <v>146</v>
      </c>
      <c r="G149" s="20">
        <v>21316</v>
      </c>
      <c r="H149" s="20">
        <v>104</v>
      </c>
      <c r="I149" s="20">
        <v>108</v>
      </c>
      <c r="J149" s="20">
        <v>4</v>
      </c>
      <c r="K149" s="20">
        <v>360</v>
      </c>
      <c r="L149" s="20">
        <v>1440</v>
      </c>
      <c r="M149" s="20">
        <v>0</v>
      </c>
      <c r="N149" s="20">
        <v>5000</v>
      </c>
      <c r="O149" s="21"/>
      <c r="P149" s="21"/>
      <c r="Q149" s="20">
        <v>0</v>
      </c>
      <c r="R149" s="20">
        <v>10000</v>
      </c>
      <c r="S149" s="20">
        <v>61536</v>
      </c>
      <c r="T149" s="20"/>
      <c r="U149" s="20">
        <f t="shared" si="12"/>
        <v>99292</v>
      </c>
      <c r="V149" s="21">
        <f t="shared" si="15"/>
        <v>0</v>
      </c>
      <c r="W149" s="21">
        <f t="shared" si="13"/>
        <v>99292</v>
      </c>
      <c r="X149" s="20">
        <v>99292</v>
      </c>
      <c r="Y149" s="21">
        <f t="shared" si="14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2153</v>
      </c>
      <c r="D150" s="20">
        <v>2310</v>
      </c>
      <c r="E150" s="20">
        <v>157</v>
      </c>
      <c r="F150" s="20">
        <v>146</v>
      </c>
      <c r="G150" s="20">
        <v>22922</v>
      </c>
      <c r="H150" s="20">
        <v>108</v>
      </c>
      <c r="I150" s="20">
        <v>121</v>
      </c>
      <c r="J150" s="20">
        <v>13</v>
      </c>
      <c r="K150" s="20">
        <v>360</v>
      </c>
      <c r="L150" s="20">
        <v>4680</v>
      </c>
      <c r="M150" s="20">
        <v>0</v>
      </c>
      <c r="N150" s="20">
        <v>7000</v>
      </c>
      <c r="O150" s="21"/>
      <c r="P150" s="21"/>
      <c r="Q150" s="20">
        <v>0</v>
      </c>
      <c r="R150" s="20">
        <v>10000</v>
      </c>
      <c r="S150" s="20">
        <v>61536</v>
      </c>
      <c r="T150" s="20"/>
      <c r="U150" s="20">
        <f t="shared" si="12"/>
        <v>106138</v>
      </c>
      <c r="V150" s="21">
        <f t="shared" si="15"/>
        <v>0</v>
      </c>
      <c r="W150" s="21">
        <f t="shared" si="13"/>
        <v>106138</v>
      </c>
      <c r="X150" s="20">
        <v>106138</v>
      </c>
      <c r="Y150" s="21">
        <f t="shared" si="14"/>
        <v>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2310</v>
      </c>
      <c r="D151" s="20">
        <v>2503</v>
      </c>
      <c r="E151" s="20">
        <v>193</v>
      </c>
      <c r="F151" s="20">
        <v>146</v>
      </c>
      <c r="G151" s="20">
        <v>28178</v>
      </c>
      <c r="H151" s="20">
        <v>121</v>
      </c>
      <c r="I151" s="20">
        <v>135</v>
      </c>
      <c r="J151" s="20">
        <v>14</v>
      </c>
      <c r="K151" s="20">
        <v>360</v>
      </c>
      <c r="L151" s="20">
        <v>5040</v>
      </c>
      <c r="M151" s="20">
        <v>0</v>
      </c>
      <c r="N151" s="20">
        <v>7000</v>
      </c>
      <c r="O151" s="21"/>
      <c r="P151" s="21"/>
      <c r="Q151" s="20">
        <v>0</v>
      </c>
      <c r="R151" s="20">
        <v>10000</v>
      </c>
      <c r="S151" s="20">
        <v>64395</v>
      </c>
      <c r="T151" s="20"/>
      <c r="U151" s="20">
        <f t="shared" si="12"/>
        <v>114613</v>
      </c>
      <c r="V151" s="21">
        <f t="shared" si="15"/>
        <v>0</v>
      </c>
      <c r="W151" s="21">
        <f t="shared" si="13"/>
        <v>114613</v>
      </c>
      <c r="X151" s="20">
        <v>114613</v>
      </c>
      <c r="Y151" s="21">
        <f t="shared" si="14"/>
        <v>0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2503</v>
      </c>
      <c r="D152" s="20">
        <v>2644</v>
      </c>
      <c r="E152" s="20">
        <v>141</v>
      </c>
      <c r="F152" s="20">
        <v>146</v>
      </c>
      <c r="G152" s="20">
        <v>20586</v>
      </c>
      <c r="H152" s="20">
        <v>135</v>
      </c>
      <c r="I152" s="20">
        <v>145</v>
      </c>
      <c r="J152" s="20">
        <v>10</v>
      </c>
      <c r="K152" s="20">
        <v>360</v>
      </c>
      <c r="L152" s="20">
        <v>3600</v>
      </c>
      <c r="M152" s="20">
        <v>0</v>
      </c>
      <c r="N152" s="20">
        <v>7000</v>
      </c>
      <c r="O152" s="21"/>
      <c r="P152" s="21"/>
      <c r="Q152" s="20">
        <v>0</v>
      </c>
      <c r="R152" s="20">
        <v>10000</v>
      </c>
      <c r="S152" s="20">
        <v>64395</v>
      </c>
      <c r="T152" s="20"/>
      <c r="U152" s="20">
        <f t="shared" si="12"/>
        <v>105581</v>
      </c>
      <c r="V152" s="21">
        <f t="shared" si="15"/>
        <v>0</v>
      </c>
      <c r="W152" s="21">
        <f t="shared" si="13"/>
        <v>105581</v>
      </c>
      <c r="X152" s="20">
        <v>105581</v>
      </c>
      <c r="Y152" s="21">
        <f t="shared" si="14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2644</v>
      </c>
      <c r="D153" s="20">
        <v>2804</v>
      </c>
      <c r="E153" s="20">
        <v>160</v>
      </c>
      <c r="F153" s="20">
        <v>146</v>
      </c>
      <c r="G153" s="20">
        <v>23360</v>
      </c>
      <c r="H153" s="20">
        <v>145</v>
      </c>
      <c r="I153" s="20">
        <v>154</v>
      </c>
      <c r="J153" s="20">
        <v>9</v>
      </c>
      <c r="K153" s="20">
        <v>360</v>
      </c>
      <c r="L153" s="20">
        <v>3240</v>
      </c>
      <c r="M153" s="20">
        <v>0</v>
      </c>
      <c r="N153" s="20">
        <v>11959</v>
      </c>
      <c r="O153" s="21"/>
      <c r="P153" s="21"/>
      <c r="Q153" s="20">
        <v>0</v>
      </c>
      <c r="R153" s="20">
        <v>10000</v>
      </c>
      <c r="S153" s="20">
        <v>64395</v>
      </c>
      <c r="T153" s="20"/>
      <c r="U153" s="20">
        <f t="shared" si="12"/>
        <v>112954</v>
      </c>
      <c r="V153" s="21">
        <f t="shared" si="15"/>
        <v>0</v>
      </c>
      <c r="W153" s="21">
        <f t="shared" si="13"/>
        <v>112954</v>
      </c>
      <c r="X153" s="20">
        <v>112954</v>
      </c>
      <c r="Y153" s="21">
        <f t="shared" si="14"/>
        <v>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2804</v>
      </c>
      <c r="D154" s="20">
        <v>2968</v>
      </c>
      <c r="E154" s="20">
        <v>164</v>
      </c>
      <c r="F154" s="20">
        <v>146</v>
      </c>
      <c r="G154" s="20">
        <v>23944</v>
      </c>
      <c r="H154" s="20">
        <v>154</v>
      </c>
      <c r="I154" s="20">
        <v>165</v>
      </c>
      <c r="J154" s="20">
        <v>11</v>
      </c>
      <c r="K154" s="20">
        <v>360</v>
      </c>
      <c r="L154" s="20">
        <v>3960</v>
      </c>
      <c r="M154" s="20">
        <v>0</v>
      </c>
      <c r="N154" s="20">
        <v>11959</v>
      </c>
      <c r="O154" s="21"/>
      <c r="P154" s="21"/>
      <c r="Q154" s="20">
        <v>0</v>
      </c>
      <c r="R154" s="20">
        <v>10000</v>
      </c>
      <c r="S154" s="20">
        <v>64395</v>
      </c>
      <c r="T154" s="20"/>
      <c r="U154" s="20">
        <f t="shared" si="12"/>
        <v>114258</v>
      </c>
      <c r="V154" s="21">
        <f t="shared" si="15"/>
        <v>0</v>
      </c>
      <c r="W154" s="21">
        <f t="shared" si="13"/>
        <v>114258</v>
      </c>
      <c r="X154" s="20">
        <v>114258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2968</v>
      </c>
      <c r="D155" s="20">
        <v>3123</v>
      </c>
      <c r="E155" s="20">
        <v>155</v>
      </c>
      <c r="F155" s="20">
        <v>146</v>
      </c>
      <c r="G155" s="20">
        <v>22630</v>
      </c>
      <c r="H155" s="20">
        <v>165</v>
      </c>
      <c r="I155" s="20">
        <v>173</v>
      </c>
      <c r="J155" s="20">
        <v>8</v>
      </c>
      <c r="K155" s="20">
        <v>360</v>
      </c>
      <c r="L155" s="20">
        <v>2880</v>
      </c>
      <c r="M155" s="20">
        <v>0</v>
      </c>
      <c r="N155" s="20">
        <v>11959</v>
      </c>
      <c r="O155" s="21"/>
      <c r="P155" s="21"/>
      <c r="Q155" s="20">
        <v>0</v>
      </c>
      <c r="R155" s="20">
        <v>10000</v>
      </c>
      <c r="S155" s="20">
        <v>64395</v>
      </c>
      <c r="T155" s="20"/>
      <c r="U155" s="20">
        <f t="shared" si="12"/>
        <v>111864</v>
      </c>
      <c r="V155" s="21">
        <f t="shared" si="15"/>
        <v>0</v>
      </c>
      <c r="W155" s="21">
        <f t="shared" si="13"/>
        <v>111864</v>
      </c>
      <c r="X155" s="20">
        <v>111864</v>
      </c>
      <c r="Y155" s="21">
        <f t="shared" si="14"/>
        <v>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3123</v>
      </c>
      <c r="D156" s="20">
        <v>3277</v>
      </c>
      <c r="E156" s="20">
        <v>154</v>
      </c>
      <c r="F156" s="20">
        <v>146</v>
      </c>
      <c r="G156" s="20">
        <v>22484</v>
      </c>
      <c r="H156" s="20">
        <v>173</v>
      </c>
      <c r="I156" s="20">
        <v>184</v>
      </c>
      <c r="J156" s="20">
        <v>11</v>
      </c>
      <c r="K156" s="20">
        <v>360</v>
      </c>
      <c r="L156" s="20">
        <v>3960</v>
      </c>
      <c r="M156" s="20">
        <v>0</v>
      </c>
      <c r="N156" s="20">
        <v>11959</v>
      </c>
      <c r="O156" s="21"/>
      <c r="P156" s="21"/>
      <c r="Q156" s="20">
        <v>0</v>
      </c>
      <c r="R156" s="20">
        <v>10000</v>
      </c>
      <c r="S156" s="20">
        <v>64395</v>
      </c>
      <c r="T156" s="20"/>
      <c r="U156" s="20">
        <f t="shared" si="12"/>
        <v>112798</v>
      </c>
      <c r="V156" s="21">
        <f t="shared" si="15"/>
        <v>0</v>
      </c>
      <c r="W156" s="21">
        <f t="shared" si="13"/>
        <v>112798</v>
      </c>
      <c r="X156" s="20">
        <v>112798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3277</v>
      </c>
      <c r="D157" s="20">
        <v>3440</v>
      </c>
      <c r="E157" s="20">
        <v>163</v>
      </c>
      <c r="F157" s="20">
        <v>146</v>
      </c>
      <c r="G157" s="20">
        <v>23798</v>
      </c>
      <c r="H157" s="20">
        <v>184</v>
      </c>
      <c r="I157" s="20">
        <v>191</v>
      </c>
      <c r="J157" s="20">
        <v>7</v>
      </c>
      <c r="K157" s="20">
        <v>360</v>
      </c>
      <c r="L157" s="20">
        <v>2520</v>
      </c>
      <c r="M157" s="20">
        <v>0</v>
      </c>
      <c r="N157" s="20">
        <v>11959</v>
      </c>
      <c r="O157" s="21"/>
      <c r="P157" s="21"/>
      <c r="Q157" s="20">
        <v>0</v>
      </c>
      <c r="R157" s="20">
        <v>10000</v>
      </c>
      <c r="S157" s="20">
        <v>64395</v>
      </c>
      <c r="T157" s="20"/>
      <c r="U157" s="20">
        <f t="shared" si="12"/>
        <v>112672</v>
      </c>
      <c r="V157" s="21">
        <f t="shared" si="15"/>
        <v>0</v>
      </c>
      <c r="W157" s="21">
        <f t="shared" si="13"/>
        <v>112672</v>
      </c>
      <c r="X157" s="20">
        <v>112672</v>
      </c>
      <c r="Y157" s="21">
        <f t="shared" si="14"/>
        <v>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3440</v>
      </c>
      <c r="D158" s="20">
        <v>3537</v>
      </c>
      <c r="E158" s="20">
        <v>97</v>
      </c>
      <c r="F158" s="20">
        <v>146</v>
      </c>
      <c r="G158" s="20">
        <v>14162</v>
      </c>
      <c r="H158" s="20">
        <v>191</v>
      </c>
      <c r="I158" s="20">
        <v>192</v>
      </c>
      <c r="J158" s="20">
        <v>1</v>
      </c>
      <c r="K158" s="20">
        <v>360</v>
      </c>
      <c r="L158" s="20">
        <v>360</v>
      </c>
      <c r="M158" s="20">
        <v>0</v>
      </c>
      <c r="N158" s="20">
        <v>11959</v>
      </c>
      <c r="O158" s="21"/>
      <c r="P158" s="21"/>
      <c r="Q158" s="20">
        <v>0</v>
      </c>
      <c r="R158" s="20">
        <v>10000</v>
      </c>
      <c r="S158" s="20">
        <v>64395</v>
      </c>
      <c r="T158" s="20"/>
      <c r="U158" s="20">
        <f t="shared" si="12"/>
        <v>100876</v>
      </c>
      <c r="V158" s="21">
        <f t="shared" si="15"/>
        <v>0</v>
      </c>
      <c r="W158" s="21">
        <f t="shared" si="13"/>
        <v>100876</v>
      </c>
      <c r="X158" s="20">
        <v>100876</v>
      </c>
      <c r="Y158" s="21">
        <f t="shared" si="14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3537</v>
      </c>
      <c r="D159" s="20">
        <v>3641</v>
      </c>
      <c r="E159" s="20">
        <v>104</v>
      </c>
      <c r="F159" s="20">
        <v>146</v>
      </c>
      <c r="G159" s="20">
        <v>15184</v>
      </c>
      <c r="H159" s="20">
        <v>192</v>
      </c>
      <c r="I159" s="20">
        <v>193</v>
      </c>
      <c r="J159" s="20">
        <v>1</v>
      </c>
      <c r="K159" s="20">
        <v>360</v>
      </c>
      <c r="L159" s="20">
        <v>360</v>
      </c>
      <c r="M159" s="20">
        <v>0</v>
      </c>
      <c r="N159" s="20">
        <v>11959</v>
      </c>
      <c r="O159" s="21"/>
      <c r="P159" s="21"/>
      <c r="Q159" s="20">
        <v>0</v>
      </c>
      <c r="R159" s="20">
        <v>10000</v>
      </c>
      <c r="S159" s="20">
        <v>64395</v>
      </c>
      <c r="T159" s="20"/>
      <c r="U159" s="20">
        <f t="shared" si="12"/>
        <v>101898</v>
      </c>
      <c r="V159" s="21">
        <f t="shared" si="15"/>
        <v>0</v>
      </c>
      <c r="W159" s="21">
        <f t="shared" si="13"/>
        <v>101898</v>
      </c>
      <c r="X159" s="20">
        <v>101898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3641</v>
      </c>
      <c r="D160" s="20">
        <v>3748</v>
      </c>
      <c r="E160" s="20">
        <v>107</v>
      </c>
      <c r="F160" s="20">
        <v>146</v>
      </c>
      <c r="G160" s="20">
        <v>15622</v>
      </c>
      <c r="H160" s="20">
        <v>193</v>
      </c>
      <c r="I160" s="20">
        <v>194</v>
      </c>
      <c r="J160" s="20">
        <v>1</v>
      </c>
      <c r="K160" s="20">
        <v>360</v>
      </c>
      <c r="L160" s="20">
        <v>360</v>
      </c>
      <c r="M160" s="20">
        <v>0</v>
      </c>
      <c r="N160" s="20">
        <v>11959</v>
      </c>
      <c r="O160" s="21"/>
      <c r="P160" s="21"/>
      <c r="Q160" s="20">
        <v>0</v>
      </c>
      <c r="R160" s="20"/>
      <c r="S160" s="20">
        <v>64395</v>
      </c>
      <c r="T160" s="20"/>
      <c r="U160" s="20">
        <f t="shared" si="12"/>
        <v>92336</v>
      </c>
      <c r="V160" s="21">
        <f t="shared" si="15"/>
        <v>0</v>
      </c>
      <c r="W160" s="21">
        <f t="shared" si="13"/>
        <v>92336</v>
      </c>
      <c r="X160" s="20">
        <v>92336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3748</v>
      </c>
      <c r="D161" s="20">
        <v>3877</v>
      </c>
      <c r="E161" s="20">
        <v>129</v>
      </c>
      <c r="F161" s="20">
        <v>146</v>
      </c>
      <c r="G161" s="20">
        <v>18834</v>
      </c>
      <c r="H161" s="20">
        <v>194</v>
      </c>
      <c r="I161" s="20">
        <v>198</v>
      </c>
      <c r="J161" s="20">
        <v>4</v>
      </c>
      <c r="K161" s="20">
        <v>360</v>
      </c>
      <c r="L161" s="20">
        <v>1440</v>
      </c>
      <c r="M161" s="20">
        <v>0</v>
      </c>
      <c r="N161" s="20">
        <v>11959</v>
      </c>
      <c r="O161" s="21"/>
      <c r="P161" s="21"/>
      <c r="Q161" s="20">
        <v>0</v>
      </c>
      <c r="R161" s="20"/>
      <c r="S161" s="20">
        <v>64395</v>
      </c>
      <c r="T161" s="20"/>
      <c r="U161" s="20">
        <f t="shared" ref="U161:U192" si="17">G161+L161+M161+R161+S161+N161+Q161+T161</f>
        <v>96628</v>
      </c>
      <c r="V161" s="21">
        <f t="shared" si="15"/>
        <v>0</v>
      </c>
      <c r="W161" s="21">
        <f t="shared" si="13"/>
        <v>96628</v>
      </c>
      <c r="X161" s="20">
        <v>96628</v>
      </c>
      <c r="Y161" s="21">
        <f t="shared" si="14"/>
        <v>0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3877</v>
      </c>
      <c r="D162" s="20">
        <v>4098</v>
      </c>
      <c r="E162" s="20">
        <v>221</v>
      </c>
      <c r="F162" s="20">
        <v>146</v>
      </c>
      <c r="G162" s="20">
        <v>32266</v>
      </c>
      <c r="H162" s="20">
        <v>198</v>
      </c>
      <c r="I162" s="20">
        <v>253</v>
      </c>
      <c r="J162" s="20">
        <v>55</v>
      </c>
      <c r="K162" s="20">
        <v>360</v>
      </c>
      <c r="L162" s="20">
        <v>19800</v>
      </c>
      <c r="M162" s="20">
        <v>0</v>
      </c>
      <c r="N162" s="20">
        <v>11665</v>
      </c>
      <c r="O162" s="21"/>
      <c r="P162" s="21"/>
      <c r="Q162" s="20">
        <v>0</v>
      </c>
      <c r="R162" s="20"/>
      <c r="S162" s="20">
        <v>64395</v>
      </c>
      <c r="T162" s="20"/>
      <c r="U162" s="20">
        <f t="shared" si="17"/>
        <v>128126</v>
      </c>
      <c r="V162" s="21">
        <f t="shared" si="15"/>
        <v>0</v>
      </c>
      <c r="W162" s="21">
        <f t="shared" si="13"/>
        <v>128126</v>
      </c>
      <c r="X162" s="20">
        <v>128126</v>
      </c>
      <c r="Y162" s="21">
        <f t="shared" si="14"/>
        <v>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4098</v>
      </c>
      <c r="D163" s="20">
        <v>4270</v>
      </c>
      <c r="E163" s="20">
        <v>172</v>
      </c>
      <c r="F163" s="20">
        <v>146</v>
      </c>
      <c r="G163" s="20">
        <v>25112</v>
      </c>
      <c r="H163" s="20">
        <v>253</v>
      </c>
      <c r="I163" s="20">
        <v>298</v>
      </c>
      <c r="J163" s="20">
        <v>45</v>
      </c>
      <c r="K163" s="20">
        <v>360</v>
      </c>
      <c r="L163" s="20">
        <v>16200</v>
      </c>
      <c r="M163" s="20">
        <v>0</v>
      </c>
      <c r="N163" s="20">
        <v>11665</v>
      </c>
      <c r="O163" s="21"/>
      <c r="P163" s="21"/>
      <c r="Q163" s="20">
        <v>0</v>
      </c>
      <c r="R163" s="20"/>
      <c r="S163" s="20">
        <v>74395</v>
      </c>
      <c r="T163" s="20"/>
      <c r="U163" s="20">
        <f t="shared" si="17"/>
        <v>127372</v>
      </c>
      <c r="V163" s="21">
        <f t="shared" si="15"/>
        <v>0</v>
      </c>
      <c r="W163" s="21">
        <f t="shared" si="13"/>
        <v>127372</v>
      </c>
      <c r="X163" s="20">
        <v>127372</v>
      </c>
      <c r="Y163" s="21">
        <f t="shared" si="14"/>
        <v>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4270</v>
      </c>
      <c r="D164" s="20">
        <v>4437</v>
      </c>
      <c r="E164" s="20">
        <v>167</v>
      </c>
      <c r="F164" s="20">
        <v>146</v>
      </c>
      <c r="G164" s="20">
        <v>24382</v>
      </c>
      <c r="H164" s="20">
        <v>298</v>
      </c>
      <c r="I164" s="20">
        <v>339</v>
      </c>
      <c r="J164" s="20">
        <v>41</v>
      </c>
      <c r="K164" s="20">
        <v>360</v>
      </c>
      <c r="L164" s="20">
        <v>14760</v>
      </c>
      <c r="M164" s="20">
        <v>0</v>
      </c>
      <c r="N164" s="20">
        <v>11665</v>
      </c>
      <c r="O164" s="21"/>
      <c r="P164" s="21"/>
      <c r="Q164" s="20">
        <v>0</v>
      </c>
      <c r="R164" s="20"/>
      <c r="S164" s="20">
        <v>74395</v>
      </c>
      <c r="T164" s="20"/>
      <c r="U164" s="20">
        <f t="shared" si="17"/>
        <v>125202</v>
      </c>
      <c r="V164" s="21">
        <f t="shared" si="15"/>
        <v>0</v>
      </c>
      <c r="W164" s="21">
        <f t="shared" si="13"/>
        <v>125202</v>
      </c>
      <c r="X164" s="20">
        <v>125202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4437</v>
      </c>
      <c r="D165" s="20">
        <v>4616</v>
      </c>
      <c r="E165" s="20">
        <v>179</v>
      </c>
      <c r="F165" s="20">
        <v>146</v>
      </c>
      <c r="G165" s="20">
        <v>26134</v>
      </c>
      <c r="H165" s="20">
        <v>339</v>
      </c>
      <c r="I165" s="20">
        <v>390</v>
      </c>
      <c r="J165" s="20">
        <v>51</v>
      </c>
      <c r="K165" s="20">
        <v>360</v>
      </c>
      <c r="L165" s="20">
        <v>18360</v>
      </c>
      <c r="M165" s="20">
        <v>0</v>
      </c>
      <c r="N165" s="20">
        <v>11665</v>
      </c>
      <c r="O165" s="21"/>
      <c r="P165" s="21"/>
      <c r="Q165" s="20">
        <v>0</v>
      </c>
      <c r="R165" s="20"/>
      <c r="S165" s="20">
        <v>74395</v>
      </c>
      <c r="T165" s="20"/>
      <c r="U165" s="20">
        <f t="shared" si="17"/>
        <v>130554</v>
      </c>
      <c r="V165" s="21">
        <f t="shared" si="15"/>
        <v>0</v>
      </c>
      <c r="W165" s="21">
        <f t="shared" si="13"/>
        <v>130554</v>
      </c>
      <c r="X165" s="20">
        <v>130554</v>
      </c>
      <c r="Y165" s="21">
        <f t="shared" si="14"/>
        <v>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4616</v>
      </c>
      <c r="D166" s="20">
        <v>4783</v>
      </c>
      <c r="E166" s="20">
        <v>167</v>
      </c>
      <c r="F166" s="20">
        <v>146</v>
      </c>
      <c r="G166" s="20">
        <v>24382</v>
      </c>
      <c r="H166" s="20">
        <v>390</v>
      </c>
      <c r="I166" s="20">
        <v>431</v>
      </c>
      <c r="J166" s="20">
        <v>41</v>
      </c>
      <c r="K166" s="20">
        <v>360</v>
      </c>
      <c r="L166" s="20">
        <v>14760</v>
      </c>
      <c r="M166" s="20">
        <v>0</v>
      </c>
      <c r="N166" s="20">
        <v>11709</v>
      </c>
      <c r="O166" s="21"/>
      <c r="P166" s="21"/>
      <c r="Q166" s="20">
        <v>0</v>
      </c>
      <c r="R166" s="20"/>
      <c r="S166" s="20">
        <v>74395</v>
      </c>
      <c r="T166" s="20"/>
      <c r="U166" s="20">
        <f t="shared" si="17"/>
        <v>125246</v>
      </c>
      <c r="V166" s="21">
        <f t="shared" si="15"/>
        <v>0</v>
      </c>
      <c r="W166" s="21">
        <f t="shared" si="13"/>
        <v>125246</v>
      </c>
      <c r="X166" s="20">
        <v>125246</v>
      </c>
      <c r="Y166" s="21">
        <f t="shared" si="14"/>
        <v>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4783</v>
      </c>
      <c r="D167" s="20">
        <v>4867</v>
      </c>
      <c r="E167" s="20">
        <v>84</v>
      </c>
      <c r="F167" s="20">
        <v>146</v>
      </c>
      <c r="G167" s="20">
        <v>12264</v>
      </c>
      <c r="H167" s="20">
        <v>431</v>
      </c>
      <c r="I167" s="20">
        <v>433</v>
      </c>
      <c r="J167" s="20">
        <v>2</v>
      </c>
      <c r="K167" s="20">
        <v>360</v>
      </c>
      <c r="L167" s="20">
        <v>720</v>
      </c>
      <c r="M167" s="20">
        <v>0</v>
      </c>
      <c r="N167" s="20">
        <v>11709</v>
      </c>
      <c r="O167" s="21"/>
      <c r="P167" s="21"/>
      <c r="Q167" s="20">
        <v>0</v>
      </c>
      <c r="R167" s="20"/>
      <c r="S167" s="20">
        <v>74395</v>
      </c>
      <c r="T167" s="20"/>
      <c r="U167" s="20">
        <f t="shared" si="17"/>
        <v>99088</v>
      </c>
      <c r="V167" s="21">
        <f t="shared" si="15"/>
        <v>0</v>
      </c>
      <c r="W167" s="21">
        <f t="shared" si="13"/>
        <v>99088</v>
      </c>
      <c r="X167" s="20">
        <v>99088</v>
      </c>
      <c r="Y167" s="21">
        <f t="shared" si="14"/>
        <v>0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4867</v>
      </c>
      <c r="D168" s="20">
        <v>4953</v>
      </c>
      <c r="E168" s="20">
        <v>86</v>
      </c>
      <c r="F168" s="20">
        <v>146</v>
      </c>
      <c r="G168" s="20">
        <v>12556</v>
      </c>
      <c r="H168" s="20">
        <v>433</v>
      </c>
      <c r="I168" s="20">
        <v>434</v>
      </c>
      <c r="J168" s="20">
        <v>1</v>
      </c>
      <c r="K168" s="20">
        <v>360</v>
      </c>
      <c r="L168" s="20">
        <v>360</v>
      </c>
      <c r="M168" s="20"/>
      <c r="N168" s="20">
        <v>11709</v>
      </c>
      <c r="O168" s="21"/>
      <c r="P168" s="21"/>
      <c r="Q168" s="20">
        <v>0</v>
      </c>
      <c r="R168" s="20"/>
      <c r="S168" s="20">
        <v>74395</v>
      </c>
      <c r="T168" s="20"/>
      <c r="U168" s="20">
        <f t="shared" si="17"/>
        <v>99020</v>
      </c>
      <c r="V168" s="21">
        <f t="shared" si="15"/>
        <v>0</v>
      </c>
      <c r="W168" s="21">
        <f t="shared" si="13"/>
        <v>99020</v>
      </c>
      <c r="X168" s="20">
        <v>99020</v>
      </c>
      <c r="Y168" s="21">
        <f t="shared" si="14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4953</v>
      </c>
      <c r="D169" s="20">
        <v>5053</v>
      </c>
      <c r="E169" s="20">
        <v>100</v>
      </c>
      <c r="F169" s="20">
        <v>146</v>
      </c>
      <c r="G169" s="20">
        <v>14600</v>
      </c>
      <c r="H169" s="20">
        <v>434</v>
      </c>
      <c r="I169" s="20">
        <v>435</v>
      </c>
      <c r="J169" s="20">
        <v>1</v>
      </c>
      <c r="K169" s="20">
        <v>360</v>
      </c>
      <c r="L169" s="20">
        <v>360</v>
      </c>
      <c r="M169" s="20"/>
      <c r="N169" s="20">
        <v>11315</v>
      </c>
      <c r="O169" s="21"/>
      <c r="P169" s="21"/>
      <c r="Q169" s="20">
        <v>0</v>
      </c>
      <c r="R169" s="20"/>
      <c r="S169" s="20">
        <v>74395</v>
      </c>
      <c r="T169" s="20"/>
      <c r="U169" s="20">
        <f t="shared" si="17"/>
        <v>100670</v>
      </c>
      <c r="V169" s="21">
        <f t="shared" si="15"/>
        <v>0</v>
      </c>
      <c r="W169" s="21">
        <f t="shared" si="13"/>
        <v>100670</v>
      </c>
      <c r="X169" s="20">
        <v>100670</v>
      </c>
      <c r="Y169" s="21">
        <f t="shared" si="14"/>
        <v>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5053</v>
      </c>
      <c r="D170" s="20">
        <v>5210</v>
      </c>
      <c r="E170" s="20">
        <v>157</v>
      </c>
      <c r="F170" s="20">
        <v>146</v>
      </c>
      <c r="G170" s="20">
        <v>22922</v>
      </c>
      <c r="H170" s="20">
        <v>435</v>
      </c>
      <c r="I170" s="20">
        <v>443</v>
      </c>
      <c r="J170" s="20">
        <v>8</v>
      </c>
      <c r="K170" s="20">
        <v>360</v>
      </c>
      <c r="L170" s="20">
        <v>2880</v>
      </c>
      <c r="M170" s="20"/>
      <c r="N170" s="20">
        <v>11315</v>
      </c>
      <c r="O170" s="21"/>
      <c r="P170" s="21"/>
      <c r="Q170" s="20">
        <v>0</v>
      </c>
      <c r="R170" s="20"/>
      <c r="S170" s="20">
        <v>74395</v>
      </c>
      <c r="T170" s="20"/>
      <c r="U170" s="20">
        <f t="shared" si="17"/>
        <v>111512</v>
      </c>
      <c r="V170" s="21">
        <f t="shared" si="15"/>
        <v>0</v>
      </c>
      <c r="W170" s="21">
        <f t="shared" si="13"/>
        <v>111512</v>
      </c>
      <c r="X170" s="20">
        <v>111512</v>
      </c>
      <c r="Y170" s="21">
        <f t="shared" si="14"/>
        <v>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5210</v>
      </c>
      <c r="D171" s="20">
        <v>5441</v>
      </c>
      <c r="E171" s="20">
        <v>231</v>
      </c>
      <c r="F171" s="20">
        <v>146</v>
      </c>
      <c r="G171" s="20">
        <v>33726</v>
      </c>
      <c r="H171" s="20">
        <v>443</v>
      </c>
      <c r="I171" s="20">
        <v>454</v>
      </c>
      <c r="J171" s="20">
        <v>11</v>
      </c>
      <c r="K171" s="20">
        <v>360</v>
      </c>
      <c r="L171" s="20">
        <v>3960</v>
      </c>
      <c r="M171" s="20"/>
      <c r="N171" s="20">
        <v>7000</v>
      </c>
      <c r="O171" s="21"/>
      <c r="P171" s="21"/>
      <c r="Q171" s="20">
        <v>0</v>
      </c>
      <c r="R171" s="20"/>
      <c r="S171" s="20">
        <v>74395</v>
      </c>
      <c r="T171" s="20"/>
      <c r="U171" s="20">
        <f t="shared" si="17"/>
        <v>119081</v>
      </c>
      <c r="V171" s="21">
        <f t="shared" si="15"/>
        <v>0</v>
      </c>
      <c r="W171" s="21">
        <f t="shared" si="13"/>
        <v>119081</v>
      </c>
      <c r="X171" s="20">
        <v>119081</v>
      </c>
      <c r="Y171" s="21">
        <f t="shared" si="14"/>
        <v>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5441</v>
      </c>
      <c r="D172" s="20">
        <v>5570</v>
      </c>
      <c r="E172" s="20">
        <v>129</v>
      </c>
      <c r="F172" s="20">
        <v>146</v>
      </c>
      <c r="G172" s="20">
        <v>18834</v>
      </c>
      <c r="H172" s="20">
        <v>454</v>
      </c>
      <c r="I172" s="20">
        <v>468</v>
      </c>
      <c r="J172" s="20">
        <v>14</v>
      </c>
      <c r="K172" s="20">
        <v>360</v>
      </c>
      <c r="L172" s="20">
        <v>5040</v>
      </c>
      <c r="M172" s="20"/>
      <c r="N172" s="20">
        <v>7000</v>
      </c>
      <c r="O172" s="21"/>
      <c r="P172" s="21"/>
      <c r="Q172" s="20">
        <v>0</v>
      </c>
      <c r="R172" s="20"/>
      <c r="S172" s="20">
        <v>74395</v>
      </c>
      <c r="T172" s="20"/>
      <c r="U172" s="20">
        <f t="shared" si="17"/>
        <v>105269</v>
      </c>
      <c r="V172" s="21">
        <f t="shared" si="15"/>
        <v>0</v>
      </c>
      <c r="W172" s="21">
        <f t="shared" si="13"/>
        <v>105269</v>
      </c>
      <c r="X172" s="20">
        <v>105269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5570</v>
      </c>
      <c r="D173" s="20">
        <v>5708</v>
      </c>
      <c r="E173" s="20">
        <v>138</v>
      </c>
      <c r="F173" s="20">
        <v>146</v>
      </c>
      <c r="G173" s="20">
        <v>20148</v>
      </c>
      <c r="H173" s="20">
        <v>468</v>
      </c>
      <c r="I173" s="20">
        <v>482</v>
      </c>
      <c r="J173" s="20">
        <v>14</v>
      </c>
      <c r="K173" s="20">
        <v>360</v>
      </c>
      <c r="L173" s="20">
        <v>5040</v>
      </c>
      <c r="M173" s="20"/>
      <c r="N173" s="20">
        <v>7000</v>
      </c>
      <c r="O173" s="21"/>
      <c r="P173" s="21"/>
      <c r="Q173" s="20">
        <v>0</v>
      </c>
      <c r="R173" s="20"/>
      <c r="S173" s="20">
        <v>74395</v>
      </c>
      <c r="T173" s="20"/>
      <c r="U173" s="20">
        <f t="shared" si="17"/>
        <v>106583</v>
      </c>
      <c r="V173" s="21">
        <f t="shared" si="15"/>
        <v>0</v>
      </c>
      <c r="W173" s="21">
        <f t="shared" si="13"/>
        <v>106583</v>
      </c>
      <c r="X173" s="20">
        <v>106583</v>
      </c>
      <c r="Y173" s="21">
        <f t="shared" si="14"/>
        <v>0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5708</v>
      </c>
      <c r="D174" s="20">
        <v>5831</v>
      </c>
      <c r="E174" s="20">
        <v>123</v>
      </c>
      <c r="F174" s="20">
        <v>146</v>
      </c>
      <c r="G174" s="20">
        <v>17958</v>
      </c>
      <c r="H174" s="20">
        <v>482</v>
      </c>
      <c r="I174" s="20">
        <v>512</v>
      </c>
      <c r="J174" s="20">
        <v>30</v>
      </c>
      <c r="K174" s="20">
        <v>360</v>
      </c>
      <c r="L174" s="20">
        <v>10800</v>
      </c>
      <c r="M174" s="20"/>
      <c r="N174" s="20">
        <v>7000</v>
      </c>
      <c r="O174" s="21"/>
      <c r="P174" s="21"/>
      <c r="Q174" s="20">
        <v>0</v>
      </c>
      <c r="R174" s="20"/>
      <c r="S174" s="20">
        <v>74395</v>
      </c>
      <c r="T174" s="20"/>
      <c r="U174" s="20">
        <f t="shared" si="17"/>
        <v>110153</v>
      </c>
      <c r="V174" s="21">
        <f t="shared" si="15"/>
        <v>0</v>
      </c>
      <c r="W174" s="21">
        <f t="shared" si="13"/>
        <v>110153</v>
      </c>
      <c r="X174" s="20">
        <v>110153</v>
      </c>
      <c r="Y174" s="21">
        <f t="shared" si="14"/>
        <v>0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39">
        <v>5831</v>
      </c>
      <c r="D175" s="39">
        <v>5966</v>
      </c>
      <c r="E175" s="39">
        <v>135</v>
      </c>
      <c r="F175" s="39">
        <v>146</v>
      </c>
      <c r="G175" s="69">
        <v>19710</v>
      </c>
      <c r="H175" s="56">
        <v>512</v>
      </c>
      <c r="I175" s="40">
        <v>557</v>
      </c>
      <c r="J175" s="58">
        <v>45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25155</v>
      </c>
      <c r="M175" s="69">
        <v>3731</v>
      </c>
      <c r="N175" s="69">
        <v>7000</v>
      </c>
      <c r="O175" s="41"/>
      <c r="P175" s="41"/>
      <c r="Q175" s="69"/>
      <c r="R175" s="69"/>
      <c r="S175" s="69">
        <v>76410</v>
      </c>
      <c r="T175" s="69"/>
      <c r="U175" s="69">
        <f t="shared" si="17"/>
        <v>132006</v>
      </c>
      <c r="V175" s="41">
        <f t="shared" si="15"/>
        <v>0</v>
      </c>
      <c r="W175" s="41">
        <f t="shared" si="13"/>
        <v>132006</v>
      </c>
      <c r="X175" s="42">
        <v>132006</v>
      </c>
      <c r="Y175" s="41">
        <f t="shared" si="14"/>
        <v>0</v>
      </c>
      <c r="AA175">
        <f t="shared" si="16"/>
        <v>0</v>
      </c>
    </row>
    <row r="176" spans="1:27" hidden="1" x14ac:dyDescent="0.25">
      <c r="A176" s="18"/>
      <c r="B176" s="43" t="s">
        <v>36</v>
      </c>
      <c r="C176" s="44">
        <v>5966</v>
      </c>
      <c r="D176" s="44">
        <v>6160</v>
      </c>
      <c r="E176" s="44">
        <v>194</v>
      </c>
      <c r="F176" s="44">
        <v>146</v>
      </c>
      <c r="G176" s="70">
        <v>28324</v>
      </c>
      <c r="H176" s="57">
        <v>557</v>
      </c>
      <c r="I176" s="45">
        <v>585</v>
      </c>
      <c r="J176" s="59">
        <v>28</v>
      </c>
      <c r="K176" s="44">
        <f>IF(J176&lt;=120,559,IF(AND(J176&gt;=121,J176&lt;=150),739,IF(AND(J176&gt;=151,J176&lt;=200),1279,IF(J176&gt;=201,2359,))))</f>
        <v>559</v>
      </c>
      <c r="L176" s="70">
        <f t="shared" ref="L176:L186" si="18">IF(K176=559,K176*J176,IF(K176=739,120*559+(J176-120)*739,IF(K176=1279,120*559+30*739+(J176-150)*1279,IF(K176=2359,120*559+30*739+50*1279+(J176-200)*2359,))))</f>
        <v>15652</v>
      </c>
      <c r="M176" s="70">
        <v>3731</v>
      </c>
      <c r="N176" s="70">
        <v>7000</v>
      </c>
      <c r="O176" s="46"/>
      <c r="P176" s="46"/>
      <c r="Q176" s="70"/>
      <c r="R176" s="70"/>
      <c r="S176" s="70">
        <v>76410</v>
      </c>
      <c r="T176" s="70"/>
      <c r="U176" s="70">
        <f t="shared" si="17"/>
        <v>131117</v>
      </c>
      <c r="V176" s="46">
        <f t="shared" si="15"/>
        <v>0</v>
      </c>
      <c r="W176" s="46">
        <f t="shared" si="13"/>
        <v>131117</v>
      </c>
      <c r="X176" s="47">
        <v>131117</v>
      </c>
      <c r="Y176" s="46">
        <f t="shared" si="14"/>
        <v>0</v>
      </c>
      <c r="AA176">
        <f t="shared" si="16"/>
        <v>0</v>
      </c>
    </row>
    <row r="177" spans="1:27" hidden="1" x14ac:dyDescent="0.25">
      <c r="A177" s="18"/>
      <c r="B177" s="43" t="s">
        <v>37</v>
      </c>
      <c r="C177" s="44">
        <v>6160</v>
      </c>
      <c r="D177" s="44">
        <v>6375</v>
      </c>
      <c r="E177" s="44">
        <v>215</v>
      </c>
      <c r="F177" s="44">
        <v>146</v>
      </c>
      <c r="G177" s="70">
        <v>31390</v>
      </c>
      <c r="H177" s="57">
        <v>585</v>
      </c>
      <c r="I177" s="45">
        <v>629</v>
      </c>
      <c r="J177" s="59">
        <v>44</v>
      </c>
      <c r="K177" s="44">
        <f t="shared" ref="K177:K182" si="19">IF(J177&lt;=120,559,IF(AND(J177&gt;=121,J177&lt;=150),739,IF(AND(J177&gt;=151,J177&lt;=200),1279,IF(J177&gt;=201,2359,))))</f>
        <v>559</v>
      </c>
      <c r="L177" s="70">
        <f t="shared" si="18"/>
        <v>24596</v>
      </c>
      <c r="M177" s="70">
        <v>3731</v>
      </c>
      <c r="N177" s="70">
        <v>7000</v>
      </c>
      <c r="O177" s="46"/>
      <c r="P177" s="46"/>
      <c r="Q177" s="70"/>
      <c r="R177" s="70"/>
      <c r="S177" s="70">
        <v>76410</v>
      </c>
      <c r="T177" s="70"/>
      <c r="U177" s="70">
        <f t="shared" si="17"/>
        <v>143127</v>
      </c>
      <c r="V177" s="46">
        <f t="shared" si="15"/>
        <v>0</v>
      </c>
      <c r="W177" s="46">
        <f t="shared" si="13"/>
        <v>143127</v>
      </c>
      <c r="X177" s="47">
        <v>143127</v>
      </c>
      <c r="Y177" s="46">
        <f t="shared" si="14"/>
        <v>0</v>
      </c>
      <c r="AA177">
        <f t="shared" si="16"/>
        <v>0</v>
      </c>
    </row>
    <row r="178" spans="1:27" hidden="1" x14ac:dyDescent="0.25">
      <c r="A178" s="18"/>
      <c r="B178" s="43" t="s">
        <v>38</v>
      </c>
      <c r="C178" s="44">
        <v>6375</v>
      </c>
      <c r="D178" s="44">
        <v>6593</v>
      </c>
      <c r="E178" s="44">
        <v>218</v>
      </c>
      <c r="F178" s="44">
        <v>146</v>
      </c>
      <c r="G178" s="70">
        <v>31828</v>
      </c>
      <c r="H178" s="57">
        <v>629</v>
      </c>
      <c r="I178" s="45">
        <v>641</v>
      </c>
      <c r="J178" s="59">
        <v>12</v>
      </c>
      <c r="K178" s="44">
        <f t="shared" si="19"/>
        <v>559</v>
      </c>
      <c r="L178" s="70">
        <f t="shared" si="18"/>
        <v>6708</v>
      </c>
      <c r="M178" s="70">
        <v>3731</v>
      </c>
      <c r="N178" s="70">
        <v>7000</v>
      </c>
      <c r="O178" s="46"/>
      <c r="P178" s="46"/>
      <c r="Q178" s="70"/>
      <c r="R178" s="70"/>
      <c r="S178" s="70">
        <v>76410</v>
      </c>
      <c r="T178" s="70"/>
      <c r="U178" s="70">
        <f t="shared" si="17"/>
        <v>125677</v>
      </c>
      <c r="V178" s="46">
        <f t="shared" si="15"/>
        <v>0</v>
      </c>
      <c r="W178" s="46">
        <f t="shared" si="13"/>
        <v>125677</v>
      </c>
      <c r="X178" s="47">
        <v>125677</v>
      </c>
      <c r="Y178" s="46">
        <f t="shared" si="14"/>
        <v>0</v>
      </c>
      <c r="AA178">
        <f t="shared" si="16"/>
        <v>0</v>
      </c>
    </row>
    <row r="179" spans="1:27" hidden="1" x14ac:dyDescent="0.25">
      <c r="A179" s="18"/>
      <c r="B179" s="43" t="s">
        <v>39</v>
      </c>
      <c r="C179" s="44">
        <v>6593</v>
      </c>
      <c r="D179" s="44">
        <v>6786</v>
      </c>
      <c r="E179" s="44">
        <v>193</v>
      </c>
      <c r="F179" s="44">
        <v>146</v>
      </c>
      <c r="G179" s="70">
        <v>28178</v>
      </c>
      <c r="H179" s="57">
        <v>641</v>
      </c>
      <c r="I179" s="45">
        <v>655</v>
      </c>
      <c r="J179" s="59">
        <v>14</v>
      </c>
      <c r="K179" s="44">
        <f t="shared" si="19"/>
        <v>559</v>
      </c>
      <c r="L179" s="70">
        <f t="shared" si="18"/>
        <v>7826</v>
      </c>
      <c r="M179" s="70">
        <v>3731</v>
      </c>
      <c r="N179" s="70">
        <v>7000</v>
      </c>
      <c r="O179" s="46"/>
      <c r="P179" s="46"/>
      <c r="Q179" s="70"/>
      <c r="R179" s="70"/>
      <c r="S179" s="70">
        <v>76410</v>
      </c>
      <c r="T179" s="70"/>
      <c r="U179" s="70">
        <f t="shared" si="17"/>
        <v>123145</v>
      </c>
      <c r="V179" s="46">
        <f t="shared" si="15"/>
        <v>0</v>
      </c>
      <c r="W179" s="46">
        <f t="shared" si="13"/>
        <v>123145</v>
      </c>
      <c r="X179" s="47">
        <v>119414</v>
      </c>
      <c r="Y179" s="46">
        <f t="shared" si="14"/>
        <v>3731</v>
      </c>
      <c r="AA179">
        <f t="shared" si="16"/>
        <v>0</v>
      </c>
    </row>
    <row r="180" spans="1:27" hidden="1" x14ac:dyDescent="0.25">
      <c r="A180" s="18"/>
      <c r="B180" s="43" t="s">
        <v>40</v>
      </c>
      <c r="C180" s="44">
        <v>6786</v>
      </c>
      <c r="D180" s="44">
        <v>7016</v>
      </c>
      <c r="E180" s="44">
        <v>230</v>
      </c>
      <c r="F180" s="44">
        <v>146</v>
      </c>
      <c r="G180" s="70">
        <v>33580</v>
      </c>
      <c r="H180" s="57">
        <v>655</v>
      </c>
      <c r="I180" s="45">
        <v>675</v>
      </c>
      <c r="J180" s="59">
        <v>20</v>
      </c>
      <c r="K180" s="44">
        <f t="shared" si="19"/>
        <v>559</v>
      </c>
      <c r="L180" s="70">
        <f t="shared" si="18"/>
        <v>11180</v>
      </c>
      <c r="M180" s="70">
        <v>3731</v>
      </c>
      <c r="N180" s="70">
        <v>7000</v>
      </c>
      <c r="O180" s="46"/>
      <c r="P180" s="46"/>
      <c r="Q180" s="70"/>
      <c r="R180" s="70"/>
      <c r="S180" s="70">
        <v>76410</v>
      </c>
      <c r="T180" s="70"/>
      <c r="U180" s="70">
        <f t="shared" si="17"/>
        <v>131901</v>
      </c>
      <c r="V180" s="46">
        <f t="shared" si="15"/>
        <v>3731</v>
      </c>
      <c r="W180" s="46">
        <f t="shared" si="13"/>
        <v>135632</v>
      </c>
      <c r="X180" s="47">
        <v>135632</v>
      </c>
      <c r="Y180" s="46">
        <f t="shared" si="14"/>
        <v>0</v>
      </c>
      <c r="AA180">
        <f t="shared" si="16"/>
        <v>0</v>
      </c>
    </row>
    <row r="181" spans="1:27" hidden="1" x14ac:dyDescent="0.25">
      <c r="A181" s="18"/>
      <c r="B181" s="43" t="s">
        <v>41</v>
      </c>
      <c r="C181" s="44">
        <v>7016</v>
      </c>
      <c r="D181" s="44">
        <v>7232</v>
      </c>
      <c r="E181" s="44">
        <v>216</v>
      </c>
      <c r="F181" s="44">
        <v>146</v>
      </c>
      <c r="G181" s="70">
        <v>31536</v>
      </c>
      <c r="H181" s="57">
        <v>675</v>
      </c>
      <c r="I181" s="45">
        <v>679</v>
      </c>
      <c r="J181" s="59">
        <v>4</v>
      </c>
      <c r="K181" s="44">
        <f t="shared" si="19"/>
        <v>559</v>
      </c>
      <c r="L181" s="70">
        <f t="shared" si="18"/>
        <v>2236</v>
      </c>
      <c r="M181" s="70">
        <v>3731</v>
      </c>
      <c r="N181" s="70">
        <v>7000</v>
      </c>
      <c r="O181" s="46"/>
      <c r="P181" s="46"/>
      <c r="Q181" s="70"/>
      <c r="R181" s="70"/>
      <c r="S181" s="70">
        <v>76410</v>
      </c>
      <c r="T181" s="70"/>
      <c r="U181" s="70">
        <f t="shared" si="17"/>
        <v>120913</v>
      </c>
      <c r="V181" s="46">
        <f t="shared" si="15"/>
        <v>0</v>
      </c>
      <c r="W181" s="46">
        <f t="shared" si="13"/>
        <v>120913</v>
      </c>
      <c r="X181" s="47">
        <v>120913</v>
      </c>
      <c r="Y181" s="46">
        <f t="shared" si="14"/>
        <v>0</v>
      </c>
      <c r="AA181">
        <f t="shared" si="16"/>
        <v>0</v>
      </c>
    </row>
    <row r="182" spans="1:27" hidden="1" x14ac:dyDescent="0.25">
      <c r="A182" s="18"/>
      <c r="B182" s="43" t="s">
        <v>42</v>
      </c>
      <c r="C182" s="44">
        <v>7232</v>
      </c>
      <c r="D182" s="44">
        <v>7472</v>
      </c>
      <c r="E182" s="44">
        <f>D182-C182</f>
        <v>240</v>
      </c>
      <c r="F182" s="44">
        <v>146</v>
      </c>
      <c r="G182" s="70">
        <f>F182*E182</f>
        <v>35040</v>
      </c>
      <c r="H182" s="44">
        <v>679</v>
      </c>
      <c r="I182" s="45">
        <v>682</v>
      </c>
      <c r="J182" s="44">
        <f>I182-H182</f>
        <v>3</v>
      </c>
      <c r="K182" s="44">
        <f t="shared" si="19"/>
        <v>559</v>
      </c>
      <c r="L182" s="70">
        <f t="shared" si="18"/>
        <v>1677</v>
      </c>
      <c r="M182" s="70">
        <v>3731</v>
      </c>
      <c r="N182" s="70">
        <v>7981</v>
      </c>
      <c r="O182" s="46"/>
      <c r="P182" s="46"/>
      <c r="Q182" s="70"/>
      <c r="R182" s="70"/>
      <c r="S182" s="70">
        <v>76410</v>
      </c>
      <c r="T182" s="70"/>
      <c r="U182" s="70">
        <f t="shared" si="17"/>
        <v>124839</v>
      </c>
      <c r="V182" s="46">
        <f t="shared" si="15"/>
        <v>0</v>
      </c>
      <c r="W182" s="46">
        <f t="shared" si="13"/>
        <v>124839</v>
      </c>
      <c r="X182" s="47">
        <v>124839</v>
      </c>
      <c r="Y182" s="46">
        <f t="shared" si="14"/>
        <v>0</v>
      </c>
      <c r="AA182">
        <f t="shared" si="16"/>
        <v>0</v>
      </c>
    </row>
    <row r="183" spans="1:27" hidden="1" x14ac:dyDescent="0.25">
      <c r="A183" s="18"/>
      <c r="B183" s="43" t="s">
        <v>43</v>
      </c>
      <c r="C183" s="44">
        <f>D182</f>
        <v>7472</v>
      </c>
      <c r="D183" s="44">
        <v>7679</v>
      </c>
      <c r="E183" s="44">
        <f t="shared" ref="E183:E186" si="20">D183-C183</f>
        <v>207</v>
      </c>
      <c r="F183" s="44">
        <v>146</v>
      </c>
      <c r="G183" s="70">
        <f t="shared" ref="G183:G186" si="21">F183*E183</f>
        <v>30222</v>
      </c>
      <c r="H183" s="44">
        <f>I182</f>
        <v>682</v>
      </c>
      <c r="I183" s="44">
        <v>698</v>
      </c>
      <c r="J183" s="44">
        <f t="shared" ref="J183:J186" si="22">I183-H183</f>
        <v>16</v>
      </c>
      <c r="K183" s="44">
        <v>559</v>
      </c>
      <c r="L183" s="70">
        <f t="shared" si="18"/>
        <v>8944</v>
      </c>
      <c r="M183" s="70">
        <v>3731</v>
      </c>
      <c r="N183" s="70">
        <v>7997</v>
      </c>
      <c r="O183" s="46"/>
      <c r="P183" s="46"/>
      <c r="Q183" s="70"/>
      <c r="R183" s="70"/>
      <c r="S183" s="70">
        <v>76410</v>
      </c>
      <c r="T183" s="70"/>
      <c r="U183" s="70">
        <f t="shared" si="17"/>
        <v>127304</v>
      </c>
      <c r="V183" s="46">
        <f t="shared" si="15"/>
        <v>0</v>
      </c>
      <c r="W183" s="46">
        <f t="shared" si="13"/>
        <v>127304</v>
      </c>
      <c r="X183" s="70">
        <v>127304</v>
      </c>
      <c r="Y183" s="46">
        <f t="shared" si="14"/>
        <v>0</v>
      </c>
    </row>
    <row r="184" spans="1:27" ht="15" hidden="1" customHeight="1" x14ac:dyDescent="0.25">
      <c r="A184" s="18"/>
      <c r="B184" s="43" t="s">
        <v>44</v>
      </c>
      <c r="C184" s="44">
        <f t="shared" ref="C184:C186" si="23">D183</f>
        <v>7679</v>
      </c>
      <c r="D184" s="44">
        <v>7854</v>
      </c>
      <c r="E184" s="44">
        <f t="shared" si="20"/>
        <v>175</v>
      </c>
      <c r="F184" s="44">
        <v>146</v>
      </c>
      <c r="G184" s="70">
        <f t="shared" si="21"/>
        <v>25550</v>
      </c>
      <c r="H184" s="44">
        <f t="shared" ref="H184:H186" si="24">I183</f>
        <v>698</v>
      </c>
      <c r="I184" s="44">
        <v>723</v>
      </c>
      <c r="J184" s="44">
        <f t="shared" si="22"/>
        <v>25</v>
      </c>
      <c r="K184" s="44">
        <v>559</v>
      </c>
      <c r="L184" s="70">
        <f t="shared" si="18"/>
        <v>13975</v>
      </c>
      <c r="M184" s="70">
        <v>3731</v>
      </c>
      <c r="N184" s="70">
        <v>7990</v>
      </c>
      <c r="O184" s="46"/>
      <c r="P184" s="46"/>
      <c r="Q184" s="70"/>
      <c r="R184" s="70"/>
      <c r="S184" s="70">
        <v>76410</v>
      </c>
      <c r="T184" s="70"/>
      <c r="U184" s="70">
        <f t="shared" si="17"/>
        <v>127656</v>
      </c>
      <c r="V184" s="46">
        <f t="shared" si="15"/>
        <v>0</v>
      </c>
      <c r="W184" s="46">
        <f t="shared" si="13"/>
        <v>127656</v>
      </c>
      <c r="X184" s="70">
        <v>127656</v>
      </c>
      <c r="Y184" s="46">
        <f t="shared" si="14"/>
        <v>0</v>
      </c>
    </row>
    <row r="185" spans="1:27" hidden="1" x14ac:dyDescent="0.25">
      <c r="A185" s="18"/>
      <c r="B185" s="43" t="s">
        <v>45</v>
      </c>
      <c r="C185" s="44">
        <f t="shared" si="23"/>
        <v>7854</v>
      </c>
      <c r="D185" s="44">
        <v>8043</v>
      </c>
      <c r="E185" s="44">
        <f t="shared" si="20"/>
        <v>189</v>
      </c>
      <c r="F185" s="44">
        <v>146</v>
      </c>
      <c r="G185" s="70">
        <f t="shared" si="21"/>
        <v>27594</v>
      </c>
      <c r="H185" s="44">
        <f t="shared" si="24"/>
        <v>723</v>
      </c>
      <c r="I185" s="44">
        <v>748</v>
      </c>
      <c r="J185" s="44">
        <f t="shared" si="22"/>
        <v>25</v>
      </c>
      <c r="K185" s="44">
        <v>559</v>
      </c>
      <c r="L185" s="70">
        <f t="shared" si="18"/>
        <v>13975</v>
      </c>
      <c r="M185" s="70">
        <v>3731</v>
      </c>
      <c r="N185" s="70">
        <v>8019</v>
      </c>
      <c r="O185" s="46"/>
      <c r="P185" s="46"/>
      <c r="Q185" s="70"/>
      <c r="R185" s="70"/>
      <c r="S185" s="70">
        <v>76410</v>
      </c>
      <c r="T185" s="70"/>
      <c r="U185" s="70">
        <f t="shared" si="17"/>
        <v>129729</v>
      </c>
      <c r="V185" s="46">
        <f t="shared" si="15"/>
        <v>0</v>
      </c>
      <c r="W185" s="46">
        <f t="shared" si="13"/>
        <v>129729</v>
      </c>
      <c r="X185" s="70">
        <v>129729</v>
      </c>
      <c r="Y185" s="46">
        <f t="shared" si="14"/>
        <v>0</v>
      </c>
    </row>
    <row r="186" spans="1:27" ht="15.75" hidden="1" thickBot="1" x14ac:dyDescent="0.3">
      <c r="A186" s="18"/>
      <c r="B186" s="83" t="s">
        <v>46</v>
      </c>
      <c r="C186" s="84">
        <f t="shared" si="23"/>
        <v>8043</v>
      </c>
      <c r="D186" s="84">
        <v>8214</v>
      </c>
      <c r="E186" s="84">
        <f t="shared" si="20"/>
        <v>171</v>
      </c>
      <c r="F186" s="84">
        <v>146</v>
      </c>
      <c r="G186" s="35">
        <f t="shared" si="21"/>
        <v>24966</v>
      </c>
      <c r="H186" s="84">
        <f t="shared" si="24"/>
        <v>748</v>
      </c>
      <c r="I186" s="84">
        <v>776</v>
      </c>
      <c r="J186" s="84">
        <f t="shared" si="22"/>
        <v>28</v>
      </c>
      <c r="K186" s="84">
        <f t="shared" ref="K186:K198" si="25">IF(J186&lt;=120,559,IF(AND(J186&gt;=121,J186&lt;=150),739,IF(AND(J186&gt;=151,J186&lt;=200),1279,IF(J186&gt;=201,2359,))))</f>
        <v>559</v>
      </c>
      <c r="L186" s="35">
        <f t="shared" si="18"/>
        <v>15652</v>
      </c>
      <c r="M186" s="35">
        <v>3731</v>
      </c>
      <c r="N186" s="35">
        <v>8039</v>
      </c>
      <c r="O186" s="46"/>
      <c r="P186" s="46"/>
      <c r="Q186" s="35"/>
      <c r="R186" s="35"/>
      <c r="S186" s="35">
        <v>76410</v>
      </c>
      <c r="T186" s="35"/>
      <c r="U186" s="35">
        <f t="shared" si="17"/>
        <v>128798</v>
      </c>
      <c r="V186" s="36">
        <f t="shared" si="15"/>
        <v>0</v>
      </c>
      <c r="W186" s="36">
        <f t="shared" si="13"/>
        <v>128798</v>
      </c>
      <c r="X186" s="35">
        <v>128798</v>
      </c>
      <c r="Y186" s="36">
        <f t="shared" si="14"/>
        <v>0</v>
      </c>
    </row>
    <row r="187" spans="1:27" hidden="1" x14ac:dyDescent="0.25">
      <c r="A187">
        <v>2018</v>
      </c>
      <c r="B187" s="38" t="s">
        <v>35</v>
      </c>
      <c r="C187" s="39">
        <f t="shared" ref="C187:C198" si="26">D186</f>
        <v>8214</v>
      </c>
      <c r="D187" s="39">
        <v>8533</v>
      </c>
      <c r="E187" s="39">
        <f t="shared" ref="E187:E198" si="27">D187-C187</f>
        <v>319</v>
      </c>
      <c r="F187" s="39">
        <v>146</v>
      </c>
      <c r="G187" s="69">
        <f t="shared" ref="G187:G198" si="28">F187*E187</f>
        <v>46574</v>
      </c>
      <c r="H187" s="39">
        <f t="shared" ref="H187:H198" si="29">I186</f>
        <v>776</v>
      </c>
      <c r="I187" s="39">
        <v>806</v>
      </c>
      <c r="J187" s="39">
        <f t="shared" ref="J187:J198" si="30">I187-H187</f>
        <v>30</v>
      </c>
      <c r="K187" s="39">
        <f t="shared" si="25"/>
        <v>559</v>
      </c>
      <c r="L187" s="69">
        <f t="shared" ref="L187:L198" si="31">IF(K187=559,K187*J187,IF(K187=739,120*559+(J187-120)*739,IF(K187=1279,120*559+30*739+(J187-150)*1279,IF(K187=2359,120*559+30*739+50*1279+(J187-200)*2359,))))</f>
        <v>16770</v>
      </c>
      <c r="M187" s="69">
        <v>3731</v>
      </c>
      <c r="N187" s="69">
        <v>8047</v>
      </c>
      <c r="O187" s="41"/>
      <c r="P187" s="41"/>
      <c r="Q187" s="69"/>
      <c r="R187" s="69"/>
      <c r="S187" s="69">
        <v>78144</v>
      </c>
      <c r="T187" s="69"/>
      <c r="U187" s="69">
        <f t="shared" si="17"/>
        <v>153266</v>
      </c>
      <c r="V187" s="41">
        <f t="shared" ref="V187:V198" si="32">Y186</f>
        <v>0</v>
      </c>
      <c r="W187" s="41">
        <f t="shared" ref="W187:W198" si="33">U187+V187</f>
        <v>153266</v>
      </c>
      <c r="X187" s="69">
        <v>153266</v>
      </c>
      <c r="Y187" s="41">
        <f t="shared" ref="Y187:Y198" si="34">W187-X187</f>
        <v>0</v>
      </c>
    </row>
    <row r="188" spans="1:27" hidden="1" x14ac:dyDescent="0.25">
      <c r="B188" s="43" t="s">
        <v>36</v>
      </c>
      <c r="C188" s="44">
        <f t="shared" si="26"/>
        <v>8533</v>
      </c>
      <c r="D188" s="44">
        <v>8750</v>
      </c>
      <c r="E188" s="44">
        <f t="shared" si="27"/>
        <v>217</v>
      </c>
      <c r="F188" s="44">
        <v>146</v>
      </c>
      <c r="G188" s="70">
        <f t="shared" si="28"/>
        <v>31682</v>
      </c>
      <c r="H188" s="44">
        <f t="shared" si="29"/>
        <v>806</v>
      </c>
      <c r="I188" s="44">
        <v>825</v>
      </c>
      <c r="J188" s="44">
        <f t="shared" si="30"/>
        <v>19</v>
      </c>
      <c r="K188" s="44">
        <f t="shared" si="25"/>
        <v>559</v>
      </c>
      <c r="L188" s="70">
        <f t="shared" si="31"/>
        <v>10621</v>
      </c>
      <c r="M188" s="70">
        <v>3731</v>
      </c>
      <c r="N188" s="70">
        <v>8077</v>
      </c>
      <c r="O188" s="46"/>
      <c r="P188" s="46"/>
      <c r="Q188" s="70"/>
      <c r="R188" s="70"/>
      <c r="S188" s="70">
        <v>78144</v>
      </c>
      <c r="T188" s="70"/>
      <c r="U188" s="70">
        <f t="shared" si="17"/>
        <v>132255</v>
      </c>
      <c r="V188" s="46">
        <f t="shared" si="32"/>
        <v>0</v>
      </c>
      <c r="W188" s="46">
        <f t="shared" si="33"/>
        <v>132255</v>
      </c>
      <c r="X188" s="70">
        <v>132255</v>
      </c>
      <c r="Y188" s="46">
        <f t="shared" si="34"/>
        <v>0</v>
      </c>
    </row>
    <row r="189" spans="1:27" hidden="1" x14ac:dyDescent="0.25">
      <c r="B189" s="43" t="s">
        <v>37</v>
      </c>
      <c r="C189" s="44">
        <f t="shared" si="26"/>
        <v>8750</v>
      </c>
      <c r="D189" s="44">
        <v>9144</v>
      </c>
      <c r="E189" s="44">
        <f t="shared" si="27"/>
        <v>394</v>
      </c>
      <c r="F189" s="44">
        <v>146</v>
      </c>
      <c r="G189" s="70">
        <f t="shared" si="28"/>
        <v>57524</v>
      </c>
      <c r="H189" s="44">
        <f t="shared" si="29"/>
        <v>825</v>
      </c>
      <c r="I189" s="44">
        <v>850</v>
      </c>
      <c r="J189" s="44">
        <f t="shared" si="30"/>
        <v>25</v>
      </c>
      <c r="K189" s="44">
        <f t="shared" si="25"/>
        <v>559</v>
      </c>
      <c r="L189" s="70">
        <f t="shared" si="31"/>
        <v>13975</v>
      </c>
      <c r="M189" s="70">
        <v>3731</v>
      </c>
      <c r="N189" s="70">
        <v>8090</v>
      </c>
      <c r="O189" s="46"/>
      <c r="P189" s="46"/>
      <c r="Q189" s="70"/>
      <c r="R189" s="70"/>
      <c r="S189" s="70">
        <v>78144</v>
      </c>
      <c r="T189" s="70"/>
      <c r="U189" s="70">
        <f t="shared" si="17"/>
        <v>161464</v>
      </c>
      <c r="V189" s="46">
        <f t="shared" si="32"/>
        <v>0</v>
      </c>
      <c r="W189" s="46">
        <f t="shared" si="33"/>
        <v>161464</v>
      </c>
      <c r="X189" s="70">
        <v>161464</v>
      </c>
      <c r="Y189" s="46">
        <f t="shared" si="34"/>
        <v>0</v>
      </c>
    </row>
    <row r="190" spans="1:27" hidden="1" x14ac:dyDescent="0.25">
      <c r="B190" s="43" t="s">
        <v>38</v>
      </c>
      <c r="C190" s="44">
        <f t="shared" si="26"/>
        <v>9144</v>
      </c>
      <c r="D190" s="44">
        <v>9323</v>
      </c>
      <c r="E190" s="44">
        <f t="shared" si="27"/>
        <v>179</v>
      </c>
      <c r="F190" s="44">
        <v>146</v>
      </c>
      <c r="G190" s="70">
        <f t="shared" si="28"/>
        <v>26134</v>
      </c>
      <c r="H190" s="44">
        <f t="shared" si="29"/>
        <v>850</v>
      </c>
      <c r="I190" s="44">
        <v>874</v>
      </c>
      <c r="J190" s="44">
        <f t="shared" si="30"/>
        <v>24</v>
      </c>
      <c r="K190" s="44">
        <f t="shared" si="25"/>
        <v>559</v>
      </c>
      <c r="L190" s="70">
        <f t="shared" si="31"/>
        <v>13416</v>
      </c>
      <c r="M190" s="70">
        <v>3731</v>
      </c>
      <c r="N190" s="70">
        <v>8101</v>
      </c>
      <c r="O190" s="46"/>
      <c r="P190" s="46"/>
      <c r="Q190" s="70"/>
      <c r="R190" s="70"/>
      <c r="S190" s="70">
        <v>78144</v>
      </c>
      <c r="T190" s="70"/>
      <c r="U190" s="70">
        <f t="shared" si="17"/>
        <v>129526</v>
      </c>
      <c r="V190" s="46">
        <f t="shared" si="32"/>
        <v>0</v>
      </c>
      <c r="W190" s="46">
        <f t="shared" si="33"/>
        <v>129526</v>
      </c>
      <c r="X190" s="70">
        <v>129526</v>
      </c>
      <c r="Y190" s="46">
        <f t="shared" si="34"/>
        <v>0</v>
      </c>
    </row>
    <row r="191" spans="1:27" hidden="1" x14ac:dyDescent="0.25">
      <c r="B191" s="43" t="s">
        <v>39</v>
      </c>
      <c r="C191" s="44">
        <f t="shared" si="26"/>
        <v>9323</v>
      </c>
      <c r="D191" s="44">
        <v>9488</v>
      </c>
      <c r="E191" s="44">
        <f t="shared" si="27"/>
        <v>165</v>
      </c>
      <c r="F191" s="44">
        <v>146</v>
      </c>
      <c r="G191" s="70">
        <f t="shared" si="28"/>
        <v>24090</v>
      </c>
      <c r="H191" s="44">
        <f t="shared" si="29"/>
        <v>874</v>
      </c>
      <c r="I191" s="44">
        <v>896</v>
      </c>
      <c r="J191" s="44">
        <f t="shared" si="30"/>
        <v>22</v>
      </c>
      <c r="K191" s="44">
        <f t="shared" si="25"/>
        <v>559</v>
      </c>
      <c r="L191" s="70">
        <f t="shared" si="31"/>
        <v>12298</v>
      </c>
      <c r="M191" s="70">
        <v>3731</v>
      </c>
      <c r="N191" s="70">
        <v>8123</v>
      </c>
      <c r="O191" s="46"/>
      <c r="P191" s="46"/>
      <c r="Q191" s="70"/>
      <c r="R191" s="70"/>
      <c r="S191" s="70">
        <v>78144</v>
      </c>
      <c r="T191" s="70"/>
      <c r="U191" s="70">
        <f t="shared" si="17"/>
        <v>126386</v>
      </c>
      <c r="V191" s="46">
        <f t="shared" si="32"/>
        <v>0</v>
      </c>
      <c r="W191" s="46">
        <f t="shared" si="33"/>
        <v>126386</v>
      </c>
      <c r="X191" s="70">
        <v>126386</v>
      </c>
      <c r="Y191" s="46">
        <f t="shared" si="34"/>
        <v>0</v>
      </c>
    </row>
    <row r="192" spans="1:27" hidden="1" x14ac:dyDescent="0.25">
      <c r="B192" s="43" t="s">
        <v>40</v>
      </c>
      <c r="C192" s="44">
        <f t="shared" si="26"/>
        <v>9488</v>
      </c>
      <c r="D192" s="44">
        <v>9641</v>
      </c>
      <c r="E192" s="44">
        <f t="shared" si="27"/>
        <v>153</v>
      </c>
      <c r="F192" s="44">
        <v>146</v>
      </c>
      <c r="G192" s="70">
        <f t="shared" si="28"/>
        <v>22338</v>
      </c>
      <c r="H192" s="44">
        <f t="shared" si="29"/>
        <v>896</v>
      </c>
      <c r="I192" s="44">
        <v>912</v>
      </c>
      <c r="J192" s="44">
        <f t="shared" si="30"/>
        <v>16</v>
      </c>
      <c r="K192" s="44">
        <f t="shared" si="25"/>
        <v>559</v>
      </c>
      <c r="L192" s="70">
        <f t="shared" si="31"/>
        <v>8944</v>
      </c>
      <c r="M192" s="70">
        <v>3731</v>
      </c>
      <c r="N192" s="70">
        <v>8148</v>
      </c>
      <c r="O192" s="46"/>
      <c r="P192" s="46"/>
      <c r="Q192" s="70"/>
      <c r="R192" s="70"/>
      <c r="S192" s="70">
        <v>78144</v>
      </c>
      <c r="T192" s="70"/>
      <c r="U192" s="70">
        <f t="shared" si="17"/>
        <v>121305</v>
      </c>
      <c r="V192" s="46">
        <f t="shared" si="32"/>
        <v>0</v>
      </c>
      <c r="W192" s="46">
        <f t="shared" si="33"/>
        <v>121305</v>
      </c>
      <c r="X192" s="70">
        <v>121305</v>
      </c>
      <c r="Y192" s="46">
        <f t="shared" si="34"/>
        <v>0</v>
      </c>
    </row>
    <row r="193" spans="1:25" hidden="1" x14ac:dyDescent="0.25">
      <c r="B193" s="43" t="s">
        <v>41</v>
      </c>
      <c r="C193" s="44">
        <f t="shared" si="26"/>
        <v>9641</v>
      </c>
      <c r="D193" s="44">
        <v>9809</v>
      </c>
      <c r="E193" s="44">
        <f t="shared" si="27"/>
        <v>168</v>
      </c>
      <c r="F193" s="44">
        <v>146</v>
      </c>
      <c r="G193" s="70">
        <f t="shared" si="28"/>
        <v>24528</v>
      </c>
      <c r="H193" s="44">
        <f t="shared" si="29"/>
        <v>912</v>
      </c>
      <c r="I193" s="44">
        <v>934</v>
      </c>
      <c r="J193" s="44">
        <f t="shared" si="30"/>
        <v>22</v>
      </c>
      <c r="K193" s="44">
        <f t="shared" si="25"/>
        <v>559</v>
      </c>
      <c r="L193" s="70">
        <f t="shared" si="31"/>
        <v>12298</v>
      </c>
      <c r="M193" s="70">
        <v>3731</v>
      </c>
      <c r="N193" s="70">
        <v>8161</v>
      </c>
      <c r="O193" s="46"/>
      <c r="P193" s="46"/>
      <c r="Q193" s="70"/>
      <c r="R193" s="70"/>
      <c r="S193" s="70">
        <v>78144</v>
      </c>
      <c r="T193" s="70"/>
      <c r="U193" s="70">
        <f t="shared" ref="U193:U222" si="35">G193+L193+M193+R193+S193+N193+Q193+T193</f>
        <v>126862</v>
      </c>
      <c r="V193" s="46">
        <f t="shared" si="32"/>
        <v>0</v>
      </c>
      <c r="W193" s="46">
        <f t="shared" si="33"/>
        <v>126862</v>
      </c>
      <c r="X193" s="70">
        <v>126862</v>
      </c>
      <c r="Y193" s="46">
        <f t="shared" si="34"/>
        <v>0</v>
      </c>
    </row>
    <row r="194" spans="1:25" hidden="1" x14ac:dyDescent="0.25">
      <c r="B194" s="43" t="s">
        <v>42</v>
      </c>
      <c r="C194" s="44">
        <f t="shared" si="26"/>
        <v>9809</v>
      </c>
      <c r="D194" s="44">
        <v>10018</v>
      </c>
      <c r="E194" s="44">
        <f t="shared" si="27"/>
        <v>209</v>
      </c>
      <c r="F194" s="44">
        <v>146</v>
      </c>
      <c r="G194" s="70">
        <f t="shared" si="28"/>
        <v>30514</v>
      </c>
      <c r="H194" s="44">
        <f t="shared" si="29"/>
        <v>934</v>
      </c>
      <c r="I194" s="44">
        <v>957</v>
      </c>
      <c r="J194" s="44">
        <f t="shared" si="30"/>
        <v>23</v>
      </c>
      <c r="K194" s="44">
        <f t="shared" si="25"/>
        <v>559</v>
      </c>
      <c r="L194" s="70">
        <f t="shared" si="31"/>
        <v>12857</v>
      </c>
      <c r="M194" s="70">
        <v>3731</v>
      </c>
      <c r="N194" s="70">
        <v>8186</v>
      </c>
      <c r="O194" s="46"/>
      <c r="P194" s="46"/>
      <c r="Q194" s="70"/>
      <c r="R194" s="70"/>
      <c r="S194" s="70">
        <v>78144</v>
      </c>
      <c r="T194" s="70"/>
      <c r="U194" s="70">
        <f t="shared" si="35"/>
        <v>133432</v>
      </c>
      <c r="V194" s="46">
        <f t="shared" si="32"/>
        <v>0</v>
      </c>
      <c r="W194" s="46">
        <f t="shared" si="33"/>
        <v>133432</v>
      </c>
      <c r="X194" s="70">
        <v>133432</v>
      </c>
      <c r="Y194" s="46">
        <f t="shared" si="34"/>
        <v>0</v>
      </c>
    </row>
    <row r="195" spans="1:25" hidden="1" x14ac:dyDescent="0.25">
      <c r="B195" s="43" t="s">
        <v>43</v>
      </c>
      <c r="C195" s="44">
        <f t="shared" si="26"/>
        <v>10018</v>
      </c>
      <c r="D195" s="44">
        <v>10152</v>
      </c>
      <c r="E195" s="44">
        <f t="shared" si="27"/>
        <v>134</v>
      </c>
      <c r="F195" s="44">
        <v>146</v>
      </c>
      <c r="G195" s="70">
        <f t="shared" si="28"/>
        <v>19564</v>
      </c>
      <c r="H195" s="44">
        <f t="shared" si="29"/>
        <v>957</v>
      </c>
      <c r="I195" s="44">
        <v>978</v>
      </c>
      <c r="J195" s="44">
        <f t="shared" si="30"/>
        <v>21</v>
      </c>
      <c r="K195" s="44">
        <f t="shared" si="25"/>
        <v>559</v>
      </c>
      <c r="L195" s="70">
        <f t="shared" si="31"/>
        <v>11739</v>
      </c>
      <c r="M195" s="70">
        <v>3731</v>
      </c>
      <c r="N195" s="70">
        <v>8207</v>
      </c>
      <c r="O195" s="46"/>
      <c r="P195" s="46"/>
      <c r="Q195" s="70"/>
      <c r="R195" s="70"/>
      <c r="S195" s="70">
        <v>78144</v>
      </c>
      <c r="T195" s="70"/>
      <c r="U195" s="70">
        <f t="shared" si="35"/>
        <v>121385</v>
      </c>
      <c r="V195" s="46">
        <f t="shared" si="32"/>
        <v>0</v>
      </c>
      <c r="W195" s="46">
        <f t="shared" si="33"/>
        <v>121385</v>
      </c>
      <c r="X195" s="70">
        <v>121385</v>
      </c>
      <c r="Y195" s="46">
        <f t="shared" si="34"/>
        <v>0</v>
      </c>
    </row>
    <row r="196" spans="1:25" hidden="1" x14ac:dyDescent="0.25">
      <c r="B196" s="43" t="s">
        <v>44</v>
      </c>
      <c r="C196" s="44">
        <f t="shared" si="26"/>
        <v>10152</v>
      </c>
      <c r="D196" s="44">
        <v>10304</v>
      </c>
      <c r="E196" s="44">
        <f t="shared" si="27"/>
        <v>152</v>
      </c>
      <c r="F196" s="44">
        <v>146</v>
      </c>
      <c r="G196" s="70">
        <f t="shared" si="28"/>
        <v>22192</v>
      </c>
      <c r="H196" s="44">
        <f t="shared" si="29"/>
        <v>978</v>
      </c>
      <c r="I196" s="44">
        <v>996</v>
      </c>
      <c r="J196" s="44">
        <f t="shared" si="30"/>
        <v>18</v>
      </c>
      <c r="K196" s="44">
        <f t="shared" si="25"/>
        <v>559</v>
      </c>
      <c r="L196" s="70">
        <f t="shared" si="31"/>
        <v>10062</v>
      </c>
      <c r="M196" s="70">
        <v>3731</v>
      </c>
      <c r="N196" s="70">
        <v>8230</v>
      </c>
      <c r="O196" s="46"/>
      <c r="P196" s="46"/>
      <c r="Q196" s="70"/>
      <c r="R196" s="70"/>
      <c r="S196" s="70">
        <v>78144</v>
      </c>
      <c r="T196" s="70"/>
      <c r="U196" s="70">
        <f t="shared" si="35"/>
        <v>122359</v>
      </c>
      <c r="V196" s="46">
        <f t="shared" si="32"/>
        <v>0</v>
      </c>
      <c r="W196" s="46">
        <f t="shared" si="33"/>
        <v>122359</v>
      </c>
      <c r="X196" s="70">
        <v>122359</v>
      </c>
      <c r="Y196" s="46">
        <f t="shared" si="34"/>
        <v>0</v>
      </c>
    </row>
    <row r="197" spans="1:25" hidden="1" x14ac:dyDescent="0.25">
      <c r="B197" s="43" t="s">
        <v>45</v>
      </c>
      <c r="C197" s="44">
        <f t="shared" si="26"/>
        <v>10304</v>
      </c>
      <c r="D197" s="44">
        <v>10503</v>
      </c>
      <c r="E197" s="44">
        <f t="shared" si="27"/>
        <v>199</v>
      </c>
      <c r="F197" s="44">
        <v>146</v>
      </c>
      <c r="G197" s="70">
        <f t="shared" si="28"/>
        <v>29054</v>
      </c>
      <c r="H197" s="44">
        <f t="shared" si="29"/>
        <v>996</v>
      </c>
      <c r="I197" s="44">
        <v>1052</v>
      </c>
      <c r="J197" s="44">
        <f t="shared" si="30"/>
        <v>56</v>
      </c>
      <c r="K197" s="44">
        <f t="shared" si="25"/>
        <v>559</v>
      </c>
      <c r="L197" s="70">
        <f t="shared" si="31"/>
        <v>31304</v>
      </c>
      <c r="M197" s="70">
        <v>3731</v>
      </c>
      <c r="N197" s="70">
        <v>8260</v>
      </c>
      <c r="O197" s="46"/>
      <c r="P197" s="46"/>
      <c r="Q197" s="70">
        <v>19040</v>
      </c>
      <c r="R197" s="70"/>
      <c r="S197" s="70">
        <v>78144</v>
      </c>
      <c r="T197" s="70"/>
      <c r="U197" s="70">
        <f t="shared" si="35"/>
        <v>169533</v>
      </c>
      <c r="V197" s="46">
        <f t="shared" si="32"/>
        <v>0</v>
      </c>
      <c r="W197" s="46">
        <f t="shared" si="33"/>
        <v>169533</v>
      </c>
      <c r="X197" s="70">
        <v>169533</v>
      </c>
      <c r="Y197" s="46">
        <f t="shared" si="34"/>
        <v>0</v>
      </c>
    </row>
    <row r="198" spans="1:25" ht="15.75" hidden="1" thickBot="1" x14ac:dyDescent="0.3">
      <c r="B198" s="43" t="s">
        <v>46</v>
      </c>
      <c r="C198" s="44">
        <f t="shared" si="26"/>
        <v>10503</v>
      </c>
      <c r="D198" s="44">
        <v>10659</v>
      </c>
      <c r="E198" s="44">
        <f t="shared" si="27"/>
        <v>156</v>
      </c>
      <c r="F198" s="44">
        <v>146</v>
      </c>
      <c r="G198" s="70">
        <f t="shared" si="28"/>
        <v>22776</v>
      </c>
      <c r="H198" s="44">
        <f t="shared" si="29"/>
        <v>1052</v>
      </c>
      <c r="I198" s="44">
        <v>1075</v>
      </c>
      <c r="J198" s="44">
        <f t="shared" si="30"/>
        <v>23</v>
      </c>
      <c r="K198" s="44">
        <f t="shared" si="25"/>
        <v>559</v>
      </c>
      <c r="L198" s="70">
        <f t="shared" si="31"/>
        <v>12857</v>
      </c>
      <c r="M198" s="70">
        <v>3731</v>
      </c>
      <c r="N198" s="70">
        <v>8270</v>
      </c>
      <c r="O198" s="36"/>
      <c r="P198" s="36"/>
      <c r="Q198" s="70"/>
      <c r="R198" s="70"/>
      <c r="S198" s="70">
        <v>78144</v>
      </c>
      <c r="T198" s="70"/>
      <c r="U198" s="70">
        <f t="shared" si="35"/>
        <v>125778</v>
      </c>
      <c r="V198" s="46">
        <f t="shared" si="32"/>
        <v>0</v>
      </c>
      <c r="W198" s="46">
        <f t="shared" si="33"/>
        <v>125778</v>
      </c>
      <c r="X198" s="70">
        <v>125788</v>
      </c>
      <c r="Y198" s="46">
        <f t="shared" si="34"/>
        <v>-10</v>
      </c>
    </row>
    <row r="199" spans="1:25" hidden="1" x14ac:dyDescent="0.25">
      <c r="A199">
        <v>2019</v>
      </c>
      <c r="B199" s="38" t="s">
        <v>35</v>
      </c>
      <c r="C199" s="39">
        <f t="shared" ref="C199:C210" si="36">D198</f>
        <v>10659</v>
      </c>
      <c r="D199" s="39">
        <v>10890</v>
      </c>
      <c r="E199" s="39">
        <f t="shared" ref="E199:E210" si="37">D199-C199</f>
        <v>231</v>
      </c>
      <c r="F199" s="39">
        <v>146</v>
      </c>
      <c r="G199" s="69">
        <f t="shared" ref="G199:G210" si="38">F199*E199</f>
        <v>33726</v>
      </c>
      <c r="H199" s="39">
        <f t="shared" ref="H199:H210" si="39">I198</f>
        <v>1075</v>
      </c>
      <c r="I199" s="39">
        <v>1099</v>
      </c>
      <c r="J199" s="39">
        <f t="shared" ref="J199:J210" si="40">I199-H199</f>
        <v>24</v>
      </c>
      <c r="K199" s="39">
        <f t="shared" ref="K199:K210" si="41">IF(J199&lt;=120,559,IF(AND(J199&gt;=121,J199&lt;=150),739,IF(AND(J199&gt;=151,J199&lt;=200),1279,IF(J199&gt;=201,2359,))))</f>
        <v>559</v>
      </c>
      <c r="L199" s="69">
        <f t="shared" ref="L199:L210" si="42">IF(K199=559,K199*J199,IF(K199=739,120*559+(J199-120)*739,IF(K199=1279,120*559+30*739+(J199-150)*1279,IF(K199=2359,120*559+30*739+50*1279+(J199-200)*2359,))))</f>
        <v>13416</v>
      </c>
      <c r="M199" s="69">
        <v>3828</v>
      </c>
      <c r="N199" s="69">
        <v>8264</v>
      </c>
      <c r="O199" s="41"/>
      <c r="P199" s="41"/>
      <c r="Q199" s="69"/>
      <c r="R199" s="69"/>
      <c r="S199" s="69">
        <v>80176</v>
      </c>
      <c r="T199" s="69"/>
      <c r="U199" s="69">
        <f t="shared" si="35"/>
        <v>139410</v>
      </c>
      <c r="V199" s="41">
        <f t="shared" ref="V199:V210" si="43">Y198</f>
        <v>-10</v>
      </c>
      <c r="W199" s="41">
        <f t="shared" ref="W199:W210" si="44">U199+V199</f>
        <v>139400</v>
      </c>
      <c r="X199" s="69">
        <v>139400</v>
      </c>
      <c r="Y199" s="41">
        <f t="shared" ref="Y199:Y210" si="45">W199-X199</f>
        <v>0</v>
      </c>
    </row>
    <row r="200" spans="1:25" hidden="1" x14ac:dyDescent="0.25">
      <c r="B200" s="43" t="s">
        <v>36</v>
      </c>
      <c r="C200" s="44">
        <f t="shared" si="36"/>
        <v>10890</v>
      </c>
      <c r="D200" s="44">
        <v>11101</v>
      </c>
      <c r="E200" s="44">
        <f t="shared" si="37"/>
        <v>211</v>
      </c>
      <c r="F200" s="44">
        <v>146</v>
      </c>
      <c r="G200" s="70">
        <f t="shared" si="38"/>
        <v>30806</v>
      </c>
      <c r="H200" s="44">
        <f t="shared" si="39"/>
        <v>1099</v>
      </c>
      <c r="I200" s="44">
        <v>1125</v>
      </c>
      <c r="J200" s="44">
        <f t="shared" si="40"/>
        <v>26</v>
      </c>
      <c r="K200" s="44">
        <f t="shared" si="41"/>
        <v>559</v>
      </c>
      <c r="L200" s="70">
        <f t="shared" si="42"/>
        <v>14534</v>
      </c>
      <c r="M200" s="70">
        <v>3828</v>
      </c>
      <c r="N200" s="70">
        <v>8267</v>
      </c>
      <c r="O200" s="46"/>
      <c r="P200" s="46"/>
      <c r="Q200" s="70"/>
      <c r="R200" s="70"/>
      <c r="S200" s="70">
        <v>80176</v>
      </c>
      <c r="T200" s="70"/>
      <c r="U200" s="70">
        <f t="shared" si="35"/>
        <v>137611</v>
      </c>
      <c r="V200" s="46">
        <f t="shared" si="43"/>
        <v>0</v>
      </c>
      <c r="W200" s="46">
        <f t="shared" si="44"/>
        <v>137611</v>
      </c>
      <c r="X200" s="70">
        <v>137611</v>
      </c>
      <c r="Y200" s="46">
        <f t="shared" si="45"/>
        <v>0</v>
      </c>
    </row>
    <row r="201" spans="1:25" hidden="1" x14ac:dyDescent="0.25">
      <c r="B201" s="43" t="s">
        <v>37</v>
      </c>
      <c r="C201" s="44">
        <f t="shared" si="36"/>
        <v>11101</v>
      </c>
      <c r="D201" s="44">
        <v>11258</v>
      </c>
      <c r="E201" s="44">
        <f t="shared" si="37"/>
        <v>157</v>
      </c>
      <c r="F201" s="44">
        <v>146</v>
      </c>
      <c r="G201" s="70">
        <f t="shared" si="38"/>
        <v>22922</v>
      </c>
      <c r="H201" s="44">
        <f t="shared" si="39"/>
        <v>1125</v>
      </c>
      <c r="I201" s="44">
        <v>1147</v>
      </c>
      <c r="J201" s="44">
        <f t="shared" si="40"/>
        <v>22</v>
      </c>
      <c r="K201" s="44">
        <f t="shared" si="41"/>
        <v>559</v>
      </c>
      <c r="L201" s="70">
        <f t="shared" si="42"/>
        <v>12298</v>
      </c>
      <c r="M201" s="70">
        <v>3828</v>
      </c>
      <c r="N201" s="70">
        <v>8270</v>
      </c>
      <c r="O201" s="46"/>
      <c r="P201" s="46"/>
      <c r="Q201" s="70"/>
      <c r="R201" s="70"/>
      <c r="S201" s="70">
        <v>80176</v>
      </c>
      <c r="T201" s="70"/>
      <c r="U201" s="70">
        <f t="shared" si="35"/>
        <v>127494</v>
      </c>
      <c r="V201" s="46">
        <f t="shared" si="43"/>
        <v>0</v>
      </c>
      <c r="W201" s="46">
        <f t="shared" si="44"/>
        <v>127494</v>
      </c>
      <c r="X201" s="70">
        <v>127494</v>
      </c>
      <c r="Y201" s="46">
        <f t="shared" si="45"/>
        <v>0</v>
      </c>
    </row>
    <row r="202" spans="1:25" hidden="1" x14ac:dyDescent="0.25">
      <c r="B202" s="43" t="s">
        <v>38</v>
      </c>
      <c r="C202" s="44">
        <f t="shared" si="36"/>
        <v>11258</v>
      </c>
      <c r="D202" s="44">
        <v>11441</v>
      </c>
      <c r="E202" s="44">
        <f t="shared" si="37"/>
        <v>183</v>
      </c>
      <c r="F202" s="44">
        <v>146</v>
      </c>
      <c r="G202" s="70">
        <f t="shared" si="38"/>
        <v>26718</v>
      </c>
      <c r="H202" s="44">
        <f t="shared" si="39"/>
        <v>1147</v>
      </c>
      <c r="I202" s="44">
        <v>1175</v>
      </c>
      <c r="J202" s="44">
        <f t="shared" si="40"/>
        <v>28</v>
      </c>
      <c r="K202" s="44">
        <f t="shared" si="41"/>
        <v>559</v>
      </c>
      <c r="L202" s="70">
        <f t="shared" si="42"/>
        <v>15652</v>
      </c>
      <c r="M202" s="70">
        <v>3828</v>
      </c>
      <c r="N202" s="70">
        <v>8299</v>
      </c>
      <c r="O202" s="46"/>
      <c r="P202" s="46"/>
      <c r="Q202" s="70"/>
      <c r="R202" s="70"/>
      <c r="S202" s="70">
        <v>80176</v>
      </c>
      <c r="T202" s="70"/>
      <c r="U202" s="70">
        <f t="shared" si="35"/>
        <v>134673</v>
      </c>
      <c r="V202" s="46">
        <f t="shared" si="43"/>
        <v>0</v>
      </c>
      <c r="W202" s="46">
        <f t="shared" si="44"/>
        <v>134673</v>
      </c>
      <c r="X202" s="70">
        <v>134673</v>
      </c>
      <c r="Y202" s="46">
        <f t="shared" si="45"/>
        <v>0</v>
      </c>
    </row>
    <row r="203" spans="1:25" hidden="1" x14ac:dyDescent="0.25">
      <c r="B203" s="43" t="s">
        <v>39</v>
      </c>
      <c r="C203" s="44">
        <f t="shared" si="36"/>
        <v>11441</v>
      </c>
      <c r="D203" s="44">
        <v>11726</v>
      </c>
      <c r="E203" s="44">
        <f t="shared" si="37"/>
        <v>285</v>
      </c>
      <c r="F203" s="44">
        <v>146</v>
      </c>
      <c r="G203" s="70">
        <f t="shared" si="38"/>
        <v>41610</v>
      </c>
      <c r="H203" s="44">
        <f t="shared" si="39"/>
        <v>1175</v>
      </c>
      <c r="I203" s="44">
        <v>1205</v>
      </c>
      <c r="J203" s="44">
        <f t="shared" si="40"/>
        <v>30</v>
      </c>
      <c r="K203" s="44">
        <f t="shared" si="41"/>
        <v>559</v>
      </c>
      <c r="L203" s="70">
        <f t="shared" si="42"/>
        <v>16770</v>
      </c>
      <c r="M203" s="70">
        <v>3828</v>
      </c>
      <c r="N203" s="70">
        <v>8329</v>
      </c>
      <c r="O203" s="104"/>
      <c r="P203" s="104"/>
      <c r="Q203" s="70"/>
      <c r="R203" s="70"/>
      <c r="S203" s="70">
        <v>80176</v>
      </c>
      <c r="T203" s="70"/>
      <c r="U203" s="70">
        <f t="shared" si="35"/>
        <v>150713</v>
      </c>
      <c r="V203" s="46">
        <f t="shared" si="43"/>
        <v>0</v>
      </c>
      <c r="W203" s="46">
        <f t="shared" si="44"/>
        <v>150713</v>
      </c>
      <c r="X203" s="70">
        <v>150713</v>
      </c>
      <c r="Y203" s="46">
        <f t="shared" si="45"/>
        <v>0</v>
      </c>
    </row>
    <row r="204" spans="1:25" hidden="1" x14ac:dyDescent="0.25">
      <c r="B204" s="43" t="s">
        <v>40</v>
      </c>
      <c r="C204" s="44">
        <f t="shared" si="36"/>
        <v>11726</v>
      </c>
      <c r="D204" s="44">
        <v>11843</v>
      </c>
      <c r="E204" s="44">
        <f t="shared" si="37"/>
        <v>117</v>
      </c>
      <c r="F204" s="44">
        <v>146</v>
      </c>
      <c r="G204" s="70">
        <f t="shared" si="38"/>
        <v>17082</v>
      </c>
      <c r="H204" s="44">
        <f t="shared" si="39"/>
        <v>1205</v>
      </c>
      <c r="I204" s="44">
        <v>1226</v>
      </c>
      <c r="J204" s="44">
        <f t="shared" si="40"/>
        <v>21</v>
      </c>
      <c r="K204" s="44">
        <f t="shared" si="41"/>
        <v>559</v>
      </c>
      <c r="L204" s="70">
        <f t="shared" si="42"/>
        <v>11739</v>
      </c>
      <c r="M204" s="70">
        <v>3828</v>
      </c>
      <c r="N204" s="70">
        <v>8371</v>
      </c>
      <c r="O204" s="46"/>
      <c r="P204" s="46"/>
      <c r="Q204" s="70"/>
      <c r="R204" s="70"/>
      <c r="S204" s="70">
        <v>80176</v>
      </c>
      <c r="T204" s="70"/>
      <c r="U204" s="70">
        <f t="shared" si="35"/>
        <v>121196</v>
      </c>
      <c r="V204" s="46">
        <f t="shared" si="43"/>
        <v>0</v>
      </c>
      <c r="W204" s="46">
        <f t="shared" si="44"/>
        <v>121196</v>
      </c>
      <c r="X204" s="70">
        <v>121196</v>
      </c>
      <c r="Y204" s="46">
        <f t="shared" si="45"/>
        <v>0</v>
      </c>
    </row>
    <row r="205" spans="1:25" hidden="1" x14ac:dyDescent="0.25">
      <c r="B205" s="43" t="s">
        <v>41</v>
      </c>
      <c r="C205" s="44">
        <f t="shared" si="36"/>
        <v>11843</v>
      </c>
      <c r="D205" s="44">
        <v>12043</v>
      </c>
      <c r="E205" s="44">
        <f t="shared" si="37"/>
        <v>200</v>
      </c>
      <c r="F205" s="44">
        <v>146</v>
      </c>
      <c r="G205" s="70">
        <f t="shared" si="38"/>
        <v>29200</v>
      </c>
      <c r="H205" s="44">
        <f t="shared" si="39"/>
        <v>1226</v>
      </c>
      <c r="I205" s="44">
        <v>1251</v>
      </c>
      <c r="J205" s="44">
        <f t="shared" si="40"/>
        <v>25</v>
      </c>
      <c r="K205" s="44">
        <f t="shared" si="41"/>
        <v>559</v>
      </c>
      <c r="L205" s="70">
        <f t="shared" si="42"/>
        <v>13975</v>
      </c>
      <c r="M205" s="70">
        <v>3828</v>
      </c>
      <c r="N205" s="70">
        <v>8386</v>
      </c>
      <c r="O205" s="46"/>
      <c r="P205" s="46"/>
      <c r="Q205" s="70"/>
      <c r="R205" s="70"/>
      <c r="S205" s="70">
        <v>80176</v>
      </c>
      <c r="T205" s="70"/>
      <c r="U205" s="70">
        <f t="shared" si="35"/>
        <v>135565</v>
      </c>
      <c r="V205" s="46">
        <f t="shared" si="43"/>
        <v>0</v>
      </c>
      <c r="W205" s="46">
        <f t="shared" si="44"/>
        <v>135565</v>
      </c>
      <c r="X205" s="70">
        <v>135565</v>
      </c>
      <c r="Y205" s="46">
        <f t="shared" si="45"/>
        <v>0</v>
      </c>
    </row>
    <row r="206" spans="1:25" hidden="1" x14ac:dyDescent="0.25">
      <c r="B206" s="43" t="s">
        <v>42</v>
      </c>
      <c r="C206" s="44">
        <f t="shared" si="36"/>
        <v>12043</v>
      </c>
      <c r="D206" s="44">
        <v>12187</v>
      </c>
      <c r="E206" s="44">
        <f t="shared" si="37"/>
        <v>144</v>
      </c>
      <c r="F206" s="44">
        <v>146</v>
      </c>
      <c r="G206" s="70">
        <f t="shared" si="38"/>
        <v>21024</v>
      </c>
      <c r="H206" s="44">
        <f t="shared" si="39"/>
        <v>1251</v>
      </c>
      <c r="I206" s="44">
        <v>1275</v>
      </c>
      <c r="J206" s="44">
        <f t="shared" si="40"/>
        <v>24</v>
      </c>
      <c r="K206" s="44">
        <f t="shared" si="41"/>
        <v>559</v>
      </c>
      <c r="L206" s="70">
        <f t="shared" si="42"/>
        <v>13416</v>
      </c>
      <c r="M206" s="70">
        <v>3828</v>
      </c>
      <c r="N206" s="70">
        <v>8398</v>
      </c>
      <c r="O206" s="46"/>
      <c r="P206" s="46"/>
      <c r="Q206" s="70"/>
      <c r="R206" s="70"/>
      <c r="S206" s="70">
        <v>80176</v>
      </c>
      <c r="T206" s="70"/>
      <c r="U206" s="70">
        <f t="shared" si="35"/>
        <v>126842</v>
      </c>
      <c r="V206" s="46">
        <f t="shared" si="43"/>
        <v>0</v>
      </c>
      <c r="W206" s="46">
        <f t="shared" si="44"/>
        <v>126842</v>
      </c>
      <c r="X206" s="70">
        <v>126842</v>
      </c>
      <c r="Y206" s="46">
        <f t="shared" si="45"/>
        <v>0</v>
      </c>
    </row>
    <row r="207" spans="1:25" hidden="1" x14ac:dyDescent="0.25">
      <c r="B207" s="43" t="s">
        <v>43</v>
      </c>
      <c r="C207" s="44">
        <f t="shared" si="36"/>
        <v>12187</v>
      </c>
      <c r="D207" s="44">
        <v>12349</v>
      </c>
      <c r="E207" s="44">
        <f t="shared" si="37"/>
        <v>162</v>
      </c>
      <c r="F207" s="44">
        <v>146</v>
      </c>
      <c r="G207" s="70">
        <f t="shared" si="38"/>
        <v>23652</v>
      </c>
      <c r="H207" s="44">
        <f t="shared" si="39"/>
        <v>1275</v>
      </c>
      <c r="I207" s="44">
        <v>1295</v>
      </c>
      <c r="J207" s="44">
        <f t="shared" si="40"/>
        <v>20</v>
      </c>
      <c r="K207" s="44">
        <f t="shared" si="41"/>
        <v>559</v>
      </c>
      <c r="L207" s="70">
        <f t="shared" si="42"/>
        <v>11180</v>
      </c>
      <c r="M207" s="70">
        <v>3828</v>
      </c>
      <c r="N207" s="70">
        <v>8415</v>
      </c>
      <c r="O207" s="46"/>
      <c r="P207" s="46"/>
      <c r="Q207" s="70"/>
      <c r="R207" s="70"/>
      <c r="S207" s="70">
        <v>80176</v>
      </c>
      <c r="T207" s="70"/>
      <c r="U207" s="70">
        <f t="shared" si="35"/>
        <v>127251</v>
      </c>
      <c r="V207" s="46">
        <f t="shared" si="43"/>
        <v>0</v>
      </c>
      <c r="W207" s="46">
        <f t="shared" si="44"/>
        <v>127251</v>
      </c>
      <c r="X207" s="70">
        <v>127251</v>
      </c>
      <c r="Y207" s="46">
        <f t="shared" si="45"/>
        <v>0</v>
      </c>
    </row>
    <row r="208" spans="1:25" hidden="1" x14ac:dyDescent="0.25">
      <c r="B208" s="43" t="s">
        <v>44</v>
      </c>
      <c r="C208" s="44">
        <f t="shared" si="36"/>
        <v>12349</v>
      </c>
      <c r="D208" s="44">
        <v>12482</v>
      </c>
      <c r="E208" s="44">
        <f t="shared" si="37"/>
        <v>133</v>
      </c>
      <c r="F208" s="44">
        <v>146</v>
      </c>
      <c r="G208" s="70">
        <f t="shared" si="38"/>
        <v>19418</v>
      </c>
      <c r="H208" s="44">
        <f t="shared" si="39"/>
        <v>1295</v>
      </c>
      <c r="I208" s="44">
        <v>1319</v>
      </c>
      <c r="J208" s="44">
        <f t="shared" si="40"/>
        <v>24</v>
      </c>
      <c r="K208" s="44">
        <f t="shared" si="41"/>
        <v>559</v>
      </c>
      <c r="L208" s="70">
        <f t="shared" si="42"/>
        <v>13416</v>
      </c>
      <c r="M208" s="70">
        <v>3828</v>
      </c>
      <c r="N208" s="70">
        <v>8420</v>
      </c>
      <c r="O208" s="46"/>
      <c r="P208" s="46"/>
      <c r="Q208" s="70"/>
      <c r="R208" s="70"/>
      <c r="S208" s="70">
        <v>80176</v>
      </c>
      <c r="T208" s="70"/>
      <c r="U208" s="70">
        <f t="shared" si="35"/>
        <v>125258</v>
      </c>
      <c r="V208" s="46">
        <f t="shared" si="43"/>
        <v>0</v>
      </c>
      <c r="W208" s="46">
        <f t="shared" si="44"/>
        <v>125258</v>
      </c>
      <c r="X208" s="70">
        <v>125258</v>
      </c>
      <c r="Y208" s="46">
        <f t="shared" si="45"/>
        <v>0</v>
      </c>
    </row>
    <row r="209" spans="1:25" hidden="1" x14ac:dyDescent="0.25">
      <c r="B209" s="43" t="s">
        <v>45</v>
      </c>
      <c r="C209" s="44">
        <f t="shared" si="36"/>
        <v>12482</v>
      </c>
      <c r="D209" s="44">
        <v>12670</v>
      </c>
      <c r="E209" s="44">
        <f t="shared" si="37"/>
        <v>188</v>
      </c>
      <c r="F209" s="44">
        <v>146</v>
      </c>
      <c r="G209" s="70">
        <f t="shared" si="38"/>
        <v>27448</v>
      </c>
      <c r="H209" s="44">
        <f t="shared" si="39"/>
        <v>1319</v>
      </c>
      <c r="I209" s="44">
        <v>1345</v>
      </c>
      <c r="J209" s="44">
        <f t="shared" si="40"/>
        <v>26</v>
      </c>
      <c r="K209" s="44">
        <f t="shared" si="41"/>
        <v>559</v>
      </c>
      <c r="L209" s="70">
        <f t="shared" si="42"/>
        <v>14534</v>
      </c>
      <c r="M209" s="70">
        <v>3828</v>
      </c>
      <c r="N209" s="70">
        <v>8467</v>
      </c>
      <c r="O209" s="46"/>
      <c r="P209" s="46"/>
      <c r="Q209" s="70"/>
      <c r="R209" s="70"/>
      <c r="S209" s="70">
        <v>80176</v>
      </c>
      <c r="T209" s="70"/>
      <c r="U209" s="70">
        <f t="shared" si="35"/>
        <v>134453</v>
      </c>
      <c r="V209" s="46">
        <f t="shared" si="43"/>
        <v>0</v>
      </c>
      <c r="W209" s="46">
        <f t="shared" si="44"/>
        <v>134453</v>
      </c>
      <c r="X209" s="70">
        <v>134453</v>
      </c>
      <c r="Y209" s="46">
        <f t="shared" si="45"/>
        <v>0</v>
      </c>
    </row>
    <row r="210" spans="1:25" ht="15.75" hidden="1" thickBot="1" x14ac:dyDescent="0.3">
      <c r="B210" s="83" t="s">
        <v>46</v>
      </c>
      <c r="C210" s="84">
        <f t="shared" si="36"/>
        <v>12670</v>
      </c>
      <c r="D210" s="84">
        <v>12871</v>
      </c>
      <c r="E210" s="84">
        <f t="shared" si="37"/>
        <v>201</v>
      </c>
      <c r="F210" s="84">
        <v>146</v>
      </c>
      <c r="G210" s="35">
        <f t="shared" si="38"/>
        <v>29346</v>
      </c>
      <c r="H210" s="84">
        <f t="shared" si="39"/>
        <v>1345</v>
      </c>
      <c r="I210" s="84">
        <v>1373</v>
      </c>
      <c r="J210" s="84">
        <f t="shared" si="40"/>
        <v>28</v>
      </c>
      <c r="K210" s="84">
        <f t="shared" si="41"/>
        <v>559</v>
      </c>
      <c r="L210" s="35">
        <f t="shared" si="42"/>
        <v>15652</v>
      </c>
      <c r="M210" s="35">
        <v>3828</v>
      </c>
      <c r="N210" s="35">
        <v>8493</v>
      </c>
      <c r="O210" s="36"/>
      <c r="P210" s="36"/>
      <c r="Q210" s="35"/>
      <c r="R210" s="35"/>
      <c r="S210" s="35">
        <v>80176</v>
      </c>
      <c r="T210" s="35"/>
      <c r="U210" s="35">
        <f t="shared" si="35"/>
        <v>137495</v>
      </c>
      <c r="V210" s="36">
        <f t="shared" si="43"/>
        <v>0</v>
      </c>
      <c r="W210" s="36">
        <f t="shared" si="44"/>
        <v>137495</v>
      </c>
      <c r="X210" s="35">
        <v>137495</v>
      </c>
      <c r="Y210" s="36">
        <f t="shared" si="45"/>
        <v>0</v>
      </c>
    </row>
    <row r="211" spans="1:25" hidden="1" x14ac:dyDescent="0.25">
      <c r="A211">
        <v>2020</v>
      </c>
      <c r="B211" s="38" t="s">
        <v>35</v>
      </c>
      <c r="C211" s="39">
        <f t="shared" ref="C211:C234" si="46">D210</f>
        <v>12871</v>
      </c>
      <c r="D211" s="39">
        <v>13031</v>
      </c>
      <c r="E211" s="39">
        <f t="shared" ref="E211:E234" si="47">D211-C211</f>
        <v>160</v>
      </c>
      <c r="F211" s="39">
        <v>146</v>
      </c>
      <c r="G211" s="69">
        <f t="shared" ref="G211:G222" si="48">F211*E211</f>
        <v>23360</v>
      </c>
      <c r="H211" s="39">
        <f t="shared" ref="H211:H234" si="49">I210</f>
        <v>1373</v>
      </c>
      <c r="I211" s="39">
        <v>1399</v>
      </c>
      <c r="J211" s="39">
        <f t="shared" ref="J211:J221" si="50">I211-H211</f>
        <v>26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14976</v>
      </c>
      <c r="M211" s="69">
        <v>3943</v>
      </c>
      <c r="N211" s="69">
        <v>8501</v>
      </c>
      <c r="O211" s="41"/>
      <c r="P211" s="41"/>
      <c r="Q211" s="69"/>
      <c r="R211" s="69"/>
      <c r="S211" s="69">
        <v>82581</v>
      </c>
      <c r="T211" s="69"/>
      <c r="U211" s="69">
        <f t="shared" si="35"/>
        <v>133361</v>
      </c>
      <c r="V211" s="41">
        <f t="shared" ref="V211:V234" si="51">Y210</f>
        <v>0</v>
      </c>
      <c r="W211" s="41">
        <f t="shared" ref="W211:W234" si="52">U211+V211</f>
        <v>133361</v>
      </c>
      <c r="X211" s="69">
        <v>133361</v>
      </c>
      <c r="Y211" s="41">
        <f t="shared" ref="Y211:Y236" si="53">W211-X211</f>
        <v>0</v>
      </c>
    </row>
    <row r="212" spans="1:25" hidden="1" x14ac:dyDescent="0.25">
      <c r="B212" s="43" t="s">
        <v>36</v>
      </c>
      <c r="C212" s="44">
        <f t="shared" si="46"/>
        <v>13031</v>
      </c>
      <c r="D212" s="44">
        <v>13206</v>
      </c>
      <c r="E212" s="44">
        <f t="shared" si="47"/>
        <v>175</v>
      </c>
      <c r="F212" s="44">
        <v>146</v>
      </c>
      <c r="G212" s="70">
        <f t="shared" si="48"/>
        <v>25550</v>
      </c>
      <c r="H212" s="44">
        <f t="shared" si="49"/>
        <v>1399</v>
      </c>
      <c r="I212" s="44">
        <v>1425</v>
      </c>
      <c r="J212" s="44">
        <f t="shared" si="50"/>
        <v>26</v>
      </c>
      <c r="K212" s="44">
        <f t="shared" ref="K212:K220" si="54">IF(J212&lt;=120,576,IF(AND(J212&gt;=121,J212&lt;=150),761,IF(AND(J212&gt;=151,J212&lt;=200),1317,IF(J212&gt;=201,2430,))))</f>
        <v>576</v>
      </c>
      <c r="L212" s="70">
        <f t="shared" ref="L212:L220" si="55">IF(K212=576,K212*J212,IF(K212=761,120*576+(J212-120)*761,IF(K212=1317,120*576+30*761+(J212-150)*1317,IF(K212=2430,120*576+30*761+50*1317+(J212-200)*2430,))))</f>
        <v>14976</v>
      </c>
      <c r="M212" s="70">
        <v>3943</v>
      </c>
      <c r="N212" s="70">
        <v>8539</v>
      </c>
      <c r="O212" s="46"/>
      <c r="P212" s="46"/>
      <c r="Q212" s="70"/>
      <c r="R212" s="70"/>
      <c r="S212" s="70">
        <v>82581</v>
      </c>
      <c r="T212" s="70"/>
      <c r="U212" s="70">
        <f t="shared" si="35"/>
        <v>135589</v>
      </c>
      <c r="V212" s="46">
        <f t="shared" si="51"/>
        <v>0</v>
      </c>
      <c r="W212" s="46">
        <f t="shared" si="52"/>
        <v>135589</v>
      </c>
      <c r="X212" s="70">
        <v>135589</v>
      </c>
      <c r="Y212" s="46">
        <f t="shared" si="53"/>
        <v>0</v>
      </c>
    </row>
    <row r="213" spans="1:25" hidden="1" x14ac:dyDescent="0.25">
      <c r="B213" s="43" t="s">
        <v>37</v>
      </c>
      <c r="C213" s="44">
        <f t="shared" si="46"/>
        <v>13206</v>
      </c>
      <c r="D213" s="44">
        <v>13364</v>
      </c>
      <c r="E213" s="44">
        <f t="shared" si="47"/>
        <v>158</v>
      </c>
      <c r="F213" s="44">
        <v>146</v>
      </c>
      <c r="G213" s="70">
        <f t="shared" si="48"/>
        <v>23068</v>
      </c>
      <c r="H213" s="44">
        <f t="shared" si="49"/>
        <v>1425</v>
      </c>
      <c r="I213" s="44">
        <v>1452</v>
      </c>
      <c r="J213" s="44">
        <f t="shared" si="50"/>
        <v>27</v>
      </c>
      <c r="K213" s="44">
        <f t="shared" si="54"/>
        <v>576</v>
      </c>
      <c r="L213" s="70">
        <f t="shared" si="55"/>
        <v>15552</v>
      </c>
      <c r="M213" s="70">
        <v>3943</v>
      </c>
      <c r="N213" s="70">
        <v>8580</v>
      </c>
      <c r="O213" s="46"/>
      <c r="P213" s="46"/>
      <c r="Q213" s="70"/>
      <c r="R213" s="70"/>
      <c r="S213" s="70">
        <v>82581</v>
      </c>
      <c r="T213" s="70"/>
      <c r="U213" s="70">
        <f t="shared" si="35"/>
        <v>133724</v>
      </c>
      <c r="V213" s="46">
        <f t="shared" si="51"/>
        <v>0</v>
      </c>
      <c r="W213" s="46">
        <f t="shared" si="52"/>
        <v>133724</v>
      </c>
      <c r="X213" s="70">
        <v>133724</v>
      </c>
      <c r="Y213" s="46">
        <f t="shared" si="53"/>
        <v>0</v>
      </c>
    </row>
    <row r="214" spans="1:25" hidden="1" x14ac:dyDescent="0.25">
      <c r="B214" s="43" t="s">
        <v>38</v>
      </c>
      <c r="C214" s="44">
        <f t="shared" si="46"/>
        <v>13364</v>
      </c>
      <c r="D214" s="44">
        <v>13712</v>
      </c>
      <c r="E214" s="44">
        <f t="shared" si="47"/>
        <v>348</v>
      </c>
      <c r="F214" s="44">
        <v>146</v>
      </c>
      <c r="G214" s="70">
        <f t="shared" si="48"/>
        <v>50808</v>
      </c>
      <c r="H214" s="44">
        <f t="shared" si="49"/>
        <v>1452</v>
      </c>
      <c r="I214" s="44">
        <v>1488</v>
      </c>
      <c r="J214" s="44">
        <f t="shared" si="50"/>
        <v>36</v>
      </c>
      <c r="K214" s="44">
        <f t="shared" si="54"/>
        <v>576</v>
      </c>
      <c r="L214" s="70">
        <f t="shared" si="55"/>
        <v>20736</v>
      </c>
      <c r="M214" s="70">
        <v>3943</v>
      </c>
      <c r="N214" s="70">
        <v>8607</v>
      </c>
      <c r="O214" s="46"/>
      <c r="P214" s="46"/>
      <c r="Q214" s="70"/>
      <c r="R214" s="70"/>
      <c r="S214" s="70">
        <v>82581</v>
      </c>
      <c r="T214" s="70"/>
      <c r="U214" s="70">
        <f t="shared" si="35"/>
        <v>166675</v>
      </c>
      <c r="V214" s="46">
        <f t="shared" si="51"/>
        <v>0</v>
      </c>
      <c r="W214" s="46">
        <f t="shared" si="52"/>
        <v>166675</v>
      </c>
      <c r="X214" s="70">
        <v>166675</v>
      </c>
      <c r="Y214" s="46">
        <f t="shared" si="53"/>
        <v>0</v>
      </c>
    </row>
    <row r="215" spans="1:25" hidden="1" x14ac:dyDescent="0.25">
      <c r="B215" s="43" t="s">
        <v>39</v>
      </c>
      <c r="C215" s="44">
        <f t="shared" si="46"/>
        <v>13712</v>
      </c>
      <c r="D215" s="44">
        <v>14032</v>
      </c>
      <c r="E215" s="44">
        <f t="shared" si="47"/>
        <v>320</v>
      </c>
      <c r="F215" s="44">
        <v>146</v>
      </c>
      <c r="G215" s="70">
        <f t="shared" si="48"/>
        <v>46720</v>
      </c>
      <c r="H215" s="44">
        <f t="shared" si="49"/>
        <v>1488</v>
      </c>
      <c r="I215" s="44">
        <v>1519</v>
      </c>
      <c r="J215" s="44">
        <f t="shared" si="50"/>
        <v>31</v>
      </c>
      <c r="K215" s="44">
        <f t="shared" si="54"/>
        <v>576</v>
      </c>
      <c r="L215" s="70">
        <f t="shared" si="55"/>
        <v>17856</v>
      </c>
      <c r="M215" s="70">
        <v>3943</v>
      </c>
      <c r="N215" s="70">
        <v>8615</v>
      </c>
      <c r="O215" s="46"/>
      <c r="P215" s="46"/>
      <c r="Q215" s="70"/>
      <c r="R215" s="70"/>
      <c r="S215" s="70">
        <v>82581</v>
      </c>
      <c r="T215" s="70"/>
      <c r="U215" s="70">
        <f t="shared" si="35"/>
        <v>159715</v>
      </c>
      <c r="V215" s="46">
        <f t="shared" si="51"/>
        <v>0</v>
      </c>
      <c r="W215" s="46">
        <f t="shared" si="52"/>
        <v>159715</v>
      </c>
      <c r="X215" s="70">
        <v>159715</v>
      </c>
      <c r="Y215" s="46">
        <f t="shared" si="53"/>
        <v>0</v>
      </c>
    </row>
    <row r="216" spans="1:25" hidden="1" x14ac:dyDescent="0.25">
      <c r="B216" s="43" t="s">
        <v>40</v>
      </c>
      <c r="C216" s="44">
        <f t="shared" si="46"/>
        <v>14032</v>
      </c>
      <c r="D216" s="44">
        <v>14522</v>
      </c>
      <c r="E216" s="44">
        <f t="shared" si="47"/>
        <v>490</v>
      </c>
      <c r="F216" s="44">
        <v>146</v>
      </c>
      <c r="G216" s="70">
        <f t="shared" si="48"/>
        <v>71540</v>
      </c>
      <c r="H216" s="44">
        <f t="shared" si="49"/>
        <v>1519</v>
      </c>
      <c r="I216" s="44">
        <v>1549</v>
      </c>
      <c r="J216" s="44">
        <f t="shared" si="50"/>
        <v>30</v>
      </c>
      <c r="K216" s="44">
        <f t="shared" si="54"/>
        <v>576</v>
      </c>
      <c r="L216" s="70">
        <f t="shared" si="55"/>
        <v>17280</v>
      </c>
      <c r="M216" s="70">
        <v>3943</v>
      </c>
      <c r="N216" s="70">
        <v>8609</v>
      </c>
      <c r="O216" s="46"/>
      <c r="P216" s="46"/>
      <c r="Q216" s="70"/>
      <c r="R216" s="70"/>
      <c r="S216" s="70">
        <v>82581</v>
      </c>
      <c r="T216" s="70"/>
      <c r="U216" s="70">
        <f t="shared" si="35"/>
        <v>183953</v>
      </c>
      <c r="V216" s="46">
        <f t="shared" si="51"/>
        <v>0</v>
      </c>
      <c r="W216" s="46">
        <f t="shared" si="52"/>
        <v>183953</v>
      </c>
      <c r="X216" s="70">
        <v>183953</v>
      </c>
      <c r="Y216" s="46">
        <f t="shared" si="53"/>
        <v>0</v>
      </c>
    </row>
    <row r="217" spans="1:25" hidden="1" x14ac:dyDescent="0.25">
      <c r="B217" s="43" t="s">
        <v>41</v>
      </c>
      <c r="C217" s="44">
        <f t="shared" si="46"/>
        <v>14522</v>
      </c>
      <c r="D217" s="44">
        <v>15167</v>
      </c>
      <c r="E217" s="44">
        <f t="shared" si="47"/>
        <v>645</v>
      </c>
      <c r="F217" s="44">
        <v>146</v>
      </c>
      <c r="G217" s="70">
        <f t="shared" si="48"/>
        <v>94170</v>
      </c>
      <c r="H217" s="44">
        <f t="shared" si="49"/>
        <v>1549</v>
      </c>
      <c r="I217" s="44">
        <v>1582</v>
      </c>
      <c r="J217" s="44">
        <f t="shared" si="50"/>
        <v>33</v>
      </c>
      <c r="K217" s="44">
        <f t="shared" si="54"/>
        <v>576</v>
      </c>
      <c r="L217" s="70">
        <f t="shared" si="55"/>
        <v>19008</v>
      </c>
      <c r="M217" s="70">
        <v>3943</v>
      </c>
      <c r="N217" s="70">
        <v>8600</v>
      </c>
      <c r="O217" s="46"/>
      <c r="P217" s="46"/>
      <c r="Q217" s="70"/>
      <c r="R217" s="70"/>
      <c r="S217" s="70">
        <v>82581</v>
      </c>
      <c r="T217" s="70"/>
      <c r="U217" s="70">
        <f t="shared" si="35"/>
        <v>208302</v>
      </c>
      <c r="V217" s="46">
        <f t="shared" si="51"/>
        <v>0</v>
      </c>
      <c r="W217" s="46">
        <f t="shared" si="52"/>
        <v>208302</v>
      </c>
      <c r="X217" s="70">
        <v>208302</v>
      </c>
      <c r="Y217" s="46">
        <f t="shared" si="53"/>
        <v>0</v>
      </c>
    </row>
    <row r="218" spans="1:25" hidden="1" x14ac:dyDescent="0.25">
      <c r="B218" s="43" t="s">
        <v>42</v>
      </c>
      <c r="C218" s="44">
        <f t="shared" si="46"/>
        <v>15167</v>
      </c>
      <c r="D218" s="44">
        <v>15659</v>
      </c>
      <c r="E218" s="44">
        <f t="shared" si="47"/>
        <v>492</v>
      </c>
      <c r="F218" s="44">
        <v>146</v>
      </c>
      <c r="G218" s="70">
        <f t="shared" si="48"/>
        <v>71832</v>
      </c>
      <c r="H218" s="44">
        <f t="shared" si="49"/>
        <v>1582</v>
      </c>
      <c r="I218" s="44">
        <v>1610</v>
      </c>
      <c r="J218" s="44">
        <f t="shared" si="50"/>
        <v>28</v>
      </c>
      <c r="K218" s="44">
        <f t="shared" si="54"/>
        <v>576</v>
      </c>
      <c r="L218" s="70">
        <f t="shared" si="55"/>
        <v>16128</v>
      </c>
      <c r="M218" s="70">
        <v>3943</v>
      </c>
      <c r="N218" s="70">
        <v>8604</v>
      </c>
      <c r="O218" s="46"/>
      <c r="P218" s="46"/>
      <c r="Q218" s="70"/>
      <c r="R218" s="70"/>
      <c r="S218" s="70">
        <v>82581</v>
      </c>
      <c r="T218" s="70"/>
      <c r="U218" s="70">
        <f t="shared" si="35"/>
        <v>183088</v>
      </c>
      <c r="V218" s="46">
        <f t="shared" si="51"/>
        <v>0</v>
      </c>
      <c r="W218" s="46">
        <f t="shared" si="52"/>
        <v>183088</v>
      </c>
      <c r="X218" s="70">
        <v>183088</v>
      </c>
      <c r="Y218" s="46">
        <f t="shared" si="53"/>
        <v>0</v>
      </c>
    </row>
    <row r="219" spans="1:25" hidden="1" x14ac:dyDescent="0.25">
      <c r="B219" s="43" t="s">
        <v>43</v>
      </c>
      <c r="C219" s="44">
        <f t="shared" si="46"/>
        <v>15659</v>
      </c>
      <c r="D219" s="44">
        <v>16043</v>
      </c>
      <c r="E219" s="44">
        <f t="shared" si="47"/>
        <v>384</v>
      </c>
      <c r="F219" s="44">
        <v>146</v>
      </c>
      <c r="G219" s="70">
        <f t="shared" si="48"/>
        <v>56064</v>
      </c>
      <c r="H219" s="44">
        <f t="shared" si="49"/>
        <v>1610</v>
      </c>
      <c r="I219" s="44">
        <v>1640</v>
      </c>
      <c r="J219" s="44">
        <f t="shared" si="50"/>
        <v>30</v>
      </c>
      <c r="K219" s="44">
        <f t="shared" si="54"/>
        <v>576</v>
      </c>
      <c r="L219" s="70">
        <f t="shared" si="55"/>
        <v>17280</v>
      </c>
      <c r="M219" s="70">
        <v>3943</v>
      </c>
      <c r="N219" s="70">
        <v>8612</v>
      </c>
      <c r="O219" s="46"/>
      <c r="P219" s="46"/>
      <c r="Q219" s="70"/>
      <c r="R219" s="70"/>
      <c r="S219" s="70">
        <v>82581</v>
      </c>
      <c r="T219" s="70"/>
      <c r="U219" s="70">
        <f t="shared" si="35"/>
        <v>168480</v>
      </c>
      <c r="V219" s="46">
        <f t="shared" si="51"/>
        <v>0</v>
      </c>
      <c r="W219" s="46">
        <f t="shared" si="52"/>
        <v>168480</v>
      </c>
      <c r="X219" s="70">
        <v>168480</v>
      </c>
      <c r="Y219" s="46">
        <f t="shared" si="53"/>
        <v>0</v>
      </c>
    </row>
    <row r="220" spans="1:25" hidden="1" x14ac:dyDescent="0.25">
      <c r="B220" s="43" t="s">
        <v>44</v>
      </c>
      <c r="C220" s="44">
        <f t="shared" si="46"/>
        <v>16043</v>
      </c>
      <c r="D220" s="44">
        <v>16327</v>
      </c>
      <c r="E220" s="44">
        <f t="shared" si="47"/>
        <v>284</v>
      </c>
      <c r="F220" s="44">
        <v>146</v>
      </c>
      <c r="G220" s="70">
        <f t="shared" si="48"/>
        <v>41464</v>
      </c>
      <c r="H220" s="44">
        <f t="shared" si="49"/>
        <v>1640</v>
      </c>
      <c r="I220" s="44">
        <v>1675</v>
      </c>
      <c r="J220" s="44">
        <f t="shared" si="50"/>
        <v>35</v>
      </c>
      <c r="K220" s="44">
        <f t="shared" si="54"/>
        <v>576</v>
      </c>
      <c r="L220" s="70">
        <f t="shared" si="55"/>
        <v>20160</v>
      </c>
      <c r="M220" s="70">
        <v>3943</v>
      </c>
      <c r="N220" s="70">
        <v>8652</v>
      </c>
      <c r="O220" s="46"/>
      <c r="P220" s="46"/>
      <c r="Q220" s="70"/>
      <c r="R220" s="70"/>
      <c r="S220" s="70">
        <v>82581</v>
      </c>
      <c r="T220" s="70"/>
      <c r="U220" s="70">
        <f t="shared" si="35"/>
        <v>156800</v>
      </c>
      <c r="V220" s="46">
        <f t="shared" si="51"/>
        <v>0</v>
      </c>
      <c r="W220" s="46">
        <f t="shared" si="52"/>
        <v>156800</v>
      </c>
      <c r="X220" s="70">
        <v>156800</v>
      </c>
      <c r="Y220" s="46">
        <f t="shared" si="53"/>
        <v>0</v>
      </c>
    </row>
    <row r="221" spans="1:25" hidden="1" x14ac:dyDescent="0.25">
      <c r="B221" s="43" t="s">
        <v>45</v>
      </c>
      <c r="C221" s="44">
        <f t="shared" si="46"/>
        <v>16327</v>
      </c>
      <c r="D221" s="44">
        <v>16581</v>
      </c>
      <c r="E221" s="44">
        <f t="shared" si="47"/>
        <v>254</v>
      </c>
      <c r="F221" s="44">
        <v>146</v>
      </c>
      <c r="G221" s="70">
        <f t="shared" si="48"/>
        <v>37084</v>
      </c>
      <c r="H221" s="44">
        <f t="shared" si="49"/>
        <v>1675</v>
      </c>
      <c r="I221" s="44">
        <v>1707</v>
      </c>
      <c r="J221" s="44">
        <f t="shared" si="50"/>
        <v>32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18432</v>
      </c>
      <c r="M221" s="70">
        <v>3943</v>
      </c>
      <c r="N221" s="70">
        <v>8709</v>
      </c>
      <c r="O221" s="46"/>
      <c r="P221" s="46"/>
      <c r="Q221" s="70"/>
      <c r="R221" s="70"/>
      <c r="S221" s="70">
        <v>82581</v>
      </c>
      <c r="T221" s="70"/>
      <c r="U221" s="70">
        <f t="shared" si="35"/>
        <v>150749</v>
      </c>
      <c r="V221" s="46">
        <f t="shared" si="51"/>
        <v>0</v>
      </c>
      <c r="W221" s="46">
        <f t="shared" si="52"/>
        <v>150749</v>
      </c>
      <c r="X221" s="70">
        <v>150749</v>
      </c>
      <c r="Y221" s="46">
        <f t="shared" si="53"/>
        <v>0</v>
      </c>
    </row>
    <row r="222" spans="1:25" ht="15.75" hidden="1" thickBot="1" x14ac:dyDescent="0.3">
      <c r="B222" s="83" t="s">
        <v>46</v>
      </c>
      <c r="C222" s="84">
        <f t="shared" si="46"/>
        <v>16581</v>
      </c>
      <c r="D222" s="84">
        <v>16895</v>
      </c>
      <c r="E222" s="84">
        <f t="shared" si="47"/>
        <v>314</v>
      </c>
      <c r="F222" s="84">
        <v>146</v>
      </c>
      <c r="G222" s="35">
        <f t="shared" si="48"/>
        <v>45844</v>
      </c>
      <c r="H222" s="84">
        <f t="shared" si="49"/>
        <v>1707</v>
      </c>
      <c r="I222" s="84">
        <v>1738</v>
      </c>
      <c r="J222" s="84">
        <f t="shared" ref="J222:J234" si="56">I222-H222</f>
        <v>31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17856</v>
      </c>
      <c r="M222" s="35">
        <v>3943</v>
      </c>
      <c r="N222" s="35">
        <v>8721</v>
      </c>
      <c r="O222" s="36"/>
      <c r="P222" s="36"/>
      <c r="Q222" s="35"/>
      <c r="R222" s="35"/>
      <c r="S222" s="35">
        <v>82581</v>
      </c>
      <c r="T222" s="35"/>
      <c r="U222" s="35">
        <f t="shared" si="35"/>
        <v>158945</v>
      </c>
      <c r="V222" s="36">
        <f t="shared" si="51"/>
        <v>0</v>
      </c>
      <c r="W222" s="36">
        <f t="shared" si="52"/>
        <v>158945</v>
      </c>
      <c r="X222" s="35">
        <v>158945</v>
      </c>
      <c r="Y222" s="36">
        <f t="shared" si="53"/>
        <v>0</v>
      </c>
    </row>
    <row r="223" spans="1:25" hidden="1" x14ac:dyDescent="0.25">
      <c r="A223">
        <v>2021</v>
      </c>
      <c r="B223" s="43" t="s">
        <v>35</v>
      </c>
      <c r="C223" s="44">
        <f t="shared" si="46"/>
        <v>16895</v>
      </c>
      <c r="D223" s="44">
        <v>17321</v>
      </c>
      <c r="E223" s="44">
        <f t="shared" si="47"/>
        <v>426</v>
      </c>
      <c r="F223" s="44">
        <v>146</v>
      </c>
      <c r="G223" s="70">
        <f t="shared" ref="G223:G234" si="57">E223*F223</f>
        <v>62196</v>
      </c>
      <c r="H223" s="44">
        <f t="shared" si="49"/>
        <v>1738</v>
      </c>
      <c r="I223" s="44">
        <v>1775</v>
      </c>
      <c r="J223" s="44">
        <f t="shared" si="56"/>
        <v>37</v>
      </c>
      <c r="K223" s="44">
        <f t="shared" ref="K223:K234" si="58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21941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59">G223+L223+M223+N223+Q223+R223+S223+T223</f>
        <v>181993</v>
      </c>
      <c r="V223" s="46">
        <f t="shared" si="51"/>
        <v>0</v>
      </c>
      <c r="W223" s="41">
        <f t="shared" si="52"/>
        <v>181993</v>
      </c>
      <c r="X223" s="69">
        <v>181993</v>
      </c>
      <c r="Y223" s="41">
        <f t="shared" si="53"/>
        <v>0</v>
      </c>
    </row>
    <row r="224" spans="1:25" hidden="1" x14ac:dyDescent="0.25">
      <c r="B224" s="43" t="s">
        <v>36</v>
      </c>
      <c r="C224" s="44">
        <f t="shared" si="46"/>
        <v>17321</v>
      </c>
      <c r="D224" s="44">
        <v>17612</v>
      </c>
      <c r="E224" s="44">
        <f t="shared" si="47"/>
        <v>291</v>
      </c>
      <c r="F224" s="44">
        <v>146</v>
      </c>
      <c r="G224" s="70">
        <f t="shared" si="57"/>
        <v>42486</v>
      </c>
      <c r="H224" s="44">
        <f t="shared" si="49"/>
        <v>1775</v>
      </c>
      <c r="I224" s="44">
        <v>1808</v>
      </c>
      <c r="J224" s="44">
        <f t="shared" si="56"/>
        <v>33</v>
      </c>
      <c r="K224" s="44">
        <f t="shared" si="58"/>
        <v>593</v>
      </c>
      <c r="L224" s="46">
        <f t="shared" ref="L224:L234" si="60">IF(K224=593,K224*J224,IF(K224=784,80*593+(J224-80)*784,IF(K224=1357,80*593+20*784+(J224-100)*1357,IF(K224=2501,80*593+20*784+100*1357+(J224-200)*2501,))))</f>
        <v>19569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59"/>
        <v>159960</v>
      </c>
      <c r="V224" s="46">
        <f t="shared" si="51"/>
        <v>0</v>
      </c>
      <c r="W224" s="46">
        <f t="shared" si="52"/>
        <v>159960</v>
      </c>
      <c r="X224" s="70">
        <v>159960</v>
      </c>
      <c r="Y224" s="46">
        <f t="shared" si="53"/>
        <v>0</v>
      </c>
    </row>
    <row r="225" spans="1:25" hidden="1" x14ac:dyDescent="0.25">
      <c r="B225" s="43" t="s">
        <v>37</v>
      </c>
      <c r="C225" s="44">
        <f t="shared" si="46"/>
        <v>17612</v>
      </c>
      <c r="D225" s="44">
        <v>17857</v>
      </c>
      <c r="E225" s="44">
        <f t="shared" si="47"/>
        <v>245</v>
      </c>
      <c r="F225" s="44">
        <v>146</v>
      </c>
      <c r="G225" s="70">
        <f t="shared" si="57"/>
        <v>35770</v>
      </c>
      <c r="H225" s="44">
        <f t="shared" si="49"/>
        <v>1808</v>
      </c>
      <c r="I225" s="44">
        <v>1839</v>
      </c>
      <c r="J225" s="44">
        <f t="shared" si="56"/>
        <v>31</v>
      </c>
      <c r="K225" s="44">
        <f t="shared" si="58"/>
        <v>593</v>
      </c>
      <c r="L225" s="46">
        <f t="shared" si="60"/>
        <v>18383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59"/>
        <v>152090</v>
      </c>
      <c r="V225" s="46">
        <f t="shared" si="51"/>
        <v>0</v>
      </c>
      <c r="W225" s="46">
        <f t="shared" si="52"/>
        <v>152090</v>
      </c>
      <c r="X225" s="70">
        <v>152090</v>
      </c>
      <c r="Y225" s="46">
        <f t="shared" si="53"/>
        <v>0</v>
      </c>
    </row>
    <row r="226" spans="1:25" hidden="1" x14ac:dyDescent="0.25">
      <c r="B226" s="43" t="s">
        <v>38</v>
      </c>
      <c r="C226" s="44">
        <f t="shared" si="46"/>
        <v>17857</v>
      </c>
      <c r="D226" s="44">
        <v>18131</v>
      </c>
      <c r="E226" s="44">
        <f t="shared" si="47"/>
        <v>274</v>
      </c>
      <c r="F226" s="44">
        <v>146</v>
      </c>
      <c r="G226" s="70">
        <f t="shared" si="57"/>
        <v>40004</v>
      </c>
      <c r="H226" s="44">
        <f t="shared" si="49"/>
        <v>1839</v>
      </c>
      <c r="I226" s="44">
        <v>1874</v>
      </c>
      <c r="J226" s="44">
        <f t="shared" si="56"/>
        <v>35</v>
      </c>
      <c r="K226" s="44">
        <f t="shared" si="58"/>
        <v>593</v>
      </c>
      <c r="L226" s="46">
        <f t="shared" si="60"/>
        <v>20755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59"/>
        <v>158726</v>
      </c>
      <c r="V226" s="46">
        <f t="shared" si="51"/>
        <v>0</v>
      </c>
      <c r="W226" s="46">
        <f t="shared" si="52"/>
        <v>158726</v>
      </c>
      <c r="X226" s="70">
        <v>158726</v>
      </c>
      <c r="Y226" s="46">
        <f t="shared" si="53"/>
        <v>0</v>
      </c>
    </row>
    <row r="227" spans="1:25" hidden="1" x14ac:dyDescent="0.25">
      <c r="B227" s="43" t="s">
        <v>39</v>
      </c>
      <c r="C227" s="44">
        <f t="shared" si="46"/>
        <v>18131</v>
      </c>
      <c r="D227" s="44">
        <v>18458</v>
      </c>
      <c r="E227" s="44">
        <f t="shared" si="47"/>
        <v>327</v>
      </c>
      <c r="F227" s="44">
        <v>146</v>
      </c>
      <c r="G227" s="70">
        <f t="shared" si="57"/>
        <v>47742</v>
      </c>
      <c r="H227" s="44">
        <f t="shared" si="49"/>
        <v>1874</v>
      </c>
      <c r="I227" s="44">
        <v>1907</v>
      </c>
      <c r="J227" s="44">
        <f t="shared" si="56"/>
        <v>33</v>
      </c>
      <c r="K227" s="44">
        <f t="shared" si="58"/>
        <v>593</v>
      </c>
      <c r="L227" s="46">
        <f t="shared" si="60"/>
        <v>19569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59"/>
        <v>165314</v>
      </c>
      <c r="V227" s="46">
        <f t="shared" si="51"/>
        <v>0</v>
      </c>
      <c r="W227" s="46">
        <f t="shared" si="52"/>
        <v>165314</v>
      </c>
      <c r="X227" s="70">
        <v>165314</v>
      </c>
      <c r="Y227" s="46">
        <f t="shared" si="53"/>
        <v>0</v>
      </c>
    </row>
    <row r="228" spans="1:25" hidden="1" x14ac:dyDescent="0.25">
      <c r="B228" s="43" t="s">
        <v>40</v>
      </c>
      <c r="C228" s="44">
        <f t="shared" si="46"/>
        <v>18458</v>
      </c>
      <c r="D228" s="44">
        <v>18794</v>
      </c>
      <c r="E228" s="44">
        <f t="shared" si="47"/>
        <v>336</v>
      </c>
      <c r="F228" s="44">
        <v>146</v>
      </c>
      <c r="G228" s="70">
        <f t="shared" si="57"/>
        <v>49056</v>
      </c>
      <c r="H228" s="44">
        <f t="shared" si="49"/>
        <v>1907</v>
      </c>
      <c r="I228" s="44">
        <v>1938</v>
      </c>
      <c r="J228" s="44">
        <f t="shared" si="56"/>
        <v>31</v>
      </c>
      <c r="K228" s="44">
        <f t="shared" si="58"/>
        <v>593</v>
      </c>
      <c r="L228" s="46">
        <f t="shared" si="60"/>
        <v>18383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59"/>
        <v>165471</v>
      </c>
      <c r="V228" s="46">
        <f t="shared" si="51"/>
        <v>0</v>
      </c>
      <c r="W228" s="46">
        <f t="shared" si="52"/>
        <v>165471</v>
      </c>
      <c r="X228" s="70">
        <v>165471</v>
      </c>
      <c r="Y228" s="46">
        <f t="shared" si="53"/>
        <v>0</v>
      </c>
    </row>
    <row r="229" spans="1:25" hidden="1" x14ac:dyDescent="0.25">
      <c r="B229" s="43" t="s">
        <v>41</v>
      </c>
      <c r="C229" s="44">
        <f t="shared" si="46"/>
        <v>18794</v>
      </c>
      <c r="D229" s="44">
        <v>19382</v>
      </c>
      <c r="E229" s="44">
        <f t="shared" si="47"/>
        <v>588</v>
      </c>
      <c r="F229" s="44">
        <v>146</v>
      </c>
      <c r="G229" s="70">
        <f t="shared" si="57"/>
        <v>85848</v>
      </c>
      <c r="H229" s="44">
        <f t="shared" si="49"/>
        <v>1938</v>
      </c>
      <c r="I229" s="44">
        <v>1973</v>
      </c>
      <c r="J229" s="44">
        <f t="shared" si="56"/>
        <v>35</v>
      </c>
      <c r="K229" s="44">
        <f t="shared" si="58"/>
        <v>593</v>
      </c>
      <c r="L229" s="46">
        <f t="shared" si="60"/>
        <v>20755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59"/>
        <v>204649</v>
      </c>
      <c r="V229" s="46">
        <f t="shared" si="51"/>
        <v>0</v>
      </c>
      <c r="W229" s="46">
        <f t="shared" si="52"/>
        <v>204649</v>
      </c>
      <c r="X229" s="70">
        <v>204649</v>
      </c>
      <c r="Y229" s="46">
        <f t="shared" si="53"/>
        <v>0</v>
      </c>
    </row>
    <row r="230" spans="1:25" hidden="1" x14ac:dyDescent="0.25">
      <c r="B230" s="43" t="s">
        <v>42</v>
      </c>
      <c r="C230" s="44">
        <f t="shared" si="46"/>
        <v>19382</v>
      </c>
      <c r="D230" s="44">
        <v>19840</v>
      </c>
      <c r="E230" s="44">
        <f t="shared" si="47"/>
        <v>458</v>
      </c>
      <c r="F230" s="44">
        <v>146</v>
      </c>
      <c r="G230" s="70">
        <f t="shared" si="57"/>
        <v>66868</v>
      </c>
      <c r="H230" s="44">
        <f t="shared" si="49"/>
        <v>1973</v>
      </c>
      <c r="I230" s="44">
        <v>2005</v>
      </c>
      <c r="J230" s="44">
        <f t="shared" si="56"/>
        <v>32</v>
      </c>
      <c r="K230" s="44">
        <f t="shared" si="58"/>
        <v>593</v>
      </c>
      <c r="L230" s="46">
        <f t="shared" si="60"/>
        <v>18976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59"/>
        <v>183944</v>
      </c>
      <c r="V230" s="46">
        <f t="shared" si="51"/>
        <v>0</v>
      </c>
      <c r="W230" s="46">
        <f t="shared" si="52"/>
        <v>183944</v>
      </c>
      <c r="X230" s="70">
        <v>183944</v>
      </c>
      <c r="Y230" s="46">
        <f t="shared" si="53"/>
        <v>0</v>
      </c>
    </row>
    <row r="231" spans="1:25" hidden="1" x14ac:dyDescent="0.25">
      <c r="B231" s="43" t="s">
        <v>43</v>
      </c>
      <c r="C231" s="44">
        <f t="shared" si="46"/>
        <v>19840</v>
      </c>
      <c r="D231" s="44">
        <v>20155</v>
      </c>
      <c r="E231" s="44">
        <f t="shared" si="47"/>
        <v>315</v>
      </c>
      <c r="F231" s="44">
        <v>146</v>
      </c>
      <c r="G231" s="70">
        <f t="shared" si="57"/>
        <v>45990</v>
      </c>
      <c r="H231" s="44">
        <f t="shared" si="49"/>
        <v>2005</v>
      </c>
      <c r="I231" s="44">
        <v>2037</v>
      </c>
      <c r="J231" s="44">
        <f t="shared" si="56"/>
        <v>32</v>
      </c>
      <c r="K231" s="44">
        <f t="shared" si="58"/>
        <v>593</v>
      </c>
      <c r="L231" s="46">
        <f t="shared" si="60"/>
        <v>18976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59"/>
        <v>163352</v>
      </c>
      <c r="V231" s="46">
        <f t="shared" si="51"/>
        <v>0</v>
      </c>
      <c r="W231" s="46">
        <f t="shared" si="52"/>
        <v>163352</v>
      </c>
      <c r="X231" s="70">
        <v>163352</v>
      </c>
      <c r="Y231" s="46">
        <f t="shared" si="53"/>
        <v>0</v>
      </c>
    </row>
    <row r="232" spans="1:25" hidden="1" x14ac:dyDescent="0.25">
      <c r="B232" s="43" t="s">
        <v>44</v>
      </c>
      <c r="C232" s="44">
        <f t="shared" si="46"/>
        <v>20155</v>
      </c>
      <c r="D232" s="44">
        <v>20317</v>
      </c>
      <c r="E232" s="44">
        <f t="shared" si="47"/>
        <v>162</v>
      </c>
      <c r="F232" s="44">
        <v>146</v>
      </c>
      <c r="G232" s="70">
        <f t="shared" si="57"/>
        <v>23652</v>
      </c>
      <c r="H232" s="44">
        <f t="shared" si="49"/>
        <v>2037</v>
      </c>
      <c r="I232" s="44">
        <v>2068</v>
      </c>
      <c r="J232" s="44">
        <f t="shared" si="56"/>
        <v>31</v>
      </c>
      <c r="K232" s="44">
        <f t="shared" si="58"/>
        <v>593</v>
      </c>
      <c r="L232" s="46">
        <f t="shared" si="60"/>
        <v>18383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59"/>
        <v>140268</v>
      </c>
      <c r="V232" s="46">
        <f t="shared" si="51"/>
        <v>0</v>
      </c>
      <c r="W232" s="46">
        <f t="shared" si="52"/>
        <v>140268</v>
      </c>
      <c r="X232" s="70">
        <v>140268</v>
      </c>
      <c r="Y232" s="46">
        <f t="shared" si="53"/>
        <v>0</v>
      </c>
    </row>
    <row r="233" spans="1:25" hidden="1" x14ac:dyDescent="0.25">
      <c r="B233" s="43" t="s">
        <v>45</v>
      </c>
      <c r="C233" s="44">
        <f t="shared" si="46"/>
        <v>20317</v>
      </c>
      <c r="D233" s="44">
        <v>20504</v>
      </c>
      <c r="E233" s="44">
        <f t="shared" si="47"/>
        <v>187</v>
      </c>
      <c r="F233" s="44">
        <v>146</v>
      </c>
      <c r="G233" s="70">
        <f t="shared" si="57"/>
        <v>27302</v>
      </c>
      <c r="H233" s="44">
        <f t="shared" si="49"/>
        <v>2068</v>
      </c>
      <c r="I233" s="44">
        <v>2104</v>
      </c>
      <c r="J233" s="44">
        <f t="shared" si="56"/>
        <v>36</v>
      </c>
      <c r="K233" s="44">
        <f t="shared" si="58"/>
        <v>593</v>
      </c>
      <c r="L233" s="46">
        <f t="shared" si="60"/>
        <v>21348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59"/>
        <v>146998</v>
      </c>
      <c r="V233" s="46">
        <f t="shared" si="51"/>
        <v>0</v>
      </c>
      <c r="W233" s="46">
        <f t="shared" si="52"/>
        <v>146998</v>
      </c>
      <c r="X233" s="70">
        <v>146998</v>
      </c>
      <c r="Y233" s="46">
        <f t="shared" si="53"/>
        <v>0</v>
      </c>
    </row>
    <row r="234" spans="1:25" ht="15.75" hidden="1" thickBot="1" x14ac:dyDescent="0.3">
      <c r="B234" s="83" t="s">
        <v>46</v>
      </c>
      <c r="C234" s="84">
        <f t="shared" si="46"/>
        <v>20504</v>
      </c>
      <c r="D234" s="84">
        <v>20674</v>
      </c>
      <c r="E234" s="84">
        <f t="shared" si="47"/>
        <v>170</v>
      </c>
      <c r="F234" s="84">
        <v>146</v>
      </c>
      <c r="G234" s="35">
        <f t="shared" si="57"/>
        <v>24820</v>
      </c>
      <c r="H234" s="84">
        <f t="shared" si="49"/>
        <v>2104</v>
      </c>
      <c r="I234" s="84">
        <v>2151</v>
      </c>
      <c r="J234" s="84">
        <f t="shared" si="56"/>
        <v>47</v>
      </c>
      <c r="K234" s="84">
        <f t="shared" si="58"/>
        <v>593</v>
      </c>
      <c r="L234" s="36">
        <f t="shared" si="60"/>
        <v>27871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59"/>
        <v>151108</v>
      </c>
      <c r="V234" s="36">
        <f t="shared" si="51"/>
        <v>0</v>
      </c>
      <c r="W234" s="36">
        <f t="shared" si="52"/>
        <v>151108</v>
      </c>
      <c r="X234" s="35">
        <v>151108</v>
      </c>
      <c r="Y234" s="36">
        <f t="shared" si="53"/>
        <v>0</v>
      </c>
    </row>
    <row r="235" spans="1:25" hidden="1" x14ac:dyDescent="0.25">
      <c r="A235">
        <v>2022</v>
      </c>
      <c r="B235" s="38" t="s">
        <v>35</v>
      </c>
      <c r="C235" s="39">
        <f t="shared" ref="C235:C246" si="61">D234</f>
        <v>20674</v>
      </c>
      <c r="D235" s="39">
        <v>20878</v>
      </c>
      <c r="E235" s="39">
        <f t="shared" ref="E235:E246" si="62">D235-C235</f>
        <v>204</v>
      </c>
      <c r="F235" s="39">
        <v>146</v>
      </c>
      <c r="G235" s="69">
        <f t="shared" ref="G235:G246" si="63">E235*F235</f>
        <v>29784</v>
      </c>
      <c r="H235" s="39">
        <f t="shared" ref="H235:H246" si="64">I234</f>
        <v>2151</v>
      </c>
      <c r="I235" s="39">
        <v>2179</v>
      </c>
      <c r="J235" s="39">
        <f>I235-H235</f>
        <v>28</v>
      </c>
      <c r="K235" s="39">
        <f>IF(J235&lt;=80,636,IF(AND(J235&gt;=81,J235&lt;=100),840,IF(AND(J235&gt;=101,J235&lt;=200),1455,IF(J235&gt;=201,2681,))))</f>
        <v>636</v>
      </c>
      <c r="L235" s="41">
        <f>IF(K235=636,K235*J235,IF(K235=840,80*636+(J235-80)*840,IF(K235=1455,80*636+20*840+(J235-100)*1455,IF(K235=2501,80*636+20*840+100*1455+(J235-200)*2681,))))</f>
        <v>17808</v>
      </c>
      <c r="M235" s="69">
        <v>4353</v>
      </c>
      <c r="N235" s="69">
        <v>9364</v>
      </c>
      <c r="O235" s="70"/>
      <c r="P235" s="70"/>
      <c r="Q235" s="69"/>
      <c r="R235" s="69"/>
      <c r="S235" s="69">
        <v>91182</v>
      </c>
      <c r="T235" s="69"/>
      <c r="U235" s="69">
        <f t="shared" si="59"/>
        <v>152491</v>
      </c>
      <c r="V235" s="41"/>
      <c r="W235" s="41">
        <f t="shared" ref="W235:W246" si="65">U235+V235</f>
        <v>152491</v>
      </c>
      <c r="X235" s="41">
        <v>152491</v>
      </c>
      <c r="Y235" s="41">
        <f t="shared" si="53"/>
        <v>0</v>
      </c>
    </row>
    <row r="236" spans="1:25" hidden="1" x14ac:dyDescent="0.25">
      <c r="B236" s="43" t="s">
        <v>36</v>
      </c>
      <c r="C236" s="44">
        <f t="shared" si="61"/>
        <v>20878</v>
      </c>
      <c r="D236" s="44">
        <v>21159</v>
      </c>
      <c r="E236" s="44">
        <f t="shared" si="62"/>
        <v>281</v>
      </c>
      <c r="F236" s="44">
        <v>146</v>
      </c>
      <c r="G236" s="70">
        <f t="shared" si="63"/>
        <v>41026</v>
      </c>
      <c r="H236" s="44">
        <f t="shared" si="64"/>
        <v>2179</v>
      </c>
      <c r="I236" s="44">
        <v>2212</v>
      </c>
      <c r="J236" s="44">
        <f t="shared" ref="J236:J246" si="66">I236-H236</f>
        <v>33</v>
      </c>
      <c r="K236" s="44">
        <f t="shared" ref="K236:K243" si="67">IF(J236&lt;=80,636,IF(AND(J236&gt;=81,J236&lt;=100),840,IF(AND(J236&gt;=101,J236&lt;=200),1455,IF(J236&gt;=201,2681,))))</f>
        <v>636</v>
      </c>
      <c r="L236" s="46">
        <f t="shared" ref="L236:L242" si="68">IF(K236=636,K236*J236,IF(K236=840,80*636+(J236-80)*840,IF(K236=1455,80*636+20*840+(J236-100)*1455,IF(K236=2501,80*636+20*840+100*1455+(J236-200)*2681,))))</f>
        <v>20988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59"/>
        <v>184674</v>
      </c>
      <c r="V236" s="46">
        <f t="shared" ref="V236:V246" si="69">Y235</f>
        <v>0</v>
      </c>
      <c r="W236" s="46">
        <f t="shared" si="65"/>
        <v>184674</v>
      </c>
      <c r="X236" s="70">
        <v>184674</v>
      </c>
      <c r="Y236" s="46">
        <f t="shared" si="53"/>
        <v>0</v>
      </c>
    </row>
    <row r="237" spans="1:25" hidden="1" x14ac:dyDescent="0.25">
      <c r="B237" s="43" t="s">
        <v>37</v>
      </c>
      <c r="C237" s="44">
        <f t="shared" si="61"/>
        <v>21159</v>
      </c>
      <c r="D237" s="44">
        <v>21330</v>
      </c>
      <c r="E237" s="44">
        <f t="shared" si="62"/>
        <v>171</v>
      </c>
      <c r="F237" s="44">
        <v>146</v>
      </c>
      <c r="G237" s="70">
        <f t="shared" si="63"/>
        <v>24966</v>
      </c>
      <c r="H237" s="44">
        <f t="shared" si="64"/>
        <v>2212</v>
      </c>
      <c r="I237" s="44">
        <v>2241</v>
      </c>
      <c r="J237" s="44">
        <f t="shared" si="66"/>
        <v>29</v>
      </c>
      <c r="K237" s="44">
        <f t="shared" si="67"/>
        <v>636</v>
      </c>
      <c r="L237" s="46">
        <f t="shared" si="68"/>
        <v>18444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59"/>
        <v>148463</v>
      </c>
      <c r="V237" s="46">
        <f t="shared" si="69"/>
        <v>0</v>
      </c>
      <c r="W237" s="46">
        <f t="shared" si="65"/>
        <v>148463</v>
      </c>
      <c r="X237" s="70">
        <v>148463</v>
      </c>
      <c r="Y237" s="46">
        <f t="shared" ref="Y237:Y246" si="70">W237-X237</f>
        <v>0</v>
      </c>
    </row>
    <row r="238" spans="1:25" hidden="1" x14ac:dyDescent="0.25">
      <c r="B238" s="43" t="s">
        <v>38</v>
      </c>
      <c r="C238" s="44">
        <f t="shared" si="61"/>
        <v>21330</v>
      </c>
      <c r="D238" s="44">
        <v>21763</v>
      </c>
      <c r="E238" s="44">
        <f t="shared" si="62"/>
        <v>433</v>
      </c>
      <c r="F238" s="44">
        <v>146</v>
      </c>
      <c r="G238" s="70">
        <f t="shared" si="63"/>
        <v>63218</v>
      </c>
      <c r="H238" s="44">
        <f t="shared" si="64"/>
        <v>2241</v>
      </c>
      <c r="I238" s="44">
        <v>2273</v>
      </c>
      <c r="J238" s="44">
        <f t="shared" si="66"/>
        <v>32</v>
      </c>
      <c r="K238" s="44">
        <f t="shared" si="67"/>
        <v>636</v>
      </c>
      <c r="L238" s="46">
        <f t="shared" si="68"/>
        <v>20352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59"/>
        <v>188758</v>
      </c>
      <c r="V238" s="46">
        <f t="shared" si="69"/>
        <v>0</v>
      </c>
      <c r="W238" s="46">
        <f t="shared" si="65"/>
        <v>188758</v>
      </c>
      <c r="X238" s="70">
        <v>188178</v>
      </c>
      <c r="Y238" s="46">
        <f t="shared" si="70"/>
        <v>580</v>
      </c>
    </row>
    <row r="239" spans="1:25" hidden="1" x14ac:dyDescent="0.25">
      <c r="B239" s="43" t="s">
        <v>39</v>
      </c>
      <c r="C239" s="44">
        <f t="shared" si="61"/>
        <v>21763</v>
      </c>
      <c r="D239" s="44">
        <v>21907</v>
      </c>
      <c r="E239" s="44">
        <f t="shared" si="62"/>
        <v>144</v>
      </c>
      <c r="F239" s="44">
        <v>146</v>
      </c>
      <c r="G239" s="70">
        <f t="shared" si="63"/>
        <v>21024</v>
      </c>
      <c r="H239" s="44">
        <f t="shared" si="64"/>
        <v>2273</v>
      </c>
      <c r="I239" s="44">
        <v>2301</v>
      </c>
      <c r="J239" s="44">
        <f t="shared" si="66"/>
        <v>28</v>
      </c>
      <c r="K239" s="44">
        <f t="shared" si="67"/>
        <v>636</v>
      </c>
      <c r="L239" s="46">
        <f t="shared" si="68"/>
        <v>17808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59"/>
        <v>144171</v>
      </c>
      <c r="V239" s="46">
        <f t="shared" si="69"/>
        <v>580</v>
      </c>
      <c r="W239" s="46">
        <f t="shared" si="65"/>
        <v>144751</v>
      </c>
      <c r="X239" s="70">
        <v>144751</v>
      </c>
      <c r="Y239" s="46">
        <f t="shared" si="70"/>
        <v>0</v>
      </c>
    </row>
    <row r="240" spans="1:25" hidden="1" x14ac:dyDescent="0.25">
      <c r="B240" s="43" t="s">
        <v>40</v>
      </c>
      <c r="C240" s="44">
        <f t="shared" si="61"/>
        <v>21907</v>
      </c>
      <c r="D240" s="44">
        <v>22234</v>
      </c>
      <c r="E240" s="44">
        <f t="shared" si="62"/>
        <v>327</v>
      </c>
      <c r="F240" s="44">
        <v>146</v>
      </c>
      <c r="G240" s="70">
        <f t="shared" si="63"/>
        <v>47742</v>
      </c>
      <c r="H240" s="44">
        <f t="shared" si="64"/>
        <v>2301</v>
      </c>
      <c r="I240" s="44">
        <v>2325</v>
      </c>
      <c r="J240" s="44">
        <f t="shared" si="66"/>
        <v>24</v>
      </c>
      <c r="K240" s="44">
        <f t="shared" si="67"/>
        <v>636</v>
      </c>
      <c r="L240" s="46">
        <f t="shared" si="68"/>
        <v>15264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59"/>
        <v>168467</v>
      </c>
      <c r="V240" s="46">
        <f t="shared" si="69"/>
        <v>0</v>
      </c>
      <c r="W240" s="46">
        <f t="shared" si="65"/>
        <v>168467</v>
      </c>
      <c r="X240" s="70">
        <v>168467</v>
      </c>
      <c r="Y240" s="46">
        <f t="shared" si="70"/>
        <v>0</v>
      </c>
    </row>
    <row r="241" spans="1:25" hidden="1" x14ac:dyDescent="0.25">
      <c r="B241" s="43" t="s">
        <v>41</v>
      </c>
      <c r="C241" s="44">
        <f t="shared" si="61"/>
        <v>22234</v>
      </c>
      <c r="D241" s="44">
        <v>22418</v>
      </c>
      <c r="E241" s="44">
        <f t="shared" si="62"/>
        <v>184</v>
      </c>
      <c r="F241" s="44">
        <v>146</v>
      </c>
      <c r="G241" s="70">
        <f t="shared" si="63"/>
        <v>26864</v>
      </c>
      <c r="H241" s="44">
        <f t="shared" si="64"/>
        <v>2325</v>
      </c>
      <c r="I241" s="44">
        <v>2351</v>
      </c>
      <c r="J241" s="44">
        <f t="shared" si="66"/>
        <v>26</v>
      </c>
      <c r="K241" s="44">
        <f t="shared" si="67"/>
        <v>636</v>
      </c>
      <c r="L241" s="46">
        <f t="shared" si="68"/>
        <v>16536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59"/>
        <v>148960</v>
      </c>
      <c r="V241" s="46">
        <f t="shared" si="69"/>
        <v>0</v>
      </c>
      <c r="W241" s="46">
        <f t="shared" si="65"/>
        <v>148960</v>
      </c>
      <c r="X241" s="70">
        <v>148960</v>
      </c>
      <c r="Y241" s="46">
        <f t="shared" si="70"/>
        <v>0</v>
      </c>
    </row>
    <row r="242" spans="1:25" hidden="1" x14ac:dyDescent="0.25">
      <c r="B242" s="43" t="s">
        <v>42</v>
      </c>
      <c r="C242" s="44">
        <f t="shared" si="61"/>
        <v>22418</v>
      </c>
      <c r="D242" s="44">
        <v>22704</v>
      </c>
      <c r="E242" s="44">
        <f t="shared" si="62"/>
        <v>286</v>
      </c>
      <c r="F242" s="44">
        <v>146</v>
      </c>
      <c r="G242" s="70">
        <f t="shared" si="63"/>
        <v>41756</v>
      </c>
      <c r="H242" s="44">
        <f t="shared" si="64"/>
        <v>2351</v>
      </c>
      <c r="I242" s="44">
        <v>2376</v>
      </c>
      <c r="J242" s="44">
        <f t="shared" si="66"/>
        <v>25</v>
      </c>
      <c r="K242" s="44">
        <f t="shared" si="67"/>
        <v>636</v>
      </c>
      <c r="L242" s="46">
        <f t="shared" si="68"/>
        <v>15900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59"/>
        <v>163342</v>
      </c>
      <c r="V242" s="46">
        <f t="shared" si="69"/>
        <v>0</v>
      </c>
      <c r="W242" s="46">
        <f t="shared" si="65"/>
        <v>163342</v>
      </c>
      <c r="X242" s="135"/>
      <c r="Y242" s="46">
        <f t="shared" si="70"/>
        <v>163342</v>
      </c>
    </row>
    <row r="243" spans="1:25" hidden="1" x14ac:dyDescent="0.25">
      <c r="B243" s="43" t="s">
        <v>43</v>
      </c>
      <c r="C243" s="44">
        <f t="shared" si="61"/>
        <v>22704</v>
      </c>
      <c r="D243" s="44">
        <v>23195</v>
      </c>
      <c r="E243" s="44">
        <f t="shared" si="62"/>
        <v>491</v>
      </c>
      <c r="F243" s="44">
        <v>146</v>
      </c>
      <c r="G243" s="70">
        <f t="shared" si="63"/>
        <v>71686</v>
      </c>
      <c r="H243" s="44">
        <f t="shared" si="64"/>
        <v>2376</v>
      </c>
      <c r="I243" s="44">
        <v>2400</v>
      </c>
      <c r="J243" s="44">
        <f t="shared" si="66"/>
        <v>24</v>
      </c>
      <c r="K243" s="44">
        <f t="shared" si="67"/>
        <v>636</v>
      </c>
      <c r="L243" s="46">
        <f>IF(K243=636,K243*J243,IF(K243=840,80*636+(J243-80)*840,IF(K243=1455,80*636+20*840+(J243-100)*1455,IF(K243=2681,80*636+20*840+100*1455+(J243-200)*2681,))))</f>
        <v>15264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59"/>
        <v>192762</v>
      </c>
      <c r="V243" s="46">
        <f t="shared" si="69"/>
        <v>163342</v>
      </c>
      <c r="W243" s="46">
        <f t="shared" si="65"/>
        <v>356104</v>
      </c>
      <c r="X243" s="70">
        <v>356104</v>
      </c>
      <c r="Y243" s="46">
        <f t="shared" si="70"/>
        <v>0</v>
      </c>
    </row>
    <row r="244" spans="1:25" hidden="1" x14ac:dyDescent="0.25">
      <c r="B244" s="43" t="s">
        <v>44</v>
      </c>
      <c r="C244" s="44">
        <f t="shared" si="61"/>
        <v>23195</v>
      </c>
      <c r="D244" s="44">
        <v>23525</v>
      </c>
      <c r="E244" s="44">
        <f t="shared" si="62"/>
        <v>330</v>
      </c>
      <c r="F244" s="44">
        <v>146</v>
      </c>
      <c r="G244" s="70">
        <f t="shared" si="63"/>
        <v>48180</v>
      </c>
      <c r="H244" s="44">
        <f t="shared" si="64"/>
        <v>2400</v>
      </c>
      <c r="I244" s="44">
        <v>2423</v>
      </c>
      <c r="J244" s="44">
        <f t="shared" si="66"/>
        <v>23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14628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59"/>
        <v>168723</v>
      </c>
      <c r="V244" s="46">
        <f t="shared" si="69"/>
        <v>0</v>
      </c>
      <c r="W244" s="46">
        <f t="shared" si="65"/>
        <v>168723</v>
      </c>
      <c r="X244" s="70">
        <v>168723</v>
      </c>
      <c r="Y244" s="46">
        <f t="shared" si="70"/>
        <v>0</v>
      </c>
    </row>
    <row r="245" spans="1:25" hidden="1" x14ac:dyDescent="0.25">
      <c r="B245" s="43" t="s">
        <v>45</v>
      </c>
      <c r="C245" s="44">
        <f t="shared" si="61"/>
        <v>23525</v>
      </c>
      <c r="D245" s="44">
        <v>23667</v>
      </c>
      <c r="E245" s="44">
        <f t="shared" si="62"/>
        <v>142</v>
      </c>
      <c r="F245" s="44">
        <v>146</v>
      </c>
      <c r="G245" s="70">
        <f t="shared" si="63"/>
        <v>20732</v>
      </c>
      <c r="H245" s="44">
        <f t="shared" si="64"/>
        <v>2423</v>
      </c>
      <c r="I245" s="44">
        <v>2451</v>
      </c>
      <c r="J245" s="44">
        <f t="shared" si="66"/>
        <v>28</v>
      </c>
      <c r="K245" s="44">
        <f>IF(J245&lt;=40,636,IF(AND(J245&gt;=41,J245&lt;=80),840,IF(AND(J245&gt;=81,J245&lt;=100),1455,IF(J245&gt;=101,2681,))))</f>
        <v>636</v>
      </c>
      <c r="L245" s="46">
        <f>IF(K245=636,K245*J245,IF(K245=840,40*636+(J245-40)*840,IF(K245=1455,40*636+40*840+(J245-80)*1455,IF(K245=2681,40*636+40*840+20*1455+(J245-100)*2681,))))</f>
        <v>17808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59"/>
        <v>144519</v>
      </c>
      <c r="V245" s="46">
        <f t="shared" si="69"/>
        <v>0</v>
      </c>
      <c r="W245" s="46">
        <f t="shared" si="65"/>
        <v>144519</v>
      </c>
      <c r="X245" s="70">
        <v>144519</v>
      </c>
      <c r="Y245" s="46">
        <f t="shared" si="70"/>
        <v>0</v>
      </c>
    </row>
    <row r="246" spans="1:25" ht="15.75" hidden="1" thickBot="1" x14ac:dyDescent="0.3">
      <c r="B246" s="83" t="s">
        <v>46</v>
      </c>
      <c r="C246" s="84">
        <f t="shared" si="61"/>
        <v>23667</v>
      </c>
      <c r="D246" s="84">
        <v>23788</v>
      </c>
      <c r="E246" s="84">
        <f t="shared" si="62"/>
        <v>121</v>
      </c>
      <c r="F246" s="84">
        <v>146</v>
      </c>
      <c r="G246" s="35">
        <f t="shared" si="63"/>
        <v>17666</v>
      </c>
      <c r="H246" s="84">
        <f t="shared" si="64"/>
        <v>2451</v>
      </c>
      <c r="I246" s="84">
        <v>2472</v>
      </c>
      <c r="J246" s="84">
        <f t="shared" si="66"/>
        <v>21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13356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59"/>
        <v>137090</v>
      </c>
      <c r="V246" s="36">
        <f t="shared" si="69"/>
        <v>0</v>
      </c>
      <c r="W246" s="36">
        <f t="shared" si="65"/>
        <v>137090</v>
      </c>
      <c r="X246" s="35">
        <v>137090</v>
      </c>
      <c r="Y246" s="36">
        <f t="shared" si="70"/>
        <v>0</v>
      </c>
    </row>
    <row r="247" spans="1:25" x14ac:dyDescent="0.25">
      <c r="A247">
        <v>2023</v>
      </c>
      <c r="B247" s="43" t="s">
        <v>35</v>
      </c>
      <c r="C247" s="44">
        <f t="shared" ref="C247:C270" si="71">D246</f>
        <v>23788</v>
      </c>
      <c r="D247" s="44">
        <v>23961</v>
      </c>
      <c r="E247" s="44">
        <f t="shared" ref="E247:E270" si="72">D247-C247</f>
        <v>173</v>
      </c>
      <c r="F247" s="44">
        <v>165</v>
      </c>
      <c r="G247" s="70">
        <f t="shared" ref="G247:G270" si="73">E247*F247</f>
        <v>28545</v>
      </c>
      <c r="H247" s="44">
        <f t="shared" ref="H247:H270" si="74">I246</f>
        <v>2472</v>
      </c>
      <c r="I247" s="44">
        <v>2510</v>
      </c>
      <c r="J247" s="44">
        <f t="shared" ref="J247:J270" si="75">I247-H247</f>
        <v>38</v>
      </c>
      <c r="K247" s="44">
        <f>IF(J247&lt;=40,717,IF(AND(J247&gt;=41,J247&lt;=80),948,IF(AND(J247&gt;=81,J247&lt;=100),1641,IF(J247&gt;=101,3024,))))</f>
        <v>717</v>
      </c>
      <c r="L247" s="46">
        <f>IF(K247=717,K247*J247,IF(K247=948,40*717+(J247-40)*948,IF(K247=1641,40*717+40*948+(J247-80)*1641,IF(K247=3024,40*717+40*948+20*1641+(J247-100)*3024,))))</f>
        <v>27246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59"/>
        <v>194140</v>
      </c>
      <c r="V247" s="46">
        <f t="shared" ref="V247:V270" si="76">Y246</f>
        <v>0</v>
      </c>
      <c r="W247" s="46">
        <f t="shared" ref="W247:W270" si="77">U247+V247</f>
        <v>194140</v>
      </c>
      <c r="X247" s="70">
        <v>194140</v>
      </c>
      <c r="Y247" s="46">
        <f t="shared" ref="Y247:Y270" si="78">W247-X247</f>
        <v>0</v>
      </c>
    </row>
    <row r="248" spans="1:25" x14ac:dyDescent="0.25">
      <c r="B248" s="43" t="s">
        <v>36</v>
      </c>
      <c r="C248" s="44">
        <f t="shared" si="71"/>
        <v>23961</v>
      </c>
      <c r="D248" s="44">
        <v>24215</v>
      </c>
      <c r="E248" s="44">
        <f t="shared" si="72"/>
        <v>254</v>
      </c>
      <c r="F248" s="44">
        <v>165</v>
      </c>
      <c r="G248" s="70">
        <f t="shared" si="73"/>
        <v>41910</v>
      </c>
      <c r="H248" s="44">
        <f t="shared" si="74"/>
        <v>2510</v>
      </c>
      <c r="I248" s="44">
        <v>2526</v>
      </c>
      <c r="J248" s="44">
        <f t="shared" si="75"/>
        <v>16</v>
      </c>
      <c r="K248" s="44">
        <f t="shared" ref="K248:K258" si="79">IF(J248&lt;=40,717,IF(AND(J248&gt;=41,J248&lt;=80),948,IF(AND(J248&gt;=81,J248&lt;=100),1641,IF(J248&gt;=101,3024,))))</f>
        <v>717</v>
      </c>
      <c r="L248" s="46">
        <f t="shared" ref="L248:L258" si="80">IF(K248=717,K248*J248,IF(K248=948,40*717+(J248-40)*948,IF(K248=1641,40*717+40*948+(J248-80)*1641,IF(K248=3024,40*717+40*948+20*1641+(J248-100)*3024,))))</f>
        <v>11472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59"/>
        <v>191798</v>
      </c>
      <c r="V248" s="46">
        <f t="shared" si="76"/>
        <v>0</v>
      </c>
      <c r="W248" s="46">
        <f t="shared" si="77"/>
        <v>191798</v>
      </c>
      <c r="X248" s="135">
        <v>191798</v>
      </c>
      <c r="Y248" s="46">
        <f t="shared" si="78"/>
        <v>0</v>
      </c>
    </row>
    <row r="249" spans="1:25" x14ac:dyDescent="0.25">
      <c r="B249" s="43" t="s">
        <v>37</v>
      </c>
      <c r="C249" s="44">
        <f t="shared" si="71"/>
        <v>24215</v>
      </c>
      <c r="D249" s="44">
        <v>24340</v>
      </c>
      <c r="E249" s="44">
        <f t="shared" si="72"/>
        <v>125</v>
      </c>
      <c r="F249" s="44">
        <v>165</v>
      </c>
      <c r="G249" s="70">
        <f t="shared" si="73"/>
        <v>20625</v>
      </c>
      <c r="H249" s="44">
        <f t="shared" si="74"/>
        <v>2526</v>
      </c>
      <c r="I249" s="44">
        <v>2547</v>
      </c>
      <c r="J249" s="44">
        <f t="shared" si="75"/>
        <v>21</v>
      </c>
      <c r="K249" s="44">
        <f t="shared" si="79"/>
        <v>717</v>
      </c>
      <c r="L249" s="46">
        <f t="shared" si="80"/>
        <v>15057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59"/>
        <v>174118</v>
      </c>
      <c r="V249" s="46">
        <f t="shared" si="76"/>
        <v>0</v>
      </c>
      <c r="W249" s="46">
        <f t="shared" si="77"/>
        <v>174118</v>
      </c>
      <c r="X249" s="70">
        <v>174118</v>
      </c>
      <c r="Y249" s="46">
        <f t="shared" si="78"/>
        <v>0</v>
      </c>
    </row>
    <row r="250" spans="1:25" x14ac:dyDescent="0.25">
      <c r="B250" s="43" t="s">
        <v>38</v>
      </c>
      <c r="C250" s="44">
        <f t="shared" si="71"/>
        <v>24340</v>
      </c>
      <c r="D250" s="44">
        <v>24475</v>
      </c>
      <c r="E250" s="44">
        <f t="shared" si="72"/>
        <v>135</v>
      </c>
      <c r="F250" s="44">
        <v>165</v>
      </c>
      <c r="G250" s="70">
        <f t="shared" si="73"/>
        <v>22275</v>
      </c>
      <c r="H250" s="44">
        <f t="shared" si="74"/>
        <v>2547</v>
      </c>
      <c r="I250" s="44">
        <v>2591</v>
      </c>
      <c r="J250" s="44">
        <f t="shared" si="75"/>
        <v>44</v>
      </c>
      <c r="K250" s="44">
        <f t="shared" si="79"/>
        <v>948</v>
      </c>
      <c r="L250" s="46">
        <f t="shared" si="80"/>
        <v>32472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59"/>
        <v>193262</v>
      </c>
      <c r="V250" s="46">
        <f t="shared" si="76"/>
        <v>0</v>
      </c>
      <c r="W250" s="46">
        <f t="shared" si="77"/>
        <v>193262</v>
      </c>
      <c r="X250" s="70">
        <v>193262</v>
      </c>
      <c r="Y250" s="46">
        <f t="shared" si="78"/>
        <v>0</v>
      </c>
    </row>
    <row r="251" spans="1:25" x14ac:dyDescent="0.25">
      <c r="B251" s="43" t="s">
        <v>39</v>
      </c>
      <c r="C251" s="44">
        <f t="shared" si="71"/>
        <v>24475</v>
      </c>
      <c r="D251" s="44">
        <v>24607</v>
      </c>
      <c r="E251" s="44">
        <f t="shared" si="72"/>
        <v>132</v>
      </c>
      <c r="F251" s="44">
        <v>169</v>
      </c>
      <c r="G251" s="70">
        <f t="shared" si="73"/>
        <v>22308</v>
      </c>
      <c r="H251" s="44">
        <f t="shared" si="74"/>
        <v>2591</v>
      </c>
      <c r="I251" s="44">
        <v>2609</v>
      </c>
      <c r="J251" s="44">
        <f t="shared" si="75"/>
        <v>18</v>
      </c>
      <c r="K251" s="44">
        <f t="shared" si="79"/>
        <v>717</v>
      </c>
      <c r="L251" s="46">
        <f t="shared" si="80"/>
        <v>12906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59"/>
        <v>173787</v>
      </c>
      <c r="V251" s="46">
        <f t="shared" si="76"/>
        <v>0</v>
      </c>
      <c r="W251" s="46">
        <f t="shared" si="77"/>
        <v>173787</v>
      </c>
      <c r="X251" s="70">
        <v>173787</v>
      </c>
      <c r="Y251" s="46">
        <f t="shared" si="78"/>
        <v>0</v>
      </c>
    </row>
    <row r="252" spans="1:25" x14ac:dyDescent="0.25">
      <c r="B252" s="43" t="s">
        <v>40</v>
      </c>
      <c r="C252" s="44">
        <f t="shared" si="71"/>
        <v>24607</v>
      </c>
      <c r="D252" s="44">
        <v>24734</v>
      </c>
      <c r="E252" s="44">
        <f t="shared" si="72"/>
        <v>127</v>
      </c>
      <c r="F252" s="44">
        <v>165</v>
      </c>
      <c r="G252" s="70">
        <f t="shared" si="73"/>
        <v>20955</v>
      </c>
      <c r="H252" s="44">
        <f t="shared" si="74"/>
        <v>2609</v>
      </c>
      <c r="I252" s="44">
        <v>2627</v>
      </c>
      <c r="J252" s="44">
        <f t="shared" si="75"/>
        <v>18</v>
      </c>
      <c r="K252" s="44">
        <f t="shared" si="79"/>
        <v>717</v>
      </c>
      <c r="L252" s="46">
        <f t="shared" si="80"/>
        <v>12906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59"/>
        <v>172451</v>
      </c>
      <c r="V252" s="46">
        <f t="shared" si="76"/>
        <v>0</v>
      </c>
      <c r="W252" s="46">
        <f t="shared" si="77"/>
        <v>172451</v>
      </c>
      <c r="X252" s="70">
        <v>172451</v>
      </c>
      <c r="Y252" s="46">
        <f t="shared" si="78"/>
        <v>0</v>
      </c>
    </row>
    <row r="253" spans="1:25" x14ac:dyDescent="0.25">
      <c r="B253" s="43" t="s">
        <v>41</v>
      </c>
      <c r="C253" s="44">
        <f t="shared" si="71"/>
        <v>24734</v>
      </c>
      <c r="D253" s="44">
        <v>24906</v>
      </c>
      <c r="E253" s="44">
        <f t="shared" si="72"/>
        <v>172</v>
      </c>
      <c r="F253" s="44">
        <v>165</v>
      </c>
      <c r="G253" s="70">
        <f t="shared" si="73"/>
        <v>28380</v>
      </c>
      <c r="H253" s="44">
        <f t="shared" si="74"/>
        <v>2627</v>
      </c>
      <c r="I253" s="44">
        <v>2642</v>
      </c>
      <c r="J253" s="44">
        <f t="shared" si="75"/>
        <v>15</v>
      </c>
      <c r="K253" s="44">
        <f t="shared" si="79"/>
        <v>717</v>
      </c>
      <c r="L253" s="46">
        <f t="shared" si="80"/>
        <v>10755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59"/>
        <v>177713</v>
      </c>
      <c r="V253" s="46">
        <f t="shared" si="76"/>
        <v>0</v>
      </c>
      <c r="W253" s="46">
        <f t="shared" si="77"/>
        <v>177713</v>
      </c>
      <c r="X253" s="70">
        <v>177713</v>
      </c>
      <c r="Y253" s="46">
        <f t="shared" si="78"/>
        <v>0</v>
      </c>
    </row>
    <row r="254" spans="1:25" x14ac:dyDescent="0.25">
      <c r="B254" s="43" t="s">
        <v>42</v>
      </c>
      <c r="C254" s="44">
        <f t="shared" si="71"/>
        <v>24906</v>
      </c>
      <c r="D254" s="44">
        <v>25039</v>
      </c>
      <c r="E254" s="44">
        <f t="shared" si="72"/>
        <v>133</v>
      </c>
      <c r="F254" s="44">
        <v>165</v>
      </c>
      <c r="G254" s="70">
        <f t="shared" si="73"/>
        <v>21945</v>
      </c>
      <c r="H254" s="44">
        <f t="shared" si="74"/>
        <v>2642</v>
      </c>
      <c r="I254" s="44">
        <v>2660</v>
      </c>
      <c r="J254" s="44">
        <f t="shared" si="75"/>
        <v>18</v>
      </c>
      <c r="K254" s="44">
        <f t="shared" si="79"/>
        <v>717</v>
      </c>
      <c r="L254" s="46">
        <f t="shared" si="80"/>
        <v>12906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59"/>
        <v>173453</v>
      </c>
      <c r="V254" s="46">
        <f t="shared" si="76"/>
        <v>0</v>
      </c>
      <c r="W254" s="46">
        <f t="shared" si="77"/>
        <v>173453</v>
      </c>
      <c r="X254" s="70">
        <v>173453</v>
      </c>
      <c r="Y254" s="46">
        <f t="shared" si="78"/>
        <v>0</v>
      </c>
    </row>
    <row r="255" spans="1:25" x14ac:dyDescent="0.25">
      <c r="B255" s="43" t="s">
        <v>43</v>
      </c>
      <c r="C255" s="44">
        <f t="shared" si="71"/>
        <v>25039</v>
      </c>
      <c r="D255" s="44">
        <v>25150</v>
      </c>
      <c r="E255" s="44">
        <f t="shared" si="72"/>
        <v>111</v>
      </c>
      <c r="F255" s="44">
        <v>165</v>
      </c>
      <c r="G255" s="70">
        <f t="shared" si="73"/>
        <v>18315</v>
      </c>
      <c r="H255" s="44">
        <f t="shared" si="74"/>
        <v>2660</v>
      </c>
      <c r="I255" s="44">
        <v>2679</v>
      </c>
      <c r="J255" s="44">
        <f t="shared" si="75"/>
        <v>19</v>
      </c>
      <c r="K255" s="44">
        <f t="shared" si="79"/>
        <v>717</v>
      </c>
      <c r="L255" s="46">
        <f t="shared" si="80"/>
        <v>13623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59"/>
        <v>170560</v>
      </c>
      <c r="V255" s="46">
        <f t="shared" si="76"/>
        <v>0</v>
      </c>
      <c r="W255" s="46">
        <f t="shared" si="77"/>
        <v>170560</v>
      </c>
      <c r="X255" s="70">
        <v>170560</v>
      </c>
      <c r="Y255" s="46">
        <f t="shared" si="78"/>
        <v>0</v>
      </c>
    </row>
    <row r="256" spans="1:25" x14ac:dyDescent="0.25">
      <c r="B256" s="43" t="s">
        <v>44</v>
      </c>
      <c r="C256" s="44">
        <f t="shared" si="71"/>
        <v>25150</v>
      </c>
      <c r="D256" s="44">
        <v>25364</v>
      </c>
      <c r="E256" s="44">
        <f t="shared" si="72"/>
        <v>214</v>
      </c>
      <c r="F256" s="44">
        <v>165</v>
      </c>
      <c r="G256" s="70">
        <f t="shared" si="73"/>
        <v>35310</v>
      </c>
      <c r="H256" s="44">
        <f t="shared" si="74"/>
        <v>2679</v>
      </c>
      <c r="I256" s="44">
        <v>2699</v>
      </c>
      <c r="J256" s="44">
        <f t="shared" si="75"/>
        <v>20</v>
      </c>
      <c r="K256" s="44">
        <f t="shared" si="79"/>
        <v>717</v>
      </c>
      <c r="L256" s="46">
        <f t="shared" si="80"/>
        <v>14340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59"/>
        <v>188329</v>
      </c>
      <c r="V256" s="46">
        <f t="shared" si="76"/>
        <v>0</v>
      </c>
      <c r="W256" s="46">
        <f t="shared" si="77"/>
        <v>188329</v>
      </c>
      <c r="X256" s="70">
        <v>188329</v>
      </c>
      <c r="Y256" s="46">
        <f t="shared" si="78"/>
        <v>0</v>
      </c>
    </row>
    <row r="257" spans="1:25" x14ac:dyDescent="0.25">
      <c r="B257" s="43" t="s">
        <v>45</v>
      </c>
      <c r="C257" s="44">
        <f t="shared" si="71"/>
        <v>25364</v>
      </c>
      <c r="D257" s="44">
        <v>25555</v>
      </c>
      <c r="E257" s="44">
        <f t="shared" si="72"/>
        <v>191</v>
      </c>
      <c r="F257" s="44">
        <v>165</v>
      </c>
      <c r="G257" s="70">
        <f t="shared" si="73"/>
        <v>31515</v>
      </c>
      <c r="H257" s="44">
        <f t="shared" si="74"/>
        <v>2699</v>
      </c>
      <c r="I257" s="44">
        <v>2720</v>
      </c>
      <c r="J257" s="44">
        <f t="shared" si="75"/>
        <v>21</v>
      </c>
      <c r="K257" s="44">
        <f t="shared" si="79"/>
        <v>717</v>
      </c>
      <c r="L257" s="46">
        <f t="shared" si="80"/>
        <v>15057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59"/>
        <v>185304</v>
      </c>
      <c r="V257" s="46">
        <f t="shared" si="76"/>
        <v>0</v>
      </c>
      <c r="W257" s="46">
        <f t="shared" si="77"/>
        <v>185304</v>
      </c>
      <c r="X257" s="70">
        <v>185304</v>
      </c>
      <c r="Y257" s="46">
        <f t="shared" si="78"/>
        <v>0</v>
      </c>
    </row>
    <row r="258" spans="1:25" ht="15.75" thickBot="1" x14ac:dyDescent="0.3">
      <c r="B258" s="43" t="s">
        <v>46</v>
      </c>
      <c r="C258" s="44">
        <f t="shared" si="71"/>
        <v>25555</v>
      </c>
      <c r="D258" s="44">
        <v>25834</v>
      </c>
      <c r="E258" s="44">
        <f t="shared" si="72"/>
        <v>279</v>
      </c>
      <c r="F258" s="44">
        <v>165</v>
      </c>
      <c r="G258" s="70">
        <f t="shared" si="73"/>
        <v>46035</v>
      </c>
      <c r="H258" s="44">
        <f t="shared" si="74"/>
        <v>2720</v>
      </c>
      <c r="I258" s="44">
        <v>2742</v>
      </c>
      <c r="J258" s="44">
        <f t="shared" si="75"/>
        <v>22</v>
      </c>
      <c r="K258" s="44">
        <f t="shared" si="79"/>
        <v>717</v>
      </c>
      <c r="L258" s="46">
        <f t="shared" si="80"/>
        <v>15774</v>
      </c>
      <c r="M258" s="70">
        <v>4910</v>
      </c>
      <c r="N258" s="70">
        <v>11037</v>
      </c>
      <c r="O258" s="70"/>
      <c r="P258" s="70"/>
      <c r="Q258" s="70"/>
      <c r="R258" s="70"/>
      <c r="S258" s="70">
        <v>122853</v>
      </c>
      <c r="T258" s="70"/>
      <c r="U258" s="70">
        <f t="shared" si="59"/>
        <v>200609</v>
      </c>
      <c r="V258" s="46">
        <f t="shared" si="76"/>
        <v>0</v>
      </c>
      <c r="W258" s="46">
        <f t="shared" si="77"/>
        <v>200609</v>
      </c>
      <c r="X258" s="70">
        <v>200609</v>
      </c>
      <c r="Y258" s="241">
        <f t="shared" si="78"/>
        <v>0</v>
      </c>
    </row>
    <row r="259" spans="1:25" ht="15.75" thickBot="1" x14ac:dyDescent="0.3">
      <c r="A259">
        <v>2024</v>
      </c>
      <c r="B259" s="195" t="s">
        <v>35</v>
      </c>
      <c r="C259" s="175">
        <f t="shared" si="71"/>
        <v>25834</v>
      </c>
      <c r="D259" s="175">
        <v>26019</v>
      </c>
      <c r="E259" s="175">
        <f t="shared" si="72"/>
        <v>185</v>
      </c>
      <c r="F259" s="175">
        <v>171</v>
      </c>
      <c r="G259" s="177">
        <f t="shared" si="73"/>
        <v>31635</v>
      </c>
      <c r="H259" s="175">
        <f t="shared" si="74"/>
        <v>2742</v>
      </c>
      <c r="I259" s="175">
        <v>2765</v>
      </c>
      <c r="J259" s="175">
        <f t="shared" si="75"/>
        <v>23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17135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198515</v>
      </c>
      <c r="V259" s="176">
        <f t="shared" si="76"/>
        <v>0</v>
      </c>
      <c r="W259" s="176">
        <f t="shared" si="77"/>
        <v>198515</v>
      </c>
      <c r="X259" s="240"/>
      <c r="Y259" s="176">
        <f t="shared" si="78"/>
        <v>198515</v>
      </c>
    </row>
    <row r="260" spans="1:25" hidden="1" x14ac:dyDescent="0.25">
      <c r="B260" s="224" t="s">
        <v>36</v>
      </c>
      <c r="C260" s="225">
        <f>D259</f>
        <v>26019</v>
      </c>
      <c r="D260" s="225"/>
      <c r="E260" s="225">
        <f t="shared" si="72"/>
        <v>-26019</v>
      </c>
      <c r="F260" s="225">
        <v>171</v>
      </c>
      <c r="G260" s="223">
        <f t="shared" si="73"/>
        <v>-4449249</v>
      </c>
      <c r="H260" s="225">
        <f t="shared" si="74"/>
        <v>2765</v>
      </c>
      <c r="I260" s="225"/>
      <c r="J260" s="225">
        <f t="shared" si="75"/>
        <v>-2765</v>
      </c>
      <c r="K260" s="225">
        <f t="shared" ref="K260:K270" si="81">IF(J260&lt;=40,745,IF(AND(J260&gt;=41,J260&lt;=80),985,IF(AND(J260&gt;=81,J260&lt;=100),1705,IF(J260&gt;=101,3142,))))</f>
        <v>745</v>
      </c>
      <c r="L260" s="226">
        <f t="shared" ref="L260:L270" si="82">IF(K260=745,K260*J260,IF(K260=985,40*745+(J260-40)*985,IF(K260=1705,40*745+40*985+(J260-80)*1705,IF(K260=3142,40*745+40*985+20*1705+(J260-100)*3142,))))</f>
        <v>-2059925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83">G260+L260+M260+N260++O260+P260+Q260+R260+S260+T260</f>
        <v>-6359429</v>
      </c>
      <c r="V260" s="226">
        <f t="shared" si="76"/>
        <v>198515</v>
      </c>
      <c r="W260" s="226">
        <f t="shared" si="77"/>
        <v>-6160914</v>
      </c>
      <c r="X260" s="227"/>
      <c r="Y260" s="226">
        <f t="shared" si="78"/>
        <v>-6160914</v>
      </c>
    </row>
    <row r="261" spans="1:25" hidden="1" x14ac:dyDescent="0.25">
      <c r="B261" s="224" t="s">
        <v>37</v>
      </c>
      <c r="C261" s="225">
        <f t="shared" si="71"/>
        <v>0</v>
      </c>
      <c r="D261" s="225"/>
      <c r="E261" s="225">
        <f t="shared" si="72"/>
        <v>0</v>
      </c>
      <c r="F261" s="225">
        <v>171</v>
      </c>
      <c r="G261" s="223">
        <f t="shared" si="73"/>
        <v>0</v>
      </c>
      <c r="H261" s="225">
        <f t="shared" si="74"/>
        <v>0</v>
      </c>
      <c r="I261" s="225"/>
      <c r="J261" s="225">
        <f t="shared" si="75"/>
        <v>0</v>
      </c>
      <c r="K261" s="225">
        <f t="shared" si="81"/>
        <v>745</v>
      </c>
      <c r="L261" s="226">
        <f t="shared" si="82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83"/>
        <v>149745</v>
      </c>
      <c r="V261" s="226">
        <f t="shared" si="76"/>
        <v>-6160914</v>
      </c>
      <c r="W261" s="226">
        <f t="shared" si="77"/>
        <v>-6011169</v>
      </c>
      <c r="X261" s="227"/>
      <c r="Y261" s="226">
        <f t="shared" si="78"/>
        <v>-6011169</v>
      </c>
    </row>
    <row r="262" spans="1:25" hidden="1" x14ac:dyDescent="0.25">
      <c r="B262" s="224" t="s">
        <v>38</v>
      </c>
      <c r="C262" s="225">
        <f t="shared" si="71"/>
        <v>0</v>
      </c>
      <c r="D262" s="225"/>
      <c r="E262" s="225">
        <f t="shared" si="72"/>
        <v>0</v>
      </c>
      <c r="F262" s="225">
        <v>171</v>
      </c>
      <c r="G262" s="223">
        <f t="shared" si="73"/>
        <v>0</v>
      </c>
      <c r="H262" s="225">
        <f t="shared" si="74"/>
        <v>0</v>
      </c>
      <c r="I262" s="225"/>
      <c r="J262" s="225">
        <f t="shared" si="75"/>
        <v>0</v>
      </c>
      <c r="K262" s="225">
        <f t="shared" si="81"/>
        <v>745</v>
      </c>
      <c r="L262" s="226">
        <f t="shared" si="82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83"/>
        <v>149745</v>
      </c>
      <c r="V262" s="226">
        <f t="shared" si="76"/>
        <v>-6011169</v>
      </c>
      <c r="W262" s="226">
        <f t="shared" si="77"/>
        <v>-5861424</v>
      </c>
      <c r="X262" s="227"/>
      <c r="Y262" s="226">
        <f t="shared" si="78"/>
        <v>-5861424</v>
      </c>
    </row>
    <row r="263" spans="1:25" hidden="1" x14ac:dyDescent="0.25">
      <c r="B263" s="224" t="s">
        <v>39</v>
      </c>
      <c r="C263" s="225">
        <f t="shared" si="71"/>
        <v>0</v>
      </c>
      <c r="D263" s="225"/>
      <c r="E263" s="225">
        <f t="shared" si="72"/>
        <v>0</v>
      </c>
      <c r="F263" s="225">
        <v>171</v>
      </c>
      <c r="G263" s="223">
        <f t="shared" si="73"/>
        <v>0</v>
      </c>
      <c r="H263" s="225">
        <f t="shared" si="74"/>
        <v>0</v>
      </c>
      <c r="I263" s="225"/>
      <c r="J263" s="225">
        <f t="shared" si="75"/>
        <v>0</v>
      </c>
      <c r="K263" s="225">
        <f t="shared" si="81"/>
        <v>745</v>
      </c>
      <c r="L263" s="226">
        <f t="shared" si="82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83"/>
        <v>149745</v>
      </c>
      <c r="V263" s="226">
        <f t="shared" si="76"/>
        <v>-5861424</v>
      </c>
      <c r="W263" s="226">
        <f t="shared" si="77"/>
        <v>-5711679</v>
      </c>
      <c r="X263" s="227"/>
      <c r="Y263" s="226">
        <f t="shared" si="78"/>
        <v>-5711679</v>
      </c>
    </row>
    <row r="264" spans="1:25" hidden="1" x14ac:dyDescent="0.25">
      <c r="B264" s="224" t="s">
        <v>40</v>
      </c>
      <c r="C264" s="225">
        <f t="shared" si="71"/>
        <v>0</v>
      </c>
      <c r="D264" s="225"/>
      <c r="E264" s="225">
        <f t="shared" si="72"/>
        <v>0</v>
      </c>
      <c r="F264" s="225">
        <v>171</v>
      </c>
      <c r="G264" s="223">
        <f t="shared" si="73"/>
        <v>0</v>
      </c>
      <c r="H264" s="225">
        <f t="shared" si="74"/>
        <v>0</v>
      </c>
      <c r="I264" s="225"/>
      <c r="J264" s="225">
        <f t="shared" si="75"/>
        <v>0</v>
      </c>
      <c r="K264" s="225">
        <f t="shared" si="81"/>
        <v>745</v>
      </c>
      <c r="L264" s="226">
        <f t="shared" si="82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83"/>
        <v>149745</v>
      </c>
      <c r="V264" s="226">
        <f t="shared" si="76"/>
        <v>-5711679</v>
      </c>
      <c r="W264" s="226">
        <f t="shared" si="77"/>
        <v>-5561934</v>
      </c>
      <c r="X264" s="227"/>
      <c r="Y264" s="226">
        <f t="shared" si="78"/>
        <v>-5561934</v>
      </c>
    </row>
    <row r="265" spans="1:25" s="199" customFormat="1" hidden="1" x14ac:dyDescent="0.25">
      <c r="A265"/>
      <c r="B265" s="224" t="s">
        <v>41</v>
      </c>
      <c r="C265" s="225">
        <f t="shared" si="71"/>
        <v>0</v>
      </c>
      <c r="D265" s="225"/>
      <c r="E265" s="225">
        <f t="shared" si="72"/>
        <v>0</v>
      </c>
      <c r="F265" s="225">
        <v>171</v>
      </c>
      <c r="G265" s="223">
        <f t="shared" si="73"/>
        <v>0</v>
      </c>
      <c r="H265" s="225">
        <f t="shared" si="74"/>
        <v>0</v>
      </c>
      <c r="I265" s="225"/>
      <c r="J265" s="225">
        <f t="shared" si="75"/>
        <v>0</v>
      </c>
      <c r="K265" s="225">
        <f t="shared" si="81"/>
        <v>745</v>
      </c>
      <c r="L265" s="226">
        <f t="shared" si="82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83"/>
        <v>149745</v>
      </c>
      <c r="V265" s="226">
        <f t="shared" si="76"/>
        <v>-5561934</v>
      </c>
      <c r="W265" s="226">
        <f t="shared" si="77"/>
        <v>-5412189</v>
      </c>
      <c r="X265" s="227"/>
      <c r="Y265" s="226">
        <f t="shared" si="78"/>
        <v>-5412189</v>
      </c>
    </row>
    <row r="266" spans="1:25" hidden="1" x14ac:dyDescent="0.25">
      <c r="B266" s="224" t="s">
        <v>42</v>
      </c>
      <c r="C266" s="225">
        <f t="shared" si="71"/>
        <v>0</v>
      </c>
      <c r="D266" s="225"/>
      <c r="E266" s="225">
        <f t="shared" si="72"/>
        <v>0</v>
      </c>
      <c r="F266" s="225">
        <v>171</v>
      </c>
      <c r="G266" s="223">
        <f t="shared" si="73"/>
        <v>0</v>
      </c>
      <c r="H266" s="225">
        <f t="shared" si="74"/>
        <v>0</v>
      </c>
      <c r="I266" s="225"/>
      <c r="J266" s="225">
        <f t="shared" si="75"/>
        <v>0</v>
      </c>
      <c r="K266" s="225">
        <f t="shared" si="81"/>
        <v>745</v>
      </c>
      <c r="L266" s="226">
        <f t="shared" si="82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83"/>
        <v>149745</v>
      </c>
      <c r="V266" s="226">
        <f t="shared" si="76"/>
        <v>-5412189</v>
      </c>
      <c r="W266" s="226">
        <f t="shared" si="77"/>
        <v>-5262444</v>
      </c>
      <c r="X266" s="227"/>
      <c r="Y266" s="226">
        <f t="shared" si="78"/>
        <v>-5262444</v>
      </c>
    </row>
    <row r="267" spans="1:25" hidden="1" x14ac:dyDescent="0.25">
      <c r="B267" s="224" t="s">
        <v>43</v>
      </c>
      <c r="C267" s="225">
        <f t="shared" si="71"/>
        <v>0</v>
      </c>
      <c r="D267" s="225"/>
      <c r="E267" s="225">
        <f t="shared" si="72"/>
        <v>0</v>
      </c>
      <c r="F267" s="225">
        <v>171</v>
      </c>
      <c r="G267" s="223">
        <f t="shared" si="73"/>
        <v>0</v>
      </c>
      <c r="H267" s="225">
        <f t="shared" si="74"/>
        <v>0</v>
      </c>
      <c r="I267" s="225"/>
      <c r="J267" s="225">
        <f t="shared" si="75"/>
        <v>0</v>
      </c>
      <c r="K267" s="225">
        <f t="shared" si="81"/>
        <v>745</v>
      </c>
      <c r="L267" s="226">
        <f t="shared" si="82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83"/>
        <v>149745</v>
      </c>
      <c r="V267" s="226">
        <f t="shared" si="76"/>
        <v>-5262444</v>
      </c>
      <c r="W267" s="226">
        <f t="shared" si="77"/>
        <v>-5112699</v>
      </c>
      <c r="X267" s="227"/>
      <c r="Y267" s="226">
        <f t="shared" si="78"/>
        <v>-5112699</v>
      </c>
    </row>
    <row r="268" spans="1:25" hidden="1" x14ac:dyDescent="0.25">
      <c r="B268" s="224" t="s">
        <v>44</v>
      </c>
      <c r="C268" s="225">
        <f t="shared" si="71"/>
        <v>0</v>
      </c>
      <c r="D268" s="225"/>
      <c r="E268" s="225">
        <f t="shared" si="72"/>
        <v>0</v>
      </c>
      <c r="F268" s="225">
        <v>171</v>
      </c>
      <c r="G268" s="223">
        <f t="shared" si="73"/>
        <v>0</v>
      </c>
      <c r="H268" s="225">
        <f t="shared" si="74"/>
        <v>0</v>
      </c>
      <c r="I268" s="225"/>
      <c r="J268" s="225">
        <f t="shared" si="75"/>
        <v>0</v>
      </c>
      <c r="K268" s="225">
        <f t="shared" si="81"/>
        <v>745</v>
      </c>
      <c r="L268" s="226">
        <f t="shared" si="82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83"/>
        <v>149745</v>
      </c>
      <c r="V268" s="226">
        <f t="shared" si="76"/>
        <v>-5112699</v>
      </c>
      <c r="W268" s="226">
        <f t="shared" si="77"/>
        <v>-4962954</v>
      </c>
      <c r="X268" s="227"/>
      <c r="Y268" s="226">
        <f t="shared" si="78"/>
        <v>-4962954</v>
      </c>
    </row>
    <row r="269" spans="1:25" ht="15.75" hidden="1" thickBot="1" x14ac:dyDescent="0.3">
      <c r="B269" s="224" t="s">
        <v>45</v>
      </c>
      <c r="C269" s="225">
        <f t="shared" si="71"/>
        <v>0</v>
      </c>
      <c r="D269" s="225"/>
      <c r="E269" s="225">
        <f t="shared" si="72"/>
        <v>0</v>
      </c>
      <c r="F269" s="225">
        <v>171</v>
      </c>
      <c r="G269" s="223">
        <f t="shared" si="73"/>
        <v>0</v>
      </c>
      <c r="H269" s="225">
        <f t="shared" si="74"/>
        <v>0</v>
      </c>
      <c r="I269" s="225"/>
      <c r="J269" s="225">
        <f t="shared" si="75"/>
        <v>0</v>
      </c>
      <c r="K269" s="225">
        <f t="shared" si="81"/>
        <v>745</v>
      </c>
      <c r="L269" s="226">
        <f t="shared" si="82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83"/>
        <v>149745</v>
      </c>
      <c r="V269" s="226">
        <f t="shared" si="76"/>
        <v>-4962954</v>
      </c>
      <c r="W269" s="226">
        <f t="shared" si="77"/>
        <v>-4813209</v>
      </c>
      <c r="X269" s="227"/>
      <c r="Y269" s="226">
        <f t="shared" si="78"/>
        <v>-4813209</v>
      </c>
    </row>
    <row r="270" spans="1:25" ht="15.75" hidden="1" thickBot="1" x14ac:dyDescent="0.3">
      <c r="B270" s="195" t="s">
        <v>46</v>
      </c>
      <c r="C270" s="175">
        <f t="shared" si="71"/>
        <v>0</v>
      </c>
      <c r="D270" s="175"/>
      <c r="E270" s="175">
        <f t="shared" si="72"/>
        <v>0</v>
      </c>
      <c r="F270" s="175">
        <f>F269</f>
        <v>171</v>
      </c>
      <c r="G270" s="177">
        <f t="shared" si="73"/>
        <v>0</v>
      </c>
      <c r="H270" s="175">
        <f t="shared" si="74"/>
        <v>0</v>
      </c>
      <c r="I270" s="175"/>
      <c r="J270" s="175">
        <f t="shared" si="75"/>
        <v>0</v>
      </c>
      <c r="K270" s="225">
        <f t="shared" si="81"/>
        <v>745</v>
      </c>
      <c r="L270" s="226">
        <f t="shared" si="82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83"/>
        <v>149745</v>
      </c>
      <c r="V270" s="176">
        <f t="shared" si="76"/>
        <v>-4813209</v>
      </c>
      <c r="W270" s="176">
        <f t="shared" si="77"/>
        <v>-4663464</v>
      </c>
      <c r="X270" s="177"/>
      <c r="Y270" s="176">
        <f t="shared" si="78"/>
        <v>-4663464</v>
      </c>
    </row>
    <row r="273" spans="8:10" ht="15.75" thickBot="1" x14ac:dyDescent="0.3"/>
    <row r="274" spans="8:10" ht="15" customHeight="1" thickBot="1" x14ac:dyDescent="0.3">
      <c r="H274" s="262" t="s">
        <v>166</v>
      </c>
      <c r="I274" s="263"/>
      <c r="J274" s="264"/>
    </row>
    <row r="275" spans="8:10" x14ac:dyDescent="0.25">
      <c r="H275" s="204" t="s">
        <v>109</v>
      </c>
      <c r="I275" s="205"/>
      <c r="J275" s="153">
        <v>717</v>
      </c>
    </row>
    <row r="276" spans="8:10" ht="15.75" thickBot="1" x14ac:dyDescent="0.3">
      <c r="H276" s="206" t="s">
        <v>110</v>
      </c>
      <c r="I276" s="207"/>
      <c r="J276" s="154">
        <v>4910</v>
      </c>
    </row>
    <row r="277" spans="8:10" ht="15.75" thickBot="1" x14ac:dyDescent="0.3">
      <c r="H277" s="260" t="s">
        <v>157</v>
      </c>
      <c r="I277" s="265"/>
      <c r="J277" s="261"/>
    </row>
    <row r="278" spans="8:10" ht="15.75" thickBot="1" x14ac:dyDescent="0.3">
      <c r="H278" s="260" t="s">
        <v>111</v>
      </c>
      <c r="I278" s="261"/>
      <c r="J278" s="155" t="s">
        <v>112</v>
      </c>
    </row>
    <row r="279" spans="8:10" x14ac:dyDescent="0.25">
      <c r="H279" s="208">
        <v>1</v>
      </c>
      <c r="I279" s="157">
        <v>40</v>
      </c>
      <c r="J279" s="158">
        <v>717</v>
      </c>
    </row>
    <row r="280" spans="8:10" x14ac:dyDescent="0.25">
      <c r="H280" s="209">
        <v>41</v>
      </c>
      <c r="I280" s="160">
        <v>80</v>
      </c>
      <c r="J280" s="161">
        <v>948</v>
      </c>
    </row>
    <row r="281" spans="8:10" x14ac:dyDescent="0.25">
      <c r="H281" s="210">
        <v>81</v>
      </c>
      <c r="I281" s="163">
        <v>100</v>
      </c>
      <c r="J281" s="161">
        <v>1641</v>
      </c>
    </row>
    <row r="282" spans="8:10" ht="15.75" thickBot="1" x14ac:dyDescent="0.3">
      <c r="H282" s="211">
        <v>101</v>
      </c>
      <c r="I282" s="165" t="s">
        <v>113</v>
      </c>
      <c r="J282" s="166">
        <v>3024</v>
      </c>
    </row>
    <row r="283" spans="8:10" ht="15.75" thickBot="1" x14ac:dyDescent="0.3">
      <c r="H283" s="167"/>
      <c r="I283" s="168"/>
      <c r="J283" s="169"/>
    </row>
  </sheetData>
  <mergeCells count="11">
    <mergeCell ref="H274:J274"/>
    <mergeCell ref="H277:J277"/>
    <mergeCell ref="H278:I278"/>
    <mergeCell ref="AA5:AA6"/>
    <mergeCell ref="S4:W4"/>
    <mergeCell ref="N4:R4"/>
    <mergeCell ref="B1:C1"/>
    <mergeCell ref="D1:F1"/>
    <mergeCell ref="B2:C2"/>
    <mergeCell ref="D2:F2"/>
    <mergeCell ref="B3:C3"/>
  </mergeCells>
  <phoneticPr fontId="17" type="noConversion"/>
  <conditionalFormatting sqref="Y7:Y95 Y97:Y222">
    <cfRule type="cellIs" dxfId="1123" priority="30" stopIfTrue="1" operator="lessThan">
      <formula>-0.999999</formula>
    </cfRule>
    <cfRule type="cellIs" dxfId="1122" priority="31" stopIfTrue="1" operator="greaterThan">
      <formula>0.9999999</formula>
    </cfRule>
  </conditionalFormatting>
  <conditionalFormatting sqref="J7:J222">
    <cfRule type="cellIs" dxfId="1121" priority="29" operator="greaterThan">
      <formula>100</formula>
    </cfRule>
  </conditionalFormatting>
  <conditionalFormatting sqref="X7:X192">
    <cfRule type="cellIs" dxfId="1120" priority="28" operator="lessThan">
      <formula>1</formula>
    </cfRule>
  </conditionalFormatting>
  <conditionalFormatting sqref="J223:J258">
    <cfRule type="cellIs" dxfId="1119" priority="27" operator="greaterThan">
      <formula>100</formula>
    </cfRule>
  </conditionalFormatting>
  <conditionalFormatting sqref="Y235">
    <cfRule type="cellIs" dxfId="1118" priority="25" stopIfTrue="1" operator="lessThan">
      <formula>-0.999999</formula>
    </cfRule>
    <cfRule type="cellIs" dxfId="1117" priority="26" stopIfTrue="1" operator="greaterThan">
      <formula>0.9999999</formula>
    </cfRule>
  </conditionalFormatting>
  <conditionalFormatting sqref="Y238">
    <cfRule type="cellIs" dxfId="1116" priority="22" stopIfTrue="1" operator="lessThan">
      <formula>-0.999999</formula>
    </cfRule>
    <cfRule type="cellIs" dxfId="1115" priority="23" stopIfTrue="1" operator="greaterThan">
      <formula>0.9999999</formula>
    </cfRule>
  </conditionalFormatting>
  <conditionalFormatting sqref="Y242">
    <cfRule type="cellIs" dxfId="1114" priority="20" stopIfTrue="1" operator="lessThan">
      <formula>-0.999999</formula>
    </cfRule>
    <cfRule type="cellIs" dxfId="1113" priority="21" stopIfTrue="1" operator="greaterThan">
      <formula>0.9999999</formula>
    </cfRule>
  </conditionalFormatting>
  <conditionalFormatting sqref="X242">
    <cfRule type="cellIs" dxfId="1112" priority="19" operator="lessThan">
      <formula>1</formula>
    </cfRule>
  </conditionalFormatting>
  <conditionalFormatting sqref="Y248">
    <cfRule type="cellIs" dxfId="1111" priority="17" stopIfTrue="1" operator="lessThan">
      <formula>-0.999999</formula>
    </cfRule>
    <cfRule type="cellIs" dxfId="1110" priority="18" stopIfTrue="1" operator="greaterThan">
      <formula>0.9999999</formula>
    </cfRule>
  </conditionalFormatting>
  <conditionalFormatting sqref="X248">
    <cfRule type="cellIs" dxfId="1109" priority="16" operator="lessThan">
      <formula>1</formula>
    </cfRule>
  </conditionalFormatting>
  <conditionalFormatting sqref="J259:J270">
    <cfRule type="cellIs" dxfId="1108" priority="15" operator="greaterThan">
      <formula>100</formula>
    </cfRule>
  </conditionalFormatting>
  <conditionalFormatting sqref="Y259:Y263">
    <cfRule type="cellIs" dxfId="1107" priority="13" stopIfTrue="1" operator="lessThan">
      <formula>-0.999999</formula>
    </cfRule>
    <cfRule type="cellIs" dxfId="1106" priority="14" stopIfTrue="1" operator="greaterThan">
      <formula>0.9999999</formula>
    </cfRule>
  </conditionalFormatting>
  <conditionalFormatting sqref="X259:X269">
    <cfRule type="cellIs" dxfId="1105" priority="12" operator="lessThan">
      <formula>1</formula>
    </cfRule>
  </conditionalFormatting>
  <conditionalFormatting sqref="X259:X269">
    <cfRule type="cellIs" dxfId="1104" priority="11" operator="lessThan">
      <formula>1</formula>
    </cfRule>
  </conditionalFormatting>
  <conditionalFormatting sqref="Y264">
    <cfRule type="cellIs" dxfId="1103" priority="9" stopIfTrue="1" operator="lessThan">
      <formula>-0.999999</formula>
    </cfRule>
    <cfRule type="cellIs" dxfId="1102" priority="10" stopIfTrue="1" operator="greaterThan">
      <formula>0.9999999</formula>
    </cfRule>
  </conditionalFormatting>
  <conditionalFormatting sqref="Y265">
    <cfRule type="cellIs" dxfId="1101" priority="7" stopIfTrue="1" operator="lessThan">
      <formula>-0.999999</formula>
    </cfRule>
    <cfRule type="cellIs" dxfId="1100" priority="8" stopIfTrue="1" operator="greaterThan">
      <formula>0.9999999</formula>
    </cfRule>
  </conditionalFormatting>
  <conditionalFormatting sqref="Y266">
    <cfRule type="cellIs" dxfId="1099" priority="5" stopIfTrue="1" operator="lessThan">
      <formula>-0.999999</formula>
    </cfRule>
    <cfRule type="cellIs" dxfId="1098" priority="6" stopIfTrue="1" operator="greaterThan">
      <formula>0.9999999</formula>
    </cfRule>
  </conditionalFormatting>
  <conditionalFormatting sqref="Y267:Y269">
    <cfRule type="cellIs" dxfId="1097" priority="3" stopIfTrue="1" operator="lessThan">
      <formula>-0.999999</formula>
    </cfRule>
    <cfRule type="cellIs" dxfId="1096" priority="4" stopIfTrue="1" operator="greaterThan">
      <formula>0.9999999</formula>
    </cfRule>
  </conditionalFormatting>
  <conditionalFormatting sqref="Y258">
    <cfRule type="cellIs" dxfId="1095" priority="1" stopIfTrue="1" operator="lessThan">
      <formula>-0.999999</formula>
    </cfRule>
    <cfRule type="cellIs" dxfId="1094" priority="2" stopIfTrue="1" operator="greaterThan">
      <formula>0.9999999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17"/>
  <dimension ref="A1:AA283"/>
  <sheetViews>
    <sheetView zoomScaleNormal="100" workbookViewId="0">
      <selection activeCell="J259" sqref="J259"/>
    </sheetView>
  </sheetViews>
  <sheetFormatPr baseColWidth="10" defaultRowHeight="15" x14ac:dyDescent="0.25"/>
  <cols>
    <col min="3" max="3" width="11" customWidth="1"/>
    <col min="4" max="4" width="10.5703125" customWidth="1"/>
    <col min="5" max="5" width="10" customWidth="1"/>
    <col min="6" max="6" width="9.28515625" customWidth="1"/>
    <col min="7" max="7" width="9.85546875" customWidth="1"/>
    <col min="8" max="8" width="12.42578125" customWidth="1"/>
    <col min="9" max="9" width="10.28515625" customWidth="1"/>
    <col min="11" max="11" width="8.85546875" customWidth="1"/>
    <col min="12" max="12" width="10.85546875" customWidth="1"/>
    <col min="13" max="13" width="13.42578125" customWidth="1"/>
    <col min="15" max="15" width="9.28515625" bestFit="1" customWidth="1"/>
    <col min="16" max="16" width="14.28515625" customWidth="1"/>
    <col min="17" max="17" width="11.85546875" bestFit="1" customWidth="1"/>
    <col min="18" max="18" width="9.28515625" hidden="1" customWidth="1"/>
    <col min="19" max="19" width="12.28515625" customWidth="1"/>
    <col min="20" max="20" width="11.42578125" customWidth="1"/>
    <col min="21" max="21" width="13.42578125" customWidth="1"/>
    <col min="23" max="23" width="12.42578125" customWidth="1"/>
    <col min="24" max="26" width="13.42578125" customWidth="1"/>
  </cols>
  <sheetData>
    <row r="1" spans="1:27" x14ac:dyDescent="0.25">
      <c r="B1" s="266" t="s">
        <v>0</v>
      </c>
      <c r="C1" s="266"/>
      <c r="D1" s="142">
        <v>15</v>
      </c>
      <c r="E1" s="125"/>
      <c r="F1" s="125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135</v>
      </c>
      <c r="B3" s="269" t="s">
        <v>2</v>
      </c>
      <c r="C3" s="269"/>
      <c r="D3" s="146" t="s">
        <v>59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7.25" hidden="1" customHeight="1" thickBot="1" x14ac:dyDescent="0.3">
      <c r="B96" s="19" t="s">
        <v>40</v>
      </c>
      <c r="C96" s="20"/>
      <c r="D96" s="20"/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20">
        <v>0</v>
      </c>
      <c r="W96" s="20">
        <v>0</v>
      </c>
      <c r="X96" s="20">
        <v>0</v>
      </c>
      <c r="Y96" s="20">
        <v>0</v>
      </c>
      <c r="AA96">
        <f t="shared" si="10"/>
        <v>0</v>
      </c>
    </row>
    <row r="97" spans="1:27" ht="25.5" hidden="1" customHeight="1" thickBot="1" x14ac:dyDescent="0.3">
      <c r="A97" s="18"/>
      <c r="B97" s="19" t="s">
        <v>41</v>
      </c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1"/>
      <c r="P97" s="21"/>
      <c r="Q97" s="20">
        <v>0</v>
      </c>
      <c r="R97" s="20"/>
      <c r="S97" s="20"/>
      <c r="T97" s="20"/>
      <c r="U97" s="20">
        <f t="shared" ref="U97:U136" si="11">G97+L97+M97+R97+S97+N97+Q97+T97</f>
        <v>0</v>
      </c>
      <c r="V97" s="21"/>
      <c r="W97" s="21">
        <f t="shared" si="7"/>
        <v>0</v>
      </c>
      <c r="X97" s="20"/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1"/>
      <c r="P98" s="21"/>
      <c r="Q98" s="20">
        <v>0</v>
      </c>
      <c r="R98" s="20"/>
      <c r="S98" s="20"/>
      <c r="T98" s="20"/>
      <c r="U98" s="20">
        <f t="shared" si="11"/>
        <v>0</v>
      </c>
      <c r="V98" s="21"/>
      <c r="W98" s="21">
        <f t="shared" si="7"/>
        <v>0</v>
      </c>
      <c r="X98" s="20"/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1"/>
      <c r="P99" s="21"/>
      <c r="Q99" s="20">
        <v>0</v>
      </c>
      <c r="R99" s="20"/>
      <c r="S99" s="20"/>
      <c r="T99" s="20"/>
      <c r="U99" s="20">
        <f t="shared" si="11"/>
        <v>0</v>
      </c>
      <c r="V99" s="21"/>
      <c r="W99" s="21">
        <f t="shared" si="7"/>
        <v>0</v>
      </c>
      <c r="X99" s="20"/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1"/>
      <c r="P100" s="21"/>
      <c r="Q100" s="20">
        <v>0</v>
      </c>
      <c r="R100" s="20"/>
      <c r="S100" s="20"/>
      <c r="T100" s="20"/>
      <c r="U100" s="20">
        <f t="shared" si="11"/>
        <v>0</v>
      </c>
      <c r="V100" s="21"/>
      <c r="W100" s="21">
        <f t="shared" si="7"/>
        <v>0</v>
      </c>
      <c r="X100" s="20"/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1"/>
      <c r="P101" s="21"/>
      <c r="Q101" s="20">
        <v>0</v>
      </c>
      <c r="R101" s="20"/>
      <c r="S101" s="20"/>
      <c r="T101" s="20"/>
      <c r="U101" s="20">
        <f t="shared" si="11"/>
        <v>0</v>
      </c>
      <c r="V101" s="21"/>
      <c r="W101" s="21">
        <f t="shared" si="7"/>
        <v>0</v>
      </c>
      <c r="X101" s="20"/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1"/>
      <c r="P102" s="21"/>
      <c r="Q102" s="20">
        <v>0</v>
      </c>
      <c r="R102" s="20"/>
      <c r="S102" s="20"/>
      <c r="T102" s="20"/>
      <c r="U102" s="20">
        <f t="shared" si="11"/>
        <v>0</v>
      </c>
      <c r="V102" s="21">
        <f t="shared" si="9"/>
        <v>0</v>
      </c>
      <c r="W102" s="21">
        <f t="shared" si="7"/>
        <v>0</v>
      </c>
      <c r="X102" s="20"/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1"/>
      <c r="P103" s="21"/>
      <c r="Q103" s="20">
        <v>0</v>
      </c>
      <c r="R103" s="20"/>
      <c r="S103" s="20"/>
      <c r="T103" s="20"/>
      <c r="U103" s="20">
        <f t="shared" si="11"/>
        <v>0</v>
      </c>
      <c r="V103" s="21">
        <f t="shared" si="9"/>
        <v>0</v>
      </c>
      <c r="W103" s="21">
        <f t="shared" si="7"/>
        <v>0</v>
      </c>
      <c r="X103" s="20"/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1"/>
      <c r="P104" s="21"/>
      <c r="Q104" s="20">
        <v>0</v>
      </c>
      <c r="R104" s="20"/>
      <c r="S104" s="20"/>
      <c r="T104" s="20"/>
      <c r="U104" s="20">
        <f t="shared" si="11"/>
        <v>0</v>
      </c>
      <c r="V104" s="21">
        <f t="shared" si="9"/>
        <v>0</v>
      </c>
      <c r="W104" s="21">
        <f t="shared" si="7"/>
        <v>0</v>
      </c>
      <c r="X104" s="20"/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1"/>
      <c r="P105" s="21"/>
      <c r="Q105" s="20">
        <v>0</v>
      </c>
      <c r="R105" s="20"/>
      <c r="S105" s="20"/>
      <c r="T105" s="20"/>
      <c r="U105" s="20">
        <f t="shared" si="11"/>
        <v>0</v>
      </c>
      <c r="V105" s="21">
        <f t="shared" si="9"/>
        <v>0</v>
      </c>
      <c r="W105" s="21">
        <f t="shared" si="7"/>
        <v>0</v>
      </c>
      <c r="X105" s="20"/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1"/>
      <c r="P106" s="21"/>
      <c r="Q106" s="20">
        <v>0</v>
      </c>
      <c r="R106" s="20"/>
      <c r="S106" s="20"/>
      <c r="T106" s="20"/>
      <c r="U106" s="20">
        <f t="shared" si="11"/>
        <v>0</v>
      </c>
      <c r="V106" s="21">
        <f t="shared" si="9"/>
        <v>0</v>
      </c>
      <c r="W106" s="21">
        <f t="shared" si="7"/>
        <v>0</v>
      </c>
      <c r="X106" s="20"/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1"/>
      <c r="P107" s="21"/>
      <c r="Q107" s="20">
        <v>0</v>
      </c>
      <c r="R107" s="20"/>
      <c r="S107" s="20"/>
      <c r="T107" s="20"/>
      <c r="U107" s="20">
        <f t="shared" si="11"/>
        <v>0</v>
      </c>
      <c r="V107" s="21">
        <f t="shared" si="9"/>
        <v>0</v>
      </c>
      <c r="W107" s="21">
        <f t="shared" si="7"/>
        <v>0</v>
      </c>
      <c r="X107" s="20"/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1"/>
      <c r="P108" s="21"/>
      <c r="Q108" s="20">
        <v>0</v>
      </c>
      <c r="R108" s="20"/>
      <c r="S108" s="20"/>
      <c r="T108" s="20"/>
      <c r="U108" s="20">
        <f t="shared" si="11"/>
        <v>0</v>
      </c>
      <c r="V108" s="21">
        <f t="shared" si="9"/>
        <v>0</v>
      </c>
      <c r="W108" s="21">
        <f t="shared" si="7"/>
        <v>0</v>
      </c>
      <c r="X108" s="20"/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1"/>
      <c r="P109" s="21"/>
      <c r="Q109" s="20">
        <v>0</v>
      </c>
      <c r="R109" s="20"/>
      <c r="S109" s="20"/>
      <c r="T109" s="20"/>
      <c r="U109" s="20">
        <f t="shared" si="11"/>
        <v>0</v>
      </c>
      <c r="V109" s="21">
        <f t="shared" si="9"/>
        <v>0</v>
      </c>
      <c r="W109" s="21">
        <f t="shared" si="7"/>
        <v>0</v>
      </c>
      <c r="X109" s="20"/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1"/>
      <c r="P110" s="21"/>
      <c r="Q110" s="20">
        <v>0</v>
      </c>
      <c r="R110" s="20"/>
      <c r="S110" s="20"/>
      <c r="T110" s="20"/>
      <c r="U110" s="20">
        <f t="shared" si="11"/>
        <v>0</v>
      </c>
      <c r="V110" s="21">
        <f t="shared" si="9"/>
        <v>0</v>
      </c>
      <c r="W110" s="21">
        <f t="shared" si="7"/>
        <v>0</v>
      </c>
      <c r="X110" s="20"/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1"/>
      <c r="P111" s="21"/>
      <c r="Q111" s="20">
        <v>0</v>
      </c>
      <c r="R111" s="20"/>
      <c r="S111" s="20"/>
      <c r="T111" s="20"/>
      <c r="U111" s="20">
        <f t="shared" si="11"/>
        <v>0</v>
      </c>
      <c r="V111" s="21">
        <f t="shared" si="9"/>
        <v>0</v>
      </c>
      <c r="W111" s="21">
        <f t="shared" si="7"/>
        <v>0</v>
      </c>
      <c r="X111" s="20"/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1"/>
      <c r="P112" s="21"/>
      <c r="Q112" s="20">
        <v>0</v>
      </c>
      <c r="R112" s="20"/>
      <c r="S112" s="20"/>
      <c r="T112" s="20"/>
      <c r="U112" s="20">
        <f t="shared" si="11"/>
        <v>0</v>
      </c>
      <c r="V112" s="21">
        <f t="shared" si="9"/>
        <v>0</v>
      </c>
      <c r="W112" s="21">
        <f t="shared" si="7"/>
        <v>0</v>
      </c>
      <c r="X112" s="20"/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1"/>
      <c r="P113" s="21"/>
      <c r="Q113" s="20">
        <v>0</v>
      </c>
      <c r="R113" s="20"/>
      <c r="S113" s="20"/>
      <c r="T113" s="20"/>
      <c r="U113" s="20">
        <f t="shared" si="11"/>
        <v>0</v>
      </c>
      <c r="V113" s="21">
        <f t="shared" si="9"/>
        <v>0</v>
      </c>
      <c r="W113" s="21">
        <f t="shared" si="7"/>
        <v>0</v>
      </c>
      <c r="X113" s="20"/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1"/>
      <c r="P114" s="21"/>
      <c r="Q114" s="20">
        <v>0</v>
      </c>
      <c r="R114" s="20"/>
      <c r="S114" s="20"/>
      <c r="T114" s="20"/>
      <c r="U114" s="20">
        <f t="shared" si="11"/>
        <v>0</v>
      </c>
      <c r="V114" s="21">
        <f t="shared" si="9"/>
        <v>0</v>
      </c>
      <c r="W114" s="21">
        <f t="shared" si="7"/>
        <v>0</v>
      </c>
      <c r="X114" s="20"/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1"/>
      <c r="P115" s="21"/>
      <c r="Q115" s="20">
        <v>0</v>
      </c>
      <c r="R115" s="20"/>
      <c r="S115" s="20"/>
      <c r="T115" s="20"/>
      <c r="U115" s="20">
        <f t="shared" si="11"/>
        <v>0</v>
      </c>
      <c r="V115" s="21">
        <f t="shared" si="9"/>
        <v>0</v>
      </c>
      <c r="W115" s="21">
        <f t="shared" si="7"/>
        <v>0</v>
      </c>
      <c r="X115" s="20"/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1"/>
      <c r="P116" s="21"/>
      <c r="Q116" s="20">
        <v>0</v>
      </c>
      <c r="R116" s="20"/>
      <c r="S116" s="20"/>
      <c r="T116" s="20"/>
      <c r="U116" s="20">
        <f t="shared" si="11"/>
        <v>0</v>
      </c>
      <c r="V116" s="21">
        <f t="shared" si="9"/>
        <v>0</v>
      </c>
      <c r="W116" s="21">
        <f t="shared" si="7"/>
        <v>0</v>
      </c>
      <c r="X116" s="20"/>
      <c r="Y116" s="21">
        <f t="shared" si="8"/>
        <v>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1"/>
      <c r="P117" s="21"/>
      <c r="Q117" s="20">
        <v>0</v>
      </c>
      <c r="R117" s="20"/>
      <c r="S117" s="20"/>
      <c r="T117" s="20"/>
      <c r="U117" s="20">
        <f t="shared" si="11"/>
        <v>0</v>
      </c>
      <c r="V117" s="21">
        <f t="shared" si="9"/>
        <v>0</v>
      </c>
      <c r="W117" s="21">
        <f t="shared" si="7"/>
        <v>0</v>
      </c>
      <c r="X117" s="20"/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1"/>
      <c r="P118" s="21"/>
      <c r="Q118" s="20">
        <v>0</v>
      </c>
      <c r="R118" s="20"/>
      <c r="S118" s="20"/>
      <c r="T118" s="20"/>
      <c r="U118" s="20">
        <f t="shared" si="11"/>
        <v>0</v>
      </c>
      <c r="V118" s="21">
        <f t="shared" si="9"/>
        <v>0</v>
      </c>
      <c r="W118" s="21">
        <f t="shared" si="7"/>
        <v>0</v>
      </c>
      <c r="X118" s="20"/>
      <c r="Y118" s="21">
        <f t="shared" si="8"/>
        <v>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1"/>
      <c r="P119" s="21"/>
      <c r="Q119" s="20">
        <v>0</v>
      </c>
      <c r="R119" s="20"/>
      <c r="S119" s="20"/>
      <c r="T119" s="20"/>
      <c r="U119" s="20">
        <f t="shared" si="11"/>
        <v>0</v>
      </c>
      <c r="V119" s="21">
        <f t="shared" si="9"/>
        <v>0</v>
      </c>
      <c r="W119" s="21">
        <f t="shared" si="7"/>
        <v>0</v>
      </c>
      <c r="X119" s="20"/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1"/>
      <c r="P120" s="21"/>
      <c r="Q120" s="20">
        <v>0</v>
      </c>
      <c r="R120" s="20"/>
      <c r="S120" s="20"/>
      <c r="T120" s="20"/>
      <c r="U120" s="20">
        <f t="shared" si="11"/>
        <v>0</v>
      </c>
      <c r="V120" s="21">
        <f t="shared" si="9"/>
        <v>0</v>
      </c>
      <c r="W120" s="21">
        <f t="shared" si="7"/>
        <v>0</v>
      </c>
      <c r="X120" s="20"/>
      <c r="Y120" s="21">
        <f t="shared" si="8"/>
        <v>0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1"/>
      <c r="P121" s="21"/>
      <c r="Q121" s="20">
        <v>0</v>
      </c>
      <c r="R121" s="20"/>
      <c r="S121" s="20"/>
      <c r="T121" s="20"/>
      <c r="U121" s="20">
        <f t="shared" si="11"/>
        <v>0</v>
      </c>
      <c r="V121" s="21">
        <f t="shared" si="9"/>
        <v>0</v>
      </c>
      <c r="W121" s="21">
        <f t="shared" si="7"/>
        <v>0</v>
      </c>
      <c r="X121" s="20"/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1"/>
      <c r="P122" s="21"/>
      <c r="Q122" s="20">
        <v>0</v>
      </c>
      <c r="R122" s="20"/>
      <c r="S122" s="20"/>
      <c r="T122" s="20"/>
      <c r="U122" s="20">
        <f t="shared" si="11"/>
        <v>0</v>
      </c>
      <c r="V122" s="21">
        <f t="shared" si="9"/>
        <v>0</v>
      </c>
      <c r="W122" s="21">
        <f t="shared" si="7"/>
        <v>0</v>
      </c>
      <c r="X122" s="20"/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1"/>
      <c r="P123" s="21"/>
      <c r="Q123" s="20">
        <v>0</v>
      </c>
      <c r="R123" s="20"/>
      <c r="S123" s="20"/>
      <c r="T123" s="20"/>
      <c r="U123" s="20">
        <f t="shared" si="11"/>
        <v>0</v>
      </c>
      <c r="V123" s="21">
        <f t="shared" si="9"/>
        <v>0</v>
      </c>
      <c r="W123" s="21">
        <f t="shared" si="7"/>
        <v>0</v>
      </c>
      <c r="X123" s="20"/>
      <c r="Y123" s="21">
        <f t="shared" si="8"/>
        <v>0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1"/>
      <c r="P124" s="21"/>
      <c r="Q124" s="20">
        <v>0</v>
      </c>
      <c r="R124" s="20"/>
      <c r="S124" s="20"/>
      <c r="T124" s="20"/>
      <c r="U124" s="20">
        <f t="shared" si="11"/>
        <v>0</v>
      </c>
      <c r="V124" s="21">
        <f t="shared" si="9"/>
        <v>0</v>
      </c>
      <c r="W124" s="21">
        <f t="shared" si="7"/>
        <v>0</v>
      </c>
      <c r="X124" s="20"/>
      <c r="Y124" s="21">
        <f t="shared" si="8"/>
        <v>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1"/>
      <c r="P125" s="21"/>
      <c r="Q125" s="20">
        <v>0</v>
      </c>
      <c r="R125" s="20"/>
      <c r="S125" s="20"/>
      <c r="T125" s="20"/>
      <c r="U125" s="20">
        <f t="shared" si="11"/>
        <v>0</v>
      </c>
      <c r="V125" s="21">
        <f t="shared" si="9"/>
        <v>0</v>
      </c>
      <c r="W125" s="21">
        <f t="shared" si="7"/>
        <v>0</v>
      </c>
      <c r="X125" s="20"/>
      <c r="Y125" s="21">
        <f t="shared" si="8"/>
        <v>0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>
        <v>0</v>
      </c>
      <c r="N126" s="20"/>
      <c r="O126" s="21"/>
      <c r="P126" s="21"/>
      <c r="Q126" s="20">
        <v>0</v>
      </c>
      <c r="R126" s="20"/>
      <c r="S126" s="20"/>
      <c r="T126" s="20"/>
      <c r="U126" s="20">
        <f t="shared" si="11"/>
        <v>0</v>
      </c>
      <c r="V126" s="21">
        <f t="shared" si="9"/>
        <v>0</v>
      </c>
      <c r="W126" s="21">
        <f t="shared" si="7"/>
        <v>0</v>
      </c>
      <c r="X126" s="20"/>
      <c r="Y126" s="21">
        <f t="shared" si="8"/>
        <v>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0</v>
      </c>
      <c r="D127" s="20"/>
      <c r="E127" s="20">
        <v>0</v>
      </c>
      <c r="F127" s="20"/>
      <c r="G127" s="20">
        <v>0</v>
      </c>
      <c r="H127" s="20">
        <v>0</v>
      </c>
      <c r="I127" s="20"/>
      <c r="J127" s="20">
        <v>0</v>
      </c>
      <c r="K127" s="20"/>
      <c r="L127" s="20">
        <v>0</v>
      </c>
      <c r="M127" s="20">
        <v>0</v>
      </c>
      <c r="N127" s="20"/>
      <c r="O127" s="21"/>
      <c r="P127" s="21"/>
      <c r="Q127" s="20">
        <v>0</v>
      </c>
      <c r="R127" s="20">
        <v>0</v>
      </c>
      <c r="S127" s="20"/>
      <c r="T127" s="20"/>
      <c r="U127" s="20">
        <f t="shared" si="11"/>
        <v>0</v>
      </c>
      <c r="V127" s="21">
        <f t="shared" si="9"/>
        <v>0</v>
      </c>
      <c r="W127" s="21">
        <f t="shared" si="7"/>
        <v>0</v>
      </c>
      <c r="X127" s="20">
        <v>0</v>
      </c>
      <c r="Y127" s="21">
        <f t="shared" si="8"/>
        <v>0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0</v>
      </c>
      <c r="D128" s="20"/>
      <c r="E128" s="20">
        <v>0</v>
      </c>
      <c r="F128" s="20"/>
      <c r="G128" s="20">
        <v>0</v>
      </c>
      <c r="H128" s="20">
        <v>0</v>
      </c>
      <c r="I128" s="20"/>
      <c r="J128" s="20">
        <v>0</v>
      </c>
      <c r="K128" s="20"/>
      <c r="L128" s="20">
        <v>0</v>
      </c>
      <c r="M128" s="20">
        <v>0</v>
      </c>
      <c r="N128" s="20"/>
      <c r="O128" s="21"/>
      <c r="P128" s="21"/>
      <c r="Q128" s="20">
        <v>0</v>
      </c>
      <c r="R128" s="20">
        <v>0</v>
      </c>
      <c r="S128" s="20"/>
      <c r="T128" s="20"/>
      <c r="U128" s="20">
        <f t="shared" si="11"/>
        <v>0</v>
      </c>
      <c r="V128" s="21">
        <f t="shared" si="9"/>
        <v>0</v>
      </c>
      <c r="W128" s="21">
        <f t="shared" si="7"/>
        <v>0</v>
      </c>
      <c r="X128" s="20">
        <v>0</v>
      </c>
      <c r="Y128" s="21">
        <f t="shared" si="8"/>
        <v>0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0</v>
      </c>
      <c r="D129" s="20"/>
      <c r="E129" s="20">
        <v>0</v>
      </c>
      <c r="F129" s="20"/>
      <c r="G129" s="20">
        <v>0</v>
      </c>
      <c r="H129" s="20">
        <v>0</v>
      </c>
      <c r="I129" s="20"/>
      <c r="J129" s="20">
        <v>0</v>
      </c>
      <c r="K129" s="20"/>
      <c r="L129" s="20">
        <v>0</v>
      </c>
      <c r="M129" s="20">
        <v>0</v>
      </c>
      <c r="N129" s="20"/>
      <c r="O129" s="21"/>
      <c r="P129" s="21"/>
      <c r="Q129" s="20">
        <v>0</v>
      </c>
      <c r="R129" s="20">
        <v>0</v>
      </c>
      <c r="S129" s="20"/>
      <c r="T129" s="20"/>
      <c r="U129" s="20">
        <f t="shared" si="11"/>
        <v>0</v>
      </c>
      <c r="V129" s="21">
        <f t="shared" si="9"/>
        <v>0</v>
      </c>
      <c r="W129" s="21">
        <f t="shared" si="7"/>
        <v>0</v>
      </c>
      <c r="X129" s="20">
        <v>0</v>
      </c>
      <c r="Y129" s="21">
        <f t="shared" si="8"/>
        <v>0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0</v>
      </c>
      <c r="D130" s="20"/>
      <c r="E130" s="20">
        <v>0</v>
      </c>
      <c r="F130" s="20"/>
      <c r="G130" s="20">
        <v>0</v>
      </c>
      <c r="H130" s="20">
        <v>0</v>
      </c>
      <c r="I130" s="20"/>
      <c r="J130" s="20">
        <v>0</v>
      </c>
      <c r="K130" s="20"/>
      <c r="L130" s="20">
        <v>0</v>
      </c>
      <c r="M130" s="20">
        <v>0</v>
      </c>
      <c r="N130" s="20"/>
      <c r="O130" s="21"/>
      <c r="P130" s="21"/>
      <c r="Q130" s="20">
        <v>0</v>
      </c>
      <c r="R130" s="20">
        <v>0</v>
      </c>
      <c r="S130" s="20"/>
      <c r="T130" s="20"/>
      <c r="U130" s="20">
        <f t="shared" si="11"/>
        <v>0</v>
      </c>
      <c r="V130" s="21">
        <f t="shared" si="9"/>
        <v>0</v>
      </c>
      <c r="W130" s="21">
        <f t="shared" si="7"/>
        <v>0</v>
      </c>
      <c r="X130" s="20">
        <v>0</v>
      </c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0</v>
      </c>
      <c r="D131" s="20"/>
      <c r="E131" s="20">
        <v>0</v>
      </c>
      <c r="F131" s="20"/>
      <c r="G131" s="20">
        <v>0</v>
      </c>
      <c r="H131" s="20">
        <v>0</v>
      </c>
      <c r="I131" s="20"/>
      <c r="J131" s="20">
        <v>0</v>
      </c>
      <c r="K131" s="20"/>
      <c r="L131" s="20">
        <v>0</v>
      </c>
      <c r="M131" s="20">
        <v>0</v>
      </c>
      <c r="N131" s="20"/>
      <c r="O131" s="21"/>
      <c r="P131" s="21"/>
      <c r="Q131" s="20">
        <v>0</v>
      </c>
      <c r="R131" s="20">
        <v>0</v>
      </c>
      <c r="S131" s="20"/>
      <c r="T131" s="20"/>
      <c r="U131" s="20">
        <f t="shared" si="11"/>
        <v>0</v>
      </c>
      <c r="V131" s="21">
        <f t="shared" si="9"/>
        <v>0</v>
      </c>
      <c r="W131" s="21">
        <f t="shared" si="7"/>
        <v>0</v>
      </c>
      <c r="X131" s="20">
        <v>0</v>
      </c>
      <c r="Y131" s="21">
        <f t="shared" si="8"/>
        <v>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0</v>
      </c>
      <c r="D132" s="20"/>
      <c r="E132" s="20">
        <v>0</v>
      </c>
      <c r="F132" s="20"/>
      <c r="G132" s="20">
        <v>0</v>
      </c>
      <c r="H132" s="20">
        <v>0</v>
      </c>
      <c r="I132" s="20"/>
      <c r="J132" s="20">
        <v>0</v>
      </c>
      <c r="K132" s="20"/>
      <c r="L132" s="20">
        <v>0</v>
      </c>
      <c r="M132" s="20">
        <v>0</v>
      </c>
      <c r="N132" s="20"/>
      <c r="O132" s="21"/>
      <c r="P132" s="21"/>
      <c r="Q132" s="20">
        <v>0</v>
      </c>
      <c r="R132" s="20">
        <v>0</v>
      </c>
      <c r="S132" s="20"/>
      <c r="T132" s="20"/>
      <c r="U132" s="20">
        <f t="shared" si="11"/>
        <v>0</v>
      </c>
      <c r="V132" s="21">
        <f t="shared" si="9"/>
        <v>0</v>
      </c>
      <c r="W132" s="21">
        <f t="shared" si="7"/>
        <v>0</v>
      </c>
      <c r="X132" s="20">
        <v>0</v>
      </c>
      <c r="Y132" s="21">
        <f t="shared" si="8"/>
        <v>0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0</v>
      </c>
      <c r="D133" s="20"/>
      <c r="E133" s="20">
        <v>0</v>
      </c>
      <c r="F133" s="20"/>
      <c r="G133" s="20">
        <v>0</v>
      </c>
      <c r="H133" s="20">
        <v>0</v>
      </c>
      <c r="I133" s="20"/>
      <c r="J133" s="20">
        <v>0</v>
      </c>
      <c r="K133" s="20"/>
      <c r="L133" s="20">
        <v>0</v>
      </c>
      <c r="M133" s="20">
        <v>0</v>
      </c>
      <c r="N133" s="20"/>
      <c r="O133" s="21"/>
      <c r="P133" s="21"/>
      <c r="Q133" s="20">
        <v>0</v>
      </c>
      <c r="R133" s="20">
        <v>0</v>
      </c>
      <c r="S133" s="20"/>
      <c r="T133" s="20"/>
      <c r="U133" s="20">
        <f t="shared" si="11"/>
        <v>0</v>
      </c>
      <c r="V133" s="21">
        <f t="shared" si="9"/>
        <v>0</v>
      </c>
      <c r="W133" s="21">
        <f t="shared" si="7"/>
        <v>0</v>
      </c>
      <c r="X133" s="20">
        <v>0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0</v>
      </c>
      <c r="D134" s="20"/>
      <c r="E134" s="20">
        <v>0</v>
      </c>
      <c r="F134" s="20"/>
      <c r="G134" s="20">
        <v>0</v>
      </c>
      <c r="H134" s="20">
        <v>0</v>
      </c>
      <c r="I134" s="20"/>
      <c r="J134" s="20">
        <v>0</v>
      </c>
      <c r="K134" s="20"/>
      <c r="L134" s="20">
        <v>0</v>
      </c>
      <c r="M134" s="20">
        <v>0</v>
      </c>
      <c r="N134" s="20"/>
      <c r="O134" s="21"/>
      <c r="P134" s="21"/>
      <c r="Q134" s="20">
        <v>0</v>
      </c>
      <c r="R134" s="20">
        <v>0</v>
      </c>
      <c r="S134" s="20"/>
      <c r="T134" s="20"/>
      <c r="U134" s="20">
        <f t="shared" si="11"/>
        <v>0</v>
      </c>
      <c r="V134" s="21">
        <f t="shared" si="9"/>
        <v>0</v>
      </c>
      <c r="W134" s="21">
        <f t="shared" si="7"/>
        <v>0</v>
      </c>
      <c r="X134" s="20">
        <v>0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0</v>
      </c>
      <c r="D135" s="20"/>
      <c r="E135" s="20">
        <v>0</v>
      </c>
      <c r="F135" s="20"/>
      <c r="G135" s="20">
        <v>0</v>
      </c>
      <c r="H135" s="20">
        <v>0</v>
      </c>
      <c r="I135" s="20"/>
      <c r="J135" s="20">
        <v>0</v>
      </c>
      <c r="K135" s="20"/>
      <c r="L135" s="20">
        <v>0</v>
      </c>
      <c r="M135" s="20">
        <v>0</v>
      </c>
      <c r="N135" s="20"/>
      <c r="O135" s="21"/>
      <c r="P135" s="21"/>
      <c r="Q135" s="20">
        <v>0</v>
      </c>
      <c r="R135" s="20">
        <v>0</v>
      </c>
      <c r="S135" s="20"/>
      <c r="T135" s="20"/>
      <c r="U135" s="20">
        <f t="shared" si="11"/>
        <v>0</v>
      </c>
      <c r="V135" s="21">
        <f t="shared" si="9"/>
        <v>0</v>
      </c>
      <c r="W135" s="21">
        <f t="shared" si="7"/>
        <v>0</v>
      </c>
      <c r="X135" s="20">
        <v>0</v>
      </c>
      <c r="Y135" s="21">
        <f t="shared" si="8"/>
        <v>0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0</v>
      </c>
      <c r="D136" s="20"/>
      <c r="E136" s="20">
        <v>0</v>
      </c>
      <c r="F136" s="20"/>
      <c r="G136" s="20">
        <v>0</v>
      </c>
      <c r="H136" s="20">
        <v>0</v>
      </c>
      <c r="I136" s="20"/>
      <c r="J136" s="20">
        <v>0</v>
      </c>
      <c r="K136" s="20"/>
      <c r="L136" s="20">
        <v>0</v>
      </c>
      <c r="M136" s="20">
        <v>0</v>
      </c>
      <c r="N136" s="20"/>
      <c r="O136" s="21"/>
      <c r="P136" s="21"/>
      <c r="Q136" s="20">
        <v>0</v>
      </c>
      <c r="R136" s="20">
        <v>0</v>
      </c>
      <c r="S136" s="20">
        <v>0</v>
      </c>
      <c r="T136" s="20"/>
      <c r="U136" s="20">
        <f t="shared" si="11"/>
        <v>0</v>
      </c>
      <c r="V136" s="21">
        <f t="shared" si="9"/>
        <v>0</v>
      </c>
      <c r="W136" s="21">
        <f t="shared" ref="W136:W186" si="12">U136+V136</f>
        <v>0</v>
      </c>
      <c r="X136" s="20">
        <v>0</v>
      </c>
      <c r="Y136" s="21">
        <f t="shared" ref="Y136:Y186" si="13">W136-X136</f>
        <v>0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1">
        <v>0</v>
      </c>
      <c r="D137" s="21">
        <v>0</v>
      </c>
      <c r="E137" s="21">
        <v>0</v>
      </c>
      <c r="F137" s="21">
        <v>0</v>
      </c>
      <c r="G137" s="21">
        <v>0</v>
      </c>
      <c r="H137" s="21">
        <v>0</v>
      </c>
      <c r="I137" s="21">
        <v>0</v>
      </c>
      <c r="J137" s="21">
        <v>0</v>
      </c>
      <c r="K137" s="21">
        <v>0</v>
      </c>
      <c r="L137" s="21">
        <v>0</v>
      </c>
      <c r="M137" s="21">
        <v>0</v>
      </c>
      <c r="N137" s="21">
        <v>0</v>
      </c>
      <c r="O137" s="21"/>
      <c r="P137" s="21"/>
      <c r="Q137" s="21">
        <v>0</v>
      </c>
      <c r="R137" s="21">
        <v>0</v>
      </c>
      <c r="S137" s="21">
        <v>0</v>
      </c>
      <c r="T137" s="21">
        <v>0</v>
      </c>
      <c r="U137" s="21">
        <v>0</v>
      </c>
      <c r="V137" s="21">
        <v>0</v>
      </c>
      <c r="W137" s="21">
        <v>0</v>
      </c>
      <c r="X137" s="21">
        <v>0</v>
      </c>
      <c r="Y137" s="21">
        <v>0</v>
      </c>
      <c r="AA137">
        <f t="shared" ref="AA137:AA182" si="14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0</v>
      </c>
      <c r="D138" s="20"/>
      <c r="E138" s="20">
        <v>0</v>
      </c>
      <c r="F138" s="20"/>
      <c r="G138" s="20">
        <v>0</v>
      </c>
      <c r="H138" s="20">
        <v>0</v>
      </c>
      <c r="I138" s="20"/>
      <c r="J138" s="20">
        <v>0</v>
      </c>
      <c r="K138" s="20"/>
      <c r="L138" s="20">
        <v>0</v>
      </c>
      <c r="M138" s="20">
        <v>0</v>
      </c>
      <c r="N138" s="20">
        <v>20000</v>
      </c>
      <c r="O138" s="21"/>
      <c r="P138" s="21"/>
      <c r="Q138" s="20">
        <v>59734</v>
      </c>
      <c r="R138" s="20"/>
      <c r="S138" s="20">
        <v>59734</v>
      </c>
      <c r="T138" s="20"/>
      <c r="U138" s="20">
        <f t="shared" ref="U138:U169" si="15">G138+L138+M138+R138+S138+N138+Q138+T138</f>
        <v>139468</v>
      </c>
      <c r="V138" s="21">
        <f t="shared" ref="V138:V186" si="16">Y137</f>
        <v>0</v>
      </c>
      <c r="W138" s="21">
        <f t="shared" si="12"/>
        <v>139468</v>
      </c>
      <c r="X138" s="20">
        <v>139468</v>
      </c>
      <c r="Y138" s="21">
        <f t="shared" si="13"/>
        <v>0</v>
      </c>
      <c r="AA138">
        <f t="shared" si="14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0</v>
      </c>
      <c r="D139" s="20"/>
      <c r="E139" s="20">
        <v>0</v>
      </c>
      <c r="F139" s="20"/>
      <c r="G139" s="20">
        <v>0</v>
      </c>
      <c r="H139" s="20">
        <v>0</v>
      </c>
      <c r="I139" s="20"/>
      <c r="J139" s="20">
        <v>0</v>
      </c>
      <c r="K139" s="20"/>
      <c r="L139" s="20">
        <v>0</v>
      </c>
      <c r="M139" s="20">
        <v>0</v>
      </c>
      <c r="N139" s="20">
        <v>5000</v>
      </c>
      <c r="O139" s="21"/>
      <c r="P139" s="21"/>
      <c r="Q139" s="20">
        <v>0</v>
      </c>
      <c r="R139" s="20"/>
      <c r="S139" s="20">
        <v>61536</v>
      </c>
      <c r="T139" s="20"/>
      <c r="U139" s="20">
        <f t="shared" si="15"/>
        <v>66536</v>
      </c>
      <c r="V139" s="21">
        <f t="shared" si="16"/>
        <v>0</v>
      </c>
      <c r="W139" s="21">
        <f t="shared" si="12"/>
        <v>66536</v>
      </c>
      <c r="X139" s="20">
        <v>66536</v>
      </c>
      <c r="Y139" s="21">
        <f t="shared" si="13"/>
        <v>0</v>
      </c>
      <c r="AA139">
        <f t="shared" si="14"/>
        <v>0</v>
      </c>
    </row>
    <row r="140" spans="1:27" ht="15.75" hidden="1" thickBot="1" x14ac:dyDescent="0.3">
      <c r="A140" s="18"/>
      <c r="B140" s="19" t="s">
        <v>36</v>
      </c>
      <c r="C140" s="20">
        <v>0</v>
      </c>
      <c r="D140" s="20"/>
      <c r="E140" s="20">
        <v>0</v>
      </c>
      <c r="F140" s="20"/>
      <c r="G140" s="20">
        <v>0</v>
      </c>
      <c r="H140" s="20">
        <v>0</v>
      </c>
      <c r="I140" s="20"/>
      <c r="J140" s="20">
        <v>0</v>
      </c>
      <c r="K140" s="20"/>
      <c r="L140" s="20">
        <v>0</v>
      </c>
      <c r="M140" s="20">
        <v>0</v>
      </c>
      <c r="N140" s="20">
        <v>5000</v>
      </c>
      <c r="O140" s="21"/>
      <c r="P140" s="21"/>
      <c r="Q140" s="20">
        <v>0</v>
      </c>
      <c r="R140" s="20"/>
      <c r="S140" s="20">
        <v>61536</v>
      </c>
      <c r="T140" s="20"/>
      <c r="U140" s="20">
        <f t="shared" si="15"/>
        <v>66536</v>
      </c>
      <c r="V140" s="21">
        <f t="shared" si="16"/>
        <v>0</v>
      </c>
      <c r="W140" s="21">
        <f t="shared" si="12"/>
        <v>66536</v>
      </c>
      <c r="X140" s="20">
        <v>731896</v>
      </c>
      <c r="Y140" s="21">
        <f t="shared" si="13"/>
        <v>-665360</v>
      </c>
      <c r="AA140">
        <f t="shared" si="14"/>
        <v>0</v>
      </c>
    </row>
    <row r="141" spans="1:27" ht="15.75" hidden="1" thickBot="1" x14ac:dyDescent="0.3">
      <c r="A141" s="18"/>
      <c r="B141" s="19" t="s">
        <v>37</v>
      </c>
      <c r="C141" s="20">
        <v>0</v>
      </c>
      <c r="D141" s="20"/>
      <c r="E141" s="20">
        <v>0</v>
      </c>
      <c r="F141" s="20"/>
      <c r="G141" s="20">
        <v>0</v>
      </c>
      <c r="H141" s="20">
        <v>0</v>
      </c>
      <c r="I141" s="20"/>
      <c r="J141" s="20">
        <v>0</v>
      </c>
      <c r="K141" s="20"/>
      <c r="L141" s="20">
        <v>0</v>
      </c>
      <c r="M141" s="20">
        <v>0</v>
      </c>
      <c r="N141" s="20">
        <v>5000</v>
      </c>
      <c r="O141" s="21"/>
      <c r="P141" s="21"/>
      <c r="Q141" s="20">
        <v>0</v>
      </c>
      <c r="R141" s="20"/>
      <c r="S141" s="20">
        <v>61536</v>
      </c>
      <c r="T141" s="20"/>
      <c r="U141" s="20">
        <f t="shared" si="15"/>
        <v>66536</v>
      </c>
      <c r="V141" s="21">
        <f t="shared" si="16"/>
        <v>-665360</v>
      </c>
      <c r="W141" s="21">
        <f t="shared" si="12"/>
        <v>-598824</v>
      </c>
      <c r="X141" s="20"/>
      <c r="Y141" s="21">
        <f t="shared" si="13"/>
        <v>-598824</v>
      </c>
      <c r="AA141">
        <f t="shared" si="14"/>
        <v>0</v>
      </c>
    </row>
    <row r="142" spans="1:27" ht="15.75" hidden="1" thickBot="1" x14ac:dyDescent="0.3">
      <c r="A142" s="18"/>
      <c r="B142" s="19" t="s">
        <v>38</v>
      </c>
      <c r="C142" s="20">
        <v>0</v>
      </c>
      <c r="D142" s="20"/>
      <c r="E142" s="20">
        <v>0</v>
      </c>
      <c r="F142" s="20"/>
      <c r="G142" s="20">
        <v>0</v>
      </c>
      <c r="H142" s="20">
        <v>0</v>
      </c>
      <c r="I142" s="20"/>
      <c r="J142" s="20">
        <v>0</v>
      </c>
      <c r="K142" s="20"/>
      <c r="L142" s="20">
        <v>0</v>
      </c>
      <c r="M142" s="20">
        <v>0</v>
      </c>
      <c r="N142" s="20">
        <v>5000</v>
      </c>
      <c r="O142" s="21"/>
      <c r="P142" s="21"/>
      <c r="Q142" s="20">
        <v>0</v>
      </c>
      <c r="R142" s="20"/>
      <c r="S142" s="20">
        <v>61536</v>
      </c>
      <c r="T142" s="20"/>
      <c r="U142" s="20">
        <f t="shared" si="15"/>
        <v>66536</v>
      </c>
      <c r="V142" s="21">
        <f t="shared" si="16"/>
        <v>-598824</v>
      </c>
      <c r="W142" s="21">
        <f t="shared" si="12"/>
        <v>-532288</v>
      </c>
      <c r="X142" s="20"/>
      <c r="Y142" s="21">
        <f t="shared" si="13"/>
        <v>-532288</v>
      </c>
      <c r="AA142">
        <f t="shared" si="14"/>
        <v>0</v>
      </c>
    </row>
    <row r="143" spans="1:27" ht="15.75" hidden="1" thickBot="1" x14ac:dyDescent="0.3">
      <c r="A143" s="18"/>
      <c r="B143" s="19" t="s">
        <v>39</v>
      </c>
      <c r="C143" s="20"/>
      <c r="D143" s="20">
        <v>29</v>
      </c>
      <c r="E143" s="20">
        <v>29</v>
      </c>
      <c r="F143" s="20">
        <v>146</v>
      </c>
      <c r="G143" s="20">
        <v>4234</v>
      </c>
      <c r="H143" s="20">
        <v>0</v>
      </c>
      <c r="I143" s="20">
        <v>4</v>
      </c>
      <c r="J143" s="20">
        <v>4</v>
      </c>
      <c r="K143" s="20">
        <v>360</v>
      </c>
      <c r="L143" s="20">
        <v>1440</v>
      </c>
      <c r="M143" s="20">
        <v>0</v>
      </c>
      <c r="N143" s="20">
        <v>5000</v>
      </c>
      <c r="O143" s="21"/>
      <c r="P143" s="21"/>
      <c r="Q143" s="20">
        <v>0</v>
      </c>
      <c r="R143" s="20"/>
      <c r="S143" s="20">
        <v>61536</v>
      </c>
      <c r="T143" s="20"/>
      <c r="U143" s="20">
        <f t="shared" si="15"/>
        <v>72210</v>
      </c>
      <c r="V143" s="21">
        <f t="shared" si="16"/>
        <v>-532288</v>
      </c>
      <c r="W143" s="21">
        <f t="shared" si="12"/>
        <v>-460078</v>
      </c>
      <c r="X143" s="20">
        <v>5674</v>
      </c>
      <c r="Y143" s="21">
        <f t="shared" si="13"/>
        <v>-465752</v>
      </c>
      <c r="AA143">
        <f t="shared" si="14"/>
        <v>0</v>
      </c>
    </row>
    <row r="144" spans="1:27" ht="15.75" hidden="1" thickBot="1" x14ac:dyDescent="0.3">
      <c r="A144" s="18"/>
      <c r="B144" s="19" t="s">
        <v>40</v>
      </c>
      <c r="C144" s="20">
        <v>29</v>
      </c>
      <c r="D144" s="20">
        <v>93</v>
      </c>
      <c r="E144" s="20">
        <v>64</v>
      </c>
      <c r="F144" s="20">
        <v>146</v>
      </c>
      <c r="G144" s="20">
        <v>9344</v>
      </c>
      <c r="H144" s="20">
        <v>4</v>
      </c>
      <c r="I144" s="20">
        <v>16</v>
      </c>
      <c r="J144" s="20">
        <v>22</v>
      </c>
      <c r="K144" s="20">
        <v>360</v>
      </c>
      <c r="L144" s="20">
        <v>7920</v>
      </c>
      <c r="M144" s="20">
        <v>0</v>
      </c>
      <c r="N144" s="20">
        <v>5000</v>
      </c>
      <c r="O144" s="21"/>
      <c r="P144" s="21"/>
      <c r="Q144" s="20">
        <v>0</v>
      </c>
      <c r="R144" s="20"/>
      <c r="S144" s="20">
        <v>61536</v>
      </c>
      <c r="T144" s="20"/>
      <c r="U144" s="20">
        <f t="shared" si="15"/>
        <v>83800</v>
      </c>
      <c r="V144" s="21">
        <f t="shared" si="16"/>
        <v>-465752</v>
      </c>
      <c r="W144" s="21">
        <f t="shared" si="12"/>
        <v>-381952</v>
      </c>
      <c r="X144" s="20">
        <v>17264</v>
      </c>
      <c r="Y144" s="21">
        <f t="shared" si="13"/>
        <v>-399216</v>
      </c>
      <c r="AA144">
        <f t="shared" si="14"/>
        <v>0</v>
      </c>
    </row>
    <row r="145" spans="1:27" ht="15.75" hidden="1" thickBot="1" x14ac:dyDescent="0.3">
      <c r="A145" s="18"/>
      <c r="B145" s="19" t="s">
        <v>41</v>
      </c>
      <c r="C145" s="20">
        <v>93</v>
      </c>
      <c r="D145" s="20">
        <v>334</v>
      </c>
      <c r="E145" s="20">
        <v>241</v>
      </c>
      <c r="F145" s="20">
        <v>146</v>
      </c>
      <c r="G145" s="20">
        <v>35186</v>
      </c>
      <c r="H145" s="20">
        <v>16</v>
      </c>
      <c r="I145" s="20">
        <v>21</v>
      </c>
      <c r="J145" s="20">
        <v>5</v>
      </c>
      <c r="K145" s="20">
        <v>360</v>
      </c>
      <c r="L145" s="20">
        <v>1800</v>
      </c>
      <c r="M145" s="20">
        <v>0</v>
      </c>
      <c r="N145" s="20">
        <v>5000</v>
      </c>
      <c r="O145" s="21"/>
      <c r="P145" s="21"/>
      <c r="Q145" s="20">
        <v>0</v>
      </c>
      <c r="R145" s="20"/>
      <c r="S145" s="20">
        <v>61536</v>
      </c>
      <c r="T145" s="20"/>
      <c r="U145" s="20">
        <f t="shared" si="15"/>
        <v>103522</v>
      </c>
      <c r="V145" s="21">
        <f t="shared" si="16"/>
        <v>-399216</v>
      </c>
      <c r="W145" s="21">
        <f t="shared" si="12"/>
        <v>-295694</v>
      </c>
      <c r="X145" s="20">
        <v>36986</v>
      </c>
      <c r="Y145" s="21">
        <f t="shared" si="13"/>
        <v>-332680</v>
      </c>
      <c r="AA145">
        <f t="shared" si="14"/>
        <v>0</v>
      </c>
    </row>
    <row r="146" spans="1:27" ht="15.75" hidden="1" thickBot="1" x14ac:dyDescent="0.3">
      <c r="A146" s="18"/>
      <c r="B146" s="19" t="s">
        <v>42</v>
      </c>
      <c r="C146" s="20">
        <v>334</v>
      </c>
      <c r="D146" s="20">
        <v>551</v>
      </c>
      <c r="E146" s="20">
        <v>217</v>
      </c>
      <c r="F146" s="20">
        <v>146</v>
      </c>
      <c r="G146" s="20">
        <v>31682</v>
      </c>
      <c r="H146" s="20">
        <v>21</v>
      </c>
      <c r="I146" s="20">
        <v>73</v>
      </c>
      <c r="J146" s="20">
        <v>52</v>
      </c>
      <c r="K146" s="20">
        <v>360</v>
      </c>
      <c r="L146" s="20">
        <v>18720</v>
      </c>
      <c r="M146" s="20">
        <v>0</v>
      </c>
      <c r="N146" s="20">
        <v>5000</v>
      </c>
      <c r="O146" s="21"/>
      <c r="P146" s="21"/>
      <c r="Q146" s="20">
        <v>0</v>
      </c>
      <c r="R146" s="20"/>
      <c r="S146" s="20">
        <v>61536</v>
      </c>
      <c r="T146" s="20"/>
      <c r="U146" s="20">
        <f t="shared" si="15"/>
        <v>116938</v>
      </c>
      <c r="V146" s="21">
        <f t="shared" si="16"/>
        <v>-332680</v>
      </c>
      <c r="W146" s="21">
        <f t="shared" si="12"/>
        <v>-215742</v>
      </c>
      <c r="X146" s="20">
        <v>50402</v>
      </c>
      <c r="Y146" s="21">
        <f t="shared" si="13"/>
        <v>-266144</v>
      </c>
      <c r="AA146">
        <f t="shared" si="14"/>
        <v>0</v>
      </c>
    </row>
    <row r="147" spans="1:27" ht="15.75" hidden="1" thickBot="1" x14ac:dyDescent="0.3">
      <c r="A147" s="18"/>
      <c r="B147" s="19" t="s">
        <v>43</v>
      </c>
      <c r="C147" s="20">
        <v>551</v>
      </c>
      <c r="D147" s="20">
        <v>600</v>
      </c>
      <c r="E147" s="20">
        <v>49</v>
      </c>
      <c r="F147" s="20">
        <v>146</v>
      </c>
      <c r="G147" s="20">
        <v>7154</v>
      </c>
      <c r="H147" s="20">
        <v>73</v>
      </c>
      <c r="I147" s="20">
        <v>87</v>
      </c>
      <c r="J147" s="20">
        <v>14</v>
      </c>
      <c r="K147" s="20">
        <v>360</v>
      </c>
      <c r="L147" s="20">
        <v>5040</v>
      </c>
      <c r="M147" s="20">
        <v>0</v>
      </c>
      <c r="N147" s="20">
        <v>5000</v>
      </c>
      <c r="O147" s="21"/>
      <c r="P147" s="21"/>
      <c r="Q147" s="20">
        <v>0</v>
      </c>
      <c r="R147" s="20"/>
      <c r="S147" s="20">
        <v>61536</v>
      </c>
      <c r="T147" s="20"/>
      <c r="U147" s="20">
        <f t="shared" si="15"/>
        <v>78730</v>
      </c>
      <c r="V147" s="21">
        <f t="shared" si="16"/>
        <v>-266144</v>
      </c>
      <c r="W147" s="21">
        <f t="shared" si="12"/>
        <v>-187414</v>
      </c>
      <c r="X147" s="20">
        <v>12194</v>
      </c>
      <c r="Y147" s="21">
        <f t="shared" si="13"/>
        <v>-199608</v>
      </c>
      <c r="AA147">
        <f t="shared" si="14"/>
        <v>0</v>
      </c>
    </row>
    <row r="148" spans="1:27" ht="15.75" hidden="1" thickBot="1" x14ac:dyDescent="0.3">
      <c r="A148" s="18"/>
      <c r="B148" s="19" t="s">
        <v>44</v>
      </c>
      <c r="C148" s="20">
        <v>600</v>
      </c>
      <c r="D148" s="20">
        <v>839</v>
      </c>
      <c r="E148" s="20">
        <v>239</v>
      </c>
      <c r="F148" s="20">
        <v>146</v>
      </c>
      <c r="G148" s="20">
        <v>34894</v>
      </c>
      <c r="H148" s="20">
        <v>87</v>
      </c>
      <c r="I148" s="20">
        <v>147</v>
      </c>
      <c r="J148" s="20">
        <v>60</v>
      </c>
      <c r="K148" s="20">
        <v>360</v>
      </c>
      <c r="L148" s="20">
        <v>21600</v>
      </c>
      <c r="M148" s="20">
        <v>0</v>
      </c>
      <c r="N148" s="20">
        <v>5000</v>
      </c>
      <c r="O148" s="21"/>
      <c r="P148" s="21"/>
      <c r="Q148" s="20">
        <v>0</v>
      </c>
      <c r="R148" s="20"/>
      <c r="S148" s="20">
        <v>61536</v>
      </c>
      <c r="T148" s="20"/>
      <c r="U148" s="20">
        <f t="shared" si="15"/>
        <v>123030</v>
      </c>
      <c r="V148" s="21">
        <f t="shared" si="16"/>
        <v>-199608</v>
      </c>
      <c r="W148" s="21">
        <f t="shared" si="12"/>
        <v>-76578</v>
      </c>
      <c r="X148" s="20">
        <v>56494</v>
      </c>
      <c r="Y148" s="21">
        <f t="shared" si="13"/>
        <v>-133072</v>
      </c>
      <c r="AA148">
        <f t="shared" si="14"/>
        <v>0</v>
      </c>
    </row>
    <row r="149" spans="1:27" ht="15.75" hidden="1" thickBot="1" x14ac:dyDescent="0.3">
      <c r="A149" s="18"/>
      <c r="B149" s="19" t="s">
        <v>45</v>
      </c>
      <c r="C149" s="20">
        <v>839</v>
      </c>
      <c r="D149" s="20">
        <v>1012</v>
      </c>
      <c r="E149" s="20">
        <v>173</v>
      </c>
      <c r="F149" s="20">
        <v>146</v>
      </c>
      <c r="G149" s="20">
        <v>25258</v>
      </c>
      <c r="H149" s="20">
        <v>147</v>
      </c>
      <c r="I149" s="20">
        <v>242</v>
      </c>
      <c r="J149" s="20">
        <v>95</v>
      </c>
      <c r="K149" s="20">
        <v>360</v>
      </c>
      <c r="L149" s="20">
        <v>34200</v>
      </c>
      <c r="M149" s="20">
        <v>0</v>
      </c>
      <c r="N149" s="20">
        <v>5000</v>
      </c>
      <c r="O149" s="21"/>
      <c r="P149" s="21"/>
      <c r="Q149" s="20">
        <v>0</v>
      </c>
      <c r="R149" s="20"/>
      <c r="S149" s="20">
        <v>61536</v>
      </c>
      <c r="T149" s="20"/>
      <c r="U149" s="20">
        <f t="shared" si="15"/>
        <v>125994</v>
      </c>
      <c r="V149" s="21">
        <f t="shared" si="16"/>
        <v>-133072</v>
      </c>
      <c r="W149" s="21">
        <f t="shared" si="12"/>
        <v>-7078</v>
      </c>
      <c r="X149" s="20">
        <v>59458</v>
      </c>
      <c r="Y149" s="21">
        <f t="shared" si="13"/>
        <v>-66536</v>
      </c>
      <c r="AA149">
        <f t="shared" si="14"/>
        <v>0</v>
      </c>
    </row>
    <row r="150" spans="1:27" ht="15.75" hidden="1" thickBot="1" x14ac:dyDescent="0.3">
      <c r="A150" s="18"/>
      <c r="B150" s="19" t="s">
        <v>46</v>
      </c>
      <c r="C150" s="20">
        <v>1012</v>
      </c>
      <c r="D150" s="20">
        <v>1206</v>
      </c>
      <c r="E150" s="20">
        <v>194</v>
      </c>
      <c r="F150" s="20">
        <v>146</v>
      </c>
      <c r="G150" s="20">
        <v>28324</v>
      </c>
      <c r="H150" s="20">
        <v>242</v>
      </c>
      <c r="I150" s="20">
        <v>306</v>
      </c>
      <c r="J150" s="20">
        <v>64</v>
      </c>
      <c r="K150" s="20">
        <v>360</v>
      </c>
      <c r="L150" s="20">
        <v>23040</v>
      </c>
      <c r="M150" s="20">
        <v>0</v>
      </c>
      <c r="N150" s="20">
        <v>7000</v>
      </c>
      <c r="O150" s="21"/>
      <c r="P150" s="21"/>
      <c r="Q150" s="20">
        <v>0</v>
      </c>
      <c r="R150" s="20"/>
      <c r="S150" s="20">
        <v>61536</v>
      </c>
      <c r="T150" s="20"/>
      <c r="U150" s="20">
        <f t="shared" si="15"/>
        <v>119900</v>
      </c>
      <c r="V150" s="21">
        <f t="shared" si="16"/>
        <v>-66536</v>
      </c>
      <c r="W150" s="21">
        <f t="shared" si="12"/>
        <v>53364</v>
      </c>
      <c r="X150" s="20">
        <v>53364</v>
      </c>
      <c r="Y150" s="21">
        <f t="shared" si="13"/>
        <v>0</v>
      </c>
      <c r="AA150">
        <f t="shared" si="14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1206</v>
      </c>
      <c r="D151" s="20">
        <v>1408</v>
      </c>
      <c r="E151" s="20">
        <v>202</v>
      </c>
      <c r="F151" s="20">
        <v>146</v>
      </c>
      <c r="G151" s="20">
        <v>29492</v>
      </c>
      <c r="H151" s="20">
        <v>306</v>
      </c>
      <c r="I151" s="20">
        <v>387</v>
      </c>
      <c r="J151" s="20">
        <v>81</v>
      </c>
      <c r="K151" s="20">
        <v>360</v>
      </c>
      <c r="L151" s="20">
        <v>29160</v>
      </c>
      <c r="M151" s="20">
        <v>0</v>
      </c>
      <c r="N151" s="20">
        <v>7000</v>
      </c>
      <c r="O151" s="21"/>
      <c r="P151" s="21"/>
      <c r="Q151" s="20">
        <v>0</v>
      </c>
      <c r="R151" s="20"/>
      <c r="S151" s="20">
        <v>64395</v>
      </c>
      <c r="T151" s="20"/>
      <c r="U151" s="20">
        <f t="shared" si="15"/>
        <v>130047</v>
      </c>
      <c r="V151" s="21">
        <f t="shared" si="16"/>
        <v>0</v>
      </c>
      <c r="W151" s="21">
        <f t="shared" si="12"/>
        <v>130047</v>
      </c>
      <c r="X151" s="20">
        <v>915392</v>
      </c>
      <c r="Y151" s="21">
        <f t="shared" si="13"/>
        <v>-785345</v>
      </c>
      <c r="AA151">
        <f t="shared" si="14"/>
        <v>0</v>
      </c>
    </row>
    <row r="152" spans="1:27" ht="15.75" hidden="1" thickBot="1" x14ac:dyDescent="0.3">
      <c r="A152" s="18"/>
      <c r="B152" s="19" t="s">
        <v>36</v>
      </c>
      <c r="C152" s="20">
        <v>1408</v>
      </c>
      <c r="D152" s="20">
        <v>1634</v>
      </c>
      <c r="E152" s="20">
        <v>226</v>
      </c>
      <c r="F152" s="20">
        <v>146</v>
      </c>
      <c r="G152" s="20">
        <v>32996</v>
      </c>
      <c r="H152" s="20">
        <v>387</v>
      </c>
      <c r="I152" s="20">
        <v>472</v>
      </c>
      <c r="J152" s="20">
        <v>85</v>
      </c>
      <c r="K152" s="20">
        <v>360</v>
      </c>
      <c r="L152" s="20">
        <v>30600</v>
      </c>
      <c r="M152" s="20">
        <v>0</v>
      </c>
      <c r="N152" s="20">
        <v>7000</v>
      </c>
      <c r="O152" s="21"/>
      <c r="P152" s="21"/>
      <c r="Q152" s="20">
        <v>0</v>
      </c>
      <c r="R152" s="20"/>
      <c r="S152" s="20">
        <v>64395</v>
      </c>
      <c r="T152" s="20"/>
      <c r="U152" s="20">
        <f t="shared" si="15"/>
        <v>134991</v>
      </c>
      <c r="V152" s="21">
        <f t="shared" si="16"/>
        <v>-785345</v>
      </c>
      <c r="W152" s="21">
        <f t="shared" si="12"/>
        <v>-650354</v>
      </c>
      <c r="X152" s="20">
        <v>63596</v>
      </c>
      <c r="Y152" s="21">
        <f t="shared" si="13"/>
        <v>-713950</v>
      </c>
      <c r="AA152">
        <f t="shared" si="14"/>
        <v>0</v>
      </c>
    </row>
    <row r="153" spans="1:27" ht="15.75" hidden="1" thickBot="1" x14ac:dyDescent="0.3">
      <c r="A153" s="18"/>
      <c r="B153" s="19" t="s">
        <v>37</v>
      </c>
      <c r="C153" s="20">
        <v>1634</v>
      </c>
      <c r="D153" s="20">
        <v>1862</v>
      </c>
      <c r="E153" s="20">
        <v>228</v>
      </c>
      <c r="F153" s="20">
        <v>146</v>
      </c>
      <c r="G153" s="20">
        <v>33288</v>
      </c>
      <c r="H153" s="20">
        <v>472</v>
      </c>
      <c r="I153" s="20">
        <v>542</v>
      </c>
      <c r="J153" s="20">
        <v>70</v>
      </c>
      <c r="K153" s="20">
        <v>360</v>
      </c>
      <c r="L153" s="20">
        <v>25200</v>
      </c>
      <c r="M153" s="20">
        <v>0</v>
      </c>
      <c r="N153" s="20">
        <v>11959</v>
      </c>
      <c r="O153" s="21"/>
      <c r="P153" s="21"/>
      <c r="Q153" s="20">
        <v>0</v>
      </c>
      <c r="R153" s="20"/>
      <c r="S153" s="20">
        <v>64395</v>
      </c>
      <c r="T153" s="20"/>
      <c r="U153" s="20">
        <f t="shared" si="15"/>
        <v>134842</v>
      </c>
      <c r="V153" s="21">
        <f t="shared" si="16"/>
        <v>-713950</v>
      </c>
      <c r="W153" s="21">
        <f t="shared" si="12"/>
        <v>-579108</v>
      </c>
      <c r="X153" s="20">
        <v>88242</v>
      </c>
      <c r="Y153" s="21">
        <f t="shared" si="13"/>
        <v>-667350</v>
      </c>
      <c r="AA153">
        <f t="shared" si="14"/>
        <v>0</v>
      </c>
    </row>
    <row r="154" spans="1:27" ht="15.75" hidden="1" thickBot="1" x14ac:dyDescent="0.3">
      <c r="A154" s="18"/>
      <c r="B154" s="19" t="s">
        <v>38</v>
      </c>
      <c r="C154" s="20">
        <v>1862</v>
      </c>
      <c r="D154" s="20">
        <v>2127</v>
      </c>
      <c r="E154" s="20">
        <v>265</v>
      </c>
      <c r="F154" s="20">
        <v>146</v>
      </c>
      <c r="G154" s="20">
        <v>38690</v>
      </c>
      <c r="H154" s="20">
        <v>542</v>
      </c>
      <c r="I154" s="20">
        <v>600</v>
      </c>
      <c r="J154" s="20">
        <v>58</v>
      </c>
      <c r="K154" s="20">
        <v>360</v>
      </c>
      <c r="L154" s="20">
        <v>20880</v>
      </c>
      <c r="M154" s="20">
        <v>0</v>
      </c>
      <c r="N154" s="20">
        <v>11959</v>
      </c>
      <c r="O154" s="21"/>
      <c r="P154" s="21"/>
      <c r="Q154" s="20">
        <v>0</v>
      </c>
      <c r="R154" s="20"/>
      <c r="S154" s="20">
        <v>64395</v>
      </c>
      <c r="T154" s="20"/>
      <c r="U154" s="20">
        <f t="shared" si="15"/>
        <v>135924</v>
      </c>
      <c r="V154" s="21">
        <f t="shared" si="16"/>
        <v>-667350</v>
      </c>
      <c r="W154" s="21">
        <f t="shared" si="12"/>
        <v>-531426</v>
      </c>
      <c r="X154" s="20">
        <v>59570</v>
      </c>
      <c r="Y154" s="21">
        <f t="shared" si="13"/>
        <v>-590996</v>
      </c>
      <c r="AA154">
        <f t="shared" si="14"/>
        <v>0</v>
      </c>
    </row>
    <row r="155" spans="1:27" ht="15.75" hidden="1" thickBot="1" x14ac:dyDescent="0.3">
      <c r="A155" s="18"/>
      <c r="B155" s="19" t="s">
        <v>39</v>
      </c>
      <c r="C155" s="20">
        <v>2127</v>
      </c>
      <c r="D155" s="20">
        <v>2363</v>
      </c>
      <c r="E155" s="20">
        <v>236</v>
      </c>
      <c r="F155" s="20">
        <v>146</v>
      </c>
      <c r="G155" s="20">
        <v>34456</v>
      </c>
      <c r="H155" s="20">
        <v>600</v>
      </c>
      <c r="I155" s="20">
        <v>635</v>
      </c>
      <c r="J155" s="20">
        <v>35</v>
      </c>
      <c r="K155" s="20">
        <v>360</v>
      </c>
      <c r="L155" s="20">
        <v>12600</v>
      </c>
      <c r="M155" s="20">
        <v>0</v>
      </c>
      <c r="N155" s="20">
        <v>11959</v>
      </c>
      <c r="O155" s="21"/>
      <c r="P155" s="21"/>
      <c r="Q155" s="20">
        <v>0</v>
      </c>
      <c r="R155" s="20"/>
      <c r="S155" s="20">
        <v>64395</v>
      </c>
      <c r="T155" s="20"/>
      <c r="U155" s="20">
        <f t="shared" si="15"/>
        <v>123410</v>
      </c>
      <c r="V155" s="21">
        <f t="shared" si="16"/>
        <v>-590996</v>
      </c>
      <c r="W155" s="21">
        <f t="shared" si="12"/>
        <v>-467586</v>
      </c>
      <c r="X155" s="20">
        <v>47056</v>
      </c>
      <c r="Y155" s="21">
        <f t="shared" si="13"/>
        <v>-514642</v>
      </c>
      <c r="AA155">
        <f t="shared" si="14"/>
        <v>0</v>
      </c>
    </row>
    <row r="156" spans="1:27" ht="15.75" hidden="1" thickBot="1" x14ac:dyDescent="0.3">
      <c r="A156" s="18"/>
      <c r="B156" s="19" t="s">
        <v>40</v>
      </c>
      <c r="C156" s="20">
        <v>2363</v>
      </c>
      <c r="D156" s="20">
        <v>2588</v>
      </c>
      <c r="E156" s="20">
        <v>225</v>
      </c>
      <c r="F156" s="20">
        <v>146</v>
      </c>
      <c r="G156" s="20">
        <v>32850</v>
      </c>
      <c r="H156" s="20">
        <v>635</v>
      </c>
      <c r="I156" s="20">
        <v>664</v>
      </c>
      <c r="J156" s="20">
        <v>29</v>
      </c>
      <c r="K156" s="20">
        <v>360</v>
      </c>
      <c r="L156" s="20">
        <v>10440</v>
      </c>
      <c r="M156" s="20">
        <v>0</v>
      </c>
      <c r="N156" s="20">
        <v>11959</v>
      </c>
      <c r="O156" s="21"/>
      <c r="P156" s="21"/>
      <c r="Q156" s="20">
        <v>0</v>
      </c>
      <c r="R156" s="20"/>
      <c r="S156" s="20">
        <v>64395</v>
      </c>
      <c r="T156" s="20"/>
      <c r="U156" s="20">
        <f t="shared" si="15"/>
        <v>119644</v>
      </c>
      <c r="V156" s="21">
        <f t="shared" si="16"/>
        <v>-514642</v>
      </c>
      <c r="W156" s="21">
        <f t="shared" si="12"/>
        <v>-394998</v>
      </c>
      <c r="X156" s="20">
        <v>43290</v>
      </c>
      <c r="Y156" s="21">
        <f t="shared" si="13"/>
        <v>-438288</v>
      </c>
      <c r="AA156">
        <f t="shared" si="14"/>
        <v>0</v>
      </c>
    </row>
    <row r="157" spans="1:27" ht="15.75" hidden="1" thickBot="1" x14ac:dyDescent="0.3">
      <c r="A157" s="18"/>
      <c r="B157" s="19" t="s">
        <v>41</v>
      </c>
      <c r="C157" s="20">
        <v>2588</v>
      </c>
      <c r="D157" s="20">
        <v>2859</v>
      </c>
      <c r="E157" s="20">
        <v>271</v>
      </c>
      <c r="F157" s="20">
        <v>146</v>
      </c>
      <c r="G157" s="20">
        <v>39566</v>
      </c>
      <c r="H157" s="20">
        <v>664</v>
      </c>
      <c r="I157" s="20">
        <v>676</v>
      </c>
      <c r="J157" s="20">
        <v>12</v>
      </c>
      <c r="K157" s="20">
        <v>360</v>
      </c>
      <c r="L157" s="20">
        <v>4320</v>
      </c>
      <c r="M157" s="20">
        <v>0</v>
      </c>
      <c r="N157" s="20">
        <v>11959</v>
      </c>
      <c r="O157" s="21"/>
      <c r="P157" s="21"/>
      <c r="Q157" s="20">
        <v>0</v>
      </c>
      <c r="R157" s="20"/>
      <c r="S157" s="20">
        <v>64395</v>
      </c>
      <c r="T157" s="20"/>
      <c r="U157" s="20">
        <f t="shared" si="15"/>
        <v>120240</v>
      </c>
      <c r="V157" s="21">
        <f t="shared" si="16"/>
        <v>-438288</v>
      </c>
      <c r="W157" s="21">
        <f t="shared" si="12"/>
        <v>-318048</v>
      </c>
      <c r="X157" s="20">
        <v>43886</v>
      </c>
      <c r="Y157" s="21">
        <f t="shared" si="13"/>
        <v>-361934</v>
      </c>
      <c r="AA157">
        <f t="shared" si="14"/>
        <v>0</v>
      </c>
    </row>
    <row r="158" spans="1:27" ht="15.75" hidden="1" thickBot="1" x14ac:dyDescent="0.3">
      <c r="A158" s="18"/>
      <c r="B158" s="19" t="s">
        <v>42</v>
      </c>
      <c r="C158" s="20">
        <v>2859</v>
      </c>
      <c r="D158" s="20">
        <v>3090</v>
      </c>
      <c r="E158" s="20">
        <v>231</v>
      </c>
      <c r="F158" s="20">
        <v>146</v>
      </c>
      <c r="G158" s="20">
        <v>33726</v>
      </c>
      <c r="H158" s="20">
        <v>676</v>
      </c>
      <c r="I158" s="20">
        <v>686</v>
      </c>
      <c r="J158" s="20">
        <v>10</v>
      </c>
      <c r="K158" s="20">
        <v>360</v>
      </c>
      <c r="L158" s="20">
        <v>3600</v>
      </c>
      <c r="M158" s="20">
        <v>0</v>
      </c>
      <c r="N158" s="20">
        <v>11959</v>
      </c>
      <c r="O158" s="21"/>
      <c r="P158" s="21"/>
      <c r="Q158" s="20">
        <v>0</v>
      </c>
      <c r="R158" s="20"/>
      <c r="S158" s="20">
        <v>64395</v>
      </c>
      <c r="T158" s="20"/>
      <c r="U158" s="20">
        <f t="shared" si="15"/>
        <v>113680</v>
      </c>
      <c r="V158" s="21">
        <f t="shared" si="16"/>
        <v>-361934</v>
      </c>
      <c r="W158" s="21">
        <f t="shared" si="12"/>
        <v>-248254</v>
      </c>
      <c r="X158" s="20">
        <v>37326</v>
      </c>
      <c r="Y158" s="21">
        <f t="shared" si="13"/>
        <v>-285580</v>
      </c>
      <c r="AA158">
        <f t="shared" si="14"/>
        <v>0</v>
      </c>
    </row>
    <row r="159" spans="1:27" ht="15.75" hidden="1" thickBot="1" x14ac:dyDescent="0.3">
      <c r="A159" s="18"/>
      <c r="B159" s="19" t="s">
        <v>43</v>
      </c>
      <c r="C159" s="20">
        <v>3090</v>
      </c>
      <c r="D159" s="20">
        <v>3315</v>
      </c>
      <c r="E159" s="20">
        <v>225</v>
      </c>
      <c r="F159" s="20">
        <v>146</v>
      </c>
      <c r="G159" s="20">
        <v>32850</v>
      </c>
      <c r="H159" s="20">
        <v>686</v>
      </c>
      <c r="I159" s="20">
        <v>698</v>
      </c>
      <c r="J159" s="20">
        <v>12</v>
      </c>
      <c r="K159" s="20">
        <v>360</v>
      </c>
      <c r="L159" s="20">
        <v>4320</v>
      </c>
      <c r="M159" s="20">
        <v>0</v>
      </c>
      <c r="N159" s="20">
        <v>11959</v>
      </c>
      <c r="O159" s="21"/>
      <c r="P159" s="21"/>
      <c r="Q159" s="20">
        <v>0</v>
      </c>
      <c r="R159" s="20"/>
      <c r="S159" s="20">
        <v>64395</v>
      </c>
      <c r="T159" s="20"/>
      <c r="U159" s="20">
        <f t="shared" si="15"/>
        <v>113524</v>
      </c>
      <c r="V159" s="21">
        <f t="shared" si="16"/>
        <v>-285580</v>
      </c>
      <c r="W159" s="21">
        <f t="shared" si="12"/>
        <v>-172056</v>
      </c>
      <c r="X159" s="20">
        <v>37170</v>
      </c>
      <c r="Y159" s="21">
        <f t="shared" si="13"/>
        <v>-209226</v>
      </c>
      <c r="AA159">
        <f t="shared" si="14"/>
        <v>0</v>
      </c>
    </row>
    <row r="160" spans="1:27" ht="15.75" hidden="1" thickBot="1" x14ac:dyDescent="0.3">
      <c r="A160" s="18"/>
      <c r="B160" s="19" t="s">
        <v>44</v>
      </c>
      <c r="C160" s="20">
        <v>3315</v>
      </c>
      <c r="D160" s="20">
        <v>3536</v>
      </c>
      <c r="E160" s="20">
        <v>221</v>
      </c>
      <c r="F160" s="20">
        <v>146</v>
      </c>
      <c r="G160" s="20">
        <v>32266</v>
      </c>
      <c r="H160" s="20">
        <v>698</v>
      </c>
      <c r="I160" s="20">
        <v>706</v>
      </c>
      <c r="J160" s="20">
        <v>8</v>
      </c>
      <c r="K160" s="20">
        <v>360</v>
      </c>
      <c r="L160" s="20">
        <v>2880</v>
      </c>
      <c r="M160" s="20">
        <v>0</v>
      </c>
      <c r="N160" s="20">
        <v>11959</v>
      </c>
      <c r="O160" s="21"/>
      <c r="P160" s="21"/>
      <c r="Q160" s="20">
        <v>0</v>
      </c>
      <c r="R160" s="20"/>
      <c r="S160" s="20">
        <v>64395</v>
      </c>
      <c r="T160" s="20"/>
      <c r="U160" s="20">
        <f t="shared" si="15"/>
        <v>111500</v>
      </c>
      <c r="V160" s="21">
        <f t="shared" si="16"/>
        <v>-209226</v>
      </c>
      <c r="W160" s="21">
        <f t="shared" si="12"/>
        <v>-97726</v>
      </c>
      <c r="X160" s="20">
        <v>35146</v>
      </c>
      <c r="Y160" s="21">
        <f t="shared" si="13"/>
        <v>-132872</v>
      </c>
      <c r="AA160">
        <f t="shared" si="14"/>
        <v>0</v>
      </c>
    </row>
    <row r="161" spans="1:27" ht="15.75" hidden="1" thickBot="1" x14ac:dyDescent="0.3">
      <c r="A161" s="18"/>
      <c r="B161" s="19" t="s">
        <v>45</v>
      </c>
      <c r="C161" s="20">
        <v>3536</v>
      </c>
      <c r="D161" s="20">
        <v>3745</v>
      </c>
      <c r="E161" s="20">
        <v>209</v>
      </c>
      <c r="F161" s="20">
        <v>146</v>
      </c>
      <c r="G161" s="20">
        <v>30514</v>
      </c>
      <c r="H161" s="20">
        <v>706</v>
      </c>
      <c r="I161" s="20">
        <v>785</v>
      </c>
      <c r="J161" s="20">
        <v>79</v>
      </c>
      <c r="K161" s="20">
        <v>360</v>
      </c>
      <c r="L161" s="20">
        <v>28440</v>
      </c>
      <c r="M161" s="20">
        <v>0</v>
      </c>
      <c r="N161" s="20">
        <v>11959</v>
      </c>
      <c r="O161" s="21"/>
      <c r="P161" s="21"/>
      <c r="Q161" s="20">
        <v>0</v>
      </c>
      <c r="R161" s="20"/>
      <c r="S161" s="20">
        <v>64395</v>
      </c>
      <c r="T161" s="20"/>
      <c r="U161" s="20">
        <f t="shared" si="15"/>
        <v>135308</v>
      </c>
      <c r="V161" s="21">
        <f t="shared" si="16"/>
        <v>-132872</v>
      </c>
      <c r="W161" s="21">
        <f t="shared" si="12"/>
        <v>2436</v>
      </c>
      <c r="X161" s="20">
        <v>58954</v>
      </c>
      <c r="Y161" s="21">
        <f t="shared" si="13"/>
        <v>-56518</v>
      </c>
      <c r="AA161">
        <f t="shared" si="14"/>
        <v>0</v>
      </c>
    </row>
    <row r="162" spans="1:27" ht="15.75" hidden="1" thickBot="1" x14ac:dyDescent="0.3">
      <c r="A162" s="18"/>
      <c r="B162" s="19" t="s">
        <v>46</v>
      </c>
      <c r="C162" s="20">
        <v>3745</v>
      </c>
      <c r="D162" s="20">
        <v>4043</v>
      </c>
      <c r="E162" s="20">
        <v>298</v>
      </c>
      <c r="F162" s="20">
        <v>146</v>
      </c>
      <c r="G162" s="20">
        <v>43508</v>
      </c>
      <c r="H162" s="20">
        <v>785</v>
      </c>
      <c r="I162" s="20">
        <v>892</v>
      </c>
      <c r="J162" s="20">
        <v>107</v>
      </c>
      <c r="K162" s="20">
        <v>360</v>
      </c>
      <c r="L162" s="20">
        <v>38520</v>
      </c>
      <c r="M162" s="20">
        <v>0</v>
      </c>
      <c r="N162" s="20">
        <v>11665</v>
      </c>
      <c r="O162" s="21"/>
      <c r="P162" s="21"/>
      <c r="Q162" s="20">
        <v>0</v>
      </c>
      <c r="R162" s="20"/>
      <c r="S162" s="20">
        <v>64395</v>
      </c>
      <c r="T162" s="20"/>
      <c r="U162" s="20">
        <f t="shared" si="15"/>
        <v>158088</v>
      </c>
      <c r="V162" s="21">
        <f t="shared" si="16"/>
        <v>-56518</v>
      </c>
      <c r="W162" s="21">
        <f t="shared" si="12"/>
        <v>101570</v>
      </c>
      <c r="X162" s="20">
        <v>86693</v>
      </c>
      <c r="Y162" s="21">
        <f t="shared" si="13"/>
        <v>14877</v>
      </c>
      <c r="AA162">
        <f t="shared" si="14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4043</v>
      </c>
      <c r="D163" s="20">
        <v>4341</v>
      </c>
      <c r="E163" s="20">
        <v>298</v>
      </c>
      <c r="F163" s="20">
        <v>146</v>
      </c>
      <c r="G163" s="20">
        <v>43508</v>
      </c>
      <c r="H163" s="20">
        <v>892</v>
      </c>
      <c r="I163" s="20">
        <v>993</v>
      </c>
      <c r="J163" s="20">
        <v>101</v>
      </c>
      <c r="K163" s="20">
        <v>360</v>
      </c>
      <c r="L163" s="20">
        <v>36360</v>
      </c>
      <c r="M163" s="20">
        <v>0</v>
      </c>
      <c r="N163" s="20">
        <v>11665</v>
      </c>
      <c r="O163" s="21"/>
      <c r="P163" s="21"/>
      <c r="Q163" s="20">
        <v>0</v>
      </c>
      <c r="R163" s="20"/>
      <c r="S163" s="20">
        <v>74395</v>
      </c>
      <c r="T163" s="20"/>
      <c r="U163" s="20">
        <f t="shared" si="15"/>
        <v>165928</v>
      </c>
      <c r="V163" s="21">
        <f t="shared" si="16"/>
        <v>14877</v>
      </c>
      <c r="W163" s="21">
        <f t="shared" si="12"/>
        <v>180805</v>
      </c>
      <c r="X163" s="20">
        <v>165928</v>
      </c>
      <c r="Y163" s="21">
        <f t="shared" si="13"/>
        <v>14877</v>
      </c>
      <c r="AA163">
        <f t="shared" si="14"/>
        <v>0</v>
      </c>
    </row>
    <row r="164" spans="1:27" ht="15.75" hidden="1" thickBot="1" x14ac:dyDescent="0.3">
      <c r="A164" s="18"/>
      <c r="B164" s="19" t="s">
        <v>36</v>
      </c>
      <c r="C164" s="20">
        <v>4341</v>
      </c>
      <c r="D164" s="20">
        <v>4616</v>
      </c>
      <c r="E164" s="20">
        <v>275</v>
      </c>
      <c r="F164" s="20">
        <v>146</v>
      </c>
      <c r="G164" s="20">
        <v>40150</v>
      </c>
      <c r="H164" s="20">
        <v>993</v>
      </c>
      <c r="I164" s="20">
        <v>1089</v>
      </c>
      <c r="J164" s="20">
        <v>96</v>
      </c>
      <c r="K164" s="20">
        <v>360</v>
      </c>
      <c r="L164" s="20">
        <v>34560</v>
      </c>
      <c r="M164" s="20">
        <v>0</v>
      </c>
      <c r="N164" s="20">
        <v>11665</v>
      </c>
      <c r="O164" s="21"/>
      <c r="P164" s="21"/>
      <c r="Q164" s="20">
        <v>0</v>
      </c>
      <c r="R164" s="20"/>
      <c r="S164" s="20">
        <v>74395</v>
      </c>
      <c r="T164" s="20"/>
      <c r="U164" s="20">
        <f t="shared" si="15"/>
        <v>160770</v>
      </c>
      <c r="V164" s="21">
        <f t="shared" si="16"/>
        <v>14877</v>
      </c>
      <c r="W164" s="21">
        <f t="shared" si="12"/>
        <v>175647</v>
      </c>
      <c r="X164" s="20">
        <v>175647</v>
      </c>
      <c r="Y164" s="21">
        <f t="shared" si="13"/>
        <v>0</v>
      </c>
      <c r="AA164">
        <f t="shared" si="14"/>
        <v>0</v>
      </c>
    </row>
    <row r="165" spans="1:27" ht="15.75" hidden="1" thickBot="1" x14ac:dyDescent="0.3">
      <c r="A165" s="18"/>
      <c r="B165" s="19" t="s">
        <v>37</v>
      </c>
      <c r="C165" s="20">
        <v>4616</v>
      </c>
      <c r="D165" s="20">
        <v>4956</v>
      </c>
      <c r="E165" s="20">
        <v>340</v>
      </c>
      <c r="F165" s="20">
        <v>146</v>
      </c>
      <c r="G165" s="20">
        <v>49640</v>
      </c>
      <c r="H165" s="20">
        <v>1089</v>
      </c>
      <c r="I165" s="20">
        <v>1204</v>
      </c>
      <c r="J165" s="20">
        <v>115</v>
      </c>
      <c r="K165" s="20">
        <v>360</v>
      </c>
      <c r="L165" s="20">
        <v>41400</v>
      </c>
      <c r="M165" s="20">
        <v>0</v>
      </c>
      <c r="N165" s="20">
        <v>11665</v>
      </c>
      <c r="O165" s="21"/>
      <c r="P165" s="21"/>
      <c r="Q165" s="20">
        <v>0</v>
      </c>
      <c r="R165" s="20"/>
      <c r="S165" s="20">
        <v>74395</v>
      </c>
      <c r="T165" s="20"/>
      <c r="U165" s="20">
        <f t="shared" si="15"/>
        <v>177100</v>
      </c>
      <c r="V165" s="21">
        <f t="shared" si="16"/>
        <v>0</v>
      </c>
      <c r="W165" s="21">
        <f t="shared" si="12"/>
        <v>177100</v>
      </c>
      <c r="X165" s="20">
        <v>177100</v>
      </c>
      <c r="Y165" s="21">
        <f t="shared" si="13"/>
        <v>0</v>
      </c>
      <c r="AA165">
        <f t="shared" si="14"/>
        <v>0</v>
      </c>
    </row>
    <row r="166" spans="1:27" ht="15.75" hidden="1" thickBot="1" x14ac:dyDescent="0.3">
      <c r="A166" s="18"/>
      <c r="B166" s="19" t="s">
        <v>38</v>
      </c>
      <c r="C166" s="20">
        <v>4956</v>
      </c>
      <c r="D166" s="20">
        <v>5246</v>
      </c>
      <c r="E166" s="20">
        <v>290</v>
      </c>
      <c r="F166" s="20">
        <v>146</v>
      </c>
      <c r="G166" s="20">
        <v>42340</v>
      </c>
      <c r="H166" s="20">
        <v>1204</v>
      </c>
      <c r="I166" s="20">
        <v>1238</v>
      </c>
      <c r="J166" s="20">
        <v>34</v>
      </c>
      <c r="K166" s="20">
        <v>360</v>
      </c>
      <c r="L166" s="20">
        <v>12240</v>
      </c>
      <c r="M166" s="20">
        <v>0</v>
      </c>
      <c r="N166" s="20">
        <v>11709</v>
      </c>
      <c r="O166" s="21"/>
      <c r="P166" s="21"/>
      <c r="Q166" s="20">
        <v>0</v>
      </c>
      <c r="R166" s="20"/>
      <c r="S166" s="20">
        <v>74395</v>
      </c>
      <c r="T166" s="20"/>
      <c r="U166" s="20">
        <f t="shared" si="15"/>
        <v>140684</v>
      </c>
      <c r="V166" s="21">
        <f t="shared" si="16"/>
        <v>0</v>
      </c>
      <c r="W166" s="21">
        <f t="shared" si="12"/>
        <v>140684</v>
      </c>
      <c r="X166" s="20">
        <v>801262</v>
      </c>
      <c r="Y166" s="21">
        <f t="shared" si="13"/>
        <v>-660578</v>
      </c>
      <c r="AA166">
        <f t="shared" si="14"/>
        <v>0</v>
      </c>
    </row>
    <row r="167" spans="1:27" ht="15.75" hidden="1" thickBot="1" x14ac:dyDescent="0.3">
      <c r="A167" s="18"/>
      <c r="B167" s="19" t="s">
        <v>39</v>
      </c>
      <c r="C167" s="20">
        <v>5246</v>
      </c>
      <c r="D167" s="20">
        <v>5517</v>
      </c>
      <c r="E167" s="20">
        <v>271</v>
      </c>
      <c r="F167" s="20">
        <v>146</v>
      </c>
      <c r="G167" s="20">
        <v>39566</v>
      </c>
      <c r="H167" s="20">
        <v>1238</v>
      </c>
      <c r="I167" s="20">
        <v>1246</v>
      </c>
      <c r="J167" s="20">
        <v>8</v>
      </c>
      <c r="K167" s="20">
        <v>360</v>
      </c>
      <c r="L167" s="20">
        <v>2880</v>
      </c>
      <c r="M167" s="20">
        <v>0</v>
      </c>
      <c r="N167" s="20">
        <v>11709</v>
      </c>
      <c r="O167" s="21"/>
      <c r="P167" s="21"/>
      <c r="Q167" s="20">
        <v>0</v>
      </c>
      <c r="R167" s="20"/>
      <c r="S167" s="20">
        <v>74395</v>
      </c>
      <c r="T167" s="20"/>
      <c r="U167" s="20">
        <f t="shared" si="15"/>
        <v>128550</v>
      </c>
      <c r="V167" s="21">
        <f t="shared" si="16"/>
        <v>-660578</v>
      </c>
      <c r="W167" s="21">
        <f t="shared" si="12"/>
        <v>-532028</v>
      </c>
      <c r="X167" s="20"/>
      <c r="Y167" s="21">
        <f t="shared" si="13"/>
        <v>-532028</v>
      </c>
      <c r="AA167">
        <f t="shared" si="14"/>
        <v>0</v>
      </c>
    </row>
    <row r="168" spans="1:27" ht="15.75" hidden="1" thickBot="1" x14ac:dyDescent="0.3">
      <c r="A168" s="18"/>
      <c r="B168" s="19" t="s">
        <v>40</v>
      </c>
      <c r="C168" s="20">
        <v>5517</v>
      </c>
      <c r="D168" s="20">
        <v>5847</v>
      </c>
      <c r="E168" s="20">
        <v>330</v>
      </c>
      <c r="F168" s="20">
        <v>146</v>
      </c>
      <c r="G168" s="20">
        <v>48180</v>
      </c>
      <c r="H168" s="20">
        <v>1246</v>
      </c>
      <c r="I168" s="20">
        <v>1254</v>
      </c>
      <c r="J168" s="20">
        <v>8</v>
      </c>
      <c r="K168" s="20">
        <v>360</v>
      </c>
      <c r="L168" s="20">
        <v>2880</v>
      </c>
      <c r="M168" s="20">
        <v>0</v>
      </c>
      <c r="N168" s="20">
        <v>11709</v>
      </c>
      <c r="O168" s="21"/>
      <c r="P168" s="21"/>
      <c r="Q168" s="20">
        <v>0</v>
      </c>
      <c r="R168" s="20"/>
      <c r="S168" s="20">
        <v>74395</v>
      </c>
      <c r="T168" s="20"/>
      <c r="U168" s="20">
        <f t="shared" si="15"/>
        <v>137164</v>
      </c>
      <c r="V168" s="21">
        <f t="shared" si="16"/>
        <v>-532028</v>
      </c>
      <c r="W168" s="21">
        <f t="shared" si="12"/>
        <v>-394864</v>
      </c>
      <c r="X168" s="20">
        <v>93506</v>
      </c>
      <c r="Y168" s="21">
        <f t="shared" si="13"/>
        <v>-488370</v>
      </c>
      <c r="AA168">
        <f t="shared" si="14"/>
        <v>0</v>
      </c>
    </row>
    <row r="169" spans="1:27" ht="15.75" hidden="1" thickBot="1" x14ac:dyDescent="0.3">
      <c r="A169" s="18"/>
      <c r="B169" s="19" t="s">
        <v>41</v>
      </c>
      <c r="C169" s="20">
        <v>5847</v>
      </c>
      <c r="D169" s="20">
        <v>6190</v>
      </c>
      <c r="E169" s="20">
        <v>343</v>
      </c>
      <c r="F169" s="20">
        <v>146</v>
      </c>
      <c r="G169" s="20">
        <v>50078</v>
      </c>
      <c r="H169" s="20">
        <v>1254</v>
      </c>
      <c r="I169" s="20">
        <v>1263</v>
      </c>
      <c r="J169" s="20">
        <v>9</v>
      </c>
      <c r="K169" s="20">
        <v>360</v>
      </c>
      <c r="L169" s="20">
        <v>3240</v>
      </c>
      <c r="M169" s="20">
        <v>0</v>
      </c>
      <c r="N169" s="20">
        <v>11315</v>
      </c>
      <c r="O169" s="21"/>
      <c r="P169" s="21"/>
      <c r="Q169" s="20">
        <v>0</v>
      </c>
      <c r="R169" s="20"/>
      <c r="S169" s="20">
        <v>74395</v>
      </c>
      <c r="T169" s="20"/>
      <c r="U169" s="20">
        <f t="shared" si="15"/>
        <v>139028</v>
      </c>
      <c r="V169" s="21">
        <f t="shared" si="16"/>
        <v>-488370</v>
      </c>
      <c r="W169" s="21">
        <f t="shared" si="12"/>
        <v>-349342</v>
      </c>
      <c r="X169" s="20">
        <v>53318</v>
      </c>
      <c r="Y169" s="21">
        <f t="shared" si="13"/>
        <v>-402660</v>
      </c>
      <c r="AA169">
        <f t="shared" si="14"/>
        <v>0</v>
      </c>
    </row>
    <row r="170" spans="1:27" ht="15.75" hidden="1" thickBot="1" x14ac:dyDescent="0.3">
      <c r="A170" s="18"/>
      <c r="B170" s="19" t="s">
        <v>42</v>
      </c>
      <c r="C170" s="20">
        <v>6190</v>
      </c>
      <c r="D170" s="20">
        <v>6504</v>
      </c>
      <c r="E170" s="20">
        <v>314</v>
      </c>
      <c r="F170" s="20">
        <v>146</v>
      </c>
      <c r="G170" s="20">
        <v>45844</v>
      </c>
      <c r="H170" s="20">
        <v>1263</v>
      </c>
      <c r="I170" s="20">
        <v>1277</v>
      </c>
      <c r="J170" s="20">
        <v>14</v>
      </c>
      <c r="K170" s="20">
        <v>360</v>
      </c>
      <c r="L170" s="20">
        <v>5040</v>
      </c>
      <c r="M170" s="20">
        <v>0</v>
      </c>
      <c r="N170" s="20">
        <v>11315</v>
      </c>
      <c r="O170" s="21"/>
      <c r="P170" s="21"/>
      <c r="Q170" s="20">
        <v>0</v>
      </c>
      <c r="R170" s="20"/>
      <c r="S170" s="20">
        <v>74395</v>
      </c>
      <c r="T170" s="20"/>
      <c r="U170" s="20">
        <f t="shared" ref="U170:U201" si="17">G170+L170+M170+R170+S170+N170+Q170+T170</f>
        <v>136594</v>
      </c>
      <c r="V170" s="21">
        <f t="shared" si="16"/>
        <v>-402660</v>
      </c>
      <c r="W170" s="21">
        <f t="shared" si="12"/>
        <v>-266066</v>
      </c>
      <c r="X170" s="20"/>
      <c r="Y170" s="21">
        <f t="shared" si="13"/>
        <v>-266066</v>
      </c>
      <c r="AA170">
        <f t="shared" si="14"/>
        <v>0</v>
      </c>
    </row>
    <row r="171" spans="1:27" ht="15.75" hidden="1" thickBot="1" x14ac:dyDescent="0.3">
      <c r="A171" s="18"/>
      <c r="B171" s="19" t="s">
        <v>43</v>
      </c>
      <c r="C171" s="20">
        <v>6504</v>
      </c>
      <c r="D171" s="20">
        <v>6796</v>
      </c>
      <c r="E171" s="20">
        <v>292</v>
      </c>
      <c r="F171" s="20">
        <v>146</v>
      </c>
      <c r="G171" s="20">
        <v>42632</v>
      </c>
      <c r="H171" s="20">
        <v>1277</v>
      </c>
      <c r="I171" s="20">
        <v>1332</v>
      </c>
      <c r="J171" s="20">
        <v>55</v>
      </c>
      <c r="K171" s="20">
        <v>360</v>
      </c>
      <c r="L171" s="20">
        <v>19800</v>
      </c>
      <c r="M171" s="20">
        <v>0</v>
      </c>
      <c r="N171" s="20">
        <v>7000</v>
      </c>
      <c r="O171" s="21"/>
      <c r="P171" s="21"/>
      <c r="Q171" s="20">
        <v>0</v>
      </c>
      <c r="R171" s="20"/>
      <c r="S171" s="20">
        <v>74395</v>
      </c>
      <c r="T171" s="20"/>
      <c r="U171" s="20">
        <f t="shared" si="17"/>
        <v>143827</v>
      </c>
      <c r="V171" s="21">
        <f t="shared" si="16"/>
        <v>-266066</v>
      </c>
      <c r="W171" s="21">
        <f t="shared" si="12"/>
        <v>-122239</v>
      </c>
      <c r="X171" s="20">
        <v>113316</v>
      </c>
      <c r="Y171" s="21">
        <f t="shared" si="13"/>
        <v>-235555</v>
      </c>
      <c r="AA171">
        <f t="shared" si="14"/>
        <v>0</v>
      </c>
    </row>
    <row r="172" spans="1:27" ht="15.75" hidden="1" thickBot="1" x14ac:dyDescent="0.3">
      <c r="A172" s="18"/>
      <c r="B172" s="19" t="s">
        <v>44</v>
      </c>
      <c r="C172" s="20">
        <v>6796</v>
      </c>
      <c r="D172" s="20">
        <v>7063</v>
      </c>
      <c r="E172" s="20">
        <v>267</v>
      </c>
      <c r="F172" s="20">
        <v>146</v>
      </c>
      <c r="G172" s="20">
        <v>38982</v>
      </c>
      <c r="H172" s="20">
        <v>1332</v>
      </c>
      <c r="I172" s="20">
        <v>1407</v>
      </c>
      <c r="J172" s="20">
        <v>75</v>
      </c>
      <c r="K172" s="20">
        <v>360</v>
      </c>
      <c r="L172" s="20">
        <v>27000</v>
      </c>
      <c r="M172" s="20">
        <v>0</v>
      </c>
      <c r="N172" s="20">
        <v>7000</v>
      </c>
      <c r="O172" s="21"/>
      <c r="P172" s="21"/>
      <c r="Q172" s="20">
        <v>0</v>
      </c>
      <c r="R172" s="20"/>
      <c r="S172" s="20">
        <v>74395</v>
      </c>
      <c r="T172" s="20"/>
      <c r="U172" s="20">
        <f t="shared" si="17"/>
        <v>147377</v>
      </c>
      <c r="V172" s="21">
        <f t="shared" si="16"/>
        <v>-235555</v>
      </c>
      <c r="W172" s="21">
        <f t="shared" si="12"/>
        <v>-88178</v>
      </c>
      <c r="X172" s="20"/>
      <c r="Y172" s="21">
        <f t="shared" si="13"/>
        <v>-88178</v>
      </c>
      <c r="AA172">
        <f t="shared" si="14"/>
        <v>0</v>
      </c>
    </row>
    <row r="173" spans="1:27" ht="15.75" hidden="1" thickBot="1" x14ac:dyDescent="0.3">
      <c r="A173" s="18"/>
      <c r="B173" s="19" t="s">
        <v>45</v>
      </c>
      <c r="C173" s="20">
        <v>7063</v>
      </c>
      <c r="D173" s="20">
        <v>7308</v>
      </c>
      <c r="E173" s="20">
        <v>245</v>
      </c>
      <c r="F173" s="20">
        <v>146</v>
      </c>
      <c r="G173" s="20">
        <v>35770</v>
      </c>
      <c r="H173" s="20">
        <v>1407</v>
      </c>
      <c r="I173" s="20">
        <v>1502</v>
      </c>
      <c r="J173" s="20">
        <v>95</v>
      </c>
      <c r="K173" s="20">
        <v>360</v>
      </c>
      <c r="L173" s="20">
        <v>34200</v>
      </c>
      <c r="M173" s="20">
        <v>0</v>
      </c>
      <c r="N173" s="20">
        <v>7000</v>
      </c>
      <c r="O173" s="21"/>
      <c r="P173" s="21"/>
      <c r="Q173" s="20">
        <v>0</v>
      </c>
      <c r="R173" s="20"/>
      <c r="S173" s="20">
        <v>74395</v>
      </c>
      <c r="T173" s="20"/>
      <c r="U173" s="20">
        <f t="shared" si="17"/>
        <v>151365</v>
      </c>
      <c r="V173" s="21">
        <f t="shared" si="16"/>
        <v>-88178</v>
      </c>
      <c r="W173" s="21">
        <f t="shared" si="12"/>
        <v>63187</v>
      </c>
      <c r="X173" s="20">
        <v>135952</v>
      </c>
      <c r="Y173" s="21">
        <f t="shared" si="13"/>
        <v>-72765</v>
      </c>
      <c r="AA173">
        <f t="shared" si="14"/>
        <v>0</v>
      </c>
    </row>
    <row r="174" spans="1:27" ht="15.75" hidden="1" thickBot="1" x14ac:dyDescent="0.3">
      <c r="A174" s="18"/>
      <c r="B174" s="19" t="s">
        <v>46</v>
      </c>
      <c r="C174" s="20">
        <v>7308</v>
      </c>
      <c r="D174" s="20">
        <v>7615</v>
      </c>
      <c r="E174" s="20">
        <v>307</v>
      </c>
      <c r="F174" s="20">
        <v>146</v>
      </c>
      <c r="G174" s="20">
        <v>44822</v>
      </c>
      <c r="H174" s="20">
        <v>1502</v>
      </c>
      <c r="I174" s="20">
        <v>1636</v>
      </c>
      <c r="J174" s="20">
        <v>134</v>
      </c>
      <c r="K174" s="20"/>
      <c r="L174" s="20">
        <v>50760</v>
      </c>
      <c r="M174" s="20">
        <v>0</v>
      </c>
      <c r="N174" s="20">
        <v>7000</v>
      </c>
      <c r="O174" s="21"/>
      <c r="P174" s="21"/>
      <c r="Q174" s="20">
        <v>0</v>
      </c>
      <c r="R174" s="20"/>
      <c r="S174" s="20">
        <v>74395</v>
      </c>
      <c r="T174" s="20"/>
      <c r="U174" s="20">
        <f t="shared" si="17"/>
        <v>176977</v>
      </c>
      <c r="V174" s="21">
        <f t="shared" si="16"/>
        <v>-72765</v>
      </c>
      <c r="W174" s="21">
        <f t="shared" si="12"/>
        <v>104212</v>
      </c>
      <c r="X174" s="20">
        <v>95582</v>
      </c>
      <c r="Y174" s="21">
        <f t="shared" si="13"/>
        <v>8630</v>
      </c>
      <c r="AA174">
        <f t="shared" si="14"/>
        <v>0</v>
      </c>
    </row>
    <row r="175" spans="1:27" ht="15.75" hidden="1" thickBot="1" x14ac:dyDescent="0.3">
      <c r="A175" s="18">
        <v>2017</v>
      </c>
      <c r="B175" s="38" t="s">
        <v>35</v>
      </c>
      <c r="C175" s="39">
        <v>7615</v>
      </c>
      <c r="D175" s="39">
        <v>7970</v>
      </c>
      <c r="E175" s="39">
        <v>355</v>
      </c>
      <c r="F175" s="39">
        <v>146</v>
      </c>
      <c r="G175" s="69">
        <v>51830</v>
      </c>
      <c r="H175" s="39">
        <v>1636</v>
      </c>
      <c r="I175" s="40">
        <v>1760</v>
      </c>
      <c r="J175" s="39">
        <v>124</v>
      </c>
      <c r="K175" s="44">
        <f>IF(J175&lt;=120,559,IF(AND(J175&gt;=121,J175&lt;=150),739,IF(AND(J175&gt;=151,J175&lt;=200),1279,IF(J175&gt;=201,2359,))))</f>
        <v>739</v>
      </c>
      <c r="L175" s="69">
        <f>IF(K175=559,K175*J175,IF(K175=739,120*559+(J175-120)*739,IF(K175=1279,120*559+30*739+(J175-150)*1279,IF(K175=2359,120*559+30*739+50*1279+(J175-200)*2359,))))</f>
        <v>70036</v>
      </c>
      <c r="M175" s="69">
        <v>3731</v>
      </c>
      <c r="N175" s="69">
        <v>7000</v>
      </c>
      <c r="O175" s="41"/>
      <c r="P175" s="41"/>
      <c r="Q175" s="69"/>
      <c r="R175" s="39"/>
      <c r="S175" s="69">
        <v>76410</v>
      </c>
      <c r="T175" s="69"/>
      <c r="U175" s="69">
        <f t="shared" si="17"/>
        <v>209007</v>
      </c>
      <c r="V175" s="41">
        <f t="shared" si="16"/>
        <v>8630</v>
      </c>
      <c r="W175" s="41">
        <f t="shared" si="12"/>
        <v>217637</v>
      </c>
      <c r="X175" s="42"/>
      <c r="Y175" s="41">
        <f t="shared" si="13"/>
        <v>217637</v>
      </c>
      <c r="AA175">
        <f t="shared" si="14"/>
        <v>1</v>
      </c>
    </row>
    <row r="176" spans="1:27" ht="15.75" hidden="1" thickBot="1" x14ac:dyDescent="0.3">
      <c r="A176" s="18"/>
      <c r="B176" s="43" t="s">
        <v>36</v>
      </c>
      <c r="C176" s="44">
        <v>7970</v>
      </c>
      <c r="D176" s="44">
        <v>8258</v>
      </c>
      <c r="E176" s="44">
        <v>288</v>
      </c>
      <c r="F176" s="44">
        <v>146</v>
      </c>
      <c r="G176" s="70">
        <v>42048</v>
      </c>
      <c r="H176" s="44">
        <v>1760</v>
      </c>
      <c r="I176" s="45">
        <v>1872</v>
      </c>
      <c r="J176" s="44">
        <v>112</v>
      </c>
      <c r="K176" s="44">
        <f>IF(J176&lt;=120,559,IF(AND(J176&gt;=121,J176&lt;=150),739,IF(AND(J176&gt;=151,J176&lt;=200),1279,IF(J176&gt;=201,2359,))))</f>
        <v>559</v>
      </c>
      <c r="L176" s="70">
        <f t="shared" ref="L176:L186" si="18">IF(K176=559,K176*J176,IF(K176=739,120*559+(J176-120)*739,IF(K176=1279,120*559+30*739+(J176-150)*1279,IF(K176=2359,120*559+30*739+50*1279+(J176-200)*2359,))))</f>
        <v>62608</v>
      </c>
      <c r="M176" s="70">
        <v>3731</v>
      </c>
      <c r="N176" s="70">
        <v>7000</v>
      </c>
      <c r="O176" s="46"/>
      <c r="P176" s="46"/>
      <c r="Q176" s="70"/>
      <c r="R176" s="44"/>
      <c r="S176" s="70">
        <v>76410</v>
      </c>
      <c r="T176" s="70"/>
      <c r="U176" s="70">
        <f t="shared" si="17"/>
        <v>191797</v>
      </c>
      <c r="V176" s="46">
        <f t="shared" si="16"/>
        <v>217637</v>
      </c>
      <c r="W176" s="46">
        <f t="shared" si="12"/>
        <v>409434</v>
      </c>
      <c r="X176" s="47">
        <v>405521</v>
      </c>
      <c r="Y176" s="46">
        <f t="shared" si="13"/>
        <v>3913</v>
      </c>
      <c r="AA176">
        <f t="shared" si="14"/>
        <v>0</v>
      </c>
    </row>
    <row r="177" spans="1:27" ht="15.75" hidden="1" thickBot="1" x14ac:dyDescent="0.3">
      <c r="A177" s="18"/>
      <c r="B177" s="43" t="s">
        <v>37</v>
      </c>
      <c r="C177" s="44">
        <v>8258</v>
      </c>
      <c r="D177" s="44">
        <v>8589</v>
      </c>
      <c r="E177" s="44">
        <v>331</v>
      </c>
      <c r="F177" s="44">
        <v>146</v>
      </c>
      <c r="G177" s="70">
        <v>48326</v>
      </c>
      <c r="H177" s="44">
        <v>1872</v>
      </c>
      <c r="I177" s="45">
        <v>1965</v>
      </c>
      <c r="J177" s="44">
        <v>93</v>
      </c>
      <c r="K177" s="44">
        <f t="shared" ref="K177:K182" si="19">IF(J177&lt;=120,559,IF(AND(J177&gt;=121,J177&lt;=150),739,IF(AND(J177&gt;=151,J177&lt;=200),1279,IF(J177&gt;=201,2359,))))</f>
        <v>559</v>
      </c>
      <c r="L177" s="70">
        <f t="shared" si="18"/>
        <v>51987</v>
      </c>
      <c r="M177" s="70">
        <v>3731</v>
      </c>
      <c r="N177" s="70">
        <v>7000</v>
      </c>
      <c r="O177" s="46"/>
      <c r="P177" s="46"/>
      <c r="Q177" s="70"/>
      <c r="R177" s="44"/>
      <c r="S177" s="70">
        <v>76410</v>
      </c>
      <c r="T177" s="70"/>
      <c r="U177" s="70">
        <f t="shared" si="17"/>
        <v>187454</v>
      </c>
      <c r="V177" s="46">
        <f t="shared" si="16"/>
        <v>3913</v>
      </c>
      <c r="W177" s="46">
        <f t="shared" si="12"/>
        <v>191367</v>
      </c>
      <c r="X177" s="47">
        <v>191367</v>
      </c>
      <c r="Y177" s="46">
        <f t="shared" si="13"/>
        <v>0</v>
      </c>
      <c r="AA177">
        <f t="shared" si="14"/>
        <v>0</v>
      </c>
    </row>
    <row r="178" spans="1:27" ht="15.75" hidden="1" thickBot="1" x14ac:dyDescent="0.3">
      <c r="A178" s="18"/>
      <c r="B178" s="43" t="s">
        <v>38</v>
      </c>
      <c r="C178" s="44">
        <v>8589</v>
      </c>
      <c r="D178" s="44">
        <v>8873</v>
      </c>
      <c r="E178" s="44">
        <v>284</v>
      </c>
      <c r="F178" s="44">
        <v>146</v>
      </c>
      <c r="G178" s="70">
        <v>41464</v>
      </c>
      <c r="H178" s="44">
        <v>1965</v>
      </c>
      <c r="I178" s="45">
        <v>2035</v>
      </c>
      <c r="J178" s="44">
        <v>70</v>
      </c>
      <c r="K178" s="44">
        <f t="shared" si="19"/>
        <v>559</v>
      </c>
      <c r="L178" s="70">
        <f t="shared" si="18"/>
        <v>39130</v>
      </c>
      <c r="M178" s="70">
        <v>3731</v>
      </c>
      <c r="N178" s="70">
        <v>7000</v>
      </c>
      <c r="O178" s="46"/>
      <c r="P178" s="46"/>
      <c r="Q178" s="70"/>
      <c r="R178" s="44"/>
      <c r="S178" s="70">
        <v>76410</v>
      </c>
      <c r="T178" s="70"/>
      <c r="U178" s="70">
        <f t="shared" si="17"/>
        <v>167735</v>
      </c>
      <c r="V178" s="46">
        <f t="shared" si="16"/>
        <v>0</v>
      </c>
      <c r="W178" s="46">
        <f t="shared" si="12"/>
        <v>167735</v>
      </c>
      <c r="X178" s="47">
        <v>167735</v>
      </c>
      <c r="Y178" s="46">
        <f t="shared" si="13"/>
        <v>0</v>
      </c>
      <c r="AA178">
        <f t="shared" si="14"/>
        <v>0</v>
      </c>
    </row>
    <row r="179" spans="1:27" ht="15.75" hidden="1" thickBot="1" x14ac:dyDescent="0.3">
      <c r="A179" s="18"/>
      <c r="B179" s="43" t="s">
        <v>39</v>
      </c>
      <c r="C179" s="44">
        <v>8873</v>
      </c>
      <c r="D179" s="44">
        <v>9151</v>
      </c>
      <c r="E179" s="44">
        <v>278</v>
      </c>
      <c r="F179" s="44">
        <v>146</v>
      </c>
      <c r="G179" s="70">
        <v>40588</v>
      </c>
      <c r="H179" s="44">
        <v>2035</v>
      </c>
      <c r="I179" s="45">
        <v>2048</v>
      </c>
      <c r="J179" s="44">
        <v>13</v>
      </c>
      <c r="K179" s="44">
        <f t="shared" si="19"/>
        <v>559</v>
      </c>
      <c r="L179" s="70">
        <f t="shared" si="18"/>
        <v>7267</v>
      </c>
      <c r="M179" s="70">
        <v>3731</v>
      </c>
      <c r="N179" s="70">
        <v>7000</v>
      </c>
      <c r="O179" s="46"/>
      <c r="P179" s="46"/>
      <c r="Q179" s="70"/>
      <c r="R179" s="44"/>
      <c r="S179" s="70">
        <v>76410</v>
      </c>
      <c r="T179" s="70"/>
      <c r="U179" s="70">
        <f t="shared" si="17"/>
        <v>134996</v>
      </c>
      <c r="V179" s="46">
        <f t="shared" si="16"/>
        <v>0</v>
      </c>
      <c r="W179" s="46">
        <f t="shared" si="12"/>
        <v>134996</v>
      </c>
      <c r="X179" s="47"/>
      <c r="Y179" s="46">
        <f t="shared" si="13"/>
        <v>134996</v>
      </c>
      <c r="AA179">
        <f t="shared" si="14"/>
        <v>1</v>
      </c>
    </row>
    <row r="180" spans="1:27" ht="15.75" hidden="1" thickBot="1" x14ac:dyDescent="0.3">
      <c r="A180" s="18"/>
      <c r="B180" s="43" t="s">
        <v>40</v>
      </c>
      <c r="C180" s="44">
        <v>9151</v>
      </c>
      <c r="D180" s="44">
        <v>9413</v>
      </c>
      <c r="E180" s="44">
        <v>262</v>
      </c>
      <c r="F180" s="44">
        <v>146</v>
      </c>
      <c r="G180" s="70">
        <v>38252</v>
      </c>
      <c r="H180" s="44">
        <v>2048</v>
      </c>
      <c r="I180" s="45">
        <v>2055</v>
      </c>
      <c r="J180" s="44">
        <v>7</v>
      </c>
      <c r="K180" s="44">
        <f t="shared" si="19"/>
        <v>559</v>
      </c>
      <c r="L180" s="70">
        <f t="shared" si="18"/>
        <v>3913</v>
      </c>
      <c r="M180" s="70">
        <v>3731</v>
      </c>
      <c r="N180" s="70">
        <v>7000</v>
      </c>
      <c r="O180" s="46"/>
      <c r="P180" s="46"/>
      <c r="Q180" s="70"/>
      <c r="R180" s="44"/>
      <c r="S180" s="70">
        <v>76410</v>
      </c>
      <c r="T180" s="70"/>
      <c r="U180" s="70">
        <f t="shared" si="17"/>
        <v>129306</v>
      </c>
      <c r="V180" s="46">
        <f t="shared" si="16"/>
        <v>134996</v>
      </c>
      <c r="W180" s="46">
        <f t="shared" si="12"/>
        <v>264302</v>
      </c>
      <c r="X180" s="47">
        <v>264302</v>
      </c>
      <c r="Y180" s="46">
        <f t="shared" si="13"/>
        <v>0</v>
      </c>
      <c r="AA180">
        <f t="shared" si="14"/>
        <v>0</v>
      </c>
    </row>
    <row r="181" spans="1:27" ht="15.75" hidden="1" thickBot="1" x14ac:dyDescent="0.3">
      <c r="A181" s="18"/>
      <c r="B181" s="43" t="s">
        <v>41</v>
      </c>
      <c r="C181" s="44">
        <v>9413</v>
      </c>
      <c r="D181" s="44">
        <v>9645</v>
      </c>
      <c r="E181" s="44">
        <v>232</v>
      </c>
      <c r="F181" s="44">
        <v>146</v>
      </c>
      <c r="G181" s="70">
        <v>33872</v>
      </c>
      <c r="H181" s="44">
        <v>2055</v>
      </c>
      <c r="I181" s="45">
        <v>2062</v>
      </c>
      <c r="J181" s="44">
        <v>7</v>
      </c>
      <c r="K181" s="44">
        <f t="shared" si="19"/>
        <v>559</v>
      </c>
      <c r="L181" s="70">
        <f t="shared" si="18"/>
        <v>3913</v>
      </c>
      <c r="M181" s="70">
        <v>3731</v>
      </c>
      <c r="N181" s="70">
        <v>7000</v>
      </c>
      <c r="O181" s="46"/>
      <c r="P181" s="46"/>
      <c r="Q181" s="70"/>
      <c r="R181" s="44"/>
      <c r="S181" s="70">
        <v>76410</v>
      </c>
      <c r="T181" s="70"/>
      <c r="U181" s="70">
        <f t="shared" si="17"/>
        <v>124926</v>
      </c>
      <c r="V181" s="46">
        <f t="shared" si="16"/>
        <v>0</v>
      </c>
      <c r="W181" s="46">
        <f t="shared" si="12"/>
        <v>124926</v>
      </c>
      <c r="X181" s="47"/>
      <c r="Y181" s="46">
        <f t="shared" si="13"/>
        <v>124926</v>
      </c>
      <c r="AA181">
        <f t="shared" si="14"/>
        <v>1</v>
      </c>
    </row>
    <row r="182" spans="1:27" ht="15.75" hidden="1" thickBot="1" x14ac:dyDescent="0.3">
      <c r="A182" s="18"/>
      <c r="B182" s="43" t="s">
        <v>42</v>
      </c>
      <c r="C182" s="44">
        <v>9645</v>
      </c>
      <c r="D182" s="44">
        <v>9914</v>
      </c>
      <c r="E182" s="44">
        <f>D182-C182</f>
        <v>269</v>
      </c>
      <c r="F182" s="44">
        <v>146</v>
      </c>
      <c r="G182" s="70">
        <f>F182*E182</f>
        <v>39274</v>
      </c>
      <c r="H182" s="44">
        <v>2062</v>
      </c>
      <c r="I182" s="45">
        <v>2073</v>
      </c>
      <c r="J182" s="44">
        <f>I182-H182</f>
        <v>11</v>
      </c>
      <c r="K182" s="44">
        <f t="shared" si="19"/>
        <v>559</v>
      </c>
      <c r="L182" s="70">
        <f t="shared" si="18"/>
        <v>6149</v>
      </c>
      <c r="M182" s="70">
        <v>3731</v>
      </c>
      <c r="N182" s="70">
        <v>7981</v>
      </c>
      <c r="O182" s="46"/>
      <c r="P182" s="46"/>
      <c r="Q182" s="70"/>
      <c r="R182" s="44"/>
      <c r="S182" s="70">
        <v>76410</v>
      </c>
      <c r="T182" s="70"/>
      <c r="U182" s="70">
        <f t="shared" si="17"/>
        <v>133545</v>
      </c>
      <c r="V182" s="46">
        <f t="shared" si="16"/>
        <v>124926</v>
      </c>
      <c r="W182" s="46">
        <f t="shared" si="12"/>
        <v>258471</v>
      </c>
      <c r="X182" s="47">
        <v>258471</v>
      </c>
      <c r="Y182" s="46">
        <f t="shared" si="13"/>
        <v>0</v>
      </c>
      <c r="AA182">
        <f t="shared" si="14"/>
        <v>0</v>
      </c>
    </row>
    <row r="183" spans="1:27" ht="15.75" hidden="1" thickBot="1" x14ac:dyDescent="0.3">
      <c r="A183" s="18"/>
      <c r="B183" s="43" t="s">
        <v>43</v>
      </c>
      <c r="C183" s="44">
        <f>D182</f>
        <v>9914</v>
      </c>
      <c r="D183" s="44">
        <v>10173</v>
      </c>
      <c r="E183" s="44">
        <f t="shared" ref="E183:E186" si="20">D183-C183</f>
        <v>259</v>
      </c>
      <c r="F183" s="44">
        <v>146</v>
      </c>
      <c r="G183" s="70">
        <f t="shared" ref="G183:G186" si="21">F183*E183</f>
        <v>37814</v>
      </c>
      <c r="H183" s="44">
        <f>I182</f>
        <v>2073</v>
      </c>
      <c r="I183" s="44">
        <v>2109</v>
      </c>
      <c r="J183" s="44">
        <f t="shared" ref="J183:J186" si="22">I183-H183</f>
        <v>36</v>
      </c>
      <c r="K183" s="44">
        <v>559</v>
      </c>
      <c r="L183" s="70">
        <f t="shared" si="18"/>
        <v>20124</v>
      </c>
      <c r="M183" s="70">
        <v>3731</v>
      </c>
      <c r="N183" s="70">
        <v>7997</v>
      </c>
      <c r="O183" s="46"/>
      <c r="P183" s="46"/>
      <c r="Q183" s="70"/>
      <c r="R183" s="44"/>
      <c r="S183" s="70">
        <v>76410</v>
      </c>
      <c r="T183" s="70"/>
      <c r="U183" s="70">
        <f t="shared" si="17"/>
        <v>146076</v>
      </c>
      <c r="V183" s="46">
        <f t="shared" si="16"/>
        <v>0</v>
      </c>
      <c r="W183" s="46">
        <f t="shared" si="12"/>
        <v>146076</v>
      </c>
      <c r="X183" s="70">
        <v>146076</v>
      </c>
      <c r="Y183" s="46">
        <f t="shared" si="13"/>
        <v>0</v>
      </c>
    </row>
    <row r="184" spans="1:27" ht="15.75" hidden="1" customHeight="1" x14ac:dyDescent="0.3">
      <c r="A184" s="18"/>
      <c r="B184" s="43" t="s">
        <v>44</v>
      </c>
      <c r="C184" s="44">
        <f t="shared" ref="C184:C186" si="23">D183</f>
        <v>10173</v>
      </c>
      <c r="D184" s="44">
        <v>10451</v>
      </c>
      <c r="E184" s="44">
        <f t="shared" si="20"/>
        <v>278</v>
      </c>
      <c r="F184" s="44">
        <v>146</v>
      </c>
      <c r="G184" s="70">
        <f t="shared" si="21"/>
        <v>40588</v>
      </c>
      <c r="H184" s="44">
        <f t="shared" ref="H184:H186" si="24">I183</f>
        <v>2109</v>
      </c>
      <c r="I184" s="44">
        <v>2163</v>
      </c>
      <c r="J184" s="44">
        <f t="shared" si="22"/>
        <v>54</v>
      </c>
      <c r="K184" s="44">
        <v>559</v>
      </c>
      <c r="L184" s="70">
        <f t="shared" si="18"/>
        <v>30186</v>
      </c>
      <c r="M184" s="70">
        <v>3731</v>
      </c>
      <c r="N184" s="70">
        <v>7990</v>
      </c>
      <c r="O184" s="46"/>
      <c r="P184" s="46"/>
      <c r="Q184" s="70"/>
      <c r="R184" s="44"/>
      <c r="S184" s="70">
        <v>76410</v>
      </c>
      <c r="T184" s="70"/>
      <c r="U184" s="70">
        <f t="shared" si="17"/>
        <v>158905</v>
      </c>
      <c r="V184" s="46">
        <f t="shared" si="16"/>
        <v>0</v>
      </c>
      <c r="W184" s="46">
        <f t="shared" si="12"/>
        <v>158905</v>
      </c>
      <c r="X184" s="70"/>
      <c r="Y184" s="46">
        <f t="shared" si="13"/>
        <v>158905</v>
      </c>
    </row>
    <row r="185" spans="1:27" ht="15.75" hidden="1" thickBot="1" x14ac:dyDescent="0.3">
      <c r="A185" s="18"/>
      <c r="B185" s="43" t="s">
        <v>45</v>
      </c>
      <c r="C185" s="44">
        <f t="shared" si="23"/>
        <v>10451</v>
      </c>
      <c r="D185" s="44">
        <v>10734</v>
      </c>
      <c r="E185" s="44">
        <f t="shared" si="20"/>
        <v>283</v>
      </c>
      <c r="F185" s="44">
        <v>146</v>
      </c>
      <c r="G185" s="70">
        <f t="shared" si="21"/>
        <v>41318</v>
      </c>
      <c r="H185" s="44">
        <f t="shared" si="24"/>
        <v>2163</v>
      </c>
      <c r="I185" s="44">
        <v>2278</v>
      </c>
      <c r="J185" s="44">
        <f t="shared" si="22"/>
        <v>115</v>
      </c>
      <c r="K185" s="44">
        <f t="shared" ref="K185:K198" si="25">IF(J185&lt;=120,559,IF(AND(J185&gt;=121,J185&lt;=150),739,IF(AND(J185&gt;=151,J185&lt;=200),1279,IF(J185&gt;=201,2359,))))</f>
        <v>559</v>
      </c>
      <c r="L185" s="70">
        <f t="shared" si="18"/>
        <v>64285</v>
      </c>
      <c r="M185" s="70">
        <v>3731</v>
      </c>
      <c r="N185" s="70">
        <v>8019</v>
      </c>
      <c r="O185" s="46"/>
      <c r="P185" s="46"/>
      <c r="Q185" s="70"/>
      <c r="R185" s="44"/>
      <c r="S185" s="70">
        <v>76410</v>
      </c>
      <c r="T185" s="70"/>
      <c r="U185" s="70">
        <f t="shared" si="17"/>
        <v>193763</v>
      </c>
      <c r="V185" s="46">
        <f t="shared" si="16"/>
        <v>158905</v>
      </c>
      <c r="W185" s="46">
        <f t="shared" si="12"/>
        <v>352668</v>
      </c>
      <c r="X185" s="70">
        <v>352668</v>
      </c>
      <c r="Y185" s="46">
        <f t="shared" si="13"/>
        <v>0</v>
      </c>
    </row>
    <row r="186" spans="1:27" ht="15.75" hidden="1" thickBot="1" x14ac:dyDescent="0.3">
      <c r="A186" s="18"/>
      <c r="B186" s="83" t="s">
        <v>46</v>
      </c>
      <c r="C186" s="84">
        <f t="shared" si="23"/>
        <v>10734</v>
      </c>
      <c r="D186" s="84">
        <v>11005</v>
      </c>
      <c r="E186" s="84">
        <f t="shared" si="20"/>
        <v>271</v>
      </c>
      <c r="F186" s="84">
        <v>146</v>
      </c>
      <c r="G186" s="35">
        <f t="shared" si="21"/>
        <v>39566</v>
      </c>
      <c r="H186" s="84">
        <f t="shared" si="24"/>
        <v>2278</v>
      </c>
      <c r="I186" s="84">
        <v>2393</v>
      </c>
      <c r="J186" s="84">
        <f t="shared" si="22"/>
        <v>115</v>
      </c>
      <c r="K186" s="84">
        <f t="shared" si="25"/>
        <v>559</v>
      </c>
      <c r="L186" s="35">
        <f t="shared" si="18"/>
        <v>64285</v>
      </c>
      <c r="M186" s="35">
        <v>3731</v>
      </c>
      <c r="N186" s="35">
        <v>8039</v>
      </c>
      <c r="O186" s="46"/>
      <c r="P186" s="46"/>
      <c r="Q186" s="35"/>
      <c r="R186" s="84"/>
      <c r="S186" s="35">
        <v>76410</v>
      </c>
      <c r="T186" s="35"/>
      <c r="U186" s="35">
        <f t="shared" si="17"/>
        <v>192031</v>
      </c>
      <c r="V186" s="36">
        <f t="shared" si="16"/>
        <v>0</v>
      </c>
      <c r="W186" s="36">
        <f t="shared" si="12"/>
        <v>192031</v>
      </c>
      <c r="X186" s="35">
        <v>192031</v>
      </c>
      <c r="Y186" s="36">
        <f t="shared" si="13"/>
        <v>0</v>
      </c>
    </row>
    <row r="187" spans="1:27" ht="15.75" hidden="1" thickBot="1" x14ac:dyDescent="0.3">
      <c r="A187">
        <v>2018</v>
      </c>
      <c r="B187" s="38" t="s">
        <v>35</v>
      </c>
      <c r="C187" s="39">
        <f t="shared" ref="C187:C198" si="26">D186</f>
        <v>11005</v>
      </c>
      <c r="D187" s="39">
        <v>11350</v>
      </c>
      <c r="E187" s="39">
        <f t="shared" ref="E187:E198" si="27">D187-C187</f>
        <v>345</v>
      </c>
      <c r="F187" s="39">
        <v>146</v>
      </c>
      <c r="G187" s="69">
        <f t="shared" ref="G187:G198" si="28">F187*E187</f>
        <v>50370</v>
      </c>
      <c r="H187" s="39">
        <f t="shared" ref="H187:H198" si="29">I186</f>
        <v>2393</v>
      </c>
      <c r="I187" s="39">
        <v>2512</v>
      </c>
      <c r="J187" s="39">
        <f t="shared" ref="J187:J198" si="30">I187-H187</f>
        <v>119</v>
      </c>
      <c r="K187" s="39">
        <f t="shared" si="25"/>
        <v>559</v>
      </c>
      <c r="L187" s="69">
        <f t="shared" ref="L187:L198" si="31">IF(K187=559,K187*J187,IF(K187=739,120*559+(J187-120)*739,IF(K187=1279,120*559+30*739+(J187-150)*1279,IF(K187=2359,120*559+30*739+50*1279+(J187-200)*2359,))))</f>
        <v>66521</v>
      </c>
      <c r="M187" s="69">
        <v>3731</v>
      </c>
      <c r="N187" s="69">
        <v>8047</v>
      </c>
      <c r="O187" s="41"/>
      <c r="P187" s="41"/>
      <c r="Q187" s="69"/>
      <c r="R187" s="39"/>
      <c r="S187" s="69">
        <v>78144</v>
      </c>
      <c r="T187" s="69"/>
      <c r="U187" s="69">
        <f t="shared" si="17"/>
        <v>206813</v>
      </c>
      <c r="V187" s="41">
        <f t="shared" ref="V187:V198" si="32">Y186</f>
        <v>0</v>
      </c>
      <c r="W187" s="41">
        <f t="shared" ref="W187:W198" si="33">U187+V187</f>
        <v>206813</v>
      </c>
      <c r="X187" s="69">
        <v>206813</v>
      </c>
      <c r="Y187" s="41">
        <f t="shared" ref="Y187:Y198" si="34">W187-X187</f>
        <v>0</v>
      </c>
    </row>
    <row r="188" spans="1:27" ht="15.75" hidden="1" thickBot="1" x14ac:dyDescent="0.3">
      <c r="B188" s="43" t="s">
        <v>36</v>
      </c>
      <c r="C188" s="44">
        <f t="shared" si="26"/>
        <v>11350</v>
      </c>
      <c r="D188" s="44">
        <v>11602</v>
      </c>
      <c r="E188" s="44">
        <f t="shared" si="27"/>
        <v>252</v>
      </c>
      <c r="F188" s="44">
        <v>146</v>
      </c>
      <c r="G188" s="70">
        <f t="shared" si="28"/>
        <v>36792</v>
      </c>
      <c r="H188" s="44">
        <f t="shared" si="29"/>
        <v>2512</v>
      </c>
      <c r="I188" s="44">
        <v>2586</v>
      </c>
      <c r="J188" s="44">
        <f t="shared" si="30"/>
        <v>74</v>
      </c>
      <c r="K188" s="44">
        <f t="shared" si="25"/>
        <v>559</v>
      </c>
      <c r="L188" s="70">
        <f t="shared" si="31"/>
        <v>41366</v>
      </c>
      <c r="M188" s="70">
        <v>3731</v>
      </c>
      <c r="N188" s="70">
        <v>8077</v>
      </c>
      <c r="O188" s="46"/>
      <c r="P188" s="46"/>
      <c r="Q188" s="70"/>
      <c r="R188" s="44"/>
      <c r="S188" s="70">
        <v>78144</v>
      </c>
      <c r="T188" s="70"/>
      <c r="U188" s="70">
        <f t="shared" si="17"/>
        <v>168110</v>
      </c>
      <c r="V188" s="46">
        <f t="shared" si="32"/>
        <v>0</v>
      </c>
      <c r="W188" s="46">
        <f t="shared" si="33"/>
        <v>168110</v>
      </c>
      <c r="X188" s="70">
        <v>168110</v>
      </c>
      <c r="Y188" s="46">
        <f t="shared" si="34"/>
        <v>0</v>
      </c>
    </row>
    <row r="189" spans="1:27" ht="15.75" hidden="1" thickBot="1" x14ac:dyDescent="0.3">
      <c r="B189" s="43" t="s">
        <v>37</v>
      </c>
      <c r="C189" s="44">
        <f t="shared" si="26"/>
        <v>11602</v>
      </c>
      <c r="D189" s="44">
        <v>11911</v>
      </c>
      <c r="E189" s="44">
        <f t="shared" si="27"/>
        <v>309</v>
      </c>
      <c r="F189" s="44">
        <v>146</v>
      </c>
      <c r="G189" s="70">
        <f t="shared" si="28"/>
        <v>45114</v>
      </c>
      <c r="H189" s="44">
        <f t="shared" si="29"/>
        <v>2586</v>
      </c>
      <c r="I189" s="44">
        <v>2673</v>
      </c>
      <c r="J189" s="44">
        <f t="shared" si="30"/>
        <v>87</v>
      </c>
      <c r="K189" s="44">
        <f t="shared" si="25"/>
        <v>559</v>
      </c>
      <c r="L189" s="70">
        <f t="shared" si="31"/>
        <v>48633</v>
      </c>
      <c r="M189" s="70">
        <v>3731</v>
      </c>
      <c r="N189" s="70">
        <v>8090</v>
      </c>
      <c r="O189" s="46"/>
      <c r="P189" s="46"/>
      <c r="Q189" s="70"/>
      <c r="R189" s="44"/>
      <c r="S189" s="70">
        <v>78144</v>
      </c>
      <c r="T189" s="70"/>
      <c r="U189" s="70">
        <f t="shared" si="17"/>
        <v>183712</v>
      </c>
      <c r="V189" s="46">
        <f t="shared" si="32"/>
        <v>0</v>
      </c>
      <c r="W189" s="46">
        <f t="shared" si="33"/>
        <v>183712</v>
      </c>
      <c r="X189" s="70"/>
      <c r="Y189" s="46">
        <f t="shared" si="34"/>
        <v>183712</v>
      </c>
    </row>
    <row r="190" spans="1:27" ht="15.75" hidden="1" thickBot="1" x14ac:dyDescent="0.3">
      <c r="B190" s="43" t="s">
        <v>38</v>
      </c>
      <c r="C190" s="44">
        <f t="shared" si="26"/>
        <v>11911</v>
      </c>
      <c r="D190" s="44">
        <v>12185</v>
      </c>
      <c r="E190" s="44">
        <f t="shared" si="27"/>
        <v>274</v>
      </c>
      <c r="F190" s="44">
        <v>146</v>
      </c>
      <c r="G190" s="70">
        <f t="shared" si="28"/>
        <v>40004</v>
      </c>
      <c r="H190" s="44">
        <f t="shared" si="29"/>
        <v>2673</v>
      </c>
      <c r="I190" s="44">
        <v>2757</v>
      </c>
      <c r="J190" s="44">
        <f t="shared" si="30"/>
        <v>84</v>
      </c>
      <c r="K190" s="44">
        <f t="shared" si="25"/>
        <v>559</v>
      </c>
      <c r="L190" s="70">
        <f t="shared" si="31"/>
        <v>46956</v>
      </c>
      <c r="M190" s="70">
        <v>3731</v>
      </c>
      <c r="N190" s="70">
        <v>8101</v>
      </c>
      <c r="O190" s="46"/>
      <c r="P190" s="46"/>
      <c r="Q190" s="70"/>
      <c r="R190" s="44"/>
      <c r="S190" s="70">
        <v>78144</v>
      </c>
      <c r="T190" s="70"/>
      <c r="U190" s="70">
        <f t="shared" si="17"/>
        <v>176936</v>
      </c>
      <c r="V190" s="46">
        <f t="shared" si="32"/>
        <v>183712</v>
      </c>
      <c r="W190" s="46">
        <f t="shared" si="33"/>
        <v>360648</v>
      </c>
      <c r="X190" s="70">
        <v>360648</v>
      </c>
      <c r="Y190" s="46">
        <f t="shared" si="34"/>
        <v>0</v>
      </c>
    </row>
    <row r="191" spans="1:27" ht="15.75" hidden="1" thickBot="1" x14ac:dyDescent="0.3">
      <c r="B191" s="43" t="s">
        <v>39</v>
      </c>
      <c r="C191" s="44">
        <f t="shared" si="26"/>
        <v>12185</v>
      </c>
      <c r="D191" s="44">
        <v>12466</v>
      </c>
      <c r="E191" s="44">
        <f t="shared" si="27"/>
        <v>281</v>
      </c>
      <c r="F191" s="44">
        <v>146</v>
      </c>
      <c r="G191" s="70">
        <f t="shared" si="28"/>
        <v>41026</v>
      </c>
      <c r="H191" s="44">
        <f t="shared" si="29"/>
        <v>2757</v>
      </c>
      <c r="I191" s="44">
        <v>2807</v>
      </c>
      <c r="J191" s="44">
        <f t="shared" si="30"/>
        <v>50</v>
      </c>
      <c r="K191" s="44">
        <f t="shared" si="25"/>
        <v>559</v>
      </c>
      <c r="L191" s="70">
        <f t="shared" si="31"/>
        <v>27950</v>
      </c>
      <c r="M191" s="70">
        <v>3731</v>
      </c>
      <c r="N191" s="70">
        <v>8123</v>
      </c>
      <c r="O191" s="46"/>
      <c r="P191" s="46"/>
      <c r="Q191" s="70"/>
      <c r="R191" s="44"/>
      <c r="S191" s="70">
        <v>78144</v>
      </c>
      <c r="T191" s="70"/>
      <c r="U191" s="70">
        <f t="shared" si="17"/>
        <v>158974</v>
      </c>
      <c r="V191" s="46">
        <f t="shared" si="32"/>
        <v>0</v>
      </c>
      <c r="W191" s="46">
        <f t="shared" si="33"/>
        <v>158974</v>
      </c>
      <c r="X191" s="70"/>
      <c r="Y191" s="46">
        <f t="shared" si="34"/>
        <v>158974</v>
      </c>
    </row>
    <row r="192" spans="1:27" ht="15.75" hidden="1" thickBot="1" x14ac:dyDescent="0.3">
      <c r="B192" s="43" t="s">
        <v>40</v>
      </c>
      <c r="C192" s="44">
        <f t="shared" si="26"/>
        <v>12466</v>
      </c>
      <c r="D192" s="44">
        <v>12724</v>
      </c>
      <c r="E192" s="44">
        <f t="shared" si="27"/>
        <v>258</v>
      </c>
      <c r="F192" s="44">
        <v>146</v>
      </c>
      <c r="G192" s="70">
        <f t="shared" si="28"/>
        <v>37668</v>
      </c>
      <c r="H192" s="44">
        <f t="shared" si="29"/>
        <v>2807</v>
      </c>
      <c r="I192" s="44">
        <v>2816</v>
      </c>
      <c r="J192" s="44">
        <f t="shared" si="30"/>
        <v>9</v>
      </c>
      <c r="K192" s="44">
        <f t="shared" si="25"/>
        <v>559</v>
      </c>
      <c r="L192" s="70">
        <f t="shared" si="31"/>
        <v>5031</v>
      </c>
      <c r="M192" s="70">
        <v>3731</v>
      </c>
      <c r="N192" s="70">
        <v>8148</v>
      </c>
      <c r="O192" s="46"/>
      <c r="P192" s="46"/>
      <c r="Q192" s="70"/>
      <c r="R192" s="44"/>
      <c r="S192" s="70">
        <v>78144</v>
      </c>
      <c r="T192" s="70"/>
      <c r="U192" s="70">
        <f t="shared" si="17"/>
        <v>132722</v>
      </c>
      <c r="V192" s="46">
        <f t="shared" si="32"/>
        <v>158974</v>
      </c>
      <c r="W192" s="46">
        <f t="shared" si="33"/>
        <v>291696</v>
      </c>
      <c r="X192" s="70">
        <v>291696</v>
      </c>
      <c r="Y192" s="46">
        <f t="shared" si="34"/>
        <v>0</v>
      </c>
    </row>
    <row r="193" spans="1:25" ht="15.75" hidden="1" thickBot="1" x14ac:dyDescent="0.3">
      <c r="B193" s="43" t="s">
        <v>41</v>
      </c>
      <c r="C193" s="44">
        <f t="shared" si="26"/>
        <v>12724</v>
      </c>
      <c r="D193" s="44">
        <v>12957</v>
      </c>
      <c r="E193" s="44">
        <f t="shared" si="27"/>
        <v>233</v>
      </c>
      <c r="F193" s="44">
        <v>146</v>
      </c>
      <c r="G193" s="70">
        <f t="shared" si="28"/>
        <v>34018</v>
      </c>
      <c r="H193" s="44">
        <f t="shared" si="29"/>
        <v>2816</v>
      </c>
      <c r="I193" s="44">
        <v>2824</v>
      </c>
      <c r="J193" s="44">
        <f t="shared" si="30"/>
        <v>8</v>
      </c>
      <c r="K193" s="44">
        <f t="shared" si="25"/>
        <v>559</v>
      </c>
      <c r="L193" s="70">
        <f t="shared" si="31"/>
        <v>4472</v>
      </c>
      <c r="M193" s="70">
        <v>3731</v>
      </c>
      <c r="N193" s="70">
        <v>8161</v>
      </c>
      <c r="O193" s="46"/>
      <c r="P193" s="46"/>
      <c r="Q193" s="70"/>
      <c r="R193" s="44"/>
      <c r="S193" s="70">
        <v>78144</v>
      </c>
      <c r="T193" s="70"/>
      <c r="U193" s="70">
        <f t="shared" si="17"/>
        <v>128526</v>
      </c>
      <c r="V193" s="46">
        <f t="shared" si="32"/>
        <v>0</v>
      </c>
      <c r="W193" s="46">
        <f t="shared" si="33"/>
        <v>128526</v>
      </c>
      <c r="X193" s="70"/>
      <c r="Y193" s="46">
        <f t="shared" si="34"/>
        <v>128526</v>
      </c>
    </row>
    <row r="194" spans="1:25" ht="15.75" hidden="1" thickBot="1" x14ac:dyDescent="0.3">
      <c r="B194" s="43" t="s">
        <v>42</v>
      </c>
      <c r="C194" s="44">
        <f t="shared" si="26"/>
        <v>12957</v>
      </c>
      <c r="D194" s="44">
        <v>13237</v>
      </c>
      <c r="E194" s="44">
        <f t="shared" si="27"/>
        <v>280</v>
      </c>
      <c r="F194" s="44">
        <v>146</v>
      </c>
      <c r="G194" s="70">
        <f t="shared" si="28"/>
        <v>40880</v>
      </c>
      <c r="H194" s="44">
        <f t="shared" si="29"/>
        <v>2824</v>
      </c>
      <c r="I194" s="44">
        <v>2839</v>
      </c>
      <c r="J194" s="44">
        <f t="shared" si="30"/>
        <v>15</v>
      </c>
      <c r="K194" s="44">
        <f t="shared" si="25"/>
        <v>559</v>
      </c>
      <c r="L194" s="70">
        <f t="shared" si="31"/>
        <v>8385</v>
      </c>
      <c r="M194" s="70">
        <v>3731</v>
      </c>
      <c r="N194" s="70">
        <v>8186</v>
      </c>
      <c r="O194" s="46"/>
      <c r="P194" s="46"/>
      <c r="Q194" s="70"/>
      <c r="R194" s="44"/>
      <c r="S194" s="70">
        <v>78144</v>
      </c>
      <c r="T194" s="70"/>
      <c r="U194" s="70">
        <f t="shared" si="17"/>
        <v>139326</v>
      </c>
      <c r="V194" s="46">
        <f t="shared" si="32"/>
        <v>128526</v>
      </c>
      <c r="W194" s="46">
        <f t="shared" si="33"/>
        <v>267852</v>
      </c>
      <c r="X194" s="70">
        <v>267852</v>
      </c>
      <c r="Y194" s="46">
        <f t="shared" si="34"/>
        <v>0</v>
      </c>
    </row>
    <row r="195" spans="1:25" ht="15.75" hidden="1" thickBot="1" x14ac:dyDescent="0.3">
      <c r="B195" s="43" t="s">
        <v>43</v>
      </c>
      <c r="C195" s="44">
        <f t="shared" si="26"/>
        <v>13237</v>
      </c>
      <c r="D195" s="44">
        <v>13445</v>
      </c>
      <c r="E195" s="44">
        <f t="shared" si="27"/>
        <v>208</v>
      </c>
      <c r="F195" s="44">
        <v>146</v>
      </c>
      <c r="G195" s="70">
        <f t="shared" si="28"/>
        <v>30368</v>
      </c>
      <c r="H195" s="44">
        <f t="shared" si="29"/>
        <v>2839</v>
      </c>
      <c r="I195" s="44">
        <v>2861</v>
      </c>
      <c r="J195" s="44">
        <f t="shared" si="30"/>
        <v>22</v>
      </c>
      <c r="K195" s="44">
        <f t="shared" si="25"/>
        <v>559</v>
      </c>
      <c r="L195" s="70">
        <f t="shared" si="31"/>
        <v>12298</v>
      </c>
      <c r="M195" s="70">
        <v>3731</v>
      </c>
      <c r="N195" s="70">
        <v>8207</v>
      </c>
      <c r="O195" s="46"/>
      <c r="P195" s="46"/>
      <c r="Q195" s="70"/>
      <c r="R195" s="44"/>
      <c r="S195" s="70">
        <v>78144</v>
      </c>
      <c r="T195" s="70"/>
      <c r="U195" s="70">
        <f t="shared" si="17"/>
        <v>132748</v>
      </c>
      <c r="V195" s="46">
        <f t="shared" si="32"/>
        <v>0</v>
      </c>
      <c r="W195" s="46">
        <f t="shared" si="33"/>
        <v>132748</v>
      </c>
      <c r="X195" s="70"/>
      <c r="Y195" s="46">
        <f t="shared" si="34"/>
        <v>132748</v>
      </c>
    </row>
    <row r="196" spans="1:25" ht="15.75" hidden="1" thickBot="1" x14ac:dyDescent="0.3">
      <c r="B196" s="43" t="s">
        <v>44</v>
      </c>
      <c r="C196" s="44">
        <f t="shared" si="26"/>
        <v>13445</v>
      </c>
      <c r="D196" s="44">
        <v>13692</v>
      </c>
      <c r="E196" s="44">
        <f t="shared" si="27"/>
        <v>247</v>
      </c>
      <c r="F196" s="44">
        <v>146</v>
      </c>
      <c r="G196" s="70">
        <f t="shared" si="28"/>
        <v>36062</v>
      </c>
      <c r="H196" s="44">
        <f t="shared" si="29"/>
        <v>2861</v>
      </c>
      <c r="I196" s="44">
        <v>2899</v>
      </c>
      <c r="J196" s="44">
        <f t="shared" si="30"/>
        <v>38</v>
      </c>
      <c r="K196" s="44">
        <f t="shared" si="25"/>
        <v>559</v>
      </c>
      <c r="L196" s="70">
        <f t="shared" si="31"/>
        <v>21242</v>
      </c>
      <c r="M196" s="70">
        <v>3731</v>
      </c>
      <c r="N196" s="70">
        <v>8230</v>
      </c>
      <c r="O196" s="46"/>
      <c r="P196" s="46"/>
      <c r="Q196" s="70"/>
      <c r="R196" s="44"/>
      <c r="S196" s="70">
        <v>78144</v>
      </c>
      <c r="T196" s="70"/>
      <c r="U196" s="70">
        <f t="shared" si="17"/>
        <v>147409</v>
      </c>
      <c r="V196" s="46">
        <f t="shared" si="32"/>
        <v>132748</v>
      </c>
      <c r="W196" s="46">
        <f t="shared" si="33"/>
        <v>280157</v>
      </c>
      <c r="X196" s="70">
        <v>280157</v>
      </c>
      <c r="Y196" s="46">
        <f t="shared" si="34"/>
        <v>0</v>
      </c>
    </row>
    <row r="197" spans="1:25" ht="15.75" hidden="1" thickBot="1" x14ac:dyDescent="0.3">
      <c r="B197" s="43" t="s">
        <v>45</v>
      </c>
      <c r="C197" s="44">
        <f t="shared" si="26"/>
        <v>13692</v>
      </c>
      <c r="D197" s="44">
        <v>14005</v>
      </c>
      <c r="E197" s="44">
        <f t="shared" si="27"/>
        <v>313</v>
      </c>
      <c r="F197" s="44">
        <v>146</v>
      </c>
      <c r="G197" s="70">
        <f t="shared" si="28"/>
        <v>45698</v>
      </c>
      <c r="H197" s="44">
        <f t="shared" si="29"/>
        <v>2899</v>
      </c>
      <c r="I197" s="44">
        <v>2970</v>
      </c>
      <c r="J197" s="44">
        <f t="shared" si="30"/>
        <v>71</v>
      </c>
      <c r="K197" s="44">
        <f t="shared" si="25"/>
        <v>559</v>
      </c>
      <c r="L197" s="70">
        <f t="shared" si="31"/>
        <v>39689</v>
      </c>
      <c r="M197" s="70">
        <v>3731</v>
      </c>
      <c r="N197" s="70">
        <v>8260</v>
      </c>
      <c r="O197" s="46"/>
      <c r="P197" s="46"/>
      <c r="Q197" s="70"/>
      <c r="R197" s="44"/>
      <c r="S197" s="70">
        <v>78144</v>
      </c>
      <c r="T197" s="70"/>
      <c r="U197" s="70">
        <f t="shared" si="17"/>
        <v>175522</v>
      </c>
      <c r="V197" s="46">
        <f t="shared" si="32"/>
        <v>0</v>
      </c>
      <c r="W197" s="46">
        <f t="shared" si="33"/>
        <v>175522</v>
      </c>
      <c r="X197" s="70">
        <v>175522</v>
      </c>
      <c r="Y197" s="46">
        <f t="shared" si="34"/>
        <v>0</v>
      </c>
    </row>
    <row r="198" spans="1:25" ht="15.75" hidden="1" thickBot="1" x14ac:dyDescent="0.3">
      <c r="B198" s="43" t="s">
        <v>46</v>
      </c>
      <c r="C198" s="44">
        <f t="shared" si="26"/>
        <v>14005</v>
      </c>
      <c r="D198" s="44">
        <v>14333</v>
      </c>
      <c r="E198" s="44">
        <f t="shared" si="27"/>
        <v>328</v>
      </c>
      <c r="F198" s="44">
        <v>146</v>
      </c>
      <c r="G198" s="70">
        <f t="shared" si="28"/>
        <v>47888</v>
      </c>
      <c r="H198" s="44">
        <f t="shared" si="29"/>
        <v>2970</v>
      </c>
      <c r="I198" s="44">
        <v>3054</v>
      </c>
      <c r="J198" s="44">
        <f t="shared" si="30"/>
        <v>84</v>
      </c>
      <c r="K198" s="44">
        <f t="shared" si="25"/>
        <v>559</v>
      </c>
      <c r="L198" s="70">
        <f t="shared" si="31"/>
        <v>46956</v>
      </c>
      <c r="M198" s="70">
        <v>3731</v>
      </c>
      <c r="N198" s="70">
        <v>8270</v>
      </c>
      <c r="O198" s="36"/>
      <c r="P198" s="36"/>
      <c r="Q198" s="70"/>
      <c r="R198" s="44"/>
      <c r="S198" s="70">
        <v>78144</v>
      </c>
      <c r="T198" s="70"/>
      <c r="U198" s="70">
        <f t="shared" si="17"/>
        <v>184989</v>
      </c>
      <c r="V198" s="46">
        <f t="shared" si="32"/>
        <v>0</v>
      </c>
      <c r="W198" s="46">
        <f t="shared" si="33"/>
        <v>184989</v>
      </c>
      <c r="X198" s="73">
        <v>184989</v>
      </c>
      <c r="Y198" s="46">
        <f t="shared" si="34"/>
        <v>0</v>
      </c>
    </row>
    <row r="199" spans="1:25" ht="15.75" hidden="1" thickBot="1" x14ac:dyDescent="0.3">
      <c r="A199">
        <v>2019</v>
      </c>
      <c r="B199" s="38" t="s">
        <v>35</v>
      </c>
      <c r="C199" s="39">
        <f t="shared" ref="C199:C207" si="35">D198</f>
        <v>14333</v>
      </c>
      <c r="D199" s="39">
        <v>14731</v>
      </c>
      <c r="E199" s="39">
        <f t="shared" ref="E199:E207" si="36">D199-C199</f>
        <v>398</v>
      </c>
      <c r="F199" s="39">
        <v>146</v>
      </c>
      <c r="G199" s="69">
        <f t="shared" ref="G199:G207" si="37">F199*E199</f>
        <v>58108</v>
      </c>
      <c r="H199" s="39">
        <f t="shared" ref="H199:H207" si="38">I198</f>
        <v>3054</v>
      </c>
      <c r="I199" s="39">
        <v>3140</v>
      </c>
      <c r="J199" s="39">
        <f t="shared" ref="J199:J207" si="39">I199-H199</f>
        <v>86</v>
      </c>
      <c r="K199" s="39">
        <f t="shared" ref="K199:K207" si="40">IF(J199&lt;=120,559,IF(AND(J199&gt;=121,J199&lt;=150),739,IF(AND(J199&gt;=151,J199&lt;=200),1279,IF(J199&gt;=201,2359,))))</f>
        <v>559</v>
      </c>
      <c r="L199" s="69">
        <f t="shared" ref="L199:L207" si="41">IF(K199=559,K199*J199,IF(K199=739,120*559+(J199-120)*739,IF(K199=1279,120*559+30*739+(J199-150)*1279,IF(K199=2359,120*559+30*739+50*1279+(J199-200)*2359,))))</f>
        <v>48074</v>
      </c>
      <c r="M199" s="69">
        <v>3828</v>
      </c>
      <c r="N199" s="69">
        <v>8264</v>
      </c>
      <c r="O199" s="41"/>
      <c r="P199" s="41"/>
      <c r="Q199" s="69"/>
      <c r="R199" s="39"/>
      <c r="S199" s="69">
        <v>80176</v>
      </c>
      <c r="T199" s="69"/>
      <c r="U199" s="69">
        <f t="shared" si="17"/>
        <v>198450</v>
      </c>
      <c r="V199" s="41">
        <f t="shared" ref="V199:V207" si="42">Y198</f>
        <v>0</v>
      </c>
      <c r="W199" s="41">
        <f t="shared" ref="W199:W207" si="43">U199+V199</f>
        <v>198450</v>
      </c>
      <c r="X199" s="74">
        <v>198450</v>
      </c>
      <c r="Y199" s="41">
        <f t="shared" ref="Y199:Y207" si="44">W199-X199</f>
        <v>0</v>
      </c>
    </row>
    <row r="200" spans="1:25" ht="15.75" hidden="1" thickBot="1" x14ac:dyDescent="0.3">
      <c r="B200" s="43" t="s">
        <v>36</v>
      </c>
      <c r="C200" s="44">
        <f t="shared" si="35"/>
        <v>14731</v>
      </c>
      <c r="D200" s="44">
        <v>15116</v>
      </c>
      <c r="E200" s="44">
        <f t="shared" si="36"/>
        <v>385</v>
      </c>
      <c r="F200" s="44">
        <v>146</v>
      </c>
      <c r="G200" s="70">
        <f t="shared" si="37"/>
        <v>56210</v>
      </c>
      <c r="H200" s="44">
        <f t="shared" si="38"/>
        <v>3140</v>
      </c>
      <c r="I200" s="44">
        <v>3218</v>
      </c>
      <c r="J200" s="44">
        <f t="shared" si="39"/>
        <v>78</v>
      </c>
      <c r="K200" s="44">
        <f t="shared" si="40"/>
        <v>559</v>
      </c>
      <c r="L200" s="70">
        <f t="shared" si="41"/>
        <v>43602</v>
      </c>
      <c r="M200" s="70">
        <v>3828</v>
      </c>
      <c r="N200" s="70">
        <v>8267</v>
      </c>
      <c r="O200" s="46"/>
      <c r="P200" s="46"/>
      <c r="Q200" s="70"/>
      <c r="R200" s="44"/>
      <c r="S200" s="70">
        <v>80176</v>
      </c>
      <c r="T200" s="70"/>
      <c r="U200" s="70">
        <f t="shared" si="17"/>
        <v>192083</v>
      </c>
      <c r="V200" s="46">
        <f t="shared" si="42"/>
        <v>0</v>
      </c>
      <c r="W200" s="46">
        <f t="shared" si="43"/>
        <v>192083</v>
      </c>
      <c r="X200" s="70">
        <v>192083</v>
      </c>
      <c r="Y200" s="46">
        <f t="shared" si="44"/>
        <v>0</v>
      </c>
    </row>
    <row r="201" spans="1:25" ht="15.75" hidden="1" thickBot="1" x14ac:dyDescent="0.3">
      <c r="B201" s="43" t="s">
        <v>37</v>
      </c>
      <c r="C201" s="44">
        <f t="shared" si="35"/>
        <v>15116</v>
      </c>
      <c r="D201" s="44">
        <v>15417</v>
      </c>
      <c r="E201" s="44">
        <f t="shared" si="36"/>
        <v>301</v>
      </c>
      <c r="F201" s="44">
        <v>146</v>
      </c>
      <c r="G201" s="70">
        <f t="shared" si="37"/>
        <v>43946</v>
      </c>
      <c r="H201" s="44">
        <f t="shared" si="38"/>
        <v>3218</v>
      </c>
      <c r="I201" s="44">
        <v>3284</v>
      </c>
      <c r="J201" s="44">
        <f t="shared" si="39"/>
        <v>66</v>
      </c>
      <c r="K201" s="44">
        <f t="shared" si="40"/>
        <v>559</v>
      </c>
      <c r="L201" s="70">
        <f t="shared" si="41"/>
        <v>36894</v>
      </c>
      <c r="M201" s="70">
        <v>3828</v>
      </c>
      <c r="N201" s="70">
        <v>8270</v>
      </c>
      <c r="O201" s="46"/>
      <c r="P201" s="46"/>
      <c r="Q201" s="70"/>
      <c r="R201" s="44"/>
      <c r="S201" s="70">
        <v>80176</v>
      </c>
      <c r="T201" s="46"/>
      <c r="U201" s="70">
        <f t="shared" si="17"/>
        <v>173114</v>
      </c>
      <c r="V201" s="46">
        <f t="shared" si="42"/>
        <v>0</v>
      </c>
      <c r="W201" s="46">
        <f t="shared" si="43"/>
        <v>173114</v>
      </c>
      <c r="X201" s="70">
        <v>173114</v>
      </c>
      <c r="Y201" s="46">
        <f t="shared" si="44"/>
        <v>0</v>
      </c>
    </row>
    <row r="202" spans="1:25" ht="15.75" hidden="1" thickBot="1" x14ac:dyDescent="0.3">
      <c r="B202" s="43" t="s">
        <v>38</v>
      </c>
      <c r="C202" s="44">
        <f t="shared" si="35"/>
        <v>15417</v>
      </c>
      <c r="D202" s="44">
        <v>15700</v>
      </c>
      <c r="E202" s="44">
        <f t="shared" si="36"/>
        <v>283</v>
      </c>
      <c r="F202" s="44">
        <v>146</v>
      </c>
      <c r="G202" s="70">
        <f t="shared" si="37"/>
        <v>41318</v>
      </c>
      <c r="H202" s="44">
        <f t="shared" si="38"/>
        <v>3284</v>
      </c>
      <c r="I202" s="44">
        <v>3337</v>
      </c>
      <c r="J202" s="44">
        <f t="shared" si="39"/>
        <v>53</v>
      </c>
      <c r="K202" s="44">
        <f t="shared" si="40"/>
        <v>559</v>
      </c>
      <c r="L202" s="70">
        <f t="shared" si="41"/>
        <v>29627</v>
      </c>
      <c r="M202" s="70">
        <v>3828</v>
      </c>
      <c r="N202" s="70">
        <v>8299</v>
      </c>
      <c r="O202" s="46"/>
      <c r="P202" s="46"/>
      <c r="Q202" s="70"/>
      <c r="R202" s="44"/>
      <c r="S202" s="70">
        <v>80176</v>
      </c>
      <c r="T202" s="46"/>
      <c r="U202" s="70">
        <f t="shared" ref="U202:U222" si="45">G202+L202+M202+R202+S202+N202+Q202+T202</f>
        <v>163248</v>
      </c>
      <c r="V202" s="46">
        <f t="shared" si="42"/>
        <v>0</v>
      </c>
      <c r="W202" s="46">
        <f t="shared" si="43"/>
        <v>163248</v>
      </c>
      <c r="X202" s="70">
        <v>163248</v>
      </c>
      <c r="Y202" s="46">
        <f t="shared" si="44"/>
        <v>0</v>
      </c>
    </row>
    <row r="203" spans="1:25" ht="15.75" hidden="1" thickBot="1" x14ac:dyDescent="0.3">
      <c r="B203" s="43" t="s">
        <v>39</v>
      </c>
      <c r="C203" s="44">
        <f t="shared" si="35"/>
        <v>15700</v>
      </c>
      <c r="D203" s="44">
        <v>16020</v>
      </c>
      <c r="E203" s="44">
        <f t="shared" si="36"/>
        <v>320</v>
      </c>
      <c r="F203" s="44">
        <v>146</v>
      </c>
      <c r="G203" s="70">
        <f t="shared" si="37"/>
        <v>46720</v>
      </c>
      <c r="H203" s="44">
        <f t="shared" si="38"/>
        <v>3337</v>
      </c>
      <c r="I203" s="44">
        <v>3375</v>
      </c>
      <c r="J203" s="44">
        <f t="shared" si="39"/>
        <v>38</v>
      </c>
      <c r="K203" s="44">
        <f t="shared" si="40"/>
        <v>559</v>
      </c>
      <c r="L203" s="70">
        <f t="shared" si="41"/>
        <v>21242</v>
      </c>
      <c r="M203" s="70">
        <v>3828</v>
      </c>
      <c r="N203" s="70">
        <v>8329</v>
      </c>
      <c r="O203" s="104"/>
      <c r="P203" s="104"/>
      <c r="Q203" s="70"/>
      <c r="R203" s="44"/>
      <c r="S203" s="70">
        <v>80176</v>
      </c>
      <c r="T203" s="70"/>
      <c r="U203" s="70">
        <f t="shared" si="45"/>
        <v>160295</v>
      </c>
      <c r="V203" s="46">
        <f t="shared" si="42"/>
        <v>0</v>
      </c>
      <c r="W203" s="46">
        <f t="shared" si="43"/>
        <v>160295</v>
      </c>
      <c r="X203" s="70"/>
      <c r="Y203" s="46">
        <f t="shared" si="44"/>
        <v>160295</v>
      </c>
    </row>
    <row r="204" spans="1:25" ht="15.75" hidden="1" thickBot="1" x14ac:dyDescent="0.3">
      <c r="B204" s="43" t="s">
        <v>40</v>
      </c>
      <c r="C204" s="44">
        <f t="shared" si="35"/>
        <v>16020</v>
      </c>
      <c r="D204" s="44">
        <v>16260</v>
      </c>
      <c r="E204" s="44">
        <f t="shared" si="36"/>
        <v>240</v>
      </c>
      <c r="F204" s="44">
        <v>146</v>
      </c>
      <c r="G204" s="70">
        <f t="shared" si="37"/>
        <v>35040</v>
      </c>
      <c r="H204" s="44">
        <f t="shared" si="38"/>
        <v>3375</v>
      </c>
      <c r="I204" s="44">
        <v>3384</v>
      </c>
      <c r="J204" s="44">
        <f t="shared" si="39"/>
        <v>9</v>
      </c>
      <c r="K204" s="44">
        <f t="shared" si="40"/>
        <v>559</v>
      </c>
      <c r="L204" s="70">
        <f t="shared" si="41"/>
        <v>5031</v>
      </c>
      <c r="M204" s="70">
        <v>3828</v>
      </c>
      <c r="N204" s="70">
        <v>8371</v>
      </c>
      <c r="O204" s="46"/>
      <c r="P204" s="46"/>
      <c r="Q204" s="70"/>
      <c r="R204" s="44"/>
      <c r="S204" s="70">
        <v>80176</v>
      </c>
      <c r="T204" s="70"/>
      <c r="U204" s="70">
        <f t="shared" si="45"/>
        <v>132446</v>
      </c>
      <c r="V204" s="46">
        <f t="shared" si="42"/>
        <v>160295</v>
      </c>
      <c r="W204" s="46">
        <f t="shared" si="43"/>
        <v>292741</v>
      </c>
      <c r="X204" s="70">
        <v>292741</v>
      </c>
      <c r="Y204" s="46">
        <f t="shared" si="44"/>
        <v>0</v>
      </c>
    </row>
    <row r="205" spans="1:25" ht="15.75" hidden="1" thickBot="1" x14ac:dyDescent="0.3">
      <c r="B205" s="43" t="s">
        <v>41</v>
      </c>
      <c r="C205" s="44">
        <f t="shared" si="35"/>
        <v>16260</v>
      </c>
      <c r="D205" s="44">
        <v>16536</v>
      </c>
      <c r="E205" s="44">
        <f t="shared" si="36"/>
        <v>276</v>
      </c>
      <c r="F205" s="44">
        <v>146</v>
      </c>
      <c r="G205" s="70">
        <f t="shared" si="37"/>
        <v>40296</v>
      </c>
      <c r="H205" s="44">
        <f t="shared" si="38"/>
        <v>3384</v>
      </c>
      <c r="I205" s="44">
        <v>3392</v>
      </c>
      <c r="J205" s="44">
        <f t="shared" si="39"/>
        <v>8</v>
      </c>
      <c r="K205" s="44">
        <f t="shared" si="40"/>
        <v>559</v>
      </c>
      <c r="L205" s="70">
        <f t="shared" si="41"/>
        <v>4472</v>
      </c>
      <c r="M205" s="70">
        <v>3828</v>
      </c>
      <c r="N205" s="70">
        <v>8386</v>
      </c>
      <c r="O205" s="46"/>
      <c r="P205" s="46"/>
      <c r="Q205" s="70"/>
      <c r="R205" s="44"/>
      <c r="S205" s="70">
        <v>80176</v>
      </c>
      <c r="T205" s="70"/>
      <c r="U205" s="70">
        <f t="shared" si="45"/>
        <v>137158</v>
      </c>
      <c r="V205" s="46">
        <f t="shared" si="42"/>
        <v>0</v>
      </c>
      <c r="W205" s="46">
        <f t="shared" si="43"/>
        <v>137158</v>
      </c>
      <c r="X205" s="70">
        <v>137158</v>
      </c>
      <c r="Y205" s="46">
        <f t="shared" si="44"/>
        <v>0</v>
      </c>
    </row>
    <row r="206" spans="1:25" ht="15.75" hidden="1" thickBot="1" x14ac:dyDescent="0.3">
      <c r="B206" s="43" t="s">
        <v>42</v>
      </c>
      <c r="C206" s="44">
        <f t="shared" si="35"/>
        <v>16536</v>
      </c>
      <c r="D206" s="44">
        <v>16819</v>
      </c>
      <c r="E206" s="44">
        <f t="shared" si="36"/>
        <v>283</v>
      </c>
      <c r="F206" s="44">
        <v>146</v>
      </c>
      <c r="G206" s="70">
        <f t="shared" si="37"/>
        <v>41318</v>
      </c>
      <c r="H206" s="44">
        <f t="shared" si="38"/>
        <v>3392</v>
      </c>
      <c r="I206" s="44">
        <v>3408</v>
      </c>
      <c r="J206" s="44">
        <f t="shared" si="39"/>
        <v>16</v>
      </c>
      <c r="K206" s="44">
        <f t="shared" si="40"/>
        <v>559</v>
      </c>
      <c r="L206" s="70">
        <f t="shared" si="41"/>
        <v>8944</v>
      </c>
      <c r="M206" s="70">
        <v>3828</v>
      </c>
      <c r="N206" s="70">
        <v>8398</v>
      </c>
      <c r="O206" s="46"/>
      <c r="P206" s="46"/>
      <c r="Q206" s="70"/>
      <c r="R206" s="44"/>
      <c r="S206" s="70">
        <v>80176</v>
      </c>
      <c r="T206" s="70"/>
      <c r="U206" s="70">
        <f t="shared" si="45"/>
        <v>142664</v>
      </c>
      <c r="V206" s="46">
        <f t="shared" si="42"/>
        <v>0</v>
      </c>
      <c r="W206" s="46">
        <f t="shared" si="43"/>
        <v>142664</v>
      </c>
      <c r="X206" s="70"/>
      <c r="Y206" s="46">
        <f t="shared" si="44"/>
        <v>142664</v>
      </c>
    </row>
    <row r="207" spans="1:25" ht="15.75" hidden="1" thickBot="1" x14ac:dyDescent="0.3">
      <c r="B207" s="43" t="s">
        <v>43</v>
      </c>
      <c r="C207" s="44">
        <f t="shared" si="35"/>
        <v>16819</v>
      </c>
      <c r="D207" s="44">
        <v>17103</v>
      </c>
      <c r="E207" s="44">
        <f t="shared" si="36"/>
        <v>284</v>
      </c>
      <c r="F207" s="44">
        <v>146</v>
      </c>
      <c r="G207" s="70">
        <f t="shared" si="37"/>
        <v>41464</v>
      </c>
      <c r="H207" s="44">
        <f t="shared" si="38"/>
        <v>3408</v>
      </c>
      <c r="I207" s="44">
        <v>3456</v>
      </c>
      <c r="J207" s="44">
        <f t="shared" si="39"/>
        <v>48</v>
      </c>
      <c r="K207" s="44">
        <f t="shared" si="40"/>
        <v>559</v>
      </c>
      <c r="L207" s="70">
        <f t="shared" si="41"/>
        <v>26832</v>
      </c>
      <c r="M207" s="70">
        <v>3828</v>
      </c>
      <c r="N207" s="70">
        <v>8415</v>
      </c>
      <c r="O207" s="46"/>
      <c r="P207" s="46"/>
      <c r="Q207" s="70"/>
      <c r="R207" s="44"/>
      <c r="S207" s="70">
        <v>80176</v>
      </c>
      <c r="T207" s="70"/>
      <c r="U207" s="70">
        <f t="shared" si="45"/>
        <v>160715</v>
      </c>
      <c r="V207" s="46">
        <f t="shared" si="42"/>
        <v>142664</v>
      </c>
      <c r="W207" s="46">
        <f t="shared" si="43"/>
        <v>303379</v>
      </c>
      <c r="X207" s="70">
        <v>303379</v>
      </c>
      <c r="Y207" s="46">
        <f t="shared" si="44"/>
        <v>0</v>
      </c>
    </row>
    <row r="208" spans="1:25" ht="15.75" hidden="1" thickBot="1" x14ac:dyDescent="0.3">
      <c r="B208" s="43" t="s">
        <v>44</v>
      </c>
      <c r="C208" s="44">
        <f t="shared" ref="C208:C210" si="46">D207</f>
        <v>17103</v>
      </c>
      <c r="D208" s="44">
        <v>17415</v>
      </c>
      <c r="E208" s="44">
        <f t="shared" ref="E208:E210" si="47">D208-C208</f>
        <v>312</v>
      </c>
      <c r="F208" s="44">
        <v>146</v>
      </c>
      <c r="G208" s="70">
        <f t="shared" ref="G208:G210" si="48">F208*E208</f>
        <v>45552</v>
      </c>
      <c r="H208" s="44">
        <f t="shared" ref="H208:H210" si="49">I207</f>
        <v>3456</v>
      </c>
      <c r="I208" s="44">
        <v>3520</v>
      </c>
      <c r="J208" s="44">
        <f t="shared" ref="J208:J210" si="50">I208-H208</f>
        <v>64</v>
      </c>
      <c r="K208" s="44">
        <f t="shared" ref="K208:K210" si="51">IF(J208&lt;=120,559,IF(AND(J208&gt;=121,J208&lt;=150),739,IF(AND(J208&gt;=151,J208&lt;=200),1279,IF(J208&gt;=201,2359,))))</f>
        <v>559</v>
      </c>
      <c r="L208" s="70">
        <f t="shared" ref="L208:L210" si="52">IF(K208=559,K208*J208,IF(K208=739,120*559+(J208-120)*739,IF(K208=1279,120*559+30*739+(J208-150)*1279,IF(K208=2359,120*559+30*739+50*1279+(J208-200)*2359,))))</f>
        <v>35776</v>
      </c>
      <c r="M208" s="70">
        <v>3828</v>
      </c>
      <c r="N208" s="70">
        <v>8420</v>
      </c>
      <c r="O208" s="46"/>
      <c r="P208" s="46"/>
      <c r="Q208" s="70"/>
      <c r="R208" s="44"/>
      <c r="S208" s="70">
        <v>80176</v>
      </c>
      <c r="T208" s="70"/>
      <c r="U208" s="70">
        <f t="shared" si="45"/>
        <v>173752</v>
      </c>
      <c r="V208" s="46">
        <f t="shared" ref="V208:V210" si="53">Y207</f>
        <v>0</v>
      </c>
      <c r="W208" s="46">
        <f t="shared" ref="W208:W210" si="54">U208+V208</f>
        <v>173752</v>
      </c>
      <c r="X208" s="135">
        <v>173752</v>
      </c>
      <c r="Y208" s="46">
        <f t="shared" ref="Y208:Y210" si="55">W208-X208</f>
        <v>0</v>
      </c>
    </row>
    <row r="209" spans="1:25" ht="15.75" hidden="1" thickBot="1" x14ac:dyDescent="0.3">
      <c r="B209" s="43" t="s">
        <v>45</v>
      </c>
      <c r="C209" s="44">
        <f t="shared" si="46"/>
        <v>17415</v>
      </c>
      <c r="D209" s="44">
        <v>17732</v>
      </c>
      <c r="E209" s="44">
        <f t="shared" si="47"/>
        <v>317</v>
      </c>
      <c r="F209" s="44">
        <v>146</v>
      </c>
      <c r="G209" s="70">
        <f t="shared" si="48"/>
        <v>46282</v>
      </c>
      <c r="H209" s="44">
        <f t="shared" si="49"/>
        <v>3520</v>
      </c>
      <c r="I209" s="44">
        <v>3599</v>
      </c>
      <c r="J209" s="44">
        <f t="shared" si="50"/>
        <v>79</v>
      </c>
      <c r="K209" s="44">
        <f t="shared" si="51"/>
        <v>559</v>
      </c>
      <c r="L209" s="70">
        <f t="shared" si="52"/>
        <v>44161</v>
      </c>
      <c r="M209" s="70">
        <v>3828</v>
      </c>
      <c r="N209" s="70">
        <v>8467</v>
      </c>
      <c r="O209" s="46"/>
      <c r="P209" s="46"/>
      <c r="Q209" s="70"/>
      <c r="R209" s="44"/>
      <c r="S209" s="70">
        <v>80176</v>
      </c>
      <c r="T209" s="70"/>
      <c r="U209" s="70">
        <f t="shared" si="45"/>
        <v>182914</v>
      </c>
      <c r="V209" s="46">
        <f t="shared" si="53"/>
        <v>0</v>
      </c>
      <c r="W209" s="46">
        <f t="shared" si="54"/>
        <v>182914</v>
      </c>
      <c r="X209" s="135">
        <v>182914</v>
      </c>
      <c r="Y209" s="46">
        <f t="shared" si="55"/>
        <v>0</v>
      </c>
    </row>
    <row r="210" spans="1:25" ht="15.75" hidden="1" thickBot="1" x14ac:dyDescent="0.3">
      <c r="B210" s="43" t="s">
        <v>46</v>
      </c>
      <c r="C210" s="44">
        <f t="shared" si="46"/>
        <v>17732</v>
      </c>
      <c r="D210" s="44">
        <v>18038</v>
      </c>
      <c r="E210" s="44">
        <f t="shared" si="47"/>
        <v>306</v>
      </c>
      <c r="F210" s="44">
        <v>146</v>
      </c>
      <c r="G210" s="70">
        <f t="shared" si="48"/>
        <v>44676</v>
      </c>
      <c r="H210" s="44">
        <f t="shared" si="49"/>
        <v>3599</v>
      </c>
      <c r="I210" s="44">
        <v>3677</v>
      </c>
      <c r="J210" s="44">
        <f t="shared" si="50"/>
        <v>78</v>
      </c>
      <c r="K210" s="44">
        <f t="shared" si="51"/>
        <v>559</v>
      </c>
      <c r="L210" s="70">
        <f t="shared" si="52"/>
        <v>43602</v>
      </c>
      <c r="M210" s="70">
        <v>3828</v>
      </c>
      <c r="N210" s="70">
        <v>8493</v>
      </c>
      <c r="O210" s="36"/>
      <c r="P210" s="36"/>
      <c r="Q210" s="70"/>
      <c r="R210" s="44"/>
      <c r="S210" s="70">
        <v>80176</v>
      </c>
      <c r="T210" s="70"/>
      <c r="U210" s="70">
        <f t="shared" si="45"/>
        <v>180775</v>
      </c>
      <c r="V210" s="46">
        <f t="shared" si="53"/>
        <v>0</v>
      </c>
      <c r="W210" s="46">
        <f t="shared" si="54"/>
        <v>180775</v>
      </c>
      <c r="X210" s="135">
        <v>180775</v>
      </c>
      <c r="Y210" s="46">
        <f t="shared" si="55"/>
        <v>0</v>
      </c>
    </row>
    <row r="211" spans="1:25" ht="15.75" hidden="1" thickBot="1" x14ac:dyDescent="0.3">
      <c r="A211">
        <v>2020</v>
      </c>
      <c r="B211" s="38" t="s">
        <v>35</v>
      </c>
      <c r="C211" s="39">
        <f t="shared" ref="C211:C234" si="56">D210</f>
        <v>18038</v>
      </c>
      <c r="D211" s="39">
        <v>18458</v>
      </c>
      <c r="E211" s="39">
        <f t="shared" ref="E211:E234" si="57">D211-C211</f>
        <v>420</v>
      </c>
      <c r="F211" s="39">
        <v>146</v>
      </c>
      <c r="G211" s="69">
        <f t="shared" ref="G211:G222" si="58">F211*E211</f>
        <v>61320</v>
      </c>
      <c r="H211" s="39">
        <f t="shared" ref="H211:H234" si="59">I210</f>
        <v>3677</v>
      </c>
      <c r="I211" s="39">
        <v>3755</v>
      </c>
      <c r="J211" s="39">
        <f t="shared" ref="J211:J221" si="60">I211-H211</f>
        <v>78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44928</v>
      </c>
      <c r="M211" s="69">
        <v>3943</v>
      </c>
      <c r="N211" s="69">
        <v>8501</v>
      </c>
      <c r="O211" s="41"/>
      <c r="P211" s="41"/>
      <c r="Q211" s="69"/>
      <c r="R211" s="39"/>
      <c r="S211" s="69">
        <v>82581</v>
      </c>
      <c r="T211" s="69"/>
      <c r="U211" s="69">
        <f t="shared" si="45"/>
        <v>201273</v>
      </c>
      <c r="V211" s="41">
        <f t="shared" ref="V211:V234" si="61">Y210</f>
        <v>0</v>
      </c>
      <c r="W211" s="41">
        <f t="shared" ref="W211:W234" si="62">U211+V211</f>
        <v>201273</v>
      </c>
      <c r="X211" s="152"/>
      <c r="Y211" s="41">
        <f t="shared" ref="Y211:Y233" si="63">W211-X211</f>
        <v>201273</v>
      </c>
    </row>
    <row r="212" spans="1:25" ht="15.75" hidden="1" thickBot="1" x14ac:dyDescent="0.3">
      <c r="B212" s="43" t="s">
        <v>36</v>
      </c>
      <c r="C212" s="44">
        <f t="shared" si="56"/>
        <v>18458</v>
      </c>
      <c r="D212" s="44">
        <v>18842</v>
      </c>
      <c r="E212" s="44">
        <f t="shared" si="57"/>
        <v>384</v>
      </c>
      <c r="F212" s="44">
        <v>146</v>
      </c>
      <c r="G212" s="70">
        <f t="shared" si="58"/>
        <v>56064</v>
      </c>
      <c r="H212" s="44">
        <f t="shared" si="59"/>
        <v>3755</v>
      </c>
      <c r="I212" s="44">
        <v>3834</v>
      </c>
      <c r="J212" s="44">
        <f t="shared" si="60"/>
        <v>79</v>
      </c>
      <c r="K212" s="44">
        <f t="shared" ref="K212:K220" si="64">IF(J212&lt;=120,576,IF(AND(J212&gt;=121,J212&lt;=150),761,IF(AND(J212&gt;=151,J212&lt;=200),1317,IF(J212&gt;=201,2430,))))</f>
        <v>576</v>
      </c>
      <c r="L212" s="70">
        <f t="shared" ref="L212:L220" si="65">IF(K212=576,K212*J212,IF(K212=761,120*576+(J212-120)*761,IF(K212=1317,120*576+30*761+(J212-150)*1317,IF(K212=2430,120*576+30*761+50*1317+(J212-200)*2430,))))</f>
        <v>45504</v>
      </c>
      <c r="M212" s="70">
        <v>3943</v>
      </c>
      <c r="N212" s="70">
        <v>8539</v>
      </c>
      <c r="O212" s="46"/>
      <c r="P212" s="46"/>
      <c r="Q212" s="70"/>
      <c r="R212" s="44"/>
      <c r="S212" s="70">
        <v>82581</v>
      </c>
      <c r="T212" s="70"/>
      <c r="U212" s="70">
        <f t="shared" si="45"/>
        <v>196631</v>
      </c>
      <c r="V212" s="46">
        <f t="shared" si="61"/>
        <v>201273</v>
      </c>
      <c r="W212" s="46">
        <f t="shared" si="62"/>
        <v>397904</v>
      </c>
      <c r="X212" s="135">
        <v>397904</v>
      </c>
      <c r="Y212" s="46">
        <f t="shared" si="63"/>
        <v>0</v>
      </c>
    </row>
    <row r="213" spans="1:25" ht="15.75" hidden="1" thickBot="1" x14ac:dyDescent="0.3">
      <c r="B213" s="43" t="s">
        <v>37</v>
      </c>
      <c r="C213" s="44">
        <f t="shared" si="56"/>
        <v>18842</v>
      </c>
      <c r="D213" s="44">
        <v>19129</v>
      </c>
      <c r="E213" s="44">
        <f t="shared" si="57"/>
        <v>287</v>
      </c>
      <c r="F213" s="44">
        <v>146</v>
      </c>
      <c r="G213" s="70">
        <f t="shared" si="58"/>
        <v>41902</v>
      </c>
      <c r="H213" s="44">
        <f t="shared" si="59"/>
        <v>3834</v>
      </c>
      <c r="I213" s="44">
        <v>3911</v>
      </c>
      <c r="J213" s="44">
        <f t="shared" si="60"/>
        <v>77</v>
      </c>
      <c r="K213" s="44">
        <f t="shared" si="64"/>
        <v>576</v>
      </c>
      <c r="L213" s="70">
        <f t="shared" si="65"/>
        <v>44352</v>
      </c>
      <c r="M213" s="70">
        <v>3943</v>
      </c>
      <c r="N213" s="70">
        <v>8580</v>
      </c>
      <c r="O213" s="46"/>
      <c r="P213" s="46"/>
      <c r="Q213" s="70"/>
      <c r="R213" s="44"/>
      <c r="S213" s="70">
        <v>82581</v>
      </c>
      <c r="T213" s="70"/>
      <c r="U213" s="70">
        <f t="shared" si="45"/>
        <v>181358</v>
      </c>
      <c r="V213" s="46">
        <f t="shared" si="61"/>
        <v>0</v>
      </c>
      <c r="W213" s="46">
        <f t="shared" si="62"/>
        <v>181358</v>
      </c>
      <c r="X213" s="70">
        <v>960074</v>
      </c>
      <c r="Y213" s="46">
        <f t="shared" si="63"/>
        <v>-778716</v>
      </c>
    </row>
    <row r="214" spans="1:25" ht="15.75" hidden="1" thickBot="1" x14ac:dyDescent="0.3">
      <c r="B214" s="43" t="s">
        <v>38</v>
      </c>
      <c r="C214" s="44">
        <f t="shared" si="56"/>
        <v>19129</v>
      </c>
      <c r="D214" s="44">
        <v>19603</v>
      </c>
      <c r="E214" s="44">
        <f t="shared" si="57"/>
        <v>474</v>
      </c>
      <c r="F214" s="44">
        <v>146</v>
      </c>
      <c r="G214" s="70">
        <f t="shared" si="58"/>
        <v>69204</v>
      </c>
      <c r="H214" s="44">
        <f t="shared" si="59"/>
        <v>3911</v>
      </c>
      <c r="I214" s="44">
        <v>3978</v>
      </c>
      <c r="J214" s="44">
        <f t="shared" si="60"/>
        <v>67</v>
      </c>
      <c r="K214" s="44">
        <f t="shared" si="64"/>
        <v>576</v>
      </c>
      <c r="L214" s="70">
        <f t="shared" si="65"/>
        <v>38592</v>
      </c>
      <c r="M214" s="70">
        <v>3943</v>
      </c>
      <c r="N214" s="70">
        <v>8607</v>
      </c>
      <c r="O214" s="46"/>
      <c r="P214" s="46"/>
      <c r="Q214" s="70"/>
      <c r="R214" s="44"/>
      <c r="S214" s="70">
        <v>82581</v>
      </c>
      <c r="T214" s="70"/>
      <c r="U214" s="70">
        <f t="shared" si="45"/>
        <v>202927</v>
      </c>
      <c r="V214" s="46">
        <f t="shared" si="61"/>
        <v>-778716</v>
      </c>
      <c r="W214" s="46">
        <f t="shared" si="62"/>
        <v>-575789</v>
      </c>
      <c r="X214" s="135"/>
      <c r="Y214" s="46">
        <f t="shared" si="63"/>
        <v>-575789</v>
      </c>
    </row>
    <row r="215" spans="1:25" ht="15.75" hidden="1" thickBot="1" x14ac:dyDescent="0.3">
      <c r="B215" s="43" t="s">
        <v>39</v>
      </c>
      <c r="C215" s="44">
        <f t="shared" si="56"/>
        <v>19603</v>
      </c>
      <c r="D215" s="44">
        <v>19958</v>
      </c>
      <c r="E215" s="44">
        <f t="shared" si="57"/>
        <v>355</v>
      </c>
      <c r="F215" s="44">
        <v>146</v>
      </c>
      <c r="G215" s="70">
        <f t="shared" si="58"/>
        <v>51830</v>
      </c>
      <c r="H215" s="44">
        <f t="shared" si="59"/>
        <v>3978</v>
      </c>
      <c r="I215" s="44">
        <v>4015</v>
      </c>
      <c r="J215" s="44">
        <f t="shared" si="60"/>
        <v>37</v>
      </c>
      <c r="K215" s="44">
        <f t="shared" si="64"/>
        <v>576</v>
      </c>
      <c r="L215" s="70">
        <f t="shared" si="65"/>
        <v>21312</v>
      </c>
      <c r="M215" s="70">
        <v>3943</v>
      </c>
      <c r="N215" s="70">
        <v>8615</v>
      </c>
      <c r="O215" s="46"/>
      <c r="P215" s="46"/>
      <c r="Q215" s="70"/>
      <c r="R215" s="44"/>
      <c r="S215" s="70">
        <v>82581</v>
      </c>
      <c r="T215" s="70"/>
      <c r="U215" s="70">
        <f t="shared" si="45"/>
        <v>168281</v>
      </c>
      <c r="V215" s="46">
        <f t="shared" si="61"/>
        <v>-575789</v>
      </c>
      <c r="W215" s="46">
        <f t="shared" si="62"/>
        <v>-407508</v>
      </c>
      <c r="X215" s="135"/>
      <c r="Y215" s="46">
        <f t="shared" si="63"/>
        <v>-407508</v>
      </c>
    </row>
    <row r="216" spans="1:25" ht="15.75" hidden="1" thickBot="1" x14ac:dyDescent="0.3">
      <c r="B216" s="43" t="s">
        <v>40</v>
      </c>
      <c r="C216" s="44">
        <f t="shared" si="56"/>
        <v>19958</v>
      </c>
      <c r="D216" s="44">
        <v>20388</v>
      </c>
      <c r="E216" s="44">
        <f t="shared" si="57"/>
        <v>430</v>
      </c>
      <c r="F216" s="44">
        <v>146</v>
      </c>
      <c r="G216" s="70">
        <f t="shared" si="58"/>
        <v>62780</v>
      </c>
      <c r="H216" s="44">
        <f t="shared" si="59"/>
        <v>4015</v>
      </c>
      <c r="I216" s="44">
        <v>4028</v>
      </c>
      <c r="J216" s="44">
        <f t="shared" si="60"/>
        <v>13</v>
      </c>
      <c r="K216" s="44">
        <f t="shared" si="64"/>
        <v>576</v>
      </c>
      <c r="L216" s="70">
        <f t="shared" si="65"/>
        <v>7488</v>
      </c>
      <c r="M216" s="70">
        <v>3943</v>
      </c>
      <c r="N216" s="70">
        <v>8609</v>
      </c>
      <c r="O216" s="46"/>
      <c r="P216" s="46"/>
      <c r="Q216" s="70"/>
      <c r="R216" s="44"/>
      <c r="S216" s="70">
        <v>82581</v>
      </c>
      <c r="T216" s="70"/>
      <c r="U216" s="70">
        <f t="shared" si="45"/>
        <v>165401</v>
      </c>
      <c r="V216" s="46">
        <f t="shared" si="61"/>
        <v>-407508</v>
      </c>
      <c r="W216" s="46">
        <f t="shared" si="62"/>
        <v>-242107</v>
      </c>
      <c r="X216" s="135"/>
      <c r="Y216" s="46">
        <f t="shared" si="63"/>
        <v>-242107</v>
      </c>
    </row>
    <row r="217" spans="1:25" ht="15.75" hidden="1" thickBot="1" x14ac:dyDescent="0.3">
      <c r="B217" s="43" t="s">
        <v>41</v>
      </c>
      <c r="C217" s="44">
        <f t="shared" si="56"/>
        <v>20388</v>
      </c>
      <c r="D217" s="44">
        <v>20874</v>
      </c>
      <c r="E217" s="44">
        <f t="shared" si="57"/>
        <v>486</v>
      </c>
      <c r="F217" s="44">
        <v>146</v>
      </c>
      <c r="G217" s="70">
        <f t="shared" si="58"/>
        <v>70956</v>
      </c>
      <c r="H217" s="44">
        <f t="shared" si="59"/>
        <v>4028</v>
      </c>
      <c r="I217" s="44">
        <v>4037</v>
      </c>
      <c r="J217" s="44">
        <f t="shared" si="60"/>
        <v>9</v>
      </c>
      <c r="K217" s="44">
        <f t="shared" si="64"/>
        <v>576</v>
      </c>
      <c r="L217" s="70">
        <f t="shared" si="65"/>
        <v>5184</v>
      </c>
      <c r="M217" s="70">
        <v>3943</v>
      </c>
      <c r="N217" s="70">
        <v>8600</v>
      </c>
      <c r="O217" s="46"/>
      <c r="P217" s="46"/>
      <c r="Q217" s="70"/>
      <c r="R217" s="44"/>
      <c r="S217" s="70">
        <v>82581</v>
      </c>
      <c r="T217" s="70"/>
      <c r="U217" s="70">
        <f t="shared" si="45"/>
        <v>171264</v>
      </c>
      <c r="V217" s="46">
        <f t="shared" si="61"/>
        <v>-242107</v>
      </c>
      <c r="W217" s="46">
        <f t="shared" si="62"/>
        <v>-70843</v>
      </c>
      <c r="X217" s="135"/>
      <c r="Y217" s="46">
        <f t="shared" si="63"/>
        <v>-70843</v>
      </c>
    </row>
    <row r="218" spans="1:25" ht="15.75" hidden="1" thickBot="1" x14ac:dyDescent="0.3">
      <c r="B218" s="43" t="s">
        <v>42</v>
      </c>
      <c r="C218" s="44">
        <f t="shared" si="56"/>
        <v>20874</v>
      </c>
      <c r="D218" s="44">
        <v>21343</v>
      </c>
      <c r="E218" s="44">
        <f t="shared" si="57"/>
        <v>469</v>
      </c>
      <c r="F218" s="44">
        <v>146</v>
      </c>
      <c r="G218" s="70">
        <f t="shared" si="58"/>
        <v>68474</v>
      </c>
      <c r="H218" s="44">
        <f t="shared" si="59"/>
        <v>4037</v>
      </c>
      <c r="I218" s="44">
        <v>4047</v>
      </c>
      <c r="J218" s="44">
        <f t="shared" si="60"/>
        <v>10</v>
      </c>
      <c r="K218" s="44">
        <f t="shared" si="64"/>
        <v>576</v>
      </c>
      <c r="L218" s="70">
        <f t="shared" si="65"/>
        <v>5760</v>
      </c>
      <c r="M218" s="70">
        <v>3943</v>
      </c>
      <c r="N218" s="70">
        <v>8604</v>
      </c>
      <c r="O218" s="46"/>
      <c r="P218" s="46"/>
      <c r="Q218" s="70"/>
      <c r="R218" s="44"/>
      <c r="S218" s="70">
        <v>82581</v>
      </c>
      <c r="T218" s="70"/>
      <c r="U218" s="70">
        <f t="shared" si="45"/>
        <v>169362</v>
      </c>
      <c r="V218" s="46">
        <f t="shared" si="61"/>
        <v>-70843</v>
      </c>
      <c r="W218" s="46">
        <f t="shared" si="62"/>
        <v>98519</v>
      </c>
      <c r="X218" s="135"/>
      <c r="Y218" s="46">
        <f t="shared" si="63"/>
        <v>98519</v>
      </c>
    </row>
    <row r="219" spans="1:25" ht="15.75" hidden="1" thickBot="1" x14ac:dyDescent="0.3">
      <c r="B219" s="43" t="s">
        <v>43</v>
      </c>
      <c r="C219" s="44">
        <f t="shared" si="56"/>
        <v>21343</v>
      </c>
      <c r="D219" s="44">
        <v>21834</v>
      </c>
      <c r="E219" s="44">
        <f t="shared" si="57"/>
        <v>491</v>
      </c>
      <c r="F219" s="44">
        <v>146</v>
      </c>
      <c r="G219" s="70">
        <f t="shared" si="58"/>
        <v>71686</v>
      </c>
      <c r="H219" s="44">
        <f t="shared" si="59"/>
        <v>4047</v>
      </c>
      <c r="I219" s="44">
        <v>4084</v>
      </c>
      <c r="J219" s="44">
        <f t="shared" si="60"/>
        <v>37</v>
      </c>
      <c r="K219" s="44">
        <f t="shared" si="64"/>
        <v>576</v>
      </c>
      <c r="L219" s="70">
        <f t="shared" si="65"/>
        <v>21312</v>
      </c>
      <c r="M219" s="70">
        <v>3943</v>
      </c>
      <c r="N219" s="70">
        <v>8612</v>
      </c>
      <c r="O219" s="46"/>
      <c r="P219" s="46"/>
      <c r="Q219" s="70"/>
      <c r="R219" s="44"/>
      <c r="S219" s="70">
        <v>82581</v>
      </c>
      <c r="T219" s="70"/>
      <c r="U219" s="70">
        <f t="shared" si="45"/>
        <v>188134</v>
      </c>
      <c r="V219" s="46">
        <f t="shared" si="61"/>
        <v>98519</v>
      </c>
      <c r="W219" s="46">
        <f t="shared" si="62"/>
        <v>286653</v>
      </c>
      <c r="X219" s="70">
        <v>286653</v>
      </c>
      <c r="Y219" s="46">
        <f t="shared" si="63"/>
        <v>0</v>
      </c>
    </row>
    <row r="220" spans="1:25" ht="15.75" hidden="1" thickBot="1" x14ac:dyDescent="0.3">
      <c r="B220" s="43" t="s">
        <v>44</v>
      </c>
      <c r="C220" s="44">
        <f t="shared" si="56"/>
        <v>21834</v>
      </c>
      <c r="D220" s="44">
        <v>22289</v>
      </c>
      <c r="E220" s="44">
        <f t="shared" si="57"/>
        <v>455</v>
      </c>
      <c r="F220" s="44">
        <v>146</v>
      </c>
      <c r="G220" s="70">
        <f t="shared" si="58"/>
        <v>66430</v>
      </c>
      <c r="H220" s="44">
        <f t="shared" si="59"/>
        <v>4084</v>
      </c>
      <c r="I220" s="44">
        <v>4148</v>
      </c>
      <c r="J220" s="44">
        <f t="shared" si="60"/>
        <v>64</v>
      </c>
      <c r="K220" s="44">
        <f t="shared" si="64"/>
        <v>576</v>
      </c>
      <c r="L220" s="70">
        <f t="shared" si="65"/>
        <v>36864</v>
      </c>
      <c r="M220" s="70">
        <v>3943</v>
      </c>
      <c r="N220" s="70">
        <v>8652</v>
      </c>
      <c r="O220" s="46"/>
      <c r="P220" s="46"/>
      <c r="Q220" s="70"/>
      <c r="R220" s="44"/>
      <c r="S220" s="70">
        <v>82581</v>
      </c>
      <c r="T220" s="70"/>
      <c r="U220" s="70">
        <f t="shared" si="45"/>
        <v>198470</v>
      </c>
      <c r="V220" s="46">
        <f t="shared" si="61"/>
        <v>0</v>
      </c>
      <c r="W220" s="46">
        <f t="shared" si="62"/>
        <v>198470</v>
      </c>
      <c r="X220" s="135">
        <v>198470</v>
      </c>
      <c r="Y220" s="46">
        <f t="shared" si="63"/>
        <v>0</v>
      </c>
    </row>
    <row r="221" spans="1:25" ht="15.75" hidden="1" thickBot="1" x14ac:dyDescent="0.3">
      <c r="B221" s="43" t="s">
        <v>45</v>
      </c>
      <c r="C221" s="44">
        <f t="shared" si="56"/>
        <v>22289</v>
      </c>
      <c r="D221" s="44">
        <v>22733</v>
      </c>
      <c r="E221" s="44">
        <f t="shared" si="57"/>
        <v>444</v>
      </c>
      <c r="F221" s="44">
        <v>146</v>
      </c>
      <c r="G221" s="70">
        <f t="shared" si="58"/>
        <v>64824</v>
      </c>
      <c r="H221" s="44">
        <f t="shared" si="59"/>
        <v>4148</v>
      </c>
      <c r="I221" s="44">
        <v>4230</v>
      </c>
      <c r="J221" s="44">
        <f t="shared" si="60"/>
        <v>82</v>
      </c>
      <c r="K221" s="44">
        <f>IF(J221&lt;=80,576,IF(AND(J221&gt;=81,J221&lt;=100),761,IF(AND(J221&gt;=101,J221&lt;=200),1317,IF(J221&gt;=201,2430,))))</f>
        <v>761</v>
      </c>
      <c r="L221" s="46">
        <f>IF(K221=576,K221*J221,IF(K221=761,80*576+(J221-80)*761,IF(K221=1317,80*576+20*761+(J221-100)*1317,IF(K221=2430,80*576+20*761+100*1317+(J221-200)*2430,))))</f>
        <v>47602</v>
      </c>
      <c r="M221" s="70">
        <v>3943</v>
      </c>
      <c r="N221" s="70">
        <v>8709</v>
      </c>
      <c r="O221" s="46"/>
      <c r="P221" s="46"/>
      <c r="Q221" s="70"/>
      <c r="R221" s="44"/>
      <c r="S221" s="70">
        <v>82581</v>
      </c>
      <c r="T221" s="70"/>
      <c r="U221" s="70">
        <f t="shared" si="45"/>
        <v>207659</v>
      </c>
      <c r="V221" s="46">
        <f t="shared" si="61"/>
        <v>0</v>
      </c>
      <c r="W221" s="46">
        <f t="shared" si="62"/>
        <v>207659</v>
      </c>
      <c r="X221" s="135">
        <v>207659</v>
      </c>
      <c r="Y221" s="46">
        <f t="shared" si="63"/>
        <v>0</v>
      </c>
    </row>
    <row r="222" spans="1:25" ht="15.75" hidden="1" thickBot="1" x14ac:dyDescent="0.3">
      <c r="B222" s="83" t="s">
        <v>46</v>
      </c>
      <c r="C222" s="84">
        <f t="shared" si="56"/>
        <v>22733</v>
      </c>
      <c r="D222" s="84">
        <v>23228</v>
      </c>
      <c r="E222" s="84">
        <f t="shared" si="57"/>
        <v>495</v>
      </c>
      <c r="F222" s="84">
        <v>146</v>
      </c>
      <c r="G222" s="35">
        <f t="shared" si="58"/>
        <v>72270</v>
      </c>
      <c r="H222" s="84">
        <f t="shared" si="59"/>
        <v>4230</v>
      </c>
      <c r="I222" s="84">
        <v>4315</v>
      </c>
      <c r="J222" s="84">
        <f t="shared" ref="J222:J234" si="66">I222-H222</f>
        <v>85</v>
      </c>
      <c r="K222" s="84">
        <f>IF(J222&lt;=80,576,IF(AND(J222&gt;=81,J222&lt;=100),761,IF(AND(J222&gt;=101,J222&lt;=200),1317,IF(J222&gt;=201,2430,))))</f>
        <v>761</v>
      </c>
      <c r="L222" s="36">
        <f>IF(K222=576,K222*J222,IF(K222=761,80*576+(J222-80)*761,IF(K222=1317,80*576+20*761+(J222-100)*1317,IF(K222=2430,80*576+20*761+100*1317+(J222-200)*2430,))))</f>
        <v>49885</v>
      </c>
      <c r="M222" s="35">
        <v>3943</v>
      </c>
      <c r="N222" s="35">
        <v>8721</v>
      </c>
      <c r="O222" s="36"/>
      <c r="P222" s="36"/>
      <c r="Q222" s="35"/>
      <c r="R222" s="84"/>
      <c r="S222" s="35">
        <v>82581</v>
      </c>
      <c r="T222" s="35"/>
      <c r="U222" s="35">
        <f t="shared" si="45"/>
        <v>217400</v>
      </c>
      <c r="V222" s="36">
        <f t="shared" si="61"/>
        <v>0</v>
      </c>
      <c r="W222" s="46">
        <f t="shared" si="62"/>
        <v>217400</v>
      </c>
      <c r="X222" s="135">
        <v>217400</v>
      </c>
      <c r="Y222" s="46">
        <f t="shared" si="63"/>
        <v>0</v>
      </c>
    </row>
    <row r="223" spans="1:25" ht="15.75" hidden="1" thickBot="1" x14ac:dyDescent="0.3">
      <c r="A223">
        <v>2021</v>
      </c>
      <c r="B223" s="43" t="s">
        <v>35</v>
      </c>
      <c r="C223" s="44">
        <f t="shared" si="56"/>
        <v>23228</v>
      </c>
      <c r="D223" s="44">
        <v>23709</v>
      </c>
      <c r="E223" s="44">
        <f t="shared" si="57"/>
        <v>481</v>
      </c>
      <c r="F223" s="44">
        <v>146</v>
      </c>
      <c r="G223" s="70">
        <f t="shared" ref="G223:G234" si="67">E223*F223</f>
        <v>70226</v>
      </c>
      <c r="H223" s="44">
        <f t="shared" si="59"/>
        <v>4315</v>
      </c>
      <c r="I223" s="44">
        <v>4401</v>
      </c>
      <c r="J223" s="44">
        <f t="shared" si="66"/>
        <v>86</v>
      </c>
      <c r="K223" s="44">
        <f t="shared" ref="K223:K234" si="68">IF(J223&lt;=80,593,IF(AND(J223&gt;=81,J223&lt;=100),784,IF(AND(J223&gt;=101,J223&lt;=200),1357,IF(J223&gt;=201,2501,))))</f>
        <v>784</v>
      </c>
      <c r="L223" s="46">
        <f>IF(K223=593,K223*J223,IF(K223=784,80*593+(J223-80)*784,IF(K223=1357,80*593+20*784+(J223-100)*1357,IF(K223=2501,80*593+20*784+100*1357+(J223-200)*2501,))))</f>
        <v>52144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69">G223+L223+M223+N223+Q223+R223+S223+T223</f>
        <v>220226</v>
      </c>
      <c r="V223" s="46">
        <f t="shared" si="61"/>
        <v>0</v>
      </c>
      <c r="W223" s="41">
        <f t="shared" si="62"/>
        <v>220226</v>
      </c>
      <c r="X223" s="152"/>
      <c r="Y223" s="41">
        <f t="shared" ref="Y223" si="70">W223-X223</f>
        <v>220226</v>
      </c>
    </row>
    <row r="224" spans="1:25" ht="15.75" hidden="1" thickBot="1" x14ac:dyDescent="0.3">
      <c r="B224" s="43" t="s">
        <v>36</v>
      </c>
      <c r="C224" s="44">
        <f t="shared" si="56"/>
        <v>23709</v>
      </c>
      <c r="D224" s="44">
        <v>24093</v>
      </c>
      <c r="E224" s="44">
        <f t="shared" si="57"/>
        <v>384</v>
      </c>
      <c r="F224" s="44">
        <v>146</v>
      </c>
      <c r="G224" s="70">
        <f t="shared" si="67"/>
        <v>56064</v>
      </c>
      <c r="H224" s="44">
        <f t="shared" si="59"/>
        <v>4401</v>
      </c>
      <c r="I224" s="44">
        <v>4468</v>
      </c>
      <c r="J224" s="44">
        <f t="shared" si="66"/>
        <v>67</v>
      </c>
      <c r="K224" s="44">
        <f t="shared" si="68"/>
        <v>593</v>
      </c>
      <c r="L224" s="46">
        <f t="shared" ref="L224:L234" si="71">IF(K224=593,K224*J224,IF(K224=784,80*593+(J224-80)*784,IF(K224=1357,80*593+20*784+(J224-100)*1357,IF(K224=2501,80*593+20*784+100*1357+(J224-200)*2501,))))</f>
        <v>39731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69"/>
        <v>193700</v>
      </c>
      <c r="V224" s="46">
        <f t="shared" si="61"/>
        <v>220226</v>
      </c>
      <c r="W224" s="46">
        <f t="shared" si="62"/>
        <v>413926</v>
      </c>
      <c r="X224" s="135">
        <v>413926</v>
      </c>
      <c r="Y224" s="46">
        <f t="shared" ref="Y224:Y225" si="72">W224-X224</f>
        <v>0</v>
      </c>
    </row>
    <row r="225" spans="1:25" ht="15.75" hidden="1" thickBot="1" x14ac:dyDescent="0.3">
      <c r="B225" s="43" t="s">
        <v>37</v>
      </c>
      <c r="C225" s="44">
        <f t="shared" si="56"/>
        <v>24093</v>
      </c>
      <c r="D225" s="44">
        <v>24497</v>
      </c>
      <c r="E225" s="44">
        <f t="shared" si="57"/>
        <v>404</v>
      </c>
      <c r="F225" s="44">
        <v>146</v>
      </c>
      <c r="G225" s="70">
        <f t="shared" si="67"/>
        <v>58984</v>
      </c>
      <c r="H225" s="44">
        <f t="shared" si="59"/>
        <v>4468</v>
      </c>
      <c r="I225" s="44">
        <v>4539</v>
      </c>
      <c r="J225" s="44">
        <f t="shared" si="66"/>
        <v>71</v>
      </c>
      <c r="K225" s="44">
        <f t="shared" si="68"/>
        <v>593</v>
      </c>
      <c r="L225" s="46">
        <f t="shared" si="71"/>
        <v>42103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69"/>
        <v>199024</v>
      </c>
      <c r="V225" s="46">
        <f t="shared" si="61"/>
        <v>0</v>
      </c>
      <c r="W225" s="46">
        <f t="shared" si="62"/>
        <v>199024</v>
      </c>
      <c r="X225" s="190"/>
      <c r="Y225" s="46">
        <f t="shared" si="72"/>
        <v>199024</v>
      </c>
    </row>
    <row r="226" spans="1:25" ht="15.75" hidden="1" thickBot="1" x14ac:dyDescent="0.3">
      <c r="B226" s="43" t="s">
        <v>38</v>
      </c>
      <c r="C226" s="44">
        <f t="shared" si="56"/>
        <v>24497</v>
      </c>
      <c r="D226" s="44">
        <v>24925</v>
      </c>
      <c r="E226" s="44">
        <f t="shared" si="57"/>
        <v>428</v>
      </c>
      <c r="F226" s="44">
        <v>146</v>
      </c>
      <c r="G226" s="70">
        <f t="shared" si="67"/>
        <v>62488</v>
      </c>
      <c r="H226" s="44">
        <f t="shared" si="59"/>
        <v>4539</v>
      </c>
      <c r="I226" s="44">
        <v>4601</v>
      </c>
      <c r="J226" s="44">
        <f t="shared" si="66"/>
        <v>62</v>
      </c>
      <c r="K226" s="44">
        <f t="shared" si="68"/>
        <v>593</v>
      </c>
      <c r="L226" s="46">
        <f t="shared" si="71"/>
        <v>36766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69"/>
        <v>197221</v>
      </c>
      <c r="V226" s="46">
        <f t="shared" si="61"/>
        <v>199024</v>
      </c>
      <c r="W226" s="46">
        <f t="shared" si="62"/>
        <v>396245</v>
      </c>
      <c r="X226" s="135">
        <v>396245</v>
      </c>
      <c r="Y226" s="46">
        <f t="shared" ref="Y226:Y228" si="73">W226-X226</f>
        <v>0</v>
      </c>
    </row>
    <row r="227" spans="1:25" ht="15.75" hidden="1" thickBot="1" x14ac:dyDescent="0.3">
      <c r="B227" s="43" t="s">
        <v>39</v>
      </c>
      <c r="C227" s="44">
        <f t="shared" si="56"/>
        <v>24925</v>
      </c>
      <c r="D227" s="44">
        <v>25300</v>
      </c>
      <c r="E227" s="44">
        <f t="shared" si="57"/>
        <v>375</v>
      </c>
      <c r="F227" s="44">
        <v>146</v>
      </c>
      <c r="G227" s="70">
        <f t="shared" si="67"/>
        <v>54750</v>
      </c>
      <c r="H227" s="44">
        <f t="shared" si="59"/>
        <v>4601</v>
      </c>
      <c r="I227" s="44">
        <v>4640</v>
      </c>
      <c r="J227" s="44">
        <f t="shared" si="66"/>
        <v>39</v>
      </c>
      <c r="K227" s="44">
        <f t="shared" si="68"/>
        <v>593</v>
      </c>
      <c r="L227" s="46">
        <f t="shared" si="71"/>
        <v>23127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69"/>
        <v>175880</v>
      </c>
      <c r="V227" s="46">
        <f t="shared" si="61"/>
        <v>0</v>
      </c>
      <c r="W227" s="46">
        <f t="shared" si="62"/>
        <v>175880</v>
      </c>
      <c r="X227" s="135"/>
      <c r="Y227" s="46">
        <f t="shared" si="73"/>
        <v>175880</v>
      </c>
    </row>
    <row r="228" spans="1:25" ht="15.75" hidden="1" thickBot="1" x14ac:dyDescent="0.3">
      <c r="B228" s="43" t="s">
        <v>40</v>
      </c>
      <c r="C228" s="44">
        <f t="shared" si="56"/>
        <v>25300</v>
      </c>
      <c r="D228" s="44">
        <v>25702</v>
      </c>
      <c r="E228" s="44">
        <f t="shared" si="57"/>
        <v>402</v>
      </c>
      <c r="F228" s="44">
        <v>146</v>
      </c>
      <c r="G228" s="70">
        <f t="shared" si="67"/>
        <v>58692</v>
      </c>
      <c r="H228" s="44">
        <f t="shared" si="59"/>
        <v>4640</v>
      </c>
      <c r="I228" s="44">
        <v>4664</v>
      </c>
      <c r="J228" s="44">
        <f t="shared" si="66"/>
        <v>24</v>
      </c>
      <c r="K228" s="44">
        <f t="shared" si="68"/>
        <v>593</v>
      </c>
      <c r="L228" s="46">
        <f t="shared" si="71"/>
        <v>14232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69"/>
        <v>170956</v>
      </c>
      <c r="V228" s="46">
        <f t="shared" si="61"/>
        <v>175880</v>
      </c>
      <c r="W228" s="46">
        <f t="shared" si="62"/>
        <v>346836</v>
      </c>
      <c r="X228" s="135">
        <v>346836</v>
      </c>
      <c r="Y228" s="46">
        <f t="shared" si="73"/>
        <v>0</v>
      </c>
    </row>
    <row r="229" spans="1:25" ht="15.75" hidden="1" thickBot="1" x14ac:dyDescent="0.3">
      <c r="B229" s="43" t="s">
        <v>41</v>
      </c>
      <c r="C229" s="44">
        <f t="shared" si="56"/>
        <v>25702</v>
      </c>
      <c r="D229" s="44">
        <v>26121</v>
      </c>
      <c r="E229" s="44">
        <f t="shared" si="57"/>
        <v>419</v>
      </c>
      <c r="F229" s="44">
        <v>146</v>
      </c>
      <c r="G229" s="70">
        <f t="shared" si="67"/>
        <v>61174</v>
      </c>
      <c r="H229" s="44">
        <f t="shared" si="59"/>
        <v>4664</v>
      </c>
      <c r="I229" s="44">
        <v>4680</v>
      </c>
      <c r="J229" s="44">
        <f t="shared" si="66"/>
        <v>16</v>
      </c>
      <c r="K229" s="44">
        <f t="shared" si="68"/>
        <v>593</v>
      </c>
      <c r="L229" s="46">
        <f t="shared" si="71"/>
        <v>9488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69"/>
        <v>168708</v>
      </c>
      <c r="V229" s="46">
        <f t="shared" si="61"/>
        <v>0</v>
      </c>
      <c r="W229" s="46">
        <f t="shared" si="62"/>
        <v>168708</v>
      </c>
      <c r="X229" s="135"/>
      <c r="Y229" s="46">
        <f t="shared" ref="Y229" si="74">W229-X229</f>
        <v>168708</v>
      </c>
    </row>
    <row r="230" spans="1:25" ht="15.75" hidden="1" thickBot="1" x14ac:dyDescent="0.3">
      <c r="B230" s="43" t="s">
        <v>42</v>
      </c>
      <c r="C230" s="44">
        <f t="shared" si="56"/>
        <v>26121</v>
      </c>
      <c r="D230" s="44">
        <v>26509</v>
      </c>
      <c r="E230" s="44">
        <f t="shared" si="57"/>
        <v>388</v>
      </c>
      <c r="F230" s="44">
        <v>146</v>
      </c>
      <c r="G230" s="70">
        <f t="shared" si="67"/>
        <v>56648</v>
      </c>
      <c r="H230" s="44">
        <f t="shared" si="59"/>
        <v>4680</v>
      </c>
      <c r="I230" s="44">
        <v>4699</v>
      </c>
      <c r="J230" s="44">
        <f t="shared" si="66"/>
        <v>19</v>
      </c>
      <c r="K230" s="44">
        <f t="shared" si="68"/>
        <v>593</v>
      </c>
      <c r="L230" s="46">
        <f t="shared" si="71"/>
        <v>11267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69"/>
        <v>166015</v>
      </c>
      <c r="V230" s="46">
        <f t="shared" si="61"/>
        <v>168708</v>
      </c>
      <c r="W230" s="46">
        <f t="shared" si="62"/>
        <v>334723</v>
      </c>
      <c r="X230" s="135">
        <v>334723</v>
      </c>
      <c r="Y230" s="46">
        <f t="shared" ref="Y230:Y231" si="75">W230-X230</f>
        <v>0</v>
      </c>
    </row>
    <row r="231" spans="1:25" ht="15.75" hidden="1" thickBot="1" x14ac:dyDescent="0.3">
      <c r="B231" s="43" t="s">
        <v>43</v>
      </c>
      <c r="C231" s="44">
        <f t="shared" si="56"/>
        <v>26509</v>
      </c>
      <c r="D231" s="44">
        <v>26934</v>
      </c>
      <c r="E231" s="44">
        <f t="shared" si="57"/>
        <v>425</v>
      </c>
      <c r="F231" s="44">
        <v>146</v>
      </c>
      <c r="G231" s="70">
        <f t="shared" si="67"/>
        <v>62050</v>
      </c>
      <c r="H231" s="44">
        <f t="shared" si="59"/>
        <v>4699</v>
      </c>
      <c r="I231" s="44">
        <v>4732</v>
      </c>
      <c r="J231" s="44">
        <f t="shared" si="66"/>
        <v>33</v>
      </c>
      <c r="K231" s="44">
        <f t="shared" si="68"/>
        <v>593</v>
      </c>
      <c r="L231" s="46">
        <f t="shared" si="71"/>
        <v>19569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69"/>
        <v>180005</v>
      </c>
      <c r="V231" s="46">
        <f t="shared" si="61"/>
        <v>0</v>
      </c>
      <c r="W231" s="46">
        <f t="shared" si="62"/>
        <v>180005</v>
      </c>
      <c r="X231" s="135"/>
      <c r="Y231" s="46">
        <f t="shared" si="75"/>
        <v>180005</v>
      </c>
    </row>
    <row r="232" spans="1:25" ht="15.75" hidden="1" thickBot="1" x14ac:dyDescent="0.3">
      <c r="B232" s="43" t="s">
        <v>44</v>
      </c>
      <c r="C232" s="44">
        <f t="shared" si="56"/>
        <v>26934</v>
      </c>
      <c r="D232" s="44">
        <v>27352</v>
      </c>
      <c r="E232" s="44">
        <f t="shared" si="57"/>
        <v>418</v>
      </c>
      <c r="F232" s="44">
        <v>146</v>
      </c>
      <c r="G232" s="70">
        <f t="shared" si="67"/>
        <v>61028</v>
      </c>
      <c r="H232" s="44">
        <f t="shared" si="59"/>
        <v>4732</v>
      </c>
      <c r="I232" s="44">
        <v>4779</v>
      </c>
      <c r="J232" s="44">
        <f t="shared" si="66"/>
        <v>47</v>
      </c>
      <c r="K232" s="44">
        <f t="shared" si="68"/>
        <v>593</v>
      </c>
      <c r="L232" s="46">
        <f t="shared" si="71"/>
        <v>27871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69"/>
        <v>187132</v>
      </c>
      <c r="V232" s="46">
        <f t="shared" si="61"/>
        <v>180005</v>
      </c>
      <c r="W232" s="46">
        <f t="shared" si="62"/>
        <v>367137</v>
      </c>
      <c r="X232" s="70">
        <v>367137</v>
      </c>
      <c r="Y232" s="46">
        <f t="shared" si="63"/>
        <v>0</v>
      </c>
    </row>
    <row r="233" spans="1:25" ht="15.75" hidden="1" thickBot="1" x14ac:dyDescent="0.3">
      <c r="B233" s="43" t="s">
        <v>45</v>
      </c>
      <c r="C233" s="44">
        <f t="shared" si="56"/>
        <v>27352</v>
      </c>
      <c r="D233" s="44">
        <v>27758</v>
      </c>
      <c r="E233" s="44">
        <f t="shared" si="57"/>
        <v>406</v>
      </c>
      <c r="F233" s="44">
        <v>146</v>
      </c>
      <c r="G233" s="70">
        <f t="shared" si="67"/>
        <v>59276</v>
      </c>
      <c r="H233" s="44">
        <f t="shared" si="59"/>
        <v>4779</v>
      </c>
      <c r="I233" s="44">
        <v>4854</v>
      </c>
      <c r="J233" s="44">
        <f t="shared" si="66"/>
        <v>75</v>
      </c>
      <c r="K233" s="44">
        <f t="shared" si="68"/>
        <v>593</v>
      </c>
      <c r="L233" s="46">
        <f t="shared" si="71"/>
        <v>44475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69"/>
        <v>202099</v>
      </c>
      <c r="V233" s="46">
        <f t="shared" si="61"/>
        <v>0</v>
      </c>
      <c r="W233" s="46">
        <f t="shared" si="62"/>
        <v>202099</v>
      </c>
      <c r="X233" s="135"/>
      <c r="Y233" s="46">
        <f t="shared" si="63"/>
        <v>202099</v>
      </c>
    </row>
    <row r="234" spans="1:25" ht="15.75" hidden="1" thickBot="1" x14ac:dyDescent="0.3">
      <c r="B234" s="83" t="s">
        <v>46</v>
      </c>
      <c r="C234" s="84">
        <f t="shared" si="56"/>
        <v>27758</v>
      </c>
      <c r="D234" s="84">
        <v>28232</v>
      </c>
      <c r="E234" s="84">
        <f t="shared" si="57"/>
        <v>474</v>
      </c>
      <c r="F234" s="84">
        <v>146</v>
      </c>
      <c r="G234" s="35">
        <f t="shared" si="67"/>
        <v>69204</v>
      </c>
      <c r="H234" s="84">
        <f t="shared" si="59"/>
        <v>4854</v>
      </c>
      <c r="I234" s="84">
        <v>4933</v>
      </c>
      <c r="J234" s="84">
        <f t="shared" si="66"/>
        <v>79</v>
      </c>
      <c r="K234" s="84">
        <f t="shared" si="68"/>
        <v>593</v>
      </c>
      <c r="L234" s="36">
        <f t="shared" si="71"/>
        <v>46847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69"/>
        <v>214468</v>
      </c>
      <c r="V234" s="36">
        <f t="shared" si="61"/>
        <v>202099</v>
      </c>
      <c r="W234" s="36">
        <f t="shared" si="62"/>
        <v>416567</v>
      </c>
      <c r="X234" s="131">
        <v>416567</v>
      </c>
      <c r="Y234" s="36">
        <f t="shared" ref="Y234:Y242" si="76">W234-X234</f>
        <v>0</v>
      </c>
    </row>
    <row r="235" spans="1:25" ht="15.75" hidden="1" thickBot="1" x14ac:dyDescent="0.3">
      <c r="A235">
        <v>2022</v>
      </c>
      <c r="B235" s="43" t="s">
        <v>35</v>
      </c>
      <c r="C235" s="44">
        <f t="shared" ref="C235:C244" si="77">D234</f>
        <v>28232</v>
      </c>
      <c r="D235" s="44">
        <v>28653</v>
      </c>
      <c r="E235" s="44">
        <f t="shared" ref="E235:E244" si="78">D235-C235</f>
        <v>421</v>
      </c>
      <c r="F235" s="44">
        <v>146</v>
      </c>
      <c r="G235" s="70">
        <f t="shared" ref="G235:G244" si="79">E235*F235</f>
        <v>61466</v>
      </c>
      <c r="H235" s="44">
        <f t="shared" ref="H235:H244" si="80">I234</f>
        <v>4933</v>
      </c>
      <c r="I235" s="44">
        <v>4996</v>
      </c>
      <c r="J235" s="44">
        <f>I235-H235</f>
        <v>63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40068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69"/>
        <v>206433</v>
      </c>
      <c r="V235" s="46">
        <f t="shared" ref="V235:V244" si="81">Y234</f>
        <v>0</v>
      </c>
      <c r="W235" s="46">
        <f t="shared" ref="W235:W244" si="82">U235+V235</f>
        <v>206433</v>
      </c>
      <c r="X235" s="135"/>
      <c r="Y235" s="46">
        <f t="shared" si="76"/>
        <v>206433</v>
      </c>
    </row>
    <row r="236" spans="1:25" ht="15.75" hidden="1" thickBot="1" x14ac:dyDescent="0.3">
      <c r="B236" s="43" t="s">
        <v>36</v>
      </c>
      <c r="C236" s="44">
        <f t="shared" si="77"/>
        <v>28653</v>
      </c>
      <c r="D236" s="44">
        <v>29114</v>
      </c>
      <c r="E236" s="44">
        <f t="shared" si="78"/>
        <v>461</v>
      </c>
      <c r="F236" s="44">
        <v>146</v>
      </c>
      <c r="G236" s="70">
        <f t="shared" si="79"/>
        <v>67306</v>
      </c>
      <c r="H236" s="44">
        <f t="shared" si="80"/>
        <v>4996</v>
      </c>
      <c r="I236" s="44">
        <v>5064</v>
      </c>
      <c r="J236" s="44">
        <f t="shared" ref="J236:J246" si="83">I236-H236</f>
        <v>68</v>
      </c>
      <c r="K236" s="44">
        <f t="shared" ref="K236:K243" si="84">IF(J236&lt;=80,636,IF(AND(J236&gt;=81,J236&lt;=100),840,IF(AND(J236&gt;=101,J236&lt;=200),1455,IF(J236&gt;=201,2681,))))</f>
        <v>636</v>
      </c>
      <c r="L236" s="46">
        <f t="shared" ref="L236:L242" si="85">IF(K236=636,K236*J236,IF(K236=840,80*636+(J236-80)*840,IF(K236=1455,80*636+20*840+(J236-100)*1455,IF(K236=2501,80*636+20*840+100*1455+(J236-200)*2681,))))</f>
        <v>43248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69"/>
        <v>233214</v>
      </c>
      <c r="V236" s="46">
        <f t="shared" si="81"/>
        <v>206433</v>
      </c>
      <c r="W236" s="46">
        <f t="shared" si="82"/>
        <v>439647</v>
      </c>
      <c r="X236" s="135">
        <v>439647</v>
      </c>
      <c r="Y236" s="46">
        <f t="shared" si="76"/>
        <v>0</v>
      </c>
    </row>
    <row r="237" spans="1:25" ht="15.75" hidden="1" thickBot="1" x14ac:dyDescent="0.3">
      <c r="B237" s="43" t="s">
        <v>37</v>
      </c>
      <c r="C237" s="44">
        <f t="shared" si="77"/>
        <v>29114</v>
      </c>
      <c r="D237" s="44">
        <v>29523</v>
      </c>
      <c r="E237" s="44">
        <f t="shared" si="78"/>
        <v>409</v>
      </c>
      <c r="F237" s="44">
        <v>146</v>
      </c>
      <c r="G237" s="70">
        <f t="shared" si="79"/>
        <v>59714</v>
      </c>
      <c r="H237" s="44">
        <f t="shared" si="80"/>
        <v>5064</v>
      </c>
      <c r="I237" s="44">
        <v>5131</v>
      </c>
      <c r="J237" s="44">
        <f t="shared" si="83"/>
        <v>67</v>
      </c>
      <c r="K237" s="44">
        <f t="shared" si="84"/>
        <v>636</v>
      </c>
      <c r="L237" s="46">
        <f t="shared" si="85"/>
        <v>42612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69"/>
        <v>207379</v>
      </c>
      <c r="V237" s="46">
        <f t="shared" si="81"/>
        <v>0</v>
      </c>
      <c r="W237" s="46">
        <f t="shared" si="82"/>
        <v>207379</v>
      </c>
      <c r="X237" s="135"/>
      <c r="Y237" s="46">
        <f t="shared" si="76"/>
        <v>207379</v>
      </c>
    </row>
    <row r="238" spans="1:25" ht="15.75" hidden="1" thickBot="1" x14ac:dyDescent="0.3">
      <c r="B238" s="43" t="s">
        <v>38</v>
      </c>
      <c r="C238" s="44">
        <f t="shared" si="77"/>
        <v>29523</v>
      </c>
      <c r="D238" s="44">
        <v>29996</v>
      </c>
      <c r="E238" s="44">
        <f t="shared" si="78"/>
        <v>473</v>
      </c>
      <c r="F238" s="44">
        <v>146</v>
      </c>
      <c r="G238" s="70">
        <f t="shared" si="79"/>
        <v>69058</v>
      </c>
      <c r="H238" s="44">
        <f t="shared" si="80"/>
        <v>5131</v>
      </c>
      <c r="I238" s="44">
        <v>5190</v>
      </c>
      <c r="J238" s="44">
        <f t="shared" si="83"/>
        <v>59</v>
      </c>
      <c r="K238" s="44">
        <f t="shared" si="84"/>
        <v>636</v>
      </c>
      <c r="L238" s="46">
        <f t="shared" si="85"/>
        <v>37524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69"/>
        <v>211770</v>
      </c>
      <c r="V238" s="46">
        <f t="shared" si="81"/>
        <v>207379</v>
      </c>
      <c r="W238" s="46">
        <f t="shared" si="82"/>
        <v>419149</v>
      </c>
      <c r="X238" s="135">
        <v>419149</v>
      </c>
      <c r="Y238" s="46">
        <f t="shared" si="76"/>
        <v>0</v>
      </c>
    </row>
    <row r="239" spans="1:25" ht="15.75" hidden="1" thickBot="1" x14ac:dyDescent="0.3">
      <c r="B239" s="43" t="s">
        <v>39</v>
      </c>
      <c r="C239" s="44">
        <f t="shared" si="77"/>
        <v>29996</v>
      </c>
      <c r="D239" s="44">
        <v>30401</v>
      </c>
      <c r="E239" s="44">
        <f t="shared" si="78"/>
        <v>405</v>
      </c>
      <c r="F239" s="44">
        <v>146</v>
      </c>
      <c r="G239" s="70">
        <f t="shared" si="79"/>
        <v>59130</v>
      </c>
      <c r="H239" s="44">
        <f t="shared" si="80"/>
        <v>5190</v>
      </c>
      <c r="I239" s="44">
        <v>5214</v>
      </c>
      <c r="J239" s="44">
        <f t="shared" si="83"/>
        <v>24</v>
      </c>
      <c r="K239" s="44">
        <f t="shared" si="84"/>
        <v>636</v>
      </c>
      <c r="L239" s="46">
        <f t="shared" si="85"/>
        <v>15264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69"/>
        <v>179733</v>
      </c>
      <c r="V239" s="46">
        <f t="shared" si="81"/>
        <v>0</v>
      </c>
      <c r="W239" s="46">
        <f t="shared" si="82"/>
        <v>179733</v>
      </c>
      <c r="X239" s="135"/>
      <c r="Y239" s="46">
        <f t="shared" si="76"/>
        <v>179733</v>
      </c>
    </row>
    <row r="240" spans="1:25" ht="15.75" hidden="1" thickBot="1" x14ac:dyDescent="0.3">
      <c r="B240" s="43" t="s">
        <v>40</v>
      </c>
      <c r="C240" s="44">
        <f t="shared" si="77"/>
        <v>30401</v>
      </c>
      <c r="D240" s="44">
        <v>30827</v>
      </c>
      <c r="E240" s="44">
        <f t="shared" si="78"/>
        <v>426</v>
      </c>
      <c r="F240" s="44">
        <v>146</v>
      </c>
      <c r="G240" s="70">
        <f t="shared" si="79"/>
        <v>62196</v>
      </c>
      <c r="H240" s="44">
        <f t="shared" si="80"/>
        <v>5214</v>
      </c>
      <c r="I240" s="44">
        <v>5222</v>
      </c>
      <c r="J240" s="44">
        <f t="shared" si="83"/>
        <v>8</v>
      </c>
      <c r="K240" s="44">
        <f t="shared" si="84"/>
        <v>636</v>
      </c>
      <c r="L240" s="46">
        <f t="shared" si="85"/>
        <v>5088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69"/>
        <v>172745</v>
      </c>
      <c r="V240" s="46">
        <f t="shared" si="81"/>
        <v>179733</v>
      </c>
      <c r="W240" s="46">
        <f t="shared" si="82"/>
        <v>352478</v>
      </c>
      <c r="X240" s="135">
        <v>352478</v>
      </c>
      <c r="Y240" s="46">
        <f t="shared" si="76"/>
        <v>0</v>
      </c>
    </row>
    <row r="241" spans="1:25" ht="15.75" hidden="1" thickBot="1" x14ac:dyDescent="0.3">
      <c r="B241" s="43" t="s">
        <v>41</v>
      </c>
      <c r="C241" s="44">
        <f t="shared" si="77"/>
        <v>30827</v>
      </c>
      <c r="D241" s="44">
        <v>31351</v>
      </c>
      <c r="E241" s="44">
        <f t="shared" si="78"/>
        <v>524</v>
      </c>
      <c r="F241" s="44">
        <v>146</v>
      </c>
      <c r="G241" s="70">
        <f t="shared" si="79"/>
        <v>76504</v>
      </c>
      <c r="H241" s="44">
        <f t="shared" si="80"/>
        <v>5222</v>
      </c>
      <c r="I241" s="44">
        <v>5231</v>
      </c>
      <c r="J241" s="44">
        <f t="shared" si="83"/>
        <v>9</v>
      </c>
      <c r="K241" s="44">
        <f t="shared" si="84"/>
        <v>636</v>
      </c>
      <c r="L241" s="46">
        <f t="shared" si="85"/>
        <v>5724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69"/>
        <v>187788</v>
      </c>
      <c r="V241" s="46">
        <f t="shared" si="81"/>
        <v>0</v>
      </c>
      <c r="W241" s="46">
        <f t="shared" si="82"/>
        <v>187788</v>
      </c>
      <c r="X241" s="135">
        <v>187788</v>
      </c>
      <c r="Y241" s="46">
        <f t="shared" si="76"/>
        <v>0</v>
      </c>
    </row>
    <row r="242" spans="1:25" ht="15.75" hidden="1" thickBot="1" x14ac:dyDescent="0.3">
      <c r="B242" s="43" t="s">
        <v>42</v>
      </c>
      <c r="C242" s="44">
        <f t="shared" si="77"/>
        <v>31351</v>
      </c>
      <c r="D242" s="44">
        <v>31806</v>
      </c>
      <c r="E242" s="44">
        <f t="shared" si="78"/>
        <v>455</v>
      </c>
      <c r="F242" s="44">
        <v>146</v>
      </c>
      <c r="G242" s="70">
        <f t="shared" si="79"/>
        <v>66430</v>
      </c>
      <c r="H242" s="44">
        <f t="shared" si="80"/>
        <v>5231</v>
      </c>
      <c r="I242" s="44">
        <v>5240</v>
      </c>
      <c r="J242" s="44">
        <f t="shared" si="83"/>
        <v>9</v>
      </c>
      <c r="K242" s="44">
        <f t="shared" si="84"/>
        <v>636</v>
      </c>
      <c r="L242" s="46">
        <f t="shared" si="85"/>
        <v>5724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69"/>
        <v>177840</v>
      </c>
      <c r="V242" s="46">
        <f t="shared" si="81"/>
        <v>0</v>
      </c>
      <c r="W242" s="46">
        <f t="shared" si="82"/>
        <v>177840</v>
      </c>
      <c r="X242" s="135"/>
      <c r="Y242" s="46">
        <f t="shared" si="76"/>
        <v>177840</v>
      </c>
    </row>
    <row r="243" spans="1:25" ht="15.75" hidden="1" thickBot="1" x14ac:dyDescent="0.3">
      <c r="B243" s="43" t="s">
        <v>43</v>
      </c>
      <c r="C243" s="44">
        <f t="shared" si="77"/>
        <v>31806</v>
      </c>
      <c r="D243" s="44">
        <v>32251</v>
      </c>
      <c r="E243" s="44">
        <f t="shared" si="78"/>
        <v>445</v>
      </c>
      <c r="F243" s="44">
        <v>146</v>
      </c>
      <c r="G243" s="70">
        <f t="shared" si="79"/>
        <v>64970</v>
      </c>
      <c r="H243" s="44">
        <f t="shared" si="80"/>
        <v>5240</v>
      </c>
      <c r="I243" s="44">
        <v>5259</v>
      </c>
      <c r="J243" s="44">
        <f t="shared" si="83"/>
        <v>19</v>
      </c>
      <c r="K243" s="44">
        <f t="shared" si="84"/>
        <v>636</v>
      </c>
      <c r="L243" s="46">
        <f>IF(K243=636,K243*J243,IF(K243=840,80*636+(J243-80)*840,IF(K243=1455,80*636+20*840+(J243-100)*1455,IF(K243=2681,80*636+20*840+100*1455+(J243-200)*2681,))))</f>
        <v>12084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69"/>
        <v>182866</v>
      </c>
      <c r="V243" s="46">
        <f t="shared" si="81"/>
        <v>177840</v>
      </c>
      <c r="W243" s="46">
        <f t="shared" si="82"/>
        <v>360706</v>
      </c>
      <c r="X243" s="135">
        <v>360706</v>
      </c>
      <c r="Y243" s="46">
        <f t="shared" ref="Y243:Y244" si="86">W243-X243</f>
        <v>0</v>
      </c>
    </row>
    <row r="244" spans="1:25" ht="15.75" hidden="1" thickBot="1" x14ac:dyDescent="0.3">
      <c r="B244" s="43" t="s">
        <v>44</v>
      </c>
      <c r="C244" s="44">
        <f t="shared" si="77"/>
        <v>32251</v>
      </c>
      <c r="D244" s="44">
        <v>32643</v>
      </c>
      <c r="E244" s="44">
        <f t="shared" si="78"/>
        <v>392</v>
      </c>
      <c r="F244" s="44">
        <v>146</v>
      </c>
      <c r="G244" s="70">
        <f t="shared" si="79"/>
        <v>57232</v>
      </c>
      <c r="H244" s="44">
        <f t="shared" si="80"/>
        <v>5259</v>
      </c>
      <c r="I244" s="44">
        <v>5311</v>
      </c>
      <c r="J244" s="44">
        <f t="shared" si="83"/>
        <v>52</v>
      </c>
      <c r="K244" s="44">
        <f>IF(J244&lt;=40,636,IF(AND(J244&gt;=41,J244&lt;=80),840,IF(AND(J244&gt;=81,J244&lt;=100),1455,IF(J244&gt;=101,2681,))))</f>
        <v>840</v>
      </c>
      <c r="L244" s="46">
        <f>IF(K244=636,K244*J244,IF(K244=840,40*636+(J244-40)*840,IF(K244=1455,40*636+40*840+(J244-80)*1455,IF(K244=2681,40*636+40*840+20*1455+(J244-100)*2681,))))</f>
        <v>35520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69"/>
        <v>198667</v>
      </c>
      <c r="V244" s="46">
        <f t="shared" si="81"/>
        <v>0</v>
      </c>
      <c r="W244" s="46">
        <f t="shared" si="82"/>
        <v>198667</v>
      </c>
      <c r="X244" s="135"/>
      <c r="Y244" s="46">
        <f t="shared" si="86"/>
        <v>198667</v>
      </c>
    </row>
    <row r="245" spans="1:25" ht="15.75" hidden="1" thickBot="1" x14ac:dyDescent="0.3">
      <c r="B245" s="43" t="s">
        <v>45</v>
      </c>
      <c r="C245" s="44">
        <f t="shared" ref="C245:C246" si="87">D244</f>
        <v>32643</v>
      </c>
      <c r="D245" s="44">
        <v>33043</v>
      </c>
      <c r="E245" s="44">
        <f t="shared" ref="E245:E246" si="88">D245-C245</f>
        <v>400</v>
      </c>
      <c r="F245" s="44">
        <v>146</v>
      </c>
      <c r="G245" s="70">
        <f t="shared" ref="G245:G246" si="89">E245*F245</f>
        <v>58400</v>
      </c>
      <c r="H245" s="44">
        <f t="shared" ref="H245:H246" si="90">I244</f>
        <v>5311</v>
      </c>
      <c r="I245" s="44">
        <v>5390</v>
      </c>
      <c r="J245" s="44">
        <f t="shared" si="83"/>
        <v>79</v>
      </c>
      <c r="K245" s="44">
        <f>IF(J245&lt;=40,636,IF(AND(J245&gt;=41,J245&lt;=80),840,IF(AND(J245&gt;=81,J245&lt;=100),1455,IF(J245&gt;=101,2681,))))</f>
        <v>840</v>
      </c>
      <c r="L245" s="46">
        <f>IF(K245=636,K245*J245,IF(K245=840,40*636+(J245-40)*840,IF(K245=1455,40*636+40*840+(J245-80)*1455,IF(K245=2681,40*636+40*840+20*1455+(J245-100)*2681,))))</f>
        <v>58200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69"/>
        <v>222579</v>
      </c>
      <c r="V245" s="46">
        <f t="shared" ref="V245:V246" si="91">Y244</f>
        <v>198667</v>
      </c>
      <c r="W245" s="46">
        <f t="shared" ref="W245:W246" si="92">U245+V245</f>
        <v>421246</v>
      </c>
      <c r="X245" s="70">
        <v>421246</v>
      </c>
      <c r="Y245" s="46">
        <f t="shared" ref="Y245:Y247" si="93">W245-X245</f>
        <v>0</v>
      </c>
    </row>
    <row r="246" spans="1:25" ht="15.75" hidden="1" thickBot="1" x14ac:dyDescent="0.3">
      <c r="B246" s="83" t="s">
        <v>46</v>
      </c>
      <c r="C246" s="84">
        <f t="shared" si="87"/>
        <v>33043</v>
      </c>
      <c r="D246" s="84">
        <v>33430</v>
      </c>
      <c r="E246" s="84">
        <f t="shared" si="88"/>
        <v>387</v>
      </c>
      <c r="F246" s="84">
        <v>146</v>
      </c>
      <c r="G246" s="35">
        <f t="shared" si="89"/>
        <v>56502</v>
      </c>
      <c r="H246" s="84">
        <f t="shared" si="90"/>
        <v>5390</v>
      </c>
      <c r="I246" s="84">
        <v>5455</v>
      </c>
      <c r="J246" s="84">
        <f t="shared" si="83"/>
        <v>65</v>
      </c>
      <c r="K246" s="84">
        <f>IF(J246&lt;=40,636,IF(AND(J246&gt;=41,J246&lt;=80),840,IF(AND(J246&gt;=81,J246&lt;=100),1455,IF(J246&gt;=101,2681,))))</f>
        <v>840</v>
      </c>
      <c r="L246" s="36">
        <f>IF(K246=636,K246*J246,IF(K246=840,40*636+(J246-40)*840,IF(K246=1455,40*636+40*840+(J246-80)*1455,IF(K246=2681,40*636+40*840+20*1455+(J246-100)*2681,))))</f>
        <v>46440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69"/>
        <v>209010</v>
      </c>
      <c r="V246" s="36">
        <f t="shared" si="91"/>
        <v>0</v>
      </c>
      <c r="W246" s="36">
        <f t="shared" si="92"/>
        <v>209010</v>
      </c>
      <c r="X246" s="131">
        <v>209010</v>
      </c>
      <c r="Y246" s="36">
        <f t="shared" si="93"/>
        <v>0</v>
      </c>
    </row>
    <row r="247" spans="1:25" x14ac:dyDescent="0.25">
      <c r="A247">
        <v>2023</v>
      </c>
      <c r="B247" s="43" t="s">
        <v>35</v>
      </c>
      <c r="C247" s="44">
        <f t="shared" ref="C247:C270" si="94">D246</f>
        <v>33430</v>
      </c>
      <c r="D247" s="44">
        <v>33908</v>
      </c>
      <c r="E247" s="44">
        <f t="shared" ref="E247:E270" si="95">D247-C247</f>
        <v>478</v>
      </c>
      <c r="F247" s="44">
        <v>165</v>
      </c>
      <c r="G247" s="70">
        <f t="shared" ref="G247:G270" si="96">E247*F247</f>
        <v>78870</v>
      </c>
      <c r="H247" s="44">
        <f t="shared" ref="H247:H270" si="97">I246</f>
        <v>5455</v>
      </c>
      <c r="I247" s="44">
        <v>5531</v>
      </c>
      <c r="J247" s="44">
        <f t="shared" ref="J247:J270" si="98">I247-H247</f>
        <v>76</v>
      </c>
      <c r="K247" s="44">
        <f>IF(J247&lt;=40,717,IF(AND(J247&gt;=41,J247&lt;=80),948,IF(AND(J247&gt;=81,J247&lt;=100),1641,IF(J247&gt;=101,3024,))))</f>
        <v>948</v>
      </c>
      <c r="L247" s="46">
        <f>IF(K247=717,K247*J247,IF(K247=948,40*717+(J247-40)*948,IF(K247=1641,40*717+40*948+(J247-80)*1641,IF(K247=3024,40*717+40*948+20*1641+(J247-100)*3024,))))</f>
        <v>62808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69"/>
        <v>280027</v>
      </c>
      <c r="V247" s="46">
        <f t="shared" ref="V247:V270" si="99">Y246</f>
        <v>0</v>
      </c>
      <c r="W247" s="46">
        <f t="shared" ref="W247:W270" si="100">U247+V247</f>
        <v>280027</v>
      </c>
      <c r="X247" s="218">
        <v>280027</v>
      </c>
      <c r="Y247" s="41">
        <f t="shared" si="93"/>
        <v>0</v>
      </c>
    </row>
    <row r="248" spans="1:25" x14ac:dyDescent="0.25">
      <c r="B248" s="43" t="s">
        <v>36</v>
      </c>
      <c r="C248" s="44">
        <f t="shared" si="94"/>
        <v>33908</v>
      </c>
      <c r="D248" s="44">
        <v>34413</v>
      </c>
      <c r="E248" s="44">
        <f t="shared" si="95"/>
        <v>505</v>
      </c>
      <c r="F248" s="44">
        <v>165</v>
      </c>
      <c r="G248" s="70">
        <f t="shared" si="96"/>
        <v>83325</v>
      </c>
      <c r="H248" s="44">
        <f t="shared" si="97"/>
        <v>5531</v>
      </c>
      <c r="I248" s="44">
        <v>5600</v>
      </c>
      <c r="J248" s="44">
        <f t="shared" si="98"/>
        <v>69</v>
      </c>
      <c r="K248" s="44">
        <f t="shared" ref="K248:K258" si="101">IF(J248&lt;=40,717,IF(AND(J248&gt;=41,J248&lt;=80),948,IF(AND(J248&gt;=81,J248&lt;=100),1641,IF(J248&gt;=101,3024,))))</f>
        <v>948</v>
      </c>
      <c r="L248" s="46">
        <f t="shared" ref="L248:L258" si="102">IF(K248=717,K248*J248,IF(K248=948,40*717+(J248-40)*948,IF(K248=1641,40*717+40*948+(J248-80)*1641,IF(K248=3024,40*717+40*948+20*1641+(J248-100)*3024,))))</f>
        <v>56172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69"/>
        <v>277913</v>
      </c>
      <c r="V248" s="46">
        <f t="shared" si="99"/>
        <v>0</v>
      </c>
      <c r="W248" s="46">
        <f t="shared" si="100"/>
        <v>277913</v>
      </c>
      <c r="X248" s="216"/>
      <c r="Y248" s="46">
        <f t="shared" ref="Y248" si="103">W248-X248</f>
        <v>277913</v>
      </c>
    </row>
    <row r="249" spans="1:25" x14ac:dyDescent="0.25">
      <c r="B249" s="43" t="s">
        <v>37</v>
      </c>
      <c r="C249" s="44">
        <f t="shared" si="94"/>
        <v>34413</v>
      </c>
      <c r="D249" s="44">
        <v>34828</v>
      </c>
      <c r="E249" s="44">
        <f t="shared" si="95"/>
        <v>415</v>
      </c>
      <c r="F249" s="44">
        <v>165</v>
      </c>
      <c r="G249" s="70">
        <f t="shared" si="96"/>
        <v>68475</v>
      </c>
      <c r="H249" s="44">
        <f t="shared" si="97"/>
        <v>5600</v>
      </c>
      <c r="I249" s="44">
        <v>5664</v>
      </c>
      <c r="J249" s="44">
        <f t="shared" si="98"/>
        <v>64</v>
      </c>
      <c r="K249" s="44">
        <f t="shared" si="101"/>
        <v>948</v>
      </c>
      <c r="L249" s="46">
        <f t="shared" si="102"/>
        <v>51432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69"/>
        <v>258343</v>
      </c>
      <c r="V249" s="46">
        <f t="shared" si="99"/>
        <v>277913</v>
      </c>
      <c r="W249" s="46">
        <f t="shared" si="100"/>
        <v>536256</v>
      </c>
      <c r="X249" s="216">
        <v>536256</v>
      </c>
      <c r="Y249" s="46">
        <f t="shared" ref="Y249:Y250" si="104">W249-X249</f>
        <v>0</v>
      </c>
    </row>
    <row r="250" spans="1:25" x14ac:dyDescent="0.25">
      <c r="B250" s="43" t="s">
        <v>38</v>
      </c>
      <c r="C250" s="44">
        <f t="shared" si="94"/>
        <v>34828</v>
      </c>
      <c r="D250" s="44">
        <v>35318</v>
      </c>
      <c r="E250" s="44">
        <f t="shared" si="95"/>
        <v>490</v>
      </c>
      <c r="F250" s="44">
        <v>165</v>
      </c>
      <c r="G250" s="70">
        <f t="shared" si="96"/>
        <v>80850</v>
      </c>
      <c r="H250" s="44">
        <f t="shared" si="97"/>
        <v>5664</v>
      </c>
      <c r="I250" s="44">
        <v>5721</v>
      </c>
      <c r="J250" s="44">
        <f t="shared" si="98"/>
        <v>57</v>
      </c>
      <c r="K250" s="44">
        <f t="shared" si="101"/>
        <v>948</v>
      </c>
      <c r="L250" s="46">
        <f t="shared" si="102"/>
        <v>44796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69"/>
        <v>264161</v>
      </c>
      <c r="V250" s="46">
        <f t="shared" si="99"/>
        <v>0</v>
      </c>
      <c r="W250" s="46">
        <f t="shared" si="100"/>
        <v>264161</v>
      </c>
      <c r="X250" s="135">
        <v>264161</v>
      </c>
      <c r="Y250" s="46">
        <f t="shared" si="104"/>
        <v>0</v>
      </c>
    </row>
    <row r="251" spans="1:25" x14ac:dyDescent="0.25">
      <c r="B251" s="43" t="s">
        <v>39</v>
      </c>
      <c r="C251" s="44">
        <f t="shared" si="94"/>
        <v>35318</v>
      </c>
      <c r="D251" s="44">
        <v>35618</v>
      </c>
      <c r="E251" s="44">
        <f t="shared" si="95"/>
        <v>300</v>
      </c>
      <c r="F251" s="44">
        <v>169</v>
      </c>
      <c r="G251" s="70">
        <f t="shared" si="96"/>
        <v>50700</v>
      </c>
      <c r="H251" s="44">
        <f t="shared" si="97"/>
        <v>5721</v>
      </c>
      <c r="I251" s="44">
        <v>5733</v>
      </c>
      <c r="J251" s="44">
        <f t="shared" si="98"/>
        <v>12</v>
      </c>
      <c r="K251" s="44">
        <f t="shared" si="101"/>
        <v>717</v>
      </c>
      <c r="L251" s="46">
        <f t="shared" si="102"/>
        <v>8604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69"/>
        <v>197877</v>
      </c>
      <c r="V251" s="46">
        <f t="shared" si="99"/>
        <v>0</v>
      </c>
      <c r="W251" s="46">
        <f t="shared" si="100"/>
        <v>197877</v>
      </c>
      <c r="X251" s="135">
        <v>197877</v>
      </c>
      <c r="Y251" s="46">
        <f t="shared" ref="Y251" si="105">W251-X251</f>
        <v>0</v>
      </c>
    </row>
    <row r="252" spans="1:25" x14ac:dyDescent="0.25">
      <c r="B252" s="43" t="s">
        <v>40</v>
      </c>
      <c r="C252" s="44">
        <f t="shared" si="94"/>
        <v>35618</v>
      </c>
      <c r="D252" s="44">
        <v>35981</v>
      </c>
      <c r="E252" s="44">
        <f t="shared" si="95"/>
        <v>363</v>
      </c>
      <c r="F252" s="44">
        <v>165</v>
      </c>
      <c r="G252" s="70">
        <f t="shared" si="96"/>
        <v>59895</v>
      </c>
      <c r="H252" s="44">
        <f t="shared" si="97"/>
        <v>5733</v>
      </c>
      <c r="I252" s="44">
        <v>5740</v>
      </c>
      <c r="J252" s="44">
        <f t="shared" si="98"/>
        <v>7</v>
      </c>
      <c r="K252" s="44">
        <f t="shared" si="101"/>
        <v>717</v>
      </c>
      <c r="L252" s="46">
        <f t="shared" si="102"/>
        <v>5019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69"/>
        <v>203504</v>
      </c>
      <c r="V252" s="46">
        <f t="shared" si="99"/>
        <v>0</v>
      </c>
      <c r="W252" s="46">
        <f t="shared" si="100"/>
        <v>203504</v>
      </c>
      <c r="X252" s="135">
        <v>203504</v>
      </c>
      <c r="Y252" s="46">
        <f t="shared" ref="Y252:Y253" si="106">W252-X252</f>
        <v>0</v>
      </c>
    </row>
    <row r="253" spans="1:25" x14ac:dyDescent="0.25">
      <c r="B253" s="43" t="s">
        <v>41</v>
      </c>
      <c r="C253" s="44">
        <f t="shared" si="94"/>
        <v>35981</v>
      </c>
      <c r="D253" s="44">
        <v>36293</v>
      </c>
      <c r="E253" s="44">
        <f t="shared" si="95"/>
        <v>312</v>
      </c>
      <c r="F253" s="44">
        <v>165</v>
      </c>
      <c r="G253" s="70">
        <f t="shared" si="96"/>
        <v>51480</v>
      </c>
      <c r="H253" s="44">
        <f t="shared" si="97"/>
        <v>5740</v>
      </c>
      <c r="I253" s="44">
        <v>5745</v>
      </c>
      <c r="J253" s="44">
        <f t="shared" si="98"/>
        <v>5</v>
      </c>
      <c r="K253" s="44">
        <f t="shared" si="101"/>
        <v>717</v>
      </c>
      <c r="L253" s="46">
        <f t="shared" si="102"/>
        <v>3585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69"/>
        <v>193643</v>
      </c>
      <c r="V253" s="46">
        <f t="shared" si="99"/>
        <v>0</v>
      </c>
      <c r="W253" s="46">
        <f t="shared" si="100"/>
        <v>193643</v>
      </c>
      <c r="X253" s="135"/>
      <c r="Y253" s="70">
        <f t="shared" si="106"/>
        <v>193643</v>
      </c>
    </row>
    <row r="254" spans="1:25" x14ac:dyDescent="0.25">
      <c r="B254" s="43" t="s">
        <v>42</v>
      </c>
      <c r="C254" s="44">
        <f t="shared" si="94"/>
        <v>36293</v>
      </c>
      <c r="D254" s="44">
        <v>36630</v>
      </c>
      <c r="E254" s="44">
        <f t="shared" si="95"/>
        <v>337</v>
      </c>
      <c r="F254" s="44">
        <v>165</v>
      </c>
      <c r="G254" s="70">
        <f t="shared" si="96"/>
        <v>55605</v>
      </c>
      <c r="H254" s="44">
        <f t="shared" si="97"/>
        <v>5745</v>
      </c>
      <c r="I254" s="44">
        <v>5751</v>
      </c>
      <c r="J254" s="44">
        <f t="shared" si="98"/>
        <v>6</v>
      </c>
      <c r="K254" s="44">
        <f t="shared" si="101"/>
        <v>717</v>
      </c>
      <c r="L254" s="46">
        <f t="shared" si="102"/>
        <v>4302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69"/>
        <v>198509</v>
      </c>
      <c r="V254" s="46">
        <f t="shared" si="99"/>
        <v>193643</v>
      </c>
      <c r="W254" s="46">
        <f t="shared" si="100"/>
        <v>392152</v>
      </c>
      <c r="X254" s="135">
        <v>392152</v>
      </c>
      <c r="Y254" s="70">
        <f t="shared" ref="Y254:Y255" si="107">W254-X254</f>
        <v>0</v>
      </c>
    </row>
    <row r="255" spans="1:25" x14ac:dyDescent="0.25">
      <c r="B255" s="43" t="s">
        <v>43</v>
      </c>
      <c r="C255" s="44">
        <f t="shared" si="94"/>
        <v>36630</v>
      </c>
      <c r="D255" s="44">
        <v>36975</v>
      </c>
      <c r="E255" s="44">
        <f t="shared" si="95"/>
        <v>345</v>
      </c>
      <c r="F255" s="44">
        <v>165</v>
      </c>
      <c r="G255" s="70">
        <f t="shared" si="96"/>
        <v>56925</v>
      </c>
      <c r="H255" s="44">
        <f t="shared" si="97"/>
        <v>5751</v>
      </c>
      <c r="I255" s="44">
        <v>5758</v>
      </c>
      <c r="J255" s="44">
        <f t="shared" si="98"/>
        <v>7</v>
      </c>
      <c r="K255" s="44">
        <f t="shared" si="101"/>
        <v>717</v>
      </c>
      <c r="L255" s="46">
        <f t="shared" si="102"/>
        <v>5019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69"/>
        <v>200566</v>
      </c>
      <c r="V255" s="46">
        <f t="shared" si="99"/>
        <v>0</v>
      </c>
      <c r="W255" s="46">
        <f t="shared" si="100"/>
        <v>200566</v>
      </c>
      <c r="X255" s="135">
        <v>200566</v>
      </c>
      <c r="Y255" s="70">
        <f t="shared" si="107"/>
        <v>0</v>
      </c>
    </row>
    <row r="256" spans="1:25" x14ac:dyDescent="0.25">
      <c r="B256" s="43" t="s">
        <v>44</v>
      </c>
      <c r="C256" s="44">
        <f t="shared" si="94"/>
        <v>36975</v>
      </c>
      <c r="D256" s="44">
        <v>37262</v>
      </c>
      <c r="E256" s="44">
        <f t="shared" si="95"/>
        <v>287</v>
      </c>
      <c r="F256" s="44">
        <v>165</v>
      </c>
      <c r="G256" s="70">
        <f t="shared" si="96"/>
        <v>47355</v>
      </c>
      <c r="H256" s="44">
        <f t="shared" si="97"/>
        <v>5758</v>
      </c>
      <c r="I256" s="44">
        <v>5785</v>
      </c>
      <c r="J256" s="44">
        <f t="shared" si="98"/>
        <v>27</v>
      </c>
      <c r="K256" s="44">
        <f t="shared" si="101"/>
        <v>717</v>
      </c>
      <c r="L256" s="46">
        <f t="shared" si="102"/>
        <v>19359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69"/>
        <v>205393</v>
      </c>
      <c r="V256" s="46">
        <f t="shared" si="99"/>
        <v>0</v>
      </c>
      <c r="W256" s="46">
        <f t="shared" si="100"/>
        <v>205393</v>
      </c>
      <c r="X256" s="135">
        <v>205393</v>
      </c>
      <c r="Y256" s="70">
        <f t="shared" ref="Y256:Y257" si="108">W256-X256</f>
        <v>0</v>
      </c>
    </row>
    <row r="257" spans="1:25" ht="16.5" customHeight="1" x14ac:dyDescent="0.25">
      <c r="B257" s="43" t="s">
        <v>45</v>
      </c>
      <c r="C257" s="44">
        <f t="shared" si="94"/>
        <v>37262</v>
      </c>
      <c r="D257" s="44">
        <v>37549</v>
      </c>
      <c r="E257" s="44">
        <f t="shared" si="95"/>
        <v>287</v>
      </c>
      <c r="F257" s="44">
        <v>165</v>
      </c>
      <c r="G257" s="70">
        <f t="shared" si="96"/>
        <v>47355</v>
      </c>
      <c r="H257" s="44">
        <f t="shared" si="97"/>
        <v>5785</v>
      </c>
      <c r="I257" s="44">
        <v>5848</v>
      </c>
      <c r="J257" s="44">
        <f t="shared" si="98"/>
        <v>63</v>
      </c>
      <c r="K257" s="44">
        <v>717</v>
      </c>
      <c r="L257" s="46">
        <f t="shared" si="102"/>
        <v>45171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69"/>
        <v>231258</v>
      </c>
      <c r="V257" s="46">
        <f t="shared" si="99"/>
        <v>0</v>
      </c>
      <c r="W257" s="46">
        <f t="shared" si="100"/>
        <v>231258</v>
      </c>
      <c r="X257" s="135"/>
      <c r="Y257" s="70">
        <f t="shared" si="108"/>
        <v>231258</v>
      </c>
    </row>
    <row r="258" spans="1:25" ht="15.75" thickBot="1" x14ac:dyDescent="0.3">
      <c r="B258" s="243" t="s">
        <v>46</v>
      </c>
      <c r="C258" s="244">
        <f t="shared" si="94"/>
        <v>37549</v>
      </c>
      <c r="D258" s="244">
        <v>37968</v>
      </c>
      <c r="E258" s="244">
        <f t="shared" si="95"/>
        <v>419</v>
      </c>
      <c r="F258" s="244">
        <v>165</v>
      </c>
      <c r="G258" s="245">
        <f t="shared" si="96"/>
        <v>69135</v>
      </c>
      <c r="H258" s="244">
        <f t="shared" si="97"/>
        <v>5848</v>
      </c>
      <c r="I258" s="244">
        <v>5902</v>
      </c>
      <c r="J258" s="244">
        <f t="shared" si="98"/>
        <v>54</v>
      </c>
      <c r="K258" s="244">
        <f t="shared" si="101"/>
        <v>948</v>
      </c>
      <c r="L258" s="242">
        <f t="shared" si="102"/>
        <v>41952</v>
      </c>
      <c r="M258" s="245">
        <v>4910</v>
      </c>
      <c r="N258" s="245">
        <v>11037</v>
      </c>
      <c r="O258" s="245"/>
      <c r="P258" s="245"/>
      <c r="Q258" s="245"/>
      <c r="R258" s="245"/>
      <c r="S258" s="245">
        <v>122853</v>
      </c>
      <c r="T258" s="245"/>
      <c r="U258" s="245">
        <f t="shared" si="69"/>
        <v>249887</v>
      </c>
      <c r="V258" s="242">
        <f t="shared" si="99"/>
        <v>231258</v>
      </c>
      <c r="W258" s="242">
        <f t="shared" si="100"/>
        <v>481145</v>
      </c>
      <c r="X258" s="135"/>
      <c r="Y258" s="242">
        <f t="shared" ref="Y258:Y270" si="109">W258-X258</f>
        <v>481145</v>
      </c>
    </row>
    <row r="259" spans="1:25" ht="15.75" thickBot="1" x14ac:dyDescent="0.3">
      <c r="A259">
        <v>2024</v>
      </c>
      <c r="B259" s="195" t="s">
        <v>35</v>
      </c>
      <c r="C259" s="175">
        <f t="shared" si="94"/>
        <v>37968</v>
      </c>
      <c r="D259" s="175">
        <v>38414</v>
      </c>
      <c r="E259" s="175">
        <f t="shared" si="95"/>
        <v>446</v>
      </c>
      <c r="F259" s="175">
        <v>171</v>
      </c>
      <c r="G259" s="177">
        <f t="shared" si="96"/>
        <v>76266</v>
      </c>
      <c r="H259" s="175">
        <f t="shared" si="97"/>
        <v>5902</v>
      </c>
      <c r="I259" s="175">
        <v>5963</v>
      </c>
      <c r="J259" s="175">
        <f t="shared" si="98"/>
        <v>61</v>
      </c>
      <c r="K259" s="175">
        <f>IF(J259&lt;=40,745,IF(AND(J259&gt;=41,J259&lt;=80),985,IF(AND(J259&gt;=81,J259&lt;=100),1705,IF(J259&gt;=101,3142,))))</f>
        <v>985</v>
      </c>
      <c r="L259" s="176">
        <f>IF(K259=745,K259*J259,IF(K259=985,40*745+(J259-40)*985,IF(K259=1705,40*745+40*985+(J259-80)*1705,IF(K259=3142,40*745+40*985+20*1705+(J259-100)*3142,))))</f>
        <v>50485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276496</v>
      </c>
      <c r="V259" s="176">
        <f t="shared" si="99"/>
        <v>481145</v>
      </c>
      <c r="W259" s="176">
        <f t="shared" si="100"/>
        <v>757641</v>
      </c>
      <c r="X259" s="240"/>
      <c r="Y259" s="176">
        <f t="shared" si="109"/>
        <v>757641</v>
      </c>
    </row>
    <row r="260" spans="1:25" hidden="1" x14ac:dyDescent="0.25">
      <c r="B260" s="224" t="s">
        <v>36</v>
      </c>
      <c r="C260" s="225">
        <f>D259</f>
        <v>38414</v>
      </c>
      <c r="D260" s="225"/>
      <c r="E260" s="225">
        <f t="shared" si="95"/>
        <v>-38414</v>
      </c>
      <c r="F260" s="225">
        <v>171</v>
      </c>
      <c r="G260" s="223">
        <f t="shared" si="96"/>
        <v>-6568794</v>
      </c>
      <c r="H260" s="225">
        <f t="shared" si="97"/>
        <v>5963</v>
      </c>
      <c r="I260" s="225"/>
      <c r="J260" s="225">
        <f t="shared" si="98"/>
        <v>-5963</v>
      </c>
      <c r="K260" s="225">
        <f t="shared" ref="K260:K270" si="110">IF(J260&lt;=40,745,IF(AND(J260&gt;=41,J260&lt;=80),985,IF(AND(J260&gt;=81,J260&lt;=100),1705,IF(J260&gt;=101,3142,))))</f>
        <v>745</v>
      </c>
      <c r="L260" s="226">
        <f t="shared" ref="L260:L270" si="111">IF(K260=745,K260*J260,IF(K260=985,40*745+(J260-40)*985,IF(K260=1705,40*745+40*985+(J260-80)*1705,IF(K260=3142,40*745+40*985+20*1705+(J260-100)*3142,))))</f>
        <v>-4442435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112">G260+L260+M260+N260++O260+P260+Q260+R260+S260+T260</f>
        <v>-10861484</v>
      </c>
      <c r="V260" s="226">
        <f t="shared" si="99"/>
        <v>757641</v>
      </c>
      <c r="W260" s="226">
        <f t="shared" si="100"/>
        <v>-10103843</v>
      </c>
      <c r="X260" s="227"/>
      <c r="Y260" s="226">
        <f t="shared" si="109"/>
        <v>-10103843</v>
      </c>
    </row>
    <row r="261" spans="1:25" hidden="1" x14ac:dyDescent="0.25">
      <c r="B261" s="224" t="s">
        <v>37</v>
      </c>
      <c r="C261" s="225">
        <f t="shared" si="94"/>
        <v>0</v>
      </c>
      <c r="D261" s="225"/>
      <c r="E261" s="225">
        <f t="shared" si="95"/>
        <v>0</v>
      </c>
      <c r="F261" s="225">
        <v>171</v>
      </c>
      <c r="G261" s="223">
        <f t="shared" si="96"/>
        <v>0</v>
      </c>
      <c r="H261" s="225">
        <f t="shared" si="97"/>
        <v>0</v>
      </c>
      <c r="I261" s="225"/>
      <c r="J261" s="225">
        <f t="shared" si="98"/>
        <v>0</v>
      </c>
      <c r="K261" s="225">
        <f t="shared" si="110"/>
        <v>745</v>
      </c>
      <c r="L261" s="226">
        <f t="shared" si="111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112"/>
        <v>149745</v>
      </c>
      <c r="V261" s="226">
        <f t="shared" si="99"/>
        <v>-10103843</v>
      </c>
      <c r="W261" s="226">
        <f t="shared" si="100"/>
        <v>-9954098</v>
      </c>
      <c r="X261" s="227"/>
      <c r="Y261" s="226">
        <f t="shared" si="109"/>
        <v>-9954098</v>
      </c>
    </row>
    <row r="262" spans="1:25" hidden="1" x14ac:dyDescent="0.25">
      <c r="B262" s="224" t="s">
        <v>38</v>
      </c>
      <c r="C262" s="225">
        <f t="shared" si="94"/>
        <v>0</v>
      </c>
      <c r="D262" s="225"/>
      <c r="E262" s="225">
        <f t="shared" si="95"/>
        <v>0</v>
      </c>
      <c r="F262" s="225">
        <v>171</v>
      </c>
      <c r="G262" s="223">
        <f t="shared" si="96"/>
        <v>0</v>
      </c>
      <c r="H262" s="225">
        <f t="shared" si="97"/>
        <v>0</v>
      </c>
      <c r="I262" s="225"/>
      <c r="J262" s="225">
        <f t="shared" si="98"/>
        <v>0</v>
      </c>
      <c r="K262" s="225">
        <f t="shared" si="110"/>
        <v>745</v>
      </c>
      <c r="L262" s="226">
        <f t="shared" si="111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112"/>
        <v>149745</v>
      </c>
      <c r="V262" s="226">
        <f t="shared" si="99"/>
        <v>-9954098</v>
      </c>
      <c r="W262" s="226">
        <f t="shared" si="100"/>
        <v>-9804353</v>
      </c>
      <c r="X262" s="227"/>
      <c r="Y262" s="226">
        <f t="shared" si="109"/>
        <v>-9804353</v>
      </c>
    </row>
    <row r="263" spans="1:25" hidden="1" x14ac:dyDescent="0.25">
      <c r="B263" s="224" t="s">
        <v>39</v>
      </c>
      <c r="C263" s="225">
        <f t="shared" si="94"/>
        <v>0</v>
      </c>
      <c r="D263" s="225"/>
      <c r="E263" s="225">
        <f t="shared" si="95"/>
        <v>0</v>
      </c>
      <c r="F263" s="225">
        <v>171</v>
      </c>
      <c r="G263" s="223">
        <f t="shared" si="96"/>
        <v>0</v>
      </c>
      <c r="H263" s="225">
        <f t="shared" si="97"/>
        <v>0</v>
      </c>
      <c r="I263" s="225"/>
      <c r="J263" s="225">
        <f t="shared" si="98"/>
        <v>0</v>
      </c>
      <c r="K263" s="225">
        <f t="shared" si="110"/>
        <v>745</v>
      </c>
      <c r="L263" s="226">
        <f t="shared" si="111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112"/>
        <v>149745</v>
      </c>
      <c r="V263" s="226">
        <f t="shared" si="99"/>
        <v>-9804353</v>
      </c>
      <c r="W263" s="226">
        <f t="shared" si="100"/>
        <v>-9654608</v>
      </c>
      <c r="X263" s="227"/>
      <c r="Y263" s="226">
        <f t="shared" si="109"/>
        <v>-9654608</v>
      </c>
    </row>
    <row r="264" spans="1:25" hidden="1" x14ac:dyDescent="0.25">
      <c r="B264" s="224" t="s">
        <v>40</v>
      </c>
      <c r="C264" s="225">
        <f t="shared" si="94"/>
        <v>0</v>
      </c>
      <c r="D264" s="225"/>
      <c r="E264" s="225">
        <f t="shared" si="95"/>
        <v>0</v>
      </c>
      <c r="F264" s="225">
        <v>171</v>
      </c>
      <c r="G264" s="223">
        <f t="shared" si="96"/>
        <v>0</v>
      </c>
      <c r="H264" s="225">
        <f t="shared" si="97"/>
        <v>0</v>
      </c>
      <c r="I264" s="225"/>
      <c r="J264" s="225">
        <f t="shared" si="98"/>
        <v>0</v>
      </c>
      <c r="K264" s="225">
        <f t="shared" si="110"/>
        <v>745</v>
      </c>
      <c r="L264" s="226">
        <f t="shared" si="111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112"/>
        <v>149745</v>
      </c>
      <c r="V264" s="226">
        <f t="shared" si="99"/>
        <v>-9654608</v>
      </c>
      <c r="W264" s="226">
        <f t="shared" si="100"/>
        <v>-9504863</v>
      </c>
      <c r="X264" s="227"/>
      <c r="Y264" s="226">
        <f t="shared" si="109"/>
        <v>-9504863</v>
      </c>
    </row>
    <row r="265" spans="1:25" s="199" customFormat="1" hidden="1" x14ac:dyDescent="0.25">
      <c r="A265"/>
      <c r="B265" s="224" t="s">
        <v>41</v>
      </c>
      <c r="C265" s="225">
        <f t="shared" si="94"/>
        <v>0</v>
      </c>
      <c r="D265" s="225"/>
      <c r="E265" s="225">
        <f t="shared" si="95"/>
        <v>0</v>
      </c>
      <c r="F265" s="225">
        <v>171</v>
      </c>
      <c r="G265" s="223">
        <f t="shared" si="96"/>
        <v>0</v>
      </c>
      <c r="H265" s="225">
        <f t="shared" si="97"/>
        <v>0</v>
      </c>
      <c r="I265" s="225"/>
      <c r="J265" s="225">
        <f t="shared" si="98"/>
        <v>0</v>
      </c>
      <c r="K265" s="225">
        <f t="shared" si="110"/>
        <v>745</v>
      </c>
      <c r="L265" s="226">
        <f t="shared" si="111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112"/>
        <v>149745</v>
      </c>
      <c r="V265" s="226">
        <f t="shared" si="99"/>
        <v>-9504863</v>
      </c>
      <c r="W265" s="226">
        <f t="shared" si="100"/>
        <v>-9355118</v>
      </c>
      <c r="X265" s="227"/>
      <c r="Y265" s="226">
        <f t="shared" si="109"/>
        <v>-9355118</v>
      </c>
    </row>
    <row r="266" spans="1:25" hidden="1" x14ac:dyDescent="0.25">
      <c r="B266" s="224" t="s">
        <v>42</v>
      </c>
      <c r="C266" s="225">
        <f t="shared" si="94"/>
        <v>0</v>
      </c>
      <c r="D266" s="225"/>
      <c r="E266" s="225">
        <f t="shared" si="95"/>
        <v>0</v>
      </c>
      <c r="F266" s="225">
        <v>171</v>
      </c>
      <c r="G266" s="223">
        <f t="shared" si="96"/>
        <v>0</v>
      </c>
      <c r="H266" s="225">
        <f t="shared" si="97"/>
        <v>0</v>
      </c>
      <c r="I266" s="225"/>
      <c r="J266" s="225">
        <f t="shared" si="98"/>
        <v>0</v>
      </c>
      <c r="K266" s="225">
        <f t="shared" si="110"/>
        <v>745</v>
      </c>
      <c r="L266" s="226">
        <f t="shared" si="111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112"/>
        <v>149745</v>
      </c>
      <c r="V266" s="226">
        <f t="shared" si="99"/>
        <v>-9355118</v>
      </c>
      <c r="W266" s="226">
        <f t="shared" si="100"/>
        <v>-9205373</v>
      </c>
      <c r="X266" s="227"/>
      <c r="Y266" s="226">
        <f t="shared" si="109"/>
        <v>-9205373</v>
      </c>
    </row>
    <row r="267" spans="1:25" hidden="1" x14ac:dyDescent="0.25">
      <c r="B267" s="224" t="s">
        <v>43</v>
      </c>
      <c r="C267" s="225">
        <f t="shared" si="94"/>
        <v>0</v>
      </c>
      <c r="D267" s="225"/>
      <c r="E267" s="225">
        <f t="shared" si="95"/>
        <v>0</v>
      </c>
      <c r="F267" s="225">
        <v>171</v>
      </c>
      <c r="G267" s="223">
        <f t="shared" si="96"/>
        <v>0</v>
      </c>
      <c r="H267" s="225">
        <f t="shared" si="97"/>
        <v>0</v>
      </c>
      <c r="I267" s="225"/>
      <c r="J267" s="225">
        <f t="shared" si="98"/>
        <v>0</v>
      </c>
      <c r="K267" s="225">
        <f t="shared" si="110"/>
        <v>745</v>
      </c>
      <c r="L267" s="226">
        <f t="shared" si="111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112"/>
        <v>149745</v>
      </c>
      <c r="V267" s="226">
        <f t="shared" si="99"/>
        <v>-9205373</v>
      </c>
      <c r="W267" s="226">
        <f t="shared" si="100"/>
        <v>-9055628</v>
      </c>
      <c r="X267" s="227"/>
      <c r="Y267" s="226">
        <f t="shared" si="109"/>
        <v>-9055628</v>
      </c>
    </row>
    <row r="268" spans="1:25" hidden="1" x14ac:dyDescent="0.25">
      <c r="B268" s="224" t="s">
        <v>44</v>
      </c>
      <c r="C268" s="225">
        <f t="shared" si="94"/>
        <v>0</v>
      </c>
      <c r="D268" s="225"/>
      <c r="E268" s="225">
        <f t="shared" si="95"/>
        <v>0</v>
      </c>
      <c r="F268" s="225">
        <v>171</v>
      </c>
      <c r="G268" s="223">
        <f t="shared" si="96"/>
        <v>0</v>
      </c>
      <c r="H268" s="225">
        <f t="shared" si="97"/>
        <v>0</v>
      </c>
      <c r="I268" s="225"/>
      <c r="J268" s="225">
        <f t="shared" si="98"/>
        <v>0</v>
      </c>
      <c r="K268" s="225">
        <f t="shared" si="110"/>
        <v>745</v>
      </c>
      <c r="L268" s="226">
        <f t="shared" si="111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112"/>
        <v>149745</v>
      </c>
      <c r="V268" s="226">
        <f t="shared" si="99"/>
        <v>-9055628</v>
      </c>
      <c r="W268" s="226">
        <f t="shared" si="100"/>
        <v>-8905883</v>
      </c>
      <c r="X268" s="227"/>
      <c r="Y268" s="226">
        <f t="shared" si="109"/>
        <v>-8905883</v>
      </c>
    </row>
    <row r="269" spans="1:25" ht="15.75" hidden="1" thickBot="1" x14ac:dyDescent="0.3">
      <c r="B269" s="224" t="s">
        <v>45</v>
      </c>
      <c r="C269" s="225">
        <f t="shared" si="94"/>
        <v>0</v>
      </c>
      <c r="D269" s="225"/>
      <c r="E269" s="225">
        <f t="shared" si="95"/>
        <v>0</v>
      </c>
      <c r="F269" s="225">
        <v>171</v>
      </c>
      <c r="G269" s="223">
        <f t="shared" si="96"/>
        <v>0</v>
      </c>
      <c r="H269" s="225">
        <f t="shared" si="97"/>
        <v>0</v>
      </c>
      <c r="I269" s="225"/>
      <c r="J269" s="225">
        <f t="shared" si="98"/>
        <v>0</v>
      </c>
      <c r="K269" s="225">
        <f t="shared" si="110"/>
        <v>745</v>
      </c>
      <c r="L269" s="226">
        <f t="shared" si="111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112"/>
        <v>149745</v>
      </c>
      <c r="V269" s="226">
        <f t="shared" si="99"/>
        <v>-8905883</v>
      </c>
      <c r="W269" s="226">
        <f t="shared" si="100"/>
        <v>-8756138</v>
      </c>
      <c r="X269" s="227"/>
      <c r="Y269" s="226">
        <f t="shared" si="109"/>
        <v>-8756138</v>
      </c>
    </row>
    <row r="270" spans="1:25" ht="15.75" hidden="1" thickBot="1" x14ac:dyDescent="0.3">
      <c r="B270" s="195" t="s">
        <v>46</v>
      </c>
      <c r="C270" s="175">
        <f t="shared" si="94"/>
        <v>0</v>
      </c>
      <c r="D270" s="175"/>
      <c r="E270" s="175">
        <f t="shared" si="95"/>
        <v>0</v>
      </c>
      <c r="F270" s="175">
        <f>F269</f>
        <v>171</v>
      </c>
      <c r="G270" s="177">
        <f t="shared" si="96"/>
        <v>0</v>
      </c>
      <c r="H270" s="175">
        <f t="shared" si="97"/>
        <v>0</v>
      </c>
      <c r="I270" s="175"/>
      <c r="J270" s="175">
        <f t="shared" si="98"/>
        <v>0</v>
      </c>
      <c r="K270" s="225">
        <f t="shared" si="110"/>
        <v>745</v>
      </c>
      <c r="L270" s="226">
        <f t="shared" si="111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112"/>
        <v>149745</v>
      </c>
      <c r="V270" s="176">
        <f t="shared" si="99"/>
        <v>-8756138</v>
      </c>
      <c r="W270" s="176">
        <f t="shared" si="100"/>
        <v>-8606393</v>
      </c>
      <c r="X270" s="177"/>
      <c r="Y270" s="176">
        <f t="shared" si="109"/>
        <v>-8606393</v>
      </c>
    </row>
    <row r="273" spans="8:14" ht="15.75" thickBot="1" x14ac:dyDescent="0.3"/>
    <row r="274" spans="8:14" ht="15.75" thickBot="1" x14ac:dyDescent="0.3">
      <c r="H274" s="262" t="s">
        <v>166</v>
      </c>
      <c r="I274" s="263"/>
      <c r="J274" s="264"/>
      <c r="L274" s="114"/>
      <c r="M274" s="114"/>
      <c r="N274" s="114"/>
    </row>
    <row r="275" spans="8:14" x14ac:dyDescent="0.25">
      <c r="H275" s="204" t="s">
        <v>109</v>
      </c>
      <c r="I275" s="205"/>
      <c r="J275" s="153">
        <v>717</v>
      </c>
      <c r="L275" s="114"/>
      <c r="M275" s="114"/>
    </row>
    <row r="276" spans="8:14" ht="15.75" thickBot="1" x14ac:dyDescent="0.3">
      <c r="H276" s="206" t="s">
        <v>110</v>
      </c>
      <c r="I276" s="207"/>
      <c r="J276" s="154">
        <v>4910</v>
      </c>
      <c r="L276" s="114"/>
      <c r="M276" s="114"/>
    </row>
    <row r="277" spans="8:14" ht="15.75" thickBot="1" x14ac:dyDescent="0.3">
      <c r="H277" s="260" t="s">
        <v>157</v>
      </c>
      <c r="I277" s="265"/>
      <c r="J277" s="261"/>
      <c r="M277" s="114"/>
    </row>
    <row r="278" spans="8:14" ht="15.75" thickBot="1" x14ac:dyDescent="0.3">
      <c r="H278" s="260" t="s">
        <v>111</v>
      </c>
      <c r="I278" s="261"/>
      <c r="J278" s="155" t="s">
        <v>112</v>
      </c>
    </row>
    <row r="279" spans="8:14" x14ac:dyDescent="0.25">
      <c r="H279" s="208">
        <v>1</v>
      </c>
      <c r="I279" s="157">
        <v>40</v>
      </c>
      <c r="J279" s="158">
        <v>717</v>
      </c>
    </row>
    <row r="280" spans="8:14" x14ac:dyDescent="0.25">
      <c r="H280" s="209">
        <v>41</v>
      </c>
      <c r="I280" s="160">
        <v>80</v>
      </c>
      <c r="J280" s="161">
        <v>948</v>
      </c>
    </row>
    <row r="281" spans="8:14" x14ac:dyDescent="0.25">
      <c r="H281" s="210">
        <v>81</v>
      </c>
      <c r="I281" s="163">
        <v>100</v>
      </c>
      <c r="J281" s="161">
        <v>1641</v>
      </c>
    </row>
    <row r="282" spans="8:14" ht="15.75" thickBot="1" x14ac:dyDescent="0.3">
      <c r="H282" s="211">
        <v>101</v>
      </c>
      <c r="I282" s="165" t="s">
        <v>113</v>
      </c>
      <c r="J282" s="166">
        <v>3024</v>
      </c>
    </row>
    <row r="283" spans="8:14" ht="15.75" thickBot="1" x14ac:dyDescent="0.3">
      <c r="H283" s="167"/>
      <c r="I283" s="168"/>
      <c r="J283" s="169"/>
    </row>
  </sheetData>
  <mergeCells count="10">
    <mergeCell ref="H274:J274"/>
    <mergeCell ref="H277:J277"/>
    <mergeCell ref="H278:I278"/>
    <mergeCell ref="AA5:AA6"/>
    <mergeCell ref="S4:W4"/>
    <mergeCell ref="B1:C1"/>
    <mergeCell ref="B2:C2"/>
    <mergeCell ref="D2:F2"/>
    <mergeCell ref="B3:C3"/>
    <mergeCell ref="N4:R4"/>
  </mergeCells>
  <phoneticPr fontId="17" type="noConversion"/>
  <conditionalFormatting sqref="Y7:Y95 Y97:Y224 C137:N137 Q137:X137">
    <cfRule type="cellIs" dxfId="1093" priority="80" stopIfTrue="1" operator="lessThan">
      <formula>-0.999999</formula>
    </cfRule>
    <cfRule type="cellIs" dxfId="1092" priority="81" stopIfTrue="1" operator="greaterThan">
      <formula>0.9999999</formula>
    </cfRule>
  </conditionalFormatting>
  <conditionalFormatting sqref="J7:J222">
    <cfRule type="cellIs" dxfId="1091" priority="79" operator="greaterThan">
      <formula>100</formula>
    </cfRule>
  </conditionalFormatting>
  <conditionalFormatting sqref="X7:X192">
    <cfRule type="cellIs" dxfId="1090" priority="78" operator="lessThan">
      <formula>1</formula>
    </cfRule>
  </conditionalFormatting>
  <conditionalFormatting sqref="X193:X194">
    <cfRule type="cellIs" dxfId="1089" priority="77" operator="lessThan">
      <formula>1</formula>
    </cfRule>
  </conditionalFormatting>
  <conditionalFormatting sqref="X195">
    <cfRule type="cellIs" dxfId="1088" priority="76" operator="lessThan">
      <formula>1</formula>
    </cfRule>
  </conditionalFormatting>
  <conditionalFormatting sqref="X198">
    <cfRule type="cellIs" dxfId="1087" priority="75" operator="lessThan">
      <formula>1</formula>
    </cfRule>
  </conditionalFormatting>
  <conditionalFormatting sqref="X199">
    <cfRule type="cellIs" dxfId="1086" priority="74" operator="lessThan">
      <formula>1</formula>
    </cfRule>
  </conditionalFormatting>
  <conditionalFormatting sqref="X200:X202">
    <cfRule type="cellIs" dxfId="1085" priority="73" operator="lessThan">
      <formula>1</formula>
    </cfRule>
  </conditionalFormatting>
  <conditionalFormatting sqref="X203:X204">
    <cfRule type="cellIs" dxfId="1084" priority="72" operator="lessThan">
      <formula>1</formula>
    </cfRule>
  </conditionalFormatting>
  <conditionalFormatting sqref="X205">
    <cfRule type="cellIs" dxfId="1083" priority="71" operator="lessThan">
      <formula>1</formula>
    </cfRule>
  </conditionalFormatting>
  <conditionalFormatting sqref="X206:X207">
    <cfRule type="cellIs" dxfId="1082" priority="70" operator="lessThan">
      <formula>1</formula>
    </cfRule>
  </conditionalFormatting>
  <conditionalFormatting sqref="X208:X210">
    <cfRule type="cellIs" dxfId="1081" priority="69" operator="lessThan">
      <formula>1</formula>
    </cfRule>
  </conditionalFormatting>
  <conditionalFormatting sqref="X211:X212">
    <cfRule type="cellIs" dxfId="1080" priority="68" operator="lessThan">
      <formula>1</formula>
    </cfRule>
  </conditionalFormatting>
  <conditionalFormatting sqref="X214:X218">
    <cfRule type="cellIs" dxfId="1079" priority="67" operator="lessThan">
      <formula>1</formula>
    </cfRule>
  </conditionalFormatting>
  <conditionalFormatting sqref="X220:X224">
    <cfRule type="cellIs" dxfId="1078" priority="66" operator="lessThan">
      <formula>1</formula>
    </cfRule>
  </conditionalFormatting>
  <conditionalFormatting sqref="J223:J258">
    <cfRule type="cellIs" dxfId="1077" priority="65" operator="greaterThan">
      <formula>100</formula>
    </cfRule>
  </conditionalFormatting>
  <conditionalFormatting sqref="Y225:Y226">
    <cfRule type="cellIs" dxfId="1076" priority="63" stopIfTrue="1" operator="lessThan">
      <formula>-0.999999</formula>
    </cfRule>
    <cfRule type="cellIs" dxfId="1075" priority="64" stopIfTrue="1" operator="greaterThan">
      <formula>0.9999999</formula>
    </cfRule>
  </conditionalFormatting>
  <conditionalFormatting sqref="X225:X226">
    <cfRule type="cellIs" dxfId="1074" priority="62" operator="lessThan">
      <formula>1</formula>
    </cfRule>
  </conditionalFormatting>
  <conditionalFormatting sqref="Y227:Y228">
    <cfRule type="cellIs" dxfId="1073" priority="60" stopIfTrue="1" operator="lessThan">
      <formula>-0.999999</formula>
    </cfRule>
    <cfRule type="cellIs" dxfId="1072" priority="61" stopIfTrue="1" operator="greaterThan">
      <formula>0.9999999</formula>
    </cfRule>
  </conditionalFormatting>
  <conditionalFormatting sqref="X227:X228">
    <cfRule type="cellIs" dxfId="1071" priority="59" operator="lessThan">
      <formula>1</formula>
    </cfRule>
  </conditionalFormatting>
  <conditionalFormatting sqref="Y229:Y230">
    <cfRule type="cellIs" dxfId="1070" priority="57" stopIfTrue="1" operator="lessThan">
      <formula>-0.999999</formula>
    </cfRule>
    <cfRule type="cellIs" dxfId="1069" priority="58" stopIfTrue="1" operator="greaterThan">
      <formula>0.9999999</formula>
    </cfRule>
  </conditionalFormatting>
  <conditionalFormatting sqref="X229:X230">
    <cfRule type="cellIs" dxfId="1068" priority="56" operator="lessThan">
      <formula>1</formula>
    </cfRule>
  </conditionalFormatting>
  <conditionalFormatting sqref="Y231">
    <cfRule type="cellIs" dxfId="1067" priority="54" stopIfTrue="1" operator="lessThan">
      <formula>-0.999999</formula>
    </cfRule>
    <cfRule type="cellIs" dxfId="1066" priority="55" stopIfTrue="1" operator="greaterThan">
      <formula>0.9999999</formula>
    </cfRule>
  </conditionalFormatting>
  <conditionalFormatting sqref="X231">
    <cfRule type="cellIs" dxfId="1065" priority="53" operator="lessThan">
      <formula>1</formula>
    </cfRule>
  </conditionalFormatting>
  <conditionalFormatting sqref="Y233:Y234">
    <cfRule type="cellIs" dxfId="1064" priority="51" stopIfTrue="1" operator="lessThan">
      <formula>-0.999999</formula>
    </cfRule>
    <cfRule type="cellIs" dxfId="1063" priority="52" stopIfTrue="1" operator="greaterThan">
      <formula>0.9999999</formula>
    </cfRule>
  </conditionalFormatting>
  <conditionalFormatting sqref="X233:X234">
    <cfRule type="cellIs" dxfId="1062" priority="50" operator="lessThan">
      <formula>1</formula>
    </cfRule>
  </conditionalFormatting>
  <conditionalFormatting sqref="X235:X236">
    <cfRule type="cellIs" dxfId="1061" priority="47" operator="lessThan">
      <formula>1</formula>
    </cfRule>
  </conditionalFormatting>
  <conditionalFormatting sqref="X237:X238">
    <cfRule type="cellIs" dxfId="1060" priority="44" operator="lessThan">
      <formula>1</formula>
    </cfRule>
  </conditionalFormatting>
  <conditionalFormatting sqref="X239:X240">
    <cfRule type="cellIs" dxfId="1059" priority="41" operator="lessThan">
      <formula>1</formula>
    </cfRule>
  </conditionalFormatting>
  <conditionalFormatting sqref="Y235:Y240">
    <cfRule type="cellIs" dxfId="1058" priority="39" stopIfTrue="1" operator="lessThan">
      <formula>-0.999999</formula>
    </cfRule>
    <cfRule type="cellIs" dxfId="1057" priority="40" stopIfTrue="1" operator="greaterThan">
      <formula>0.9999999</formula>
    </cfRule>
  </conditionalFormatting>
  <conditionalFormatting sqref="Y241">
    <cfRule type="cellIs" dxfId="1056" priority="37" stopIfTrue="1" operator="lessThan">
      <formula>-0.999999</formula>
    </cfRule>
    <cfRule type="cellIs" dxfId="1055" priority="38" stopIfTrue="1" operator="greaterThan">
      <formula>0.9999999</formula>
    </cfRule>
  </conditionalFormatting>
  <conditionalFormatting sqref="X241">
    <cfRule type="cellIs" dxfId="1054" priority="36" operator="lessThan">
      <formula>1</formula>
    </cfRule>
  </conditionalFormatting>
  <conditionalFormatting sqref="Y242:Y243">
    <cfRule type="cellIs" dxfId="1053" priority="34" stopIfTrue="1" operator="lessThan">
      <formula>-0.999999</formula>
    </cfRule>
    <cfRule type="cellIs" dxfId="1052" priority="35" stopIfTrue="1" operator="greaterThan">
      <formula>0.9999999</formula>
    </cfRule>
  </conditionalFormatting>
  <conditionalFormatting sqref="X242:X243">
    <cfRule type="cellIs" dxfId="1051" priority="33" operator="lessThan">
      <formula>1</formula>
    </cfRule>
  </conditionalFormatting>
  <conditionalFormatting sqref="Y244">
    <cfRule type="cellIs" dxfId="1050" priority="31" stopIfTrue="1" operator="lessThan">
      <formula>-0.999999</formula>
    </cfRule>
    <cfRule type="cellIs" dxfId="1049" priority="32" stopIfTrue="1" operator="greaterThan">
      <formula>0.9999999</formula>
    </cfRule>
  </conditionalFormatting>
  <conditionalFormatting sqref="X244">
    <cfRule type="cellIs" dxfId="1048" priority="30" operator="lessThan">
      <formula>1</formula>
    </cfRule>
  </conditionalFormatting>
  <conditionalFormatting sqref="Y246">
    <cfRule type="cellIs" dxfId="1047" priority="28" stopIfTrue="1" operator="lessThan">
      <formula>-0.999999</formula>
    </cfRule>
    <cfRule type="cellIs" dxfId="1046" priority="29" stopIfTrue="1" operator="greaterThan">
      <formula>0.9999999</formula>
    </cfRule>
  </conditionalFormatting>
  <conditionalFormatting sqref="X246">
    <cfRule type="cellIs" dxfId="1045" priority="27" operator="lessThan">
      <formula>1</formula>
    </cfRule>
  </conditionalFormatting>
  <conditionalFormatting sqref="X247:X249">
    <cfRule type="cellIs" dxfId="1044" priority="26" operator="lessThan">
      <formula>1</formula>
    </cfRule>
  </conditionalFormatting>
  <conditionalFormatting sqref="X247:X249">
    <cfRule type="cellIs" dxfId="1043" priority="25" operator="lessThan">
      <formula>1</formula>
    </cfRule>
  </conditionalFormatting>
  <conditionalFormatting sqref="Y247:Y249">
    <cfRule type="cellIs" dxfId="1042" priority="23" stopIfTrue="1" operator="lessThan">
      <formula>-0.999999</formula>
    </cfRule>
    <cfRule type="cellIs" dxfId="1041" priority="24" stopIfTrue="1" operator="greaterThan">
      <formula>0.9999999</formula>
    </cfRule>
  </conditionalFormatting>
  <conditionalFormatting sqref="Y250:Y252">
    <cfRule type="cellIs" dxfId="1040" priority="21" stopIfTrue="1" operator="lessThan">
      <formula>-0.999999</formula>
    </cfRule>
    <cfRule type="cellIs" dxfId="1039" priority="22" stopIfTrue="1" operator="greaterThan">
      <formula>0.9999999</formula>
    </cfRule>
  </conditionalFormatting>
  <conditionalFormatting sqref="X250:X252">
    <cfRule type="cellIs" dxfId="1038" priority="20" operator="lessThan">
      <formula>1</formula>
    </cfRule>
  </conditionalFormatting>
  <conditionalFormatting sqref="Y253:Y257">
    <cfRule type="cellIs" dxfId="1037" priority="18" stopIfTrue="1" operator="lessThan">
      <formula>-0.999999</formula>
    </cfRule>
    <cfRule type="cellIs" dxfId="1036" priority="19" stopIfTrue="1" operator="greaterThan">
      <formula>0.9999999</formula>
    </cfRule>
  </conditionalFormatting>
  <conditionalFormatting sqref="X253:X258">
    <cfRule type="cellIs" dxfId="1035" priority="17" operator="lessThan">
      <formula>1</formula>
    </cfRule>
  </conditionalFormatting>
  <conditionalFormatting sqref="X253:X258">
    <cfRule type="cellIs" dxfId="1034" priority="16" operator="lessThan">
      <formula>1</formula>
    </cfRule>
  </conditionalFormatting>
  <conditionalFormatting sqref="J259:J270">
    <cfRule type="cellIs" dxfId="1033" priority="15" operator="greaterThan">
      <formula>100</formula>
    </cfRule>
  </conditionalFormatting>
  <conditionalFormatting sqref="Y259:Y263">
    <cfRule type="cellIs" dxfId="1032" priority="13" stopIfTrue="1" operator="lessThan">
      <formula>-0.999999</formula>
    </cfRule>
    <cfRule type="cellIs" dxfId="1031" priority="14" stopIfTrue="1" operator="greaterThan">
      <formula>0.9999999</formula>
    </cfRule>
  </conditionalFormatting>
  <conditionalFormatting sqref="X259:X269">
    <cfRule type="cellIs" dxfId="1030" priority="12" operator="lessThan">
      <formula>1</formula>
    </cfRule>
  </conditionalFormatting>
  <conditionalFormatting sqref="X259:X269">
    <cfRule type="cellIs" dxfId="1029" priority="11" operator="lessThan">
      <formula>1</formula>
    </cfRule>
  </conditionalFormatting>
  <conditionalFormatting sqref="Y264">
    <cfRule type="cellIs" dxfId="1028" priority="9" stopIfTrue="1" operator="lessThan">
      <formula>-0.999999</formula>
    </cfRule>
    <cfRule type="cellIs" dxfId="1027" priority="10" stopIfTrue="1" operator="greaterThan">
      <formula>0.9999999</formula>
    </cfRule>
  </conditionalFormatting>
  <conditionalFormatting sqref="Y265">
    <cfRule type="cellIs" dxfId="1026" priority="7" stopIfTrue="1" operator="lessThan">
      <formula>-0.999999</formula>
    </cfRule>
    <cfRule type="cellIs" dxfId="1025" priority="8" stopIfTrue="1" operator="greaterThan">
      <formula>0.9999999</formula>
    </cfRule>
  </conditionalFormatting>
  <conditionalFormatting sqref="Y266">
    <cfRule type="cellIs" dxfId="1024" priority="5" stopIfTrue="1" operator="lessThan">
      <formula>-0.999999</formula>
    </cfRule>
    <cfRule type="cellIs" dxfId="1023" priority="6" stopIfTrue="1" operator="greaterThan">
      <formula>0.9999999</formula>
    </cfRule>
  </conditionalFormatting>
  <conditionalFormatting sqref="Y267:Y269">
    <cfRule type="cellIs" dxfId="1022" priority="3" stopIfTrue="1" operator="lessThan">
      <formula>-0.999999</formula>
    </cfRule>
    <cfRule type="cellIs" dxfId="1021" priority="4" stopIfTrue="1" operator="greaterThan">
      <formula>0.9999999</formula>
    </cfRule>
  </conditionalFormatting>
  <conditionalFormatting sqref="Y258">
    <cfRule type="cellIs" dxfId="1020" priority="1" stopIfTrue="1" operator="lessThan">
      <formula>-0.999999</formula>
    </cfRule>
    <cfRule type="cellIs" dxfId="1019" priority="2" stopIfTrue="1" operator="greaterThan">
      <formula>0.9999999</formula>
    </cfRule>
  </conditionalFormatting>
  <pageMargins left="0.7" right="0.7" top="0.75" bottom="0.75" header="0.3" footer="0.3"/>
  <pageSetup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40"/>
  <dimension ref="A1:AB284"/>
  <sheetViews>
    <sheetView workbookViewId="0">
      <selection activeCell="J259" sqref="J259"/>
    </sheetView>
  </sheetViews>
  <sheetFormatPr baseColWidth="10" defaultRowHeight="15" x14ac:dyDescent="0.25"/>
  <cols>
    <col min="1" max="1" width="10.7109375" bestFit="1" customWidth="1"/>
    <col min="2" max="2" width="11.5703125" bestFit="1" customWidth="1"/>
    <col min="3" max="3" width="8.28515625" bestFit="1" customWidth="1"/>
    <col min="4" max="4" width="8.5703125" customWidth="1"/>
    <col min="5" max="5" width="9.140625" customWidth="1"/>
    <col min="6" max="6" width="7.85546875" customWidth="1"/>
    <col min="7" max="7" width="11.42578125" customWidth="1"/>
    <col min="8" max="8" width="10" customWidth="1"/>
    <col min="9" max="9" width="8.42578125" customWidth="1"/>
    <col min="10" max="10" width="8.85546875" customWidth="1"/>
    <col min="11" max="11" width="6.28515625" customWidth="1"/>
    <col min="12" max="12" width="7.85546875" customWidth="1"/>
    <col min="13" max="13" width="13.28515625" customWidth="1"/>
    <col min="14" max="14" width="11.5703125" hidden="1" customWidth="1"/>
    <col min="15" max="15" width="9.28515625" bestFit="1" customWidth="1"/>
    <col min="16" max="16" width="11.140625" customWidth="1"/>
    <col min="17" max="17" width="11.85546875" bestFit="1" customWidth="1"/>
    <col min="18" max="18" width="9.28515625" hidden="1" customWidth="1"/>
    <col min="19" max="19" width="10.28515625" bestFit="1" customWidth="1"/>
    <col min="20" max="20" width="12" customWidth="1"/>
    <col min="21" max="21" width="12" bestFit="1" customWidth="1"/>
    <col min="22" max="22" width="11.5703125" customWidth="1"/>
    <col min="23" max="23" width="11.85546875" customWidth="1"/>
    <col min="24" max="26" width="13.42578125" customWidth="1"/>
    <col min="27" max="27" width="0" hidden="1" customWidth="1"/>
  </cols>
  <sheetData>
    <row r="1" spans="1:27" x14ac:dyDescent="0.25">
      <c r="B1" s="266" t="s">
        <v>0</v>
      </c>
      <c r="C1" s="266"/>
      <c r="D1" s="267" t="s">
        <v>76</v>
      </c>
      <c r="E1" s="267"/>
      <c r="F1" s="267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136</v>
      </c>
      <c r="B3" s="269" t="s">
        <v>2</v>
      </c>
      <c r="C3" s="269"/>
      <c r="D3" s="217" t="s">
        <v>167</v>
      </c>
      <c r="E3" s="143"/>
      <c r="F3" s="143"/>
      <c r="P3" s="1"/>
      <c r="Q3" s="1"/>
      <c r="R3" s="1"/>
      <c r="S3" s="1"/>
      <c r="T3" s="1"/>
      <c r="U3" s="1"/>
      <c r="V3" s="1"/>
      <c r="W3" s="1"/>
    </row>
    <row r="4" spans="1:27" ht="19.5" customHeight="1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7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5.75" hidden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f t="shared" si="6"/>
        <v>0</v>
      </c>
      <c r="V96" s="21">
        <f t="shared" si="9"/>
        <v>0</v>
      </c>
      <c r="W96" s="21">
        <f t="shared" si="7"/>
        <v>0</v>
      </c>
      <c r="X96" s="20">
        <v>0</v>
      </c>
      <c r="Y96" s="21">
        <f t="shared" si="8"/>
        <v>0</v>
      </c>
      <c r="AA96">
        <f t="shared" si="10"/>
        <v>0</v>
      </c>
    </row>
    <row r="97" spans="1:27" ht="28.5" hidden="1" customHeight="1" thickBot="1" x14ac:dyDescent="0.3">
      <c r="A97" s="18"/>
      <c r="B97" s="19" t="s">
        <v>41</v>
      </c>
      <c r="C97" s="20">
        <v>0</v>
      </c>
      <c r="D97" s="20">
        <v>0</v>
      </c>
      <c r="E97" s="20">
        <v>0</v>
      </c>
      <c r="F97" s="20">
        <v>0</v>
      </c>
      <c r="G97" s="20">
        <v>0</v>
      </c>
      <c r="H97" s="20">
        <v>0</v>
      </c>
      <c r="I97" s="20">
        <v>0</v>
      </c>
      <c r="J97" s="20">
        <v>0</v>
      </c>
      <c r="K97" s="20">
        <v>0</v>
      </c>
      <c r="L97" s="20">
        <v>0</v>
      </c>
      <c r="M97" s="20"/>
      <c r="N97" s="20"/>
      <c r="O97" s="21"/>
      <c r="P97" s="21"/>
      <c r="Q97" s="20">
        <v>0</v>
      </c>
      <c r="R97" s="20"/>
      <c r="S97" s="20"/>
      <c r="T97" s="20"/>
      <c r="U97" s="20">
        <f t="shared" si="6"/>
        <v>0</v>
      </c>
      <c r="V97" s="21"/>
      <c r="W97" s="21">
        <f t="shared" si="7"/>
        <v>0</v>
      </c>
      <c r="X97" s="20"/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>
        <v>0</v>
      </c>
      <c r="D98" s="20">
        <v>0</v>
      </c>
      <c r="E98" s="20">
        <v>0</v>
      </c>
      <c r="F98" s="20">
        <v>0</v>
      </c>
      <c r="G98" s="20">
        <v>0</v>
      </c>
      <c r="H98" s="20">
        <v>0</v>
      </c>
      <c r="I98" s="20">
        <v>0</v>
      </c>
      <c r="J98" s="20">
        <v>0</v>
      </c>
      <c r="K98" s="20">
        <v>0</v>
      </c>
      <c r="L98" s="20">
        <v>0</v>
      </c>
      <c r="M98" s="20"/>
      <c r="N98" s="20"/>
      <c r="O98" s="21"/>
      <c r="P98" s="21"/>
      <c r="Q98" s="20">
        <v>0</v>
      </c>
      <c r="R98" s="20"/>
      <c r="S98" s="20"/>
      <c r="T98" s="20"/>
      <c r="U98" s="20">
        <f t="shared" ref="U98:U129" si="11">G98+L98+M98+R98+S98+N98+Q98+T98</f>
        <v>0</v>
      </c>
      <c r="V98" s="21">
        <f t="shared" si="9"/>
        <v>0</v>
      </c>
      <c r="W98" s="21">
        <f t="shared" si="7"/>
        <v>0</v>
      </c>
      <c r="X98" s="20"/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0</v>
      </c>
      <c r="E99" s="20">
        <v>0</v>
      </c>
      <c r="F99" s="20">
        <v>0</v>
      </c>
      <c r="G99" s="20">
        <v>0</v>
      </c>
      <c r="H99" s="20">
        <v>0</v>
      </c>
      <c r="I99" s="20">
        <v>0</v>
      </c>
      <c r="J99" s="20">
        <v>0</v>
      </c>
      <c r="K99" s="20">
        <v>0</v>
      </c>
      <c r="L99" s="20">
        <v>0</v>
      </c>
      <c r="M99" s="20"/>
      <c r="N99" s="20"/>
      <c r="O99" s="21"/>
      <c r="P99" s="21"/>
      <c r="Q99" s="20">
        <v>0</v>
      </c>
      <c r="R99" s="20"/>
      <c r="S99" s="20"/>
      <c r="T99" s="20"/>
      <c r="U99" s="20">
        <f t="shared" si="11"/>
        <v>0</v>
      </c>
      <c r="V99" s="21">
        <f t="shared" si="9"/>
        <v>0</v>
      </c>
      <c r="W99" s="21">
        <f t="shared" si="7"/>
        <v>0</v>
      </c>
      <c r="X99" s="20"/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0</v>
      </c>
      <c r="D100" s="20">
        <v>0</v>
      </c>
      <c r="E100" s="20">
        <v>0</v>
      </c>
      <c r="F100" s="20">
        <v>0</v>
      </c>
      <c r="G100" s="20">
        <v>0</v>
      </c>
      <c r="H100" s="20">
        <v>0</v>
      </c>
      <c r="I100" s="20">
        <v>0</v>
      </c>
      <c r="J100" s="20">
        <v>0</v>
      </c>
      <c r="K100" s="20">
        <v>0</v>
      </c>
      <c r="L100" s="20">
        <v>0</v>
      </c>
      <c r="M100" s="20"/>
      <c r="N100" s="20"/>
      <c r="O100" s="21"/>
      <c r="P100" s="21"/>
      <c r="Q100" s="20">
        <v>0</v>
      </c>
      <c r="R100" s="20"/>
      <c r="S100" s="20"/>
      <c r="T100" s="20"/>
      <c r="U100" s="20">
        <f t="shared" si="11"/>
        <v>0</v>
      </c>
      <c r="V100" s="21">
        <f t="shared" si="9"/>
        <v>0</v>
      </c>
      <c r="W100" s="21">
        <f t="shared" si="7"/>
        <v>0</v>
      </c>
      <c r="X100" s="20"/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0</v>
      </c>
      <c r="D101" s="20">
        <v>0</v>
      </c>
      <c r="E101" s="20">
        <v>0</v>
      </c>
      <c r="F101" s="20">
        <v>0</v>
      </c>
      <c r="G101" s="20">
        <v>0</v>
      </c>
      <c r="H101" s="20">
        <v>0</v>
      </c>
      <c r="I101" s="20">
        <v>0</v>
      </c>
      <c r="J101" s="20">
        <v>0</v>
      </c>
      <c r="K101" s="20">
        <v>0</v>
      </c>
      <c r="L101" s="20">
        <v>0</v>
      </c>
      <c r="M101" s="20"/>
      <c r="N101" s="20"/>
      <c r="O101" s="21"/>
      <c r="P101" s="21"/>
      <c r="Q101" s="20">
        <v>0</v>
      </c>
      <c r="R101" s="20"/>
      <c r="S101" s="20"/>
      <c r="T101" s="20"/>
      <c r="U101" s="20">
        <f t="shared" si="11"/>
        <v>0</v>
      </c>
      <c r="V101" s="21">
        <f t="shared" si="9"/>
        <v>0</v>
      </c>
      <c r="W101" s="21">
        <f t="shared" si="7"/>
        <v>0</v>
      </c>
      <c r="X101" s="20"/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>
        <v>0</v>
      </c>
      <c r="D102" s="20">
        <v>0</v>
      </c>
      <c r="E102" s="20">
        <v>0</v>
      </c>
      <c r="F102" s="20">
        <v>0</v>
      </c>
      <c r="G102" s="20">
        <v>0</v>
      </c>
      <c r="H102" s="20">
        <v>0</v>
      </c>
      <c r="I102" s="20">
        <v>0</v>
      </c>
      <c r="J102" s="20">
        <v>0</v>
      </c>
      <c r="K102" s="20">
        <v>0</v>
      </c>
      <c r="L102" s="20">
        <v>0</v>
      </c>
      <c r="M102" s="20"/>
      <c r="N102" s="20"/>
      <c r="O102" s="21"/>
      <c r="P102" s="21"/>
      <c r="Q102" s="20">
        <v>0</v>
      </c>
      <c r="R102" s="20"/>
      <c r="S102" s="20"/>
      <c r="T102" s="20"/>
      <c r="U102" s="20">
        <f t="shared" si="11"/>
        <v>0</v>
      </c>
      <c r="V102" s="21">
        <f t="shared" si="9"/>
        <v>0</v>
      </c>
      <c r="W102" s="21">
        <f t="shared" si="7"/>
        <v>0</v>
      </c>
      <c r="X102" s="20"/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0</v>
      </c>
      <c r="D103" s="20">
        <v>0</v>
      </c>
      <c r="E103" s="20">
        <v>0</v>
      </c>
      <c r="F103" s="20">
        <v>0</v>
      </c>
      <c r="G103" s="20">
        <v>0</v>
      </c>
      <c r="H103" s="20">
        <v>0</v>
      </c>
      <c r="I103" s="20">
        <v>0</v>
      </c>
      <c r="J103" s="20">
        <v>0</v>
      </c>
      <c r="K103" s="20">
        <v>0</v>
      </c>
      <c r="L103" s="20">
        <v>0</v>
      </c>
      <c r="M103" s="20"/>
      <c r="N103" s="20"/>
      <c r="O103" s="21"/>
      <c r="P103" s="21"/>
      <c r="Q103" s="20">
        <v>0</v>
      </c>
      <c r="R103" s="20"/>
      <c r="S103" s="20"/>
      <c r="T103" s="20"/>
      <c r="U103" s="20">
        <f t="shared" si="11"/>
        <v>0</v>
      </c>
      <c r="V103" s="21">
        <f t="shared" si="9"/>
        <v>0</v>
      </c>
      <c r="W103" s="21">
        <f t="shared" si="7"/>
        <v>0</v>
      </c>
      <c r="X103" s="20"/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0</v>
      </c>
      <c r="D104" s="20">
        <v>0</v>
      </c>
      <c r="E104" s="20">
        <v>0</v>
      </c>
      <c r="F104" s="20">
        <v>0</v>
      </c>
      <c r="G104" s="20">
        <v>0</v>
      </c>
      <c r="H104" s="20">
        <v>0</v>
      </c>
      <c r="I104" s="20">
        <v>0</v>
      </c>
      <c r="J104" s="20">
        <v>0</v>
      </c>
      <c r="K104" s="20">
        <v>0</v>
      </c>
      <c r="L104" s="20">
        <v>0</v>
      </c>
      <c r="M104" s="20"/>
      <c r="N104" s="20"/>
      <c r="O104" s="21"/>
      <c r="P104" s="21"/>
      <c r="Q104" s="20">
        <v>0</v>
      </c>
      <c r="R104" s="20"/>
      <c r="S104" s="20"/>
      <c r="T104" s="20"/>
      <c r="U104" s="20">
        <f t="shared" si="11"/>
        <v>0</v>
      </c>
      <c r="V104" s="21">
        <f t="shared" si="9"/>
        <v>0</v>
      </c>
      <c r="W104" s="21">
        <f t="shared" si="7"/>
        <v>0</v>
      </c>
      <c r="X104" s="20"/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0</v>
      </c>
      <c r="D105" s="20">
        <v>0</v>
      </c>
      <c r="E105" s="20">
        <v>0</v>
      </c>
      <c r="F105" s="20">
        <v>0</v>
      </c>
      <c r="G105" s="20">
        <v>0</v>
      </c>
      <c r="H105" s="20">
        <v>0</v>
      </c>
      <c r="I105" s="20">
        <v>0</v>
      </c>
      <c r="J105" s="20">
        <v>0</v>
      </c>
      <c r="K105" s="20">
        <v>0</v>
      </c>
      <c r="L105" s="20">
        <v>0</v>
      </c>
      <c r="M105" s="20"/>
      <c r="N105" s="20"/>
      <c r="O105" s="21"/>
      <c r="P105" s="21"/>
      <c r="Q105" s="20">
        <v>0</v>
      </c>
      <c r="R105" s="20"/>
      <c r="S105" s="20"/>
      <c r="T105" s="20"/>
      <c r="U105" s="20">
        <f t="shared" si="11"/>
        <v>0</v>
      </c>
      <c r="V105" s="21">
        <f t="shared" si="9"/>
        <v>0</v>
      </c>
      <c r="W105" s="21">
        <f t="shared" si="7"/>
        <v>0</v>
      </c>
      <c r="X105" s="20"/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0</v>
      </c>
      <c r="D106" s="20">
        <v>0</v>
      </c>
      <c r="E106" s="20">
        <v>0</v>
      </c>
      <c r="F106" s="20">
        <v>0</v>
      </c>
      <c r="G106" s="20">
        <v>0</v>
      </c>
      <c r="H106" s="20">
        <v>0</v>
      </c>
      <c r="I106" s="20">
        <v>0</v>
      </c>
      <c r="J106" s="20">
        <v>0</v>
      </c>
      <c r="K106" s="20">
        <v>0</v>
      </c>
      <c r="L106" s="20">
        <v>0</v>
      </c>
      <c r="M106" s="20"/>
      <c r="N106" s="20"/>
      <c r="O106" s="21"/>
      <c r="P106" s="21"/>
      <c r="Q106" s="20">
        <v>0</v>
      </c>
      <c r="R106" s="20"/>
      <c r="S106" s="20"/>
      <c r="T106" s="20"/>
      <c r="U106" s="20">
        <f t="shared" si="11"/>
        <v>0</v>
      </c>
      <c r="V106" s="21">
        <f t="shared" si="9"/>
        <v>0</v>
      </c>
      <c r="W106" s="21">
        <f t="shared" si="7"/>
        <v>0</v>
      </c>
      <c r="X106" s="20"/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>
        <v>0</v>
      </c>
      <c r="D107" s="20">
        <v>0</v>
      </c>
      <c r="E107" s="20">
        <v>0</v>
      </c>
      <c r="F107" s="20">
        <v>0</v>
      </c>
      <c r="G107" s="20">
        <v>0</v>
      </c>
      <c r="H107" s="20">
        <v>0</v>
      </c>
      <c r="I107" s="20">
        <v>0</v>
      </c>
      <c r="J107" s="20">
        <v>0</v>
      </c>
      <c r="K107" s="20">
        <v>0</v>
      </c>
      <c r="L107" s="20">
        <v>0</v>
      </c>
      <c r="M107" s="20"/>
      <c r="N107" s="20"/>
      <c r="O107" s="21"/>
      <c r="P107" s="21"/>
      <c r="Q107" s="20">
        <v>0</v>
      </c>
      <c r="R107" s="20"/>
      <c r="S107" s="20"/>
      <c r="T107" s="20"/>
      <c r="U107" s="20">
        <f t="shared" si="11"/>
        <v>0</v>
      </c>
      <c r="V107" s="21">
        <f t="shared" si="9"/>
        <v>0</v>
      </c>
      <c r="W107" s="21">
        <f t="shared" si="7"/>
        <v>0</v>
      </c>
      <c r="X107" s="20"/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0</v>
      </c>
      <c r="D108" s="20">
        <v>0</v>
      </c>
      <c r="E108" s="20">
        <v>0</v>
      </c>
      <c r="F108" s="20">
        <v>0</v>
      </c>
      <c r="G108" s="20">
        <v>0</v>
      </c>
      <c r="H108" s="20">
        <v>0</v>
      </c>
      <c r="I108" s="20">
        <v>0</v>
      </c>
      <c r="J108" s="20">
        <v>0</v>
      </c>
      <c r="K108" s="20">
        <v>0</v>
      </c>
      <c r="L108" s="20">
        <v>0</v>
      </c>
      <c r="M108" s="20"/>
      <c r="N108" s="20"/>
      <c r="O108" s="21"/>
      <c r="P108" s="21"/>
      <c r="Q108" s="20">
        <v>0</v>
      </c>
      <c r="R108" s="20"/>
      <c r="S108" s="20"/>
      <c r="T108" s="20"/>
      <c r="U108" s="20">
        <f t="shared" si="11"/>
        <v>0</v>
      </c>
      <c r="V108" s="21">
        <f t="shared" si="9"/>
        <v>0</v>
      </c>
      <c r="W108" s="21">
        <f t="shared" si="7"/>
        <v>0</v>
      </c>
      <c r="X108" s="20"/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0</v>
      </c>
      <c r="D109" s="20">
        <v>0</v>
      </c>
      <c r="E109" s="20">
        <v>0</v>
      </c>
      <c r="F109" s="20">
        <v>0</v>
      </c>
      <c r="G109" s="20">
        <v>0</v>
      </c>
      <c r="H109" s="20">
        <v>0</v>
      </c>
      <c r="I109" s="20">
        <v>0</v>
      </c>
      <c r="J109" s="20">
        <v>0</v>
      </c>
      <c r="K109" s="20">
        <v>0</v>
      </c>
      <c r="L109" s="20">
        <v>0</v>
      </c>
      <c r="M109" s="20"/>
      <c r="N109" s="20"/>
      <c r="O109" s="21"/>
      <c r="P109" s="21"/>
      <c r="Q109" s="20">
        <v>0</v>
      </c>
      <c r="R109" s="20"/>
      <c r="S109" s="20"/>
      <c r="T109" s="20"/>
      <c r="U109" s="20">
        <f t="shared" si="11"/>
        <v>0</v>
      </c>
      <c r="V109" s="21">
        <f t="shared" si="9"/>
        <v>0</v>
      </c>
      <c r="W109" s="21">
        <f t="shared" si="7"/>
        <v>0</v>
      </c>
      <c r="X109" s="20"/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0</v>
      </c>
      <c r="D110" s="20">
        <v>0</v>
      </c>
      <c r="E110" s="20">
        <v>0</v>
      </c>
      <c r="F110" s="20">
        <v>0</v>
      </c>
      <c r="G110" s="20">
        <v>0</v>
      </c>
      <c r="H110" s="20">
        <v>0</v>
      </c>
      <c r="I110" s="20">
        <v>0</v>
      </c>
      <c r="J110" s="20">
        <v>0</v>
      </c>
      <c r="K110" s="20">
        <v>0</v>
      </c>
      <c r="L110" s="20">
        <v>0</v>
      </c>
      <c r="M110" s="20"/>
      <c r="N110" s="20"/>
      <c r="O110" s="21"/>
      <c r="P110" s="21"/>
      <c r="Q110" s="20">
        <v>0</v>
      </c>
      <c r="R110" s="20"/>
      <c r="S110" s="20"/>
      <c r="T110" s="20"/>
      <c r="U110" s="20">
        <f t="shared" si="11"/>
        <v>0</v>
      </c>
      <c r="V110" s="21">
        <f t="shared" si="9"/>
        <v>0</v>
      </c>
      <c r="W110" s="21">
        <f t="shared" si="7"/>
        <v>0</v>
      </c>
      <c r="X110" s="20"/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0</v>
      </c>
      <c r="D111" s="20">
        <v>0</v>
      </c>
      <c r="E111" s="20">
        <v>0</v>
      </c>
      <c r="F111" s="20">
        <v>0</v>
      </c>
      <c r="G111" s="20">
        <v>0</v>
      </c>
      <c r="H111" s="20">
        <v>0</v>
      </c>
      <c r="I111" s="20">
        <v>0</v>
      </c>
      <c r="J111" s="20">
        <v>0</v>
      </c>
      <c r="K111" s="20">
        <v>0</v>
      </c>
      <c r="L111" s="20">
        <v>0</v>
      </c>
      <c r="M111" s="20"/>
      <c r="N111" s="20"/>
      <c r="O111" s="21"/>
      <c r="P111" s="21"/>
      <c r="Q111" s="20">
        <v>0</v>
      </c>
      <c r="R111" s="20"/>
      <c r="S111" s="20"/>
      <c r="T111" s="20"/>
      <c r="U111" s="20">
        <f t="shared" si="11"/>
        <v>0</v>
      </c>
      <c r="V111" s="21">
        <f t="shared" si="9"/>
        <v>0</v>
      </c>
      <c r="W111" s="21">
        <f t="shared" si="7"/>
        <v>0</v>
      </c>
      <c r="X111" s="20"/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0</v>
      </c>
      <c r="D112" s="20">
        <v>0</v>
      </c>
      <c r="E112" s="20">
        <v>0</v>
      </c>
      <c r="F112" s="20">
        <v>0</v>
      </c>
      <c r="G112" s="20">
        <v>0</v>
      </c>
      <c r="H112" s="20">
        <v>0</v>
      </c>
      <c r="I112" s="20">
        <v>0</v>
      </c>
      <c r="J112" s="20">
        <v>0</v>
      </c>
      <c r="K112" s="20">
        <v>0</v>
      </c>
      <c r="L112" s="20">
        <v>0</v>
      </c>
      <c r="M112" s="20"/>
      <c r="N112" s="20"/>
      <c r="O112" s="21"/>
      <c r="P112" s="21"/>
      <c r="Q112" s="20">
        <v>0</v>
      </c>
      <c r="R112" s="20"/>
      <c r="S112" s="20"/>
      <c r="T112" s="20"/>
      <c r="U112" s="20">
        <f t="shared" si="11"/>
        <v>0</v>
      </c>
      <c r="V112" s="21">
        <f t="shared" si="9"/>
        <v>0</v>
      </c>
      <c r="W112" s="21">
        <f t="shared" si="7"/>
        <v>0</v>
      </c>
      <c r="X112" s="20"/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0</v>
      </c>
      <c r="D113" s="20">
        <v>0</v>
      </c>
      <c r="E113" s="20">
        <v>0</v>
      </c>
      <c r="F113" s="20">
        <v>0</v>
      </c>
      <c r="G113" s="20">
        <v>0</v>
      </c>
      <c r="H113" s="20">
        <v>0</v>
      </c>
      <c r="I113" s="20">
        <v>0</v>
      </c>
      <c r="J113" s="20">
        <v>0</v>
      </c>
      <c r="K113" s="20">
        <v>0</v>
      </c>
      <c r="L113" s="20">
        <v>0</v>
      </c>
      <c r="M113" s="20"/>
      <c r="N113" s="20"/>
      <c r="O113" s="21"/>
      <c r="P113" s="21"/>
      <c r="Q113" s="20">
        <v>0</v>
      </c>
      <c r="R113" s="20"/>
      <c r="S113" s="20"/>
      <c r="T113" s="20"/>
      <c r="U113" s="20">
        <f t="shared" si="11"/>
        <v>0</v>
      </c>
      <c r="V113" s="21">
        <f t="shared" si="9"/>
        <v>0</v>
      </c>
      <c r="W113" s="21">
        <f t="shared" si="7"/>
        <v>0</v>
      </c>
      <c r="X113" s="20"/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0</v>
      </c>
      <c r="D114" s="20">
        <v>0</v>
      </c>
      <c r="E114" s="20">
        <v>0</v>
      </c>
      <c r="F114" s="20">
        <v>0</v>
      </c>
      <c r="G114" s="20">
        <v>0</v>
      </c>
      <c r="H114" s="20">
        <v>0</v>
      </c>
      <c r="I114" s="20">
        <v>0</v>
      </c>
      <c r="J114" s="20">
        <v>0</v>
      </c>
      <c r="K114" s="20">
        <v>0</v>
      </c>
      <c r="L114" s="20">
        <v>0</v>
      </c>
      <c r="M114" s="20"/>
      <c r="N114" s="20"/>
      <c r="O114" s="21"/>
      <c r="P114" s="21"/>
      <c r="Q114" s="20">
        <v>0</v>
      </c>
      <c r="R114" s="20"/>
      <c r="S114" s="20"/>
      <c r="T114" s="20"/>
      <c r="U114" s="20">
        <f t="shared" si="11"/>
        <v>0</v>
      </c>
      <c r="V114" s="21">
        <f t="shared" si="9"/>
        <v>0</v>
      </c>
      <c r="W114" s="21">
        <f t="shared" si="7"/>
        <v>0</v>
      </c>
      <c r="X114" s="20"/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0</v>
      </c>
      <c r="D115" s="20">
        <v>0</v>
      </c>
      <c r="E115" s="20">
        <v>0</v>
      </c>
      <c r="F115" s="20">
        <v>0</v>
      </c>
      <c r="G115" s="20">
        <v>0</v>
      </c>
      <c r="H115" s="20">
        <v>0</v>
      </c>
      <c r="I115" s="20">
        <v>0</v>
      </c>
      <c r="J115" s="20">
        <v>0</v>
      </c>
      <c r="K115" s="20">
        <v>0</v>
      </c>
      <c r="L115" s="20">
        <v>0</v>
      </c>
      <c r="M115" s="20"/>
      <c r="N115" s="20"/>
      <c r="O115" s="21"/>
      <c r="P115" s="21"/>
      <c r="Q115" s="20">
        <v>0</v>
      </c>
      <c r="R115" s="20">
        <v>0</v>
      </c>
      <c r="S115" s="20"/>
      <c r="T115" s="20"/>
      <c r="U115" s="20">
        <f t="shared" si="11"/>
        <v>0</v>
      </c>
      <c r="V115" s="21">
        <f t="shared" si="9"/>
        <v>0</v>
      </c>
      <c r="W115" s="21">
        <f t="shared" si="7"/>
        <v>0</v>
      </c>
      <c r="X115" s="20"/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0</v>
      </c>
      <c r="D116" s="20">
        <v>0</v>
      </c>
      <c r="E116" s="20">
        <v>0</v>
      </c>
      <c r="F116" s="20">
        <v>0</v>
      </c>
      <c r="G116" s="20">
        <v>0</v>
      </c>
      <c r="H116" s="20">
        <v>0</v>
      </c>
      <c r="I116" s="20">
        <v>0</v>
      </c>
      <c r="J116" s="20">
        <v>0</v>
      </c>
      <c r="K116" s="20">
        <v>0</v>
      </c>
      <c r="L116" s="20">
        <v>0</v>
      </c>
      <c r="M116" s="20"/>
      <c r="N116" s="20"/>
      <c r="O116" s="21"/>
      <c r="P116" s="21"/>
      <c r="Q116" s="20">
        <v>0</v>
      </c>
      <c r="R116" s="20">
        <v>0</v>
      </c>
      <c r="S116" s="20"/>
      <c r="T116" s="20"/>
      <c r="U116" s="20">
        <f t="shared" si="11"/>
        <v>0</v>
      </c>
      <c r="V116" s="21">
        <f t="shared" si="9"/>
        <v>0</v>
      </c>
      <c r="W116" s="21">
        <f t="shared" si="7"/>
        <v>0</v>
      </c>
      <c r="X116" s="20"/>
      <c r="Y116" s="21">
        <f t="shared" si="8"/>
        <v>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0</v>
      </c>
      <c r="D117" s="20">
        <v>0</v>
      </c>
      <c r="E117" s="20">
        <v>0</v>
      </c>
      <c r="F117" s="20">
        <v>0</v>
      </c>
      <c r="G117" s="20">
        <v>0</v>
      </c>
      <c r="H117" s="20">
        <v>0</v>
      </c>
      <c r="I117" s="20">
        <v>0</v>
      </c>
      <c r="J117" s="20">
        <v>0</v>
      </c>
      <c r="K117" s="20">
        <v>0</v>
      </c>
      <c r="L117" s="20">
        <v>0</v>
      </c>
      <c r="M117" s="20"/>
      <c r="N117" s="20"/>
      <c r="O117" s="21"/>
      <c r="P117" s="21"/>
      <c r="Q117" s="20">
        <v>0</v>
      </c>
      <c r="R117" s="20">
        <v>0</v>
      </c>
      <c r="S117" s="20"/>
      <c r="T117" s="20"/>
      <c r="U117" s="20">
        <f t="shared" si="11"/>
        <v>0</v>
      </c>
      <c r="V117" s="21">
        <f t="shared" si="9"/>
        <v>0</v>
      </c>
      <c r="W117" s="21">
        <f t="shared" si="7"/>
        <v>0</v>
      </c>
      <c r="X117" s="20"/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0</v>
      </c>
      <c r="D118" s="20">
        <v>0</v>
      </c>
      <c r="E118" s="20">
        <v>0</v>
      </c>
      <c r="F118" s="20">
        <v>0</v>
      </c>
      <c r="G118" s="20">
        <v>0</v>
      </c>
      <c r="H118" s="20">
        <v>0</v>
      </c>
      <c r="I118" s="20">
        <v>0</v>
      </c>
      <c r="J118" s="20">
        <v>0</v>
      </c>
      <c r="K118" s="20">
        <v>0</v>
      </c>
      <c r="L118" s="20">
        <v>0</v>
      </c>
      <c r="M118" s="20"/>
      <c r="N118" s="20"/>
      <c r="O118" s="21"/>
      <c r="P118" s="21"/>
      <c r="Q118" s="20">
        <v>0</v>
      </c>
      <c r="R118" s="20">
        <v>0</v>
      </c>
      <c r="S118" s="20"/>
      <c r="T118" s="20"/>
      <c r="U118" s="20">
        <f t="shared" si="11"/>
        <v>0</v>
      </c>
      <c r="V118" s="21">
        <f t="shared" si="9"/>
        <v>0</v>
      </c>
      <c r="W118" s="21">
        <f t="shared" si="7"/>
        <v>0</v>
      </c>
      <c r="X118" s="20">
        <v>0</v>
      </c>
      <c r="Y118" s="21">
        <f t="shared" si="8"/>
        <v>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0</v>
      </c>
      <c r="D119" s="20">
        <v>0</v>
      </c>
      <c r="E119" s="20">
        <v>0</v>
      </c>
      <c r="F119" s="20">
        <v>0</v>
      </c>
      <c r="G119" s="20">
        <v>0</v>
      </c>
      <c r="H119" s="20">
        <v>0</v>
      </c>
      <c r="I119" s="20">
        <v>0</v>
      </c>
      <c r="J119" s="20">
        <v>0</v>
      </c>
      <c r="K119" s="20">
        <v>0</v>
      </c>
      <c r="L119" s="20">
        <v>0</v>
      </c>
      <c r="M119" s="20"/>
      <c r="N119" s="20"/>
      <c r="O119" s="21"/>
      <c r="P119" s="21"/>
      <c r="Q119" s="20">
        <v>0</v>
      </c>
      <c r="R119" s="20">
        <v>0</v>
      </c>
      <c r="S119" s="20"/>
      <c r="T119" s="20"/>
      <c r="U119" s="20">
        <f t="shared" si="11"/>
        <v>0</v>
      </c>
      <c r="V119" s="21">
        <f t="shared" si="9"/>
        <v>0</v>
      </c>
      <c r="W119" s="21">
        <f t="shared" si="7"/>
        <v>0</v>
      </c>
      <c r="X119" s="20"/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0</v>
      </c>
      <c r="D120" s="20">
        <v>0</v>
      </c>
      <c r="E120" s="20">
        <v>0</v>
      </c>
      <c r="F120" s="20">
        <v>0</v>
      </c>
      <c r="G120" s="20">
        <v>0</v>
      </c>
      <c r="H120" s="20">
        <v>0</v>
      </c>
      <c r="I120" s="20">
        <v>0</v>
      </c>
      <c r="J120" s="20">
        <v>0</v>
      </c>
      <c r="K120" s="20">
        <v>0</v>
      </c>
      <c r="L120" s="20">
        <v>0</v>
      </c>
      <c r="M120" s="20"/>
      <c r="N120" s="20"/>
      <c r="O120" s="21"/>
      <c r="P120" s="21"/>
      <c r="Q120" s="20">
        <v>0</v>
      </c>
      <c r="R120" s="20">
        <v>0</v>
      </c>
      <c r="S120" s="20"/>
      <c r="T120" s="20"/>
      <c r="U120" s="20">
        <f t="shared" si="11"/>
        <v>0</v>
      </c>
      <c r="V120" s="21">
        <f t="shared" si="9"/>
        <v>0</v>
      </c>
      <c r="W120" s="21">
        <f t="shared" si="7"/>
        <v>0</v>
      </c>
      <c r="X120" s="20"/>
      <c r="Y120" s="21">
        <f t="shared" si="8"/>
        <v>0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0</v>
      </c>
      <c r="D121" s="20">
        <v>0</v>
      </c>
      <c r="E121" s="20">
        <v>0</v>
      </c>
      <c r="F121" s="20">
        <v>0</v>
      </c>
      <c r="G121" s="20">
        <v>0</v>
      </c>
      <c r="H121" s="20">
        <v>0</v>
      </c>
      <c r="I121" s="20">
        <v>0</v>
      </c>
      <c r="J121" s="20">
        <v>0</v>
      </c>
      <c r="K121" s="20">
        <v>0</v>
      </c>
      <c r="L121" s="20">
        <v>0</v>
      </c>
      <c r="M121" s="20"/>
      <c r="N121" s="20"/>
      <c r="O121" s="21"/>
      <c r="P121" s="21"/>
      <c r="Q121" s="20">
        <v>0</v>
      </c>
      <c r="R121" s="20">
        <v>0</v>
      </c>
      <c r="S121" s="20"/>
      <c r="T121" s="20"/>
      <c r="U121" s="20">
        <f t="shared" si="11"/>
        <v>0</v>
      </c>
      <c r="V121" s="21">
        <f t="shared" si="9"/>
        <v>0</v>
      </c>
      <c r="W121" s="21">
        <f t="shared" si="7"/>
        <v>0</v>
      </c>
      <c r="X121" s="20"/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0</v>
      </c>
      <c r="D122" s="20">
        <v>0</v>
      </c>
      <c r="E122" s="20">
        <v>0</v>
      </c>
      <c r="F122" s="20">
        <v>0</v>
      </c>
      <c r="G122" s="20">
        <v>0</v>
      </c>
      <c r="H122" s="20">
        <v>0</v>
      </c>
      <c r="I122" s="20">
        <v>0</v>
      </c>
      <c r="J122" s="20">
        <v>0</v>
      </c>
      <c r="K122" s="20">
        <v>0</v>
      </c>
      <c r="L122" s="20">
        <v>0</v>
      </c>
      <c r="M122" s="20"/>
      <c r="N122" s="20"/>
      <c r="O122" s="21"/>
      <c r="P122" s="21"/>
      <c r="Q122" s="20">
        <v>0</v>
      </c>
      <c r="R122" s="20">
        <v>0</v>
      </c>
      <c r="S122" s="20"/>
      <c r="T122" s="20"/>
      <c r="U122" s="20">
        <f t="shared" si="11"/>
        <v>0</v>
      </c>
      <c r="V122" s="21">
        <f t="shared" si="9"/>
        <v>0</v>
      </c>
      <c r="W122" s="21">
        <f t="shared" si="7"/>
        <v>0</v>
      </c>
      <c r="X122" s="20"/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0</v>
      </c>
      <c r="D123" s="20">
        <v>0</v>
      </c>
      <c r="E123" s="20">
        <v>0</v>
      </c>
      <c r="F123" s="20">
        <v>0</v>
      </c>
      <c r="G123" s="20">
        <v>0</v>
      </c>
      <c r="H123" s="20">
        <v>0</v>
      </c>
      <c r="I123" s="20">
        <v>0</v>
      </c>
      <c r="J123" s="20">
        <v>0</v>
      </c>
      <c r="K123" s="20">
        <v>0</v>
      </c>
      <c r="L123" s="20">
        <v>0</v>
      </c>
      <c r="M123" s="20"/>
      <c r="N123" s="20"/>
      <c r="O123" s="21"/>
      <c r="P123" s="21"/>
      <c r="Q123" s="20">
        <v>0</v>
      </c>
      <c r="R123" s="20">
        <v>0</v>
      </c>
      <c r="S123" s="20"/>
      <c r="T123" s="20"/>
      <c r="U123" s="20">
        <f t="shared" si="11"/>
        <v>0</v>
      </c>
      <c r="V123" s="21">
        <f t="shared" si="9"/>
        <v>0</v>
      </c>
      <c r="W123" s="21">
        <f t="shared" si="7"/>
        <v>0</v>
      </c>
      <c r="X123" s="20"/>
      <c r="Y123" s="21">
        <f t="shared" si="8"/>
        <v>0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0</v>
      </c>
      <c r="D124" s="20">
        <v>0</v>
      </c>
      <c r="E124" s="20">
        <v>0</v>
      </c>
      <c r="F124" s="20">
        <v>0</v>
      </c>
      <c r="G124" s="20">
        <v>0</v>
      </c>
      <c r="H124" s="20">
        <v>0</v>
      </c>
      <c r="I124" s="20">
        <v>0</v>
      </c>
      <c r="J124" s="20">
        <v>0</v>
      </c>
      <c r="K124" s="20">
        <v>0</v>
      </c>
      <c r="L124" s="20">
        <v>0</v>
      </c>
      <c r="M124" s="20"/>
      <c r="N124" s="20"/>
      <c r="O124" s="21"/>
      <c r="P124" s="21"/>
      <c r="Q124" s="20">
        <v>0</v>
      </c>
      <c r="R124" s="20">
        <v>0</v>
      </c>
      <c r="S124" s="20">
        <v>0</v>
      </c>
      <c r="T124" s="20"/>
      <c r="U124" s="20">
        <f t="shared" si="11"/>
        <v>0</v>
      </c>
      <c r="V124" s="21">
        <f t="shared" si="9"/>
        <v>0</v>
      </c>
      <c r="W124" s="21">
        <f t="shared" si="7"/>
        <v>0</v>
      </c>
      <c r="X124" s="20"/>
      <c r="Y124" s="21">
        <f t="shared" si="8"/>
        <v>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0</v>
      </c>
      <c r="D125" s="20">
        <v>0</v>
      </c>
      <c r="E125" s="20">
        <v>0</v>
      </c>
      <c r="F125" s="20">
        <v>0</v>
      </c>
      <c r="G125" s="20">
        <v>0</v>
      </c>
      <c r="H125" s="20">
        <v>0</v>
      </c>
      <c r="I125" s="20">
        <v>0</v>
      </c>
      <c r="J125" s="20">
        <v>0</v>
      </c>
      <c r="K125" s="20">
        <v>0</v>
      </c>
      <c r="L125" s="20">
        <v>0</v>
      </c>
      <c r="M125" s="20"/>
      <c r="N125" s="20"/>
      <c r="O125" s="21"/>
      <c r="P125" s="21"/>
      <c r="Q125" s="20">
        <v>0</v>
      </c>
      <c r="R125" s="20">
        <v>0</v>
      </c>
      <c r="S125" s="20"/>
      <c r="T125" s="20"/>
      <c r="U125" s="20">
        <f t="shared" si="11"/>
        <v>0</v>
      </c>
      <c r="V125" s="21">
        <f t="shared" si="9"/>
        <v>0</v>
      </c>
      <c r="W125" s="21">
        <f t="shared" si="7"/>
        <v>0</v>
      </c>
      <c r="X125" s="20">
        <v>0</v>
      </c>
      <c r="Y125" s="21">
        <f t="shared" si="8"/>
        <v>0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0</v>
      </c>
      <c r="D126" s="20">
        <v>0</v>
      </c>
      <c r="E126" s="20">
        <v>0</v>
      </c>
      <c r="F126" s="20">
        <v>0</v>
      </c>
      <c r="G126" s="20">
        <v>0</v>
      </c>
      <c r="H126" s="20">
        <v>0</v>
      </c>
      <c r="I126" s="20">
        <v>0</v>
      </c>
      <c r="J126" s="20">
        <v>0</v>
      </c>
      <c r="K126" s="20">
        <v>0</v>
      </c>
      <c r="L126" s="20">
        <v>0</v>
      </c>
      <c r="M126" s="20"/>
      <c r="N126" s="20">
        <v>58859</v>
      </c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1"/>
        <v>117718</v>
      </c>
      <c r="V126" s="21">
        <f t="shared" si="9"/>
        <v>0</v>
      </c>
      <c r="W126" s="21">
        <f t="shared" si="7"/>
        <v>117718</v>
      </c>
      <c r="X126" s="20">
        <v>117718</v>
      </c>
      <c r="Y126" s="21">
        <f t="shared" si="8"/>
        <v>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0</v>
      </c>
      <c r="D127" s="20">
        <v>0</v>
      </c>
      <c r="E127" s="20">
        <v>0</v>
      </c>
      <c r="F127" s="20">
        <v>0</v>
      </c>
      <c r="G127" s="20">
        <v>0</v>
      </c>
      <c r="H127" s="20">
        <v>0</v>
      </c>
      <c r="I127" s="20">
        <v>0</v>
      </c>
      <c r="J127" s="20">
        <v>0</v>
      </c>
      <c r="K127" s="20">
        <v>0</v>
      </c>
      <c r="L127" s="20">
        <v>0</v>
      </c>
      <c r="M127" s="20"/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1"/>
        <v>59734</v>
      </c>
      <c r="V127" s="21">
        <f t="shared" si="9"/>
        <v>0</v>
      </c>
      <c r="W127" s="21">
        <f t="shared" si="7"/>
        <v>59734</v>
      </c>
      <c r="X127" s="20">
        <v>0</v>
      </c>
      <c r="Y127" s="21">
        <f t="shared" si="8"/>
        <v>59734</v>
      </c>
      <c r="AA127">
        <f t="shared" si="10"/>
        <v>1</v>
      </c>
    </row>
    <row r="128" spans="1:27" ht="15.75" hidden="1" thickBot="1" x14ac:dyDescent="0.3">
      <c r="A128" s="18"/>
      <c r="B128" s="19" t="s">
        <v>36</v>
      </c>
      <c r="C128" s="20">
        <v>0</v>
      </c>
      <c r="D128" s="20">
        <v>0</v>
      </c>
      <c r="E128" s="20">
        <v>0</v>
      </c>
      <c r="F128" s="20">
        <v>0</v>
      </c>
      <c r="G128" s="20">
        <v>0</v>
      </c>
      <c r="H128" s="20">
        <v>0</v>
      </c>
      <c r="I128" s="20">
        <v>0</v>
      </c>
      <c r="J128" s="20">
        <v>0</v>
      </c>
      <c r="K128" s="20">
        <v>0</v>
      </c>
      <c r="L128" s="20">
        <v>0</v>
      </c>
      <c r="M128" s="20"/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si="11"/>
        <v>72022</v>
      </c>
      <c r="V128" s="21">
        <f t="shared" si="9"/>
        <v>59734</v>
      </c>
      <c r="W128" s="21">
        <f t="shared" si="7"/>
        <v>131756</v>
      </c>
      <c r="X128" s="20">
        <v>131756</v>
      </c>
      <c r="Y128" s="21">
        <f t="shared" si="8"/>
        <v>0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0</v>
      </c>
      <c r="D129" s="20">
        <v>0</v>
      </c>
      <c r="E129" s="20">
        <v>0</v>
      </c>
      <c r="F129" s="20">
        <v>0</v>
      </c>
      <c r="G129" s="20">
        <v>0</v>
      </c>
      <c r="H129" s="20">
        <v>0</v>
      </c>
      <c r="I129" s="20">
        <v>0</v>
      </c>
      <c r="J129" s="20">
        <v>0</v>
      </c>
      <c r="K129" s="20">
        <v>0</v>
      </c>
      <c r="L129" s="20">
        <v>0</v>
      </c>
      <c r="M129" s="20"/>
      <c r="N129" s="20">
        <v>0</v>
      </c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si="11"/>
        <v>59734</v>
      </c>
      <c r="V129" s="21">
        <f t="shared" si="9"/>
        <v>0</v>
      </c>
      <c r="W129" s="21">
        <f t="shared" si="7"/>
        <v>59734</v>
      </c>
      <c r="X129" s="20">
        <v>0</v>
      </c>
      <c r="Y129" s="21">
        <f t="shared" si="8"/>
        <v>59734</v>
      </c>
      <c r="AA129">
        <f t="shared" si="10"/>
        <v>1</v>
      </c>
    </row>
    <row r="130" spans="1:27" ht="15.75" hidden="1" thickBot="1" x14ac:dyDescent="0.3">
      <c r="A130" s="18"/>
      <c r="B130" s="19" t="s">
        <v>38</v>
      </c>
      <c r="C130" s="20">
        <v>0</v>
      </c>
      <c r="D130" s="20">
        <v>0</v>
      </c>
      <c r="E130" s="20">
        <v>0</v>
      </c>
      <c r="F130" s="20">
        <v>0</v>
      </c>
      <c r="G130" s="20">
        <v>0</v>
      </c>
      <c r="H130" s="20">
        <v>0</v>
      </c>
      <c r="I130" s="20">
        <v>0</v>
      </c>
      <c r="J130" s="20">
        <v>0</v>
      </c>
      <c r="K130" s="20">
        <v>0</v>
      </c>
      <c r="L130" s="20">
        <v>0</v>
      </c>
      <c r="M130" s="20"/>
      <c r="N130" s="20">
        <v>0</v>
      </c>
      <c r="O130" s="21"/>
      <c r="P130" s="21"/>
      <c r="Q130" s="20">
        <v>0</v>
      </c>
      <c r="R130" s="20">
        <v>0</v>
      </c>
      <c r="S130" s="20">
        <v>59734</v>
      </c>
      <c r="T130" s="20"/>
      <c r="U130" s="20">
        <f t="shared" ref="U130:U161" si="12">G130+L130+M130+R130+S130+N130+Q130+T130</f>
        <v>59734</v>
      </c>
      <c r="V130" s="21">
        <f t="shared" si="9"/>
        <v>59734</v>
      </c>
      <c r="W130" s="21">
        <f t="shared" si="7"/>
        <v>119468</v>
      </c>
      <c r="X130" s="20">
        <v>119468</v>
      </c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0</v>
      </c>
      <c r="I131" s="20">
        <v>0</v>
      </c>
      <c r="J131" s="20">
        <v>0</v>
      </c>
      <c r="K131" s="20">
        <v>0</v>
      </c>
      <c r="L131" s="20">
        <v>0</v>
      </c>
      <c r="M131" s="20"/>
      <c r="N131" s="20">
        <v>0</v>
      </c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2"/>
        <v>59734</v>
      </c>
      <c r="V131" s="21">
        <f t="shared" si="9"/>
        <v>0</v>
      </c>
      <c r="W131" s="21">
        <f t="shared" si="7"/>
        <v>59734</v>
      </c>
      <c r="X131" s="20">
        <v>0</v>
      </c>
      <c r="Y131" s="21">
        <f t="shared" si="8"/>
        <v>59734</v>
      </c>
      <c r="AA131">
        <f t="shared" si="10"/>
        <v>1</v>
      </c>
    </row>
    <row r="132" spans="1:27" ht="15.75" hidden="1" thickBot="1" x14ac:dyDescent="0.3">
      <c r="A132" s="18"/>
      <c r="B132" s="19" t="s">
        <v>40</v>
      </c>
      <c r="C132" s="20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0</v>
      </c>
      <c r="I132" s="20">
        <v>0</v>
      </c>
      <c r="J132" s="20">
        <v>0</v>
      </c>
      <c r="K132" s="20">
        <v>0</v>
      </c>
      <c r="L132" s="20">
        <v>0</v>
      </c>
      <c r="M132" s="20"/>
      <c r="N132" s="20">
        <v>0</v>
      </c>
      <c r="O132" s="21"/>
      <c r="P132" s="21"/>
      <c r="Q132" s="20">
        <v>0</v>
      </c>
      <c r="R132" s="20">
        <v>0</v>
      </c>
      <c r="S132" s="20">
        <v>59734</v>
      </c>
      <c r="T132" s="20">
        <v>11946</v>
      </c>
      <c r="U132" s="20">
        <f t="shared" si="12"/>
        <v>71680</v>
      </c>
      <c r="V132" s="21">
        <f t="shared" si="9"/>
        <v>59734</v>
      </c>
      <c r="W132" s="21">
        <f t="shared" si="7"/>
        <v>131414</v>
      </c>
      <c r="X132" s="20">
        <v>0</v>
      </c>
      <c r="Y132" s="21">
        <f t="shared" si="8"/>
        <v>131414</v>
      </c>
      <c r="AA132">
        <f t="shared" si="10"/>
        <v>2</v>
      </c>
    </row>
    <row r="133" spans="1:27" ht="15.75" hidden="1" thickBot="1" x14ac:dyDescent="0.3">
      <c r="A133" s="18"/>
      <c r="B133" s="19" t="s">
        <v>41</v>
      </c>
      <c r="C133" s="20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0">
        <v>0</v>
      </c>
      <c r="K133" s="20">
        <v>0</v>
      </c>
      <c r="L133" s="20">
        <v>0</v>
      </c>
      <c r="M133" s="20"/>
      <c r="N133" s="20">
        <v>0</v>
      </c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12"/>
        <v>59734</v>
      </c>
      <c r="V133" s="21">
        <f t="shared" si="9"/>
        <v>131414</v>
      </c>
      <c r="W133" s="21">
        <f t="shared" si="7"/>
        <v>191148</v>
      </c>
      <c r="X133" s="20">
        <v>0</v>
      </c>
      <c r="Y133" s="21">
        <f t="shared" si="8"/>
        <v>191148</v>
      </c>
      <c r="AA133">
        <f t="shared" si="10"/>
        <v>3</v>
      </c>
    </row>
    <row r="134" spans="1:27" ht="15.75" hidden="1" thickBot="1" x14ac:dyDescent="0.3">
      <c r="A134" s="18"/>
      <c r="B134" s="19" t="s">
        <v>42</v>
      </c>
      <c r="C134" s="20">
        <v>0</v>
      </c>
      <c r="D134" s="20">
        <v>0</v>
      </c>
      <c r="E134" s="20">
        <v>0</v>
      </c>
      <c r="F134" s="20">
        <v>0</v>
      </c>
      <c r="G134" s="20">
        <v>0</v>
      </c>
      <c r="H134" s="20">
        <v>0</v>
      </c>
      <c r="I134" s="20">
        <v>0</v>
      </c>
      <c r="J134" s="20">
        <v>0</v>
      </c>
      <c r="K134" s="20">
        <v>0</v>
      </c>
      <c r="L134" s="20">
        <v>0</v>
      </c>
      <c r="M134" s="20"/>
      <c r="N134" s="20">
        <v>0</v>
      </c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2"/>
        <v>59734</v>
      </c>
      <c r="V134" s="21">
        <f t="shared" si="9"/>
        <v>191148</v>
      </c>
      <c r="W134" s="21">
        <f t="shared" si="7"/>
        <v>250882</v>
      </c>
      <c r="X134" s="20">
        <v>250882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0</v>
      </c>
      <c r="D135" s="20">
        <v>0</v>
      </c>
      <c r="E135" s="20">
        <v>0</v>
      </c>
      <c r="F135" s="20">
        <v>0</v>
      </c>
      <c r="G135" s="20">
        <v>0</v>
      </c>
      <c r="H135" s="20">
        <v>0</v>
      </c>
      <c r="I135" s="20">
        <v>0</v>
      </c>
      <c r="J135" s="20">
        <v>0</v>
      </c>
      <c r="K135" s="20">
        <v>0</v>
      </c>
      <c r="L135" s="20">
        <v>0</v>
      </c>
      <c r="M135" s="20"/>
      <c r="N135" s="20">
        <v>0</v>
      </c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2"/>
        <v>59734</v>
      </c>
      <c r="V135" s="21">
        <f t="shared" si="9"/>
        <v>0</v>
      </c>
      <c r="W135" s="21">
        <f t="shared" si="7"/>
        <v>59734</v>
      </c>
      <c r="X135" s="20">
        <v>0</v>
      </c>
      <c r="Y135" s="21">
        <f t="shared" si="8"/>
        <v>59734</v>
      </c>
      <c r="AA135">
        <f t="shared" si="10"/>
        <v>1</v>
      </c>
    </row>
    <row r="136" spans="1:27" ht="15.75" hidden="1" thickBot="1" x14ac:dyDescent="0.3">
      <c r="A136" s="18"/>
      <c r="B136" s="19" t="s">
        <v>44</v>
      </c>
      <c r="C136" s="20">
        <v>0</v>
      </c>
      <c r="D136" s="20">
        <v>0</v>
      </c>
      <c r="E136" s="20">
        <v>0</v>
      </c>
      <c r="F136" s="20">
        <v>0</v>
      </c>
      <c r="G136" s="20">
        <v>0</v>
      </c>
      <c r="H136" s="20">
        <v>0</v>
      </c>
      <c r="I136" s="20">
        <v>0</v>
      </c>
      <c r="J136" s="20">
        <v>0</v>
      </c>
      <c r="K136" s="20">
        <v>0</v>
      </c>
      <c r="L136" s="20">
        <v>0</v>
      </c>
      <c r="M136" s="20"/>
      <c r="N136" s="20">
        <v>0</v>
      </c>
      <c r="O136" s="21"/>
      <c r="P136" s="21"/>
      <c r="Q136" s="20">
        <v>0</v>
      </c>
      <c r="R136" s="20">
        <v>0</v>
      </c>
      <c r="S136" s="20">
        <v>59734</v>
      </c>
      <c r="T136" s="20">
        <v>11946</v>
      </c>
      <c r="U136" s="20">
        <f t="shared" si="12"/>
        <v>71680</v>
      </c>
      <c r="V136" s="21">
        <f t="shared" si="9"/>
        <v>59734</v>
      </c>
      <c r="W136" s="21">
        <f t="shared" ref="W136:W186" si="13">U136+V136</f>
        <v>131414</v>
      </c>
      <c r="X136" s="20">
        <v>0</v>
      </c>
      <c r="Y136" s="21">
        <f t="shared" ref="Y136:Y186" si="14">W136-X136</f>
        <v>131414</v>
      </c>
      <c r="AA136">
        <f t="shared" si="10"/>
        <v>2</v>
      </c>
    </row>
    <row r="137" spans="1:27" ht="15.75" hidden="1" thickBot="1" x14ac:dyDescent="0.3">
      <c r="A137" s="18"/>
      <c r="B137" s="19" t="s">
        <v>45</v>
      </c>
      <c r="C137" s="20">
        <v>0</v>
      </c>
      <c r="D137" s="20">
        <v>0</v>
      </c>
      <c r="E137" s="20">
        <v>0</v>
      </c>
      <c r="F137" s="20">
        <v>0</v>
      </c>
      <c r="G137" s="20">
        <v>0</v>
      </c>
      <c r="H137" s="20">
        <v>0</v>
      </c>
      <c r="I137" s="20">
        <v>0</v>
      </c>
      <c r="J137" s="20">
        <v>0</v>
      </c>
      <c r="K137" s="20">
        <v>0</v>
      </c>
      <c r="L137" s="20">
        <v>0</v>
      </c>
      <c r="M137" s="20"/>
      <c r="N137" s="20">
        <v>0</v>
      </c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12"/>
        <v>59734</v>
      </c>
      <c r="V137" s="21">
        <f t="shared" ref="V137:V186" si="15">Y136</f>
        <v>131414</v>
      </c>
      <c r="W137" s="21">
        <f t="shared" si="13"/>
        <v>191148</v>
      </c>
      <c r="X137" s="20">
        <v>191148</v>
      </c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0</v>
      </c>
      <c r="D138" s="20">
        <v>0</v>
      </c>
      <c r="E138" s="20">
        <v>0</v>
      </c>
      <c r="F138" s="20">
        <v>0</v>
      </c>
      <c r="G138" s="20">
        <v>0</v>
      </c>
      <c r="H138" s="20">
        <v>0</v>
      </c>
      <c r="I138" s="20">
        <v>0</v>
      </c>
      <c r="J138" s="20">
        <v>0</v>
      </c>
      <c r="K138" s="20">
        <v>0</v>
      </c>
      <c r="L138" s="20">
        <v>0</v>
      </c>
      <c r="M138" s="20"/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/>
      <c r="U138" s="20">
        <f t="shared" si="12"/>
        <v>79734</v>
      </c>
      <c r="V138" s="21">
        <f t="shared" si="15"/>
        <v>0</v>
      </c>
      <c r="W138" s="21">
        <f t="shared" si="13"/>
        <v>79734</v>
      </c>
      <c r="X138" s="20">
        <v>0</v>
      </c>
      <c r="Y138" s="21">
        <f t="shared" si="14"/>
        <v>79734</v>
      </c>
      <c r="AA138">
        <f t="shared" si="16"/>
        <v>1</v>
      </c>
    </row>
    <row r="139" spans="1:27" ht="15.75" hidden="1" thickBot="1" x14ac:dyDescent="0.3">
      <c r="A139" s="18">
        <v>2014</v>
      </c>
      <c r="B139" s="19" t="s">
        <v>35</v>
      </c>
      <c r="C139" s="20">
        <v>0</v>
      </c>
      <c r="D139" s="20">
        <v>0</v>
      </c>
      <c r="E139" s="20">
        <v>0</v>
      </c>
      <c r="F139" s="20">
        <v>0</v>
      </c>
      <c r="G139" s="20">
        <v>0</v>
      </c>
      <c r="H139" s="20">
        <v>0</v>
      </c>
      <c r="I139" s="20">
        <v>0</v>
      </c>
      <c r="J139" s="20">
        <v>0</v>
      </c>
      <c r="K139" s="20">
        <v>0</v>
      </c>
      <c r="L139" s="20">
        <v>0</v>
      </c>
      <c r="M139" s="20"/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>
        <v>12127</v>
      </c>
      <c r="U139" s="20">
        <f t="shared" si="12"/>
        <v>78663</v>
      </c>
      <c r="V139" s="21">
        <f t="shared" si="15"/>
        <v>79734</v>
      </c>
      <c r="W139" s="21">
        <f t="shared" si="13"/>
        <v>158397</v>
      </c>
      <c r="X139" s="20">
        <v>0</v>
      </c>
      <c r="Y139" s="21">
        <f t="shared" si="14"/>
        <v>158397</v>
      </c>
      <c r="AA139">
        <f t="shared" si="16"/>
        <v>2</v>
      </c>
    </row>
    <row r="140" spans="1:27" ht="15.75" hidden="1" thickBot="1" x14ac:dyDescent="0.3">
      <c r="A140" s="18"/>
      <c r="B140" s="19" t="s">
        <v>36</v>
      </c>
      <c r="C140" s="20">
        <v>0</v>
      </c>
      <c r="D140" s="20">
        <v>0</v>
      </c>
      <c r="E140" s="20">
        <v>0</v>
      </c>
      <c r="F140" s="20">
        <v>0</v>
      </c>
      <c r="G140" s="20">
        <v>0</v>
      </c>
      <c r="H140" s="20">
        <v>0</v>
      </c>
      <c r="I140" s="20">
        <v>0</v>
      </c>
      <c r="J140" s="20">
        <v>0</v>
      </c>
      <c r="K140" s="20">
        <v>0</v>
      </c>
      <c r="L140" s="20">
        <v>0</v>
      </c>
      <c r="M140" s="20"/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/>
      <c r="U140" s="20">
        <f t="shared" si="12"/>
        <v>66536</v>
      </c>
      <c r="V140" s="21">
        <f t="shared" si="15"/>
        <v>158397</v>
      </c>
      <c r="W140" s="21">
        <f t="shared" si="13"/>
        <v>224933</v>
      </c>
      <c r="X140" s="20">
        <v>224933</v>
      </c>
      <c r="Y140" s="21">
        <f t="shared" si="14"/>
        <v>0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0</v>
      </c>
      <c r="D141" s="20">
        <v>0</v>
      </c>
      <c r="E141" s="20">
        <v>0</v>
      </c>
      <c r="F141" s="20">
        <v>0</v>
      </c>
      <c r="G141" s="20">
        <v>0</v>
      </c>
      <c r="H141" s="20">
        <v>0</v>
      </c>
      <c r="I141" s="20">
        <v>0</v>
      </c>
      <c r="J141" s="20">
        <v>0</v>
      </c>
      <c r="K141" s="20">
        <v>0</v>
      </c>
      <c r="L141" s="20">
        <v>0</v>
      </c>
      <c r="M141" s="20"/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12"/>
        <v>66536</v>
      </c>
      <c r="V141" s="21">
        <f t="shared" si="15"/>
        <v>0</v>
      </c>
      <c r="W141" s="21">
        <f t="shared" si="13"/>
        <v>66536</v>
      </c>
      <c r="X141" s="20">
        <v>0</v>
      </c>
      <c r="Y141" s="21">
        <f t="shared" si="14"/>
        <v>66536</v>
      </c>
      <c r="AA141">
        <f t="shared" si="16"/>
        <v>1</v>
      </c>
    </row>
    <row r="142" spans="1:27" ht="15.75" hidden="1" thickBot="1" x14ac:dyDescent="0.3">
      <c r="A142" s="18"/>
      <c r="B142" s="19" t="s">
        <v>38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/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>
        <v>13307</v>
      </c>
      <c r="U142" s="20">
        <f t="shared" si="12"/>
        <v>79843</v>
      </c>
      <c r="V142" s="21">
        <f t="shared" si="15"/>
        <v>66536</v>
      </c>
      <c r="W142" s="21">
        <f t="shared" si="13"/>
        <v>146379</v>
      </c>
      <c r="X142" s="20">
        <v>0</v>
      </c>
      <c r="Y142" s="21">
        <f t="shared" si="14"/>
        <v>146379</v>
      </c>
      <c r="AA142">
        <f t="shared" si="16"/>
        <v>2</v>
      </c>
    </row>
    <row r="143" spans="1:27" ht="15.75" hidden="1" thickBot="1" x14ac:dyDescent="0.3">
      <c r="A143" s="18"/>
      <c r="B143" s="19" t="s">
        <v>39</v>
      </c>
      <c r="C143" s="20">
        <v>0</v>
      </c>
      <c r="D143" s="20">
        <v>0</v>
      </c>
      <c r="E143" s="20">
        <v>0</v>
      </c>
      <c r="F143" s="20">
        <v>0</v>
      </c>
      <c r="G143" s="20">
        <v>0</v>
      </c>
      <c r="H143" s="20">
        <v>0</v>
      </c>
      <c r="I143" s="20">
        <v>0</v>
      </c>
      <c r="J143" s="20">
        <v>0</v>
      </c>
      <c r="K143" s="20">
        <v>0</v>
      </c>
      <c r="L143" s="20">
        <v>0</v>
      </c>
      <c r="M143" s="20"/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/>
      <c r="U143" s="20">
        <f t="shared" si="12"/>
        <v>66536</v>
      </c>
      <c r="V143" s="21">
        <f t="shared" si="15"/>
        <v>146379</v>
      </c>
      <c r="W143" s="21">
        <f t="shared" si="13"/>
        <v>212915</v>
      </c>
      <c r="X143" s="20">
        <v>0</v>
      </c>
      <c r="Y143" s="21">
        <f t="shared" si="14"/>
        <v>212915</v>
      </c>
      <c r="AA143">
        <f t="shared" si="16"/>
        <v>3</v>
      </c>
    </row>
    <row r="144" spans="1:27" ht="15.75" hidden="1" thickBot="1" x14ac:dyDescent="0.3">
      <c r="A144" s="18"/>
      <c r="B144" s="19" t="s">
        <v>40</v>
      </c>
      <c r="C144" s="20">
        <v>0</v>
      </c>
      <c r="D144" s="20">
        <v>0</v>
      </c>
      <c r="E144" s="20">
        <v>0</v>
      </c>
      <c r="F144" s="20">
        <v>0</v>
      </c>
      <c r="G144" s="20">
        <v>0</v>
      </c>
      <c r="H144" s="20">
        <v>0</v>
      </c>
      <c r="I144" s="20">
        <v>0</v>
      </c>
      <c r="J144" s="20">
        <v>0</v>
      </c>
      <c r="K144" s="20">
        <v>0</v>
      </c>
      <c r="L144" s="20">
        <v>0</v>
      </c>
      <c r="M144" s="20"/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66536</v>
      </c>
      <c r="V144" s="21">
        <f t="shared" si="15"/>
        <v>212915</v>
      </c>
      <c r="W144" s="21">
        <f t="shared" si="13"/>
        <v>279451</v>
      </c>
      <c r="X144" s="20">
        <v>279451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0</v>
      </c>
      <c r="D145" s="20">
        <v>0</v>
      </c>
      <c r="E145" s="20">
        <v>0</v>
      </c>
      <c r="F145" s="20">
        <v>0</v>
      </c>
      <c r="G145" s="20">
        <v>0</v>
      </c>
      <c r="H145" s="20">
        <v>0</v>
      </c>
      <c r="I145" s="20">
        <v>0</v>
      </c>
      <c r="J145" s="20">
        <v>0</v>
      </c>
      <c r="K145" s="20">
        <v>0</v>
      </c>
      <c r="L145" s="20">
        <v>0</v>
      </c>
      <c r="M145" s="20"/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2"/>
        <v>66536</v>
      </c>
      <c r="V145" s="21">
        <f t="shared" si="15"/>
        <v>0</v>
      </c>
      <c r="W145" s="21">
        <f t="shared" si="13"/>
        <v>66536</v>
      </c>
      <c r="X145" s="20">
        <v>0</v>
      </c>
      <c r="Y145" s="21">
        <f t="shared" si="14"/>
        <v>66536</v>
      </c>
      <c r="AA145">
        <f t="shared" si="16"/>
        <v>1</v>
      </c>
    </row>
    <row r="146" spans="1:27" ht="15.75" hidden="1" thickBot="1" x14ac:dyDescent="0.3">
      <c r="A146" s="18"/>
      <c r="B146" s="19" t="s">
        <v>42</v>
      </c>
      <c r="C146" s="20">
        <v>0</v>
      </c>
      <c r="D146" s="20">
        <v>0</v>
      </c>
      <c r="E146" s="20">
        <v>0</v>
      </c>
      <c r="F146" s="20">
        <v>0</v>
      </c>
      <c r="G146" s="20">
        <v>0</v>
      </c>
      <c r="H146" s="20">
        <v>0</v>
      </c>
      <c r="I146" s="20">
        <v>0</v>
      </c>
      <c r="J146" s="20">
        <v>0</v>
      </c>
      <c r="K146" s="20">
        <v>0</v>
      </c>
      <c r="L146" s="20">
        <v>0</v>
      </c>
      <c r="M146" s="20"/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>
        <v>13307</v>
      </c>
      <c r="U146" s="20">
        <f t="shared" si="12"/>
        <v>79843</v>
      </c>
      <c r="V146" s="21">
        <f t="shared" si="15"/>
        <v>66536</v>
      </c>
      <c r="W146" s="21">
        <f t="shared" si="13"/>
        <v>146379</v>
      </c>
      <c r="X146" s="20">
        <v>0</v>
      </c>
      <c r="Y146" s="21">
        <f t="shared" si="14"/>
        <v>146379</v>
      </c>
      <c r="AA146">
        <f t="shared" si="16"/>
        <v>2</v>
      </c>
    </row>
    <row r="147" spans="1:27" ht="15.75" hidden="1" thickBot="1" x14ac:dyDescent="0.3">
      <c r="A147" s="18"/>
      <c r="B147" s="19" t="s">
        <v>43</v>
      </c>
      <c r="C147" s="20">
        <v>0</v>
      </c>
      <c r="D147" s="20">
        <v>0</v>
      </c>
      <c r="E147" s="20">
        <v>0</v>
      </c>
      <c r="F147" s="20">
        <v>0</v>
      </c>
      <c r="G147" s="20">
        <v>0</v>
      </c>
      <c r="H147" s="20">
        <v>0</v>
      </c>
      <c r="I147" s="20">
        <v>0</v>
      </c>
      <c r="J147" s="20">
        <v>0</v>
      </c>
      <c r="K147" s="20">
        <v>0</v>
      </c>
      <c r="L147" s="20">
        <v>0</v>
      </c>
      <c r="M147" s="20"/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2"/>
        <v>66536</v>
      </c>
      <c r="V147" s="21">
        <f t="shared" si="15"/>
        <v>146379</v>
      </c>
      <c r="W147" s="21">
        <f t="shared" si="13"/>
        <v>212915</v>
      </c>
      <c r="X147" s="20">
        <v>212915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0</v>
      </c>
      <c r="D148" s="20">
        <v>0</v>
      </c>
      <c r="E148" s="20">
        <v>0</v>
      </c>
      <c r="F148" s="20">
        <v>0</v>
      </c>
      <c r="G148" s="20">
        <v>0</v>
      </c>
      <c r="H148" s="20">
        <v>0</v>
      </c>
      <c r="I148" s="20">
        <v>0</v>
      </c>
      <c r="J148" s="20">
        <v>0</v>
      </c>
      <c r="K148" s="20">
        <v>0</v>
      </c>
      <c r="L148" s="20">
        <v>0</v>
      </c>
      <c r="M148" s="20"/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>
        <v>48654</v>
      </c>
      <c r="U148" s="20">
        <f t="shared" si="12"/>
        <v>115190</v>
      </c>
      <c r="V148" s="21">
        <f t="shared" si="15"/>
        <v>0</v>
      </c>
      <c r="W148" s="21">
        <f t="shared" si="13"/>
        <v>115190</v>
      </c>
      <c r="X148" s="20">
        <v>0</v>
      </c>
      <c r="Y148" s="21">
        <f t="shared" si="14"/>
        <v>115190</v>
      </c>
      <c r="AA148">
        <f t="shared" si="16"/>
        <v>1</v>
      </c>
    </row>
    <row r="149" spans="1:27" ht="15.75" hidden="1" thickBot="1" x14ac:dyDescent="0.3">
      <c r="A149" s="18"/>
      <c r="B149" s="19" t="s">
        <v>45</v>
      </c>
      <c r="C149" s="20">
        <v>0</v>
      </c>
      <c r="D149" s="20">
        <v>0</v>
      </c>
      <c r="E149" s="20">
        <v>0</v>
      </c>
      <c r="F149" s="20">
        <v>0</v>
      </c>
      <c r="G149" s="20">
        <v>0</v>
      </c>
      <c r="H149" s="20">
        <v>0</v>
      </c>
      <c r="I149" s="20">
        <v>0</v>
      </c>
      <c r="J149" s="20">
        <v>0</v>
      </c>
      <c r="K149" s="20">
        <v>0</v>
      </c>
      <c r="L149" s="20">
        <v>0</v>
      </c>
      <c r="M149" s="20"/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>
        <v>49107</v>
      </c>
      <c r="U149" s="20">
        <f t="shared" si="12"/>
        <v>115643</v>
      </c>
      <c r="V149" s="21">
        <f t="shared" si="15"/>
        <v>115190</v>
      </c>
      <c r="W149" s="21">
        <f t="shared" si="13"/>
        <v>230833</v>
      </c>
      <c r="X149" s="20">
        <v>0</v>
      </c>
      <c r="Y149" s="21">
        <f t="shared" si="14"/>
        <v>230833</v>
      </c>
      <c r="AA149">
        <f t="shared" si="16"/>
        <v>2</v>
      </c>
    </row>
    <row r="150" spans="1:27" ht="15.75" hidden="1" thickBot="1" x14ac:dyDescent="0.3">
      <c r="A150" s="18"/>
      <c r="B150" s="19" t="s">
        <v>46</v>
      </c>
      <c r="C150" s="20">
        <v>0</v>
      </c>
      <c r="D150" s="20">
        <v>0</v>
      </c>
      <c r="E150" s="20">
        <v>0</v>
      </c>
      <c r="F150" s="20">
        <v>0</v>
      </c>
      <c r="G150" s="20">
        <v>0</v>
      </c>
      <c r="H150" s="20">
        <v>0</v>
      </c>
      <c r="I150" s="20">
        <v>0</v>
      </c>
      <c r="J150" s="20">
        <v>0</v>
      </c>
      <c r="K150" s="20">
        <v>0</v>
      </c>
      <c r="L150" s="20">
        <v>0</v>
      </c>
      <c r="M150" s="20"/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2"/>
        <v>68536</v>
      </c>
      <c r="V150" s="21">
        <f t="shared" si="15"/>
        <v>230833</v>
      </c>
      <c r="W150" s="21">
        <f t="shared" si="13"/>
        <v>299369</v>
      </c>
      <c r="X150" s="20">
        <v>299369</v>
      </c>
      <c r="Y150" s="21">
        <f t="shared" si="14"/>
        <v>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0</v>
      </c>
      <c r="D151" s="20">
        <v>0</v>
      </c>
      <c r="E151" s="20">
        <v>0</v>
      </c>
      <c r="F151" s="20">
        <v>0</v>
      </c>
      <c r="G151" s="20">
        <v>0</v>
      </c>
      <c r="H151" s="20">
        <v>0</v>
      </c>
      <c r="I151" s="20">
        <v>0</v>
      </c>
      <c r="J151" s="20">
        <v>0</v>
      </c>
      <c r="K151" s="20">
        <v>0</v>
      </c>
      <c r="L151" s="20">
        <v>0</v>
      </c>
      <c r="M151" s="20"/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12"/>
        <v>71395</v>
      </c>
      <c r="V151" s="21">
        <f t="shared" si="15"/>
        <v>0</v>
      </c>
      <c r="W151" s="21">
        <f t="shared" si="13"/>
        <v>71395</v>
      </c>
      <c r="X151" s="20"/>
      <c r="Y151" s="21">
        <f t="shared" si="14"/>
        <v>71395</v>
      </c>
      <c r="AA151">
        <f t="shared" si="16"/>
        <v>1</v>
      </c>
    </row>
    <row r="152" spans="1:27" ht="15.75" hidden="1" thickBot="1" x14ac:dyDescent="0.3">
      <c r="A152" s="18"/>
      <c r="B152" s="19" t="s">
        <v>36</v>
      </c>
      <c r="C152" s="20">
        <v>0</v>
      </c>
      <c r="D152" s="20">
        <v>0</v>
      </c>
      <c r="E152" s="20">
        <v>0</v>
      </c>
      <c r="F152" s="20">
        <v>0</v>
      </c>
      <c r="G152" s="20">
        <v>0</v>
      </c>
      <c r="H152" s="20">
        <v>0</v>
      </c>
      <c r="I152" s="20">
        <v>0</v>
      </c>
      <c r="J152" s="20">
        <v>0</v>
      </c>
      <c r="K152" s="20">
        <v>0</v>
      </c>
      <c r="L152" s="20">
        <v>0</v>
      </c>
      <c r="M152" s="20"/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2"/>
        <v>71395</v>
      </c>
      <c r="V152" s="21">
        <f t="shared" si="15"/>
        <v>71395</v>
      </c>
      <c r="W152" s="21">
        <f t="shared" si="13"/>
        <v>142790</v>
      </c>
      <c r="X152" s="20">
        <v>142790</v>
      </c>
      <c r="Y152" s="21">
        <f t="shared" si="14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0</v>
      </c>
      <c r="D153" s="20">
        <v>0</v>
      </c>
      <c r="E153" s="20">
        <v>0</v>
      </c>
      <c r="F153" s="20">
        <v>0</v>
      </c>
      <c r="G153" s="20">
        <v>0</v>
      </c>
      <c r="H153" s="20">
        <v>0</v>
      </c>
      <c r="I153" s="20">
        <v>0</v>
      </c>
      <c r="J153" s="20">
        <v>0</v>
      </c>
      <c r="K153" s="20">
        <v>0</v>
      </c>
      <c r="L153" s="20">
        <v>0</v>
      </c>
      <c r="M153" s="20"/>
      <c r="N153" s="20">
        <v>7000</v>
      </c>
      <c r="O153" s="21"/>
      <c r="P153" s="21"/>
      <c r="Q153" s="20">
        <v>0</v>
      </c>
      <c r="R153" s="20">
        <v>0</v>
      </c>
      <c r="S153" s="20">
        <v>64395</v>
      </c>
      <c r="T153" s="20">
        <v>49246</v>
      </c>
      <c r="U153" s="20">
        <f t="shared" si="12"/>
        <v>120641</v>
      </c>
      <c r="V153" s="21">
        <f t="shared" si="15"/>
        <v>0</v>
      </c>
      <c r="W153" s="21">
        <f t="shared" si="13"/>
        <v>120641</v>
      </c>
      <c r="X153" s="20"/>
      <c r="Y153" s="21">
        <f t="shared" si="14"/>
        <v>120641</v>
      </c>
      <c r="AA153">
        <f t="shared" si="16"/>
        <v>1</v>
      </c>
    </row>
    <row r="154" spans="1:27" ht="15.75" hidden="1" thickBot="1" x14ac:dyDescent="0.3">
      <c r="A154" s="18"/>
      <c r="B154" s="19" t="s">
        <v>38</v>
      </c>
      <c r="C154" s="20">
        <v>0</v>
      </c>
      <c r="D154" s="20">
        <v>0</v>
      </c>
      <c r="E154" s="20">
        <v>0</v>
      </c>
      <c r="F154" s="20">
        <v>0</v>
      </c>
      <c r="G154" s="20">
        <v>0</v>
      </c>
      <c r="H154" s="20">
        <v>0</v>
      </c>
      <c r="I154" s="20">
        <v>0</v>
      </c>
      <c r="J154" s="20">
        <v>0</v>
      </c>
      <c r="K154" s="20">
        <v>0</v>
      </c>
      <c r="L154" s="20">
        <v>0</v>
      </c>
      <c r="M154" s="20"/>
      <c r="N154" s="20">
        <v>7000</v>
      </c>
      <c r="O154" s="21"/>
      <c r="P154" s="21"/>
      <c r="Q154" s="20">
        <v>0</v>
      </c>
      <c r="R154" s="20">
        <v>0</v>
      </c>
      <c r="S154" s="20">
        <v>64395</v>
      </c>
      <c r="T154" s="20">
        <v>49509</v>
      </c>
      <c r="U154" s="20">
        <f t="shared" si="12"/>
        <v>120904</v>
      </c>
      <c r="V154" s="21">
        <f t="shared" si="15"/>
        <v>120641</v>
      </c>
      <c r="W154" s="21">
        <f t="shared" si="13"/>
        <v>241545</v>
      </c>
      <c r="X154" s="20"/>
      <c r="Y154" s="21">
        <f t="shared" si="14"/>
        <v>241545</v>
      </c>
      <c r="AA154">
        <f t="shared" si="16"/>
        <v>2</v>
      </c>
    </row>
    <row r="155" spans="1:27" ht="15.75" hidden="1" thickBot="1" x14ac:dyDescent="0.3">
      <c r="A155" s="18"/>
      <c r="B155" s="19" t="s">
        <v>39</v>
      </c>
      <c r="C155" s="20">
        <v>0</v>
      </c>
      <c r="D155" s="20">
        <v>0</v>
      </c>
      <c r="E155" s="20">
        <v>0</v>
      </c>
      <c r="F155" s="20">
        <v>0</v>
      </c>
      <c r="G155" s="20">
        <v>0</v>
      </c>
      <c r="H155" s="20">
        <v>0</v>
      </c>
      <c r="I155" s="20">
        <v>0</v>
      </c>
      <c r="J155" s="20">
        <v>0</v>
      </c>
      <c r="K155" s="20">
        <v>0</v>
      </c>
      <c r="L155" s="20">
        <v>0</v>
      </c>
      <c r="M155" s="20"/>
      <c r="N155" s="20">
        <v>7000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2"/>
        <v>71395</v>
      </c>
      <c r="V155" s="21">
        <f t="shared" si="15"/>
        <v>241545</v>
      </c>
      <c r="W155" s="21">
        <f t="shared" si="13"/>
        <v>312940</v>
      </c>
      <c r="X155" s="20">
        <v>312940</v>
      </c>
      <c r="Y155" s="21">
        <f t="shared" si="14"/>
        <v>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0</v>
      </c>
      <c r="D156" s="20">
        <v>0</v>
      </c>
      <c r="E156" s="20">
        <v>0</v>
      </c>
      <c r="F156" s="20">
        <v>0</v>
      </c>
      <c r="G156" s="20">
        <v>0</v>
      </c>
      <c r="H156" s="20">
        <v>0</v>
      </c>
      <c r="I156" s="20">
        <v>0</v>
      </c>
      <c r="J156" s="20">
        <v>0</v>
      </c>
      <c r="K156" s="20">
        <v>0</v>
      </c>
      <c r="L156" s="20">
        <v>0</v>
      </c>
      <c r="M156" s="20"/>
      <c r="N156" s="20">
        <v>7000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2"/>
        <v>71395</v>
      </c>
      <c r="V156" s="21">
        <f t="shared" si="15"/>
        <v>0</v>
      </c>
      <c r="W156" s="21">
        <f t="shared" si="13"/>
        <v>71395</v>
      </c>
      <c r="X156" s="20"/>
      <c r="Y156" s="21">
        <f t="shared" si="14"/>
        <v>71395</v>
      </c>
      <c r="AA156">
        <f t="shared" si="16"/>
        <v>1</v>
      </c>
    </row>
    <row r="157" spans="1:27" ht="15.75" hidden="1" thickBot="1" x14ac:dyDescent="0.3">
      <c r="A157" s="18"/>
      <c r="B157" s="19" t="s">
        <v>41</v>
      </c>
      <c r="C157" s="20">
        <v>0</v>
      </c>
      <c r="D157" s="20">
        <v>0</v>
      </c>
      <c r="E157" s="20">
        <v>0</v>
      </c>
      <c r="F157" s="20">
        <v>0</v>
      </c>
      <c r="G157" s="20">
        <v>0</v>
      </c>
      <c r="H157" s="20">
        <v>0</v>
      </c>
      <c r="I157" s="20">
        <v>0</v>
      </c>
      <c r="J157" s="20">
        <v>0</v>
      </c>
      <c r="K157" s="20">
        <v>0</v>
      </c>
      <c r="L157" s="20">
        <v>0</v>
      </c>
      <c r="M157" s="20"/>
      <c r="N157" s="20">
        <v>7000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71395</v>
      </c>
      <c r="V157" s="21">
        <f t="shared" si="15"/>
        <v>71395</v>
      </c>
      <c r="W157" s="21">
        <f t="shared" si="13"/>
        <v>142790</v>
      </c>
      <c r="X157" s="20">
        <v>142790</v>
      </c>
      <c r="Y157" s="21">
        <f t="shared" si="14"/>
        <v>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0</v>
      </c>
      <c r="D158" s="20">
        <v>0</v>
      </c>
      <c r="E158" s="20">
        <v>0</v>
      </c>
      <c r="F158" s="20">
        <v>0</v>
      </c>
      <c r="G158" s="20">
        <v>0</v>
      </c>
      <c r="H158" s="20">
        <v>0</v>
      </c>
      <c r="I158" s="20">
        <v>0</v>
      </c>
      <c r="J158" s="20">
        <v>0</v>
      </c>
      <c r="K158" s="20">
        <v>0</v>
      </c>
      <c r="L158" s="20">
        <v>0</v>
      </c>
      <c r="M158" s="20"/>
      <c r="N158" s="20">
        <v>7000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71395</v>
      </c>
      <c r="V158" s="21">
        <f t="shared" si="15"/>
        <v>0</v>
      </c>
      <c r="W158" s="21">
        <f t="shared" si="13"/>
        <v>71395</v>
      </c>
      <c r="X158" s="20">
        <v>71395</v>
      </c>
      <c r="Y158" s="21">
        <f t="shared" si="14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0</v>
      </c>
      <c r="D159" s="20">
        <v>0</v>
      </c>
      <c r="E159" s="20">
        <v>0</v>
      </c>
      <c r="F159" s="20">
        <v>0</v>
      </c>
      <c r="G159" s="20">
        <v>0</v>
      </c>
      <c r="H159" s="20">
        <v>0</v>
      </c>
      <c r="I159" s="20">
        <v>0</v>
      </c>
      <c r="J159" s="20">
        <v>0</v>
      </c>
      <c r="K159" s="20">
        <v>0</v>
      </c>
      <c r="L159" s="20">
        <v>0</v>
      </c>
      <c r="M159" s="20"/>
      <c r="N159" s="20">
        <v>7000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71395</v>
      </c>
      <c r="V159" s="21">
        <f t="shared" si="15"/>
        <v>0</v>
      </c>
      <c r="W159" s="21">
        <f t="shared" si="13"/>
        <v>71395</v>
      </c>
      <c r="X159" s="20"/>
      <c r="Y159" s="21">
        <f t="shared" si="14"/>
        <v>71395</v>
      </c>
      <c r="AA159">
        <f t="shared" si="16"/>
        <v>1</v>
      </c>
    </row>
    <row r="160" spans="1:27" ht="15.75" hidden="1" thickBot="1" x14ac:dyDescent="0.3">
      <c r="A160" s="18"/>
      <c r="B160" s="19" t="s">
        <v>44</v>
      </c>
      <c r="C160" s="20">
        <v>0</v>
      </c>
      <c r="D160" s="20">
        <v>0</v>
      </c>
      <c r="E160" s="20">
        <v>0</v>
      </c>
      <c r="F160" s="20">
        <v>0</v>
      </c>
      <c r="G160" s="20">
        <v>0</v>
      </c>
      <c r="H160" s="20">
        <v>0</v>
      </c>
      <c r="I160" s="20">
        <v>0</v>
      </c>
      <c r="J160" s="20">
        <v>0</v>
      </c>
      <c r="K160" s="20">
        <v>0</v>
      </c>
      <c r="L160" s="20">
        <v>0</v>
      </c>
      <c r="M160" s="20"/>
      <c r="N160" s="20">
        <v>7000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si="12"/>
        <v>71395</v>
      </c>
      <c r="V160" s="21">
        <f t="shared" si="15"/>
        <v>71395</v>
      </c>
      <c r="W160" s="21">
        <f t="shared" si="13"/>
        <v>142790</v>
      </c>
      <c r="X160" s="20">
        <v>142790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0</v>
      </c>
      <c r="D161" s="20">
        <v>0</v>
      </c>
      <c r="E161" s="20">
        <v>0</v>
      </c>
      <c r="F161" s="20">
        <v>0</v>
      </c>
      <c r="G161" s="20">
        <v>0</v>
      </c>
      <c r="H161" s="20">
        <v>0</v>
      </c>
      <c r="I161" s="20">
        <v>0</v>
      </c>
      <c r="J161" s="20">
        <v>0</v>
      </c>
      <c r="K161" s="20">
        <v>0</v>
      </c>
      <c r="L161" s="20">
        <v>0</v>
      </c>
      <c r="M161" s="20"/>
      <c r="N161" s="20">
        <v>7000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si="12"/>
        <v>71395</v>
      </c>
      <c r="V161" s="21">
        <f t="shared" si="15"/>
        <v>0</v>
      </c>
      <c r="W161" s="21">
        <f t="shared" si="13"/>
        <v>71395</v>
      </c>
      <c r="X161" s="20"/>
      <c r="Y161" s="21">
        <f t="shared" si="14"/>
        <v>71395</v>
      </c>
      <c r="AA161">
        <f t="shared" si="16"/>
        <v>1</v>
      </c>
    </row>
    <row r="162" spans="1:27" ht="15.75" hidden="1" thickBot="1" x14ac:dyDescent="0.3">
      <c r="A162" s="18"/>
      <c r="B162" s="19" t="s">
        <v>46</v>
      </c>
      <c r="C162" s="20">
        <v>0</v>
      </c>
      <c r="D162" s="20">
        <v>0</v>
      </c>
      <c r="E162" s="20">
        <v>0</v>
      </c>
      <c r="F162" s="20">
        <v>0</v>
      </c>
      <c r="G162" s="20">
        <v>0</v>
      </c>
      <c r="H162" s="20">
        <v>0</v>
      </c>
      <c r="I162" s="20">
        <v>0</v>
      </c>
      <c r="J162" s="20">
        <v>0</v>
      </c>
      <c r="K162" s="20">
        <v>0</v>
      </c>
      <c r="L162" s="20">
        <v>0</v>
      </c>
      <c r="M162" s="20"/>
      <c r="N162" s="20">
        <v>7000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ref="U162:U193" si="17">G162+L162+M162+R162+S162+N162+Q162+T162</f>
        <v>71395</v>
      </c>
      <c r="V162" s="21">
        <f t="shared" si="15"/>
        <v>71395</v>
      </c>
      <c r="W162" s="21">
        <f t="shared" si="13"/>
        <v>142790</v>
      </c>
      <c r="X162" s="20">
        <v>142790</v>
      </c>
      <c r="Y162" s="21">
        <f t="shared" si="14"/>
        <v>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0</v>
      </c>
      <c r="D163" s="20">
        <v>0</v>
      </c>
      <c r="E163" s="20">
        <v>0</v>
      </c>
      <c r="F163" s="20">
        <v>0</v>
      </c>
      <c r="G163" s="20">
        <v>0</v>
      </c>
      <c r="H163" s="20">
        <v>0</v>
      </c>
      <c r="I163" s="20">
        <v>0</v>
      </c>
      <c r="J163" s="20">
        <v>0</v>
      </c>
      <c r="K163" s="20">
        <v>0</v>
      </c>
      <c r="L163" s="20">
        <v>0</v>
      </c>
      <c r="M163" s="20"/>
      <c r="N163" s="20">
        <v>7000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81395</v>
      </c>
      <c r="V163" s="21">
        <f t="shared" si="15"/>
        <v>0</v>
      </c>
      <c r="W163" s="21">
        <f t="shared" si="13"/>
        <v>81395</v>
      </c>
      <c r="X163" s="20">
        <v>81395</v>
      </c>
      <c r="Y163" s="21">
        <f t="shared" si="14"/>
        <v>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0</v>
      </c>
      <c r="D164" s="20">
        <v>0</v>
      </c>
      <c r="E164" s="20">
        <v>0</v>
      </c>
      <c r="F164" s="20">
        <v>0</v>
      </c>
      <c r="G164" s="20">
        <v>0</v>
      </c>
      <c r="H164" s="20">
        <v>0</v>
      </c>
      <c r="I164" s="20">
        <v>0</v>
      </c>
      <c r="J164" s="20">
        <v>0</v>
      </c>
      <c r="K164" s="20">
        <v>0</v>
      </c>
      <c r="L164" s="20">
        <v>0</v>
      </c>
      <c r="M164" s="20"/>
      <c r="N164" s="20">
        <v>7000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81395</v>
      </c>
      <c r="V164" s="21">
        <f t="shared" si="15"/>
        <v>0</v>
      </c>
      <c r="W164" s="21">
        <f t="shared" si="13"/>
        <v>81395</v>
      </c>
      <c r="X164" s="20">
        <v>81495</v>
      </c>
      <c r="Y164" s="21">
        <f t="shared" si="14"/>
        <v>-100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0</v>
      </c>
      <c r="D165" s="20">
        <v>0</v>
      </c>
      <c r="E165" s="20">
        <v>0</v>
      </c>
      <c r="F165" s="20">
        <v>0</v>
      </c>
      <c r="G165" s="20">
        <v>0</v>
      </c>
      <c r="H165" s="20">
        <v>0</v>
      </c>
      <c r="I165" s="20">
        <v>0</v>
      </c>
      <c r="J165" s="20">
        <v>0</v>
      </c>
      <c r="K165" s="20">
        <v>0</v>
      </c>
      <c r="L165" s="20">
        <v>0</v>
      </c>
      <c r="M165" s="20"/>
      <c r="N165" s="20">
        <v>7000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7"/>
        <v>81395</v>
      </c>
      <c r="V165" s="21">
        <f t="shared" si="15"/>
        <v>-100</v>
      </c>
      <c r="W165" s="21">
        <f t="shared" si="13"/>
        <v>81295</v>
      </c>
      <c r="X165" s="20"/>
      <c r="Y165" s="21">
        <f t="shared" si="14"/>
        <v>81295</v>
      </c>
      <c r="AA165">
        <f t="shared" si="16"/>
        <v>1</v>
      </c>
    </row>
    <row r="166" spans="1:27" ht="15.75" hidden="1" thickBot="1" x14ac:dyDescent="0.3">
      <c r="A166" s="18"/>
      <c r="B166" s="19" t="s">
        <v>38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/>
      <c r="N166" s="20">
        <v>7000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17"/>
        <v>81395</v>
      </c>
      <c r="V166" s="21">
        <f t="shared" si="15"/>
        <v>81295</v>
      </c>
      <c r="W166" s="21">
        <f t="shared" si="13"/>
        <v>162690</v>
      </c>
      <c r="X166" s="20">
        <v>162790</v>
      </c>
      <c r="Y166" s="21">
        <f t="shared" si="14"/>
        <v>-100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0</v>
      </c>
      <c r="D167" s="20">
        <v>0</v>
      </c>
      <c r="E167" s="20">
        <v>0</v>
      </c>
      <c r="F167" s="20">
        <v>0</v>
      </c>
      <c r="G167" s="20">
        <v>0</v>
      </c>
      <c r="H167" s="20">
        <v>0</v>
      </c>
      <c r="I167" s="20">
        <v>0</v>
      </c>
      <c r="J167" s="20">
        <v>0</v>
      </c>
      <c r="K167" s="20">
        <v>0</v>
      </c>
      <c r="L167" s="20">
        <v>0</v>
      </c>
      <c r="M167" s="20"/>
      <c r="N167" s="20">
        <v>7000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81395</v>
      </c>
      <c r="V167" s="21">
        <f t="shared" si="15"/>
        <v>-100</v>
      </c>
      <c r="W167" s="21">
        <f t="shared" si="13"/>
        <v>81295</v>
      </c>
      <c r="X167" s="20"/>
      <c r="Y167" s="21">
        <f t="shared" si="14"/>
        <v>81295</v>
      </c>
      <c r="AA167">
        <f t="shared" si="16"/>
        <v>1</v>
      </c>
    </row>
    <row r="168" spans="1:27" ht="15.75" hidden="1" thickBot="1" x14ac:dyDescent="0.3">
      <c r="A168" s="18"/>
      <c r="B168" s="19" t="s">
        <v>40</v>
      </c>
      <c r="C168" s="20">
        <v>0</v>
      </c>
      <c r="D168" s="20">
        <v>0</v>
      </c>
      <c r="E168" s="20">
        <v>0</v>
      </c>
      <c r="F168" s="20">
        <v>0</v>
      </c>
      <c r="G168" s="20">
        <v>0</v>
      </c>
      <c r="H168" s="20">
        <v>0</v>
      </c>
      <c r="I168" s="20">
        <v>0</v>
      </c>
      <c r="J168" s="20">
        <v>0</v>
      </c>
      <c r="K168" s="20">
        <v>0</v>
      </c>
      <c r="L168" s="20">
        <v>0</v>
      </c>
      <c r="M168" s="20"/>
      <c r="N168" s="20">
        <v>7000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81395</v>
      </c>
      <c r="V168" s="21">
        <f t="shared" si="15"/>
        <v>81295</v>
      </c>
      <c r="W168" s="21">
        <f t="shared" si="13"/>
        <v>162690</v>
      </c>
      <c r="X168" s="20">
        <v>162690</v>
      </c>
      <c r="Y168" s="21">
        <f t="shared" si="14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0</v>
      </c>
      <c r="D169" s="20">
        <v>0</v>
      </c>
      <c r="E169" s="20">
        <v>0</v>
      </c>
      <c r="F169" s="20">
        <v>0</v>
      </c>
      <c r="G169" s="20">
        <v>0</v>
      </c>
      <c r="H169" s="20">
        <v>0</v>
      </c>
      <c r="I169" s="20">
        <v>0</v>
      </c>
      <c r="J169" s="20">
        <v>0</v>
      </c>
      <c r="K169" s="20">
        <v>0</v>
      </c>
      <c r="L169" s="20">
        <v>0</v>
      </c>
      <c r="M169" s="20"/>
      <c r="N169" s="20">
        <v>7000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81395</v>
      </c>
      <c r="V169" s="21">
        <f t="shared" si="15"/>
        <v>0</v>
      </c>
      <c r="W169" s="21">
        <f t="shared" si="13"/>
        <v>81395</v>
      </c>
      <c r="X169" s="20"/>
      <c r="Y169" s="21">
        <f t="shared" si="14"/>
        <v>81395</v>
      </c>
      <c r="AA169">
        <f t="shared" si="16"/>
        <v>1</v>
      </c>
    </row>
    <row r="170" spans="1:27" ht="15.75" hidden="1" thickBot="1" x14ac:dyDescent="0.3">
      <c r="A170" s="18"/>
      <c r="B170" s="19" t="s">
        <v>42</v>
      </c>
      <c r="C170" s="20">
        <v>0</v>
      </c>
      <c r="D170" s="20">
        <v>0</v>
      </c>
      <c r="E170" s="20">
        <v>0</v>
      </c>
      <c r="F170" s="20">
        <v>0</v>
      </c>
      <c r="G170" s="20">
        <v>0</v>
      </c>
      <c r="H170" s="20">
        <v>0</v>
      </c>
      <c r="I170" s="20">
        <v>0</v>
      </c>
      <c r="J170" s="20">
        <v>0</v>
      </c>
      <c r="K170" s="20">
        <v>0</v>
      </c>
      <c r="L170" s="20">
        <v>0</v>
      </c>
      <c r="M170" s="20"/>
      <c r="N170" s="20">
        <v>7000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81395</v>
      </c>
      <c r="V170" s="21">
        <f t="shared" si="15"/>
        <v>81395</v>
      </c>
      <c r="W170" s="21">
        <f t="shared" si="13"/>
        <v>162790</v>
      </c>
      <c r="X170" s="20">
        <v>162790</v>
      </c>
      <c r="Y170" s="21">
        <f t="shared" si="14"/>
        <v>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0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0">
        <v>0</v>
      </c>
      <c r="K171" s="20">
        <v>0</v>
      </c>
      <c r="L171" s="20">
        <v>0</v>
      </c>
      <c r="M171" s="20"/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81395</v>
      </c>
      <c r="V171" s="21">
        <f t="shared" si="15"/>
        <v>0</v>
      </c>
      <c r="W171" s="21">
        <f t="shared" si="13"/>
        <v>81395</v>
      </c>
      <c r="X171" s="20"/>
      <c r="Y171" s="21">
        <f t="shared" si="14"/>
        <v>81395</v>
      </c>
      <c r="AA171">
        <f t="shared" si="16"/>
        <v>1</v>
      </c>
    </row>
    <row r="172" spans="1:27" ht="15.75" hidden="1" thickBot="1" x14ac:dyDescent="0.3">
      <c r="A172" s="18"/>
      <c r="B172" s="19" t="s">
        <v>44</v>
      </c>
      <c r="C172" s="20">
        <v>0</v>
      </c>
      <c r="D172" s="20">
        <v>0</v>
      </c>
      <c r="E172" s="20">
        <v>0</v>
      </c>
      <c r="F172" s="20">
        <v>0</v>
      </c>
      <c r="G172" s="20">
        <v>0</v>
      </c>
      <c r="H172" s="20">
        <v>0</v>
      </c>
      <c r="I172" s="20">
        <v>0</v>
      </c>
      <c r="J172" s="20">
        <v>0</v>
      </c>
      <c r="K172" s="20">
        <v>0</v>
      </c>
      <c r="L172" s="20">
        <v>0</v>
      </c>
      <c r="M172" s="20"/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81395</v>
      </c>
      <c r="V172" s="21">
        <f t="shared" si="15"/>
        <v>81395</v>
      </c>
      <c r="W172" s="21">
        <f t="shared" si="13"/>
        <v>162790</v>
      </c>
      <c r="X172" s="20">
        <v>162790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0">
        <v>0</v>
      </c>
      <c r="K173" s="20">
        <v>0</v>
      </c>
      <c r="L173" s="20">
        <v>0</v>
      </c>
      <c r="M173" s="20"/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81395</v>
      </c>
      <c r="V173" s="21">
        <f t="shared" si="15"/>
        <v>0</v>
      </c>
      <c r="W173" s="21">
        <f t="shared" si="13"/>
        <v>81395</v>
      </c>
      <c r="X173" s="20"/>
      <c r="Y173" s="21">
        <f t="shared" si="14"/>
        <v>81395</v>
      </c>
      <c r="AA173">
        <f t="shared" si="16"/>
        <v>1</v>
      </c>
    </row>
    <row r="174" spans="1:27" ht="15.75" hidden="1" thickBot="1" x14ac:dyDescent="0.3">
      <c r="A174" s="18"/>
      <c r="B174" s="19" t="s">
        <v>46</v>
      </c>
      <c r="C174" s="20">
        <v>0</v>
      </c>
      <c r="D174" s="20">
        <v>0</v>
      </c>
      <c r="E174" s="20">
        <v>0</v>
      </c>
      <c r="F174" s="20">
        <v>0</v>
      </c>
      <c r="G174" s="20">
        <v>0</v>
      </c>
      <c r="H174" s="20">
        <v>0</v>
      </c>
      <c r="I174" s="20">
        <v>0</v>
      </c>
      <c r="J174" s="20">
        <v>0</v>
      </c>
      <c r="K174" s="20">
        <v>0</v>
      </c>
      <c r="L174" s="20">
        <v>0</v>
      </c>
      <c r="M174" s="20"/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81395</v>
      </c>
      <c r="V174" s="21">
        <f t="shared" si="15"/>
        <v>81395</v>
      </c>
      <c r="W174" s="21">
        <f t="shared" si="13"/>
        <v>162790</v>
      </c>
      <c r="X174" s="20">
        <v>162790</v>
      </c>
      <c r="Y174" s="21">
        <f t="shared" si="14"/>
        <v>0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39">
        <v>0</v>
      </c>
      <c r="D175" s="39">
        <v>0</v>
      </c>
      <c r="E175" s="39">
        <v>0</v>
      </c>
      <c r="F175" s="39">
        <v>0</v>
      </c>
      <c r="G175" s="39">
        <v>0</v>
      </c>
      <c r="H175" s="39">
        <v>0</v>
      </c>
      <c r="I175" s="39">
        <v>0</v>
      </c>
      <c r="J175" s="39">
        <v>0</v>
      </c>
      <c r="K175" s="44">
        <f>IF(J175&lt;=120,559,IF(AND(J175&gt;=121,J175&lt;=150),739,IF(AND(J175&gt;=151,J175&lt;=200),1279,IF(J175&gt;=201,2359,))))</f>
        <v>559</v>
      </c>
      <c r="L175" s="39">
        <f>IF(K175=559,K175*J175,IF(K175=739,120*559+(J175-120)*739,IF(K175=1279,120*559+30*739+(J175-150)*1279,IF(K175=2359,120*559+30*739+50*1279+(J175-200)*2359,))))</f>
        <v>0</v>
      </c>
      <c r="M175" s="69">
        <v>3731</v>
      </c>
      <c r="N175" s="69">
        <v>7000</v>
      </c>
      <c r="O175" s="41"/>
      <c r="P175" s="41"/>
      <c r="Q175" s="69">
        <v>0</v>
      </c>
      <c r="R175" s="69">
        <v>0</v>
      </c>
      <c r="S175" s="69">
        <v>76410</v>
      </c>
      <c r="T175" s="69"/>
      <c r="U175" s="69">
        <f t="shared" si="17"/>
        <v>87141</v>
      </c>
      <c r="V175" s="41">
        <f t="shared" si="15"/>
        <v>0</v>
      </c>
      <c r="W175" s="41">
        <f t="shared" si="13"/>
        <v>87141</v>
      </c>
      <c r="X175" s="42"/>
      <c r="Y175" s="41">
        <f t="shared" si="14"/>
        <v>87141</v>
      </c>
      <c r="AA175">
        <f t="shared" si="16"/>
        <v>1</v>
      </c>
    </row>
    <row r="176" spans="1:27" hidden="1" x14ac:dyDescent="0.25">
      <c r="A176" s="18"/>
      <c r="B176" s="43" t="s">
        <v>36</v>
      </c>
      <c r="C176" s="44">
        <v>0</v>
      </c>
      <c r="D176" s="44">
        <v>0</v>
      </c>
      <c r="E176" s="44">
        <v>0</v>
      </c>
      <c r="F176" s="44">
        <v>0</v>
      </c>
      <c r="G176" s="44">
        <v>0</v>
      </c>
      <c r="H176" s="44">
        <v>0</v>
      </c>
      <c r="I176" s="44">
        <v>0</v>
      </c>
      <c r="J176" s="44">
        <v>0</v>
      </c>
      <c r="K176" s="44">
        <f>IF(J176&lt;=120,559,IF(AND(J176&gt;=121,J176&lt;=150),739,IF(AND(J176&gt;=151,J176&lt;=200),1279,IF(J176&gt;=201,2359,))))</f>
        <v>559</v>
      </c>
      <c r="L176" s="44">
        <f t="shared" ref="L176:L186" si="18">IF(K176=559,K176*J176,IF(K176=739,120*559+(J176-120)*739,IF(K176=1279,120*559+30*739+(J176-150)*1279,IF(K176=2359,120*559+30*739+50*1279+(J176-200)*2359,))))</f>
        <v>0</v>
      </c>
      <c r="M176" s="70">
        <v>3731</v>
      </c>
      <c r="N176" s="70">
        <v>7000</v>
      </c>
      <c r="O176" s="46"/>
      <c r="P176" s="46"/>
      <c r="Q176" s="70">
        <v>0</v>
      </c>
      <c r="R176" s="70">
        <v>0</v>
      </c>
      <c r="S176" s="70">
        <v>76410</v>
      </c>
      <c r="T176" s="70"/>
      <c r="U176" s="70">
        <f t="shared" si="17"/>
        <v>87141</v>
      </c>
      <c r="V176" s="46">
        <f t="shared" si="15"/>
        <v>87141</v>
      </c>
      <c r="W176" s="46">
        <f t="shared" si="13"/>
        <v>174282</v>
      </c>
      <c r="X176" s="47">
        <v>174282</v>
      </c>
      <c r="Y176" s="46">
        <f t="shared" si="14"/>
        <v>0</v>
      </c>
      <c r="AA176">
        <f t="shared" si="16"/>
        <v>0</v>
      </c>
    </row>
    <row r="177" spans="1:28" hidden="1" x14ac:dyDescent="0.25">
      <c r="A177" s="18"/>
      <c r="B177" s="43" t="s">
        <v>37</v>
      </c>
      <c r="C177" s="44">
        <v>0</v>
      </c>
      <c r="D177" s="44">
        <v>0</v>
      </c>
      <c r="E177" s="44">
        <v>0</v>
      </c>
      <c r="F177" s="44">
        <v>0</v>
      </c>
      <c r="G177" s="44">
        <v>0</v>
      </c>
      <c r="H177" s="44">
        <v>0</v>
      </c>
      <c r="I177" s="44">
        <v>0</v>
      </c>
      <c r="J177" s="44">
        <v>0</v>
      </c>
      <c r="K177" s="44">
        <f t="shared" ref="K177:K182" si="19">IF(J177&lt;=120,559,IF(AND(J177&gt;=121,J177&lt;=150),739,IF(AND(J177&gt;=151,J177&lt;=200),1279,IF(J177&gt;=201,2359,))))</f>
        <v>559</v>
      </c>
      <c r="L177" s="44">
        <f t="shared" si="18"/>
        <v>0</v>
      </c>
      <c r="M177" s="70">
        <v>3731</v>
      </c>
      <c r="N177" s="70">
        <v>7000</v>
      </c>
      <c r="O177" s="46"/>
      <c r="P177" s="46"/>
      <c r="Q177" s="70">
        <v>0</v>
      </c>
      <c r="R177" s="70">
        <v>0</v>
      </c>
      <c r="S177" s="70">
        <v>76410</v>
      </c>
      <c r="T177" s="70"/>
      <c r="U177" s="70">
        <f t="shared" si="17"/>
        <v>87141</v>
      </c>
      <c r="V177" s="46">
        <f t="shared" si="15"/>
        <v>0</v>
      </c>
      <c r="W177" s="46">
        <f t="shared" si="13"/>
        <v>87141</v>
      </c>
      <c r="X177" s="47">
        <v>87141</v>
      </c>
      <c r="Y177" s="46">
        <f t="shared" si="14"/>
        <v>0</v>
      </c>
      <c r="AA177">
        <f t="shared" si="16"/>
        <v>0</v>
      </c>
    </row>
    <row r="178" spans="1:28" hidden="1" x14ac:dyDescent="0.25">
      <c r="A178" s="18"/>
      <c r="B178" s="43" t="s">
        <v>38</v>
      </c>
      <c r="C178" s="44">
        <v>0</v>
      </c>
      <c r="D178" s="44">
        <v>0</v>
      </c>
      <c r="E178" s="44">
        <v>0</v>
      </c>
      <c r="F178" s="44">
        <v>0</v>
      </c>
      <c r="G178" s="44">
        <v>0</v>
      </c>
      <c r="H178" s="44">
        <v>0</v>
      </c>
      <c r="I178" s="44">
        <v>0</v>
      </c>
      <c r="J178" s="44">
        <v>0</v>
      </c>
      <c r="K178" s="44">
        <f t="shared" si="19"/>
        <v>559</v>
      </c>
      <c r="L178" s="44">
        <f t="shared" si="18"/>
        <v>0</v>
      </c>
      <c r="M178" s="70">
        <v>3731</v>
      </c>
      <c r="N178" s="70">
        <v>7000</v>
      </c>
      <c r="O178" s="46"/>
      <c r="P178" s="46"/>
      <c r="Q178" s="70">
        <v>0</v>
      </c>
      <c r="R178" s="70">
        <v>0</v>
      </c>
      <c r="S178" s="70">
        <v>76410</v>
      </c>
      <c r="T178" s="70"/>
      <c r="U178" s="70">
        <f t="shared" si="17"/>
        <v>87141</v>
      </c>
      <c r="V178" s="46">
        <f t="shared" si="15"/>
        <v>0</v>
      </c>
      <c r="W178" s="46">
        <f t="shared" si="13"/>
        <v>87141</v>
      </c>
      <c r="X178" s="47">
        <v>87141</v>
      </c>
      <c r="Y178" s="46">
        <f t="shared" si="14"/>
        <v>0</v>
      </c>
      <c r="AA178">
        <f t="shared" si="16"/>
        <v>0</v>
      </c>
    </row>
    <row r="179" spans="1:28" hidden="1" x14ac:dyDescent="0.25">
      <c r="A179" s="18"/>
      <c r="B179" s="43" t="s">
        <v>39</v>
      </c>
      <c r="C179" s="44">
        <v>0</v>
      </c>
      <c r="D179" s="44">
        <v>0</v>
      </c>
      <c r="E179" s="44">
        <v>0</v>
      </c>
      <c r="F179" s="44">
        <v>0</v>
      </c>
      <c r="G179" s="44">
        <v>0</v>
      </c>
      <c r="H179" s="44">
        <v>0</v>
      </c>
      <c r="I179" s="44">
        <v>0</v>
      </c>
      <c r="J179" s="44">
        <v>0</v>
      </c>
      <c r="K179" s="44">
        <f t="shared" si="19"/>
        <v>559</v>
      </c>
      <c r="L179" s="44">
        <f t="shared" si="18"/>
        <v>0</v>
      </c>
      <c r="M179" s="70">
        <v>3731</v>
      </c>
      <c r="N179" s="70">
        <v>7000</v>
      </c>
      <c r="O179" s="46"/>
      <c r="P179" s="46"/>
      <c r="Q179" s="70">
        <v>0</v>
      </c>
      <c r="R179" s="70">
        <v>0</v>
      </c>
      <c r="S179" s="70">
        <v>76410</v>
      </c>
      <c r="T179" s="70"/>
      <c r="U179" s="70">
        <f t="shared" si="17"/>
        <v>87141</v>
      </c>
      <c r="V179" s="46">
        <f t="shared" si="15"/>
        <v>0</v>
      </c>
      <c r="W179" s="46">
        <f t="shared" si="13"/>
        <v>87141</v>
      </c>
      <c r="X179" s="47">
        <v>87141</v>
      </c>
      <c r="Y179" s="46">
        <f t="shared" si="14"/>
        <v>0</v>
      </c>
      <c r="AA179">
        <f t="shared" si="16"/>
        <v>0</v>
      </c>
    </row>
    <row r="180" spans="1:28" hidden="1" x14ac:dyDescent="0.25">
      <c r="A180" s="18"/>
      <c r="B180" s="43" t="s">
        <v>40</v>
      </c>
      <c r="C180" s="44">
        <v>0</v>
      </c>
      <c r="D180" s="44">
        <v>0</v>
      </c>
      <c r="E180" s="44">
        <v>0</v>
      </c>
      <c r="F180" s="44">
        <v>0</v>
      </c>
      <c r="G180" s="44">
        <v>0</v>
      </c>
      <c r="H180" s="44">
        <v>0</v>
      </c>
      <c r="I180" s="44">
        <v>0</v>
      </c>
      <c r="J180" s="44">
        <v>0</v>
      </c>
      <c r="K180" s="44">
        <f t="shared" si="19"/>
        <v>559</v>
      </c>
      <c r="L180" s="44">
        <f t="shared" si="18"/>
        <v>0</v>
      </c>
      <c r="M180" s="70">
        <v>3731</v>
      </c>
      <c r="N180" s="70">
        <v>7000</v>
      </c>
      <c r="O180" s="46"/>
      <c r="P180" s="46"/>
      <c r="Q180" s="70">
        <v>0</v>
      </c>
      <c r="R180" s="70">
        <v>0</v>
      </c>
      <c r="S180" s="70">
        <v>76410</v>
      </c>
      <c r="T180" s="70"/>
      <c r="U180" s="70">
        <f t="shared" si="17"/>
        <v>87141</v>
      </c>
      <c r="V180" s="46">
        <f t="shared" si="15"/>
        <v>0</v>
      </c>
      <c r="W180" s="46">
        <f t="shared" si="13"/>
        <v>87141</v>
      </c>
      <c r="X180" s="47">
        <v>87141</v>
      </c>
      <c r="Y180" s="46">
        <f t="shared" si="14"/>
        <v>0</v>
      </c>
      <c r="AA180">
        <f t="shared" si="16"/>
        <v>0</v>
      </c>
    </row>
    <row r="181" spans="1:28" hidden="1" x14ac:dyDescent="0.25">
      <c r="A181" s="18"/>
      <c r="B181" s="43" t="s">
        <v>41</v>
      </c>
      <c r="C181" s="44">
        <v>0</v>
      </c>
      <c r="D181" s="44">
        <v>0</v>
      </c>
      <c r="E181" s="44">
        <v>0</v>
      </c>
      <c r="F181" s="44">
        <v>0</v>
      </c>
      <c r="G181" s="44">
        <v>0</v>
      </c>
      <c r="H181" s="44">
        <v>0</v>
      </c>
      <c r="I181" s="44">
        <v>0</v>
      </c>
      <c r="J181" s="44">
        <v>0</v>
      </c>
      <c r="K181" s="44">
        <f t="shared" si="19"/>
        <v>559</v>
      </c>
      <c r="L181" s="44">
        <f t="shared" si="18"/>
        <v>0</v>
      </c>
      <c r="M181" s="70">
        <v>3731</v>
      </c>
      <c r="N181" s="70">
        <v>7000</v>
      </c>
      <c r="O181" s="46"/>
      <c r="P181" s="46"/>
      <c r="Q181" s="70">
        <v>0</v>
      </c>
      <c r="R181" s="70">
        <v>0</v>
      </c>
      <c r="S181" s="70">
        <v>76410</v>
      </c>
      <c r="T181" s="70"/>
      <c r="U181" s="70">
        <f t="shared" si="17"/>
        <v>87141</v>
      </c>
      <c r="V181" s="46">
        <f t="shared" si="15"/>
        <v>0</v>
      </c>
      <c r="W181" s="46">
        <f t="shared" si="13"/>
        <v>87141</v>
      </c>
      <c r="X181" s="47"/>
      <c r="Y181" s="46">
        <f t="shared" si="14"/>
        <v>87141</v>
      </c>
      <c r="AA181">
        <f t="shared" si="16"/>
        <v>1</v>
      </c>
    </row>
    <row r="182" spans="1:28" hidden="1" x14ac:dyDescent="0.25">
      <c r="A182" s="18"/>
      <c r="B182" s="43" t="s">
        <v>42</v>
      </c>
      <c r="C182" s="44">
        <v>0</v>
      </c>
      <c r="D182" s="44">
        <v>0</v>
      </c>
      <c r="E182" s="44">
        <v>0</v>
      </c>
      <c r="F182" s="44">
        <v>0</v>
      </c>
      <c r="G182" s="44">
        <v>0</v>
      </c>
      <c r="H182" s="44">
        <v>0</v>
      </c>
      <c r="I182" s="44">
        <v>0</v>
      </c>
      <c r="J182" s="44">
        <v>0</v>
      </c>
      <c r="K182" s="44">
        <f t="shared" si="19"/>
        <v>559</v>
      </c>
      <c r="L182" s="44">
        <f t="shared" si="18"/>
        <v>0</v>
      </c>
      <c r="M182" s="70">
        <v>3731</v>
      </c>
      <c r="N182" s="70">
        <v>7981</v>
      </c>
      <c r="O182" s="46"/>
      <c r="P182" s="46"/>
      <c r="Q182" s="70">
        <v>0</v>
      </c>
      <c r="R182" s="70">
        <v>0</v>
      </c>
      <c r="S182" s="70">
        <v>76410</v>
      </c>
      <c r="T182" s="70"/>
      <c r="U182" s="70">
        <f t="shared" si="17"/>
        <v>88122</v>
      </c>
      <c r="V182" s="46">
        <f t="shared" si="15"/>
        <v>87141</v>
      </c>
      <c r="W182" s="46">
        <f t="shared" si="13"/>
        <v>175263</v>
      </c>
      <c r="X182" s="47">
        <v>174282</v>
      </c>
      <c r="Y182" s="46">
        <f t="shared" si="14"/>
        <v>981</v>
      </c>
      <c r="AA182">
        <f t="shared" si="16"/>
        <v>0</v>
      </c>
    </row>
    <row r="183" spans="1:28" hidden="1" x14ac:dyDescent="0.25">
      <c r="A183" s="18"/>
      <c r="B183" s="43" t="s">
        <v>43</v>
      </c>
      <c r="C183" s="44">
        <v>0</v>
      </c>
      <c r="D183" s="44">
        <v>0</v>
      </c>
      <c r="E183" s="44">
        <v>0</v>
      </c>
      <c r="F183" s="44">
        <v>0</v>
      </c>
      <c r="G183" s="44">
        <v>0</v>
      </c>
      <c r="H183" s="44">
        <v>0</v>
      </c>
      <c r="I183" s="44">
        <v>0</v>
      </c>
      <c r="J183" s="44">
        <v>0</v>
      </c>
      <c r="K183" s="44">
        <v>0</v>
      </c>
      <c r="L183" s="44">
        <f t="shared" si="18"/>
        <v>0</v>
      </c>
      <c r="M183" s="70">
        <v>3731</v>
      </c>
      <c r="N183" s="70">
        <v>7997</v>
      </c>
      <c r="O183" s="46"/>
      <c r="P183" s="46"/>
      <c r="Q183" s="70">
        <v>0</v>
      </c>
      <c r="R183" s="70">
        <v>0</v>
      </c>
      <c r="S183" s="70">
        <v>76410</v>
      </c>
      <c r="T183" s="70"/>
      <c r="U183" s="70">
        <f t="shared" si="17"/>
        <v>88138</v>
      </c>
      <c r="V183" s="46">
        <f t="shared" si="15"/>
        <v>981</v>
      </c>
      <c r="W183" s="46">
        <f t="shared" si="13"/>
        <v>89119</v>
      </c>
      <c r="X183" s="44"/>
      <c r="Y183" s="46">
        <f t="shared" si="14"/>
        <v>89119</v>
      </c>
    </row>
    <row r="184" spans="1:28" hidden="1" x14ac:dyDescent="0.25">
      <c r="A184" s="18"/>
      <c r="B184" s="43" t="s">
        <v>44</v>
      </c>
      <c r="C184" s="44">
        <v>0</v>
      </c>
      <c r="D184" s="44">
        <v>0</v>
      </c>
      <c r="E184" s="44">
        <v>0</v>
      </c>
      <c r="F184" s="44">
        <v>0</v>
      </c>
      <c r="G184" s="44">
        <v>0</v>
      </c>
      <c r="H184" s="44">
        <v>0</v>
      </c>
      <c r="I184" s="44">
        <v>0</v>
      </c>
      <c r="J184" s="44">
        <v>0</v>
      </c>
      <c r="K184" s="44">
        <v>0</v>
      </c>
      <c r="L184" s="44">
        <f t="shared" si="18"/>
        <v>0</v>
      </c>
      <c r="M184" s="70">
        <v>3731</v>
      </c>
      <c r="N184" s="70">
        <v>7990</v>
      </c>
      <c r="O184" s="46"/>
      <c r="P184" s="46"/>
      <c r="Q184" s="70">
        <v>0</v>
      </c>
      <c r="R184" s="70">
        <v>0</v>
      </c>
      <c r="S184" s="70">
        <v>76410</v>
      </c>
      <c r="T184" s="70"/>
      <c r="U184" s="70">
        <f t="shared" si="17"/>
        <v>88131</v>
      </c>
      <c r="V184" s="46">
        <f t="shared" si="15"/>
        <v>89119</v>
      </c>
      <c r="W184" s="46">
        <f t="shared" si="13"/>
        <v>177250</v>
      </c>
      <c r="X184" s="73">
        <v>177250</v>
      </c>
      <c r="Y184" s="46">
        <f t="shared" si="14"/>
        <v>0</v>
      </c>
    </row>
    <row r="185" spans="1:28" hidden="1" x14ac:dyDescent="0.25">
      <c r="A185" s="18"/>
      <c r="B185" s="43" t="s">
        <v>45</v>
      </c>
      <c r="C185" s="44">
        <v>0</v>
      </c>
      <c r="D185" s="44">
        <v>0</v>
      </c>
      <c r="E185" s="44">
        <v>0</v>
      </c>
      <c r="F185" s="44">
        <v>0</v>
      </c>
      <c r="G185" s="44">
        <v>0</v>
      </c>
      <c r="H185" s="44">
        <v>0</v>
      </c>
      <c r="I185" s="44">
        <v>0</v>
      </c>
      <c r="J185" s="44">
        <v>0</v>
      </c>
      <c r="K185" s="44">
        <v>0</v>
      </c>
      <c r="L185" s="44">
        <f t="shared" si="18"/>
        <v>0</v>
      </c>
      <c r="M185" s="70">
        <v>3731</v>
      </c>
      <c r="N185" s="70">
        <v>8019</v>
      </c>
      <c r="O185" s="46"/>
      <c r="P185" s="46"/>
      <c r="Q185" s="70">
        <v>0</v>
      </c>
      <c r="R185" s="70">
        <v>0</v>
      </c>
      <c r="S185" s="70">
        <v>76410</v>
      </c>
      <c r="T185" s="70"/>
      <c r="U185" s="70">
        <f t="shared" si="17"/>
        <v>88160</v>
      </c>
      <c r="V185" s="46">
        <f t="shared" si="15"/>
        <v>0</v>
      </c>
      <c r="W185" s="46">
        <f t="shared" si="13"/>
        <v>88160</v>
      </c>
      <c r="X185" s="73"/>
      <c r="Y185" s="46">
        <f t="shared" si="14"/>
        <v>88160</v>
      </c>
    </row>
    <row r="186" spans="1:28" ht="15.75" hidden="1" thickBot="1" x14ac:dyDescent="0.3">
      <c r="A186" s="18"/>
      <c r="B186" s="83" t="s">
        <v>46</v>
      </c>
      <c r="C186" s="84">
        <v>0</v>
      </c>
      <c r="D186" s="84">
        <v>0</v>
      </c>
      <c r="E186" s="84">
        <v>0</v>
      </c>
      <c r="F186" s="84">
        <v>0</v>
      </c>
      <c r="G186" s="84">
        <v>0</v>
      </c>
      <c r="H186" s="84">
        <v>0</v>
      </c>
      <c r="I186" s="84">
        <v>0</v>
      </c>
      <c r="J186" s="84">
        <v>0</v>
      </c>
      <c r="K186" s="84">
        <v>0</v>
      </c>
      <c r="L186" s="84">
        <f t="shared" si="18"/>
        <v>0</v>
      </c>
      <c r="M186" s="35">
        <v>3731</v>
      </c>
      <c r="N186" s="35">
        <v>8039</v>
      </c>
      <c r="O186" s="46"/>
      <c r="P186" s="46"/>
      <c r="Q186" s="35">
        <v>0</v>
      </c>
      <c r="R186" s="35">
        <v>0</v>
      </c>
      <c r="S186" s="35">
        <v>76410</v>
      </c>
      <c r="T186" s="35"/>
      <c r="U186" s="35">
        <f t="shared" si="17"/>
        <v>88180</v>
      </c>
      <c r="V186" s="36">
        <f t="shared" si="15"/>
        <v>88160</v>
      </c>
      <c r="W186" s="36">
        <f t="shared" si="13"/>
        <v>176340</v>
      </c>
      <c r="X186" s="85">
        <v>176340</v>
      </c>
      <c r="Y186" s="36">
        <f t="shared" si="14"/>
        <v>0</v>
      </c>
    </row>
    <row r="187" spans="1:28" hidden="1" x14ac:dyDescent="0.25">
      <c r="A187">
        <v>2018</v>
      </c>
      <c r="B187" s="38" t="s">
        <v>35</v>
      </c>
      <c r="C187" s="39">
        <v>0</v>
      </c>
      <c r="D187" s="39">
        <v>0</v>
      </c>
      <c r="E187" s="39">
        <v>0</v>
      </c>
      <c r="F187" s="39">
        <v>0</v>
      </c>
      <c r="G187" s="39">
        <v>0</v>
      </c>
      <c r="H187" s="39">
        <v>0</v>
      </c>
      <c r="I187" s="39">
        <v>0</v>
      </c>
      <c r="J187" s="39">
        <v>0</v>
      </c>
      <c r="K187" s="39">
        <v>0</v>
      </c>
      <c r="L187" s="39">
        <f t="shared" ref="L187:L196" si="20">IF(K187=559,K187*J187,IF(K187=739,120*559+(J187-120)*739,IF(K187=1279,120*559+30*739+(J187-150)*1279,IF(K187=2359,120*559+30*739+50*1279+(J187-200)*2359,))))</f>
        <v>0</v>
      </c>
      <c r="M187" s="69">
        <v>3731</v>
      </c>
      <c r="N187" s="69">
        <v>8047</v>
      </c>
      <c r="O187" s="41"/>
      <c r="P187" s="41"/>
      <c r="Q187" s="69">
        <v>0</v>
      </c>
      <c r="R187" s="69">
        <v>0</v>
      </c>
      <c r="S187" s="69">
        <v>78144</v>
      </c>
      <c r="T187" s="69"/>
      <c r="U187" s="69">
        <f t="shared" si="17"/>
        <v>89922</v>
      </c>
      <c r="V187" s="41">
        <f t="shared" ref="V187:V196" si="21">Y186</f>
        <v>0</v>
      </c>
      <c r="W187" s="41">
        <f t="shared" ref="W187:W196" si="22">U187+V187</f>
        <v>89922</v>
      </c>
      <c r="X187" s="74">
        <v>89922</v>
      </c>
      <c r="Y187" s="41">
        <f t="shared" ref="Y187:Y196" si="23">W187-X187</f>
        <v>0</v>
      </c>
    </row>
    <row r="188" spans="1:28" hidden="1" x14ac:dyDescent="0.25">
      <c r="B188" s="43" t="s">
        <v>36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4">
        <v>0</v>
      </c>
      <c r="J188" s="44">
        <v>0</v>
      </c>
      <c r="K188" s="44">
        <v>0</v>
      </c>
      <c r="L188" s="44">
        <f t="shared" si="20"/>
        <v>0</v>
      </c>
      <c r="M188" s="70">
        <v>3731</v>
      </c>
      <c r="N188" s="70">
        <v>8077</v>
      </c>
      <c r="O188" s="46"/>
      <c r="P188" s="46"/>
      <c r="Q188" s="70">
        <v>0</v>
      </c>
      <c r="R188" s="70">
        <v>0</v>
      </c>
      <c r="S188" s="70">
        <v>78144</v>
      </c>
      <c r="T188" s="70"/>
      <c r="U188" s="70">
        <f t="shared" si="17"/>
        <v>89952</v>
      </c>
      <c r="V188" s="46">
        <f t="shared" si="21"/>
        <v>0</v>
      </c>
      <c r="W188" s="46">
        <f t="shared" si="22"/>
        <v>89952</v>
      </c>
      <c r="X188" s="73">
        <v>89952</v>
      </c>
      <c r="Y188" s="46">
        <f t="shared" si="23"/>
        <v>0</v>
      </c>
      <c r="Z188" s="2"/>
      <c r="AA188" s="1"/>
      <c r="AB188" s="1"/>
    </row>
    <row r="189" spans="1:28" hidden="1" x14ac:dyDescent="0.25">
      <c r="B189" s="43" t="s">
        <v>37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4">
        <v>0</v>
      </c>
      <c r="J189" s="44">
        <v>0</v>
      </c>
      <c r="K189" s="44">
        <v>0</v>
      </c>
      <c r="L189" s="44">
        <f t="shared" si="20"/>
        <v>0</v>
      </c>
      <c r="M189" s="70">
        <v>3731</v>
      </c>
      <c r="N189" s="70">
        <v>8090</v>
      </c>
      <c r="O189" s="46"/>
      <c r="P189" s="46"/>
      <c r="Q189" s="70">
        <v>0</v>
      </c>
      <c r="R189" s="70">
        <v>0</v>
      </c>
      <c r="S189" s="70">
        <v>78144</v>
      </c>
      <c r="T189" s="70"/>
      <c r="U189" s="70">
        <f t="shared" si="17"/>
        <v>89965</v>
      </c>
      <c r="V189" s="46">
        <f t="shared" si="21"/>
        <v>0</v>
      </c>
      <c r="W189" s="46">
        <f t="shared" si="22"/>
        <v>89965</v>
      </c>
      <c r="X189" s="73"/>
      <c r="Y189" s="46">
        <f t="shared" si="23"/>
        <v>89965</v>
      </c>
      <c r="Z189" s="2"/>
      <c r="AA189" s="1"/>
      <c r="AB189" s="1"/>
    </row>
    <row r="190" spans="1:28" hidden="1" x14ac:dyDescent="0.25">
      <c r="B190" s="43" t="s">
        <v>38</v>
      </c>
      <c r="C190" s="44">
        <v>0</v>
      </c>
      <c r="D190" s="44">
        <v>0</v>
      </c>
      <c r="E190" s="44">
        <v>0</v>
      </c>
      <c r="F190" s="44">
        <v>0</v>
      </c>
      <c r="G190" s="44">
        <v>0</v>
      </c>
      <c r="H190" s="44">
        <v>0</v>
      </c>
      <c r="I190" s="44">
        <v>0</v>
      </c>
      <c r="J190" s="44">
        <v>0</v>
      </c>
      <c r="K190" s="44">
        <v>0</v>
      </c>
      <c r="L190" s="44">
        <f t="shared" si="20"/>
        <v>0</v>
      </c>
      <c r="M190" s="70">
        <v>3731</v>
      </c>
      <c r="N190" s="70">
        <v>8101</v>
      </c>
      <c r="O190" s="46"/>
      <c r="P190" s="46"/>
      <c r="Q190" s="70">
        <v>0</v>
      </c>
      <c r="R190" s="70">
        <v>0</v>
      </c>
      <c r="S190" s="70">
        <v>78144</v>
      </c>
      <c r="T190" s="70"/>
      <c r="U190" s="70">
        <f t="shared" si="17"/>
        <v>89976</v>
      </c>
      <c r="V190" s="46">
        <f t="shared" si="21"/>
        <v>89965</v>
      </c>
      <c r="W190" s="46">
        <f t="shared" si="22"/>
        <v>179941</v>
      </c>
      <c r="X190" s="73">
        <v>179941</v>
      </c>
      <c r="Y190" s="46">
        <f t="shared" si="23"/>
        <v>0</v>
      </c>
      <c r="Z190" s="2"/>
      <c r="AA190" s="1"/>
      <c r="AB190" s="1"/>
    </row>
    <row r="191" spans="1:28" hidden="1" x14ac:dyDescent="0.25">
      <c r="B191" s="43" t="s">
        <v>39</v>
      </c>
      <c r="C191" s="44">
        <v>0</v>
      </c>
      <c r="D191" s="44">
        <v>0</v>
      </c>
      <c r="E191" s="44">
        <v>0</v>
      </c>
      <c r="F191" s="44">
        <v>0</v>
      </c>
      <c r="G191" s="44">
        <v>0</v>
      </c>
      <c r="H191" s="44">
        <v>0</v>
      </c>
      <c r="I191" s="44">
        <v>0</v>
      </c>
      <c r="J191" s="44">
        <v>0</v>
      </c>
      <c r="K191" s="44">
        <v>0</v>
      </c>
      <c r="L191" s="44">
        <f t="shared" si="20"/>
        <v>0</v>
      </c>
      <c r="M191" s="70">
        <v>3731</v>
      </c>
      <c r="N191" s="70">
        <v>8123</v>
      </c>
      <c r="O191" s="46"/>
      <c r="P191" s="46"/>
      <c r="Q191" s="70">
        <v>0</v>
      </c>
      <c r="R191" s="70">
        <v>0</v>
      </c>
      <c r="S191" s="70">
        <v>78144</v>
      </c>
      <c r="T191" s="70"/>
      <c r="U191" s="70">
        <f t="shared" si="17"/>
        <v>89998</v>
      </c>
      <c r="V191" s="46">
        <f t="shared" si="21"/>
        <v>0</v>
      </c>
      <c r="W191" s="46">
        <f t="shared" si="22"/>
        <v>89998</v>
      </c>
      <c r="X191" s="73"/>
      <c r="Y191" s="46">
        <f t="shared" si="23"/>
        <v>89998</v>
      </c>
    </row>
    <row r="192" spans="1:28" hidden="1" x14ac:dyDescent="0.25">
      <c r="B192" s="43" t="s">
        <v>40</v>
      </c>
      <c r="C192" s="44">
        <v>0</v>
      </c>
      <c r="D192" s="44">
        <v>0</v>
      </c>
      <c r="E192" s="44">
        <v>0</v>
      </c>
      <c r="F192" s="44">
        <v>0</v>
      </c>
      <c r="G192" s="44">
        <v>0</v>
      </c>
      <c r="H192" s="44">
        <v>0</v>
      </c>
      <c r="I192" s="44">
        <v>0</v>
      </c>
      <c r="J192" s="44">
        <v>0</v>
      </c>
      <c r="K192" s="44">
        <v>0</v>
      </c>
      <c r="L192" s="44">
        <f t="shared" si="20"/>
        <v>0</v>
      </c>
      <c r="M192" s="70">
        <v>3731</v>
      </c>
      <c r="N192" s="70">
        <v>8148</v>
      </c>
      <c r="O192" s="46"/>
      <c r="P192" s="46"/>
      <c r="Q192" s="70">
        <v>0</v>
      </c>
      <c r="R192" s="70">
        <v>0</v>
      </c>
      <c r="S192" s="70">
        <v>78144</v>
      </c>
      <c r="T192" s="70"/>
      <c r="U192" s="70">
        <f t="shared" si="17"/>
        <v>90023</v>
      </c>
      <c r="V192" s="46">
        <f t="shared" si="21"/>
        <v>89998</v>
      </c>
      <c r="W192" s="46">
        <f t="shared" si="22"/>
        <v>180021</v>
      </c>
      <c r="X192" s="73">
        <v>180021</v>
      </c>
      <c r="Y192" s="46">
        <f t="shared" si="23"/>
        <v>0</v>
      </c>
    </row>
    <row r="193" spans="1:25" hidden="1" x14ac:dyDescent="0.25">
      <c r="B193" s="43" t="s">
        <v>41</v>
      </c>
      <c r="C193" s="44">
        <v>0</v>
      </c>
      <c r="D193" s="44">
        <v>0</v>
      </c>
      <c r="E193" s="44">
        <v>0</v>
      </c>
      <c r="F193" s="44">
        <v>0</v>
      </c>
      <c r="G193" s="44">
        <v>0</v>
      </c>
      <c r="H193" s="44">
        <v>0</v>
      </c>
      <c r="I193" s="44">
        <v>0</v>
      </c>
      <c r="J193" s="44">
        <v>0</v>
      </c>
      <c r="K193" s="44">
        <v>0</v>
      </c>
      <c r="L193" s="44">
        <f t="shared" si="20"/>
        <v>0</v>
      </c>
      <c r="M193" s="70">
        <v>3731</v>
      </c>
      <c r="N193" s="70">
        <v>8161</v>
      </c>
      <c r="O193" s="46"/>
      <c r="P193" s="46"/>
      <c r="Q193" s="70">
        <v>0</v>
      </c>
      <c r="R193" s="70">
        <v>0</v>
      </c>
      <c r="S193" s="70">
        <v>78144</v>
      </c>
      <c r="T193" s="70"/>
      <c r="U193" s="70">
        <f t="shared" si="17"/>
        <v>90036</v>
      </c>
      <c r="V193" s="46">
        <f t="shared" si="21"/>
        <v>0</v>
      </c>
      <c r="W193" s="46">
        <f t="shared" si="22"/>
        <v>90036</v>
      </c>
      <c r="X193" s="73"/>
      <c r="Y193" s="46">
        <f t="shared" si="23"/>
        <v>90036</v>
      </c>
    </row>
    <row r="194" spans="1:25" hidden="1" x14ac:dyDescent="0.25">
      <c r="B194" s="43" t="s">
        <v>42</v>
      </c>
      <c r="C194" s="44">
        <v>0</v>
      </c>
      <c r="D194" s="44">
        <v>0</v>
      </c>
      <c r="E194" s="44">
        <v>0</v>
      </c>
      <c r="F194" s="44">
        <v>0</v>
      </c>
      <c r="G194" s="44">
        <v>0</v>
      </c>
      <c r="H194" s="44">
        <v>0</v>
      </c>
      <c r="I194" s="44">
        <v>0</v>
      </c>
      <c r="J194" s="44">
        <v>0</v>
      </c>
      <c r="K194" s="44">
        <v>0</v>
      </c>
      <c r="L194" s="44">
        <f t="shared" si="20"/>
        <v>0</v>
      </c>
      <c r="M194" s="70">
        <v>3731</v>
      </c>
      <c r="N194" s="70">
        <v>8186</v>
      </c>
      <c r="O194" s="46"/>
      <c r="P194" s="46"/>
      <c r="Q194" s="70">
        <v>0</v>
      </c>
      <c r="R194" s="70">
        <v>0</v>
      </c>
      <c r="S194" s="70">
        <v>78144</v>
      </c>
      <c r="T194" s="70"/>
      <c r="U194" s="70">
        <f t="shared" ref="U194:U222" si="24">G194+L194+M194+R194+S194+N194+Q194+T194</f>
        <v>90061</v>
      </c>
      <c r="V194" s="46">
        <f t="shared" si="21"/>
        <v>90036</v>
      </c>
      <c r="W194" s="46">
        <f t="shared" si="22"/>
        <v>180097</v>
      </c>
      <c r="X194" s="73">
        <v>180097</v>
      </c>
      <c r="Y194" s="46">
        <f t="shared" si="23"/>
        <v>0</v>
      </c>
    </row>
    <row r="195" spans="1:25" hidden="1" x14ac:dyDescent="0.25">
      <c r="B195" s="43" t="s">
        <v>43</v>
      </c>
      <c r="C195" s="44">
        <v>0</v>
      </c>
      <c r="D195" s="44">
        <v>0</v>
      </c>
      <c r="E195" s="44">
        <v>0</v>
      </c>
      <c r="F195" s="44">
        <v>0</v>
      </c>
      <c r="G195" s="44">
        <v>0</v>
      </c>
      <c r="H195" s="44">
        <v>0</v>
      </c>
      <c r="I195" s="44">
        <v>0</v>
      </c>
      <c r="J195" s="44">
        <v>0</v>
      </c>
      <c r="K195" s="44">
        <v>0</v>
      </c>
      <c r="L195" s="44">
        <f t="shared" si="20"/>
        <v>0</v>
      </c>
      <c r="M195" s="70">
        <v>3731</v>
      </c>
      <c r="N195" s="70">
        <v>8207</v>
      </c>
      <c r="O195" s="46"/>
      <c r="P195" s="46"/>
      <c r="Q195" s="70">
        <v>0</v>
      </c>
      <c r="R195" s="70">
        <v>0</v>
      </c>
      <c r="S195" s="70">
        <v>78144</v>
      </c>
      <c r="T195" s="46">
        <v>54864</v>
      </c>
      <c r="U195" s="70">
        <f t="shared" si="24"/>
        <v>144946</v>
      </c>
      <c r="V195" s="46">
        <f t="shared" si="21"/>
        <v>0</v>
      </c>
      <c r="W195" s="46">
        <f t="shared" si="22"/>
        <v>144946</v>
      </c>
      <c r="X195" s="73"/>
      <c r="Y195" s="46">
        <f t="shared" si="23"/>
        <v>144946</v>
      </c>
    </row>
    <row r="196" spans="1:25" hidden="1" x14ac:dyDescent="0.25">
      <c r="B196" s="43" t="s">
        <v>44</v>
      </c>
      <c r="C196" s="44">
        <v>0</v>
      </c>
      <c r="D196" s="44">
        <v>0</v>
      </c>
      <c r="E196" s="44">
        <v>0</v>
      </c>
      <c r="F196" s="44">
        <v>0</v>
      </c>
      <c r="G196" s="44">
        <v>0</v>
      </c>
      <c r="H196" s="44">
        <v>0</v>
      </c>
      <c r="I196" s="44">
        <v>0</v>
      </c>
      <c r="J196" s="44">
        <v>0</v>
      </c>
      <c r="K196" s="44">
        <v>0</v>
      </c>
      <c r="L196" s="44">
        <f t="shared" si="20"/>
        <v>0</v>
      </c>
      <c r="M196" s="70">
        <v>3731</v>
      </c>
      <c r="N196" s="70">
        <v>8230</v>
      </c>
      <c r="O196" s="46"/>
      <c r="P196" s="46"/>
      <c r="Q196" s="70">
        <v>0</v>
      </c>
      <c r="R196" s="70">
        <v>0</v>
      </c>
      <c r="S196" s="70">
        <v>78144</v>
      </c>
      <c r="T196" s="46">
        <v>55066</v>
      </c>
      <c r="U196" s="70">
        <f t="shared" si="24"/>
        <v>145171</v>
      </c>
      <c r="V196" s="46">
        <f t="shared" si="21"/>
        <v>144946</v>
      </c>
      <c r="W196" s="46">
        <f t="shared" si="22"/>
        <v>290117</v>
      </c>
      <c r="X196" s="73"/>
      <c r="Y196" s="46">
        <f t="shared" si="23"/>
        <v>290117</v>
      </c>
    </row>
    <row r="197" spans="1:25" hidden="1" x14ac:dyDescent="0.25">
      <c r="B197" s="43" t="s">
        <v>45</v>
      </c>
      <c r="C197" s="44">
        <v>0</v>
      </c>
      <c r="D197" s="44">
        <v>0</v>
      </c>
      <c r="E197" s="44">
        <v>0</v>
      </c>
      <c r="F197" s="44">
        <v>0</v>
      </c>
      <c r="G197" s="44">
        <v>0</v>
      </c>
      <c r="H197" s="44">
        <v>0</v>
      </c>
      <c r="I197" s="44">
        <v>0</v>
      </c>
      <c r="J197" s="44">
        <v>0</v>
      </c>
      <c r="K197" s="44">
        <v>0</v>
      </c>
      <c r="L197" s="44">
        <f t="shared" ref="L197:L198" si="25">IF(K197=559,K197*J197,IF(K197=739,120*559+(J197-120)*739,IF(K197=1279,120*559+30*739+(J197-150)*1279,IF(K197=2359,120*559+30*739+50*1279+(J197-200)*2359,))))</f>
        <v>0</v>
      </c>
      <c r="M197" s="70">
        <v>3731</v>
      </c>
      <c r="N197" s="70">
        <v>8260</v>
      </c>
      <c r="O197" s="46"/>
      <c r="P197" s="46"/>
      <c r="Q197" s="70">
        <v>0</v>
      </c>
      <c r="R197" s="70">
        <v>0</v>
      </c>
      <c r="S197" s="70">
        <v>78144</v>
      </c>
      <c r="T197" s="70"/>
      <c r="U197" s="70">
        <f t="shared" si="24"/>
        <v>90135</v>
      </c>
      <c r="V197" s="46">
        <f t="shared" ref="V197:V198" si="26">Y196</f>
        <v>290117</v>
      </c>
      <c r="W197" s="46">
        <f t="shared" ref="W197:W198" si="27">U197+V197</f>
        <v>380252</v>
      </c>
      <c r="X197" s="73">
        <v>380251</v>
      </c>
      <c r="Y197" s="46">
        <f t="shared" ref="Y197:Y198" si="28">W197-X197</f>
        <v>1</v>
      </c>
    </row>
    <row r="198" spans="1:25" ht="15.75" hidden="1" thickBot="1" x14ac:dyDescent="0.3">
      <c r="B198" s="43" t="s">
        <v>46</v>
      </c>
      <c r="C198" s="44">
        <v>0</v>
      </c>
      <c r="D198" s="44">
        <v>0</v>
      </c>
      <c r="E198" s="44">
        <v>0</v>
      </c>
      <c r="F198" s="44">
        <v>0</v>
      </c>
      <c r="G198" s="44">
        <v>0</v>
      </c>
      <c r="H198" s="44">
        <v>0</v>
      </c>
      <c r="I198" s="44">
        <v>0</v>
      </c>
      <c r="J198" s="44">
        <v>0</v>
      </c>
      <c r="K198" s="44">
        <v>0</v>
      </c>
      <c r="L198" s="44">
        <f t="shared" si="25"/>
        <v>0</v>
      </c>
      <c r="M198" s="70">
        <v>3731</v>
      </c>
      <c r="N198" s="70">
        <v>8270</v>
      </c>
      <c r="O198" s="36"/>
      <c r="P198" s="36"/>
      <c r="Q198" s="70">
        <v>0</v>
      </c>
      <c r="R198" s="70">
        <v>0</v>
      </c>
      <c r="S198" s="70">
        <v>78144</v>
      </c>
      <c r="T198" s="70"/>
      <c r="U198" s="70">
        <f t="shared" si="24"/>
        <v>90145</v>
      </c>
      <c r="V198" s="46">
        <f t="shared" si="26"/>
        <v>1</v>
      </c>
      <c r="W198" s="46">
        <f t="shared" si="27"/>
        <v>90146</v>
      </c>
      <c r="X198" s="73">
        <v>90145</v>
      </c>
      <c r="Y198" s="46">
        <f t="shared" si="28"/>
        <v>1</v>
      </c>
    </row>
    <row r="199" spans="1:25" hidden="1" x14ac:dyDescent="0.25">
      <c r="A199">
        <v>2019</v>
      </c>
      <c r="B199" s="38" t="s">
        <v>35</v>
      </c>
      <c r="C199" s="39">
        <v>0</v>
      </c>
      <c r="D199" s="39">
        <v>0</v>
      </c>
      <c r="E199" s="39">
        <v>0</v>
      </c>
      <c r="F199" s="39">
        <v>0</v>
      </c>
      <c r="G199" s="39">
        <v>0</v>
      </c>
      <c r="H199" s="39">
        <v>0</v>
      </c>
      <c r="I199" s="39">
        <v>0</v>
      </c>
      <c r="J199" s="39">
        <v>0</v>
      </c>
      <c r="K199" s="39">
        <v>0</v>
      </c>
      <c r="L199" s="39">
        <f t="shared" ref="L199:L210" si="29">IF(K199=559,K199*J199,IF(K199=739,120*559+(J199-120)*739,IF(K199=1279,120*559+30*739+(J199-150)*1279,IF(K199=2359,120*559+30*739+50*1279+(J199-200)*2359,))))</f>
        <v>0</v>
      </c>
      <c r="M199" s="69">
        <v>3828</v>
      </c>
      <c r="N199" s="69">
        <v>8264</v>
      </c>
      <c r="O199" s="41"/>
      <c r="P199" s="41"/>
      <c r="Q199" s="69">
        <v>0</v>
      </c>
      <c r="R199" s="69">
        <v>0</v>
      </c>
      <c r="S199" s="69">
        <v>80176</v>
      </c>
      <c r="T199" s="69"/>
      <c r="U199" s="69">
        <f t="shared" si="24"/>
        <v>92268</v>
      </c>
      <c r="V199" s="41">
        <f t="shared" ref="V199:V210" si="30">Y198</f>
        <v>1</v>
      </c>
      <c r="W199" s="41">
        <f t="shared" ref="W199:W210" si="31">U199+V199</f>
        <v>92269</v>
      </c>
      <c r="X199" s="74">
        <v>92269</v>
      </c>
      <c r="Y199" s="41">
        <f t="shared" ref="Y199:Y210" si="32">W199-X199</f>
        <v>0</v>
      </c>
    </row>
    <row r="200" spans="1:25" hidden="1" x14ac:dyDescent="0.25">
      <c r="B200" s="43" t="s">
        <v>36</v>
      </c>
      <c r="C200" s="44">
        <v>0</v>
      </c>
      <c r="D200" s="44">
        <v>0</v>
      </c>
      <c r="E200" s="44">
        <v>0</v>
      </c>
      <c r="F200" s="44">
        <v>0</v>
      </c>
      <c r="G200" s="44">
        <v>0</v>
      </c>
      <c r="H200" s="44">
        <v>0</v>
      </c>
      <c r="I200" s="44">
        <v>0</v>
      </c>
      <c r="J200" s="44">
        <v>0</v>
      </c>
      <c r="K200" s="44">
        <v>0</v>
      </c>
      <c r="L200" s="44">
        <f t="shared" si="29"/>
        <v>0</v>
      </c>
      <c r="M200" s="70">
        <v>3828</v>
      </c>
      <c r="N200" s="70">
        <v>8267</v>
      </c>
      <c r="O200" s="46"/>
      <c r="P200" s="46"/>
      <c r="Q200" s="70">
        <v>0</v>
      </c>
      <c r="R200" s="70">
        <v>0</v>
      </c>
      <c r="S200" s="70">
        <v>80176</v>
      </c>
      <c r="T200" s="70"/>
      <c r="U200" s="70">
        <f t="shared" si="24"/>
        <v>92271</v>
      </c>
      <c r="V200" s="46">
        <f t="shared" si="30"/>
        <v>0</v>
      </c>
      <c r="W200" s="46">
        <f t="shared" si="31"/>
        <v>92271</v>
      </c>
      <c r="X200" s="73">
        <v>92271</v>
      </c>
      <c r="Y200" s="46">
        <f t="shared" si="32"/>
        <v>0</v>
      </c>
    </row>
    <row r="201" spans="1:25" hidden="1" x14ac:dyDescent="0.25">
      <c r="B201" s="43" t="s">
        <v>37</v>
      </c>
      <c r="C201" s="44">
        <v>0</v>
      </c>
      <c r="D201" s="44">
        <v>0</v>
      </c>
      <c r="E201" s="44">
        <v>0</v>
      </c>
      <c r="F201" s="44">
        <v>0</v>
      </c>
      <c r="G201" s="44">
        <v>0</v>
      </c>
      <c r="H201" s="44">
        <v>0</v>
      </c>
      <c r="I201" s="44">
        <v>0</v>
      </c>
      <c r="J201" s="44">
        <v>0</v>
      </c>
      <c r="K201" s="44">
        <v>0</v>
      </c>
      <c r="L201" s="44">
        <f t="shared" si="29"/>
        <v>0</v>
      </c>
      <c r="M201" s="70">
        <v>3828</v>
      </c>
      <c r="N201" s="70">
        <v>8270</v>
      </c>
      <c r="O201" s="46"/>
      <c r="P201" s="46"/>
      <c r="Q201" s="70">
        <v>0</v>
      </c>
      <c r="R201" s="70">
        <v>0</v>
      </c>
      <c r="S201" s="70">
        <v>80176</v>
      </c>
      <c r="T201" s="70"/>
      <c r="U201" s="70">
        <f t="shared" si="24"/>
        <v>92274</v>
      </c>
      <c r="V201" s="46">
        <f t="shared" si="30"/>
        <v>0</v>
      </c>
      <c r="W201" s="46">
        <f t="shared" si="31"/>
        <v>92274</v>
      </c>
      <c r="X201" s="135"/>
      <c r="Y201" s="46">
        <f t="shared" si="32"/>
        <v>92274</v>
      </c>
    </row>
    <row r="202" spans="1:25" hidden="1" x14ac:dyDescent="0.25">
      <c r="B202" s="43" t="s">
        <v>38</v>
      </c>
      <c r="C202" s="44">
        <v>0</v>
      </c>
      <c r="D202" s="44">
        <v>0</v>
      </c>
      <c r="E202" s="44">
        <v>0</v>
      </c>
      <c r="F202" s="44">
        <v>0</v>
      </c>
      <c r="G202" s="44">
        <v>0</v>
      </c>
      <c r="H202" s="44">
        <v>0</v>
      </c>
      <c r="I202" s="44">
        <v>0</v>
      </c>
      <c r="J202" s="44">
        <v>0</v>
      </c>
      <c r="K202" s="44">
        <v>0</v>
      </c>
      <c r="L202" s="44">
        <f t="shared" si="29"/>
        <v>0</v>
      </c>
      <c r="M202" s="70">
        <v>3828</v>
      </c>
      <c r="N202" s="70">
        <v>8299</v>
      </c>
      <c r="O202" s="46"/>
      <c r="P202" s="46"/>
      <c r="Q202" s="70">
        <v>0</v>
      </c>
      <c r="R202" s="70">
        <v>0</v>
      </c>
      <c r="S202" s="70">
        <v>80176</v>
      </c>
      <c r="T202" s="70"/>
      <c r="U202" s="70">
        <f t="shared" si="24"/>
        <v>92303</v>
      </c>
      <c r="V202" s="46">
        <f t="shared" si="30"/>
        <v>92274</v>
      </c>
      <c r="W202" s="46">
        <f t="shared" si="31"/>
        <v>184577</v>
      </c>
      <c r="X202" s="135">
        <v>184577</v>
      </c>
      <c r="Y202" s="46">
        <f t="shared" si="32"/>
        <v>0</v>
      </c>
    </row>
    <row r="203" spans="1:25" hidden="1" x14ac:dyDescent="0.25">
      <c r="B203" s="43" t="s">
        <v>39</v>
      </c>
      <c r="C203" s="44">
        <v>0</v>
      </c>
      <c r="D203" s="44">
        <v>0</v>
      </c>
      <c r="E203" s="44">
        <v>0</v>
      </c>
      <c r="F203" s="44">
        <v>0</v>
      </c>
      <c r="G203" s="44">
        <v>0</v>
      </c>
      <c r="H203" s="44">
        <v>0</v>
      </c>
      <c r="I203" s="44">
        <v>0</v>
      </c>
      <c r="J203" s="44">
        <v>0</v>
      </c>
      <c r="K203" s="44">
        <v>0</v>
      </c>
      <c r="L203" s="44">
        <f t="shared" si="29"/>
        <v>0</v>
      </c>
      <c r="M203" s="70">
        <v>3828</v>
      </c>
      <c r="N203" s="70">
        <v>8329</v>
      </c>
      <c r="O203" s="104"/>
      <c r="P203" s="104"/>
      <c r="Q203" s="70">
        <v>0</v>
      </c>
      <c r="R203" s="70">
        <v>0</v>
      </c>
      <c r="S203" s="70">
        <v>80176</v>
      </c>
      <c r="T203" s="70"/>
      <c r="U203" s="70">
        <f t="shared" si="24"/>
        <v>92333</v>
      </c>
      <c r="V203" s="46">
        <f t="shared" si="30"/>
        <v>0</v>
      </c>
      <c r="W203" s="46">
        <f t="shared" si="31"/>
        <v>92333</v>
      </c>
      <c r="X203" s="135">
        <v>92333</v>
      </c>
      <c r="Y203" s="46">
        <f t="shared" si="32"/>
        <v>0</v>
      </c>
    </row>
    <row r="204" spans="1:25" hidden="1" x14ac:dyDescent="0.25">
      <c r="B204" s="43" t="s">
        <v>40</v>
      </c>
      <c r="C204" s="44">
        <v>0</v>
      </c>
      <c r="D204" s="44">
        <v>0</v>
      </c>
      <c r="E204" s="44">
        <v>0</v>
      </c>
      <c r="F204" s="44">
        <v>0</v>
      </c>
      <c r="G204" s="44">
        <v>0</v>
      </c>
      <c r="H204" s="44">
        <v>0</v>
      </c>
      <c r="I204" s="44">
        <v>0</v>
      </c>
      <c r="J204" s="44">
        <v>0</v>
      </c>
      <c r="K204" s="44">
        <v>0</v>
      </c>
      <c r="L204" s="44">
        <f t="shared" si="29"/>
        <v>0</v>
      </c>
      <c r="M204" s="70">
        <v>3828</v>
      </c>
      <c r="N204" s="70">
        <v>8371</v>
      </c>
      <c r="O204" s="46"/>
      <c r="P204" s="46"/>
      <c r="Q204" s="70">
        <v>0</v>
      </c>
      <c r="R204" s="70">
        <v>0</v>
      </c>
      <c r="S204" s="70">
        <v>80176</v>
      </c>
      <c r="T204" s="70"/>
      <c r="U204" s="70">
        <f t="shared" si="24"/>
        <v>92375</v>
      </c>
      <c r="V204" s="46">
        <f t="shared" si="30"/>
        <v>0</v>
      </c>
      <c r="W204" s="46">
        <f t="shared" si="31"/>
        <v>92375</v>
      </c>
      <c r="X204" s="135"/>
      <c r="Y204" s="46">
        <f t="shared" si="32"/>
        <v>92375</v>
      </c>
    </row>
    <row r="205" spans="1:25" hidden="1" x14ac:dyDescent="0.25">
      <c r="B205" s="43" t="s">
        <v>41</v>
      </c>
      <c r="C205" s="44">
        <v>0</v>
      </c>
      <c r="D205" s="44">
        <v>0</v>
      </c>
      <c r="E205" s="44">
        <v>0</v>
      </c>
      <c r="F205" s="44">
        <v>0</v>
      </c>
      <c r="G205" s="44">
        <v>0</v>
      </c>
      <c r="H205" s="44">
        <v>0</v>
      </c>
      <c r="I205" s="44">
        <v>0</v>
      </c>
      <c r="J205" s="44">
        <v>0</v>
      </c>
      <c r="K205" s="44">
        <v>0</v>
      </c>
      <c r="L205" s="44">
        <f t="shared" si="29"/>
        <v>0</v>
      </c>
      <c r="M205" s="70">
        <v>3828</v>
      </c>
      <c r="N205" s="70">
        <v>8386</v>
      </c>
      <c r="O205" s="46"/>
      <c r="P205" s="46"/>
      <c r="Q205" s="70">
        <v>0</v>
      </c>
      <c r="R205" s="70">
        <v>0</v>
      </c>
      <c r="S205" s="70">
        <v>80176</v>
      </c>
      <c r="T205" s="70"/>
      <c r="U205" s="70">
        <f t="shared" si="24"/>
        <v>92390</v>
      </c>
      <c r="V205" s="46">
        <f t="shared" si="30"/>
        <v>92375</v>
      </c>
      <c r="W205" s="46">
        <f t="shared" si="31"/>
        <v>184765</v>
      </c>
      <c r="X205" s="135">
        <v>184765</v>
      </c>
      <c r="Y205" s="46">
        <f t="shared" si="32"/>
        <v>0</v>
      </c>
    </row>
    <row r="206" spans="1:25" hidden="1" x14ac:dyDescent="0.25">
      <c r="B206" s="43" t="s">
        <v>42</v>
      </c>
      <c r="C206" s="44">
        <v>0</v>
      </c>
      <c r="D206" s="44">
        <v>0</v>
      </c>
      <c r="E206" s="44">
        <v>0</v>
      </c>
      <c r="F206" s="44">
        <v>0</v>
      </c>
      <c r="G206" s="44">
        <v>0</v>
      </c>
      <c r="H206" s="44">
        <v>0</v>
      </c>
      <c r="I206" s="44">
        <v>0</v>
      </c>
      <c r="J206" s="44">
        <v>0</v>
      </c>
      <c r="K206" s="44">
        <v>0</v>
      </c>
      <c r="L206" s="44">
        <f t="shared" si="29"/>
        <v>0</v>
      </c>
      <c r="M206" s="70">
        <v>3828</v>
      </c>
      <c r="N206" s="70">
        <v>8398</v>
      </c>
      <c r="O206" s="46"/>
      <c r="P206" s="46"/>
      <c r="Q206" s="70">
        <v>0</v>
      </c>
      <c r="R206" s="70">
        <v>0</v>
      </c>
      <c r="S206" s="70">
        <v>80176</v>
      </c>
      <c r="T206" s="70"/>
      <c r="U206" s="70">
        <f t="shared" si="24"/>
        <v>92402</v>
      </c>
      <c r="V206" s="46">
        <f t="shared" si="30"/>
        <v>0</v>
      </c>
      <c r="W206" s="46">
        <f t="shared" si="31"/>
        <v>92402</v>
      </c>
      <c r="X206" s="135"/>
      <c r="Y206" s="46">
        <f t="shared" si="32"/>
        <v>92402</v>
      </c>
    </row>
    <row r="207" spans="1:25" hidden="1" x14ac:dyDescent="0.25">
      <c r="B207" s="43" t="s">
        <v>43</v>
      </c>
      <c r="C207" s="44">
        <v>0</v>
      </c>
      <c r="D207" s="44">
        <v>0</v>
      </c>
      <c r="E207" s="44">
        <v>0</v>
      </c>
      <c r="F207" s="44">
        <v>0</v>
      </c>
      <c r="G207" s="44">
        <v>0</v>
      </c>
      <c r="H207" s="44">
        <v>0</v>
      </c>
      <c r="I207" s="44">
        <v>0</v>
      </c>
      <c r="J207" s="44">
        <v>0</v>
      </c>
      <c r="K207" s="44">
        <v>0</v>
      </c>
      <c r="L207" s="44">
        <f t="shared" si="29"/>
        <v>0</v>
      </c>
      <c r="M207" s="70">
        <v>3828</v>
      </c>
      <c r="N207" s="70">
        <v>8415</v>
      </c>
      <c r="O207" s="46"/>
      <c r="P207" s="46"/>
      <c r="Q207" s="70">
        <v>0</v>
      </c>
      <c r="R207" s="70">
        <v>0</v>
      </c>
      <c r="S207" s="70">
        <v>80176</v>
      </c>
      <c r="T207" s="70"/>
      <c r="U207" s="70">
        <f t="shared" si="24"/>
        <v>92419</v>
      </c>
      <c r="V207" s="46">
        <f t="shared" si="30"/>
        <v>92402</v>
      </c>
      <c r="W207" s="46">
        <f t="shared" si="31"/>
        <v>184821</v>
      </c>
      <c r="X207" s="135">
        <v>184821</v>
      </c>
      <c r="Y207" s="46">
        <f t="shared" si="32"/>
        <v>0</v>
      </c>
    </row>
    <row r="208" spans="1:25" hidden="1" x14ac:dyDescent="0.25">
      <c r="B208" s="43" t="s">
        <v>44</v>
      </c>
      <c r="C208" s="44">
        <v>0</v>
      </c>
      <c r="D208" s="44">
        <v>0</v>
      </c>
      <c r="E208" s="44">
        <v>0</v>
      </c>
      <c r="F208" s="44">
        <v>0</v>
      </c>
      <c r="G208" s="44">
        <v>0</v>
      </c>
      <c r="H208" s="44">
        <v>0</v>
      </c>
      <c r="I208" s="44">
        <v>0</v>
      </c>
      <c r="J208" s="44">
        <v>0</v>
      </c>
      <c r="K208" s="44">
        <v>0</v>
      </c>
      <c r="L208" s="44">
        <f t="shared" si="29"/>
        <v>0</v>
      </c>
      <c r="M208" s="70">
        <v>3828</v>
      </c>
      <c r="N208" s="70">
        <v>8420</v>
      </c>
      <c r="O208" s="46"/>
      <c r="P208" s="46"/>
      <c r="Q208" s="70">
        <v>0</v>
      </c>
      <c r="R208" s="70">
        <v>0</v>
      </c>
      <c r="S208" s="70">
        <v>80176</v>
      </c>
      <c r="T208" s="70"/>
      <c r="U208" s="70">
        <f t="shared" si="24"/>
        <v>92424</v>
      </c>
      <c r="V208" s="46">
        <f t="shared" si="30"/>
        <v>0</v>
      </c>
      <c r="W208" s="46">
        <f t="shared" si="31"/>
        <v>92424</v>
      </c>
      <c r="X208" s="135"/>
      <c r="Y208" s="46">
        <f t="shared" si="32"/>
        <v>92424</v>
      </c>
    </row>
    <row r="209" spans="1:25" hidden="1" x14ac:dyDescent="0.25">
      <c r="B209" s="43" t="s">
        <v>45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4">
        <v>0</v>
      </c>
      <c r="J209" s="44">
        <v>0</v>
      </c>
      <c r="K209" s="44">
        <v>0</v>
      </c>
      <c r="L209" s="44">
        <f t="shared" si="29"/>
        <v>0</v>
      </c>
      <c r="M209" s="70">
        <v>3828</v>
      </c>
      <c r="N209" s="70">
        <v>8467</v>
      </c>
      <c r="O209" s="46"/>
      <c r="P209" s="46"/>
      <c r="Q209" s="70">
        <v>0</v>
      </c>
      <c r="R209" s="70">
        <v>0</v>
      </c>
      <c r="S209" s="70">
        <v>80176</v>
      </c>
      <c r="T209" s="70"/>
      <c r="U209" s="70">
        <f t="shared" si="24"/>
        <v>92471</v>
      </c>
      <c r="V209" s="46">
        <f t="shared" si="30"/>
        <v>92424</v>
      </c>
      <c r="W209" s="46">
        <f t="shared" si="31"/>
        <v>184895</v>
      </c>
      <c r="X209" s="135">
        <v>184895</v>
      </c>
      <c r="Y209" s="46">
        <f t="shared" si="32"/>
        <v>0</v>
      </c>
    </row>
    <row r="210" spans="1:25" ht="15.75" hidden="1" thickBot="1" x14ac:dyDescent="0.3">
      <c r="B210" s="83" t="s">
        <v>46</v>
      </c>
      <c r="C210" s="84">
        <v>0</v>
      </c>
      <c r="D210" s="84">
        <v>0</v>
      </c>
      <c r="E210" s="84">
        <v>0</v>
      </c>
      <c r="F210" s="84">
        <v>0</v>
      </c>
      <c r="G210" s="84">
        <v>0</v>
      </c>
      <c r="H210" s="84">
        <v>0</v>
      </c>
      <c r="I210" s="84">
        <v>0</v>
      </c>
      <c r="J210" s="84">
        <v>0</v>
      </c>
      <c r="K210" s="84">
        <v>0</v>
      </c>
      <c r="L210" s="84">
        <f t="shared" si="29"/>
        <v>0</v>
      </c>
      <c r="M210" s="35">
        <v>3828</v>
      </c>
      <c r="N210" s="35">
        <v>8493</v>
      </c>
      <c r="O210" s="36"/>
      <c r="P210" s="36"/>
      <c r="Q210" s="35">
        <v>0</v>
      </c>
      <c r="R210" s="35">
        <v>0</v>
      </c>
      <c r="S210" s="35">
        <v>80176</v>
      </c>
      <c r="T210" s="35"/>
      <c r="U210" s="35">
        <f t="shared" si="24"/>
        <v>92497</v>
      </c>
      <c r="V210" s="36">
        <f t="shared" si="30"/>
        <v>0</v>
      </c>
      <c r="W210" s="36">
        <f t="shared" si="31"/>
        <v>92497</v>
      </c>
      <c r="X210" s="135"/>
      <c r="Y210" s="36">
        <f t="shared" si="32"/>
        <v>92497</v>
      </c>
    </row>
    <row r="211" spans="1:25" hidden="1" x14ac:dyDescent="0.25">
      <c r="A211">
        <v>2020</v>
      </c>
      <c r="B211" s="38" t="s">
        <v>35</v>
      </c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69">
        <v>3943</v>
      </c>
      <c r="N211" s="69">
        <v>8501</v>
      </c>
      <c r="O211" s="41"/>
      <c r="P211" s="41"/>
      <c r="Q211" s="69">
        <v>0</v>
      </c>
      <c r="R211" s="69">
        <v>0</v>
      </c>
      <c r="S211" s="69">
        <v>82581</v>
      </c>
      <c r="T211" s="69"/>
      <c r="U211" s="69">
        <f t="shared" si="24"/>
        <v>95025</v>
      </c>
      <c r="V211" s="41">
        <f t="shared" ref="V211:V221" si="33">Y210</f>
        <v>92497</v>
      </c>
      <c r="W211" s="41">
        <f t="shared" ref="W211:W221" si="34">U211+V211</f>
        <v>187522</v>
      </c>
      <c r="X211" s="152">
        <v>187522</v>
      </c>
      <c r="Y211" s="41">
        <f t="shared" ref="Y211:Y221" si="35">W211-X211</f>
        <v>0</v>
      </c>
    </row>
    <row r="212" spans="1:25" hidden="1" x14ac:dyDescent="0.25">
      <c r="B212" s="43" t="s">
        <v>36</v>
      </c>
      <c r="C212" s="44"/>
      <c r="D212" s="44"/>
      <c r="E212" s="44"/>
      <c r="F212" s="44"/>
      <c r="G212" s="44"/>
      <c r="H212" s="44"/>
      <c r="I212" s="44"/>
      <c r="J212" s="44"/>
      <c r="K212" s="44"/>
      <c r="L212" s="44"/>
      <c r="M212" s="70">
        <v>3943</v>
      </c>
      <c r="N212" s="70">
        <v>8539</v>
      </c>
      <c r="O212" s="46"/>
      <c r="P212" s="46"/>
      <c r="Q212" s="70">
        <v>0</v>
      </c>
      <c r="R212" s="70">
        <v>0</v>
      </c>
      <c r="S212" s="70">
        <v>82581</v>
      </c>
      <c r="T212" s="70"/>
      <c r="U212" s="70">
        <f t="shared" si="24"/>
        <v>95063</v>
      </c>
      <c r="V212" s="46">
        <f t="shared" si="33"/>
        <v>0</v>
      </c>
      <c r="W212" s="46">
        <f t="shared" si="34"/>
        <v>95063</v>
      </c>
      <c r="X212" s="135"/>
      <c r="Y212" s="46">
        <f t="shared" si="35"/>
        <v>95063</v>
      </c>
    </row>
    <row r="213" spans="1:25" hidden="1" x14ac:dyDescent="0.25">
      <c r="B213" s="43" t="s">
        <v>37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70">
        <v>3943</v>
      </c>
      <c r="N213" s="70">
        <v>8580</v>
      </c>
      <c r="O213" s="46"/>
      <c r="P213" s="46"/>
      <c r="Q213" s="70">
        <v>0</v>
      </c>
      <c r="R213" s="70">
        <v>0</v>
      </c>
      <c r="S213" s="70">
        <v>82581</v>
      </c>
      <c r="T213" s="70"/>
      <c r="U213" s="70">
        <f t="shared" si="24"/>
        <v>95104</v>
      </c>
      <c r="V213" s="46">
        <f t="shared" si="33"/>
        <v>95063</v>
      </c>
      <c r="W213" s="46">
        <f t="shared" si="34"/>
        <v>190167</v>
      </c>
      <c r="X213" s="135">
        <v>190167</v>
      </c>
      <c r="Y213" s="46">
        <f t="shared" si="35"/>
        <v>0</v>
      </c>
    </row>
    <row r="214" spans="1:25" hidden="1" x14ac:dyDescent="0.25">
      <c r="B214" s="43" t="s">
        <v>38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70">
        <v>3943</v>
      </c>
      <c r="N214" s="70">
        <v>8607</v>
      </c>
      <c r="O214" s="46"/>
      <c r="P214" s="46"/>
      <c r="Q214" s="70">
        <v>0</v>
      </c>
      <c r="R214" s="70">
        <v>0</v>
      </c>
      <c r="S214" s="70">
        <v>82581</v>
      </c>
      <c r="T214" s="70"/>
      <c r="U214" s="70">
        <f t="shared" si="24"/>
        <v>95131</v>
      </c>
      <c r="V214" s="46">
        <f t="shared" si="33"/>
        <v>0</v>
      </c>
      <c r="W214" s="46">
        <f t="shared" si="34"/>
        <v>95131</v>
      </c>
      <c r="X214" s="135">
        <v>95131</v>
      </c>
      <c r="Y214" s="46">
        <f t="shared" si="35"/>
        <v>0</v>
      </c>
    </row>
    <row r="215" spans="1:25" hidden="1" x14ac:dyDescent="0.25">
      <c r="B215" s="43" t="s">
        <v>39</v>
      </c>
      <c r="C215" s="44"/>
      <c r="D215" s="44"/>
      <c r="E215" s="44"/>
      <c r="F215" s="44"/>
      <c r="G215" s="44"/>
      <c r="H215" s="44"/>
      <c r="I215" s="44"/>
      <c r="J215" s="44"/>
      <c r="K215" s="44"/>
      <c r="L215" s="44"/>
      <c r="M215" s="70">
        <v>3943</v>
      </c>
      <c r="N215" s="70">
        <v>8615</v>
      </c>
      <c r="O215" s="46"/>
      <c r="P215" s="46"/>
      <c r="Q215" s="70">
        <v>0</v>
      </c>
      <c r="R215" s="70">
        <v>0</v>
      </c>
      <c r="S215" s="70">
        <v>82581</v>
      </c>
      <c r="T215" s="70"/>
      <c r="U215" s="70">
        <f t="shared" si="24"/>
        <v>95139</v>
      </c>
      <c r="V215" s="46">
        <f t="shared" si="33"/>
        <v>0</v>
      </c>
      <c r="W215" s="46">
        <f t="shared" si="34"/>
        <v>95139</v>
      </c>
      <c r="X215" s="135">
        <v>95139</v>
      </c>
      <c r="Y215" s="46">
        <f t="shared" si="35"/>
        <v>0</v>
      </c>
    </row>
    <row r="216" spans="1:25" hidden="1" x14ac:dyDescent="0.25">
      <c r="B216" s="43" t="s">
        <v>40</v>
      </c>
      <c r="C216" s="44"/>
      <c r="D216" s="44"/>
      <c r="E216" s="44"/>
      <c r="F216" s="44"/>
      <c r="G216" s="44"/>
      <c r="H216" s="44"/>
      <c r="I216" s="44"/>
      <c r="J216" s="44"/>
      <c r="K216" s="44"/>
      <c r="L216" s="44"/>
      <c r="M216" s="70">
        <v>3943</v>
      </c>
      <c r="N216" s="70">
        <v>8609</v>
      </c>
      <c r="O216" s="46"/>
      <c r="P216" s="46"/>
      <c r="Q216" s="70">
        <v>0</v>
      </c>
      <c r="R216" s="70">
        <v>0</v>
      </c>
      <c r="S216" s="70">
        <v>82581</v>
      </c>
      <c r="T216" s="70"/>
      <c r="U216" s="70">
        <f t="shared" si="24"/>
        <v>95133</v>
      </c>
      <c r="V216" s="46">
        <f t="shared" si="33"/>
        <v>0</v>
      </c>
      <c r="W216" s="46">
        <f t="shared" si="34"/>
        <v>95133</v>
      </c>
      <c r="X216" s="135">
        <v>95133</v>
      </c>
      <c r="Y216" s="46">
        <f t="shared" si="35"/>
        <v>0</v>
      </c>
    </row>
    <row r="217" spans="1:25" hidden="1" x14ac:dyDescent="0.25">
      <c r="B217" s="43" t="s">
        <v>41</v>
      </c>
      <c r="C217" s="44"/>
      <c r="D217" s="44"/>
      <c r="E217" s="44"/>
      <c r="F217" s="44"/>
      <c r="G217" s="44"/>
      <c r="H217" s="44"/>
      <c r="I217" s="44"/>
      <c r="J217" s="44"/>
      <c r="K217" s="44"/>
      <c r="L217" s="44"/>
      <c r="M217" s="70">
        <v>3943</v>
      </c>
      <c r="N217" s="70">
        <v>8600</v>
      </c>
      <c r="O217" s="46"/>
      <c r="P217" s="46"/>
      <c r="Q217" s="70">
        <v>0</v>
      </c>
      <c r="R217" s="70">
        <v>0</v>
      </c>
      <c r="S217" s="70">
        <v>82581</v>
      </c>
      <c r="T217" s="70"/>
      <c r="U217" s="70">
        <f t="shared" si="24"/>
        <v>95124</v>
      </c>
      <c r="V217" s="46">
        <f t="shared" si="33"/>
        <v>0</v>
      </c>
      <c r="W217" s="46">
        <f t="shared" si="34"/>
        <v>95124</v>
      </c>
      <c r="X217" s="135">
        <v>95124</v>
      </c>
      <c r="Y217" s="46">
        <f t="shared" si="35"/>
        <v>0</v>
      </c>
    </row>
    <row r="218" spans="1:25" hidden="1" x14ac:dyDescent="0.25">
      <c r="B218" s="43" t="s">
        <v>42</v>
      </c>
      <c r="C218" s="44"/>
      <c r="D218" s="44"/>
      <c r="E218" s="44"/>
      <c r="F218" s="44"/>
      <c r="G218" s="44"/>
      <c r="H218" s="44"/>
      <c r="I218" s="44"/>
      <c r="J218" s="44"/>
      <c r="K218" s="44"/>
      <c r="L218" s="44"/>
      <c r="M218" s="70">
        <v>3943</v>
      </c>
      <c r="N218" s="70">
        <v>8604</v>
      </c>
      <c r="O218" s="46"/>
      <c r="P218" s="46"/>
      <c r="Q218" s="70">
        <v>0</v>
      </c>
      <c r="R218" s="70">
        <v>0</v>
      </c>
      <c r="S218" s="70">
        <v>82581</v>
      </c>
      <c r="T218" s="70"/>
      <c r="U218" s="70">
        <f t="shared" si="24"/>
        <v>95128</v>
      </c>
      <c r="V218" s="46">
        <f t="shared" si="33"/>
        <v>0</v>
      </c>
      <c r="W218" s="46">
        <f t="shared" si="34"/>
        <v>95128</v>
      </c>
      <c r="X218" s="135">
        <v>95128</v>
      </c>
      <c r="Y218" s="46">
        <f t="shared" si="35"/>
        <v>0</v>
      </c>
    </row>
    <row r="219" spans="1:25" hidden="1" x14ac:dyDescent="0.25">
      <c r="B219" s="43" t="s">
        <v>43</v>
      </c>
      <c r="C219" s="44"/>
      <c r="D219" s="44"/>
      <c r="E219" s="44"/>
      <c r="F219" s="44"/>
      <c r="G219" s="44"/>
      <c r="H219" s="44"/>
      <c r="I219" s="44"/>
      <c r="J219" s="44"/>
      <c r="K219" s="44"/>
      <c r="L219" s="44"/>
      <c r="M219" s="70">
        <v>3943</v>
      </c>
      <c r="N219" s="70">
        <v>8612</v>
      </c>
      <c r="O219" s="46"/>
      <c r="P219" s="46"/>
      <c r="Q219" s="70">
        <v>0</v>
      </c>
      <c r="R219" s="70">
        <v>0</v>
      </c>
      <c r="S219" s="70">
        <v>82581</v>
      </c>
      <c r="T219" s="70"/>
      <c r="U219" s="70">
        <f t="shared" si="24"/>
        <v>95136</v>
      </c>
      <c r="V219" s="46">
        <f t="shared" si="33"/>
        <v>0</v>
      </c>
      <c r="W219" s="46">
        <f t="shared" si="34"/>
        <v>95136</v>
      </c>
      <c r="X219" s="135">
        <v>95136</v>
      </c>
      <c r="Y219" s="46">
        <f t="shared" si="35"/>
        <v>0</v>
      </c>
    </row>
    <row r="220" spans="1:25" hidden="1" x14ac:dyDescent="0.25">
      <c r="B220" s="43" t="s">
        <v>44</v>
      </c>
      <c r="C220" s="44"/>
      <c r="D220" s="44"/>
      <c r="E220" s="44"/>
      <c r="F220" s="44"/>
      <c r="G220" s="44"/>
      <c r="H220" s="44"/>
      <c r="I220" s="44"/>
      <c r="J220" s="44"/>
      <c r="K220" s="44"/>
      <c r="L220" s="44"/>
      <c r="M220" s="70">
        <v>3943</v>
      </c>
      <c r="N220" s="70">
        <v>8652</v>
      </c>
      <c r="O220" s="46"/>
      <c r="P220" s="46"/>
      <c r="Q220" s="70">
        <v>0</v>
      </c>
      <c r="R220" s="70">
        <v>0</v>
      </c>
      <c r="S220" s="70">
        <v>82581</v>
      </c>
      <c r="T220" s="70"/>
      <c r="U220" s="70">
        <f t="shared" si="24"/>
        <v>95176</v>
      </c>
      <c r="V220" s="46">
        <f t="shared" si="33"/>
        <v>0</v>
      </c>
      <c r="W220" s="46">
        <f t="shared" si="34"/>
        <v>95176</v>
      </c>
      <c r="X220" s="135">
        <v>95176</v>
      </c>
      <c r="Y220" s="46">
        <f t="shared" si="35"/>
        <v>0</v>
      </c>
    </row>
    <row r="221" spans="1:25" hidden="1" x14ac:dyDescent="0.25">
      <c r="B221" s="43" t="s">
        <v>45</v>
      </c>
      <c r="C221" s="44"/>
      <c r="D221" s="44"/>
      <c r="E221" s="44"/>
      <c r="F221" s="44"/>
      <c r="G221" s="44"/>
      <c r="H221" s="44"/>
      <c r="I221" s="44"/>
      <c r="J221" s="44"/>
      <c r="K221" s="44"/>
      <c r="L221" s="46"/>
      <c r="M221" s="70">
        <v>3943</v>
      </c>
      <c r="N221" s="70">
        <v>8709</v>
      </c>
      <c r="O221" s="46"/>
      <c r="P221" s="46"/>
      <c r="Q221" s="70">
        <v>0</v>
      </c>
      <c r="R221" s="70">
        <v>0</v>
      </c>
      <c r="S221" s="70">
        <v>82581</v>
      </c>
      <c r="T221" s="70"/>
      <c r="U221" s="70">
        <f t="shared" si="24"/>
        <v>95233</v>
      </c>
      <c r="V221" s="46">
        <f t="shared" si="33"/>
        <v>0</v>
      </c>
      <c r="W221" s="46">
        <f t="shared" si="34"/>
        <v>95233</v>
      </c>
      <c r="X221" s="135">
        <v>95233</v>
      </c>
      <c r="Y221" s="46">
        <f t="shared" si="35"/>
        <v>0</v>
      </c>
    </row>
    <row r="222" spans="1:25" ht="15.75" hidden="1" thickBot="1" x14ac:dyDescent="0.3">
      <c r="B222" s="83" t="s">
        <v>46</v>
      </c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35">
        <v>3943</v>
      </c>
      <c r="N222" s="35">
        <v>8721</v>
      </c>
      <c r="O222" s="36"/>
      <c r="P222" s="36"/>
      <c r="Q222" s="35">
        <v>0</v>
      </c>
      <c r="R222" s="35">
        <v>0</v>
      </c>
      <c r="S222" s="35">
        <v>82581</v>
      </c>
      <c r="T222" s="35"/>
      <c r="U222" s="35">
        <f t="shared" si="24"/>
        <v>95245</v>
      </c>
      <c r="V222" s="36">
        <f t="shared" ref="V222:V234" si="36">Y221</f>
        <v>0</v>
      </c>
      <c r="W222" s="36">
        <f t="shared" ref="W222:W234" si="37">U222+V222</f>
        <v>95245</v>
      </c>
      <c r="X222" s="131">
        <v>95245</v>
      </c>
      <c r="Y222" s="36">
        <f t="shared" ref="Y222:Y242" si="38">W222-X222</f>
        <v>0</v>
      </c>
    </row>
    <row r="223" spans="1:25" hidden="1" x14ac:dyDescent="0.25">
      <c r="A223">
        <v>2021</v>
      </c>
      <c r="B223" s="43" t="s">
        <v>35</v>
      </c>
      <c r="C223" s="44">
        <f t="shared" ref="C223:C234" si="39">D222</f>
        <v>0</v>
      </c>
      <c r="D223" s="44">
        <v>0</v>
      </c>
      <c r="E223" s="44">
        <f t="shared" ref="E223:E234" si="40">D223-C223</f>
        <v>0</v>
      </c>
      <c r="F223" s="44">
        <v>146</v>
      </c>
      <c r="G223" s="70">
        <f t="shared" ref="G223:G234" si="41">E223*F223</f>
        <v>0</v>
      </c>
      <c r="H223" s="44">
        <f t="shared" ref="H223:H234" si="42">I222</f>
        <v>0</v>
      </c>
      <c r="I223" s="44">
        <v>0</v>
      </c>
      <c r="J223" s="44">
        <f t="shared" ref="J223:J234" si="43">I223-H223</f>
        <v>0</v>
      </c>
      <c r="K223" s="44">
        <f t="shared" ref="K223:K234" si="44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0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45">G223+L223+M223+N223+Q223+R223+S223+T223</f>
        <v>97856</v>
      </c>
      <c r="V223" s="46">
        <f t="shared" si="36"/>
        <v>0</v>
      </c>
      <c r="W223" s="41">
        <f t="shared" si="37"/>
        <v>97856</v>
      </c>
      <c r="X223" s="69">
        <v>97856</v>
      </c>
      <c r="Y223" s="41">
        <f t="shared" si="38"/>
        <v>0</v>
      </c>
    </row>
    <row r="224" spans="1:25" hidden="1" x14ac:dyDescent="0.25">
      <c r="B224" s="43" t="s">
        <v>36</v>
      </c>
      <c r="C224" s="44">
        <f t="shared" si="39"/>
        <v>0</v>
      </c>
      <c r="D224" s="44">
        <v>0</v>
      </c>
      <c r="E224" s="44">
        <f t="shared" si="40"/>
        <v>0</v>
      </c>
      <c r="F224" s="44">
        <v>146</v>
      </c>
      <c r="G224" s="70">
        <f t="shared" si="41"/>
        <v>0</v>
      </c>
      <c r="H224" s="44">
        <f t="shared" si="42"/>
        <v>0</v>
      </c>
      <c r="I224" s="44">
        <v>0</v>
      </c>
      <c r="J224" s="44">
        <f t="shared" si="43"/>
        <v>0</v>
      </c>
      <c r="K224" s="44">
        <f t="shared" si="44"/>
        <v>593</v>
      </c>
      <c r="L224" s="46">
        <f t="shared" ref="L224:L234" si="46">IF(K224=593,K224*J224,IF(K224=784,80*593+(J224-80)*784,IF(K224=1357,80*593+20*784+(J224-100)*1357,IF(K224=2501,80*593+20*784+100*1357+(J224-200)*2501,))))</f>
        <v>0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45"/>
        <v>97905</v>
      </c>
      <c r="V224" s="46">
        <f t="shared" si="36"/>
        <v>0</v>
      </c>
      <c r="W224" s="46">
        <f t="shared" si="37"/>
        <v>97905</v>
      </c>
      <c r="X224" s="135"/>
      <c r="Y224" s="46">
        <f t="shared" si="38"/>
        <v>97905</v>
      </c>
    </row>
    <row r="225" spans="1:25" hidden="1" x14ac:dyDescent="0.25">
      <c r="B225" s="43" t="s">
        <v>37</v>
      </c>
      <c r="C225" s="44">
        <f t="shared" si="39"/>
        <v>0</v>
      </c>
      <c r="D225" s="44">
        <v>0</v>
      </c>
      <c r="E225" s="44">
        <f t="shared" si="40"/>
        <v>0</v>
      </c>
      <c r="F225" s="44">
        <v>146</v>
      </c>
      <c r="G225" s="70">
        <f t="shared" si="41"/>
        <v>0</v>
      </c>
      <c r="H225" s="44">
        <f t="shared" si="42"/>
        <v>0</v>
      </c>
      <c r="I225" s="44">
        <v>0</v>
      </c>
      <c r="J225" s="44">
        <f t="shared" si="43"/>
        <v>0</v>
      </c>
      <c r="K225" s="44">
        <f t="shared" si="44"/>
        <v>593</v>
      </c>
      <c r="L225" s="46">
        <f t="shared" si="46"/>
        <v>0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45"/>
        <v>97937</v>
      </c>
      <c r="V225" s="46">
        <f t="shared" si="36"/>
        <v>97905</v>
      </c>
      <c r="W225" s="46">
        <f t="shared" si="37"/>
        <v>195842</v>
      </c>
      <c r="X225" s="70">
        <v>195842</v>
      </c>
      <c r="Y225" s="46">
        <f t="shared" si="38"/>
        <v>0</v>
      </c>
    </row>
    <row r="226" spans="1:25" hidden="1" x14ac:dyDescent="0.25">
      <c r="B226" s="43" t="s">
        <v>38</v>
      </c>
      <c r="C226" s="44">
        <f t="shared" si="39"/>
        <v>0</v>
      </c>
      <c r="D226" s="44">
        <v>0</v>
      </c>
      <c r="E226" s="44">
        <f t="shared" si="40"/>
        <v>0</v>
      </c>
      <c r="F226" s="44">
        <v>146</v>
      </c>
      <c r="G226" s="70">
        <f t="shared" si="41"/>
        <v>0</v>
      </c>
      <c r="H226" s="44">
        <f t="shared" si="42"/>
        <v>0</v>
      </c>
      <c r="I226" s="44">
        <v>0</v>
      </c>
      <c r="J226" s="44">
        <f t="shared" si="43"/>
        <v>0</v>
      </c>
      <c r="K226" s="44">
        <f t="shared" si="44"/>
        <v>593</v>
      </c>
      <c r="L226" s="46">
        <f t="shared" si="46"/>
        <v>0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45"/>
        <v>97967</v>
      </c>
      <c r="V226" s="46">
        <f t="shared" si="36"/>
        <v>0</v>
      </c>
      <c r="W226" s="46">
        <f t="shared" si="37"/>
        <v>97967</v>
      </c>
      <c r="X226" s="70">
        <v>97967</v>
      </c>
      <c r="Y226" s="46">
        <f t="shared" si="38"/>
        <v>0</v>
      </c>
    </row>
    <row r="227" spans="1:25" hidden="1" x14ac:dyDescent="0.25">
      <c r="B227" s="43" t="s">
        <v>39</v>
      </c>
      <c r="C227" s="44">
        <f t="shared" si="39"/>
        <v>0</v>
      </c>
      <c r="D227" s="44">
        <v>0</v>
      </c>
      <c r="E227" s="44">
        <f t="shared" si="40"/>
        <v>0</v>
      </c>
      <c r="F227" s="44">
        <v>146</v>
      </c>
      <c r="G227" s="70">
        <f t="shared" si="41"/>
        <v>0</v>
      </c>
      <c r="H227" s="44">
        <f t="shared" si="42"/>
        <v>0</v>
      </c>
      <c r="I227" s="44">
        <v>0</v>
      </c>
      <c r="J227" s="44">
        <f t="shared" si="43"/>
        <v>0</v>
      </c>
      <c r="K227" s="44">
        <f t="shared" si="44"/>
        <v>593</v>
      </c>
      <c r="L227" s="46">
        <f t="shared" si="46"/>
        <v>0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45"/>
        <v>98003</v>
      </c>
      <c r="V227" s="46">
        <f t="shared" si="36"/>
        <v>0</v>
      </c>
      <c r="W227" s="46">
        <f t="shared" si="37"/>
        <v>98003</v>
      </c>
      <c r="X227" s="135"/>
      <c r="Y227" s="46">
        <f t="shared" ref="Y227" si="47">W227-X227</f>
        <v>98003</v>
      </c>
    </row>
    <row r="228" spans="1:25" hidden="1" x14ac:dyDescent="0.25">
      <c r="B228" s="43" t="s">
        <v>40</v>
      </c>
      <c r="C228" s="44">
        <f t="shared" si="39"/>
        <v>0</v>
      </c>
      <c r="D228" s="44">
        <v>0</v>
      </c>
      <c r="E228" s="44">
        <f t="shared" si="40"/>
        <v>0</v>
      </c>
      <c r="F228" s="44">
        <v>146</v>
      </c>
      <c r="G228" s="70">
        <f t="shared" si="41"/>
        <v>0</v>
      </c>
      <c r="H228" s="44">
        <f t="shared" si="42"/>
        <v>0</v>
      </c>
      <c r="I228" s="44">
        <v>0</v>
      </c>
      <c r="J228" s="44">
        <f t="shared" si="43"/>
        <v>0</v>
      </c>
      <c r="K228" s="44">
        <f t="shared" si="44"/>
        <v>593</v>
      </c>
      <c r="L228" s="46">
        <f t="shared" si="46"/>
        <v>0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45"/>
        <v>98032</v>
      </c>
      <c r="V228" s="46">
        <f t="shared" si="36"/>
        <v>98003</v>
      </c>
      <c r="W228" s="46">
        <f t="shared" si="37"/>
        <v>196035</v>
      </c>
      <c r="X228" s="70">
        <v>196035</v>
      </c>
      <c r="Y228" s="46">
        <f t="shared" si="38"/>
        <v>0</v>
      </c>
    </row>
    <row r="229" spans="1:25" hidden="1" x14ac:dyDescent="0.25">
      <c r="B229" s="43" t="s">
        <v>41</v>
      </c>
      <c r="C229" s="44">
        <v>3</v>
      </c>
      <c r="D229" s="44">
        <v>3</v>
      </c>
      <c r="E229" s="44">
        <f t="shared" si="40"/>
        <v>0</v>
      </c>
      <c r="F229" s="44">
        <v>146</v>
      </c>
      <c r="G229" s="70">
        <f t="shared" si="41"/>
        <v>0</v>
      </c>
      <c r="H229" s="44">
        <v>7</v>
      </c>
      <c r="I229" s="44">
        <v>7</v>
      </c>
      <c r="J229" s="44">
        <f t="shared" si="43"/>
        <v>0</v>
      </c>
      <c r="K229" s="44">
        <f t="shared" si="44"/>
        <v>593</v>
      </c>
      <c r="L229" s="46">
        <f t="shared" si="46"/>
        <v>0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45"/>
        <v>98046</v>
      </c>
      <c r="V229" s="46">
        <f t="shared" si="36"/>
        <v>0</v>
      </c>
      <c r="W229" s="46">
        <f t="shared" si="37"/>
        <v>98046</v>
      </c>
      <c r="X229" s="135"/>
      <c r="Y229" s="46">
        <f t="shared" si="38"/>
        <v>98046</v>
      </c>
    </row>
    <row r="230" spans="1:25" hidden="1" x14ac:dyDescent="0.25">
      <c r="B230" s="43" t="s">
        <v>42</v>
      </c>
      <c r="C230" s="44">
        <f t="shared" si="39"/>
        <v>3</v>
      </c>
      <c r="D230" s="44">
        <v>3</v>
      </c>
      <c r="E230" s="44">
        <f t="shared" si="40"/>
        <v>0</v>
      </c>
      <c r="F230" s="44">
        <v>146</v>
      </c>
      <c r="G230" s="70">
        <f t="shared" si="41"/>
        <v>0</v>
      </c>
      <c r="H230" s="44">
        <f t="shared" si="42"/>
        <v>7</v>
      </c>
      <c r="I230" s="44">
        <v>7</v>
      </c>
      <c r="J230" s="44">
        <f t="shared" si="43"/>
        <v>0</v>
      </c>
      <c r="K230" s="44">
        <f t="shared" si="44"/>
        <v>593</v>
      </c>
      <c r="L230" s="46">
        <f t="shared" si="46"/>
        <v>0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45"/>
        <v>98100</v>
      </c>
      <c r="V230" s="46">
        <f t="shared" si="36"/>
        <v>98046</v>
      </c>
      <c r="W230" s="46">
        <f t="shared" si="37"/>
        <v>196146</v>
      </c>
      <c r="X230" s="135">
        <v>196146</v>
      </c>
      <c r="Y230" s="46">
        <f t="shared" si="38"/>
        <v>0</v>
      </c>
    </row>
    <row r="231" spans="1:25" hidden="1" x14ac:dyDescent="0.25">
      <c r="B231" s="43" t="s">
        <v>43</v>
      </c>
      <c r="C231" s="44">
        <f t="shared" si="39"/>
        <v>3</v>
      </c>
      <c r="D231" s="44">
        <v>3</v>
      </c>
      <c r="E231" s="44">
        <f t="shared" si="40"/>
        <v>0</v>
      </c>
      <c r="F231" s="44">
        <v>146</v>
      </c>
      <c r="G231" s="70">
        <f t="shared" si="41"/>
        <v>0</v>
      </c>
      <c r="H231" s="44">
        <f t="shared" si="42"/>
        <v>7</v>
      </c>
      <c r="I231" s="44">
        <v>7</v>
      </c>
      <c r="J231" s="44">
        <f t="shared" si="43"/>
        <v>0</v>
      </c>
      <c r="K231" s="44">
        <f t="shared" si="44"/>
        <v>593</v>
      </c>
      <c r="L231" s="46">
        <f t="shared" si="46"/>
        <v>0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45"/>
        <v>98386</v>
      </c>
      <c r="V231" s="46">
        <f t="shared" si="36"/>
        <v>0</v>
      </c>
      <c r="W231" s="46">
        <f t="shared" si="37"/>
        <v>98386</v>
      </c>
      <c r="X231" s="135"/>
      <c r="Y231" s="46">
        <f>W231-X231</f>
        <v>98386</v>
      </c>
    </row>
    <row r="232" spans="1:25" hidden="1" x14ac:dyDescent="0.25">
      <c r="B232" s="43" t="s">
        <v>44</v>
      </c>
      <c r="C232" s="44">
        <f t="shared" si="39"/>
        <v>3</v>
      </c>
      <c r="D232" s="44">
        <v>3</v>
      </c>
      <c r="E232" s="44">
        <f t="shared" si="40"/>
        <v>0</v>
      </c>
      <c r="F232" s="44">
        <v>146</v>
      </c>
      <c r="G232" s="70">
        <f t="shared" si="41"/>
        <v>0</v>
      </c>
      <c r="H232" s="44">
        <f t="shared" si="42"/>
        <v>7</v>
      </c>
      <c r="I232" s="44">
        <v>7</v>
      </c>
      <c r="J232" s="44">
        <f t="shared" si="43"/>
        <v>0</v>
      </c>
      <c r="K232" s="44">
        <f t="shared" si="44"/>
        <v>593</v>
      </c>
      <c r="L232" s="46">
        <f t="shared" si="46"/>
        <v>0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45"/>
        <v>98233</v>
      </c>
      <c r="V232" s="46">
        <f t="shared" si="36"/>
        <v>98386</v>
      </c>
      <c r="W232" s="46">
        <f t="shared" si="37"/>
        <v>196619</v>
      </c>
      <c r="X232" s="135">
        <v>196619</v>
      </c>
      <c r="Y232" s="46">
        <f>W232-X232</f>
        <v>0</v>
      </c>
    </row>
    <row r="233" spans="1:25" hidden="1" x14ac:dyDescent="0.25">
      <c r="B233" s="43" t="s">
        <v>45</v>
      </c>
      <c r="C233" s="44">
        <f t="shared" si="39"/>
        <v>3</v>
      </c>
      <c r="D233" s="44">
        <v>3</v>
      </c>
      <c r="E233" s="44">
        <f t="shared" si="40"/>
        <v>0</v>
      </c>
      <c r="F233" s="44">
        <v>146</v>
      </c>
      <c r="G233" s="70">
        <f t="shared" si="41"/>
        <v>0</v>
      </c>
      <c r="H233" s="44">
        <f t="shared" si="42"/>
        <v>7</v>
      </c>
      <c r="I233" s="44">
        <v>7</v>
      </c>
      <c r="J233" s="44">
        <f t="shared" si="43"/>
        <v>0</v>
      </c>
      <c r="K233" s="44">
        <f t="shared" si="44"/>
        <v>593</v>
      </c>
      <c r="L233" s="46">
        <f t="shared" si="46"/>
        <v>0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45"/>
        <v>98348</v>
      </c>
      <c r="V233" s="46">
        <f t="shared" si="36"/>
        <v>0</v>
      </c>
      <c r="W233" s="46">
        <f t="shared" si="37"/>
        <v>98348</v>
      </c>
      <c r="X233" s="135"/>
      <c r="Y233" s="46">
        <f>W233-X233</f>
        <v>98348</v>
      </c>
    </row>
    <row r="234" spans="1:25" ht="15.75" hidden="1" thickBot="1" x14ac:dyDescent="0.3">
      <c r="B234" s="83" t="s">
        <v>46</v>
      </c>
      <c r="C234" s="84">
        <f t="shared" si="39"/>
        <v>3</v>
      </c>
      <c r="D234" s="84">
        <v>3</v>
      </c>
      <c r="E234" s="84">
        <f t="shared" si="40"/>
        <v>0</v>
      </c>
      <c r="F234" s="84">
        <v>146</v>
      </c>
      <c r="G234" s="35">
        <f t="shared" si="41"/>
        <v>0</v>
      </c>
      <c r="H234" s="84">
        <f t="shared" si="42"/>
        <v>7</v>
      </c>
      <c r="I234" s="84">
        <v>7</v>
      </c>
      <c r="J234" s="84">
        <f t="shared" si="43"/>
        <v>0</v>
      </c>
      <c r="K234" s="84">
        <f t="shared" si="44"/>
        <v>593</v>
      </c>
      <c r="L234" s="36">
        <f t="shared" si="46"/>
        <v>0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45"/>
        <v>98417</v>
      </c>
      <c r="V234" s="36">
        <f t="shared" si="36"/>
        <v>98348</v>
      </c>
      <c r="W234" s="36">
        <f t="shared" si="37"/>
        <v>196765</v>
      </c>
      <c r="X234" s="35">
        <v>196765</v>
      </c>
      <c r="Y234" s="36">
        <f t="shared" si="38"/>
        <v>0</v>
      </c>
    </row>
    <row r="235" spans="1:25" hidden="1" x14ac:dyDescent="0.25">
      <c r="A235">
        <v>2022</v>
      </c>
      <c r="B235" s="43" t="s">
        <v>35</v>
      </c>
      <c r="C235" s="44">
        <f t="shared" ref="C235:C246" si="48">D234</f>
        <v>3</v>
      </c>
      <c r="D235" s="44">
        <v>3</v>
      </c>
      <c r="E235" s="44">
        <f t="shared" ref="E235:E246" si="49">D235-C235</f>
        <v>0</v>
      </c>
      <c r="F235" s="44">
        <v>146</v>
      </c>
      <c r="G235" s="70">
        <f t="shared" ref="G235:G246" si="50">E235*F235</f>
        <v>0</v>
      </c>
      <c r="H235" s="44">
        <f t="shared" ref="H235:H246" si="51">I234</f>
        <v>7</v>
      </c>
      <c r="I235" s="44">
        <v>7</v>
      </c>
      <c r="J235" s="44">
        <f>I235-H235</f>
        <v>0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0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45"/>
        <v>104899</v>
      </c>
      <c r="V235" s="46">
        <f t="shared" ref="V235:V246" si="52">Y234</f>
        <v>0</v>
      </c>
      <c r="W235" s="46">
        <f t="shared" ref="W235:W246" si="53">U235+V235</f>
        <v>104899</v>
      </c>
      <c r="X235" s="135"/>
      <c r="Y235" s="46">
        <f t="shared" si="38"/>
        <v>104899</v>
      </c>
    </row>
    <row r="236" spans="1:25" hidden="1" x14ac:dyDescent="0.25">
      <c r="B236" s="43" t="s">
        <v>36</v>
      </c>
      <c r="C236" s="44">
        <f t="shared" si="48"/>
        <v>3</v>
      </c>
      <c r="D236" s="44">
        <v>3</v>
      </c>
      <c r="E236" s="44">
        <f t="shared" si="49"/>
        <v>0</v>
      </c>
      <c r="F236" s="44">
        <v>146</v>
      </c>
      <c r="G236" s="70">
        <f t="shared" si="50"/>
        <v>0</v>
      </c>
      <c r="H236" s="44">
        <f t="shared" si="51"/>
        <v>7</v>
      </c>
      <c r="I236" s="44">
        <v>7</v>
      </c>
      <c r="J236" s="44">
        <f t="shared" ref="J236:J246" si="54">I236-H236</f>
        <v>0</v>
      </c>
      <c r="K236" s="44">
        <f t="shared" ref="K236:K243" si="55">IF(J236&lt;=80,636,IF(AND(J236&gt;=81,J236&lt;=100),840,IF(AND(J236&gt;=101,J236&lt;=200),1455,IF(J236&gt;=201,2681,))))</f>
        <v>636</v>
      </c>
      <c r="L236" s="46">
        <f t="shared" ref="L236:L242" si="56">IF(K236=636,K236*J236,IF(K236=840,80*636+(J236-80)*840,IF(K236=1455,80*636+20*840+(J236-100)*1455,IF(K236=2501,80*636+20*840+100*1455+(J236-200)*2681,))))</f>
        <v>0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45"/>
        <v>122660</v>
      </c>
      <c r="V236" s="46">
        <f t="shared" si="52"/>
        <v>104899</v>
      </c>
      <c r="W236" s="46">
        <f t="shared" si="53"/>
        <v>227559</v>
      </c>
      <c r="X236" s="135">
        <v>227559</v>
      </c>
      <c r="Y236" s="46">
        <f t="shared" si="38"/>
        <v>0</v>
      </c>
    </row>
    <row r="237" spans="1:25" hidden="1" x14ac:dyDescent="0.25">
      <c r="B237" s="43" t="s">
        <v>37</v>
      </c>
      <c r="C237" s="44">
        <f t="shared" si="48"/>
        <v>3</v>
      </c>
      <c r="D237" s="44">
        <v>3</v>
      </c>
      <c r="E237" s="44">
        <f t="shared" si="49"/>
        <v>0</v>
      </c>
      <c r="F237" s="44">
        <v>146</v>
      </c>
      <c r="G237" s="70">
        <f t="shared" si="50"/>
        <v>0</v>
      </c>
      <c r="H237" s="44">
        <f t="shared" si="51"/>
        <v>7</v>
      </c>
      <c r="I237" s="44">
        <v>7</v>
      </c>
      <c r="J237" s="44">
        <f t="shared" si="54"/>
        <v>0</v>
      </c>
      <c r="K237" s="44">
        <f t="shared" si="55"/>
        <v>636</v>
      </c>
      <c r="L237" s="46">
        <f t="shared" si="56"/>
        <v>0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45"/>
        <v>105053</v>
      </c>
      <c r="V237" s="46">
        <f t="shared" si="52"/>
        <v>0</v>
      </c>
      <c r="W237" s="46">
        <f t="shared" si="53"/>
        <v>105053</v>
      </c>
      <c r="X237" s="70">
        <v>105053</v>
      </c>
      <c r="Y237" s="46">
        <f t="shared" si="38"/>
        <v>0</v>
      </c>
    </row>
    <row r="238" spans="1:25" hidden="1" x14ac:dyDescent="0.25">
      <c r="B238" s="43" t="s">
        <v>38</v>
      </c>
      <c r="C238" s="44">
        <f t="shared" si="48"/>
        <v>3</v>
      </c>
      <c r="D238" s="44">
        <v>3</v>
      </c>
      <c r="E238" s="44">
        <f t="shared" si="49"/>
        <v>0</v>
      </c>
      <c r="F238" s="44">
        <v>146</v>
      </c>
      <c r="G238" s="70">
        <f t="shared" si="50"/>
        <v>0</v>
      </c>
      <c r="H238" s="44">
        <f t="shared" si="51"/>
        <v>7</v>
      </c>
      <c r="I238" s="44">
        <v>7</v>
      </c>
      <c r="J238" s="44">
        <f t="shared" si="54"/>
        <v>0</v>
      </c>
      <c r="K238" s="44">
        <f t="shared" si="55"/>
        <v>636</v>
      </c>
      <c r="L238" s="46">
        <f t="shared" si="56"/>
        <v>0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45"/>
        <v>105188</v>
      </c>
      <c r="V238" s="46">
        <f t="shared" si="52"/>
        <v>0</v>
      </c>
      <c r="W238" s="46">
        <f t="shared" si="53"/>
        <v>105188</v>
      </c>
      <c r="X238" s="135"/>
      <c r="Y238" s="46">
        <f t="shared" si="38"/>
        <v>105188</v>
      </c>
    </row>
    <row r="239" spans="1:25" hidden="1" x14ac:dyDescent="0.25">
      <c r="B239" s="43" t="s">
        <v>39</v>
      </c>
      <c r="C239" s="44">
        <f t="shared" si="48"/>
        <v>3</v>
      </c>
      <c r="D239" s="44">
        <v>3</v>
      </c>
      <c r="E239" s="44">
        <f t="shared" si="49"/>
        <v>0</v>
      </c>
      <c r="F239" s="44">
        <v>146</v>
      </c>
      <c r="G239" s="70">
        <f t="shared" si="50"/>
        <v>0</v>
      </c>
      <c r="H239" s="44">
        <f t="shared" si="51"/>
        <v>7</v>
      </c>
      <c r="I239" s="44">
        <v>7</v>
      </c>
      <c r="J239" s="44">
        <f t="shared" si="54"/>
        <v>0</v>
      </c>
      <c r="K239" s="44">
        <f t="shared" si="55"/>
        <v>636</v>
      </c>
      <c r="L239" s="46">
        <f t="shared" si="56"/>
        <v>0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45"/>
        <v>105339</v>
      </c>
      <c r="V239" s="46">
        <f t="shared" si="52"/>
        <v>105188</v>
      </c>
      <c r="W239" s="46">
        <f t="shared" si="53"/>
        <v>210527</v>
      </c>
      <c r="X239" s="135">
        <v>210527</v>
      </c>
      <c r="Y239" s="46">
        <f t="shared" si="38"/>
        <v>0</v>
      </c>
    </row>
    <row r="240" spans="1:25" hidden="1" x14ac:dyDescent="0.25">
      <c r="B240" s="43" t="s">
        <v>40</v>
      </c>
      <c r="C240" s="44">
        <f t="shared" si="48"/>
        <v>3</v>
      </c>
      <c r="D240" s="44">
        <v>3</v>
      </c>
      <c r="E240" s="44">
        <f t="shared" si="49"/>
        <v>0</v>
      </c>
      <c r="F240" s="44">
        <v>146</v>
      </c>
      <c r="G240" s="70">
        <f t="shared" si="50"/>
        <v>0</v>
      </c>
      <c r="H240" s="44">
        <f t="shared" si="51"/>
        <v>7</v>
      </c>
      <c r="I240" s="44">
        <v>7</v>
      </c>
      <c r="J240" s="44">
        <f t="shared" si="54"/>
        <v>0</v>
      </c>
      <c r="K240" s="44">
        <f t="shared" si="55"/>
        <v>636</v>
      </c>
      <c r="L240" s="46">
        <f t="shared" si="56"/>
        <v>0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45"/>
        <v>105461</v>
      </c>
      <c r="V240" s="46">
        <f t="shared" si="52"/>
        <v>0</v>
      </c>
      <c r="W240" s="46">
        <f t="shared" si="53"/>
        <v>105461</v>
      </c>
      <c r="X240" s="70">
        <v>105461</v>
      </c>
      <c r="Y240" s="46">
        <f t="shared" si="38"/>
        <v>0</v>
      </c>
    </row>
    <row r="241" spans="1:25" hidden="1" x14ac:dyDescent="0.25">
      <c r="B241" s="43" t="s">
        <v>41</v>
      </c>
      <c r="C241" s="44">
        <f t="shared" si="48"/>
        <v>3</v>
      </c>
      <c r="D241" s="44">
        <v>3</v>
      </c>
      <c r="E241" s="44">
        <f t="shared" si="49"/>
        <v>0</v>
      </c>
      <c r="F241" s="44">
        <v>146</v>
      </c>
      <c r="G241" s="70">
        <f t="shared" si="50"/>
        <v>0</v>
      </c>
      <c r="H241" s="44">
        <f t="shared" si="51"/>
        <v>7</v>
      </c>
      <c r="I241" s="44">
        <v>7</v>
      </c>
      <c r="J241" s="44">
        <f t="shared" si="54"/>
        <v>0</v>
      </c>
      <c r="K241" s="44">
        <f t="shared" si="55"/>
        <v>636</v>
      </c>
      <c r="L241" s="46">
        <f t="shared" si="56"/>
        <v>0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45"/>
        <v>105560</v>
      </c>
      <c r="V241" s="46">
        <f t="shared" si="52"/>
        <v>0</v>
      </c>
      <c r="W241" s="46">
        <f t="shared" si="53"/>
        <v>105560</v>
      </c>
      <c r="X241" s="135">
        <v>105560</v>
      </c>
      <c r="Y241" s="46">
        <f t="shared" si="38"/>
        <v>0</v>
      </c>
    </row>
    <row r="242" spans="1:25" hidden="1" x14ac:dyDescent="0.25">
      <c r="B242" s="43" t="s">
        <v>42</v>
      </c>
      <c r="C242" s="44">
        <f t="shared" si="48"/>
        <v>3</v>
      </c>
      <c r="D242" s="44">
        <v>3</v>
      </c>
      <c r="E242" s="44">
        <f t="shared" si="49"/>
        <v>0</v>
      </c>
      <c r="F242" s="44">
        <v>146</v>
      </c>
      <c r="G242" s="70">
        <f t="shared" si="50"/>
        <v>0</v>
      </c>
      <c r="H242" s="44">
        <f t="shared" si="51"/>
        <v>7</v>
      </c>
      <c r="I242" s="44">
        <v>7</v>
      </c>
      <c r="J242" s="44">
        <f t="shared" si="54"/>
        <v>0</v>
      </c>
      <c r="K242" s="44">
        <f t="shared" si="55"/>
        <v>636</v>
      </c>
      <c r="L242" s="46">
        <f t="shared" si="56"/>
        <v>0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45"/>
        <v>105686</v>
      </c>
      <c r="V242" s="46">
        <f t="shared" si="52"/>
        <v>0</v>
      </c>
      <c r="W242" s="46">
        <f t="shared" si="53"/>
        <v>105686</v>
      </c>
      <c r="X242" s="135"/>
      <c r="Y242" s="46">
        <f t="shared" si="38"/>
        <v>105686</v>
      </c>
    </row>
    <row r="243" spans="1:25" hidden="1" x14ac:dyDescent="0.25">
      <c r="B243" s="43" t="s">
        <v>43</v>
      </c>
      <c r="C243" s="44">
        <f t="shared" si="48"/>
        <v>3</v>
      </c>
      <c r="D243" s="44">
        <v>3</v>
      </c>
      <c r="E243" s="44">
        <f t="shared" si="49"/>
        <v>0</v>
      </c>
      <c r="F243" s="44">
        <v>146</v>
      </c>
      <c r="G243" s="70">
        <f t="shared" si="50"/>
        <v>0</v>
      </c>
      <c r="H243" s="44">
        <f t="shared" si="51"/>
        <v>7</v>
      </c>
      <c r="I243" s="44">
        <v>7</v>
      </c>
      <c r="J243" s="44">
        <f t="shared" si="54"/>
        <v>0</v>
      </c>
      <c r="K243" s="44">
        <f t="shared" si="55"/>
        <v>636</v>
      </c>
      <c r="L243" s="46">
        <f>IF(K243=636,K243*J243,IF(K243=840,80*636+(J243-80)*840,IF(K243=1455,80*636+20*840+(J243-100)*1455,IF(K243=2681,80*636+20*840+100*1455+(J243-200)*2681,))))</f>
        <v>0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45"/>
        <v>105812</v>
      </c>
      <c r="V243" s="46">
        <f t="shared" si="52"/>
        <v>105686</v>
      </c>
      <c r="W243" s="46">
        <f t="shared" si="53"/>
        <v>211498</v>
      </c>
      <c r="X243" s="70">
        <v>211498</v>
      </c>
      <c r="Y243" s="46">
        <f t="shared" ref="Y243:Y245" si="57">W243-X243</f>
        <v>0</v>
      </c>
    </row>
    <row r="244" spans="1:25" hidden="1" x14ac:dyDescent="0.25">
      <c r="B244" s="43" t="s">
        <v>44</v>
      </c>
      <c r="C244" s="44">
        <f t="shared" si="48"/>
        <v>3</v>
      </c>
      <c r="D244" s="44">
        <v>3</v>
      </c>
      <c r="E244" s="44">
        <f t="shared" si="49"/>
        <v>0</v>
      </c>
      <c r="F244" s="44">
        <v>146</v>
      </c>
      <c r="G244" s="70">
        <f t="shared" si="50"/>
        <v>0</v>
      </c>
      <c r="H244" s="44">
        <f t="shared" si="51"/>
        <v>7</v>
      </c>
      <c r="I244" s="44">
        <v>7</v>
      </c>
      <c r="J244" s="44">
        <f t="shared" si="54"/>
        <v>0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0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45"/>
        <v>105915</v>
      </c>
      <c r="V244" s="46">
        <f t="shared" si="52"/>
        <v>0</v>
      </c>
      <c r="W244" s="46">
        <f t="shared" si="53"/>
        <v>105915</v>
      </c>
      <c r="X244" s="135"/>
      <c r="Y244" s="46">
        <f t="shared" si="57"/>
        <v>105915</v>
      </c>
    </row>
    <row r="245" spans="1:25" hidden="1" x14ac:dyDescent="0.25">
      <c r="B245" s="43" t="s">
        <v>45</v>
      </c>
      <c r="C245" s="44">
        <f t="shared" si="48"/>
        <v>3</v>
      </c>
      <c r="D245" s="44">
        <v>3</v>
      </c>
      <c r="E245" s="44">
        <f t="shared" si="49"/>
        <v>0</v>
      </c>
      <c r="F245" s="44">
        <v>146</v>
      </c>
      <c r="G245" s="70">
        <f t="shared" si="50"/>
        <v>0</v>
      </c>
      <c r="H245" s="44">
        <f t="shared" si="51"/>
        <v>7</v>
      </c>
      <c r="I245" s="44">
        <v>7</v>
      </c>
      <c r="J245" s="44">
        <f t="shared" si="54"/>
        <v>0</v>
      </c>
      <c r="K245" s="44">
        <f>IF(J245&lt;=40,636,IF(AND(J245&gt;=41,J245&lt;=80),840,IF(AND(J245&gt;=81,J245&lt;=100),1455,IF(J245&gt;=101,2681,))))</f>
        <v>636</v>
      </c>
      <c r="L245" s="46">
        <f>IF(K245=636,K245*J245,IF(K245=840,40*636+(J245-40)*840,IF(K245=1455,40*636+40*840+(J245-80)*1455,IF(K245=2681,40*636+40*840+20*1455+(J245-100)*2681,))))</f>
        <v>0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45"/>
        <v>105979</v>
      </c>
      <c r="V245" s="46">
        <f t="shared" si="52"/>
        <v>105915</v>
      </c>
      <c r="W245" s="46">
        <f t="shared" si="53"/>
        <v>211894</v>
      </c>
      <c r="X245" s="70">
        <v>211894</v>
      </c>
      <c r="Y245" s="46">
        <f t="shared" si="57"/>
        <v>0</v>
      </c>
    </row>
    <row r="246" spans="1:25" ht="15.75" hidden="1" thickBot="1" x14ac:dyDescent="0.3">
      <c r="B246" s="83" t="s">
        <v>46</v>
      </c>
      <c r="C246" s="84">
        <f t="shared" si="48"/>
        <v>3</v>
      </c>
      <c r="D246" s="84">
        <v>3</v>
      </c>
      <c r="E246" s="84">
        <f t="shared" si="49"/>
        <v>0</v>
      </c>
      <c r="F246" s="84">
        <v>146</v>
      </c>
      <c r="G246" s="35">
        <f t="shared" si="50"/>
        <v>0</v>
      </c>
      <c r="H246" s="84">
        <f t="shared" si="51"/>
        <v>7</v>
      </c>
      <c r="I246" s="84">
        <v>7</v>
      </c>
      <c r="J246" s="84">
        <f t="shared" si="54"/>
        <v>0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0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>
        <v>70222</v>
      </c>
      <c r="U246" s="35">
        <f t="shared" si="45"/>
        <v>176290</v>
      </c>
      <c r="V246" s="36">
        <f t="shared" si="52"/>
        <v>0</v>
      </c>
      <c r="W246" s="36">
        <f t="shared" si="53"/>
        <v>176290</v>
      </c>
      <c r="X246" s="131">
        <v>106068</v>
      </c>
      <c r="Y246" s="36">
        <f t="shared" ref="Y246" si="58">W246-X246</f>
        <v>70222</v>
      </c>
    </row>
    <row r="247" spans="1:25" x14ac:dyDescent="0.25">
      <c r="A247">
        <v>2023</v>
      </c>
      <c r="B247" s="43" t="s">
        <v>35</v>
      </c>
      <c r="C247" s="44">
        <f t="shared" ref="C247:C270" si="59">D246</f>
        <v>3</v>
      </c>
      <c r="D247" s="44">
        <v>3</v>
      </c>
      <c r="E247" s="44">
        <f t="shared" ref="E247:E270" si="60">D247-C247</f>
        <v>0</v>
      </c>
      <c r="F247" s="44">
        <v>165</v>
      </c>
      <c r="G247" s="70">
        <f t="shared" ref="G247:G270" si="61">E247*F247</f>
        <v>0</v>
      </c>
      <c r="H247" s="44">
        <f t="shared" ref="H247:H270" si="62">I246</f>
        <v>7</v>
      </c>
      <c r="I247" s="44">
        <v>7</v>
      </c>
      <c r="J247" s="44">
        <f t="shared" ref="J247:J270" si="63">I247-H247</f>
        <v>0</v>
      </c>
      <c r="K247" s="44">
        <f>IF(J247&lt;=40,717,IF(AND(J247&gt;=41,J247&lt;=80),948,IF(AND(J247&gt;=81,J247&lt;=100),1641,IF(J247&gt;=101,3024,))))</f>
        <v>717</v>
      </c>
      <c r="L247" s="46">
        <f>IF(K247=717,K247*J247,IF(K247=948,40*717+(J247-40)*948,IF(K247=1641,40*717+40*948+(J247-80)*1641,IF(K247=3024,40*717+40*948+20*1641+(J247-100)*3024,))))</f>
        <v>0</v>
      </c>
      <c r="M247" s="70">
        <v>4910</v>
      </c>
      <c r="N247" s="70"/>
      <c r="O247" s="70"/>
      <c r="P247" s="70"/>
      <c r="Q247" s="70"/>
      <c r="R247" s="70"/>
      <c r="S247" s="70">
        <v>122853</v>
      </c>
      <c r="T247" s="70">
        <v>70575</v>
      </c>
      <c r="U247" s="70">
        <f t="shared" si="45"/>
        <v>198338</v>
      </c>
      <c r="V247" s="46">
        <f t="shared" ref="V247:V270" si="64">Y246</f>
        <v>70222</v>
      </c>
      <c r="W247" s="46">
        <f t="shared" ref="W247:W270" si="65">U247+V247</f>
        <v>268560</v>
      </c>
      <c r="X247" s="135">
        <v>127763</v>
      </c>
      <c r="Y247" s="46">
        <f t="shared" ref="Y247:Y251" si="66">W247-X247</f>
        <v>140797</v>
      </c>
    </row>
    <row r="248" spans="1:25" x14ac:dyDescent="0.25">
      <c r="B248" s="43" t="s">
        <v>36</v>
      </c>
      <c r="C248" s="44">
        <f t="shared" si="59"/>
        <v>3</v>
      </c>
      <c r="D248" s="44">
        <v>3</v>
      </c>
      <c r="E248" s="44">
        <f t="shared" si="60"/>
        <v>0</v>
      </c>
      <c r="F248" s="44">
        <v>165</v>
      </c>
      <c r="G248" s="70">
        <f t="shared" si="61"/>
        <v>0</v>
      </c>
      <c r="H248" s="44">
        <f t="shared" si="62"/>
        <v>7</v>
      </c>
      <c r="I248" s="44">
        <v>7</v>
      </c>
      <c r="J248" s="44">
        <f t="shared" si="63"/>
        <v>0</v>
      </c>
      <c r="K248" s="44">
        <f t="shared" ref="K248:K258" si="67">IF(J248&lt;=40,717,IF(AND(J248&gt;=41,J248&lt;=80),948,IF(AND(J248&gt;=81,J248&lt;=100),1641,IF(J248&gt;=101,3024,))))</f>
        <v>717</v>
      </c>
      <c r="L248" s="46">
        <f t="shared" ref="L248:L258" si="68">IF(K248=717,K248*J248,IF(K248=948,40*717+(J248-40)*948,IF(K248=1641,40*717+40*948+(J248-80)*1641,IF(K248=3024,40*717+40*948+20*1641+(J248-100)*3024,))))</f>
        <v>0</v>
      </c>
      <c r="M248" s="70">
        <v>4910</v>
      </c>
      <c r="N248" s="70"/>
      <c r="O248" s="70"/>
      <c r="P248" s="70"/>
      <c r="Q248" s="70"/>
      <c r="R248" s="70"/>
      <c r="S248" s="70">
        <v>122853</v>
      </c>
      <c r="T248" s="70"/>
      <c r="U248" s="70">
        <f t="shared" si="45"/>
        <v>127763</v>
      </c>
      <c r="V248" s="46">
        <f t="shared" si="64"/>
        <v>140797</v>
      </c>
      <c r="W248" s="46">
        <f t="shared" si="65"/>
        <v>268560</v>
      </c>
      <c r="X248" s="135">
        <v>197763</v>
      </c>
      <c r="Y248" s="46">
        <f t="shared" si="66"/>
        <v>70797</v>
      </c>
    </row>
    <row r="249" spans="1:25" x14ac:dyDescent="0.25">
      <c r="B249" s="43" t="s">
        <v>37</v>
      </c>
      <c r="C249" s="44">
        <f t="shared" si="59"/>
        <v>3</v>
      </c>
      <c r="D249" s="44">
        <v>3</v>
      </c>
      <c r="E249" s="44">
        <f t="shared" si="60"/>
        <v>0</v>
      </c>
      <c r="F249" s="44">
        <v>165</v>
      </c>
      <c r="G249" s="70">
        <f t="shared" si="61"/>
        <v>0</v>
      </c>
      <c r="H249" s="44">
        <f t="shared" si="62"/>
        <v>7</v>
      </c>
      <c r="I249" s="44">
        <v>7</v>
      </c>
      <c r="J249" s="44">
        <f t="shared" si="63"/>
        <v>0</v>
      </c>
      <c r="K249" s="44">
        <f t="shared" si="67"/>
        <v>717</v>
      </c>
      <c r="L249" s="46">
        <f t="shared" si="68"/>
        <v>0</v>
      </c>
      <c r="M249" s="70">
        <v>4910</v>
      </c>
      <c r="N249" s="70"/>
      <c r="O249" s="70"/>
      <c r="P249" s="70"/>
      <c r="Q249" s="70"/>
      <c r="R249" s="70"/>
      <c r="S249" s="70">
        <v>122853</v>
      </c>
      <c r="T249" s="70"/>
      <c r="U249" s="70">
        <f t="shared" si="45"/>
        <v>127763</v>
      </c>
      <c r="V249" s="46">
        <f t="shared" si="64"/>
        <v>70797</v>
      </c>
      <c r="W249" s="46">
        <f t="shared" si="65"/>
        <v>198560</v>
      </c>
      <c r="X249" s="135">
        <v>128000</v>
      </c>
      <c r="Y249" s="46">
        <f t="shared" si="66"/>
        <v>70560</v>
      </c>
    </row>
    <row r="250" spans="1:25" x14ac:dyDescent="0.25">
      <c r="B250" s="43" t="s">
        <v>38</v>
      </c>
      <c r="C250" s="44">
        <f t="shared" si="59"/>
        <v>3</v>
      </c>
      <c r="D250" s="44">
        <v>3</v>
      </c>
      <c r="E250" s="44">
        <f t="shared" si="60"/>
        <v>0</v>
      </c>
      <c r="F250" s="44">
        <v>165</v>
      </c>
      <c r="G250" s="70">
        <f t="shared" si="61"/>
        <v>0</v>
      </c>
      <c r="H250" s="44">
        <f t="shared" si="62"/>
        <v>7</v>
      </c>
      <c r="I250" s="44">
        <v>7</v>
      </c>
      <c r="J250" s="44">
        <f t="shared" si="63"/>
        <v>0</v>
      </c>
      <c r="K250" s="44">
        <f t="shared" si="67"/>
        <v>717</v>
      </c>
      <c r="L250" s="46">
        <f t="shared" si="68"/>
        <v>0</v>
      </c>
      <c r="M250" s="70">
        <v>4910</v>
      </c>
      <c r="N250" s="70"/>
      <c r="O250" s="70"/>
      <c r="P250" s="70"/>
      <c r="Q250" s="70"/>
      <c r="R250" s="70"/>
      <c r="S250" s="70">
        <v>122853</v>
      </c>
      <c r="T250" s="70"/>
      <c r="U250" s="70">
        <f t="shared" si="45"/>
        <v>127763</v>
      </c>
      <c r="V250" s="46">
        <f t="shared" si="64"/>
        <v>70560</v>
      </c>
      <c r="W250" s="46">
        <f t="shared" si="65"/>
        <v>198323</v>
      </c>
      <c r="X250" s="135">
        <v>198323</v>
      </c>
      <c r="Y250" s="46">
        <f t="shared" si="66"/>
        <v>0</v>
      </c>
    </row>
    <row r="251" spans="1:25" x14ac:dyDescent="0.25">
      <c r="B251" s="43" t="s">
        <v>39</v>
      </c>
      <c r="C251" s="44">
        <f t="shared" si="59"/>
        <v>3</v>
      </c>
      <c r="D251" s="44">
        <v>3</v>
      </c>
      <c r="E251" s="44">
        <f t="shared" si="60"/>
        <v>0</v>
      </c>
      <c r="F251" s="44">
        <v>169</v>
      </c>
      <c r="G251" s="70">
        <f t="shared" si="61"/>
        <v>0</v>
      </c>
      <c r="H251" s="44">
        <f t="shared" si="62"/>
        <v>7</v>
      </c>
      <c r="I251" s="44">
        <v>7</v>
      </c>
      <c r="J251" s="44">
        <f t="shared" si="63"/>
        <v>0</v>
      </c>
      <c r="K251" s="44">
        <f t="shared" si="67"/>
        <v>717</v>
      </c>
      <c r="L251" s="46">
        <f t="shared" si="68"/>
        <v>0</v>
      </c>
      <c r="M251" s="70">
        <v>4910</v>
      </c>
      <c r="N251" s="70"/>
      <c r="O251" s="70"/>
      <c r="P251" s="70"/>
      <c r="Q251" s="70"/>
      <c r="R251" s="70"/>
      <c r="S251" s="70">
        <v>122853</v>
      </c>
      <c r="T251" s="70">
        <v>72066</v>
      </c>
      <c r="U251" s="70">
        <f t="shared" si="45"/>
        <v>199829</v>
      </c>
      <c r="V251" s="46">
        <f t="shared" si="64"/>
        <v>0</v>
      </c>
      <c r="W251" s="46">
        <f t="shared" si="65"/>
        <v>199829</v>
      </c>
      <c r="X251" s="135"/>
      <c r="Y251" s="46">
        <f t="shared" si="66"/>
        <v>199829</v>
      </c>
    </row>
    <row r="252" spans="1:25" x14ac:dyDescent="0.25">
      <c r="B252" s="43" t="s">
        <v>40</v>
      </c>
      <c r="C252" s="44">
        <f t="shared" si="59"/>
        <v>3</v>
      </c>
      <c r="D252" s="44">
        <v>3</v>
      </c>
      <c r="E252" s="44">
        <f t="shared" si="60"/>
        <v>0</v>
      </c>
      <c r="F252" s="44">
        <v>165</v>
      </c>
      <c r="G252" s="70">
        <f t="shared" si="61"/>
        <v>0</v>
      </c>
      <c r="H252" s="44">
        <f t="shared" si="62"/>
        <v>7</v>
      </c>
      <c r="I252" s="44">
        <v>7</v>
      </c>
      <c r="J252" s="44">
        <f t="shared" si="63"/>
        <v>0</v>
      </c>
      <c r="K252" s="44">
        <f t="shared" si="67"/>
        <v>717</v>
      </c>
      <c r="L252" s="46">
        <f t="shared" si="68"/>
        <v>0</v>
      </c>
      <c r="M252" s="70">
        <v>4910</v>
      </c>
      <c r="N252" s="70"/>
      <c r="O252" s="70"/>
      <c r="P252" s="70"/>
      <c r="Q252" s="70"/>
      <c r="R252" s="70"/>
      <c r="S252" s="70">
        <v>122853</v>
      </c>
      <c r="T252" s="70">
        <v>72179</v>
      </c>
      <c r="U252" s="70">
        <f t="shared" si="45"/>
        <v>199942</v>
      </c>
      <c r="V252" s="46">
        <f t="shared" si="64"/>
        <v>199829</v>
      </c>
      <c r="W252" s="46">
        <f t="shared" si="65"/>
        <v>399771</v>
      </c>
      <c r="X252" s="135"/>
      <c r="Y252" s="46">
        <f t="shared" ref="Y252:Y253" si="69">W252-X252</f>
        <v>399771</v>
      </c>
    </row>
    <row r="253" spans="1:25" x14ac:dyDescent="0.25">
      <c r="B253" s="43" t="s">
        <v>41</v>
      </c>
      <c r="C253" s="44">
        <f t="shared" si="59"/>
        <v>3</v>
      </c>
      <c r="D253" s="44">
        <v>3</v>
      </c>
      <c r="E253" s="44">
        <f t="shared" si="60"/>
        <v>0</v>
      </c>
      <c r="F253" s="44">
        <v>165</v>
      </c>
      <c r="G253" s="70">
        <f t="shared" si="61"/>
        <v>0</v>
      </c>
      <c r="H253" s="44">
        <f t="shared" si="62"/>
        <v>7</v>
      </c>
      <c r="I253" s="44">
        <v>7</v>
      </c>
      <c r="J253" s="44">
        <f t="shared" si="63"/>
        <v>0</v>
      </c>
      <c r="K253" s="44">
        <f t="shared" si="67"/>
        <v>717</v>
      </c>
      <c r="L253" s="46">
        <f t="shared" si="68"/>
        <v>0</v>
      </c>
      <c r="M253" s="70">
        <v>4910</v>
      </c>
      <c r="N253" s="70"/>
      <c r="O253" s="70"/>
      <c r="P253" s="70"/>
      <c r="Q253" s="70"/>
      <c r="R253" s="70"/>
      <c r="S253" s="70">
        <v>122853</v>
      </c>
      <c r="T253" s="70"/>
      <c r="U253" s="70">
        <f t="shared" si="45"/>
        <v>127763</v>
      </c>
      <c r="V253" s="46">
        <f t="shared" si="64"/>
        <v>399771</v>
      </c>
      <c r="W253" s="46">
        <f t="shared" si="65"/>
        <v>527534</v>
      </c>
      <c r="X253" s="135">
        <v>300000</v>
      </c>
      <c r="Y253" s="70">
        <f t="shared" si="69"/>
        <v>227534</v>
      </c>
    </row>
    <row r="254" spans="1:25" x14ac:dyDescent="0.25">
      <c r="B254" s="43" t="s">
        <v>42</v>
      </c>
      <c r="C254" s="44">
        <f t="shared" si="59"/>
        <v>3</v>
      </c>
      <c r="D254" s="44">
        <v>3</v>
      </c>
      <c r="E254" s="44">
        <f t="shared" si="60"/>
        <v>0</v>
      </c>
      <c r="F254" s="44">
        <v>165</v>
      </c>
      <c r="G254" s="70">
        <f t="shared" si="61"/>
        <v>0</v>
      </c>
      <c r="H254" s="44">
        <f t="shared" si="62"/>
        <v>7</v>
      </c>
      <c r="I254" s="44">
        <v>7</v>
      </c>
      <c r="J254" s="44">
        <f t="shared" si="63"/>
        <v>0</v>
      </c>
      <c r="K254" s="44">
        <f t="shared" si="67"/>
        <v>717</v>
      </c>
      <c r="L254" s="46">
        <f t="shared" si="68"/>
        <v>0</v>
      </c>
      <c r="M254" s="70">
        <v>4910</v>
      </c>
      <c r="N254" s="70"/>
      <c r="O254" s="70"/>
      <c r="P254" s="70"/>
      <c r="Q254" s="70"/>
      <c r="R254" s="70"/>
      <c r="S254" s="70">
        <v>122853</v>
      </c>
      <c r="T254" s="70">
        <v>72261</v>
      </c>
      <c r="U254" s="70">
        <f t="shared" si="45"/>
        <v>200024</v>
      </c>
      <c r="V254" s="46">
        <f t="shared" si="64"/>
        <v>227534</v>
      </c>
      <c r="W254" s="46">
        <f t="shared" si="65"/>
        <v>427558</v>
      </c>
      <c r="X254" s="135"/>
      <c r="Y254" s="46">
        <f t="shared" ref="Y254" si="70">W254-X254</f>
        <v>427558</v>
      </c>
    </row>
    <row r="255" spans="1:25" x14ac:dyDescent="0.25">
      <c r="B255" s="43" t="s">
        <v>43</v>
      </c>
      <c r="C255" s="44">
        <f t="shared" si="59"/>
        <v>3</v>
      </c>
      <c r="D255" s="44">
        <v>3</v>
      </c>
      <c r="E255" s="44">
        <f t="shared" si="60"/>
        <v>0</v>
      </c>
      <c r="F255" s="44">
        <v>165</v>
      </c>
      <c r="G255" s="70">
        <f t="shared" si="61"/>
        <v>0</v>
      </c>
      <c r="H255" s="44">
        <f t="shared" si="62"/>
        <v>7</v>
      </c>
      <c r="I255" s="44">
        <v>7</v>
      </c>
      <c r="J255" s="44">
        <f t="shared" si="63"/>
        <v>0</v>
      </c>
      <c r="K255" s="44">
        <f t="shared" si="67"/>
        <v>717</v>
      </c>
      <c r="L255" s="46">
        <f t="shared" si="68"/>
        <v>0</v>
      </c>
      <c r="M255" s="70">
        <v>4910</v>
      </c>
      <c r="N255" s="70"/>
      <c r="O255" s="70"/>
      <c r="P255" s="70"/>
      <c r="Q255" s="70"/>
      <c r="R255" s="70"/>
      <c r="S255" s="70">
        <v>122853</v>
      </c>
      <c r="T255" s="70">
        <v>72395</v>
      </c>
      <c r="U255" s="70">
        <f t="shared" si="45"/>
        <v>200158</v>
      </c>
      <c r="V255" s="46">
        <f t="shared" si="64"/>
        <v>427558</v>
      </c>
      <c r="W255" s="46">
        <f t="shared" si="65"/>
        <v>627716</v>
      </c>
      <c r="X255" s="135"/>
      <c r="Y255" s="46">
        <f t="shared" ref="Y255" si="71">W255-X255</f>
        <v>627716</v>
      </c>
    </row>
    <row r="256" spans="1:25" x14ac:dyDescent="0.25">
      <c r="B256" s="43" t="s">
        <v>44</v>
      </c>
      <c r="C256" s="44">
        <f t="shared" si="59"/>
        <v>3</v>
      </c>
      <c r="D256" s="44">
        <v>3</v>
      </c>
      <c r="E256" s="44">
        <f t="shared" si="60"/>
        <v>0</v>
      </c>
      <c r="F256" s="44">
        <v>165</v>
      </c>
      <c r="G256" s="70">
        <f t="shared" si="61"/>
        <v>0</v>
      </c>
      <c r="H256" s="44">
        <f t="shared" si="62"/>
        <v>7</v>
      </c>
      <c r="I256" s="44">
        <v>7</v>
      </c>
      <c r="J256" s="44">
        <f t="shared" si="63"/>
        <v>0</v>
      </c>
      <c r="K256" s="44">
        <f t="shared" si="67"/>
        <v>717</v>
      </c>
      <c r="L256" s="46">
        <f t="shared" si="68"/>
        <v>0</v>
      </c>
      <c r="M256" s="70">
        <v>4910</v>
      </c>
      <c r="N256" s="70"/>
      <c r="O256" s="70"/>
      <c r="P256" s="70"/>
      <c r="Q256" s="70"/>
      <c r="R256" s="70"/>
      <c r="S256" s="70">
        <v>122853</v>
      </c>
      <c r="T256" s="70">
        <v>72776</v>
      </c>
      <c r="U256" s="70">
        <f t="shared" si="45"/>
        <v>200539</v>
      </c>
      <c r="V256" s="46">
        <f t="shared" si="64"/>
        <v>627716</v>
      </c>
      <c r="W256" s="46">
        <f t="shared" si="65"/>
        <v>828255</v>
      </c>
      <c r="X256" s="135"/>
      <c r="Y256" s="46">
        <f t="shared" ref="Y256:Y257" si="72">W256-X256</f>
        <v>828255</v>
      </c>
    </row>
    <row r="257" spans="1:25" x14ac:dyDescent="0.25">
      <c r="B257" s="43" t="s">
        <v>45</v>
      </c>
      <c r="C257" s="44">
        <f t="shared" si="59"/>
        <v>3</v>
      </c>
      <c r="D257" s="44">
        <v>3</v>
      </c>
      <c r="E257" s="44">
        <f t="shared" si="60"/>
        <v>0</v>
      </c>
      <c r="F257" s="44">
        <v>165</v>
      </c>
      <c r="G257" s="70">
        <f t="shared" si="61"/>
        <v>0</v>
      </c>
      <c r="H257" s="44">
        <f t="shared" si="62"/>
        <v>7</v>
      </c>
      <c r="I257" s="44">
        <v>7</v>
      </c>
      <c r="J257" s="44">
        <f t="shared" si="63"/>
        <v>0</v>
      </c>
      <c r="K257" s="44">
        <f t="shared" si="67"/>
        <v>717</v>
      </c>
      <c r="L257" s="46">
        <f t="shared" si="68"/>
        <v>0</v>
      </c>
      <c r="M257" s="70">
        <v>4910</v>
      </c>
      <c r="N257" s="70"/>
      <c r="O257" s="70"/>
      <c r="P257" s="70"/>
      <c r="Q257" s="70"/>
      <c r="R257" s="70"/>
      <c r="S257" s="70">
        <v>122853</v>
      </c>
      <c r="T257" s="70">
        <v>73128</v>
      </c>
      <c r="U257" s="70">
        <f t="shared" si="45"/>
        <v>200891</v>
      </c>
      <c r="V257" s="46">
        <f t="shared" si="64"/>
        <v>828255</v>
      </c>
      <c r="W257" s="46">
        <f t="shared" si="65"/>
        <v>1029146</v>
      </c>
      <c r="X257" s="135"/>
      <c r="Y257" s="46">
        <f t="shared" si="72"/>
        <v>1029146</v>
      </c>
    </row>
    <row r="258" spans="1:25" ht="15.75" thickBot="1" x14ac:dyDescent="0.3">
      <c r="B258" s="43" t="s">
        <v>46</v>
      </c>
      <c r="C258" s="44">
        <f t="shared" si="59"/>
        <v>3</v>
      </c>
      <c r="D258" s="44">
        <v>3</v>
      </c>
      <c r="E258" s="44">
        <f t="shared" si="60"/>
        <v>0</v>
      </c>
      <c r="F258" s="44">
        <v>165</v>
      </c>
      <c r="G258" s="70">
        <f t="shared" si="61"/>
        <v>0</v>
      </c>
      <c r="H258" s="44">
        <f t="shared" si="62"/>
        <v>7</v>
      </c>
      <c r="I258" s="44">
        <v>7</v>
      </c>
      <c r="J258" s="44">
        <f t="shared" si="63"/>
        <v>0</v>
      </c>
      <c r="K258" s="44">
        <f t="shared" si="67"/>
        <v>717</v>
      </c>
      <c r="L258" s="46">
        <f t="shared" si="68"/>
        <v>0</v>
      </c>
      <c r="M258" s="70">
        <v>4910</v>
      </c>
      <c r="N258" s="70"/>
      <c r="O258" s="70"/>
      <c r="P258" s="70"/>
      <c r="Q258" s="70"/>
      <c r="R258" s="70"/>
      <c r="S258" s="70">
        <v>122853</v>
      </c>
      <c r="T258" s="70"/>
      <c r="U258" s="70">
        <f t="shared" si="45"/>
        <v>127763</v>
      </c>
      <c r="V258" s="46">
        <f t="shared" si="64"/>
        <v>1029146</v>
      </c>
      <c r="W258" s="46">
        <f t="shared" si="65"/>
        <v>1156909</v>
      </c>
      <c r="X258" s="135"/>
      <c r="Y258" s="241">
        <f t="shared" ref="Y258:Y270" si="73">W258-X258</f>
        <v>1156909</v>
      </c>
    </row>
    <row r="259" spans="1:25" ht="15.75" thickBot="1" x14ac:dyDescent="0.3">
      <c r="A259">
        <v>2024</v>
      </c>
      <c r="B259" s="195" t="s">
        <v>35</v>
      </c>
      <c r="C259" s="175">
        <f t="shared" si="59"/>
        <v>3</v>
      </c>
      <c r="D259" s="175">
        <v>3</v>
      </c>
      <c r="E259" s="175">
        <f t="shared" si="60"/>
        <v>0</v>
      </c>
      <c r="F259" s="175">
        <v>171</v>
      </c>
      <c r="G259" s="177">
        <f t="shared" si="61"/>
        <v>0</v>
      </c>
      <c r="H259" s="175">
        <f t="shared" si="62"/>
        <v>7</v>
      </c>
      <c r="I259" s="175">
        <v>7</v>
      </c>
      <c r="J259" s="175">
        <f t="shared" si="63"/>
        <v>0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149745</v>
      </c>
      <c r="V259" s="176">
        <f t="shared" si="64"/>
        <v>1156909</v>
      </c>
      <c r="W259" s="176">
        <f t="shared" si="65"/>
        <v>1306654</v>
      </c>
      <c r="X259" s="240"/>
      <c r="Y259" s="176">
        <f t="shared" si="73"/>
        <v>1306654</v>
      </c>
    </row>
    <row r="260" spans="1:25" hidden="1" x14ac:dyDescent="0.25">
      <c r="B260" s="224" t="s">
        <v>36</v>
      </c>
      <c r="C260" s="225">
        <f>D259</f>
        <v>3</v>
      </c>
      <c r="D260" s="225"/>
      <c r="E260" s="225">
        <f t="shared" si="60"/>
        <v>-3</v>
      </c>
      <c r="F260" s="225">
        <v>171</v>
      </c>
      <c r="G260" s="223">
        <f t="shared" si="61"/>
        <v>-513</v>
      </c>
      <c r="H260" s="225">
        <f t="shared" si="62"/>
        <v>7</v>
      </c>
      <c r="I260" s="225"/>
      <c r="J260" s="225">
        <f t="shared" si="63"/>
        <v>-7</v>
      </c>
      <c r="K260" s="225">
        <f t="shared" ref="K260:K270" si="74">IF(J260&lt;=40,745,IF(AND(J260&gt;=41,J260&lt;=80),985,IF(AND(J260&gt;=81,J260&lt;=100),1705,IF(J260&gt;=101,3142,))))</f>
        <v>745</v>
      </c>
      <c r="L260" s="226">
        <f t="shared" ref="L260:L270" si="75">IF(K260=745,K260*J260,IF(K260=985,40*745+(J260-40)*985,IF(K260=1705,40*745+40*985+(J260-80)*1705,IF(K260=3142,40*745+40*985+20*1705+(J260-100)*3142,))))</f>
        <v>-5215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76">G260+L260+M260+N260++O260+P260+Q260+R260+S260+T260</f>
        <v>144017</v>
      </c>
      <c r="V260" s="226">
        <f t="shared" si="64"/>
        <v>1306654</v>
      </c>
      <c r="W260" s="226">
        <f t="shared" si="65"/>
        <v>1450671</v>
      </c>
      <c r="X260" s="227"/>
      <c r="Y260" s="226">
        <f t="shared" si="73"/>
        <v>1450671</v>
      </c>
    </row>
    <row r="261" spans="1:25" hidden="1" x14ac:dyDescent="0.25">
      <c r="B261" s="224" t="s">
        <v>37</v>
      </c>
      <c r="C261" s="225">
        <f t="shared" si="59"/>
        <v>0</v>
      </c>
      <c r="D261" s="225"/>
      <c r="E261" s="225">
        <f t="shared" si="60"/>
        <v>0</v>
      </c>
      <c r="F261" s="225">
        <v>171</v>
      </c>
      <c r="G261" s="223">
        <f t="shared" si="61"/>
        <v>0</v>
      </c>
      <c r="H261" s="225">
        <f t="shared" si="62"/>
        <v>0</v>
      </c>
      <c r="I261" s="225"/>
      <c r="J261" s="225">
        <f t="shared" si="63"/>
        <v>0</v>
      </c>
      <c r="K261" s="225">
        <f t="shared" si="74"/>
        <v>745</v>
      </c>
      <c r="L261" s="226">
        <f t="shared" si="75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76"/>
        <v>149745</v>
      </c>
      <c r="V261" s="226">
        <f t="shared" si="64"/>
        <v>1450671</v>
      </c>
      <c r="W261" s="226">
        <f t="shared" si="65"/>
        <v>1600416</v>
      </c>
      <c r="X261" s="227"/>
      <c r="Y261" s="226">
        <f t="shared" si="73"/>
        <v>1600416</v>
      </c>
    </row>
    <row r="262" spans="1:25" hidden="1" x14ac:dyDescent="0.25">
      <c r="B262" s="224" t="s">
        <v>38</v>
      </c>
      <c r="C262" s="225">
        <f t="shared" si="59"/>
        <v>0</v>
      </c>
      <c r="D262" s="225"/>
      <c r="E262" s="225">
        <f t="shared" si="60"/>
        <v>0</v>
      </c>
      <c r="F262" s="225">
        <v>171</v>
      </c>
      <c r="G262" s="223">
        <f t="shared" si="61"/>
        <v>0</v>
      </c>
      <c r="H262" s="225">
        <f t="shared" si="62"/>
        <v>0</v>
      </c>
      <c r="I262" s="225"/>
      <c r="J262" s="225">
        <f t="shared" si="63"/>
        <v>0</v>
      </c>
      <c r="K262" s="225">
        <f t="shared" si="74"/>
        <v>745</v>
      </c>
      <c r="L262" s="226">
        <f t="shared" si="75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76"/>
        <v>149745</v>
      </c>
      <c r="V262" s="226">
        <f t="shared" si="64"/>
        <v>1600416</v>
      </c>
      <c r="W262" s="226">
        <f t="shared" si="65"/>
        <v>1750161</v>
      </c>
      <c r="X262" s="227"/>
      <c r="Y262" s="226">
        <f t="shared" si="73"/>
        <v>1750161</v>
      </c>
    </row>
    <row r="263" spans="1:25" hidden="1" x14ac:dyDescent="0.25">
      <c r="B263" s="224" t="s">
        <v>39</v>
      </c>
      <c r="C263" s="225">
        <f t="shared" si="59"/>
        <v>0</v>
      </c>
      <c r="D263" s="225"/>
      <c r="E263" s="225">
        <f t="shared" si="60"/>
        <v>0</v>
      </c>
      <c r="F263" s="225">
        <v>171</v>
      </c>
      <c r="G263" s="223">
        <f t="shared" si="61"/>
        <v>0</v>
      </c>
      <c r="H263" s="225">
        <f t="shared" si="62"/>
        <v>0</v>
      </c>
      <c r="I263" s="225"/>
      <c r="J263" s="225">
        <f t="shared" si="63"/>
        <v>0</v>
      </c>
      <c r="K263" s="225">
        <f t="shared" si="74"/>
        <v>745</v>
      </c>
      <c r="L263" s="226">
        <f t="shared" si="75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76"/>
        <v>149745</v>
      </c>
      <c r="V263" s="226">
        <f t="shared" si="64"/>
        <v>1750161</v>
      </c>
      <c r="W263" s="226">
        <f t="shared" si="65"/>
        <v>1899906</v>
      </c>
      <c r="X263" s="227"/>
      <c r="Y263" s="226">
        <f t="shared" si="73"/>
        <v>1899906</v>
      </c>
    </row>
    <row r="264" spans="1:25" hidden="1" x14ac:dyDescent="0.25">
      <c r="B264" s="224" t="s">
        <v>40</v>
      </c>
      <c r="C264" s="225">
        <f t="shared" si="59"/>
        <v>0</v>
      </c>
      <c r="D264" s="225"/>
      <c r="E264" s="225">
        <f t="shared" si="60"/>
        <v>0</v>
      </c>
      <c r="F264" s="225">
        <v>171</v>
      </c>
      <c r="G264" s="223">
        <f t="shared" si="61"/>
        <v>0</v>
      </c>
      <c r="H264" s="225">
        <f t="shared" si="62"/>
        <v>0</v>
      </c>
      <c r="I264" s="225"/>
      <c r="J264" s="225">
        <f t="shared" si="63"/>
        <v>0</v>
      </c>
      <c r="K264" s="225">
        <f t="shared" si="74"/>
        <v>745</v>
      </c>
      <c r="L264" s="226">
        <f t="shared" si="75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76"/>
        <v>149745</v>
      </c>
      <c r="V264" s="226">
        <f t="shared" si="64"/>
        <v>1899906</v>
      </c>
      <c r="W264" s="226">
        <f t="shared" si="65"/>
        <v>2049651</v>
      </c>
      <c r="X264" s="227"/>
      <c r="Y264" s="226">
        <f t="shared" si="73"/>
        <v>2049651</v>
      </c>
    </row>
    <row r="265" spans="1:25" s="199" customFormat="1" hidden="1" x14ac:dyDescent="0.25">
      <c r="A265"/>
      <c r="B265" s="224" t="s">
        <v>41</v>
      </c>
      <c r="C265" s="225">
        <f t="shared" si="59"/>
        <v>0</v>
      </c>
      <c r="D265" s="225"/>
      <c r="E265" s="225">
        <f t="shared" si="60"/>
        <v>0</v>
      </c>
      <c r="F265" s="225">
        <v>171</v>
      </c>
      <c r="G265" s="223">
        <f t="shared" si="61"/>
        <v>0</v>
      </c>
      <c r="H265" s="225">
        <f t="shared" si="62"/>
        <v>0</v>
      </c>
      <c r="I265" s="225"/>
      <c r="J265" s="225">
        <f t="shared" si="63"/>
        <v>0</v>
      </c>
      <c r="K265" s="225">
        <f t="shared" si="74"/>
        <v>745</v>
      </c>
      <c r="L265" s="226">
        <f t="shared" si="75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76"/>
        <v>149745</v>
      </c>
      <c r="V265" s="226">
        <f t="shared" si="64"/>
        <v>2049651</v>
      </c>
      <c r="W265" s="226">
        <f t="shared" si="65"/>
        <v>2199396</v>
      </c>
      <c r="X265" s="227"/>
      <c r="Y265" s="226">
        <f t="shared" si="73"/>
        <v>2199396</v>
      </c>
    </row>
    <row r="266" spans="1:25" hidden="1" x14ac:dyDescent="0.25">
      <c r="B266" s="224" t="s">
        <v>42</v>
      </c>
      <c r="C266" s="225">
        <f t="shared" si="59"/>
        <v>0</v>
      </c>
      <c r="D266" s="225"/>
      <c r="E266" s="225">
        <f t="shared" si="60"/>
        <v>0</v>
      </c>
      <c r="F266" s="225">
        <v>171</v>
      </c>
      <c r="G266" s="223">
        <f t="shared" si="61"/>
        <v>0</v>
      </c>
      <c r="H266" s="225">
        <f t="shared" si="62"/>
        <v>0</v>
      </c>
      <c r="I266" s="225"/>
      <c r="J266" s="225">
        <f t="shared" si="63"/>
        <v>0</v>
      </c>
      <c r="K266" s="225">
        <f t="shared" si="74"/>
        <v>745</v>
      </c>
      <c r="L266" s="226">
        <f t="shared" si="75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76"/>
        <v>149745</v>
      </c>
      <c r="V266" s="226">
        <f t="shared" si="64"/>
        <v>2199396</v>
      </c>
      <c r="W266" s="226">
        <f t="shared" si="65"/>
        <v>2349141</v>
      </c>
      <c r="X266" s="227"/>
      <c r="Y266" s="226">
        <f t="shared" si="73"/>
        <v>2349141</v>
      </c>
    </row>
    <row r="267" spans="1:25" hidden="1" x14ac:dyDescent="0.25">
      <c r="B267" s="224" t="s">
        <v>43</v>
      </c>
      <c r="C267" s="225">
        <f t="shared" si="59"/>
        <v>0</v>
      </c>
      <c r="D267" s="225"/>
      <c r="E267" s="225">
        <f t="shared" si="60"/>
        <v>0</v>
      </c>
      <c r="F267" s="225">
        <v>171</v>
      </c>
      <c r="G267" s="223">
        <f t="shared" si="61"/>
        <v>0</v>
      </c>
      <c r="H267" s="225">
        <f t="shared" si="62"/>
        <v>0</v>
      </c>
      <c r="I267" s="225"/>
      <c r="J267" s="225">
        <f t="shared" si="63"/>
        <v>0</v>
      </c>
      <c r="K267" s="225">
        <f t="shared" si="74"/>
        <v>745</v>
      </c>
      <c r="L267" s="226">
        <f t="shared" si="75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76"/>
        <v>149745</v>
      </c>
      <c r="V267" s="226">
        <f t="shared" si="64"/>
        <v>2349141</v>
      </c>
      <c r="W267" s="226">
        <f t="shared" si="65"/>
        <v>2498886</v>
      </c>
      <c r="X267" s="227"/>
      <c r="Y267" s="226">
        <f t="shared" si="73"/>
        <v>2498886</v>
      </c>
    </row>
    <row r="268" spans="1:25" hidden="1" x14ac:dyDescent="0.25">
      <c r="B268" s="224" t="s">
        <v>44</v>
      </c>
      <c r="C268" s="225">
        <f t="shared" si="59"/>
        <v>0</v>
      </c>
      <c r="D268" s="225"/>
      <c r="E268" s="225">
        <f t="shared" si="60"/>
        <v>0</v>
      </c>
      <c r="F268" s="225">
        <v>171</v>
      </c>
      <c r="G268" s="223">
        <f t="shared" si="61"/>
        <v>0</v>
      </c>
      <c r="H268" s="225">
        <f t="shared" si="62"/>
        <v>0</v>
      </c>
      <c r="I268" s="225"/>
      <c r="J268" s="225">
        <f t="shared" si="63"/>
        <v>0</v>
      </c>
      <c r="K268" s="225">
        <f t="shared" si="74"/>
        <v>745</v>
      </c>
      <c r="L268" s="226">
        <f t="shared" si="75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76"/>
        <v>149745</v>
      </c>
      <c r="V268" s="226">
        <f t="shared" si="64"/>
        <v>2498886</v>
      </c>
      <c r="W268" s="226">
        <f t="shared" si="65"/>
        <v>2648631</v>
      </c>
      <c r="X268" s="227"/>
      <c r="Y268" s="226">
        <f t="shared" si="73"/>
        <v>2648631</v>
      </c>
    </row>
    <row r="269" spans="1:25" ht="15.75" hidden="1" thickBot="1" x14ac:dyDescent="0.3">
      <c r="B269" s="224" t="s">
        <v>45</v>
      </c>
      <c r="C269" s="225">
        <f t="shared" si="59"/>
        <v>0</v>
      </c>
      <c r="D269" s="225"/>
      <c r="E269" s="225">
        <f t="shared" si="60"/>
        <v>0</v>
      </c>
      <c r="F269" s="225">
        <v>171</v>
      </c>
      <c r="G269" s="223">
        <f t="shared" si="61"/>
        <v>0</v>
      </c>
      <c r="H269" s="225">
        <f t="shared" si="62"/>
        <v>0</v>
      </c>
      <c r="I269" s="225"/>
      <c r="J269" s="225">
        <f t="shared" si="63"/>
        <v>0</v>
      </c>
      <c r="K269" s="225">
        <f t="shared" si="74"/>
        <v>745</v>
      </c>
      <c r="L269" s="226">
        <f t="shared" si="75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76"/>
        <v>149745</v>
      </c>
      <c r="V269" s="226">
        <f t="shared" si="64"/>
        <v>2648631</v>
      </c>
      <c r="W269" s="226">
        <f t="shared" si="65"/>
        <v>2798376</v>
      </c>
      <c r="X269" s="227"/>
      <c r="Y269" s="226">
        <f t="shared" si="73"/>
        <v>2798376</v>
      </c>
    </row>
    <row r="270" spans="1:25" ht="15.75" hidden="1" thickBot="1" x14ac:dyDescent="0.3">
      <c r="B270" s="195" t="s">
        <v>46</v>
      </c>
      <c r="C270" s="175">
        <f t="shared" si="59"/>
        <v>0</v>
      </c>
      <c r="D270" s="175"/>
      <c r="E270" s="175">
        <f t="shared" si="60"/>
        <v>0</v>
      </c>
      <c r="F270" s="175">
        <f>F269</f>
        <v>171</v>
      </c>
      <c r="G270" s="177">
        <f t="shared" si="61"/>
        <v>0</v>
      </c>
      <c r="H270" s="175">
        <f t="shared" si="62"/>
        <v>0</v>
      </c>
      <c r="I270" s="175"/>
      <c r="J270" s="175">
        <f t="shared" si="63"/>
        <v>0</v>
      </c>
      <c r="K270" s="225">
        <f t="shared" si="74"/>
        <v>745</v>
      </c>
      <c r="L270" s="226">
        <f t="shared" si="75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76"/>
        <v>149745</v>
      </c>
      <c r="V270" s="176">
        <f t="shared" si="64"/>
        <v>2798376</v>
      </c>
      <c r="W270" s="176">
        <f t="shared" si="65"/>
        <v>2948121</v>
      </c>
      <c r="X270" s="177"/>
      <c r="Y270" s="176">
        <f t="shared" si="73"/>
        <v>2948121</v>
      </c>
    </row>
    <row r="273" spans="7:19" ht="15.75" thickBot="1" x14ac:dyDescent="0.3">
      <c r="Q273" s="125"/>
      <c r="R273" s="125"/>
      <c r="S273" s="125"/>
    </row>
    <row r="274" spans="7:19" ht="15.75" thickBot="1" x14ac:dyDescent="0.3">
      <c r="G274" s="262" t="s">
        <v>166</v>
      </c>
      <c r="H274" s="263"/>
      <c r="I274" s="264"/>
      <c r="L274" s="114"/>
      <c r="M274" s="114" t="s">
        <v>169</v>
      </c>
      <c r="Q274" s="125"/>
      <c r="R274" s="125"/>
      <c r="S274" s="125"/>
    </row>
    <row r="275" spans="7:19" x14ac:dyDescent="0.25">
      <c r="G275" s="204" t="s">
        <v>109</v>
      </c>
      <c r="H275" s="205"/>
      <c r="I275" s="153">
        <v>717</v>
      </c>
      <c r="L275" s="114"/>
      <c r="M275" s="114" t="s">
        <v>170</v>
      </c>
      <c r="Q275" s="125"/>
      <c r="R275" s="125"/>
      <c r="S275" s="125"/>
    </row>
    <row r="276" spans="7:19" ht="15.75" thickBot="1" x14ac:dyDescent="0.3">
      <c r="G276" s="206" t="s">
        <v>110</v>
      </c>
      <c r="H276" s="207"/>
      <c r="I276" s="154">
        <v>4910</v>
      </c>
      <c r="M276" s="114" t="s">
        <v>171</v>
      </c>
      <c r="Q276" s="125"/>
      <c r="R276" s="125"/>
      <c r="S276" s="125"/>
    </row>
    <row r="277" spans="7:19" ht="15.75" thickBot="1" x14ac:dyDescent="0.3">
      <c r="G277" s="260" t="s">
        <v>157</v>
      </c>
      <c r="H277" s="265"/>
      <c r="I277" s="261"/>
      <c r="M277" s="114" t="s">
        <v>172</v>
      </c>
      <c r="Q277" s="125"/>
      <c r="R277" s="125"/>
      <c r="S277" s="125"/>
    </row>
    <row r="278" spans="7:19" ht="15.75" thickBot="1" x14ac:dyDescent="0.3">
      <c r="G278" s="260" t="s">
        <v>111</v>
      </c>
      <c r="H278" s="261"/>
      <c r="I278" s="155" t="s">
        <v>112</v>
      </c>
      <c r="Q278" s="125"/>
      <c r="R278" s="125"/>
      <c r="S278" s="125"/>
    </row>
    <row r="279" spans="7:19" x14ac:dyDescent="0.25">
      <c r="G279" s="208">
        <v>1</v>
      </c>
      <c r="H279" s="157">
        <v>40</v>
      </c>
      <c r="I279" s="158">
        <v>717</v>
      </c>
      <c r="Q279" s="125"/>
      <c r="R279" s="125"/>
      <c r="S279" s="125"/>
    </row>
    <row r="280" spans="7:19" x14ac:dyDescent="0.25">
      <c r="G280" s="209">
        <v>41</v>
      </c>
      <c r="H280" s="160">
        <v>80</v>
      </c>
      <c r="I280" s="161">
        <v>948</v>
      </c>
      <c r="Q280" s="125"/>
      <c r="R280" s="125"/>
      <c r="S280" s="125"/>
    </row>
    <row r="281" spans="7:19" x14ac:dyDescent="0.25">
      <c r="G281" s="210">
        <v>81</v>
      </c>
      <c r="H281" s="163">
        <v>100</v>
      </c>
      <c r="I281" s="161">
        <v>1641</v>
      </c>
      <c r="Q281" s="125"/>
      <c r="R281" s="125"/>
      <c r="S281" s="125"/>
    </row>
    <row r="282" spans="7:19" ht="15.75" thickBot="1" x14ac:dyDescent="0.3">
      <c r="G282" s="211">
        <v>101</v>
      </c>
      <c r="H282" s="165" t="s">
        <v>113</v>
      </c>
      <c r="I282" s="166">
        <v>3024</v>
      </c>
      <c r="Q282" s="125"/>
      <c r="R282" s="125"/>
      <c r="S282" s="125"/>
    </row>
    <row r="283" spans="7:19" ht="15.75" thickBot="1" x14ac:dyDescent="0.3">
      <c r="G283" s="167"/>
      <c r="H283" s="168"/>
      <c r="I283" s="169"/>
      <c r="Q283" s="125"/>
      <c r="R283" s="125"/>
      <c r="S283" s="125"/>
    </row>
    <row r="284" spans="7:19" x14ac:dyDescent="0.25">
      <c r="Q284" s="125"/>
      <c r="R284" s="125"/>
      <c r="S284" s="125"/>
    </row>
  </sheetData>
  <mergeCells count="11">
    <mergeCell ref="G278:H278"/>
    <mergeCell ref="B1:C1"/>
    <mergeCell ref="D1:F1"/>
    <mergeCell ref="B2:C2"/>
    <mergeCell ref="D2:F2"/>
    <mergeCell ref="B3:C3"/>
    <mergeCell ref="AA5:AA6"/>
    <mergeCell ref="S4:W4"/>
    <mergeCell ref="N4:R4"/>
    <mergeCell ref="G274:I274"/>
    <mergeCell ref="G277:I277"/>
  </mergeCells>
  <phoneticPr fontId="17" type="noConversion"/>
  <conditionalFormatting sqref="Y7:Y222">
    <cfRule type="cellIs" dxfId="1018" priority="87" stopIfTrue="1" operator="lessThan">
      <formula>-0.999999</formula>
    </cfRule>
    <cfRule type="cellIs" dxfId="1017" priority="88" stopIfTrue="1" operator="greaterThan">
      <formula>0.9999999</formula>
    </cfRule>
  </conditionalFormatting>
  <conditionalFormatting sqref="J7:J222">
    <cfRule type="cellIs" dxfId="1016" priority="86" operator="greaterThan">
      <formula>100</formula>
    </cfRule>
  </conditionalFormatting>
  <conditionalFormatting sqref="X7:X192">
    <cfRule type="cellIs" dxfId="1015" priority="85" operator="lessThan">
      <formula>1</formula>
    </cfRule>
  </conditionalFormatting>
  <conditionalFormatting sqref="X193:X194">
    <cfRule type="cellIs" dxfId="1014" priority="84" operator="lessThan">
      <formula>1</formula>
    </cfRule>
  </conditionalFormatting>
  <conditionalFormatting sqref="X195:X196">
    <cfRule type="cellIs" dxfId="1013" priority="83" operator="lessThan">
      <formula>1</formula>
    </cfRule>
  </conditionalFormatting>
  <conditionalFormatting sqref="X199">
    <cfRule type="cellIs" dxfId="1012" priority="82" operator="lessThan">
      <formula>1</formula>
    </cfRule>
  </conditionalFormatting>
  <conditionalFormatting sqref="X200">
    <cfRule type="cellIs" dxfId="1011" priority="81" operator="lessThan">
      <formula>1</formula>
    </cfRule>
  </conditionalFormatting>
  <conditionalFormatting sqref="X201">
    <cfRule type="cellIs" dxfId="1010" priority="80" operator="lessThan">
      <formula>1</formula>
    </cfRule>
  </conditionalFormatting>
  <conditionalFormatting sqref="X204">
    <cfRule type="cellIs" dxfId="1009" priority="79" operator="lessThan">
      <formula>1</formula>
    </cfRule>
  </conditionalFormatting>
  <conditionalFormatting sqref="X206">
    <cfRule type="cellIs" dxfId="1008" priority="78" operator="lessThan">
      <formula>1</formula>
    </cfRule>
  </conditionalFormatting>
  <conditionalFormatting sqref="X208">
    <cfRule type="cellIs" dxfId="1007" priority="77" operator="lessThan">
      <formula>1</formula>
    </cfRule>
  </conditionalFormatting>
  <conditionalFormatting sqref="X210">
    <cfRule type="cellIs" dxfId="1006" priority="76" operator="lessThan">
      <formula>1</formula>
    </cfRule>
  </conditionalFormatting>
  <conditionalFormatting sqref="X212">
    <cfRule type="cellIs" dxfId="1005" priority="75" operator="lessThan">
      <formula>1</formula>
    </cfRule>
  </conditionalFormatting>
  <conditionalFormatting sqref="X216">
    <cfRule type="cellIs" dxfId="1004" priority="74" operator="lessThan">
      <formula>1</formula>
    </cfRule>
  </conditionalFormatting>
  <conditionalFormatting sqref="X217">
    <cfRule type="cellIs" dxfId="1003" priority="73" operator="lessThan">
      <formula>1</formula>
    </cfRule>
  </conditionalFormatting>
  <conditionalFormatting sqref="X220">
    <cfRule type="cellIs" dxfId="1002" priority="72" operator="lessThan">
      <formula>1</formula>
    </cfRule>
  </conditionalFormatting>
  <conditionalFormatting sqref="X221">
    <cfRule type="cellIs" dxfId="1001" priority="71" operator="lessThan">
      <formula>1</formula>
    </cfRule>
  </conditionalFormatting>
  <conditionalFormatting sqref="J223:J258">
    <cfRule type="cellIs" dxfId="1000" priority="70" operator="greaterThan">
      <formula>100</formula>
    </cfRule>
  </conditionalFormatting>
  <conditionalFormatting sqref="Y224">
    <cfRule type="cellIs" dxfId="999" priority="68" stopIfTrue="1" operator="lessThan">
      <formula>-0.999999</formula>
    </cfRule>
    <cfRule type="cellIs" dxfId="998" priority="69" stopIfTrue="1" operator="greaterThan">
      <formula>0.9999999</formula>
    </cfRule>
  </conditionalFormatting>
  <conditionalFormatting sqref="X224">
    <cfRule type="cellIs" dxfId="997" priority="67" operator="lessThan">
      <formula>1</formula>
    </cfRule>
  </conditionalFormatting>
  <conditionalFormatting sqref="Y227">
    <cfRule type="cellIs" dxfId="996" priority="65" stopIfTrue="1" operator="lessThan">
      <formula>-0.999999</formula>
    </cfRule>
    <cfRule type="cellIs" dxfId="995" priority="66" stopIfTrue="1" operator="greaterThan">
      <formula>0.9999999</formula>
    </cfRule>
  </conditionalFormatting>
  <conditionalFormatting sqref="X227">
    <cfRule type="cellIs" dxfId="994" priority="64" operator="lessThan">
      <formula>1</formula>
    </cfRule>
  </conditionalFormatting>
  <conditionalFormatting sqref="Y229:Y230">
    <cfRule type="cellIs" dxfId="993" priority="62" stopIfTrue="1" operator="lessThan">
      <formula>-0.999999</formula>
    </cfRule>
    <cfRule type="cellIs" dxfId="992" priority="63" stopIfTrue="1" operator="greaterThan">
      <formula>0.9999999</formula>
    </cfRule>
  </conditionalFormatting>
  <conditionalFormatting sqref="X229:X230">
    <cfRule type="cellIs" dxfId="991" priority="61" operator="lessThan">
      <formula>1</formula>
    </cfRule>
  </conditionalFormatting>
  <conditionalFormatting sqref="Y231:Y232">
    <cfRule type="cellIs" dxfId="990" priority="59" stopIfTrue="1" operator="lessThan">
      <formula>-0.999999</formula>
    </cfRule>
    <cfRule type="cellIs" dxfId="989" priority="60" stopIfTrue="1" operator="greaterThan">
      <formula>0.9999999</formula>
    </cfRule>
  </conditionalFormatting>
  <conditionalFormatting sqref="X231:X232">
    <cfRule type="cellIs" dxfId="988" priority="58" operator="lessThan">
      <formula>1</formula>
    </cfRule>
  </conditionalFormatting>
  <conditionalFormatting sqref="Y233">
    <cfRule type="cellIs" dxfId="987" priority="56" stopIfTrue="1" operator="lessThan">
      <formula>-0.999999</formula>
    </cfRule>
    <cfRule type="cellIs" dxfId="986" priority="57" stopIfTrue="1" operator="greaterThan">
      <formula>0.9999999</formula>
    </cfRule>
  </conditionalFormatting>
  <conditionalFormatting sqref="X233">
    <cfRule type="cellIs" dxfId="985" priority="55" operator="lessThan">
      <formula>1</formula>
    </cfRule>
  </conditionalFormatting>
  <conditionalFormatting sqref="X235:X236">
    <cfRule type="cellIs" dxfId="984" priority="52" operator="lessThan">
      <formula>1</formula>
    </cfRule>
  </conditionalFormatting>
  <conditionalFormatting sqref="X238:X239">
    <cfRule type="cellIs" dxfId="983" priority="49" operator="lessThan">
      <formula>1</formula>
    </cfRule>
  </conditionalFormatting>
  <conditionalFormatting sqref="Y235:Y240">
    <cfRule type="cellIs" dxfId="982" priority="47" stopIfTrue="1" operator="lessThan">
      <formula>-0.999999</formula>
    </cfRule>
    <cfRule type="cellIs" dxfId="981" priority="48" stopIfTrue="1" operator="greaterThan">
      <formula>0.9999999</formula>
    </cfRule>
  </conditionalFormatting>
  <conditionalFormatting sqref="Y241">
    <cfRule type="cellIs" dxfId="980" priority="45" stopIfTrue="1" operator="lessThan">
      <formula>-0.999999</formula>
    </cfRule>
    <cfRule type="cellIs" dxfId="979" priority="46" stopIfTrue="1" operator="greaterThan">
      <formula>0.9999999</formula>
    </cfRule>
  </conditionalFormatting>
  <conditionalFormatting sqref="X241">
    <cfRule type="cellIs" dxfId="978" priority="44" operator="lessThan">
      <formula>1</formula>
    </cfRule>
  </conditionalFormatting>
  <conditionalFormatting sqref="Y242">
    <cfRule type="cellIs" dxfId="977" priority="42" stopIfTrue="1" operator="lessThan">
      <formula>-0.999999</formula>
    </cfRule>
    <cfRule type="cellIs" dxfId="976" priority="43" stopIfTrue="1" operator="greaterThan">
      <formula>0.9999999</formula>
    </cfRule>
  </conditionalFormatting>
  <conditionalFormatting sqref="X242">
    <cfRule type="cellIs" dxfId="975" priority="41" operator="lessThan">
      <formula>1</formula>
    </cfRule>
  </conditionalFormatting>
  <conditionalFormatting sqref="Y244">
    <cfRule type="cellIs" dxfId="974" priority="39" stopIfTrue="1" operator="lessThan">
      <formula>-0.999999</formula>
    </cfRule>
    <cfRule type="cellIs" dxfId="973" priority="40" stopIfTrue="1" operator="greaterThan">
      <formula>0.9999999</formula>
    </cfRule>
  </conditionalFormatting>
  <conditionalFormatting sqref="X244">
    <cfRule type="cellIs" dxfId="972" priority="38" operator="lessThan">
      <formula>1</formula>
    </cfRule>
  </conditionalFormatting>
  <conditionalFormatting sqref="Y246:Y247">
    <cfRule type="cellIs" dxfId="971" priority="36" stopIfTrue="1" operator="lessThan">
      <formula>-0.999999</formula>
    </cfRule>
    <cfRule type="cellIs" dxfId="970" priority="37" stopIfTrue="1" operator="greaterThan">
      <formula>0.9999999</formula>
    </cfRule>
  </conditionalFormatting>
  <conditionalFormatting sqref="X246:X247">
    <cfRule type="cellIs" dxfId="969" priority="35" operator="lessThan">
      <formula>1</formula>
    </cfRule>
  </conditionalFormatting>
  <conditionalFormatting sqref="Y248">
    <cfRule type="cellIs" dxfId="968" priority="33" stopIfTrue="1" operator="lessThan">
      <formula>-0.999999</formula>
    </cfRule>
    <cfRule type="cellIs" dxfId="967" priority="34" stopIfTrue="1" operator="greaterThan">
      <formula>0.9999999</formula>
    </cfRule>
  </conditionalFormatting>
  <conditionalFormatting sqref="X248">
    <cfRule type="cellIs" dxfId="966" priority="32" operator="lessThan">
      <formula>1</formula>
    </cfRule>
  </conditionalFormatting>
  <conditionalFormatting sqref="Y249">
    <cfRule type="cellIs" dxfId="965" priority="30" stopIfTrue="1" operator="lessThan">
      <formula>-0.999999</formula>
    </cfRule>
    <cfRule type="cellIs" dxfId="964" priority="31" stopIfTrue="1" operator="greaterThan">
      <formula>0.9999999</formula>
    </cfRule>
  </conditionalFormatting>
  <conditionalFormatting sqref="X249">
    <cfRule type="cellIs" dxfId="963" priority="29" operator="lessThan">
      <formula>1</formula>
    </cfRule>
  </conditionalFormatting>
  <conditionalFormatting sqref="Y250">
    <cfRule type="cellIs" dxfId="962" priority="27" stopIfTrue="1" operator="lessThan">
      <formula>-0.999999</formula>
    </cfRule>
    <cfRule type="cellIs" dxfId="961" priority="28" stopIfTrue="1" operator="greaterThan">
      <formula>0.9999999</formula>
    </cfRule>
  </conditionalFormatting>
  <conditionalFormatting sqref="X250">
    <cfRule type="cellIs" dxfId="960" priority="26" operator="lessThan">
      <formula>1</formula>
    </cfRule>
  </conditionalFormatting>
  <conditionalFormatting sqref="Y251:Y252">
    <cfRule type="cellIs" dxfId="959" priority="24" stopIfTrue="1" operator="lessThan">
      <formula>-0.999999</formula>
    </cfRule>
    <cfRule type="cellIs" dxfId="958" priority="25" stopIfTrue="1" operator="greaterThan">
      <formula>0.9999999</formula>
    </cfRule>
  </conditionalFormatting>
  <conditionalFormatting sqref="X251:X252">
    <cfRule type="cellIs" dxfId="957" priority="23" operator="lessThan">
      <formula>1</formula>
    </cfRule>
  </conditionalFormatting>
  <conditionalFormatting sqref="Y253">
    <cfRule type="cellIs" dxfId="956" priority="21" stopIfTrue="1" operator="lessThan">
      <formula>-0.999999</formula>
    </cfRule>
    <cfRule type="cellIs" dxfId="955" priority="22" stopIfTrue="1" operator="greaterThan">
      <formula>0.9999999</formula>
    </cfRule>
  </conditionalFormatting>
  <conditionalFormatting sqref="X253">
    <cfRule type="cellIs" dxfId="954" priority="20" operator="lessThan">
      <formula>1</formula>
    </cfRule>
  </conditionalFormatting>
  <conditionalFormatting sqref="X253">
    <cfRule type="cellIs" dxfId="953" priority="19" operator="lessThan">
      <formula>1</formula>
    </cfRule>
  </conditionalFormatting>
  <conditionalFormatting sqref="Y254:Y257">
    <cfRule type="cellIs" dxfId="952" priority="17" stopIfTrue="1" operator="lessThan">
      <formula>-0.999999</formula>
    </cfRule>
    <cfRule type="cellIs" dxfId="951" priority="18" stopIfTrue="1" operator="greaterThan">
      <formula>0.9999999</formula>
    </cfRule>
  </conditionalFormatting>
  <conditionalFormatting sqref="X254:X258">
    <cfRule type="cellIs" dxfId="950" priority="16" operator="lessThan">
      <formula>1</formula>
    </cfRule>
  </conditionalFormatting>
  <conditionalFormatting sqref="J259:J270">
    <cfRule type="cellIs" dxfId="949" priority="15" operator="greaterThan">
      <formula>100</formula>
    </cfRule>
  </conditionalFormatting>
  <conditionalFormatting sqref="Y259:Y263">
    <cfRule type="cellIs" dxfId="948" priority="13" stopIfTrue="1" operator="lessThan">
      <formula>-0.999999</formula>
    </cfRule>
    <cfRule type="cellIs" dxfId="947" priority="14" stopIfTrue="1" operator="greaterThan">
      <formula>0.9999999</formula>
    </cfRule>
  </conditionalFormatting>
  <conditionalFormatting sqref="X259:X269">
    <cfRule type="cellIs" dxfId="946" priority="12" operator="lessThan">
      <formula>1</formula>
    </cfRule>
  </conditionalFormatting>
  <conditionalFormatting sqref="X259:X269">
    <cfRule type="cellIs" dxfId="945" priority="11" operator="lessThan">
      <formula>1</formula>
    </cfRule>
  </conditionalFormatting>
  <conditionalFormatting sqref="Y264">
    <cfRule type="cellIs" dxfId="944" priority="9" stopIfTrue="1" operator="lessThan">
      <formula>-0.999999</formula>
    </cfRule>
    <cfRule type="cellIs" dxfId="943" priority="10" stopIfTrue="1" operator="greaterThan">
      <formula>0.9999999</formula>
    </cfRule>
  </conditionalFormatting>
  <conditionalFormatting sqref="Y265">
    <cfRule type="cellIs" dxfId="942" priority="7" stopIfTrue="1" operator="lessThan">
      <formula>-0.999999</formula>
    </cfRule>
    <cfRule type="cellIs" dxfId="941" priority="8" stopIfTrue="1" operator="greaterThan">
      <formula>0.9999999</formula>
    </cfRule>
  </conditionalFormatting>
  <conditionalFormatting sqref="Y266">
    <cfRule type="cellIs" dxfId="940" priority="5" stopIfTrue="1" operator="lessThan">
      <formula>-0.999999</formula>
    </cfRule>
    <cfRule type="cellIs" dxfId="939" priority="6" stopIfTrue="1" operator="greaterThan">
      <formula>0.9999999</formula>
    </cfRule>
  </conditionalFormatting>
  <conditionalFormatting sqref="Y267:Y269">
    <cfRule type="cellIs" dxfId="938" priority="3" stopIfTrue="1" operator="lessThan">
      <formula>-0.999999</formula>
    </cfRule>
    <cfRule type="cellIs" dxfId="937" priority="4" stopIfTrue="1" operator="greaterThan">
      <formula>0.9999999</formula>
    </cfRule>
  </conditionalFormatting>
  <conditionalFormatting sqref="Y258">
    <cfRule type="cellIs" dxfId="936" priority="1" stopIfTrue="1" operator="lessThan">
      <formula>-0.999999</formula>
    </cfRule>
    <cfRule type="cellIs" dxfId="935" priority="2" stopIfTrue="1" operator="greaterThan">
      <formula>0.9999999</formula>
    </cfRule>
  </conditionalFormatting>
  <pageMargins left="0.7" right="0.7" top="0.75" bottom="0.75" header="0.3" footer="0.3"/>
  <pageSetup orientation="portrait" horizontalDpi="4294967293" verticalDpi="4294967293" r:id="rId1"/>
  <ignoredErrors>
    <ignoredError sqref="D1" numberStoredAsText="1"/>
  </ignoredErrors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41"/>
  <dimension ref="A1:AB283"/>
  <sheetViews>
    <sheetView workbookViewId="0">
      <selection activeCell="U277" sqref="U277"/>
    </sheetView>
  </sheetViews>
  <sheetFormatPr baseColWidth="10" defaultRowHeight="15" x14ac:dyDescent="0.25"/>
  <cols>
    <col min="2" max="2" width="13.7109375" customWidth="1"/>
    <col min="3" max="3" width="0" hidden="1" customWidth="1"/>
    <col min="4" max="4" width="11.140625" hidden="1" customWidth="1"/>
    <col min="5" max="12" width="0" hidden="1" customWidth="1"/>
    <col min="13" max="13" width="15.42578125" customWidth="1"/>
    <col min="14" max="15" width="11.5703125" bestFit="1" customWidth="1"/>
    <col min="16" max="16" width="14.28515625" customWidth="1"/>
    <col min="17" max="17" width="11.85546875" bestFit="1" customWidth="1"/>
    <col min="18" max="18" width="11.42578125" hidden="1" customWidth="1"/>
    <col min="19" max="19" width="12.28515625" customWidth="1"/>
    <col min="20" max="20" width="11.42578125" customWidth="1"/>
    <col min="21" max="21" width="13.42578125" customWidth="1"/>
    <col min="22" max="22" width="12.85546875" bestFit="1" customWidth="1"/>
    <col min="23" max="23" width="12.42578125" customWidth="1"/>
    <col min="24" max="26" width="13.42578125" customWidth="1"/>
    <col min="27" max="27" width="0" hidden="1" customWidth="1"/>
  </cols>
  <sheetData>
    <row r="1" spans="1:27" x14ac:dyDescent="0.25">
      <c r="B1" s="266" t="s">
        <v>0</v>
      </c>
      <c r="C1" s="266"/>
      <c r="M1" s="267">
        <v>17</v>
      </c>
      <c r="N1" s="267"/>
      <c r="O1" s="267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M2" s="268" t="s">
        <v>48</v>
      </c>
      <c r="N2" s="268"/>
      <c r="O2" s="268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137</v>
      </c>
      <c r="B3" s="269" t="s">
        <v>2</v>
      </c>
      <c r="C3" s="269"/>
      <c r="M3" s="145" t="s">
        <v>77</v>
      </c>
      <c r="N3" s="143"/>
      <c r="O3" s="143"/>
      <c r="P3" s="1"/>
      <c r="Q3" s="1"/>
      <c r="R3" s="1"/>
      <c r="S3" s="1"/>
      <c r="T3" s="1"/>
      <c r="U3" s="1"/>
      <c r="V3" s="1"/>
      <c r="W3" s="1"/>
    </row>
    <row r="4" spans="1:27" ht="19.5" customHeight="1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7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5.75" hidden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f t="shared" si="6"/>
        <v>0</v>
      </c>
      <c r="V96" s="21">
        <f t="shared" si="9"/>
        <v>0</v>
      </c>
      <c r="W96" s="21">
        <f t="shared" si="7"/>
        <v>0</v>
      </c>
      <c r="X96" s="20">
        <v>0</v>
      </c>
      <c r="Y96" s="21">
        <f t="shared" si="8"/>
        <v>0</v>
      </c>
      <c r="AA96">
        <f t="shared" si="10"/>
        <v>0</v>
      </c>
    </row>
    <row r="97" spans="1:27" ht="28.5" hidden="1" customHeight="1" thickBot="1" x14ac:dyDescent="0.3">
      <c r="A97" s="18"/>
      <c r="B97" s="19" t="s">
        <v>41</v>
      </c>
      <c r="C97" s="20">
        <v>0</v>
      </c>
      <c r="D97" s="20">
        <v>0</v>
      </c>
      <c r="E97" s="20">
        <v>0</v>
      </c>
      <c r="F97" s="20">
        <v>0</v>
      </c>
      <c r="G97" s="20">
        <v>0</v>
      </c>
      <c r="H97" s="20">
        <v>0</v>
      </c>
      <c r="I97" s="20">
        <v>0</v>
      </c>
      <c r="J97" s="20">
        <v>0</v>
      </c>
      <c r="K97" s="20">
        <v>0</v>
      </c>
      <c r="L97" s="20">
        <v>0</v>
      </c>
      <c r="M97" s="20"/>
      <c r="N97" s="20"/>
      <c r="O97" s="21"/>
      <c r="P97" s="21"/>
      <c r="Q97" s="20">
        <v>0</v>
      </c>
      <c r="R97" s="20">
        <v>0</v>
      </c>
      <c r="S97" s="20">
        <v>55000</v>
      </c>
      <c r="T97" s="20"/>
      <c r="U97" s="20">
        <f t="shared" si="6"/>
        <v>55000</v>
      </c>
      <c r="V97" s="21">
        <v>0</v>
      </c>
      <c r="W97" s="21">
        <f t="shared" si="7"/>
        <v>55000</v>
      </c>
      <c r="X97" s="20">
        <v>110000</v>
      </c>
      <c r="Y97" s="21">
        <f t="shared" si="8"/>
        <v>-55000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>
        <v>0</v>
      </c>
      <c r="D98" s="20">
        <v>0</v>
      </c>
      <c r="E98" s="20">
        <v>0</v>
      </c>
      <c r="F98" s="20">
        <v>0</v>
      </c>
      <c r="G98" s="20">
        <v>0</v>
      </c>
      <c r="H98" s="20">
        <v>0</v>
      </c>
      <c r="I98" s="20">
        <v>0</v>
      </c>
      <c r="J98" s="20">
        <v>0</v>
      </c>
      <c r="K98" s="20">
        <v>0</v>
      </c>
      <c r="L98" s="20">
        <v>0</v>
      </c>
      <c r="M98" s="20"/>
      <c r="N98" s="20"/>
      <c r="O98" s="21"/>
      <c r="P98" s="21"/>
      <c r="Q98" s="20">
        <v>0</v>
      </c>
      <c r="R98" s="20">
        <v>0</v>
      </c>
      <c r="S98" s="20">
        <v>55000</v>
      </c>
      <c r="T98" s="20">
        <v>0</v>
      </c>
      <c r="U98" s="20">
        <f t="shared" ref="U98:U129" si="11">G98+L98+M98+R98+S98+N98+Q98+T98</f>
        <v>55000</v>
      </c>
      <c r="V98" s="21">
        <f t="shared" si="9"/>
        <v>-55000</v>
      </c>
      <c r="W98" s="21">
        <f t="shared" si="7"/>
        <v>0</v>
      </c>
      <c r="X98" s="20">
        <v>110000</v>
      </c>
      <c r="Y98" s="21">
        <f t="shared" si="8"/>
        <v>-110000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0</v>
      </c>
      <c r="E99" s="20">
        <v>0</v>
      </c>
      <c r="F99" s="20">
        <v>0</v>
      </c>
      <c r="G99" s="20">
        <v>0</v>
      </c>
      <c r="H99" s="20">
        <v>0</v>
      </c>
      <c r="I99" s="20">
        <v>0</v>
      </c>
      <c r="J99" s="20">
        <v>0</v>
      </c>
      <c r="K99" s="20">
        <v>0</v>
      </c>
      <c r="L99" s="20">
        <v>0</v>
      </c>
      <c r="M99" s="20"/>
      <c r="N99" s="20"/>
      <c r="O99" s="21"/>
      <c r="P99" s="21"/>
      <c r="Q99" s="20">
        <v>0</v>
      </c>
      <c r="R99" s="20">
        <v>0</v>
      </c>
      <c r="S99" s="20">
        <v>55000</v>
      </c>
      <c r="T99" s="20"/>
      <c r="U99" s="20">
        <f t="shared" si="11"/>
        <v>55000</v>
      </c>
      <c r="V99" s="21">
        <f t="shared" si="9"/>
        <v>-110000</v>
      </c>
      <c r="W99" s="21">
        <f t="shared" si="7"/>
        <v>-55000</v>
      </c>
      <c r="X99" s="20">
        <v>0</v>
      </c>
      <c r="Y99" s="21">
        <f t="shared" si="8"/>
        <v>-55000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0</v>
      </c>
      <c r="D100" s="20">
        <v>0</v>
      </c>
      <c r="E100" s="20">
        <v>0</v>
      </c>
      <c r="F100" s="20">
        <v>0</v>
      </c>
      <c r="G100" s="20">
        <v>0</v>
      </c>
      <c r="H100" s="20">
        <v>0</v>
      </c>
      <c r="I100" s="20">
        <v>0</v>
      </c>
      <c r="J100" s="20">
        <v>0</v>
      </c>
      <c r="K100" s="20">
        <v>0</v>
      </c>
      <c r="L100" s="20">
        <v>0</v>
      </c>
      <c r="M100" s="20"/>
      <c r="N100" s="20"/>
      <c r="O100" s="21"/>
      <c r="P100" s="21"/>
      <c r="Q100" s="20">
        <v>0</v>
      </c>
      <c r="R100" s="20">
        <v>0</v>
      </c>
      <c r="S100" s="20">
        <v>55000</v>
      </c>
      <c r="T100" s="20"/>
      <c r="U100" s="20">
        <f t="shared" si="11"/>
        <v>55000</v>
      </c>
      <c r="V100" s="21">
        <f t="shared" si="9"/>
        <v>-55000</v>
      </c>
      <c r="W100" s="21">
        <f t="shared" si="7"/>
        <v>0</v>
      </c>
      <c r="X100" s="20">
        <v>0</v>
      </c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0</v>
      </c>
      <c r="D101" s="20">
        <v>0</v>
      </c>
      <c r="E101" s="20">
        <v>0</v>
      </c>
      <c r="F101" s="20">
        <v>0</v>
      </c>
      <c r="G101" s="20">
        <v>0</v>
      </c>
      <c r="H101" s="20">
        <v>0</v>
      </c>
      <c r="I101" s="20">
        <v>0</v>
      </c>
      <c r="J101" s="20">
        <v>0</v>
      </c>
      <c r="K101" s="20">
        <v>0</v>
      </c>
      <c r="L101" s="20">
        <v>0</v>
      </c>
      <c r="M101" s="20"/>
      <c r="N101" s="20"/>
      <c r="O101" s="21"/>
      <c r="P101" s="21"/>
      <c r="Q101" s="20">
        <v>0</v>
      </c>
      <c r="R101" s="20">
        <v>0</v>
      </c>
      <c r="S101" s="20">
        <v>55000</v>
      </c>
      <c r="T101" s="20"/>
      <c r="U101" s="20">
        <f t="shared" si="11"/>
        <v>55000</v>
      </c>
      <c r="V101" s="21">
        <f t="shared" si="9"/>
        <v>0</v>
      </c>
      <c r="W101" s="21">
        <f t="shared" si="7"/>
        <v>55000</v>
      </c>
      <c r="X101" s="20"/>
      <c r="Y101" s="21">
        <f t="shared" si="8"/>
        <v>55000</v>
      </c>
      <c r="AA101">
        <f t="shared" si="10"/>
        <v>1</v>
      </c>
    </row>
    <row r="102" spans="1:27" ht="14.25" hidden="1" customHeight="1" thickBot="1" x14ac:dyDescent="0.3">
      <c r="A102" s="18"/>
      <c r="B102" s="19" t="s">
        <v>46</v>
      </c>
      <c r="C102" s="20">
        <v>0</v>
      </c>
      <c r="D102" s="20">
        <v>0</v>
      </c>
      <c r="E102" s="20">
        <v>0</v>
      </c>
      <c r="F102" s="20">
        <v>0</v>
      </c>
      <c r="G102" s="20">
        <v>0</v>
      </c>
      <c r="H102" s="20">
        <v>0</v>
      </c>
      <c r="I102" s="20">
        <v>0</v>
      </c>
      <c r="J102" s="20">
        <v>0</v>
      </c>
      <c r="K102" s="20">
        <v>0</v>
      </c>
      <c r="L102" s="20">
        <v>0</v>
      </c>
      <c r="M102" s="20"/>
      <c r="N102" s="20"/>
      <c r="O102" s="21"/>
      <c r="P102" s="21"/>
      <c r="Q102" s="20">
        <v>0</v>
      </c>
      <c r="R102" s="20">
        <v>0</v>
      </c>
      <c r="S102" s="20">
        <v>55000</v>
      </c>
      <c r="T102" s="20"/>
      <c r="U102" s="20">
        <f t="shared" si="11"/>
        <v>55000</v>
      </c>
      <c r="V102" s="21">
        <f t="shared" si="9"/>
        <v>55000</v>
      </c>
      <c r="W102" s="21">
        <f t="shared" si="7"/>
        <v>110000</v>
      </c>
      <c r="X102" s="20">
        <v>110000</v>
      </c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0</v>
      </c>
      <c r="D103" s="20">
        <v>0</v>
      </c>
      <c r="E103" s="20">
        <v>0</v>
      </c>
      <c r="F103" s="20">
        <v>0</v>
      </c>
      <c r="G103" s="20">
        <v>0</v>
      </c>
      <c r="H103" s="20">
        <v>0</v>
      </c>
      <c r="I103" s="20">
        <v>0</v>
      </c>
      <c r="J103" s="20">
        <v>0</v>
      </c>
      <c r="K103" s="20">
        <v>0</v>
      </c>
      <c r="L103" s="20">
        <v>0</v>
      </c>
      <c r="M103" s="20"/>
      <c r="N103" s="20"/>
      <c r="O103" s="21"/>
      <c r="P103" s="21"/>
      <c r="Q103" s="20">
        <v>0</v>
      </c>
      <c r="R103" s="20">
        <v>0</v>
      </c>
      <c r="S103" s="20">
        <v>56650</v>
      </c>
      <c r="T103" s="20"/>
      <c r="U103" s="20">
        <f t="shared" si="11"/>
        <v>56650</v>
      </c>
      <c r="V103" s="21">
        <f t="shared" si="9"/>
        <v>0</v>
      </c>
      <c r="W103" s="21">
        <f t="shared" si="7"/>
        <v>56650</v>
      </c>
      <c r="X103" s="20">
        <v>110000</v>
      </c>
      <c r="Y103" s="21">
        <f t="shared" si="8"/>
        <v>-53350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0</v>
      </c>
      <c r="D104" s="20">
        <v>0</v>
      </c>
      <c r="E104" s="20">
        <v>0</v>
      </c>
      <c r="F104" s="20">
        <v>0</v>
      </c>
      <c r="G104" s="20">
        <v>0</v>
      </c>
      <c r="H104" s="20">
        <v>0</v>
      </c>
      <c r="I104" s="20">
        <v>0</v>
      </c>
      <c r="J104" s="20">
        <v>0</v>
      </c>
      <c r="K104" s="20">
        <v>0</v>
      </c>
      <c r="L104" s="20">
        <v>0</v>
      </c>
      <c r="M104" s="20"/>
      <c r="N104" s="20"/>
      <c r="O104" s="21"/>
      <c r="P104" s="21"/>
      <c r="Q104" s="20">
        <v>0</v>
      </c>
      <c r="R104" s="20">
        <v>0</v>
      </c>
      <c r="S104" s="20">
        <v>56650</v>
      </c>
      <c r="T104" s="20"/>
      <c r="U104" s="20">
        <f t="shared" si="11"/>
        <v>56650</v>
      </c>
      <c r="V104" s="21">
        <f t="shared" si="9"/>
        <v>-53350</v>
      </c>
      <c r="W104" s="21">
        <f t="shared" si="7"/>
        <v>3300</v>
      </c>
      <c r="X104" s="20">
        <v>0</v>
      </c>
      <c r="Y104" s="21">
        <f t="shared" si="8"/>
        <v>3300</v>
      </c>
      <c r="AA104">
        <f t="shared" si="10"/>
        <v>1</v>
      </c>
    </row>
    <row r="105" spans="1:27" ht="15.75" hidden="1" thickBot="1" x14ac:dyDescent="0.3">
      <c r="A105" s="18"/>
      <c r="B105" s="19" t="s">
        <v>37</v>
      </c>
      <c r="C105" s="20">
        <v>0</v>
      </c>
      <c r="D105" s="20">
        <v>0</v>
      </c>
      <c r="E105" s="20">
        <v>0</v>
      </c>
      <c r="F105" s="20">
        <v>0</v>
      </c>
      <c r="G105" s="20">
        <v>0</v>
      </c>
      <c r="H105" s="20">
        <v>0</v>
      </c>
      <c r="I105" s="20">
        <v>0</v>
      </c>
      <c r="J105" s="20">
        <v>0</v>
      </c>
      <c r="K105" s="20">
        <v>0</v>
      </c>
      <c r="L105" s="20">
        <v>0</v>
      </c>
      <c r="M105" s="20"/>
      <c r="N105" s="20"/>
      <c r="O105" s="21"/>
      <c r="P105" s="21"/>
      <c r="Q105" s="20">
        <v>0</v>
      </c>
      <c r="R105" s="20">
        <v>0</v>
      </c>
      <c r="S105" s="20">
        <v>56650</v>
      </c>
      <c r="T105" s="20"/>
      <c r="U105" s="20">
        <f t="shared" si="11"/>
        <v>56650</v>
      </c>
      <c r="V105" s="21">
        <f t="shared" si="9"/>
        <v>3300</v>
      </c>
      <c r="W105" s="21">
        <f t="shared" si="7"/>
        <v>59950</v>
      </c>
      <c r="X105" s="20">
        <v>110000</v>
      </c>
      <c r="Y105" s="21">
        <f t="shared" si="8"/>
        <v>-50050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0</v>
      </c>
      <c r="D106" s="20">
        <v>0</v>
      </c>
      <c r="E106" s="20">
        <v>0</v>
      </c>
      <c r="F106" s="20">
        <v>0</v>
      </c>
      <c r="G106" s="20">
        <v>0</v>
      </c>
      <c r="H106" s="20">
        <v>0</v>
      </c>
      <c r="I106" s="20">
        <v>0</v>
      </c>
      <c r="J106" s="20">
        <v>0</v>
      </c>
      <c r="K106" s="20">
        <v>0</v>
      </c>
      <c r="L106" s="20">
        <v>0</v>
      </c>
      <c r="M106" s="20"/>
      <c r="N106" s="20"/>
      <c r="O106" s="21"/>
      <c r="P106" s="21"/>
      <c r="Q106" s="20">
        <v>0</v>
      </c>
      <c r="R106" s="20">
        <v>0</v>
      </c>
      <c r="S106" s="20">
        <v>56650</v>
      </c>
      <c r="T106" s="20"/>
      <c r="U106" s="20">
        <f t="shared" si="11"/>
        <v>56650</v>
      </c>
      <c r="V106" s="21">
        <f t="shared" si="9"/>
        <v>-50050</v>
      </c>
      <c r="W106" s="21">
        <f t="shared" si="7"/>
        <v>6600</v>
      </c>
      <c r="X106" s="20">
        <v>0</v>
      </c>
      <c r="Y106" s="21">
        <f t="shared" si="8"/>
        <v>6600</v>
      </c>
      <c r="AA106">
        <f t="shared" si="10"/>
        <v>1</v>
      </c>
    </row>
    <row r="107" spans="1:27" ht="15.75" hidden="1" thickBot="1" x14ac:dyDescent="0.3">
      <c r="A107" s="18"/>
      <c r="B107" s="19" t="s">
        <v>39</v>
      </c>
      <c r="C107" s="20">
        <v>0</v>
      </c>
      <c r="D107" s="20">
        <v>0</v>
      </c>
      <c r="E107" s="20">
        <v>0</v>
      </c>
      <c r="F107" s="20">
        <v>0</v>
      </c>
      <c r="G107" s="20">
        <v>0</v>
      </c>
      <c r="H107" s="20">
        <v>0</v>
      </c>
      <c r="I107" s="20">
        <v>0</v>
      </c>
      <c r="J107" s="20">
        <v>0</v>
      </c>
      <c r="K107" s="20">
        <v>0</v>
      </c>
      <c r="L107" s="20">
        <v>0</v>
      </c>
      <c r="M107" s="20"/>
      <c r="N107" s="20"/>
      <c r="O107" s="21"/>
      <c r="P107" s="21"/>
      <c r="Q107" s="20">
        <v>0</v>
      </c>
      <c r="R107" s="20">
        <v>0</v>
      </c>
      <c r="S107" s="20">
        <v>56650</v>
      </c>
      <c r="T107" s="20"/>
      <c r="U107" s="20">
        <f t="shared" si="11"/>
        <v>56650</v>
      </c>
      <c r="V107" s="21">
        <f t="shared" si="9"/>
        <v>6600</v>
      </c>
      <c r="W107" s="21">
        <f t="shared" si="7"/>
        <v>63250</v>
      </c>
      <c r="X107" s="20">
        <v>0</v>
      </c>
      <c r="Y107" s="21">
        <f t="shared" si="8"/>
        <v>63250</v>
      </c>
      <c r="AA107">
        <f t="shared" si="10"/>
        <v>2</v>
      </c>
    </row>
    <row r="108" spans="1:27" ht="15.75" hidden="1" thickBot="1" x14ac:dyDescent="0.3">
      <c r="A108" s="18"/>
      <c r="B108" s="19" t="s">
        <v>40</v>
      </c>
      <c r="C108" s="20">
        <v>0</v>
      </c>
      <c r="D108" s="20">
        <v>0</v>
      </c>
      <c r="E108" s="20">
        <v>0</v>
      </c>
      <c r="F108" s="20">
        <v>0</v>
      </c>
      <c r="G108" s="20">
        <v>0</v>
      </c>
      <c r="H108" s="20">
        <v>0</v>
      </c>
      <c r="I108" s="20">
        <v>0</v>
      </c>
      <c r="J108" s="20">
        <v>0</v>
      </c>
      <c r="K108" s="20">
        <v>0</v>
      </c>
      <c r="L108" s="20">
        <v>0</v>
      </c>
      <c r="M108" s="20"/>
      <c r="N108" s="20"/>
      <c r="O108" s="21"/>
      <c r="P108" s="21"/>
      <c r="Q108" s="20">
        <v>0</v>
      </c>
      <c r="R108" s="20">
        <v>0</v>
      </c>
      <c r="S108" s="20">
        <v>56650</v>
      </c>
      <c r="T108" s="20">
        <v>11990</v>
      </c>
      <c r="U108" s="20">
        <f t="shared" si="11"/>
        <v>68640</v>
      </c>
      <c r="V108" s="21">
        <f t="shared" si="9"/>
        <v>63250</v>
      </c>
      <c r="W108" s="21">
        <f t="shared" si="7"/>
        <v>131890</v>
      </c>
      <c r="X108" s="20">
        <v>0</v>
      </c>
      <c r="Y108" s="21">
        <f t="shared" si="8"/>
        <v>131890</v>
      </c>
      <c r="AA108">
        <f t="shared" si="10"/>
        <v>3</v>
      </c>
    </row>
    <row r="109" spans="1:27" ht="15.75" hidden="1" thickBot="1" x14ac:dyDescent="0.3">
      <c r="A109" s="18"/>
      <c r="B109" s="19" t="s">
        <v>41</v>
      </c>
      <c r="C109" s="20">
        <v>0</v>
      </c>
      <c r="D109" s="20">
        <v>0</v>
      </c>
      <c r="E109" s="20">
        <v>0</v>
      </c>
      <c r="F109" s="20">
        <v>0</v>
      </c>
      <c r="G109" s="20">
        <v>0</v>
      </c>
      <c r="H109" s="20">
        <v>0</v>
      </c>
      <c r="I109" s="20">
        <v>0</v>
      </c>
      <c r="J109" s="20">
        <v>0</v>
      </c>
      <c r="K109" s="20">
        <v>0</v>
      </c>
      <c r="L109" s="20">
        <v>0</v>
      </c>
      <c r="M109" s="20"/>
      <c r="N109" s="20"/>
      <c r="O109" s="21"/>
      <c r="P109" s="21"/>
      <c r="Q109" s="20">
        <v>0</v>
      </c>
      <c r="R109" s="20">
        <v>0</v>
      </c>
      <c r="S109" s="20">
        <v>56650</v>
      </c>
      <c r="T109" s="20"/>
      <c r="U109" s="20">
        <f t="shared" si="11"/>
        <v>56650</v>
      </c>
      <c r="V109" s="21">
        <f t="shared" si="9"/>
        <v>131890</v>
      </c>
      <c r="W109" s="21">
        <f t="shared" si="7"/>
        <v>188540</v>
      </c>
      <c r="X109" s="20">
        <v>0</v>
      </c>
      <c r="Y109" s="21">
        <f t="shared" si="8"/>
        <v>188540</v>
      </c>
      <c r="AA109">
        <f t="shared" si="10"/>
        <v>4</v>
      </c>
    </row>
    <row r="110" spans="1:27" ht="15.75" hidden="1" thickBot="1" x14ac:dyDescent="0.3">
      <c r="A110" s="18"/>
      <c r="B110" s="19" t="s">
        <v>42</v>
      </c>
      <c r="C110" s="20">
        <v>0</v>
      </c>
      <c r="D110" s="20">
        <v>0</v>
      </c>
      <c r="E110" s="20">
        <v>0</v>
      </c>
      <c r="F110" s="20">
        <v>0</v>
      </c>
      <c r="G110" s="20">
        <v>0</v>
      </c>
      <c r="H110" s="20">
        <v>0</v>
      </c>
      <c r="I110" s="20">
        <v>0</v>
      </c>
      <c r="J110" s="20">
        <v>0</v>
      </c>
      <c r="K110" s="20">
        <v>0</v>
      </c>
      <c r="L110" s="20">
        <v>0</v>
      </c>
      <c r="M110" s="20"/>
      <c r="N110" s="20"/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1"/>
        <v>56650</v>
      </c>
      <c r="V110" s="21">
        <f t="shared" si="9"/>
        <v>188540</v>
      </c>
      <c r="W110" s="21">
        <f t="shared" si="7"/>
        <v>245190</v>
      </c>
      <c r="X110" s="20">
        <v>245190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0</v>
      </c>
      <c r="D111" s="20">
        <v>0</v>
      </c>
      <c r="E111" s="20">
        <v>0</v>
      </c>
      <c r="F111" s="20">
        <v>0</v>
      </c>
      <c r="G111" s="20">
        <v>0</v>
      </c>
      <c r="H111" s="20">
        <v>0</v>
      </c>
      <c r="I111" s="20">
        <v>0</v>
      </c>
      <c r="J111" s="20">
        <v>0</v>
      </c>
      <c r="K111" s="20">
        <v>0</v>
      </c>
      <c r="L111" s="20">
        <v>0</v>
      </c>
      <c r="M111" s="20"/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1"/>
        <v>56650</v>
      </c>
      <c r="V111" s="21">
        <f t="shared" si="9"/>
        <v>0</v>
      </c>
      <c r="W111" s="21">
        <f t="shared" si="7"/>
        <v>56650</v>
      </c>
      <c r="X111" s="20">
        <v>0</v>
      </c>
      <c r="Y111" s="21">
        <f t="shared" si="8"/>
        <v>56650</v>
      </c>
      <c r="AA111">
        <f t="shared" si="10"/>
        <v>1</v>
      </c>
    </row>
    <row r="112" spans="1:27" ht="15.75" hidden="1" thickBot="1" x14ac:dyDescent="0.3">
      <c r="A112" s="18"/>
      <c r="B112" s="19" t="s">
        <v>44</v>
      </c>
      <c r="C112" s="20">
        <v>0</v>
      </c>
      <c r="D112" s="20">
        <v>0</v>
      </c>
      <c r="E112" s="20">
        <v>0</v>
      </c>
      <c r="F112" s="20">
        <v>0</v>
      </c>
      <c r="G112" s="20">
        <v>0</v>
      </c>
      <c r="H112" s="20">
        <v>0</v>
      </c>
      <c r="I112" s="20">
        <v>0</v>
      </c>
      <c r="J112" s="20">
        <v>0</v>
      </c>
      <c r="K112" s="20">
        <v>0</v>
      </c>
      <c r="L112" s="20">
        <v>0</v>
      </c>
      <c r="M112" s="20"/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56650</v>
      </c>
      <c r="V112" s="21">
        <f t="shared" si="9"/>
        <v>56650</v>
      </c>
      <c r="W112" s="21">
        <f t="shared" si="7"/>
        <v>113300</v>
      </c>
      <c r="X112" s="20">
        <v>113300</v>
      </c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0</v>
      </c>
      <c r="D113" s="20">
        <v>0</v>
      </c>
      <c r="E113" s="20">
        <v>0</v>
      </c>
      <c r="F113" s="20">
        <v>0</v>
      </c>
      <c r="G113" s="20">
        <v>0</v>
      </c>
      <c r="H113" s="20">
        <v>0</v>
      </c>
      <c r="I113" s="20">
        <v>0</v>
      </c>
      <c r="J113" s="20">
        <v>0</v>
      </c>
      <c r="K113" s="20">
        <v>0</v>
      </c>
      <c r="L113" s="20">
        <v>0</v>
      </c>
      <c r="M113" s="20"/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56650</v>
      </c>
      <c r="V113" s="21">
        <f t="shared" si="9"/>
        <v>0</v>
      </c>
      <c r="W113" s="21">
        <f t="shared" si="7"/>
        <v>56650</v>
      </c>
      <c r="X113" s="20">
        <v>0</v>
      </c>
      <c r="Y113" s="21">
        <f t="shared" si="8"/>
        <v>56650</v>
      </c>
      <c r="AA113">
        <f t="shared" si="10"/>
        <v>1</v>
      </c>
    </row>
    <row r="114" spans="1:27" ht="15.75" hidden="1" thickBot="1" x14ac:dyDescent="0.3">
      <c r="A114" s="18"/>
      <c r="B114" s="19" t="s">
        <v>46</v>
      </c>
      <c r="C114" s="20">
        <v>0</v>
      </c>
      <c r="D114" s="20">
        <v>0</v>
      </c>
      <c r="E114" s="20">
        <v>0</v>
      </c>
      <c r="F114" s="20">
        <v>0</v>
      </c>
      <c r="G114" s="20">
        <v>0</v>
      </c>
      <c r="H114" s="20">
        <v>0</v>
      </c>
      <c r="I114" s="20">
        <v>0</v>
      </c>
      <c r="J114" s="20">
        <v>0</v>
      </c>
      <c r="K114" s="20">
        <v>0</v>
      </c>
      <c r="L114" s="20">
        <v>0</v>
      </c>
      <c r="M114" s="20"/>
      <c r="N114" s="20"/>
      <c r="O114" s="21"/>
      <c r="P114" s="21"/>
      <c r="Q114" s="20">
        <v>0</v>
      </c>
      <c r="R114" s="20">
        <v>0</v>
      </c>
      <c r="S114" s="20">
        <v>56650</v>
      </c>
      <c r="T114" s="20">
        <v>11330</v>
      </c>
      <c r="U114" s="20">
        <f t="shared" si="11"/>
        <v>67980</v>
      </c>
      <c r="V114" s="21">
        <f t="shared" si="9"/>
        <v>56650</v>
      </c>
      <c r="W114" s="21">
        <f t="shared" si="7"/>
        <v>124630</v>
      </c>
      <c r="X114" s="20">
        <v>0</v>
      </c>
      <c r="Y114" s="21">
        <f t="shared" si="8"/>
        <v>124630</v>
      </c>
      <c r="AA114">
        <f t="shared" si="10"/>
        <v>2</v>
      </c>
    </row>
    <row r="115" spans="1:27" ht="15.75" hidden="1" thickBot="1" x14ac:dyDescent="0.3">
      <c r="A115" s="18">
        <v>2012</v>
      </c>
      <c r="B115" s="19" t="s">
        <v>35</v>
      </c>
      <c r="C115" s="20">
        <v>0</v>
      </c>
      <c r="D115" s="20">
        <v>0</v>
      </c>
      <c r="E115" s="20">
        <v>0</v>
      </c>
      <c r="F115" s="20">
        <v>0</v>
      </c>
      <c r="G115" s="20">
        <v>0</v>
      </c>
      <c r="H115" s="20">
        <v>0</v>
      </c>
      <c r="I115" s="20">
        <v>0</v>
      </c>
      <c r="J115" s="20">
        <v>0</v>
      </c>
      <c r="K115" s="20">
        <v>0</v>
      </c>
      <c r="L115" s="20">
        <v>0</v>
      </c>
      <c r="M115" s="20"/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58859</v>
      </c>
      <c r="V115" s="21">
        <f t="shared" si="9"/>
        <v>124630</v>
      </c>
      <c r="W115" s="21">
        <f t="shared" si="7"/>
        <v>183489</v>
      </c>
      <c r="X115" s="20">
        <v>0</v>
      </c>
      <c r="Y115" s="21">
        <f t="shared" si="8"/>
        <v>183489</v>
      </c>
      <c r="AA115">
        <f t="shared" si="10"/>
        <v>3</v>
      </c>
    </row>
    <row r="116" spans="1:27" ht="15.75" hidden="1" thickBot="1" x14ac:dyDescent="0.3">
      <c r="A116" s="18"/>
      <c r="B116" s="19" t="s">
        <v>36</v>
      </c>
      <c r="C116" s="20">
        <v>0</v>
      </c>
      <c r="D116" s="20">
        <v>0</v>
      </c>
      <c r="E116" s="20">
        <v>0</v>
      </c>
      <c r="F116" s="20">
        <v>0</v>
      </c>
      <c r="G116" s="20">
        <v>0</v>
      </c>
      <c r="H116" s="20">
        <v>0</v>
      </c>
      <c r="I116" s="20">
        <v>0</v>
      </c>
      <c r="J116" s="20">
        <v>0</v>
      </c>
      <c r="K116" s="20">
        <v>0</v>
      </c>
      <c r="L116" s="20">
        <v>0</v>
      </c>
      <c r="M116" s="20"/>
      <c r="N116" s="20"/>
      <c r="O116" s="21"/>
      <c r="P116" s="21"/>
      <c r="Q116" s="20">
        <v>0</v>
      </c>
      <c r="R116" s="20">
        <v>0</v>
      </c>
      <c r="S116" s="20">
        <v>58859</v>
      </c>
      <c r="T116" s="20">
        <v>24234</v>
      </c>
      <c r="U116" s="20">
        <f t="shared" si="11"/>
        <v>83093</v>
      </c>
      <c r="V116" s="21">
        <f t="shared" si="9"/>
        <v>183489</v>
      </c>
      <c r="W116" s="21">
        <f t="shared" si="7"/>
        <v>266582</v>
      </c>
      <c r="X116" s="20">
        <v>0</v>
      </c>
      <c r="Y116" s="21">
        <f t="shared" si="8"/>
        <v>266582</v>
      </c>
      <c r="AA116">
        <f t="shared" si="10"/>
        <v>4</v>
      </c>
    </row>
    <row r="117" spans="1:27" ht="15.75" hidden="1" thickBot="1" x14ac:dyDescent="0.3">
      <c r="A117" s="18"/>
      <c r="B117" s="19" t="s">
        <v>37</v>
      </c>
      <c r="C117" s="20">
        <v>0</v>
      </c>
      <c r="D117" s="20">
        <v>0</v>
      </c>
      <c r="E117" s="20">
        <v>0</v>
      </c>
      <c r="F117" s="20">
        <v>0</v>
      </c>
      <c r="G117" s="20">
        <v>0</v>
      </c>
      <c r="H117" s="20">
        <v>0</v>
      </c>
      <c r="I117" s="20">
        <v>0</v>
      </c>
      <c r="J117" s="20">
        <v>0</v>
      </c>
      <c r="K117" s="20">
        <v>0</v>
      </c>
      <c r="L117" s="20">
        <v>0</v>
      </c>
      <c r="M117" s="20"/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58859</v>
      </c>
      <c r="V117" s="21">
        <f t="shared" si="9"/>
        <v>266582</v>
      </c>
      <c r="W117" s="21">
        <f t="shared" si="7"/>
        <v>325441</v>
      </c>
      <c r="X117" s="20">
        <v>0</v>
      </c>
      <c r="Y117" s="21">
        <f t="shared" si="8"/>
        <v>325441</v>
      </c>
      <c r="AA117">
        <f t="shared" si="10"/>
        <v>5</v>
      </c>
    </row>
    <row r="118" spans="1:27" ht="15.75" hidden="1" thickBot="1" x14ac:dyDescent="0.3">
      <c r="A118" s="18"/>
      <c r="B118" s="19" t="s">
        <v>38</v>
      </c>
      <c r="C118" s="20">
        <v>0</v>
      </c>
      <c r="D118" s="20">
        <v>0</v>
      </c>
      <c r="E118" s="20">
        <v>0</v>
      </c>
      <c r="F118" s="20">
        <v>0</v>
      </c>
      <c r="G118" s="20">
        <v>0</v>
      </c>
      <c r="H118" s="20">
        <v>0</v>
      </c>
      <c r="I118" s="20">
        <v>0</v>
      </c>
      <c r="J118" s="20">
        <v>0</v>
      </c>
      <c r="K118" s="20">
        <v>0</v>
      </c>
      <c r="L118" s="20">
        <v>0</v>
      </c>
      <c r="M118" s="20"/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58859</v>
      </c>
      <c r="V118" s="21">
        <f t="shared" si="9"/>
        <v>325441</v>
      </c>
      <c r="W118" s="21">
        <f t="shared" si="7"/>
        <v>384300</v>
      </c>
      <c r="X118" s="20">
        <v>336746</v>
      </c>
      <c r="Y118" s="21">
        <f t="shared" si="8"/>
        <v>47554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0</v>
      </c>
      <c r="D119" s="20">
        <v>0</v>
      </c>
      <c r="E119" s="20">
        <v>0</v>
      </c>
      <c r="F119" s="20">
        <v>0</v>
      </c>
      <c r="G119" s="20">
        <v>0</v>
      </c>
      <c r="H119" s="20">
        <v>0</v>
      </c>
      <c r="I119" s="20">
        <v>0</v>
      </c>
      <c r="J119" s="20">
        <v>0</v>
      </c>
      <c r="K119" s="20">
        <v>0</v>
      </c>
      <c r="L119" s="20">
        <v>0</v>
      </c>
      <c r="M119" s="20"/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58859</v>
      </c>
      <c r="V119" s="21">
        <f t="shared" si="9"/>
        <v>47554</v>
      </c>
      <c r="W119" s="21">
        <f t="shared" si="7"/>
        <v>106413</v>
      </c>
      <c r="X119" s="20">
        <v>106413</v>
      </c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0</v>
      </c>
      <c r="D120" s="20">
        <v>0</v>
      </c>
      <c r="E120" s="20">
        <v>0</v>
      </c>
      <c r="F120" s="20">
        <v>0</v>
      </c>
      <c r="G120" s="20">
        <v>0</v>
      </c>
      <c r="H120" s="20">
        <v>0</v>
      </c>
      <c r="I120" s="20">
        <v>0</v>
      </c>
      <c r="J120" s="20">
        <v>0</v>
      </c>
      <c r="K120" s="20">
        <v>0</v>
      </c>
      <c r="L120" s="20">
        <v>0</v>
      </c>
      <c r="M120" s="20"/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58859</v>
      </c>
      <c r="V120" s="21">
        <f t="shared" si="9"/>
        <v>0</v>
      </c>
      <c r="W120" s="21">
        <f t="shared" si="7"/>
        <v>58859</v>
      </c>
      <c r="X120" s="20">
        <v>117718</v>
      </c>
      <c r="Y120" s="21">
        <f t="shared" si="8"/>
        <v>-58859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0</v>
      </c>
      <c r="D121" s="20">
        <v>0</v>
      </c>
      <c r="E121" s="20">
        <v>0</v>
      </c>
      <c r="F121" s="20">
        <v>0</v>
      </c>
      <c r="G121" s="20">
        <v>0</v>
      </c>
      <c r="H121" s="20">
        <v>0</v>
      </c>
      <c r="I121" s="20">
        <v>0</v>
      </c>
      <c r="J121" s="20">
        <v>0</v>
      </c>
      <c r="K121" s="20">
        <v>0</v>
      </c>
      <c r="L121" s="20">
        <v>0</v>
      </c>
      <c r="M121" s="20"/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58859</v>
      </c>
      <c r="V121" s="21">
        <f t="shared" si="9"/>
        <v>-58859</v>
      </c>
      <c r="W121" s="21">
        <f t="shared" si="7"/>
        <v>0</v>
      </c>
      <c r="X121" s="20">
        <v>0</v>
      </c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0</v>
      </c>
      <c r="D122" s="20">
        <v>0</v>
      </c>
      <c r="E122" s="20">
        <v>0</v>
      </c>
      <c r="F122" s="20">
        <v>0</v>
      </c>
      <c r="G122" s="20">
        <v>0</v>
      </c>
      <c r="H122" s="20">
        <v>0</v>
      </c>
      <c r="I122" s="20">
        <v>0</v>
      </c>
      <c r="J122" s="20">
        <v>0</v>
      </c>
      <c r="K122" s="20">
        <v>0</v>
      </c>
      <c r="L122" s="20">
        <v>0</v>
      </c>
      <c r="M122" s="20"/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58859</v>
      </c>
      <c r="V122" s="21">
        <f t="shared" si="9"/>
        <v>0</v>
      </c>
      <c r="W122" s="21">
        <f t="shared" si="7"/>
        <v>58859</v>
      </c>
      <c r="X122" s="20">
        <v>58859</v>
      </c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0</v>
      </c>
      <c r="D123" s="20">
        <v>0</v>
      </c>
      <c r="E123" s="20">
        <v>0</v>
      </c>
      <c r="F123" s="20">
        <v>0</v>
      </c>
      <c r="G123" s="20">
        <v>0</v>
      </c>
      <c r="H123" s="20">
        <v>0</v>
      </c>
      <c r="I123" s="20">
        <v>0</v>
      </c>
      <c r="J123" s="20">
        <v>0</v>
      </c>
      <c r="K123" s="20">
        <v>0</v>
      </c>
      <c r="L123" s="20">
        <v>0</v>
      </c>
      <c r="M123" s="20"/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58859</v>
      </c>
      <c r="V123" s="21">
        <f t="shared" si="9"/>
        <v>0</v>
      </c>
      <c r="W123" s="21">
        <f t="shared" si="7"/>
        <v>58859</v>
      </c>
      <c r="X123" s="20">
        <v>0</v>
      </c>
      <c r="Y123" s="21">
        <f t="shared" si="8"/>
        <v>58859</v>
      </c>
      <c r="AA123">
        <f t="shared" si="10"/>
        <v>1</v>
      </c>
    </row>
    <row r="124" spans="1:27" ht="15.75" hidden="1" thickBot="1" x14ac:dyDescent="0.3">
      <c r="A124" s="18"/>
      <c r="B124" s="19" t="s">
        <v>44</v>
      </c>
      <c r="C124" s="20">
        <v>0</v>
      </c>
      <c r="D124" s="20">
        <v>0</v>
      </c>
      <c r="E124" s="20">
        <v>0</v>
      </c>
      <c r="F124" s="20">
        <v>0</v>
      </c>
      <c r="G124" s="20">
        <v>0</v>
      </c>
      <c r="H124" s="20">
        <v>0</v>
      </c>
      <c r="I124" s="20">
        <v>0</v>
      </c>
      <c r="J124" s="20">
        <v>0</v>
      </c>
      <c r="K124" s="20">
        <v>0</v>
      </c>
      <c r="L124" s="20">
        <v>0</v>
      </c>
      <c r="M124" s="20"/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58859</v>
      </c>
      <c r="V124" s="21">
        <f t="shared" si="9"/>
        <v>58859</v>
      </c>
      <c r="W124" s="21">
        <f t="shared" si="7"/>
        <v>117718</v>
      </c>
      <c r="X124" s="20">
        <v>176577</v>
      </c>
      <c r="Y124" s="21">
        <f t="shared" si="8"/>
        <v>-58859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0</v>
      </c>
      <c r="D125" s="20">
        <v>0</v>
      </c>
      <c r="E125" s="20">
        <v>0</v>
      </c>
      <c r="F125" s="20">
        <v>0</v>
      </c>
      <c r="G125" s="20">
        <v>0</v>
      </c>
      <c r="H125" s="20">
        <v>0</v>
      </c>
      <c r="I125" s="20">
        <v>0</v>
      </c>
      <c r="J125" s="20">
        <v>0</v>
      </c>
      <c r="K125" s="20">
        <v>0</v>
      </c>
      <c r="L125" s="20">
        <v>0</v>
      </c>
      <c r="M125" s="20"/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1"/>
        <v>58859</v>
      </c>
      <c r="V125" s="21">
        <f t="shared" si="9"/>
        <v>-58859</v>
      </c>
      <c r="W125" s="21">
        <f t="shared" si="7"/>
        <v>0</v>
      </c>
      <c r="X125" s="20">
        <v>58859</v>
      </c>
      <c r="Y125" s="21">
        <f t="shared" si="8"/>
        <v>-58859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0</v>
      </c>
      <c r="D126" s="20">
        <v>0</v>
      </c>
      <c r="E126" s="20">
        <v>0</v>
      </c>
      <c r="F126" s="20">
        <v>0</v>
      </c>
      <c r="G126" s="20">
        <v>0</v>
      </c>
      <c r="H126" s="20">
        <v>0</v>
      </c>
      <c r="I126" s="20">
        <v>0</v>
      </c>
      <c r="J126" s="20">
        <v>0</v>
      </c>
      <c r="K126" s="20">
        <v>0</v>
      </c>
      <c r="L126" s="20">
        <v>0</v>
      </c>
      <c r="M126" s="20"/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1"/>
        <v>58859</v>
      </c>
      <c r="V126" s="21">
        <f t="shared" si="9"/>
        <v>-58859</v>
      </c>
      <c r="W126" s="21">
        <f t="shared" si="7"/>
        <v>0</v>
      </c>
      <c r="X126" s="20">
        <v>59734</v>
      </c>
      <c r="Y126" s="21">
        <f t="shared" si="8"/>
        <v>-59734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0</v>
      </c>
      <c r="D127" s="20">
        <v>0</v>
      </c>
      <c r="E127" s="20">
        <v>0</v>
      </c>
      <c r="F127" s="20">
        <v>0</v>
      </c>
      <c r="G127" s="20">
        <v>0</v>
      </c>
      <c r="H127" s="20">
        <v>0</v>
      </c>
      <c r="I127" s="20">
        <v>0</v>
      </c>
      <c r="J127" s="20">
        <v>0</v>
      </c>
      <c r="K127" s="20">
        <v>0</v>
      </c>
      <c r="L127" s="20">
        <v>0</v>
      </c>
      <c r="M127" s="20"/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1"/>
        <v>59734</v>
      </c>
      <c r="V127" s="21">
        <f t="shared" si="9"/>
        <v>-59734</v>
      </c>
      <c r="W127" s="21">
        <f t="shared" si="7"/>
        <v>0</v>
      </c>
      <c r="X127" s="20"/>
      <c r="Y127" s="21">
        <f t="shared" si="8"/>
        <v>0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0</v>
      </c>
      <c r="D128" s="20">
        <v>0</v>
      </c>
      <c r="E128" s="20">
        <v>0</v>
      </c>
      <c r="F128" s="20">
        <v>0</v>
      </c>
      <c r="G128" s="20">
        <v>0</v>
      </c>
      <c r="H128" s="20">
        <v>0</v>
      </c>
      <c r="I128" s="20">
        <v>0</v>
      </c>
      <c r="J128" s="20">
        <v>0</v>
      </c>
      <c r="K128" s="20">
        <v>0</v>
      </c>
      <c r="L128" s="20">
        <v>0</v>
      </c>
      <c r="M128" s="20"/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si="11"/>
        <v>72022</v>
      </c>
      <c r="V128" s="21">
        <f t="shared" si="9"/>
        <v>0</v>
      </c>
      <c r="W128" s="21">
        <f t="shared" si="7"/>
        <v>72022</v>
      </c>
      <c r="X128" s="20">
        <v>72022</v>
      </c>
      <c r="Y128" s="21">
        <f t="shared" si="8"/>
        <v>0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0</v>
      </c>
      <c r="D129" s="20">
        <v>0</v>
      </c>
      <c r="E129" s="20">
        <v>0</v>
      </c>
      <c r="F129" s="20">
        <v>0</v>
      </c>
      <c r="G129" s="20">
        <v>0</v>
      </c>
      <c r="H129" s="20">
        <v>0</v>
      </c>
      <c r="I129" s="20">
        <v>0</v>
      </c>
      <c r="J129" s="20">
        <v>0</v>
      </c>
      <c r="K129" s="20">
        <v>0</v>
      </c>
      <c r="L129" s="20">
        <v>0</v>
      </c>
      <c r="M129" s="20"/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si="11"/>
        <v>59734</v>
      </c>
      <c r="V129" s="21">
        <f t="shared" si="9"/>
        <v>0</v>
      </c>
      <c r="W129" s="21">
        <f t="shared" si="7"/>
        <v>59734</v>
      </c>
      <c r="X129" s="20">
        <v>119468</v>
      </c>
      <c r="Y129" s="21">
        <f t="shared" si="8"/>
        <v>-59734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0</v>
      </c>
      <c r="D130" s="20">
        <v>0</v>
      </c>
      <c r="E130" s="20">
        <v>0</v>
      </c>
      <c r="F130" s="20">
        <v>0</v>
      </c>
      <c r="G130" s="20">
        <v>0</v>
      </c>
      <c r="H130" s="20">
        <v>0</v>
      </c>
      <c r="I130" s="20">
        <v>0</v>
      </c>
      <c r="J130" s="20">
        <v>0</v>
      </c>
      <c r="K130" s="20">
        <v>0</v>
      </c>
      <c r="L130" s="20">
        <v>0</v>
      </c>
      <c r="M130" s="20"/>
      <c r="N130" s="20"/>
      <c r="O130" s="21"/>
      <c r="P130" s="21"/>
      <c r="Q130" s="20">
        <v>0</v>
      </c>
      <c r="R130" s="20">
        <v>0</v>
      </c>
      <c r="S130" s="20">
        <v>59734</v>
      </c>
      <c r="T130" s="20"/>
      <c r="U130" s="20">
        <f t="shared" ref="U130:U161" si="12">G130+L130+M130+R130+S130+N130+Q130+T130</f>
        <v>59734</v>
      </c>
      <c r="V130" s="21">
        <f t="shared" si="9"/>
        <v>-59734</v>
      </c>
      <c r="W130" s="21">
        <f t="shared" si="7"/>
        <v>0</v>
      </c>
      <c r="X130" s="20"/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0</v>
      </c>
      <c r="I131" s="20">
        <v>0</v>
      </c>
      <c r="J131" s="20">
        <v>0</v>
      </c>
      <c r="K131" s="20">
        <v>0</v>
      </c>
      <c r="L131" s="20">
        <v>0</v>
      </c>
      <c r="M131" s="20"/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2"/>
        <v>59734</v>
      </c>
      <c r="V131" s="21">
        <f t="shared" si="9"/>
        <v>0</v>
      </c>
      <c r="W131" s="21">
        <f t="shared" si="7"/>
        <v>59734</v>
      </c>
      <c r="X131" s="20">
        <v>59734</v>
      </c>
      <c r="Y131" s="21">
        <f t="shared" si="8"/>
        <v>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0</v>
      </c>
      <c r="I132" s="20">
        <v>0</v>
      </c>
      <c r="J132" s="20">
        <v>0</v>
      </c>
      <c r="K132" s="20">
        <v>0</v>
      </c>
      <c r="L132" s="20">
        <v>0</v>
      </c>
      <c r="M132" s="20"/>
      <c r="N132" s="20"/>
      <c r="O132" s="21"/>
      <c r="P132" s="21"/>
      <c r="Q132" s="20">
        <v>0</v>
      </c>
      <c r="R132" s="20">
        <v>0</v>
      </c>
      <c r="S132" s="20">
        <v>59734</v>
      </c>
      <c r="T132" s="20"/>
      <c r="U132" s="20">
        <f t="shared" si="12"/>
        <v>59734</v>
      </c>
      <c r="V132" s="21">
        <f t="shared" si="9"/>
        <v>0</v>
      </c>
      <c r="W132" s="21">
        <f t="shared" si="7"/>
        <v>59734</v>
      </c>
      <c r="X132" s="20">
        <v>60000</v>
      </c>
      <c r="Y132" s="21">
        <f t="shared" si="8"/>
        <v>-266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0">
        <v>0</v>
      </c>
      <c r="K133" s="20">
        <v>0</v>
      </c>
      <c r="L133" s="20">
        <v>0</v>
      </c>
      <c r="M133" s="20"/>
      <c r="N133" s="20"/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12"/>
        <v>59734</v>
      </c>
      <c r="V133" s="21">
        <f t="shared" si="9"/>
        <v>-266</v>
      </c>
      <c r="W133" s="21">
        <f t="shared" si="7"/>
        <v>59468</v>
      </c>
      <c r="X133" s="20"/>
      <c r="Y133" s="21">
        <f t="shared" si="8"/>
        <v>59468</v>
      </c>
      <c r="AA133">
        <f t="shared" si="10"/>
        <v>1</v>
      </c>
    </row>
    <row r="134" spans="1:27" ht="15.75" hidden="1" thickBot="1" x14ac:dyDescent="0.3">
      <c r="A134" s="18"/>
      <c r="B134" s="19" t="s">
        <v>42</v>
      </c>
      <c r="C134" s="20">
        <v>0</v>
      </c>
      <c r="D134" s="20">
        <v>0</v>
      </c>
      <c r="E134" s="20">
        <v>0</v>
      </c>
      <c r="F134" s="20">
        <v>0</v>
      </c>
      <c r="G134" s="20">
        <v>0</v>
      </c>
      <c r="H134" s="20">
        <v>0</v>
      </c>
      <c r="I134" s="20">
        <v>0</v>
      </c>
      <c r="J134" s="20">
        <v>0</v>
      </c>
      <c r="K134" s="20">
        <v>0</v>
      </c>
      <c r="L134" s="20">
        <v>0</v>
      </c>
      <c r="M134" s="20"/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2"/>
        <v>59734</v>
      </c>
      <c r="V134" s="21">
        <f t="shared" si="9"/>
        <v>59468</v>
      </c>
      <c r="W134" s="21">
        <f t="shared" si="7"/>
        <v>119202</v>
      </c>
      <c r="X134" s="20">
        <v>119202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0</v>
      </c>
      <c r="D135" s="20">
        <v>0</v>
      </c>
      <c r="E135" s="20">
        <v>0</v>
      </c>
      <c r="F135" s="20">
        <v>0</v>
      </c>
      <c r="G135" s="20">
        <v>0</v>
      </c>
      <c r="H135" s="20">
        <v>0</v>
      </c>
      <c r="I135" s="20">
        <v>0</v>
      </c>
      <c r="J135" s="20">
        <v>0</v>
      </c>
      <c r="K135" s="20">
        <v>0</v>
      </c>
      <c r="L135" s="20">
        <v>0</v>
      </c>
      <c r="M135" s="20"/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2"/>
        <v>59734</v>
      </c>
      <c r="V135" s="21">
        <f t="shared" si="9"/>
        <v>0</v>
      </c>
      <c r="W135" s="21">
        <f t="shared" si="7"/>
        <v>59734</v>
      </c>
      <c r="X135" s="20"/>
      <c r="Y135" s="21">
        <f t="shared" si="8"/>
        <v>59734</v>
      </c>
      <c r="AA135">
        <f t="shared" si="10"/>
        <v>1</v>
      </c>
    </row>
    <row r="136" spans="1:27" ht="15.75" hidden="1" thickBot="1" x14ac:dyDescent="0.3">
      <c r="A136" s="18"/>
      <c r="B136" s="19" t="s">
        <v>44</v>
      </c>
      <c r="C136" s="20">
        <v>0</v>
      </c>
      <c r="D136" s="20">
        <v>0</v>
      </c>
      <c r="E136" s="20">
        <v>0</v>
      </c>
      <c r="F136" s="20">
        <v>0</v>
      </c>
      <c r="G136" s="20">
        <v>0</v>
      </c>
      <c r="H136" s="20">
        <v>0</v>
      </c>
      <c r="I136" s="20">
        <v>0</v>
      </c>
      <c r="J136" s="20">
        <v>0</v>
      </c>
      <c r="K136" s="20">
        <v>0</v>
      </c>
      <c r="L136" s="20">
        <v>0</v>
      </c>
      <c r="M136" s="20"/>
      <c r="N136" s="20"/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12"/>
        <v>59734</v>
      </c>
      <c r="V136" s="21">
        <f t="shared" si="9"/>
        <v>59734</v>
      </c>
      <c r="W136" s="21">
        <f t="shared" ref="W136:W186" si="13">U136+V136</f>
        <v>119468</v>
      </c>
      <c r="X136" s="20">
        <v>200000</v>
      </c>
      <c r="Y136" s="21">
        <f t="shared" ref="Y136:Y186" si="14">W136-X136</f>
        <v>-80532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0</v>
      </c>
      <c r="D137" s="20">
        <v>0</v>
      </c>
      <c r="E137" s="20">
        <v>0</v>
      </c>
      <c r="F137" s="20">
        <v>0</v>
      </c>
      <c r="G137" s="20">
        <v>0</v>
      </c>
      <c r="H137" s="20">
        <v>0</v>
      </c>
      <c r="I137" s="20">
        <v>0</v>
      </c>
      <c r="J137" s="20">
        <v>0</v>
      </c>
      <c r="K137" s="20">
        <v>0</v>
      </c>
      <c r="L137" s="20">
        <v>0</v>
      </c>
      <c r="M137" s="20"/>
      <c r="N137" s="20"/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12"/>
        <v>59734</v>
      </c>
      <c r="V137" s="21">
        <f t="shared" ref="V137:V186" si="15">Y136</f>
        <v>-80532</v>
      </c>
      <c r="W137" s="21">
        <f t="shared" si="13"/>
        <v>-20798</v>
      </c>
      <c r="X137" s="20"/>
      <c r="Y137" s="21">
        <f t="shared" si="14"/>
        <v>-20798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0</v>
      </c>
      <c r="D138" s="20">
        <v>0</v>
      </c>
      <c r="E138" s="20">
        <v>0</v>
      </c>
      <c r="F138" s="20">
        <v>0</v>
      </c>
      <c r="G138" s="20">
        <v>0</v>
      </c>
      <c r="H138" s="20">
        <v>0</v>
      </c>
      <c r="I138" s="20">
        <v>0</v>
      </c>
      <c r="J138" s="20">
        <v>0</v>
      </c>
      <c r="K138" s="20">
        <v>0</v>
      </c>
      <c r="L138" s="20">
        <v>0</v>
      </c>
      <c r="M138" s="20"/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/>
      <c r="U138" s="20">
        <f t="shared" si="12"/>
        <v>79734</v>
      </c>
      <c r="V138" s="21">
        <f t="shared" si="15"/>
        <v>-20798</v>
      </c>
      <c r="W138" s="21">
        <f t="shared" si="13"/>
        <v>58936</v>
      </c>
      <c r="X138" s="20">
        <v>60000</v>
      </c>
      <c r="Y138" s="21">
        <f t="shared" si="14"/>
        <v>-1064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0</v>
      </c>
      <c r="D139" s="20">
        <v>0</v>
      </c>
      <c r="E139" s="20">
        <v>0</v>
      </c>
      <c r="F139" s="20">
        <v>0</v>
      </c>
      <c r="G139" s="20">
        <v>0</v>
      </c>
      <c r="H139" s="20">
        <v>0</v>
      </c>
      <c r="I139" s="20">
        <v>0</v>
      </c>
      <c r="J139" s="20">
        <v>0</v>
      </c>
      <c r="K139" s="20">
        <v>0</v>
      </c>
      <c r="L139" s="20">
        <v>0</v>
      </c>
      <c r="M139" s="20"/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/>
      <c r="U139" s="20">
        <f t="shared" si="12"/>
        <v>66536</v>
      </c>
      <c r="V139" s="21">
        <f t="shared" si="15"/>
        <v>-1064</v>
      </c>
      <c r="W139" s="21">
        <f t="shared" si="13"/>
        <v>65472</v>
      </c>
      <c r="X139" s="20">
        <v>65472</v>
      </c>
      <c r="Y139" s="21">
        <f t="shared" si="14"/>
        <v>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0</v>
      </c>
      <c r="D140" s="20">
        <v>0</v>
      </c>
      <c r="E140" s="20">
        <v>0</v>
      </c>
      <c r="F140" s="20">
        <v>0</v>
      </c>
      <c r="G140" s="20">
        <v>0</v>
      </c>
      <c r="H140" s="20">
        <v>0</v>
      </c>
      <c r="I140" s="20">
        <v>0</v>
      </c>
      <c r="J140" s="20">
        <v>0</v>
      </c>
      <c r="K140" s="20">
        <v>0</v>
      </c>
      <c r="L140" s="20">
        <v>0</v>
      </c>
      <c r="M140" s="20"/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/>
      <c r="U140" s="20">
        <f t="shared" si="12"/>
        <v>66536</v>
      </c>
      <c r="V140" s="21">
        <f t="shared" si="15"/>
        <v>0</v>
      </c>
      <c r="W140" s="21">
        <f t="shared" si="13"/>
        <v>66536</v>
      </c>
      <c r="X140" s="20">
        <v>66536</v>
      </c>
      <c r="Y140" s="21">
        <f t="shared" si="14"/>
        <v>0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0</v>
      </c>
      <c r="D141" s="20">
        <v>0</v>
      </c>
      <c r="E141" s="20">
        <v>0</v>
      </c>
      <c r="F141" s="20">
        <v>0</v>
      </c>
      <c r="G141" s="20">
        <v>0</v>
      </c>
      <c r="H141" s="20">
        <v>0</v>
      </c>
      <c r="I141" s="20">
        <v>0</v>
      </c>
      <c r="J141" s="20">
        <v>0</v>
      </c>
      <c r="K141" s="20">
        <v>0</v>
      </c>
      <c r="L141" s="20">
        <v>0</v>
      </c>
      <c r="M141" s="20"/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12"/>
        <v>66536</v>
      </c>
      <c r="V141" s="21">
        <f t="shared" si="15"/>
        <v>0</v>
      </c>
      <c r="W141" s="21">
        <f t="shared" si="13"/>
        <v>66536</v>
      </c>
      <c r="X141" s="20">
        <v>70000</v>
      </c>
      <c r="Y141" s="21">
        <f t="shared" si="14"/>
        <v>-3464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/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/>
      <c r="U142" s="20">
        <f t="shared" si="12"/>
        <v>66536</v>
      </c>
      <c r="V142" s="21">
        <f t="shared" si="15"/>
        <v>-3464</v>
      </c>
      <c r="W142" s="21">
        <f t="shared" si="13"/>
        <v>63072</v>
      </c>
      <c r="X142" s="20"/>
      <c r="Y142" s="21">
        <f t="shared" si="14"/>
        <v>63072</v>
      </c>
      <c r="AA142">
        <f t="shared" si="16"/>
        <v>1</v>
      </c>
    </row>
    <row r="143" spans="1:27" ht="15.75" hidden="1" thickBot="1" x14ac:dyDescent="0.3">
      <c r="A143" s="18"/>
      <c r="B143" s="19" t="s">
        <v>39</v>
      </c>
      <c r="C143" s="20">
        <v>0</v>
      </c>
      <c r="D143" s="20">
        <v>0</v>
      </c>
      <c r="E143" s="20">
        <v>0</v>
      </c>
      <c r="F143" s="20">
        <v>0</v>
      </c>
      <c r="G143" s="20">
        <v>0</v>
      </c>
      <c r="H143" s="20">
        <v>0</v>
      </c>
      <c r="I143" s="20">
        <v>0</v>
      </c>
      <c r="J143" s="20">
        <v>0</v>
      </c>
      <c r="K143" s="20">
        <v>0</v>
      </c>
      <c r="L143" s="20">
        <v>0</v>
      </c>
      <c r="M143" s="20"/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>
        <v>12960</v>
      </c>
      <c r="U143" s="20">
        <f t="shared" si="12"/>
        <v>79496</v>
      </c>
      <c r="V143" s="21">
        <f t="shared" si="15"/>
        <v>63072</v>
      </c>
      <c r="W143" s="21">
        <f t="shared" si="13"/>
        <v>142568</v>
      </c>
      <c r="X143" s="20"/>
      <c r="Y143" s="21">
        <f t="shared" si="14"/>
        <v>142568</v>
      </c>
      <c r="AA143">
        <f t="shared" si="16"/>
        <v>2</v>
      </c>
    </row>
    <row r="144" spans="1:27" ht="15.75" hidden="1" thickBot="1" x14ac:dyDescent="0.3">
      <c r="A144" s="18"/>
      <c r="B144" s="19" t="s">
        <v>40</v>
      </c>
      <c r="C144" s="20">
        <v>0</v>
      </c>
      <c r="D144" s="20">
        <v>0</v>
      </c>
      <c r="E144" s="20">
        <v>0</v>
      </c>
      <c r="F144" s="20">
        <v>0</v>
      </c>
      <c r="G144" s="20">
        <v>0</v>
      </c>
      <c r="H144" s="20">
        <v>0</v>
      </c>
      <c r="I144" s="20">
        <v>0</v>
      </c>
      <c r="J144" s="20">
        <v>0</v>
      </c>
      <c r="K144" s="20">
        <v>0</v>
      </c>
      <c r="L144" s="20">
        <v>0</v>
      </c>
      <c r="M144" s="20"/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66536</v>
      </c>
      <c r="V144" s="21">
        <f t="shared" si="15"/>
        <v>142568</v>
      </c>
      <c r="W144" s="21">
        <f t="shared" si="13"/>
        <v>209104</v>
      </c>
      <c r="X144" s="20">
        <v>209104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0</v>
      </c>
      <c r="D145" s="20">
        <v>0</v>
      </c>
      <c r="E145" s="20">
        <v>0</v>
      </c>
      <c r="F145" s="20">
        <v>0</v>
      </c>
      <c r="G145" s="20">
        <v>0</v>
      </c>
      <c r="H145" s="20">
        <v>0</v>
      </c>
      <c r="I145" s="20">
        <v>0</v>
      </c>
      <c r="J145" s="20">
        <v>0</v>
      </c>
      <c r="K145" s="20">
        <v>0</v>
      </c>
      <c r="L145" s="20">
        <v>0</v>
      </c>
      <c r="M145" s="20"/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2"/>
        <v>66536</v>
      </c>
      <c r="V145" s="21">
        <f t="shared" si="15"/>
        <v>0</v>
      </c>
      <c r="W145" s="21">
        <f t="shared" si="13"/>
        <v>66536</v>
      </c>
      <c r="X145" s="20">
        <v>66536</v>
      </c>
      <c r="Y145" s="21">
        <f t="shared" si="14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0</v>
      </c>
      <c r="D146" s="20">
        <v>0</v>
      </c>
      <c r="E146" s="20">
        <v>0</v>
      </c>
      <c r="F146" s="20">
        <v>0</v>
      </c>
      <c r="G146" s="20">
        <v>0</v>
      </c>
      <c r="H146" s="20">
        <v>0</v>
      </c>
      <c r="I146" s="20">
        <v>0</v>
      </c>
      <c r="J146" s="20">
        <v>0</v>
      </c>
      <c r="K146" s="20">
        <v>0</v>
      </c>
      <c r="L146" s="20">
        <v>0</v>
      </c>
      <c r="M146" s="20"/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2"/>
        <v>66536</v>
      </c>
      <c r="V146" s="21">
        <f t="shared" si="15"/>
        <v>0</v>
      </c>
      <c r="W146" s="21">
        <f t="shared" si="13"/>
        <v>66536</v>
      </c>
      <c r="X146" s="20">
        <v>66536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0</v>
      </c>
      <c r="D147" s="20">
        <v>0</v>
      </c>
      <c r="E147" s="20">
        <v>0</v>
      </c>
      <c r="F147" s="20">
        <v>0</v>
      </c>
      <c r="G147" s="20">
        <v>0</v>
      </c>
      <c r="H147" s="20">
        <v>0</v>
      </c>
      <c r="I147" s="20">
        <v>0</v>
      </c>
      <c r="J147" s="20">
        <v>0</v>
      </c>
      <c r="K147" s="20">
        <v>0</v>
      </c>
      <c r="L147" s="20">
        <v>0</v>
      </c>
      <c r="M147" s="20"/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2"/>
        <v>66536</v>
      </c>
      <c r="V147" s="21">
        <f t="shared" si="15"/>
        <v>0</v>
      </c>
      <c r="W147" s="21">
        <f t="shared" si="13"/>
        <v>66536</v>
      </c>
      <c r="X147" s="20">
        <v>66536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0</v>
      </c>
      <c r="D148" s="20">
        <v>0</v>
      </c>
      <c r="E148" s="20">
        <v>0</v>
      </c>
      <c r="F148" s="20">
        <v>0</v>
      </c>
      <c r="G148" s="20">
        <v>0</v>
      </c>
      <c r="H148" s="20">
        <v>0</v>
      </c>
      <c r="I148" s="20">
        <v>0</v>
      </c>
      <c r="J148" s="20">
        <v>0</v>
      </c>
      <c r="K148" s="20">
        <v>0</v>
      </c>
      <c r="L148" s="20">
        <v>0</v>
      </c>
      <c r="M148" s="20"/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2"/>
        <v>66536</v>
      </c>
      <c r="V148" s="21">
        <f t="shared" si="15"/>
        <v>0</v>
      </c>
      <c r="W148" s="21">
        <f t="shared" si="13"/>
        <v>66536</v>
      </c>
      <c r="X148" s="20">
        <v>70000</v>
      </c>
      <c r="Y148" s="21">
        <f t="shared" si="14"/>
        <v>-3464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0</v>
      </c>
      <c r="D149" s="20">
        <v>0</v>
      </c>
      <c r="E149" s="20">
        <v>0</v>
      </c>
      <c r="F149" s="20">
        <v>0</v>
      </c>
      <c r="G149" s="20">
        <v>0</v>
      </c>
      <c r="H149" s="20">
        <v>0</v>
      </c>
      <c r="I149" s="20">
        <v>0</v>
      </c>
      <c r="J149" s="20">
        <v>0</v>
      </c>
      <c r="K149" s="20">
        <v>0</v>
      </c>
      <c r="L149" s="20">
        <v>0</v>
      </c>
      <c r="M149" s="20"/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2"/>
        <v>66536</v>
      </c>
      <c r="V149" s="21">
        <f t="shared" si="15"/>
        <v>-3464</v>
      </c>
      <c r="W149" s="21">
        <f t="shared" si="13"/>
        <v>63072</v>
      </c>
      <c r="X149" s="20"/>
      <c r="Y149" s="21">
        <f t="shared" si="14"/>
        <v>63072</v>
      </c>
      <c r="AA149">
        <f t="shared" si="16"/>
        <v>1</v>
      </c>
    </row>
    <row r="150" spans="1:27" ht="15.75" hidden="1" thickBot="1" x14ac:dyDescent="0.3">
      <c r="A150" s="18"/>
      <c r="B150" s="19" t="s">
        <v>46</v>
      </c>
      <c r="C150" s="20">
        <v>0</v>
      </c>
      <c r="D150" s="20">
        <v>0</v>
      </c>
      <c r="E150" s="20">
        <v>0</v>
      </c>
      <c r="F150" s="20">
        <v>0</v>
      </c>
      <c r="G150" s="20">
        <v>0</v>
      </c>
      <c r="H150" s="20">
        <v>0</v>
      </c>
      <c r="I150" s="20">
        <v>0</v>
      </c>
      <c r="J150" s="20">
        <v>0</v>
      </c>
      <c r="K150" s="20">
        <v>0</v>
      </c>
      <c r="L150" s="20">
        <v>0</v>
      </c>
      <c r="M150" s="20"/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2"/>
        <v>68536</v>
      </c>
      <c r="V150" s="21">
        <f t="shared" si="15"/>
        <v>63072</v>
      </c>
      <c r="W150" s="21">
        <f t="shared" si="13"/>
        <v>131608</v>
      </c>
      <c r="X150" s="20">
        <v>131608</v>
      </c>
      <c r="Y150" s="21">
        <f t="shared" si="14"/>
        <v>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0</v>
      </c>
      <c r="D151" s="20">
        <v>0</v>
      </c>
      <c r="E151" s="20">
        <v>0</v>
      </c>
      <c r="F151" s="20">
        <v>0</v>
      </c>
      <c r="G151" s="20">
        <v>0</v>
      </c>
      <c r="H151" s="20">
        <v>0</v>
      </c>
      <c r="I151" s="20">
        <v>0</v>
      </c>
      <c r="J151" s="20">
        <v>0</v>
      </c>
      <c r="K151" s="20">
        <v>0</v>
      </c>
      <c r="L151" s="20">
        <v>0</v>
      </c>
      <c r="M151" s="20"/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12"/>
        <v>71395</v>
      </c>
      <c r="V151" s="21">
        <f t="shared" si="15"/>
        <v>0</v>
      </c>
      <c r="W151" s="21">
        <f t="shared" si="13"/>
        <v>71395</v>
      </c>
      <c r="X151" s="20">
        <v>71395</v>
      </c>
      <c r="Y151" s="21">
        <f t="shared" si="14"/>
        <v>0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0</v>
      </c>
      <c r="D152" s="20">
        <v>0</v>
      </c>
      <c r="E152" s="20">
        <v>0</v>
      </c>
      <c r="F152" s="20">
        <v>0</v>
      </c>
      <c r="G152" s="20">
        <v>0</v>
      </c>
      <c r="H152" s="20">
        <v>0</v>
      </c>
      <c r="I152" s="20">
        <v>0</v>
      </c>
      <c r="J152" s="20">
        <v>0</v>
      </c>
      <c r="K152" s="20">
        <v>0</v>
      </c>
      <c r="L152" s="20">
        <v>0</v>
      </c>
      <c r="M152" s="20"/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2"/>
        <v>71395</v>
      </c>
      <c r="V152" s="21">
        <f t="shared" si="15"/>
        <v>0</v>
      </c>
      <c r="W152" s="21">
        <f t="shared" si="13"/>
        <v>71395</v>
      </c>
      <c r="X152" s="20">
        <v>71395</v>
      </c>
      <c r="Y152" s="21">
        <f t="shared" si="14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0</v>
      </c>
      <c r="D153" s="20">
        <v>0</v>
      </c>
      <c r="E153" s="20">
        <v>0</v>
      </c>
      <c r="F153" s="20">
        <v>0</v>
      </c>
      <c r="G153" s="20">
        <v>0</v>
      </c>
      <c r="H153" s="20">
        <v>0</v>
      </c>
      <c r="I153" s="20">
        <v>0</v>
      </c>
      <c r="J153" s="20">
        <v>0</v>
      </c>
      <c r="K153" s="20">
        <v>0</v>
      </c>
      <c r="L153" s="20">
        <v>0</v>
      </c>
      <c r="M153" s="20"/>
      <c r="N153" s="20">
        <v>7000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2"/>
        <v>71395</v>
      </c>
      <c r="V153" s="21">
        <f t="shared" si="15"/>
        <v>0</v>
      </c>
      <c r="W153" s="21">
        <f t="shared" si="13"/>
        <v>71395</v>
      </c>
      <c r="X153" s="20"/>
      <c r="Y153" s="21">
        <f t="shared" si="14"/>
        <v>71395</v>
      </c>
      <c r="AA153">
        <f t="shared" si="16"/>
        <v>1</v>
      </c>
    </row>
    <row r="154" spans="1:27" ht="15.75" hidden="1" thickBot="1" x14ac:dyDescent="0.3">
      <c r="A154" s="18"/>
      <c r="B154" s="19" t="s">
        <v>38</v>
      </c>
      <c r="C154" s="20">
        <v>0</v>
      </c>
      <c r="D154" s="20">
        <v>0</v>
      </c>
      <c r="E154" s="20">
        <v>0</v>
      </c>
      <c r="F154" s="20">
        <v>0</v>
      </c>
      <c r="G154" s="20">
        <v>0</v>
      </c>
      <c r="H154" s="20">
        <v>0</v>
      </c>
      <c r="I154" s="20">
        <v>0</v>
      </c>
      <c r="J154" s="20">
        <v>0</v>
      </c>
      <c r="K154" s="20">
        <v>0</v>
      </c>
      <c r="L154" s="20">
        <v>0</v>
      </c>
      <c r="M154" s="20"/>
      <c r="N154" s="20">
        <v>7000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2"/>
        <v>71395</v>
      </c>
      <c r="V154" s="21">
        <f t="shared" si="15"/>
        <v>71395</v>
      </c>
      <c r="W154" s="21">
        <f t="shared" si="13"/>
        <v>142790</v>
      </c>
      <c r="X154" s="20">
        <v>142790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0</v>
      </c>
      <c r="D155" s="20">
        <v>0</v>
      </c>
      <c r="E155" s="20">
        <v>0</v>
      </c>
      <c r="F155" s="20">
        <v>0</v>
      </c>
      <c r="G155" s="20">
        <v>0</v>
      </c>
      <c r="H155" s="20">
        <v>0</v>
      </c>
      <c r="I155" s="20">
        <v>0</v>
      </c>
      <c r="J155" s="20">
        <v>0</v>
      </c>
      <c r="K155" s="20">
        <v>0</v>
      </c>
      <c r="L155" s="20">
        <v>0</v>
      </c>
      <c r="M155" s="20"/>
      <c r="N155" s="20">
        <v>7000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2"/>
        <v>71395</v>
      </c>
      <c r="V155" s="21">
        <f t="shared" si="15"/>
        <v>0</v>
      </c>
      <c r="W155" s="21">
        <f t="shared" si="13"/>
        <v>71395</v>
      </c>
      <c r="X155" s="20"/>
      <c r="Y155" s="21">
        <f t="shared" si="14"/>
        <v>71395</v>
      </c>
      <c r="AA155">
        <f t="shared" si="16"/>
        <v>1</v>
      </c>
    </row>
    <row r="156" spans="1:27" ht="15.75" hidden="1" thickBot="1" x14ac:dyDescent="0.3">
      <c r="A156" s="18"/>
      <c r="B156" s="19" t="s">
        <v>40</v>
      </c>
      <c r="C156" s="20">
        <v>0</v>
      </c>
      <c r="D156" s="20">
        <v>0</v>
      </c>
      <c r="E156" s="20">
        <v>0</v>
      </c>
      <c r="F156" s="20">
        <v>0</v>
      </c>
      <c r="G156" s="20">
        <v>0</v>
      </c>
      <c r="H156" s="20">
        <v>0</v>
      </c>
      <c r="I156" s="20">
        <v>0</v>
      </c>
      <c r="J156" s="20">
        <v>0</v>
      </c>
      <c r="K156" s="20">
        <v>0</v>
      </c>
      <c r="L156" s="20">
        <v>0</v>
      </c>
      <c r="M156" s="20"/>
      <c r="N156" s="20">
        <v>7000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2"/>
        <v>71395</v>
      </c>
      <c r="V156" s="21">
        <f t="shared" si="15"/>
        <v>71395</v>
      </c>
      <c r="W156" s="21">
        <f t="shared" si="13"/>
        <v>142790</v>
      </c>
      <c r="X156" s="20">
        <v>142790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0</v>
      </c>
      <c r="D157" s="20">
        <v>0</v>
      </c>
      <c r="E157" s="20">
        <v>0</v>
      </c>
      <c r="F157" s="20">
        <v>0</v>
      </c>
      <c r="G157" s="20">
        <v>0</v>
      </c>
      <c r="H157" s="20">
        <v>0</v>
      </c>
      <c r="I157" s="20">
        <v>0</v>
      </c>
      <c r="J157" s="20">
        <v>0</v>
      </c>
      <c r="K157" s="20">
        <v>0</v>
      </c>
      <c r="L157" s="20">
        <v>0</v>
      </c>
      <c r="M157" s="20"/>
      <c r="N157" s="20">
        <v>7000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71395</v>
      </c>
      <c r="V157" s="21">
        <f t="shared" si="15"/>
        <v>0</v>
      </c>
      <c r="W157" s="21">
        <f t="shared" si="13"/>
        <v>71395</v>
      </c>
      <c r="X157" s="20">
        <v>71395</v>
      </c>
      <c r="Y157" s="21">
        <f t="shared" si="14"/>
        <v>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0</v>
      </c>
      <c r="D158" s="20">
        <v>0</v>
      </c>
      <c r="E158" s="20">
        <v>0</v>
      </c>
      <c r="F158" s="20">
        <v>0</v>
      </c>
      <c r="G158" s="20">
        <v>0</v>
      </c>
      <c r="H158" s="20">
        <v>0</v>
      </c>
      <c r="I158" s="20">
        <v>0</v>
      </c>
      <c r="J158" s="20">
        <v>0</v>
      </c>
      <c r="K158" s="20">
        <v>0</v>
      </c>
      <c r="L158" s="20">
        <v>0</v>
      </c>
      <c r="M158" s="20"/>
      <c r="N158" s="20">
        <v>7000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71395</v>
      </c>
      <c r="V158" s="21">
        <f t="shared" si="15"/>
        <v>0</v>
      </c>
      <c r="W158" s="21">
        <f t="shared" si="13"/>
        <v>71395</v>
      </c>
      <c r="X158" s="20"/>
      <c r="Y158" s="21">
        <f t="shared" si="14"/>
        <v>71395</v>
      </c>
      <c r="AA158">
        <f t="shared" si="16"/>
        <v>1</v>
      </c>
    </row>
    <row r="159" spans="1:27" ht="15.75" hidden="1" thickBot="1" x14ac:dyDescent="0.3">
      <c r="A159" s="18"/>
      <c r="B159" s="19" t="s">
        <v>43</v>
      </c>
      <c r="C159" s="20">
        <v>0</v>
      </c>
      <c r="D159" s="20">
        <v>0</v>
      </c>
      <c r="E159" s="20">
        <v>0</v>
      </c>
      <c r="F159" s="20">
        <v>0</v>
      </c>
      <c r="G159" s="20">
        <v>0</v>
      </c>
      <c r="H159" s="20">
        <v>0</v>
      </c>
      <c r="I159" s="20">
        <v>0</v>
      </c>
      <c r="J159" s="20">
        <v>0</v>
      </c>
      <c r="K159" s="20">
        <v>0</v>
      </c>
      <c r="L159" s="20">
        <v>0</v>
      </c>
      <c r="M159" s="20"/>
      <c r="N159" s="20">
        <v>7000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71395</v>
      </c>
      <c r="V159" s="21">
        <f t="shared" si="15"/>
        <v>71395</v>
      </c>
      <c r="W159" s="21">
        <f t="shared" si="13"/>
        <v>142790</v>
      </c>
      <c r="X159" s="20">
        <v>142790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0</v>
      </c>
      <c r="D160" s="20">
        <v>0</v>
      </c>
      <c r="E160" s="20">
        <v>0</v>
      </c>
      <c r="F160" s="20">
        <v>0</v>
      </c>
      <c r="G160" s="20">
        <v>0</v>
      </c>
      <c r="H160" s="20">
        <v>0</v>
      </c>
      <c r="I160" s="20">
        <v>0</v>
      </c>
      <c r="J160" s="20">
        <v>0</v>
      </c>
      <c r="K160" s="20">
        <v>0</v>
      </c>
      <c r="L160" s="20">
        <v>0</v>
      </c>
      <c r="M160" s="20"/>
      <c r="N160" s="20">
        <v>7000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si="12"/>
        <v>71395</v>
      </c>
      <c r="V160" s="21">
        <f t="shared" si="15"/>
        <v>0</v>
      </c>
      <c r="W160" s="21">
        <f t="shared" si="13"/>
        <v>71395</v>
      </c>
      <c r="X160" s="20">
        <v>71395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0</v>
      </c>
      <c r="D161" s="20">
        <v>0</v>
      </c>
      <c r="E161" s="20">
        <v>0</v>
      </c>
      <c r="F161" s="20">
        <v>0</v>
      </c>
      <c r="G161" s="20">
        <v>0</v>
      </c>
      <c r="H161" s="20">
        <v>0</v>
      </c>
      <c r="I161" s="20">
        <v>0</v>
      </c>
      <c r="J161" s="20">
        <v>0</v>
      </c>
      <c r="K161" s="20">
        <v>0</v>
      </c>
      <c r="L161" s="20">
        <v>0</v>
      </c>
      <c r="M161" s="20"/>
      <c r="N161" s="20">
        <v>7000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si="12"/>
        <v>71395</v>
      </c>
      <c r="V161" s="21">
        <f t="shared" si="15"/>
        <v>0</v>
      </c>
      <c r="W161" s="21">
        <f t="shared" si="13"/>
        <v>71395</v>
      </c>
      <c r="X161" s="20">
        <v>71395</v>
      </c>
      <c r="Y161" s="21">
        <f t="shared" si="14"/>
        <v>0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0</v>
      </c>
      <c r="D162" s="20">
        <v>0</v>
      </c>
      <c r="E162" s="20">
        <v>0</v>
      </c>
      <c r="F162" s="20">
        <v>0</v>
      </c>
      <c r="G162" s="20">
        <v>0</v>
      </c>
      <c r="H162" s="20">
        <v>0</v>
      </c>
      <c r="I162" s="20">
        <v>0</v>
      </c>
      <c r="J162" s="20">
        <v>0</v>
      </c>
      <c r="K162" s="20">
        <v>0</v>
      </c>
      <c r="L162" s="20">
        <v>0</v>
      </c>
      <c r="M162" s="20"/>
      <c r="N162" s="20">
        <v>7000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ref="U162:U193" si="17">G162+L162+M162+R162+S162+N162+Q162+T162</f>
        <v>71395</v>
      </c>
      <c r="V162" s="21">
        <f t="shared" si="15"/>
        <v>0</v>
      </c>
      <c r="W162" s="21">
        <f t="shared" si="13"/>
        <v>71395</v>
      </c>
      <c r="X162" s="20">
        <v>71395</v>
      </c>
      <c r="Y162" s="21">
        <f t="shared" si="14"/>
        <v>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0</v>
      </c>
      <c r="D163" s="20">
        <v>0</v>
      </c>
      <c r="E163" s="20">
        <v>0</v>
      </c>
      <c r="F163" s="20">
        <v>0</v>
      </c>
      <c r="G163" s="20">
        <v>0</v>
      </c>
      <c r="H163" s="20">
        <v>0</v>
      </c>
      <c r="I163" s="20">
        <v>0</v>
      </c>
      <c r="J163" s="20">
        <v>0</v>
      </c>
      <c r="K163" s="20">
        <v>0</v>
      </c>
      <c r="L163" s="20">
        <v>0</v>
      </c>
      <c r="M163" s="20"/>
      <c r="N163" s="20">
        <v>7000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81395</v>
      </c>
      <c r="V163" s="21">
        <f t="shared" si="15"/>
        <v>0</v>
      </c>
      <c r="W163" s="21">
        <f t="shared" si="13"/>
        <v>81395</v>
      </c>
      <c r="X163" s="20">
        <v>81395</v>
      </c>
      <c r="Y163" s="21">
        <f t="shared" si="14"/>
        <v>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0</v>
      </c>
      <c r="D164" s="20">
        <v>0</v>
      </c>
      <c r="E164" s="20">
        <v>0</v>
      </c>
      <c r="F164" s="20">
        <v>0</v>
      </c>
      <c r="G164" s="20">
        <v>0</v>
      </c>
      <c r="H164" s="20">
        <v>0</v>
      </c>
      <c r="I164" s="20">
        <v>0</v>
      </c>
      <c r="J164" s="20">
        <v>0</v>
      </c>
      <c r="K164" s="20">
        <v>0</v>
      </c>
      <c r="L164" s="20">
        <v>0</v>
      </c>
      <c r="M164" s="20"/>
      <c r="N164" s="20">
        <v>7000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81395</v>
      </c>
      <c r="V164" s="21">
        <f t="shared" si="15"/>
        <v>0</v>
      </c>
      <c r="W164" s="21">
        <f t="shared" si="13"/>
        <v>81395</v>
      </c>
      <c r="X164" s="20">
        <v>81395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0</v>
      </c>
      <c r="D165" s="20">
        <v>0</v>
      </c>
      <c r="E165" s="20">
        <v>0</v>
      </c>
      <c r="F165" s="20">
        <v>0</v>
      </c>
      <c r="G165" s="20">
        <v>0</v>
      </c>
      <c r="H165" s="20">
        <v>0</v>
      </c>
      <c r="I165" s="20">
        <v>0</v>
      </c>
      <c r="J165" s="20">
        <v>0</v>
      </c>
      <c r="K165" s="20">
        <v>0</v>
      </c>
      <c r="L165" s="20">
        <v>0</v>
      </c>
      <c r="M165" s="20"/>
      <c r="N165" s="20">
        <v>7000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7"/>
        <v>81395</v>
      </c>
      <c r="V165" s="21">
        <f t="shared" si="15"/>
        <v>0</v>
      </c>
      <c r="W165" s="21">
        <f t="shared" si="13"/>
        <v>81395</v>
      </c>
      <c r="X165" s="20">
        <v>81395</v>
      </c>
      <c r="Y165" s="21">
        <f t="shared" si="14"/>
        <v>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/>
      <c r="N166" s="20">
        <v>7000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17"/>
        <v>81395</v>
      </c>
      <c r="V166" s="21">
        <f t="shared" si="15"/>
        <v>0</v>
      </c>
      <c r="W166" s="21">
        <f t="shared" si="13"/>
        <v>81395</v>
      </c>
      <c r="X166" s="20">
        <v>81395</v>
      </c>
      <c r="Y166" s="21">
        <f t="shared" si="14"/>
        <v>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0</v>
      </c>
      <c r="D167" s="20">
        <v>0</v>
      </c>
      <c r="E167" s="20">
        <v>0</v>
      </c>
      <c r="F167" s="20">
        <v>0</v>
      </c>
      <c r="G167" s="20">
        <v>0</v>
      </c>
      <c r="H167" s="20">
        <v>0</v>
      </c>
      <c r="I167" s="20">
        <v>0</v>
      </c>
      <c r="J167" s="20">
        <v>0</v>
      </c>
      <c r="K167" s="20">
        <v>0</v>
      </c>
      <c r="L167" s="20">
        <v>0</v>
      </c>
      <c r="M167" s="20"/>
      <c r="N167" s="20">
        <v>7000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81395</v>
      </c>
      <c r="V167" s="21">
        <f t="shared" si="15"/>
        <v>0</v>
      </c>
      <c r="W167" s="21">
        <f t="shared" si="13"/>
        <v>81395</v>
      </c>
      <c r="X167" s="20"/>
      <c r="Y167" s="21">
        <f t="shared" si="14"/>
        <v>81395</v>
      </c>
      <c r="AA167">
        <f t="shared" si="16"/>
        <v>1</v>
      </c>
    </row>
    <row r="168" spans="1:27" ht="15.75" hidden="1" thickBot="1" x14ac:dyDescent="0.3">
      <c r="A168" s="18"/>
      <c r="B168" s="19" t="s">
        <v>40</v>
      </c>
      <c r="C168" s="20">
        <v>0</v>
      </c>
      <c r="D168" s="20">
        <v>0</v>
      </c>
      <c r="E168" s="20">
        <v>0</v>
      </c>
      <c r="F168" s="20">
        <v>0</v>
      </c>
      <c r="G168" s="20">
        <v>0</v>
      </c>
      <c r="H168" s="20">
        <v>0</v>
      </c>
      <c r="I168" s="20">
        <v>0</v>
      </c>
      <c r="J168" s="20">
        <v>0</v>
      </c>
      <c r="K168" s="20">
        <v>0</v>
      </c>
      <c r="L168" s="20">
        <v>0</v>
      </c>
      <c r="M168" s="20"/>
      <c r="N168" s="20">
        <v>7000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81395</v>
      </c>
      <c r="V168" s="21">
        <f t="shared" si="15"/>
        <v>81395</v>
      </c>
      <c r="W168" s="21">
        <f t="shared" si="13"/>
        <v>162790</v>
      </c>
      <c r="X168" s="20">
        <v>162790</v>
      </c>
      <c r="Y168" s="21">
        <f t="shared" si="14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0</v>
      </c>
      <c r="D169" s="20">
        <v>0</v>
      </c>
      <c r="E169" s="20">
        <v>0</v>
      </c>
      <c r="F169" s="20">
        <v>0</v>
      </c>
      <c r="G169" s="20">
        <v>0</v>
      </c>
      <c r="H169" s="20">
        <v>0</v>
      </c>
      <c r="I169" s="20">
        <v>0</v>
      </c>
      <c r="J169" s="20">
        <v>0</v>
      </c>
      <c r="K169" s="20">
        <v>0</v>
      </c>
      <c r="L169" s="20">
        <v>0</v>
      </c>
      <c r="M169" s="20"/>
      <c r="N169" s="20">
        <v>7000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81395</v>
      </c>
      <c r="V169" s="21">
        <f t="shared" si="15"/>
        <v>0</v>
      </c>
      <c r="W169" s="21">
        <f t="shared" si="13"/>
        <v>81395</v>
      </c>
      <c r="X169" s="20">
        <v>81395</v>
      </c>
      <c r="Y169" s="21">
        <f t="shared" si="14"/>
        <v>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0</v>
      </c>
      <c r="D170" s="20">
        <v>0</v>
      </c>
      <c r="E170" s="20">
        <v>0</v>
      </c>
      <c r="F170" s="20">
        <v>0</v>
      </c>
      <c r="G170" s="20">
        <v>0</v>
      </c>
      <c r="H170" s="20">
        <v>0</v>
      </c>
      <c r="I170" s="20">
        <v>0</v>
      </c>
      <c r="J170" s="20">
        <v>0</v>
      </c>
      <c r="K170" s="20">
        <v>0</v>
      </c>
      <c r="L170" s="20">
        <v>0</v>
      </c>
      <c r="M170" s="20"/>
      <c r="N170" s="20">
        <v>7000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81395</v>
      </c>
      <c r="V170" s="21">
        <f t="shared" si="15"/>
        <v>0</v>
      </c>
      <c r="W170" s="21">
        <f t="shared" si="13"/>
        <v>81395</v>
      </c>
      <c r="X170" s="20"/>
      <c r="Y170" s="21">
        <f t="shared" si="14"/>
        <v>81395</v>
      </c>
      <c r="AA170">
        <f t="shared" si="16"/>
        <v>1</v>
      </c>
    </row>
    <row r="171" spans="1:27" ht="15.75" hidden="1" thickBot="1" x14ac:dyDescent="0.3">
      <c r="A171" s="18"/>
      <c r="B171" s="19" t="s">
        <v>43</v>
      </c>
      <c r="C171" s="20">
        <v>0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0">
        <v>0</v>
      </c>
      <c r="K171" s="20">
        <v>0</v>
      </c>
      <c r="L171" s="20">
        <v>0</v>
      </c>
      <c r="M171" s="20"/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81395</v>
      </c>
      <c r="V171" s="21">
        <f t="shared" si="15"/>
        <v>81395</v>
      </c>
      <c r="W171" s="21">
        <f t="shared" si="13"/>
        <v>162790</v>
      </c>
      <c r="X171" s="20">
        <v>162790</v>
      </c>
      <c r="Y171" s="21">
        <f t="shared" si="14"/>
        <v>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0</v>
      </c>
      <c r="D172" s="20">
        <v>0</v>
      </c>
      <c r="E172" s="20">
        <v>0</v>
      </c>
      <c r="F172" s="20">
        <v>0</v>
      </c>
      <c r="G172" s="20">
        <v>0</v>
      </c>
      <c r="H172" s="20">
        <v>0</v>
      </c>
      <c r="I172" s="20">
        <v>0</v>
      </c>
      <c r="J172" s="20">
        <v>0</v>
      </c>
      <c r="K172" s="20">
        <v>0</v>
      </c>
      <c r="L172" s="20">
        <v>0</v>
      </c>
      <c r="M172" s="20"/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81395</v>
      </c>
      <c r="V172" s="21">
        <f t="shared" si="15"/>
        <v>0</v>
      </c>
      <c r="W172" s="21">
        <f t="shared" si="13"/>
        <v>81395</v>
      </c>
      <c r="X172" s="20"/>
      <c r="Y172" s="21">
        <f t="shared" si="14"/>
        <v>81395</v>
      </c>
      <c r="AA172">
        <f t="shared" si="16"/>
        <v>1</v>
      </c>
    </row>
    <row r="173" spans="1:27" ht="15.75" hidden="1" thickBot="1" x14ac:dyDescent="0.3">
      <c r="A173" s="18"/>
      <c r="B173" s="19" t="s">
        <v>45</v>
      </c>
      <c r="C173" s="20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0">
        <v>0</v>
      </c>
      <c r="K173" s="20">
        <v>0</v>
      </c>
      <c r="L173" s="20">
        <v>0</v>
      </c>
      <c r="M173" s="20"/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81395</v>
      </c>
      <c r="V173" s="21">
        <f t="shared" si="15"/>
        <v>81395</v>
      </c>
      <c r="W173" s="21">
        <f t="shared" si="13"/>
        <v>162790</v>
      </c>
      <c r="X173" s="20">
        <v>162790</v>
      </c>
      <c r="Y173" s="21">
        <f t="shared" si="14"/>
        <v>0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0</v>
      </c>
      <c r="D174" s="20">
        <v>0</v>
      </c>
      <c r="E174" s="20">
        <v>0</v>
      </c>
      <c r="F174" s="20">
        <v>0</v>
      </c>
      <c r="G174" s="20">
        <v>0</v>
      </c>
      <c r="H174" s="20">
        <v>0</v>
      </c>
      <c r="I174" s="20">
        <v>0</v>
      </c>
      <c r="J174" s="20">
        <v>0</v>
      </c>
      <c r="K174" s="20">
        <v>0</v>
      </c>
      <c r="L174" s="20">
        <v>0</v>
      </c>
      <c r="M174" s="20"/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81395</v>
      </c>
      <c r="V174" s="21">
        <f t="shared" si="15"/>
        <v>0</v>
      </c>
      <c r="W174" s="21">
        <f t="shared" si="13"/>
        <v>81395</v>
      </c>
      <c r="X174" s="20"/>
      <c r="Y174" s="21">
        <f t="shared" si="14"/>
        <v>81395</v>
      </c>
      <c r="AA174">
        <f t="shared" si="16"/>
        <v>1</v>
      </c>
    </row>
    <row r="175" spans="1:27" hidden="1" x14ac:dyDescent="0.25">
      <c r="A175" s="18">
        <v>2017</v>
      </c>
      <c r="B175" s="38" t="s">
        <v>35</v>
      </c>
      <c r="C175" s="39">
        <v>0</v>
      </c>
      <c r="D175" s="39">
        <v>0</v>
      </c>
      <c r="E175" s="39">
        <v>0</v>
      </c>
      <c r="F175" s="39">
        <v>0</v>
      </c>
      <c r="G175" s="39">
        <v>0</v>
      </c>
      <c r="H175" s="39">
        <v>0</v>
      </c>
      <c r="I175" s="39">
        <v>0</v>
      </c>
      <c r="J175" s="39">
        <v>0</v>
      </c>
      <c r="K175" s="44">
        <f>IF(J175&lt;=120,559,IF(AND(J175&gt;=121,J175&lt;=150),739,IF(AND(J175&gt;=151,J175&lt;=200),1279,IF(J175&gt;=201,2359,))))</f>
        <v>559</v>
      </c>
      <c r="L175" s="39">
        <f>IF(K175=559,K175*J175,IF(K175=739,120*559+(J175-120)*739,IF(K175=1279,120*559+30*739+(J175-150)*1279,IF(K175=2359,120*559+30*739+50*1279+(J175-200)*2359,))))</f>
        <v>0</v>
      </c>
      <c r="M175" s="69">
        <v>3731</v>
      </c>
      <c r="N175" s="69">
        <v>7000</v>
      </c>
      <c r="O175" s="41"/>
      <c r="P175" s="41"/>
      <c r="Q175" s="69">
        <v>0</v>
      </c>
      <c r="R175" s="69">
        <v>0</v>
      </c>
      <c r="S175" s="69">
        <v>76410</v>
      </c>
      <c r="T175" s="69"/>
      <c r="U175" s="69">
        <f t="shared" si="17"/>
        <v>87141</v>
      </c>
      <c r="V175" s="41">
        <f t="shared" si="15"/>
        <v>81395</v>
      </c>
      <c r="W175" s="41">
        <f t="shared" si="13"/>
        <v>168536</v>
      </c>
      <c r="X175" s="49">
        <v>168536</v>
      </c>
      <c r="Y175" s="41">
        <f t="shared" si="14"/>
        <v>0</v>
      </c>
      <c r="AA175">
        <f t="shared" si="16"/>
        <v>0</v>
      </c>
    </row>
    <row r="176" spans="1:27" hidden="1" x14ac:dyDescent="0.25">
      <c r="A176" s="18"/>
      <c r="B176" s="43" t="s">
        <v>36</v>
      </c>
      <c r="C176" s="44">
        <v>0</v>
      </c>
      <c r="D176" s="44">
        <v>0</v>
      </c>
      <c r="E176" s="44">
        <v>0</v>
      </c>
      <c r="F176" s="44">
        <v>0</v>
      </c>
      <c r="G176" s="44">
        <v>0</v>
      </c>
      <c r="H176" s="44">
        <v>0</v>
      </c>
      <c r="I176" s="44">
        <v>0</v>
      </c>
      <c r="J176" s="44">
        <v>0</v>
      </c>
      <c r="K176" s="44">
        <f>IF(J176&lt;=120,559,IF(AND(J176&gt;=121,J176&lt;=150),739,IF(AND(J176&gt;=151,J176&lt;=200),1279,IF(J176&gt;=201,2359,))))</f>
        <v>559</v>
      </c>
      <c r="L176" s="44">
        <f t="shared" ref="L176:L186" si="18">IF(K176=559,K176*J176,IF(K176=739,120*559+(J176-120)*739,IF(K176=1279,120*559+30*739+(J176-150)*1279,IF(K176=2359,120*559+30*739+50*1279+(J176-200)*2359,))))</f>
        <v>0</v>
      </c>
      <c r="M176" s="70">
        <v>3731</v>
      </c>
      <c r="N176" s="70">
        <v>7000</v>
      </c>
      <c r="O176" s="46"/>
      <c r="P176" s="46"/>
      <c r="Q176" s="70">
        <v>0</v>
      </c>
      <c r="R176" s="70">
        <v>0</v>
      </c>
      <c r="S176" s="70">
        <v>76410</v>
      </c>
      <c r="T176" s="70"/>
      <c r="U176" s="70">
        <f t="shared" si="17"/>
        <v>87141</v>
      </c>
      <c r="V176" s="46">
        <f t="shared" si="15"/>
        <v>0</v>
      </c>
      <c r="W176" s="46">
        <f t="shared" si="13"/>
        <v>87141</v>
      </c>
      <c r="X176" s="51">
        <v>87141</v>
      </c>
      <c r="Y176" s="46">
        <f t="shared" si="14"/>
        <v>0</v>
      </c>
      <c r="AA176">
        <f t="shared" si="16"/>
        <v>0</v>
      </c>
    </row>
    <row r="177" spans="1:27" hidden="1" x14ac:dyDescent="0.25">
      <c r="A177" s="18"/>
      <c r="B177" s="43" t="s">
        <v>37</v>
      </c>
      <c r="C177" s="44">
        <v>0</v>
      </c>
      <c r="D177" s="44">
        <v>0</v>
      </c>
      <c r="E177" s="44">
        <v>0</v>
      </c>
      <c r="F177" s="44">
        <v>0</v>
      </c>
      <c r="G177" s="44">
        <v>0</v>
      </c>
      <c r="H177" s="44">
        <v>0</v>
      </c>
      <c r="I177" s="44">
        <v>0</v>
      </c>
      <c r="J177" s="44">
        <v>0</v>
      </c>
      <c r="K177" s="44">
        <f t="shared" ref="K177:K182" si="19">IF(J177&lt;=120,559,IF(AND(J177&gt;=121,J177&lt;=150),739,IF(AND(J177&gt;=151,J177&lt;=200),1279,IF(J177&gt;=201,2359,))))</f>
        <v>559</v>
      </c>
      <c r="L177" s="44">
        <f t="shared" si="18"/>
        <v>0</v>
      </c>
      <c r="M177" s="70">
        <v>3731</v>
      </c>
      <c r="N177" s="70">
        <v>7000</v>
      </c>
      <c r="O177" s="46"/>
      <c r="P177" s="46"/>
      <c r="Q177" s="70">
        <v>0</v>
      </c>
      <c r="R177" s="70">
        <v>0</v>
      </c>
      <c r="S177" s="70">
        <v>76410</v>
      </c>
      <c r="T177" s="70"/>
      <c r="U177" s="70">
        <f t="shared" si="17"/>
        <v>87141</v>
      </c>
      <c r="V177" s="46">
        <f t="shared" si="15"/>
        <v>0</v>
      </c>
      <c r="W177" s="46">
        <f t="shared" si="13"/>
        <v>87141</v>
      </c>
      <c r="X177" s="51"/>
      <c r="Y177" s="46">
        <f t="shared" si="14"/>
        <v>87141</v>
      </c>
      <c r="AA177">
        <f t="shared" si="16"/>
        <v>1</v>
      </c>
    </row>
    <row r="178" spans="1:27" hidden="1" x14ac:dyDescent="0.25">
      <c r="A178" s="18"/>
      <c r="B178" s="43" t="s">
        <v>38</v>
      </c>
      <c r="C178" s="44">
        <v>0</v>
      </c>
      <c r="D178" s="44">
        <v>0</v>
      </c>
      <c r="E178" s="44">
        <v>0</v>
      </c>
      <c r="F178" s="44">
        <v>0</v>
      </c>
      <c r="G178" s="44">
        <v>0</v>
      </c>
      <c r="H178" s="44">
        <v>0</v>
      </c>
      <c r="I178" s="44">
        <v>0</v>
      </c>
      <c r="J178" s="44">
        <v>0</v>
      </c>
      <c r="K178" s="44">
        <f t="shared" si="19"/>
        <v>559</v>
      </c>
      <c r="L178" s="44">
        <f t="shared" si="18"/>
        <v>0</v>
      </c>
      <c r="M178" s="70">
        <v>3731</v>
      </c>
      <c r="N178" s="70">
        <v>7000</v>
      </c>
      <c r="O178" s="46"/>
      <c r="P178" s="46"/>
      <c r="Q178" s="70">
        <v>0</v>
      </c>
      <c r="R178" s="70">
        <v>0</v>
      </c>
      <c r="S178" s="70">
        <v>76410</v>
      </c>
      <c r="T178" s="70"/>
      <c r="U178" s="70">
        <f t="shared" si="17"/>
        <v>87141</v>
      </c>
      <c r="V178" s="46">
        <f t="shared" si="15"/>
        <v>87141</v>
      </c>
      <c r="W178" s="46">
        <f t="shared" si="13"/>
        <v>174282</v>
      </c>
      <c r="X178" s="51">
        <v>174282</v>
      </c>
      <c r="Y178" s="46">
        <f t="shared" si="14"/>
        <v>0</v>
      </c>
      <c r="AA178">
        <f t="shared" si="16"/>
        <v>0</v>
      </c>
    </row>
    <row r="179" spans="1:27" hidden="1" x14ac:dyDescent="0.25">
      <c r="A179" s="18"/>
      <c r="B179" s="43" t="s">
        <v>39</v>
      </c>
      <c r="C179" s="44">
        <v>0</v>
      </c>
      <c r="D179" s="44">
        <v>0</v>
      </c>
      <c r="E179" s="44">
        <v>0</v>
      </c>
      <c r="F179" s="44">
        <v>0</v>
      </c>
      <c r="G179" s="44">
        <v>0</v>
      </c>
      <c r="H179" s="44">
        <v>0</v>
      </c>
      <c r="I179" s="44">
        <v>0</v>
      </c>
      <c r="J179" s="44">
        <v>0</v>
      </c>
      <c r="K179" s="44">
        <f t="shared" si="19"/>
        <v>559</v>
      </c>
      <c r="L179" s="44">
        <f t="shared" si="18"/>
        <v>0</v>
      </c>
      <c r="M179" s="70">
        <v>3731</v>
      </c>
      <c r="N179" s="70">
        <v>7000</v>
      </c>
      <c r="O179" s="46"/>
      <c r="P179" s="46"/>
      <c r="Q179" s="70">
        <v>0</v>
      </c>
      <c r="R179" s="70">
        <v>0</v>
      </c>
      <c r="S179" s="70">
        <v>76410</v>
      </c>
      <c r="T179" s="70"/>
      <c r="U179" s="70">
        <f t="shared" si="17"/>
        <v>87141</v>
      </c>
      <c r="V179" s="46">
        <f t="shared" si="15"/>
        <v>0</v>
      </c>
      <c r="W179" s="46">
        <f t="shared" si="13"/>
        <v>87141</v>
      </c>
      <c r="X179" s="51">
        <v>87141</v>
      </c>
      <c r="Y179" s="46">
        <f t="shared" si="14"/>
        <v>0</v>
      </c>
      <c r="AA179">
        <f t="shared" si="16"/>
        <v>0</v>
      </c>
    </row>
    <row r="180" spans="1:27" hidden="1" x14ac:dyDescent="0.25">
      <c r="A180" s="18"/>
      <c r="B180" s="43" t="s">
        <v>40</v>
      </c>
      <c r="C180" s="44">
        <v>0</v>
      </c>
      <c r="D180" s="44">
        <v>0</v>
      </c>
      <c r="E180" s="44">
        <v>0</v>
      </c>
      <c r="F180" s="44">
        <v>0</v>
      </c>
      <c r="G180" s="44">
        <v>0</v>
      </c>
      <c r="H180" s="44">
        <v>0</v>
      </c>
      <c r="I180" s="44">
        <v>0</v>
      </c>
      <c r="J180" s="44">
        <v>0</v>
      </c>
      <c r="K180" s="44">
        <f t="shared" si="19"/>
        <v>559</v>
      </c>
      <c r="L180" s="44">
        <f t="shared" si="18"/>
        <v>0</v>
      </c>
      <c r="M180" s="70">
        <v>3731</v>
      </c>
      <c r="N180" s="70">
        <v>7000</v>
      </c>
      <c r="O180" s="46"/>
      <c r="P180" s="46"/>
      <c r="Q180" s="70">
        <v>0</v>
      </c>
      <c r="R180" s="70">
        <v>0</v>
      </c>
      <c r="S180" s="70">
        <v>76410</v>
      </c>
      <c r="T180" s="70"/>
      <c r="U180" s="70">
        <f t="shared" si="17"/>
        <v>87141</v>
      </c>
      <c r="V180" s="46">
        <f t="shared" si="15"/>
        <v>0</v>
      </c>
      <c r="W180" s="46">
        <f t="shared" si="13"/>
        <v>87141</v>
      </c>
      <c r="X180" s="51">
        <v>87141</v>
      </c>
      <c r="Y180" s="46">
        <f t="shared" si="14"/>
        <v>0</v>
      </c>
      <c r="AA180">
        <f t="shared" si="16"/>
        <v>0</v>
      </c>
    </row>
    <row r="181" spans="1:27" hidden="1" x14ac:dyDescent="0.25">
      <c r="A181" s="18"/>
      <c r="B181" s="43" t="s">
        <v>41</v>
      </c>
      <c r="C181" s="44">
        <v>0</v>
      </c>
      <c r="D181" s="44">
        <v>0</v>
      </c>
      <c r="E181" s="44">
        <v>0</v>
      </c>
      <c r="F181" s="44">
        <v>0</v>
      </c>
      <c r="G181" s="44">
        <v>0</v>
      </c>
      <c r="H181" s="44">
        <v>0</v>
      </c>
      <c r="I181" s="44">
        <v>0</v>
      </c>
      <c r="J181" s="44">
        <v>0</v>
      </c>
      <c r="K181" s="44">
        <f t="shared" si="19"/>
        <v>559</v>
      </c>
      <c r="L181" s="44">
        <f t="shared" si="18"/>
        <v>0</v>
      </c>
      <c r="M181" s="70">
        <v>3731</v>
      </c>
      <c r="N181" s="70">
        <v>7000</v>
      </c>
      <c r="O181" s="46"/>
      <c r="P181" s="46"/>
      <c r="Q181" s="70">
        <v>0</v>
      </c>
      <c r="R181" s="70">
        <v>0</v>
      </c>
      <c r="S181" s="70">
        <v>76410</v>
      </c>
      <c r="T181" s="70"/>
      <c r="U181" s="70">
        <f t="shared" si="17"/>
        <v>87141</v>
      </c>
      <c r="V181" s="46">
        <f t="shared" si="15"/>
        <v>0</v>
      </c>
      <c r="W181" s="46">
        <f t="shared" si="13"/>
        <v>87141</v>
      </c>
      <c r="X181" s="51"/>
      <c r="Y181" s="46">
        <f t="shared" si="14"/>
        <v>87141</v>
      </c>
      <c r="AA181">
        <f t="shared" si="16"/>
        <v>1</v>
      </c>
    </row>
    <row r="182" spans="1:27" hidden="1" x14ac:dyDescent="0.25">
      <c r="A182" s="18"/>
      <c r="B182" s="43" t="s">
        <v>42</v>
      </c>
      <c r="C182" s="44">
        <v>0</v>
      </c>
      <c r="D182" s="44">
        <v>0</v>
      </c>
      <c r="E182" s="44">
        <v>0</v>
      </c>
      <c r="F182" s="44">
        <v>0</v>
      </c>
      <c r="G182" s="44">
        <v>0</v>
      </c>
      <c r="H182" s="44">
        <v>0</v>
      </c>
      <c r="I182" s="44">
        <v>0</v>
      </c>
      <c r="J182" s="44">
        <v>0</v>
      </c>
      <c r="K182" s="44">
        <f t="shared" si="19"/>
        <v>559</v>
      </c>
      <c r="L182" s="44">
        <f t="shared" si="18"/>
        <v>0</v>
      </c>
      <c r="M182" s="70">
        <v>3731</v>
      </c>
      <c r="N182" s="70">
        <v>7981</v>
      </c>
      <c r="O182" s="46"/>
      <c r="P182" s="46"/>
      <c r="Q182" s="70">
        <v>0</v>
      </c>
      <c r="R182" s="70">
        <v>0</v>
      </c>
      <c r="S182" s="70">
        <v>76410</v>
      </c>
      <c r="T182" s="70"/>
      <c r="U182" s="70">
        <f t="shared" si="17"/>
        <v>88122</v>
      </c>
      <c r="V182" s="46">
        <f t="shared" si="15"/>
        <v>87141</v>
      </c>
      <c r="W182" s="46">
        <f t="shared" si="13"/>
        <v>175263</v>
      </c>
      <c r="X182" s="70">
        <v>175263</v>
      </c>
      <c r="Y182" s="46">
        <f t="shared" si="14"/>
        <v>0</v>
      </c>
      <c r="AA182">
        <f t="shared" si="16"/>
        <v>0</v>
      </c>
    </row>
    <row r="183" spans="1:27" hidden="1" x14ac:dyDescent="0.25">
      <c r="A183" s="18"/>
      <c r="B183" s="43" t="s">
        <v>43</v>
      </c>
      <c r="C183" s="44">
        <v>0</v>
      </c>
      <c r="D183" s="44">
        <v>0</v>
      </c>
      <c r="E183" s="44">
        <v>0</v>
      </c>
      <c r="F183" s="44">
        <v>0</v>
      </c>
      <c r="G183" s="44">
        <v>0</v>
      </c>
      <c r="H183" s="44">
        <v>0</v>
      </c>
      <c r="I183" s="44">
        <v>0</v>
      </c>
      <c r="J183" s="44">
        <v>0</v>
      </c>
      <c r="K183" s="44">
        <v>0</v>
      </c>
      <c r="L183" s="44">
        <f t="shared" si="18"/>
        <v>0</v>
      </c>
      <c r="M183" s="70">
        <v>3731</v>
      </c>
      <c r="N183" s="70">
        <v>7997</v>
      </c>
      <c r="O183" s="46"/>
      <c r="P183" s="46"/>
      <c r="Q183" s="70">
        <v>0</v>
      </c>
      <c r="R183" s="70">
        <v>0</v>
      </c>
      <c r="S183" s="70">
        <v>76410</v>
      </c>
      <c r="T183" s="70"/>
      <c r="U183" s="70">
        <f t="shared" si="17"/>
        <v>88138</v>
      </c>
      <c r="V183" s="46">
        <f t="shared" si="15"/>
        <v>0</v>
      </c>
      <c r="W183" s="46">
        <f t="shared" si="13"/>
        <v>88138</v>
      </c>
      <c r="X183" s="70"/>
      <c r="Y183" s="46">
        <f t="shared" si="14"/>
        <v>88138</v>
      </c>
    </row>
    <row r="184" spans="1:27" hidden="1" x14ac:dyDescent="0.25">
      <c r="A184" s="18"/>
      <c r="B184" s="43" t="s">
        <v>44</v>
      </c>
      <c r="C184" s="44">
        <v>0</v>
      </c>
      <c r="D184" s="44">
        <v>0</v>
      </c>
      <c r="E184" s="44">
        <v>0</v>
      </c>
      <c r="F184" s="44">
        <v>0</v>
      </c>
      <c r="G184" s="44">
        <v>0</v>
      </c>
      <c r="H184" s="44">
        <v>0</v>
      </c>
      <c r="I184" s="44">
        <v>0</v>
      </c>
      <c r="J184" s="44">
        <v>0</v>
      </c>
      <c r="K184" s="44">
        <v>0</v>
      </c>
      <c r="L184" s="44">
        <f t="shared" si="18"/>
        <v>0</v>
      </c>
      <c r="M184" s="70">
        <v>3731</v>
      </c>
      <c r="N184" s="70">
        <v>7990</v>
      </c>
      <c r="O184" s="46"/>
      <c r="P184" s="46"/>
      <c r="Q184" s="70">
        <v>0</v>
      </c>
      <c r="R184" s="70">
        <v>0</v>
      </c>
      <c r="S184" s="70">
        <v>76410</v>
      </c>
      <c r="T184" s="70"/>
      <c r="U184" s="70">
        <f t="shared" si="17"/>
        <v>88131</v>
      </c>
      <c r="V184" s="46">
        <f t="shared" si="15"/>
        <v>88138</v>
      </c>
      <c r="W184" s="46">
        <f t="shared" si="13"/>
        <v>176269</v>
      </c>
      <c r="X184" s="70">
        <v>176276</v>
      </c>
      <c r="Y184" s="46">
        <f t="shared" si="14"/>
        <v>-7</v>
      </c>
    </row>
    <row r="185" spans="1:27" hidden="1" x14ac:dyDescent="0.25">
      <c r="A185" s="18"/>
      <c r="B185" s="43" t="s">
        <v>45</v>
      </c>
      <c r="C185" s="44">
        <v>0</v>
      </c>
      <c r="D185" s="44">
        <v>0</v>
      </c>
      <c r="E185" s="44">
        <v>0</v>
      </c>
      <c r="F185" s="44">
        <v>0</v>
      </c>
      <c r="G185" s="44">
        <v>0</v>
      </c>
      <c r="H185" s="44">
        <v>0</v>
      </c>
      <c r="I185" s="44">
        <v>0</v>
      </c>
      <c r="J185" s="44">
        <v>0</v>
      </c>
      <c r="K185" s="44">
        <v>0</v>
      </c>
      <c r="L185" s="44">
        <f t="shared" si="18"/>
        <v>0</v>
      </c>
      <c r="M185" s="70">
        <v>3731</v>
      </c>
      <c r="N185" s="70">
        <v>8019</v>
      </c>
      <c r="O185" s="46"/>
      <c r="P185" s="46"/>
      <c r="Q185" s="70">
        <v>0</v>
      </c>
      <c r="R185" s="70">
        <v>0</v>
      </c>
      <c r="S185" s="70">
        <v>76410</v>
      </c>
      <c r="T185" s="70"/>
      <c r="U185" s="70">
        <f t="shared" si="17"/>
        <v>88160</v>
      </c>
      <c r="V185" s="46">
        <f t="shared" si="15"/>
        <v>-7</v>
      </c>
      <c r="W185" s="46">
        <f t="shared" si="13"/>
        <v>88153</v>
      </c>
      <c r="X185" s="70">
        <v>88153</v>
      </c>
      <c r="Y185" s="46">
        <f t="shared" si="14"/>
        <v>0</v>
      </c>
    </row>
    <row r="186" spans="1:27" ht="15.75" hidden="1" thickBot="1" x14ac:dyDescent="0.3">
      <c r="A186" s="18"/>
      <c r="B186" s="83" t="s">
        <v>46</v>
      </c>
      <c r="C186" s="84">
        <v>0</v>
      </c>
      <c r="D186" s="84">
        <v>0</v>
      </c>
      <c r="E186" s="84">
        <v>0</v>
      </c>
      <c r="F186" s="84">
        <v>0</v>
      </c>
      <c r="G186" s="84">
        <v>0</v>
      </c>
      <c r="H186" s="84">
        <v>0</v>
      </c>
      <c r="I186" s="84">
        <v>0</v>
      </c>
      <c r="J186" s="84">
        <v>0</v>
      </c>
      <c r="K186" s="84">
        <v>0</v>
      </c>
      <c r="L186" s="84">
        <f t="shared" si="18"/>
        <v>0</v>
      </c>
      <c r="M186" s="35">
        <v>3731</v>
      </c>
      <c r="N186" s="35">
        <v>8039</v>
      </c>
      <c r="O186" s="46"/>
      <c r="P186" s="46"/>
      <c r="Q186" s="35">
        <v>0</v>
      </c>
      <c r="R186" s="35">
        <v>0</v>
      </c>
      <c r="S186" s="35">
        <v>76410</v>
      </c>
      <c r="T186" s="35"/>
      <c r="U186" s="35">
        <f t="shared" si="17"/>
        <v>88180</v>
      </c>
      <c r="V186" s="36">
        <f t="shared" si="15"/>
        <v>0</v>
      </c>
      <c r="W186" s="36">
        <f t="shared" si="13"/>
        <v>88180</v>
      </c>
      <c r="X186" s="35"/>
      <c r="Y186" s="36">
        <f t="shared" si="14"/>
        <v>88180</v>
      </c>
    </row>
    <row r="187" spans="1:27" hidden="1" x14ac:dyDescent="0.25">
      <c r="A187">
        <v>2018</v>
      </c>
      <c r="B187" s="38" t="s">
        <v>35</v>
      </c>
      <c r="C187" s="39">
        <v>0</v>
      </c>
      <c r="D187" s="39">
        <v>0</v>
      </c>
      <c r="E187" s="39">
        <v>0</v>
      </c>
      <c r="F187" s="39">
        <v>0</v>
      </c>
      <c r="G187" s="39">
        <v>0</v>
      </c>
      <c r="H187" s="39">
        <v>0</v>
      </c>
      <c r="I187" s="39">
        <v>0</v>
      </c>
      <c r="J187" s="39">
        <v>0</v>
      </c>
      <c r="K187" s="39">
        <v>0</v>
      </c>
      <c r="L187" s="39">
        <f t="shared" ref="L187:L198" si="20">IF(K187=559,K187*J187,IF(K187=739,120*559+(J187-120)*739,IF(K187=1279,120*559+30*739+(J187-150)*1279,IF(K187=2359,120*559+30*739+50*1279+(J187-200)*2359,))))</f>
        <v>0</v>
      </c>
      <c r="M187" s="69">
        <v>3731</v>
      </c>
      <c r="N187" s="69">
        <v>8047</v>
      </c>
      <c r="O187" s="41"/>
      <c r="P187" s="41"/>
      <c r="Q187" s="69">
        <v>0</v>
      </c>
      <c r="R187" s="69">
        <v>0</v>
      </c>
      <c r="S187" s="69">
        <v>78144</v>
      </c>
      <c r="T187" s="69"/>
      <c r="U187" s="69">
        <f t="shared" si="17"/>
        <v>89922</v>
      </c>
      <c r="V187" s="41">
        <f t="shared" ref="V187:V198" si="21">Y186</f>
        <v>88180</v>
      </c>
      <c r="W187" s="41">
        <f t="shared" ref="W187:W198" si="22">U187+V187</f>
        <v>178102</v>
      </c>
      <c r="X187" s="69">
        <v>178102</v>
      </c>
      <c r="Y187" s="41">
        <f t="shared" ref="Y187:Y198" si="23">W187-X187</f>
        <v>0</v>
      </c>
    </row>
    <row r="188" spans="1:27" hidden="1" x14ac:dyDescent="0.25">
      <c r="B188" s="43" t="s">
        <v>36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4">
        <v>0</v>
      </c>
      <c r="J188" s="44">
        <v>0</v>
      </c>
      <c r="K188" s="44">
        <v>0</v>
      </c>
      <c r="L188" s="44">
        <f t="shared" si="20"/>
        <v>0</v>
      </c>
      <c r="M188" s="70">
        <v>3731</v>
      </c>
      <c r="N188" s="70">
        <v>8077</v>
      </c>
      <c r="O188" s="46"/>
      <c r="P188" s="46"/>
      <c r="Q188" s="70">
        <v>0</v>
      </c>
      <c r="R188" s="70">
        <v>0</v>
      </c>
      <c r="S188" s="70">
        <v>78144</v>
      </c>
      <c r="T188" s="70"/>
      <c r="U188" s="70">
        <f t="shared" si="17"/>
        <v>89952</v>
      </c>
      <c r="V188" s="46">
        <f t="shared" si="21"/>
        <v>0</v>
      </c>
      <c r="W188" s="46">
        <f t="shared" si="22"/>
        <v>89952</v>
      </c>
      <c r="X188" s="70"/>
      <c r="Y188" s="46">
        <f t="shared" si="23"/>
        <v>89952</v>
      </c>
    </row>
    <row r="189" spans="1:27" hidden="1" x14ac:dyDescent="0.25">
      <c r="B189" s="43" t="s">
        <v>37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4">
        <v>0</v>
      </c>
      <c r="J189" s="44">
        <v>0</v>
      </c>
      <c r="K189" s="44">
        <v>0</v>
      </c>
      <c r="L189" s="44">
        <f t="shared" si="20"/>
        <v>0</v>
      </c>
      <c r="M189" s="70">
        <v>3731</v>
      </c>
      <c r="N189" s="70">
        <v>8090</v>
      </c>
      <c r="O189" s="46"/>
      <c r="P189" s="46"/>
      <c r="Q189" s="70">
        <v>0</v>
      </c>
      <c r="R189" s="70">
        <v>0</v>
      </c>
      <c r="S189" s="70">
        <v>78144</v>
      </c>
      <c r="T189" s="70"/>
      <c r="U189" s="70">
        <f t="shared" si="17"/>
        <v>89965</v>
      </c>
      <c r="V189" s="46">
        <f t="shared" si="21"/>
        <v>89952</v>
      </c>
      <c r="W189" s="46">
        <f t="shared" si="22"/>
        <v>179917</v>
      </c>
      <c r="X189" s="70">
        <v>179917</v>
      </c>
      <c r="Y189" s="46">
        <f t="shared" si="23"/>
        <v>0</v>
      </c>
    </row>
    <row r="190" spans="1:27" hidden="1" x14ac:dyDescent="0.25">
      <c r="B190" s="43" t="s">
        <v>38</v>
      </c>
      <c r="C190" s="44">
        <v>0</v>
      </c>
      <c r="D190" s="44">
        <v>0</v>
      </c>
      <c r="E190" s="44">
        <v>0</v>
      </c>
      <c r="F190" s="44">
        <v>0</v>
      </c>
      <c r="G190" s="44">
        <v>0</v>
      </c>
      <c r="H190" s="44">
        <v>0</v>
      </c>
      <c r="I190" s="44">
        <v>0</v>
      </c>
      <c r="J190" s="44">
        <v>0</v>
      </c>
      <c r="K190" s="44">
        <v>0</v>
      </c>
      <c r="L190" s="44">
        <f t="shared" si="20"/>
        <v>0</v>
      </c>
      <c r="M190" s="70">
        <v>3731</v>
      </c>
      <c r="N190" s="70">
        <v>8101</v>
      </c>
      <c r="O190" s="46"/>
      <c r="P190" s="46"/>
      <c r="Q190" s="70">
        <v>0</v>
      </c>
      <c r="R190" s="70">
        <v>0</v>
      </c>
      <c r="S190" s="70">
        <v>78144</v>
      </c>
      <c r="T190" s="70"/>
      <c r="U190" s="70">
        <f t="shared" si="17"/>
        <v>89976</v>
      </c>
      <c r="V190" s="46">
        <f t="shared" si="21"/>
        <v>0</v>
      </c>
      <c r="W190" s="46">
        <f t="shared" si="22"/>
        <v>89976</v>
      </c>
      <c r="X190" s="70"/>
      <c r="Y190" s="46">
        <f t="shared" si="23"/>
        <v>89976</v>
      </c>
    </row>
    <row r="191" spans="1:27" hidden="1" x14ac:dyDescent="0.25">
      <c r="B191" s="43" t="s">
        <v>39</v>
      </c>
      <c r="C191" s="44">
        <v>0</v>
      </c>
      <c r="D191" s="44">
        <v>0</v>
      </c>
      <c r="E191" s="44">
        <v>0</v>
      </c>
      <c r="F191" s="44">
        <v>0</v>
      </c>
      <c r="G191" s="44">
        <v>0</v>
      </c>
      <c r="H191" s="44">
        <v>0</v>
      </c>
      <c r="I191" s="44">
        <v>0</v>
      </c>
      <c r="J191" s="44">
        <v>0</v>
      </c>
      <c r="K191" s="44">
        <v>0</v>
      </c>
      <c r="L191" s="44">
        <f t="shared" si="20"/>
        <v>0</v>
      </c>
      <c r="M191" s="70">
        <v>3731</v>
      </c>
      <c r="N191" s="70">
        <v>8123</v>
      </c>
      <c r="O191" s="46"/>
      <c r="P191" s="46"/>
      <c r="Q191" s="70">
        <v>0</v>
      </c>
      <c r="R191" s="70">
        <v>0</v>
      </c>
      <c r="S191" s="70">
        <v>78144</v>
      </c>
      <c r="T191" s="70"/>
      <c r="U191" s="70">
        <f t="shared" si="17"/>
        <v>89998</v>
      </c>
      <c r="V191" s="46">
        <f t="shared" si="21"/>
        <v>89976</v>
      </c>
      <c r="W191" s="46">
        <f t="shared" si="22"/>
        <v>179974</v>
      </c>
      <c r="X191" s="70">
        <v>179974</v>
      </c>
      <c r="Y191" s="46">
        <f t="shared" si="23"/>
        <v>0</v>
      </c>
    </row>
    <row r="192" spans="1:27" hidden="1" x14ac:dyDescent="0.25">
      <c r="B192" s="43" t="s">
        <v>40</v>
      </c>
      <c r="C192" s="44">
        <v>0</v>
      </c>
      <c r="D192" s="44">
        <v>0</v>
      </c>
      <c r="E192" s="44">
        <v>0</v>
      </c>
      <c r="F192" s="44">
        <v>0</v>
      </c>
      <c r="G192" s="44">
        <v>0</v>
      </c>
      <c r="H192" s="44">
        <v>0</v>
      </c>
      <c r="I192" s="44">
        <v>0</v>
      </c>
      <c r="J192" s="44">
        <v>0</v>
      </c>
      <c r="K192" s="44">
        <v>0</v>
      </c>
      <c r="L192" s="44">
        <f t="shared" si="20"/>
        <v>0</v>
      </c>
      <c r="M192" s="70">
        <v>3731</v>
      </c>
      <c r="N192" s="70">
        <v>8148</v>
      </c>
      <c r="O192" s="46"/>
      <c r="P192" s="46"/>
      <c r="Q192" s="70">
        <v>0</v>
      </c>
      <c r="R192" s="70">
        <v>0</v>
      </c>
      <c r="S192" s="70">
        <v>78144</v>
      </c>
      <c r="T192" s="70"/>
      <c r="U192" s="70">
        <f t="shared" si="17"/>
        <v>90023</v>
      </c>
      <c r="V192" s="46">
        <f t="shared" si="21"/>
        <v>0</v>
      </c>
      <c r="W192" s="46">
        <f t="shared" si="22"/>
        <v>90023</v>
      </c>
      <c r="X192" s="70"/>
      <c r="Y192" s="46">
        <f t="shared" si="23"/>
        <v>90023</v>
      </c>
    </row>
    <row r="193" spans="1:28" hidden="1" x14ac:dyDescent="0.25">
      <c r="B193" s="43" t="s">
        <v>41</v>
      </c>
      <c r="C193" s="44">
        <v>0</v>
      </c>
      <c r="D193" s="44">
        <v>0</v>
      </c>
      <c r="E193" s="44">
        <v>0</v>
      </c>
      <c r="F193" s="44">
        <v>0</v>
      </c>
      <c r="G193" s="44">
        <v>0</v>
      </c>
      <c r="H193" s="44">
        <v>0</v>
      </c>
      <c r="I193" s="44">
        <v>0</v>
      </c>
      <c r="J193" s="44">
        <v>0</v>
      </c>
      <c r="K193" s="44">
        <v>0</v>
      </c>
      <c r="L193" s="44">
        <f t="shared" si="20"/>
        <v>0</v>
      </c>
      <c r="M193" s="70">
        <v>3731</v>
      </c>
      <c r="N193" s="70">
        <v>8161</v>
      </c>
      <c r="O193" s="46"/>
      <c r="P193" s="46"/>
      <c r="Q193" s="70">
        <v>0</v>
      </c>
      <c r="R193" s="70">
        <v>0</v>
      </c>
      <c r="S193" s="70">
        <v>78144</v>
      </c>
      <c r="T193" s="70"/>
      <c r="U193" s="70">
        <f t="shared" si="17"/>
        <v>90036</v>
      </c>
      <c r="V193" s="46">
        <f t="shared" si="21"/>
        <v>90023</v>
      </c>
      <c r="W193" s="46">
        <f t="shared" si="22"/>
        <v>180059</v>
      </c>
      <c r="X193" s="70">
        <v>180059</v>
      </c>
      <c r="Y193" s="46">
        <f t="shared" si="23"/>
        <v>0</v>
      </c>
    </row>
    <row r="194" spans="1:28" hidden="1" x14ac:dyDescent="0.25">
      <c r="B194" s="43" t="s">
        <v>42</v>
      </c>
      <c r="C194" s="44">
        <v>0</v>
      </c>
      <c r="D194" s="44">
        <v>0</v>
      </c>
      <c r="E194" s="44">
        <v>0</v>
      </c>
      <c r="F194" s="44">
        <v>0</v>
      </c>
      <c r="G194" s="44">
        <v>0</v>
      </c>
      <c r="H194" s="44">
        <v>0</v>
      </c>
      <c r="I194" s="44">
        <v>0</v>
      </c>
      <c r="J194" s="44">
        <v>0</v>
      </c>
      <c r="K194" s="44">
        <v>0</v>
      </c>
      <c r="L194" s="44">
        <f t="shared" si="20"/>
        <v>0</v>
      </c>
      <c r="M194" s="70">
        <v>3731</v>
      </c>
      <c r="N194" s="70">
        <v>8186</v>
      </c>
      <c r="O194" s="46"/>
      <c r="P194" s="46"/>
      <c r="Q194" s="70">
        <v>0</v>
      </c>
      <c r="R194" s="70">
        <v>0</v>
      </c>
      <c r="S194" s="70">
        <v>78144</v>
      </c>
      <c r="T194" s="70"/>
      <c r="U194" s="70">
        <f t="shared" ref="U194:U222" si="24">G194+L194+M194+R194+S194+N194+Q194+T194</f>
        <v>90061</v>
      </c>
      <c r="V194" s="46">
        <f t="shared" si="21"/>
        <v>0</v>
      </c>
      <c r="W194" s="46">
        <f t="shared" si="22"/>
        <v>90061</v>
      </c>
      <c r="X194" s="70">
        <v>90061</v>
      </c>
      <c r="Y194" s="46">
        <f t="shared" si="23"/>
        <v>0</v>
      </c>
    </row>
    <row r="195" spans="1:28" hidden="1" x14ac:dyDescent="0.25">
      <c r="B195" s="43" t="s">
        <v>43</v>
      </c>
      <c r="C195" s="44">
        <v>0</v>
      </c>
      <c r="D195" s="44">
        <v>0</v>
      </c>
      <c r="E195" s="44">
        <v>0</v>
      </c>
      <c r="F195" s="44">
        <v>0</v>
      </c>
      <c r="G195" s="44">
        <v>0</v>
      </c>
      <c r="H195" s="44">
        <v>0</v>
      </c>
      <c r="I195" s="44">
        <v>0</v>
      </c>
      <c r="J195" s="44">
        <v>0</v>
      </c>
      <c r="K195" s="44">
        <v>0</v>
      </c>
      <c r="L195" s="44">
        <f t="shared" si="20"/>
        <v>0</v>
      </c>
      <c r="M195" s="70">
        <v>3731</v>
      </c>
      <c r="N195" s="70">
        <v>8207</v>
      </c>
      <c r="O195" s="46"/>
      <c r="P195" s="46"/>
      <c r="Q195" s="70">
        <v>0</v>
      </c>
      <c r="R195" s="70">
        <v>0</v>
      </c>
      <c r="S195" s="70">
        <v>78144</v>
      </c>
      <c r="T195" s="70"/>
      <c r="U195" s="70">
        <f t="shared" si="24"/>
        <v>90082</v>
      </c>
      <c r="V195" s="46">
        <f t="shared" si="21"/>
        <v>0</v>
      </c>
      <c r="W195" s="46">
        <f t="shared" si="22"/>
        <v>90082</v>
      </c>
      <c r="X195" s="70"/>
      <c r="Y195" s="46">
        <f t="shared" si="23"/>
        <v>90082</v>
      </c>
    </row>
    <row r="196" spans="1:28" hidden="1" x14ac:dyDescent="0.25">
      <c r="B196" s="43" t="s">
        <v>44</v>
      </c>
      <c r="C196" s="44">
        <v>0</v>
      </c>
      <c r="D196" s="44">
        <v>0</v>
      </c>
      <c r="E196" s="44">
        <v>0</v>
      </c>
      <c r="F196" s="44">
        <v>0</v>
      </c>
      <c r="G196" s="44">
        <v>0</v>
      </c>
      <c r="H196" s="44">
        <v>0</v>
      </c>
      <c r="I196" s="44">
        <v>0</v>
      </c>
      <c r="J196" s="44">
        <v>0</v>
      </c>
      <c r="K196" s="44">
        <v>0</v>
      </c>
      <c r="L196" s="44">
        <f t="shared" si="20"/>
        <v>0</v>
      </c>
      <c r="M196" s="70">
        <v>3731</v>
      </c>
      <c r="N196" s="70">
        <v>8230</v>
      </c>
      <c r="O196" s="46"/>
      <c r="P196" s="46"/>
      <c r="Q196" s="70">
        <v>0</v>
      </c>
      <c r="R196" s="70">
        <v>0</v>
      </c>
      <c r="S196" s="70">
        <v>78144</v>
      </c>
      <c r="T196" s="70"/>
      <c r="U196" s="70">
        <f t="shared" si="24"/>
        <v>90105</v>
      </c>
      <c r="V196" s="46">
        <f t="shared" si="21"/>
        <v>90082</v>
      </c>
      <c r="W196" s="46">
        <f t="shared" si="22"/>
        <v>180187</v>
      </c>
      <c r="X196" s="70">
        <v>180187</v>
      </c>
      <c r="Y196" s="46">
        <f t="shared" si="23"/>
        <v>0</v>
      </c>
    </row>
    <row r="197" spans="1:28" hidden="1" x14ac:dyDescent="0.25">
      <c r="B197" s="43" t="s">
        <v>45</v>
      </c>
      <c r="C197" s="44">
        <v>0</v>
      </c>
      <c r="D197" s="44">
        <v>0</v>
      </c>
      <c r="E197" s="44">
        <v>0</v>
      </c>
      <c r="F197" s="44">
        <v>0</v>
      </c>
      <c r="G197" s="44">
        <v>0</v>
      </c>
      <c r="H197" s="44">
        <v>0</v>
      </c>
      <c r="I197" s="44">
        <v>0</v>
      </c>
      <c r="J197" s="44">
        <v>0</v>
      </c>
      <c r="K197" s="44">
        <v>0</v>
      </c>
      <c r="L197" s="44">
        <f t="shared" si="20"/>
        <v>0</v>
      </c>
      <c r="M197" s="70">
        <v>3731</v>
      </c>
      <c r="N197" s="70">
        <v>8260</v>
      </c>
      <c r="O197" s="46"/>
      <c r="P197" s="46"/>
      <c r="Q197" s="70">
        <v>0</v>
      </c>
      <c r="R197" s="70">
        <v>0</v>
      </c>
      <c r="S197" s="70">
        <v>78144</v>
      </c>
      <c r="T197" s="70"/>
      <c r="U197" s="70">
        <f t="shared" si="24"/>
        <v>90135</v>
      </c>
      <c r="V197" s="46">
        <f t="shared" si="21"/>
        <v>0</v>
      </c>
      <c r="W197" s="46">
        <f t="shared" si="22"/>
        <v>90135</v>
      </c>
      <c r="X197" s="44"/>
      <c r="Y197" s="46">
        <f t="shared" si="23"/>
        <v>90135</v>
      </c>
    </row>
    <row r="198" spans="1:28" ht="15.75" hidden="1" thickBot="1" x14ac:dyDescent="0.3">
      <c r="B198" s="43" t="s">
        <v>46</v>
      </c>
      <c r="C198" s="44">
        <v>0</v>
      </c>
      <c r="D198" s="44">
        <v>0</v>
      </c>
      <c r="E198" s="44">
        <v>0</v>
      </c>
      <c r="F198" s="44">
        <v>0</v>
      </c>
      <c r="G198" s="44">
        <v>0</v>
      </c>
      <c r="H198" s="44">
        <v>0</v>
      </c>
      <c r="I198" s="44">
        <v>0</v>
      </c>
      <c r="J198" s="44">
        <v>0</v>
      </c>
      <c r="K198" s="44">
        <v>0</v>
      </c>
      <c r="L198" s="44">
        <f t="shared" si="20"/>
        <v>0</v>
      </c>
      <c r="M198" s="70">
        <v>3731</v>
      </c>
      <c r="N198" s="70">
        <v>8270</v>
      </c>
      <c r="O198" s="36"/>
      <c r="P198" s="36"/>
      <c r="Q198" s="70">
        <v>0</v>
      </c>
      <c r="R198" s="70">
        <v>0</v>
      </c>
      <c r="S198" s="70">
        <v>78144</v>
      </c>
      <c r="T198" s="70"/>
      <c r="U198" s="70">
        <f t="shared" si="24"/>
        <v>90145</v>
      </c>
      <c r="V198" s="46">
        <f t="shared" si="21"/>
        <v>90135</v>
      </c>
      <c r="W198" s="46">
        <f t="shared" si="22"/>
        <v>180280</v>
      </c>
      <c r="X198" s="70">
        <v>180280</v>
      </c>
      <c r="Y198" s="46">
        <f t="shared" si="23"/>
        <v>0</v>
      </c>
    </row>
    <row r="199" spans="1:28" hidden="1" x14ac:dyDescent="0.25">
      <c r="A199">
        <v>2019</v>
      </c>
      <c r="B199" s="38" t="s">
        <v>35</v>
      </c>
      <c r="C199" s="39">
        <v>0</v>
      </c>
      <c r="D199" s="39">
        <v>0</v>
      </c>
      <c r="E199" s="39">
        <v>0</v>
      </c>
      <c r="F199" s="39">
        <v>0</v>
      </c>
      <c r="G199" s="39">
        <v>0</v>
      </c>
      <c r="H199" s="39">
        <v>0</v>
      </c>
      <c r="I199" s="39">
        <v>0</v>
      </c>
      <c r="J199" s="39">
        <v>0</v>
      </c>
      <c r="K199" s="39">
        <v>0</v>
      </c>
      <c r="L199" s="39">
        <f t="shared" ref="L199:L209" si="25">IF(K199=559,K199*J199,IF(K199=739,120*559+(J199-120)*739,IF(K199=1279,120*559+30*739+(J199-150)*1279,IF(K199=2359,120*559+30*739+50*1279+(J199-200)*2359,))))</f>
        <v>0</v>
      </c>
      <c r="M199" s="69">
        <v>3828</v>
      </c>
      <c r="N199" s="69">
        <v>8264</v>
      </c>
      <c r="O199" s="41"/>
      <c r="P199" s="41"/>
      <c r="Q199" s="69">
        <v>0</v>
      </c>
      <c r="R199" s="69">
        <v>0</v>
      </c>
      <c r="S199" s="69">
        <v>80176</v>
      </c>
      <c r="T199" s="69">
        <v>55092</v>
      </c>
      <c r="U199" s="69">
        <f t="shared" si="24"/>
        <v>147360</v>
      </c>
      <c r="V199" s="41">
        <f t="shared" ref="V199:V209" si="26">Y198</f>
        <v>0</v>
      </c>
      <c r="W199" s="41">
        <f t="shared" ref="W199:W209" si="27">U199+V199</f>
        <v>147360</v>
      </c>
      <c r="X199" s="39"/>
      <c r="Y199" s="41">
        <f t="shared" ref="Y199:Y209" si="28">W199-X199</f>
        <v>147360</v>
      </c>
    </row>
    <row r="200" spans="1:28" hidden="1" x14ac:dyDescent="0.25">
      <c r="B200" s="43" t="s">
        <v>36</v>
      </c>
      <c r="C200" s="44">
        <v>0</v>
      </c>
      <c r="D200" s="44">
        <v>0</v>
      </c>
      <c r="E200" s="44">
        <v>0</v>
      </c>
      <c r="F200" s="44">
        <v>0</v>
      </c>
      <c r="G200" s="44">
        <v>0</v>
      </c>
      <c r="H200" s="44">
        <v>0</v>
      </c>
      <c r="I200" s="44">
        <v>0</v>
      </c>
      <c r="J200" s="44">
        <v>0</v>
      </c>
      <c r="K200" s="44">
        <v>0</v>
      </c>
      <c r="L200" s="44">
        <f t="shared" si="25"/>
        <v>0</v>
      </c>
      <c r="M200" s="70">
        <v>3828</v>
      </c>
      <c r="N200" s="70">
        <v>8267</v>
      </c>
      <c r="O200" s="46"/>
      <c r="P200" s="46"/>
      <c r="Q200" s="70">
        <v>0</v>
      </c>
      <c r="R200" s="70">
        <v>0</v>
      </c>
      <c r="S200" s="70">
        <v>80176</v>
      </c>
      <c r="T200" s="70">
        <v>55114</v>
      </c>
      <c r="U200" s="70">
        <f t="shared" si="24"/>
        <v>147385</v>
      </c>
      <c r="V200" s="46">
        <f t="shared" si="26"/>
        <v>147360</v>
      </c>
      <c r="W200" s="46">
        <f t="shared" si="27"/>
        <v>294745</v>
      </c>
      <c r="X200" s="73"/>
      <c r="Y200" s="46">
        <f t="shared" si="28"/>
        <v>294745</v>
      </c>
      <c r="Z200" s="1"/>
      <c r="AA200" s="1"/>
      <c r="AB200" s="1"/>
    </row>
    <row r="201" spans="1:28" hidden="1" x14ac:dyDescent="0.25">
      <c r="B201" s="43" t="s">
        <v>37</v>
      </c>
      <c r="C201" s="44">
        <v>0</v>
      </c>
      <c r="D201" s="44">
        <v>0</v>
      </c>
      <c r="E201" s="44">
        <v>0</v>
      </c>
      <c r="F201" s="44">
        <v>0</v>
      </c>
      <c r="G201" s="44">
        <v>0</v>
      </c>
      <c r="H201" s="44">
        <v>0</v>
      </c>
      <c r="I201" s="44">
        <v>0</v>
      </c>
      <c r="J201" s="44">
        <v>0</v>
      </c>
      <c r="K201" s="44">
        <v>0</v>
      </c>
      <c r="L201" s="44">
        <f t="shared" si="25"/>
        <v>0</v>
      </c>
      <c r="M201" s="70">
        <v>3828</v>
      </c>
      <c r="N201" s="70">
        <v>8270</v>
      </c>
      <c r="O201" s="46"/>
      <c r="P201" s="46"/>
      <c r="Q201" s="70">
        <v>0</v>
      </c>
      <c r="R201" s="70">
        <v>0</v>
      </c>
      <c r="S201" s="70">
        <v>80176</v>
      </c>
      <c r="T201" s="70"/>
      <c r="U201" s="70">
        <f t="shared" si="24"/>
        <v>92274</v>
      </c>
      <c r="V201" s="46">
        <f t="shared" si="26"/>
        <v>294745</v>
      </c>
      <c r="W201" s="46">
        <f t="shared" si="27"/>
        <v>387019</v>
      </c>
      <c r="X201" s="73">
        <v>387019</v>
      </c>
      <c r="Y201" s="46">
        <f t="shared" si="28"/>
        <v>0</v>
      </c>
      <c r="Z201" s="1"/>
      <c r="AA201" s="1"/>
      <c r="AB201" s="1"/>
    </row>
    <row r="202" spans="1:28" hidden="1" x14ac:dyDescent="0.25">
      <c r="B202" s="43" t="s">
        <v>38</v>
      </c>
      <c r="C202" s="44">
        <v>0</v>
      </c>
      <c r="D202" s="44">
        <v>0</v>
      </c>
      <c r="E202" s="44">
        <v>0</v>
      </c>
      <c r="F202" s="44">
        <v>0</v>
      </c>
      <c r="G202" s="44">
        <v>0</v>
      </c>
      <c r="H202" s="44">
        <v>0</v>
      </c>
      <c r="I202" s="44">
        <v>0</v>
      </c>
      <c r="J202" s="44">
        <v>0</v>
      </c>
      <c r="K202" s="44">
        <v>0</v>
      </c>
      <c r="L202" s="44">
        <f t="shared" si="25"/>
        <v>0</v>
      </c>
      <c r="M202" s="70">
        <v>3828</v>
      </c>
      <c r="N202" s="70">
        <v>8299</v>
      </c>
      <c r="O202" s="46"/>
      <c r="P202" s="46"/>
      <c r="Q202" s="70">
        <v>0</v>
      </c>
      <c r="R202" s="70">
        <v>0</v>
      </c>
      <c r="S202" s="70">
        <v>80176</v>
      </c>
      <c r="T202" s="70"/>
      <c r="U202" s="70">
        <f t="shared" si="24"/>
        <v>92303</v>
      </c>
      <c r="V202" s="46">
        <f t="shared" si="26"/>
        <v>0</v>
      </c>
      <c r="W202" s="46">
        <f t="shared" si="27"/>
        <v>92303</v>
      </c>
      <c r="X202" s="73"/>
      <c r="Y202" s="46">
        <f t="shared" si="28"/>
        <v>92303</v>
      </c>
      <c r="Z202" s="1"/>
      <c r="AA202" s="1"/>
      <c r="AB202" s="1"/>
    </row>
    <row r="203" spans="1:28" hidden="1" x14ac:dyDescent="0.25">
      <c r="B203" s="43" t="s">
        <v>39</v>
      </c>
      <c r="C203" s="44">
        <v>0</v>
      </c>
      <c r="D203" s="44">
        <v>0</v>
      </c>
      <c r="E203" s="44">
        <v>0</v>
      </c>
      <c r="F203" s="44">
        <v>0</v>
      </c>
      <c r="G203" s="44">
        <v>0</v>
      </c>
      <c r="H203" s="44">
        <v>0</v>
      </c>
      <c r="I203" s="44">
        <v>0</v>
      </c>
      <c r="J203" s="44">
        <v>0</v>
      </c>
      <c r="K203" s="44">
        <v>0</v>
      </c>
      <c r="L203" s="44">
        <f t="shared" si="25"/>
        <v>0</v>
      </c>
      <c r="M203" s="70">
        <v>3828</v>
      </c>
      <c r="N203" s="70">
        <v>8329</v>
      </c>
      <c r="O203" s="104"/>
      <c r="P203" s="104"/>
      <c r="Q203" s="70">
        <v>0</v>
      </c>
      <c r="R203" s="70">
        <v>0</v>
      </c>
      <c r="S203" s="70">
        <v>80176</v>
      </c>
      <c r="T203" s="70"/>
      <c r="U203" s="70">
        <f t="shared" si="24"/>
        <v>92333</v>
      </c>
      <c r="V203" s="46">
        <f t="shared" si="26"/>
        <v>92303</v>
      </c>
      <c r="W203" s="46">
        <f t="shared" si="27"/>
        <v>184636</v>
      </c>
      <c r="X203" s="135">
        <v>184636</v>
      </c>
      <c r="Y203" s="46">
        <f t="shared" si="28"/>
        <v>0</v>
      </c>
    </row>
    <row r="204" spans="1:28" hidden="1" x14ac:dyDescent="0.25">
      <c r="B204" s="43" t="s">
        <v>40</v>
      </c>
      <c r="C204" s="44">
        <v>0</v>
      </c>
      <c r="D204" s="44">
        <v>0</v>
      </c>
      <c r="E204" s="44">
        <v>0</v>
      </c>
      <c r="F204" s="44">
        <v>0</v>
      </c>
      <c r="G204" s="44">
        <v>0</v>
      </c>
      <c r="H204" s="44">
        <v>0</v>
      </c>
      <c r="I204" s="44">
        <v>0</v>
      </c>
      <c r="J204" s="44">
        <v>0</v>
      </c>
      <c r="K204" s="44">
        <v>0</v>
      </c>
      <c r="L204" s="44">
        <f t="shared" si="25"/>
        <v>0</v>
      </c>
      <c r="M204" s="70">
        <v>3828</v>
      </c>
      <c r="N204" s="70">
        <v>8371</v>
      </c>
      <c r="O204" s="46"/>
      <c r="P204" s="46"/>
      <c r="Q204" s="70">
        <v>0</v>
      </c>
      <c r="R204" s="70">
        <v>0</v>
      </c>
      <c r="S204" s="70">
        <v>80176</v>
      </c>
      <c r="T204" s="70"/>
      <c r="U204" s="70">
        <f t="shared" si="24"/>
        <v>92375</v>
      </c>
      <c r="V204" s="46">
        <f t="shared" si="26"/>
        <v>0</v>
      </c>
      <c r="W204" s="46">
        <f t="shared" si="27"/>
        <v>92375</v>
      </c>
      <c r="X204" s="135">
        <v>92375</v>
      </c>
      <c r="Y204" s="46">
        <f t="shared" si="28"/>
        <v>0</v>
      </c>
    </row>
    <row r="205" spans="1:28" hidden="1" x14ac:dyDescent="0.25">
      <c r="B205" s="43" t="s">
        <v>41</v>
      </c>
      <c r="C205" s="44">
        <v>0</v>
      </c>
      <c r="D205" s="44">
        <v>0</v>
      </c>
      <c r="E205" s="44">
        <v>0</v>
      </c>
      <c r="F205" s="44">
        <v>0</v>
      </c>
      <c r="G205" s="44">
        <v>0</v>
      </c>
      <c r="H205" s="44">
        <v>0</v>
      </c>
      <c r="I205" s="44">
        <v>0</v>
      </c>
      <c r="J205" s="44">
        <v>0</v>
      </c>
      <c r="K205" s="44">
        <v>0</v>
      </c>
      <c r="L205" s="44">
        <f t="shared" si="25"/>
        <v>0</v>
      </c>
      <c r="M205" s="70">
        <v>3828</v>
      </c>
      <c r="N205" s="70">
        <v>8386</v>
      </c>
      <c r="O205" s="46"/>
      <c r="P205" s="46"/>
      <c r="Q205" s="70">
        <v>0</v>
      </c>
      <c r="R205" s="70">
        <v>0</v>
      </c>
      <c r="S205" s="70">
        <v>80176</v>
      </c>
      <c r="T205" s="70">
        <v>55907</v>
      </c>
      <c r="U205" s="70">
        <f t="shared" si="24"/>
        <v>148297</v>
      </c>
      <c r="V205" s="46">
        <f t="shared" si="26"/>
        <v>0</v>
      </c>
      <c r="W205" s="46">
        <f t="shared" si="27"/>
        <v>148297</v>
      </c>
      <c r="X205" s="73"/>
      <c r="Y205" s="46">
        <f t="shared" si="28"/>
        <v>148297</v>
      </c>
    </row>
    <row r="206" spans="1:28" hidden="1" x14ac:dyDescent="0.25">
      <c r="B206" s="43" t="s">
        <v>42</v>
      </c>
      <c r="C206" s="44">
        <v>0</v>
      </c>
      <c r="D206" s="44">
        <v>0</v>
      </c>
      <c r="E206" s="44">
        <v>0</v>
      </c>
      <c r="F206" s="44">
        <v>0</v>
      </c>
      <c r="G206" s="44">
        <v>0</v>
      </c>
      <c r="H206" s="44">
        <v>0</v>
      </c>
      <c r="I206" s="44">
        <v>0</v>
      </c>
      <c r="J206" s="44">
        <v>0</v>
      </c>
      <c r="K206" s="44">
        <v>0</v>
      </c>
      <c r="L206" s="44">
        <f t="shared" si="25"/>
        <v>0</v>
      </c>
      <c r="M206" s="70">
        <v>3828</v>
      </c>
      <c r="N206" s="70">
        <v>8398</v>
      </c>
      <c r="O206" s="46"/>
      <c r="P206" s="46"/>
      <c r="Q206" s="70">
        <v>0</v>
      </c>
      <c r="R206" s="70">
        <v>0</v>
      </c>
      <c r="S206" s="70">
        <v>80176</v>
      </c>
      <c r="T206" s="70">
        <v>55986</v>
      </c>
      <c r="U206" s="70">
        <f t="shared" si="24"/>
        <v>148388</v>
      </c>
      <c r="V206" s="46">
        <f t="shared" si="26"/>
        <v>148297</v>
      </c>
      <c r="W206" s="46">
        <f t="shared" si="27"/>
        <v>296685</v>
      </c>
      <c r="X206" s="135"/>
      <c r="Y206" s="46">
        <f t="shared" si="28"/>
        <v>296685</v>
      </c>
    </row>
    <row r="207" spans="1:28" hidden="1" x14ac:dyDescent="0.25">
      <c r="B207" s="43" t="s">
        <v>43</v>
      </c>
      <c r="C207" s="44">
        <v>0</v>
      </c>
      <c r="D207" s="44">
        <v>0</v>
      </c>
      <c r="E207" s="44">
        <v>0</v>
      </c>
      <c r="F207" s="44">
        <v>0</v>
      </c>
      <c r="G207" s="44">
        <v>0</v>
      </c>
      <c r="H207" s="44">
        <v>0</v>
      </c>
      <c r="I207" s="44">
        <v>0</v>
      </c>
      <c r="J207" s="44">
        <v>0</v>
      </c>
      <c r="K207" s="44">
        <v>0</v>
      </c>
      <c r="L207" s="44">
        <f t="shared" si="25"/>
        <v>0</v>
      </c>
      <c r="M207" s="70">
        <v>3828</v>
      </c>
      <c r="N207" s="70">
        <v>8415</v>
      </c>
      <c r="O207" s="46"/>
      <c r="P207" s="46"/>
      <c r="Q207" s="70">
        <v>0</v>
      </c>
      <c r="R207" s="70">
        <v>0</v>
      </c>
      <c r="S207" s="70">
        <v>80176</v>
      </c>
      <c r="T207" s="70"/>
      <c r="U207" s="70">
        <f t="shared" si="24"/>
        <v>92419</v>
      </c>
      <c r="V207" s="46">
        <f t="shared" si="26"/>
        <v>296685</v>
      </c>
      <c r="W207" s="46">
        <f t="shared" si="27"/>
        <v>389104</v>
      </c>
      <c r="X207" s="135">
        <v>389104</v>
      </c>
      <c r="Y207" s="46">
        <f t="shared" si="28"/>
        <v>0</v>
      </c>
    </row>
    <row r="208" spans="1:28" hidden="1" x14ac:dyDescent="0.25">
      <c r="B208" s="43" t="s">
        <v>44</v>
      </c>
      <c r="C208" s="44">
        <v>0</v>
      </c>
      <c r="D208" s="44">
        <v>0</v>
      </c>
      <c r="E208" s="44">
        <v>0</v>
      </c>
      <c r="F208" s="44">
        <v>0</v>
      </c>
      <c r="G208" s="44">
        <v>0</v>
      </c>
      <c r="H208" s="44">
        <v>0</v>
      </c>
      <c r="I208" s="44">
        <v>0</v>
      </c>
      <c r="J208" s="44">
        <v>0</v>
      </c>
      <c r="K208" s="44">
        <v>0</v>
      </c>
      <c r="L208" s="44">
        <f t="shared" si="25"/>
        <v>0</v>
      </c>
      <c r="M208" s="70">
        <v>3828</v>
      </c>
      <c r="N208" s="70">
        <v>8420</v>
      </c>
      <c r="O208" s="46"/>
      <c r="P208" s="46"/>
      <c r="Q208" s="70">
        <v>0</v>
      </c>
      <c r="R208" s="70">
        <v>0</v>
      </c>
      <c r="S208" s="70">
        <v>80176</v>
      </c>
      <c r="T208" s="70"/>
      <c r="U208" s="70">
        <f t="shared" si="24"/>
        <v>92424</v>
      </c>
      <c r="V208" s="46">
        <f t="shared" si="26"/>
        <v>0</v>
      </c>
      <c r="W208" s="46">
        <f t="shared" si="27"/>
        <v>92424</v>
      </c>
      <c r="X208" s="135">
        <v>92424</v>
      </c>
      <c r="Y208" s="46">
        <f t="shared" si="28"/>
        <v>0</v>
      </c>
    </row>
    <row r="209" spans="1:25" hidden="1" x14ac:dyDescent="0.25">
      <c r="B209" s="43" t="s">
        <v>45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4">
        <v>0</v>
      </c>
      <c r="J209" s="44">
        <v>0</v>
      </c>
      <c r="K209" s="44">
        <v>0</v>
      </c>
      <c r="L209" s="44">
        <f t="shared" si="25"/>
        <v>0</v>
      </c>
      <c r="M209" s="70">
        <v>3828</v>
      </c>
      <c r="N209" s="70">
        <v>8467</v>
      </c>
      <c r="O209" s="46"/>
      <c r="P209" s="46"/>
      <c r="Q209" s="70">
        <v>0</v>
      </c>
      <c r="R209" s="70">
        <v>0</v>
      </c>
      <c r="S209" s="70">
        <v>80176</v>
      </c>
      <c r="T209" s="70"/>
      <c r="U209" s="70">
        <f t="shared" si="24"/>
        <v>92471</v>
      </c>
      <c r="V209" s="46">
        <f t="shared" si="26"/>
        <v>0</v>
      </c>
      <c r="W209" s="46">
        <f t="shared" si="27"/>
        <v>92471</v>
      </c>
      <c r="X209" s="135"/>
      <c r="Y209" s="46">
        <f t="shared" si="28"/>
        <v>92471</v>
      </c>
    </row>
    <row r="210" spans="1:25" ht="15.75" hidden="1" thickBot="1" x14ac:dyDescent="0.3">
      <c r="B210" s="83" t="s">
        <v>46</v>
      </c>
      <c r="C210" s="84">
        <v>0</v>
      </c>
      <c r="D210" s="84">
        <v>0</v>
      </c>
      <c r="E210" s="84">
        <v>0</v>
      </c>
      <c r="F210" s="84">
        <v>0</v>
      </c>
      <c r="G210" s="84">
        <v>0</v>
      </c>
      <c r="H210" s="84">
        <v>0</v>
      </c>
      <c r="I210" s="84">
        <v>0</v>
      </c>
      <c r="J210" s="84">
        <v>0</v>
      </c>
      <c r="K210" s="84">
        <v>0</v>
      </c>
      <c r="L210" s="84">
        <f t="shared" ref="L210" si="29">IF(K210=559,K210*J210,IF(K210=739,120*559+(J210-120)*739,IF(K210=1279,120*559+30*739+(J210-150)*1279,IF(K210=2359,120*559+30*739+50*1279+(J210-200)*2359,))))</f>
        <v>0</v>
      </c>
      <c r="M210" s="35">
        <v>3828</v>
      </c>
      <c r="N210" s="35">
        <v>8493</v>
      </c>
      <c r="O210" s="36"/>
      <c r="P210" s="36"/>
      <c r="Q210" s="35">
        <v>0</v>
      </c>
      <c r="R210" s="35">
        <v>0</v>
      </c>
      <c r="S210" s="35">
        <v>80176</v>
      </c>
      <c r="T210" s="35"/>
      <c r="U210" s="35">
        <f t="shared" si="24"/>
        <v>92497</v>
      </c>
      <c r="V210" s="36">
        <f t="shared" ref="V210" si="30">Y209</f>
        <v>92471</v>
      </c>
      <c r="W210" s="36">
        <f t="shared" ref="W210" si="31">U210+V210</f>
        <v>184968</v>
      </c>
      <c r="X210" s="131">
        <v>184968</v>
      </c>
      <c r="Y210" s="36">
        <f t="shared" ref="Y210" si="32">W210-X210</f>
        <v>0</v>
      </c>
    </row>
    <row r="211" spans="1:25" hidden="1" x14ac:dyDescent="0.25">
      <c r="A211">
        <v>2020</v>
      </c>
      <c r="B211" s="38" t="s">
        <v>35</v>
      </c>
      <c r="C211" s="39">
        <v>0</v>
      </c>
      <c r="D211" s="39">
        <v>0</v>
      </c>
      <c r="E211" s="39">
        <v>0</v>
      </c>
      <c r="F211" s="39">
        <v>0</v>
      </c>
      <c r="G211" s="39">
        <v>0</v>
      </c>
      <c r="H211" s="39">
        <v>0</v>
      </c>
      <c r="I211" s="39">
        <v>0</v>
      </c>
      <c r="J211" s="39">
        <v>0</v>
      </c>
      <c r="K211" s="39">
        <v>0</v>
      </c>
      <c r="L211" s="39">
        <f t="shared" ref="L211:L222" si="33">IF(K211=559,K211*J211,IF(K211=739,120*559+(J211-120)*739,IF(K211=1279,120*559+30*739+(J211-150)*1279,IF(K211=2359,120*559+30*739+50*1279+(J211-200)*2359,))))</f>
        <v>0</v>
      </c>
      <c r="M211" s="69">
        <v>3943</v>
      </c>
      <c r="N211" s="69">
        <v>8501</v>
      </c>
      <c r="O211" s="41"/>
      <c r="P211" s="41"/>
      <c r="Q211" s="69">
        <v>0</v>
      </c>
      <c r="R211" s="69">
        <v>0</v>
      </c>
      <c r="S211" s="69">
        <v>82581</v>
      </c>
      <c r="T211" s="69"/>
      <c r="U211" s="69">
        <f t="shared" si="24"/>
        <v>95025</v>
      </c>
      <c r="V211" s="41">
        <f t="shared" ref="V211:V234" si="34">Y210</f>
        <v>0</v>
      </c>
      <c r="W211" s="41">
        <f t="shared" ref="W211:W234" si="35">U211+V211</f>
        <v>95025</v>
      </c>
      <c r="X211" s="152">
        <v>95025</v>
      </c>
      <c r="Y211" s="41">
        <f t="shared" ref="Y211:Y231" si="36">W211-X211</f>
        <v>0</v>
      </c>
    </row>
    <row r="212" spans="1:25" hidden="1" x14ac:dyDescent="0.25">
      <c r="B212" s="43" t="s">
        <v>36</v>
      </c>
      <c r="C212" s="44">
        <v>0</v>
      </c>
      <c r="D212" s="44">
        <v>0</v>
      </c>
      <c r="E212" s="44">
        <v>0</v>
      </c>
      <c r="F212" s="44">
        <v>0</v>
      </c>
      <c r="G212" s="44">
        <v>0</v>
      </c>
      <c r="H212" s="44">
        <v>0</v>
      </c>
      <c r="I212" s="44">
        <v>0</v>
      </c>
      <c r="J212" s="44">
        <v>0</v>
      </c>
      <c r="K212" s="44">
        <v>0</v>
      </c>
      <c r="L212" s="44">
        <f t="shared" si="33"/>
        <v>0</v>
      </c>
      <c r="M212" s="70">
        <v>3943</v>
      </c>
      <c r="N212" s="70">
        <v>8539</v>
      </c>
      <c r="O212" s="46"/>
      <c r="P212" s="46"/>
      <c r="Q212" s="70">
        <v>0</v>
      </c>
      <c r="R212" s="70">
        <v>0</v>
      </c>
      <c r="S212" s="70">
        <v>82581</v>
      </c>
      <c r="T212" s="70"/>
      <c r="U212" s="70">
        <f t="shared" si="24"/>
        <v>95063</v>
      </c>
      <c r="V212" s="46">
        <f t="shared" si="34"/>
        <v>0</v>
      </c>
      <c r="W212" s="46">
        <f t="shared" si="35"/>
        <v>95063</v>
      </c>
      <c r="X212" s="135"/>
      <c r="Y212" s="46">
        <f t="shared" si="36"/>
        <v>95063</v>
      </c>
    </row>
    <row r="213" spans="1:25" hidden="1" x14ac:dyDescent="0.25">
      <c r="B213" s="43" t="s">
        <v>37</v>
      </c>
      <c r="C213" s="44">
        <v>0</v>
      </c>
      <c r="D213" s="44">
        <v>0</v>
      </c>
      <c r="E213" s="44">
        <v>0</v>
      </c>
      <c r="F213" s="44">
        <v>0</v>
      </c>
      <c r="G213" s="44">
        <v>0</v>
      </c>
      <c r="H213" s="44">
        <v>0</v>
      </c>
      <c r="I213" s="44">
        <v>0</v>
      </c>
      <c r="J213" s="44">
        <v>0</v>
      </c>
      <c r="K213" s="44">
        <v>0</v>
      </c>
      <c r="L213" s="44">
        <f t="shared" si="33"/>
        <v>0</v>
      </c>
      <c r="M213" s="70">
        <v>3943</v>
      </c>
      <c r="N213" s="70">
        <v>8580</v>
      </c>
      <c r="O213" s="46"/>
      <c r="P213" s="46"/>
      <c r="Q213" s="70">
        <v>0</v>
      </c>
      <c r="R213" s="70">
        <v>0</v>
      </c>
      <c r="S213" s="70">
        <v>82581</v>
      </c>
      <c r="T213" s="70"/>
      <c r="U213" s="70">
        <f t="shared" si="24"/>
        <v>95104</v>
      </c>
      <c r="V213" s="46">
        <f t="shared" si="34"/>
        <v>95063</v>
      </c>
      <c r="W213" s="46">
        <f t="shared" si="35"/>
        <v>190167</v>
      </c>
      <c r="X213" s="135">
        <v>190167</v>
      </c>
      <c r="Y213" s="46">
        <f t="shared" si="36"/>
        <v>0</v>
      </c>
    </row>
    <row r="214" spans="1:25" hidden="1" x14ac:dyDescent="0.25">
      <c r="B214" s="43" t="s">
        <v>38</v>
      </c>
      <c r="C214" s="44">
        <v>0</v>
      </c>
      <c r="D214" s="44">
        <v>0</v>
      </c>
      <c r="E214" s="44">
        <v>0</v>
      </c>
      <c r="F214" s="44">
        <v>0</v>
      </c>
      <c r="G214" s="44">
        <v>0</v>
      </c>
      <c r="H214" s="44">
        <v>0</v>
      </c>
      <c r="I214" s="44">
        <v>0</v>
      </c>
      <c r="J214" s="44">
        <v>0</v>
      </c>
      <c r="K214" s="44">
        <v>0</v>
      </c>
      <c r="L214" s="44">
        <f t="shared" si="33"/>
        <v>0</v>
      </c>
      <c r="M214" s="70">
        <v>3943</v>
      </c>
      <c r="N214" s="70">
        <v>8607</v>
      </c>
      <c r="O214" s="46"/>
      <c r="P214" s="46"/>
      <c r="Q214" s="70">
        <v>0</v>
      </c>
      <c r="R214" s="70">
        <v>0</v>
      </c>
      <c r="S214" s="70">
        <v>82581</v>
      </c>
      <c r="T214" s="70"/>
      <c r="U214" s="70">
        <f t="shared" si="24"/>
        <v>95131</v>
      </c>
      <c r="V214" s="46">
        <f t="shared" si="34"/>
        <v>0</v>
      </c>
      <c r="W214" s="46">
        <f t="shared" si="35"/>
        <v>95131</v>
      </c>
      <c r="X214" s="135"/>
      <c r="Y214" s="46">
        <f t="shared" si="36"/>
        <v>95131</v>
      </c>
    </row>
    <row r="215" spans="1:25" hidden="1" x14ac:dyDescent="0.25">
      <c r="B215" s="43" t="s">
        <v>39</v>
      </c>
      <c r="C215" s="44">
        <v>0</v>
      </c>
      <c r="D215" s="44">
        <v>0</v>
      </c>
      <c r="E215" s="44">
        <v>0</v>
      </c>
      <c r="F215" s="44">
        <v>0</v>
      </c>
      <c r="G215" s="44">
        <v>0</v>
      </c>
      <c r="H215" s="44">
        <v>0</v>
      </c>
      <c r="I215" s="44">
        <v>0</v>
      </c>
      <c r="J215" s="44">
        <v>0</v>
      </c>
      <c r="K215" s="44">
        <v>0</v>
      </c>
      <c r="L215" s="44">
        <f t="shared" si="33"/>
        <v>0</v>
      </c>
      <c r="M215" s="70">
        <v>3943</v>
      </c>
      <c r="N215" s="70">
        <v>8615</v>
      </c>
      <c r="O215" s="46"/>
      <c r="P215" s="46"/>
      <c r="Q215" s="70">
        <v>0</v>
      </c>
      <c r="R215" s="70">
        <v>0</v>
      </c>
      <c r="S215" s="70">
        <v>82581</v>
      </c>
      <c r="T215" s="70"/>
      <c r="U215" s="70">
        <f t="shared" si="24"/>
        <v>95139</v>
      </c>
      <c r="V215" s="46">
        <f t="shared" si="34"/>
        <v>95131</v>
      </c>
      <c r="W215" s="46">
        <f t="shared" si="35"/>
        <v>190270</v>
      </c>
      <c r="X215" s="135">
        <v>190270</v>
      </c>
      <c r="Y215" s="46">
        <f t="shared" si="36"/>
        <v>0</v>
      </c>
    </row>
    <row r="216" spans="1:25" hidden="1" x14ac:dyDescent="0.25">
      <c r="B216" s="43" t="s">
        <v>40</v>
      </c>
      <c r="C216" s="44">
        <v>0</v>
      </c>
      <c r="D216" s="44">
        <v>0</v>
      </c>
      <c r="E216" s="44">
        <v>0</v>
      </c>
      <c r="F216" s="44">
        <v>0</v>
      </c>
      <c r="G216" s="44">
        <v>0</v>
      </c>
      <c r="H216" s="44">
        <v>0</v>
      </c>
      <c r="I216" s="44">
        <v>0</v>
      </c>
      <c r="J216" s="44">
        <v>0</v>
      </c>
      <c r="K216" s="44">
        <v>0</v>
      </c>
      <c r="L216" s="44">
        <f t="shared" si="33"/>
        <v>0</v>
      </c>
      <c r="M216" s="70">
        <v>3943</v>
      </c>
      <c r="N216" s="70">
        <v>8609</v>
      </c>
      <c r="O216" s="46"/>
      <c r="P216" s="46"/>
      <c r="Q216" s="70">
        <v>0</v>
      </c>
      <c r="R216" s="70">
        <v>0</v>
      </c>
      <c r="S216" s="70">
        <v>82581</v>
      </c>
      <c r="T216" s="70"/>
      <c r="U216" s="70">
        <f t="shared" si="24"/>
        <v>95133</v>
      </c>
      <c r="V216" s="46">
        <f t="shared" si="34"/>
        <v>0</v>
      </c>
      <c r="W216" s="46">
        <f t="shared" si="35"/>
        <v>95133</v>
      </c>
      <c r="X216" s="135">
        <v>95133</v>
      </c>
      <c r="Y216" s="46">
        <f t="shared" si="36"/>
        <v>0</v>
      </c>
    </row>
    <row r="217" spans="1:25" hidden="1" x14ac:dyDescent="0.25">
      <c r="B217" s="43" t="s">
        <v>41</v>
      </c>
      <c r="C217" s="44">
        <v>0</v>
      </c>
      <c r="D217" s="44">
        <v>0</v>
      </c>
      <c r="E217" s="44">
        <v>0</v>
      </c>
      <c r="F217" s="44">
        <v>0</v>
      </c>
      <c r="G217" s="44">
        <v>0</v>
      </c>
      <c r="H217" s="44">
        <v>0</v>
      </c>
      <c r="I217" s="44">
        <v>0</v>
      </c>
      <c r="J217" s="44">
        <v>0</v>
      </c>
      <c r="K217" s="44">
        <v>0</v>
      </c>
      <c r="L217" s="44">
        <f t="shared" si="33"/>
        <v>0</v>
      </c>
      <c r="M217" s="70">
        <v>3943</v>
      </c>
      <c r="N217" s="70">
        <v>8600</v>
      </c>
      <c r="O217" s="46"/>
      <c r="P217" s="46"/>
      <c r="Q217" s="70">
        <v>0</v>
      </c>
      <c r="R217" s="70">
        <v>0</v>
      </c>
      <c r="S217" s="70">
        <v>82581</v>
      </c>
      <c r="T217" s="70"/>
      <c r="U217" s="70">
        <f t="shared" si="24"/>
        <v>95124</v>
      </c>
      <c r="V217" s="46">
        <f t="shared" si="34"/>
        <v>0</v>
      </c>
      <c r="W217" s="46">
        <f t="shared" si="35"/>
        <v>95124</v>
      </c>
      <c r="X217" s="135">
        <v>100000</v>
      </c>
      <c r="Y217" s="46">
        <f t="shared" si="36"/>
        <v>-4876</v>
      </c>
    </row>
    <row r="218" spans="1:25" hidden="1" x14ac:dyDescent="0.25">
      <c r="B218" s="43" t="s">
        <v>42</v>
      </c>
      <c r="C218" s="44">
        <v>0</v>
      </c>
      <c r="D218" s="44">
        <v>0</v>
      </c>
      <c r="E218" s="44">
        <v>0</v>
      </c>
      <c r="F218" s="44">
        <v>0</v>
      </c>
      <c r="G218" s="44">
        <v>0</v>
      </c>
      <c r="H218" s="44">
        <v>0</v>
      </c>
      <c r="I218" s="44">
        <v>0</v>
      </c>
      <c r="J218" s="44">
        <v>0</v>
      </c>
      <c r="K218" s="44">
        <v>0</v>
      </c>
      <c r="L218" s="44">
        <f t="shared" si="33"/>
        <v>0</v>
      </c>
      <c r="M218" s="70">
        <v>3943</v>
      </c>
      <c r="N218" s="70">
        <v>8604</v>
      </c>
      <c r="O218" s="46"/>
      <c r="P218" s="46"/>
      <c r="Q218" s="70">
        <v>0</v>
      </c>
      <c r="R218" s="70">
        <v>0</v>
      </c>
      <c r="S218" s="70">
        <v>82581</v>
      </c>
      <c r="T218" s="70"/>
      <c r="U218" s="70">
        <f t="shared" si="24"/>
        <v>95128</v>
      </c>
      <c r="V218" s="46">
        <f t="shared" si="34"/>
        <v>-4876</v>
      </c>
      <c r="W218" s="46">
        <f t="shared" si="35"/>
        <v>90252</v>
      </c>
      <c r="X218" s="135"/>
      <c r="Y218" s="46">
        <f t="shared" si="36"/>
        <v>90252</v>
      </c>
    </row>
    <row r="219" spans="1:25" hidden="1" x14ac:dyDescent="0.25">
      <c r="B219" s="43" t="s">
        <v>43</v>
      </c>
      <c r="C219" s="44">
        <v>0</v>
      </c>
      <c r="D219" s="44">
        <v>0</v>
      </c>
      <c r="E219" s="44">
        <v>0</v>
      </c>
      <c r="F219" s="44">
        <v>0</v>
      </c>
      <c r="G219" s="44">
        <v>0</v>
      </c>
      <c r="H219" s="44">
        <v>0</v>
      </c>
      <c r="I219" s="44">
        <v>0</v>
      </c>
      <c r="J219" s="44">
        <v>0</v>
      </c>
      <c r="K219" s="44">
        <v>0</v>
      </c>
      <c r="L219" s="44">
        <f t="shared" si="33"/>
        <v>0</v>
      </c>
      <c r="M219" s="70">
        <v>3943</v>
      </c>
      <c r="N219" s="70">
        <v>8612</v>
      </c>
      <c r="O219" s="46"/>
      <c r="P219" s="46"/>
      <c r="Q219" s="70">
        <v>0</v>
      </c>
      <c r="R219" s="70">
        <v>0</v>
      </c>
      <c r="S219" s="70">
        <v>82581</v>
      </c>
      <c r="T219" s="70"/>
      <c r="U219" s="70">
        <f t="shared" si="24"/>
        <v>95136</v>
      </c>
      <c r="V219" s="46">
        <f t="shared" si="34"/>
        <v>90252</v>
      </c>
      <c r="W219" s="46">
        <f t="shared" si="35"/>
        <v>185388</v>
      </c>
      <c r="X219" s="135">
        <v>185388</v>
      </c>
      <c r="Y219" s="46">
        <f t="shared" si="36"/>
        <v>0</v>
      </c>
    </row>
    <row r="220" spans="1:25" hidden="1" x14ac:dyDescent="0.25">
      <c r="B220" s="43" t="s">
        <v>44</v>
      </c>
      <c r="C220" s="44">
        <v>0</v>
      </c>
      <c r="D220" s="44">
        <v>0</v>
      </c>
      <c r="E220" s="44">
        <v>0</v>
      </c>
      <c r="F220" s="44">
        <v>0</v>
      </c>
      <c r="G220" s="44">
        <v>0</v>
      </c>
      <c r="H220" s="44">
        <v>0</v>
      </c>
      <c r="I220" s="44">
        <v>0</v>
      </c>
      <c r="J220" s="44">
        <v>0</v>
      </c>
      <c r="K220" s="44">
        <v>0</v>
      </c>
      <c r="L220" s="44">
        <f t="shared" si="33"/>
        <v>0</v>
      </c>
      <c r="M220" s="70">
        <v>3943</v>
      </c>
      <c r="N220" s="70">
        <v>8652</v>
      </c>
      <c r="O220" s="46"/>
      <c r="P220" s="46"/>
      <c r="Q220" s="70">
        <v>0</v>
      </c>
      <c r="R220" s="70">
        <v>0</v>
      </c>
      <c r="S220" s="70">
        <v>82581</v>
      </c>
      <c r="T220" s="70"/>
      <c r="U220" s="70">
        <f t="shared" si="24"/>
        <v>95176</v>
      </c>
      <c r="V220" s="46">
        <f t="shared" si="34"/>
        <v>0</v>
      </c>
      <c r="W220" s="46">
        <f t="shared" si="35"/>
        <v>95176</v>
      </c>
      <c r="X220" s="135"/>
      <c r="Y220" s="46">
        <f t="shared" si="36"/>
        <v>95176</v>
      </c>
    </row>
    <row r="221" spans="1:25" hidden="1" x14ac:dyDescent="0.25">
      <c r="B221" s="43" t="s">
        <v>45</v>
      </c>
      <c r="C221" s="44">
        <v>0</v>
      </c>
      <c r="D221" s="44">
        <v>0</v>
      </c>
      <c r="E221" s="44">
        <v>0</v>
      </c>
      <c r="F221" s="44">
        <v>0</v>
      </c>
      <c r="G221" s="44">
        <v>0</v>
      </c>
      <c r="H221" s="44">
        <v>0</v>
      </c>
      <c r="I221" s="44">
        <v>0</v>
      </c>
      <c r="J221" s="44">
        <v>0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0</v>
      </c>
      <c r="M221" s="70">
        <v>3943</v>
      </c>
      <c r="N221" s="70">
        <v>8709</v>
      </c>
      <c r="O221" s="46"/>
      <c r="P221" s="46"/>
      <c r="Q221" s="70">
        <v>0</v>
      </c>
      <c r="R221" s="70">
        <v>0</v>
      </c>
      <c r="S221" s="70">
        <v>82581</v>
      </c>
      <c r="T221" s="70"/>
      <c r="U221" s="70">
        <f t="shared" si="24"/>
        <v>95233</v>
      </c>
      <c r="V221" s="46">
        <f t="shared" si="34"/>
        <v>95176</v>
      </c>
      <c r="W221" s="46">
        <f t="shared" si="35"/>
        <v>190409</v>
      </c>
      <c r="X221" s="135">
        <v>200000</v>
      </c>
      <c r="Y221" s="46">
        <f t="shared" si="36"/>
        <v>-9591</v>
      </c>
    </row>
    <row r="222" spans="1:25" ht="15.75" hidden="1" thickBot="1" x14ac:dyDescent="0.3">
      <c r="B222" s="83" t="s">
        <v>46</v>
      </c>
      <c r="C222" s="84">
        <v>0</v>
      </c>
      <c r="D222" s="84">
        <v>0</v>
      </c>
      <c r="E222" s="84">
        <v>0</v>
      </c>
      <c r="F222" s="84">
        <v>0</v>
      </c>
      <c r="G222" s="84">
        <v>0</v>
      </c>
      <c r="H222" s="84">
        <v>0</v>
      </c>
      <c r="I222" s="84">
        <v>0</v>
      </c>
      <c r="J222" s="84">
        <v>0</v>
      </c>
      <c r="K222" s="84">
        <v>0</v>
      </c>
      <c r="L222" s="84">
        <f t="shared" si="33"/>
        <v>0</v>
      </c>
      <c r="M222" s="35">
        <v>3943</v>
      </c>
      <c r="N222" s="35">
        <v>8721</v>
      </c>
      <c r="O222" s="36"/>
      <c r="P222" s="36"/>
      <c r="Q222" s="35">
        <v>0</v>
      </c>
      <c r="R222" s="35">
        <v>0</v>
      </c>
      <c r="S222" s="35">
        <v>82581</v>
      </c>
      <c r="T222" s="35"/>
      <c r="U222" s="35">
        <f t="shared" si="24"/>
        <v>95245</v>
      </c>
      <c r="V222" s="36">
        <f t="shared" si="34"/>
        <v>-9591</v>
      </c>
      <c r="W222" s="36">
        <f t="shared" si="35"/>
        <v>85654</v>
      </c>
      <c r="X222" s="73"/>
      <c r="Y222" s="46">
        <f t="shared" si="36"/>
        <v>85654</v>
      </c>
    </row>
    <row r="223" spans="1:25" hidden="1" x14ac:dyDescent="0.25">
      <c r="A223">
        <v>2021</v>
      </c>
      <c r="B223" s="43" t="s">
        <v>35</v>
      </c>
      <c r="C223" s="44">
        <f t="shared" ref="C223:C234" si="37">D222</f>
        <v>0</v>
      </c>
      <c r="D223" s="44"/>
      <c r="E223" s="44">
        <f t="shared" ref="E223:E234" si="38">D223-C223</f>
        <v>0</v>
      </c>
      <c r="F223" s="44">
        <v>146</v>
      </c>
      <c r="G223" s="70">
        <f t="shared" ref="G223:G234" si="39">E223*F223</f>
        <v>0</v>
      </c>
      <c r="H223" s="44">
        <f t="shared" ref="H223:H234" si="40">I222</f>
        <v>0</v>
      </c>
      <c r="I223" s="44"/>
      <c r="J223" s="44">
        <f t="shared" ref="J223:J234" si="41">I223-H223</f>
        <v>0</v>
      </c>
      <c r="K223" s="44">
        <f t="shared" ref="K223:K234" si="42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0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43">G223+L223+M223+N223+Q223+R223+S223+T223</f>
        <v>97856</v>
      </c>
      <c r="V223" s="46">
        <f t="shared" si="34"/>
        <v>85654</v>
      </c>
      <c r="W223" s="41">
        <f t="shared" si="35"/>
        <v>183510</v>
      </c>
      <c r="X223" s="152">
        <v>300000</v>
      </c>
      <c r="Y223" s="41">
        <f t="shared" ref="Y223:Y225" si="44">W223-X223</f>
        <v>-116490</v>
      </c>
    </row>
    <row r="224" spans="1:25" hidden="1" x14ac:dyDescent="0.25">
      <c r="B224" s="43" t="s">
        <v>36</v>
      </c>
      <c r="C224" s="44">
        <f t="shared" si="37"/>
        <v>0</v>
      </c>
      <c r="D224" s="44"/>
      <c r="E224" s="44">
        <f t="shared" si="38"/>
        <v>0</v>
      </c>
      <c r="F224" s="44">
        <v>146</v>
      </c>
      <c r="G224" s="70">
        <f t="shared" si="39"/>
        <v>0</v>
      </c>
      <c r="H224" s="44">
        <f t="shared" si="40"/>
        <v>0</v>
      </c>
      <c r="I224" s="44"/>
      <c r="J224" s="44">
        <f t="shared" si="41"/>
        <v>0</v>
      </c>
      <c r="K224" s="44">
        <f t="shared" si="42"/>
        <v>593</v>
      </c>
      <c r="L224" s="46">
        <f t="shared" ref="L224:L234" si="45">IF(K224=593,K224*J224,IF(K224=784,80*593+(J224-80)*784,IF(K224=1357,80*593+20*784+(J224-100)*1357,IF(K224=2501,80*593+20*784+100*1357+(J224-200)*2501,))))</f>
        <v>0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43"/>
        <v>97905</v>
      </c>
      <c r="V224" s="46">
        <f t="shared" si="34"/>
        <v>-116490</v>
      </c>
      <c r="W224" s="46">
        <f t="shared" si="35"/>
        <v>-18585</v>
      </c>
      <c r="X224" s="73"/>
      <c r="Y224" s="46">
        <f t="shared" si="44"/>
        <v>-18585</v>
      </c>
    </row>
    <row r="225" spans="1:26" hidden="1" x14ac:dyDescent="0.25">
      <c r="B225" s="43" t="s">
        <v>37</v>
      </c>
      <c r="C225" s="44">
        <f t="shared" si="37"/>
        <v>0</v>
      </c>
      <c r="D225" s="44"/>
      <c r="E225" s="44">
        <f t="shared" si="38"/>
        <v>0</v>
      </c>
      <c r="F225" s="44">
        <v>146</v>
      </c>
      <c r="G225" s="70">
        <f t="shared" si="39"/>
        <v>0</v>
      </c>
      <c r="H225" s="44">
        <f t="shared" si="40"/>
        <v>0</v>
      </c>
      <c r="I225" s="44"/>
      <c r="J225" s="44">
        <f t="shared" si="41"/>
        <v>0</v>
      </c>
      <c r="K225" s="44">
        <f t="shared" si="42"/>
        <v>593</v>
      </c>
      <c r="L225" s="46">
        <f t="shared" si="45"/>
        <v>0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43"/>
        <v>97937</v>
      </c>
      <c r="V225" s="46">
        <f t="shared" si="34"/>
        <v>-18585</v>
      </c>
      <c r="W225" s="46">
        <f t="shared" si="35"/>
        <v>79352</v>
      </c>
      <c r="X225" s="70">
        <v>100000</v>
      </c>
      <c r="Y225" s="46">
        <f t="shared" si="44"/>
        <v>-20648</v>
      </c>
      <c r="Z225" s="114"/>
    </row>
    <row r="226" spans="1:26" hidden="1" x14ac:dyDescent="0.25">
      <c r="B226" s="43" t="s">
        <v>38</v>
      </c>
      <c r="C226" s="44">
        <f t="shared" si="37"/>
        <v>0</v>
      </c>
      <c r="D226" s="44"/>
      <c r="E226" s="44">
        <f t="shared" si="38"/>
        <v>0</v>
      </c>
      <c r="F226" s="44">
        <v>146</v>
      </c>
      <c r="G226" s="70">
        <f t="shared" si="39"/>
        <v>0</v>
      </c>
      <c r="H226" s="44">
        <f t="shared" si="40"/>
        <v>0</v>
      </c>
      <c r="I226" s="44"/>
      <c r="J226" s="44">
        <f t="shared" si="41"/>
        <v>0</v>
      </c>
      <c r="K226" s="44">
        <f t="shared" si="42"/>
        <v>593</v>
      </c>
      <c r="L226" s="46">
        <f t="shared" si="45"/>
        <v>0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43"/>
        <v>97967</v>
      </c>
      <c r="V226" s="46">
        <f t="shared" si="34"/>
        <v>-20648</v>
      </c>
      <c r="W226" s="46">
        <f t="shared" si="35"/>
        <v>77319</v>
      </c>
      <c r="X226" s="70">
        <v>77319</v>
      </c>
      <c r="Y226" s="46">
        <f t="shared" si="36"/>
        <v>0</v>
      </c>
    </row>
    <row r="227" spans="1:26" hidden="1" x14ac:dyDescent="0.25">
      <c r="B227" s="43" t="s">
        <v>39</v>
      </c>
      <c r="C227" s="44">
        <f t="shared" si="37"/>
        <v>0</v>
      </c>
      <c r="D227" s="44"/>
      <c r="E227" s="44">
        <f t="shared" si="38"/>
        <v>0</v>
      </c>
      <c r="F227" s="44">
        <v>146</v>
      </c>
      <c r="G227" s="70">
        <f t="shared" si="39"/>
        <v>0</v>
      </c>
      <c r="H227" s="44">
        <f t="shared" si="40"/>
        <v>0</v>
      </c>
      <c r="I227" s="44"/>
      <c r="J227" s="44">
        <f t="shared" si="41"/>
        <v>0</v>
      </c>
      <c r="K227" s="44">
        <f t="shared" si="42"/>
        <v>593</v>
      </c>
      <c r="L227" s="46">
        <f t="shared" si="45"/>
        <v>0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43"/>
        <v>98003</v>
      </c>
      <c r="V227" s="46">
        <f t="shared" si="34"/>
        <v>0</v>
      </c>
      <c r="W227" s="46">
        <f t="shared" si="35"/>
        <v>98003</v>
      </c>
      <c r="X227" s="70">
        <v>98003</v>
      </c>
      <c r="Y227" s="46">
        <f t="shared" si="36"/>
        <v>0</v>
      </c>
    </row>
    <row r="228" spans="1:26" hidden="1" x14ac:dyDescent="0.25">
      <c r="B228" s="43" t="s">
        <v>40</v>
      </c>
      <c r="C228" s="44">
        <f t="shared" si="37"/>
        <v>0</v>
      </c>
      <c r="D228" s="44"/>
      <c r="E228" s="44">
        <f t="shared" si="38"/>
        <v>0</v>
      </c>
      <c r="F228" s="44">
        <v>146</v>
      </c>
      <c r="G228" s="70">
        <f t="shared" si="39"/>
        <v>0</v>
      </c>
      <c r="H228" s="44">
        <f t="shared" si="40"/>
        <v>0</v>
      </c>
      <c r="I228" s="44"/>
      <c r="J228" s="44">
        <f t="shared" si="41"/>
        <v>0</v>
      </c>
      <c r="K228" s="44">
        <f t="shared" si="42"/>
        <v>593</v>
      </c>
      <c r="L228" s="46">
        <f t="shared" si="45"/>
        <v>0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43"/>
        <v>98032</v>
      </c>
      <c r="V228" s="46">
        <f t="shared" si="34"/>
        <v>0</v>
      </c>
      <c r="W228" s="46">
        <f t="shared" si="35"/>
        <v>98032</v>
      </c>
      <c r="X228" s="70">
        <v>98032</v>
      </c>
      <c r="Y228" s="46">
        <f t="shared" si="36"/>
        <v>0</v>
      </c>
    </row>
    <row r="229" spans="1:26" hidden="1" x14ac:dyDescent="0.25">
      <c r="B229" s="43" t="s">
        <v>41</v>
      </c>
      <c r="C229" s="44">
        <f t="shared" si="37"/>
        <v>0</v>
      </c>
      <c r="D229" s="44"/>
      <c r="E229" s="44">
        <f t="shared" si="38"/>
        <v>0</v>
      </c>
      <c r="F229" s="44">
        <v>146</v>
      </c>
      <c r="G229" s="70">
        <f t="shared" si="39"/>
        <v>0</v>
      </c>
      <c r="H229" s="44">
        <f t="shared" si="40"/>
        <v>0</v>
      </c>
      <c r="I229" s="44"/>
      <c r="J229" s="44">
        <f t="shared" si="41"/>
        <v>0</v>
      </c>
      <c r="K229" s="44">
        <f t="shared" si="42"/>
        <v>593</v>
      </c>
      <c r="L229" s="46">
        <f t="shared" si="45"/>
        <v>0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43"/>
        <v>98046</v>
      </c>
      <c r="V229" s="46">
        <f t="shared" si="34"/>
        <v>0</v>
      </c>
      <c r="W229" s="46">
        <f t="shared" si="35"/>
        <v>98046</v>
      </c>
      <c r="X229" s="70">
        <v>100000</v>
      </c>
      <c r="Y229" s="46">
        <f t="shared" si="36"/>
        <v>-1954</v>
      </c>
    </row>
    <row r="230" spans="1:26" hidden="1" x14ac:dyDescent="0.25">
      <c r="B230" s="43" t="s">
        <v>42</v>
      </c>
      <c r="C230" s="44">
        <f t="shared" si="37"/>
        <v>0</v>
      </c>
      <c r="D230" s="44"/>
      <c r="E230" s="44">
        <f t="shared" si="38"/>
        <v>0</v>
      </c>
      <c r="F230" s="44">
        <v>146</v>
      </c>
      <c r="G230" s="70">
        <f t="shared" si="39"/>
        <v>0</v>
      </c>
      <c r="H230" s="44">
        <f t="shared" si="40"/>
        <v>0</v>
      </c>
      <c r="I230" s="44"/>
      <c r="J230" s="44">
        <f t="shared" si="41"/>
        <v>0</v>
      </c>
      <c r="K230" s="44">
        <f t="shared" si="42"/>
        <v>593</v>
      </c>
      <c r="L230" s="46">
        <f t="shared" si="45"/>
        <v>0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43"/>
        <v>98100</v>
      </c>
      <c r="V230" s="46">
        <f t="shared" si="34"/>
        <v>-1954</v>
      </c>
      <c r="W230" s="46">
        <f t="shared" si="35"/>
        <v>96146</v>
      </c>
      <c r="X230" s="70">
        <v>100000</v>
      </c>
      <c r="Y230" s="46">
        <f t="shared" si="36"/>
        <v>-3854</v>
      </c>
    </row>
    <row r="231" spans="1:26" hidden="1" x14ac:dyDescent="0.25">
      <c r="B231" s="43" t="s">
        <v>43</v>
      </c>
      <c r="C231" s="44">
        <f t="shared" si="37"/>
        <v>0</v>
      </c>
      <c r="D231" s="44"/>
      <c r="E231" s="44">
        <f t="shared" si="38"/>
        <v>0</v>
      </c>
      <c r="F231" s="44">
        <v>146</v>
      </c>
      <c r="G231" s="70">
        <f t="shared" si="39"/>
        <v>0</v>
      </c>
      <c r="H231" s="44">
        <f t="shared" si="40"/>
        <v>0</v>
      </c>
      <c r="I231" s="44"/>
      <c r="J231" s="44">
        <f t="shared" si="41"/>
        <v>0</v>
      </c>
      <c r="K231" s="44">
        <f t="shared" si="42"/>
        <v>593</v>
      </c>
      <c r="L231" s="46">
        <f t="shared" si="45"/>
        <v>0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43"/>
        <v>98386</v>
      </c>
      <c r="V231" s="46">
        <f t="shared" si="34"/>
        <v>-3854</v>
      </c>
      <c r="W231" s="46">
        <f t="shared" si="35"/>
        <v>94532</v>
      </c>
      <c r="X231" s="70">
        <v>100000</v>
      </c>
      <c r="Y231" s="46">
        <f t="shared" si="36"/>
        <v>-5468</v>
      </c>
    </row>
    <row r="232" spans="1:26" hidden="1" x14ac:dyDescent="0.25">
      <c r="B232" s="43" t="s">
        <v>44</v>
      </c>
      <c r="C232" s="44">
        <f t="shared" si="37"/>
        <v>0</v>
      </c>
      <c r="D232" s="44"/>
      <c r="E232" s="44">
        <f t="shared" si="38"/>
        <v>0</v>
      </c>
      <c r="F232" s="44">
        <v>146</v>
      </c>
      <c r="G232" s="70">
        <f t="shared" si="39"/>
        <v>0</v>
      </c>
      <c r="H232" s="44">
        <f t="shared" si="40"/>
        <v>0</v>
      </c>
      <c r="I232" s="44"/>
      <c r="J232" s="44">
        <f t="shared" si="41"/>
        <v>0</v>
      </c>
      <c r="K232" s="44">
        <f t="shared" si="42"/>
        <v>593</v>
      </c>
      <c r="L232" s="46">
        <f t="shared" si="45"/>
        <v>0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43"/>
        <v>98233</v>
      </c>
      <c r="V232" s="46">
        <f t="shared" si="34"/>
        <v>-5468</v>
      </c>
      <c r="W232" s="46">
        <f t="shared" si="35"/>
        <v>92765</v>
      </c>
      <c r="X232" s="73"/>
      <c r="Y232" s="46">
        <f t="shared" ref="Y232:Y233" si="46">W232-X232</f>
        <v>92765</v>
      </c>
    </row>
    <row r="233" spans="1:26" hidden="1" x14ac:dyDescent="0.25">
      <c r="B233" s="43" t="s">
        <v>45</v>
      </c>
      <c r="C233" s="44">
        <f t="shared" si="37"/>
        <v>0</v>
      </c>
      <c r="D233" s="44"/>
      <c r="E233" s="44">
        <f t="shared" si="38"/>
        <v>0</v>
      </c>
      <c r="F233" s="44">
        <v>146</v>
      </c>
      <c r="G233" s="70">
        <f t="shared" si="39"/>
        <v>0</v>
      </c>
      <c r="H233" s="44">
        <f t="shared" si="40"/>
        <v>0</v>
      </c>
      <c r="I233" s="44"/>
      <c r="J233" s="44">
        <f t="shared" si="41"/>
        <v>0</v>
      </c>
      <c r="K233" s="44">
        <f t="shared" si="42"/>
        <v>593</v>
      </c>
      <c r="L233" s="46">
        <f t="shared" si="45"/>
        <v>0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43"/>
        <v>98348</v>
      </c>
      <c r="V233" s="46">
        <f t="shared" si="34"/>
        <v>92765</v>
      </c>
      <c r="W233" s="46">
        <f t="shared" si="35"/>
        <v>191113</v>
      </c>
      <c r="X233" s="70">
        <v>200000</v>
      </c>
      <c r="Y233" s="46">
        <f t="shared" si="46"/>
        <v>-8887</v>
      </c>
    </row>
    <row r="234" spans="1:26" ht="15.75" hidden="1" thickBot="1" x14ac:dyDescent="0.3">
      <c r="B234" s="83" t="s">
        <v>46</v>
      </c>
      <c r="C234" s="84">
        <f t="shared" si="37"/>
        <v>0</v>
      </c>
      <c r="D234" s="84"/>
      <c r="E234" s="84">
        <f t="shared" si="38"/>
        <v>0</v>
      </c>
      <c r="F234" s="84">
        <v>146</v>
      </c>
      <c r="G234" s="35">
        <f t="shared" si="39"/>
        <v>0</v>
      </c>
      <c r="H234" s="84">
        <f t="shared" si="40"/>
        <v>0</v>
      </c>
      <c r="I234" s="84"/>
      <c r="J234" s="84">
        <f t="shared" si="41"/>
        <v>0</v>
      </c>
      <c r="K234" s="84">
        <f t="shared" si="42"/>
        <v>593</v>
      </c>
      <c r="L234" s="36">
        <f t="shared" si="45"/>
        <v>0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43"/>
        <v>98417</v>
      </c>
      <c r="V234" s="36">
        <f t="shared" si="34"/>
        <v>-8887</v>
      </c>
      <c r="W234" s="36">
        <f t="shared" si="35"/>
        <v>89530</v>
      </c>
      <c r="X234" s="85"/>
      <c r="Y234" s="36">
        <f t="shared" ref="Y234:Y245" si="47">W234-X234</f>
        <v>89530</v>
      </c>
    </row>
    <row r="235" spans="1:26" hidden="1" x14ac:dyDescent="0.25">
      <c r="A235">
        <v>2022</v>
      </c>
      <c r="B235" s="43" t="s">
        <v>35</v>
      </c>
      <c r="C235" s="44">
        <f t="shared" ref="C235:C244" si="48">D234</f>
        <v>0</v>
      </c>
      <c r="D235" s="44"/>
      <c r="E235" s="44">
        <f t="shared" ref="E235:E244" si="49">D235-C235</f>
        <v>0</v>
      </c>
      <c r="F235" s="44">
        <v>147</v>
      </c>
      <c r="G235" s="70">
        <f t="shared" ref="G235:G244" si="50">E235*F235</f>
        <v>0</v>
      </c>
      <c r="H235" s="44">
        <f t="shared" ref="H235:H244" si="51">I234</f>
        <v>0</v>
      </c>
      <c r="I235" s="44"/>
      <c r="J235" s="44">
        <f t="shared" ref="J235:J244" si="52">I235-H235</f>
        <v>0</v>
      </c>
      <c r="K235" s="44">
        <f t="shared" ref="K235:K244" si="53">IF(J235&lt;=80,593,IF(AND(J235&gt;=81,J235&lt;=100),784,IF(AND(J235&gt;=101,J235&lt;=200),1357,IF(J235&gt;=201,2501,))))</f>
        <v>593</v>
      </c>
      <c r="L235" s="46">
        <f t="shared" ref="L235:L244" si="54">IF(K235=593,K235*J235,IF(K235=784,80*593+(J235-80)*784,IF(K235=1357,80*593+20*784+(J235-100)*1357,IF(K235=2501,80*593+20*784+100*1357+(J235-200)*2501,))))</f>
        <v>0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43"/>
        <v>104899</v>
      </c>
      <c r="V235" s="46">
        <f t="shared" ref="V235:V244" si="55">Y234</f>
        <v>89530</v>
      </c>
      <c r="W235" s="46">
        <f t="shared" ref="W235:W244" si="56">U235+V235</f>
        <v>194429</v>
      </c>
      <c r="X235" s="135">
        <v>200000</v>
      </c>
      <c r="Y235" s="46">
        <f t="shared" si="47"/>
        <v>-5571</v>
      </c>
    </row>
    <row r="236" spans="1:26" hidden="1" x14ac:dyDescent="0.25">
      <c r="B236" s="43" t="s">
        <v>36</v>
      </c>
      <c r="C236" s="44">
        <f t="shared" si="48"/>
        <v>0</v>
      </c>
      <c r="D236" s="44"/>
      <c r="E236" s="44">
        <f t="shared" si="49"/>
        <v>0</v>
      </c>
      <c r="F236" s="44">
        <v>148</v>
      </c>
      <c r="G236" s="70">
        <f t="shared" si="50"/>
        <v>0</v>
      </c>
      <c r="H236" s="44">
        <f t="shared" si="51"/>
        <v>0</v>
      </c>
      <c r="I236" s="44"/>
      <c r="J236" s="44">
        <f t="shared" si="52"/>
        <v>0</v>
      </c>
      <c r="K236" s="44">
        <f t="shared" si="53"/>
        <v>593</v>
      </c>
      <c r="L236" s="46">
        <f t="shared" si="54"/>
        <v>0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43"/>
        <v>122660</v>
      </c>
      <c r="V236" s="46">
        <f t="shared" si="55"/>
        <v>-5571</v>
      </c>
      <c r="W236" s="46">
        <f t="shared" si="56"/>
        <v>117089</v>
      </c>
      <c r="X236" s="135">
        <v>120000</v>
      </c>
      <c r="Y236" s="46">
        <f t="shared" si="47"/>
        <v>-2911</v>
      </c>
    </row>
    <row r="237" spans="1:26" hidden="1" x14ac:dyDescent="0.25">
      <c r="B237" s="43" t="s">
        <v>37</v>
      </c>
      <c r="C237" s="44">
        <f t="shared" si="48"/>
        <v>0</v>
      </c>
      <c r="D237" s="44"/>
      <c r="E237" s="44">
        <f t="shared" si="49"/>
        <v>0</v>
      </c>
      <c r="F237" s="44">
        <v>149</v>
      </c>
      <c r="G237" s="70">
        <f t="shared" si="50"/>
        <v>0</v>
      </c>
      <c r="H237" s="44">
        <f t="shared" si="51"/>
        <v>0</v>
      </c>
      <c r="I237" s="44"/>
      <c r="J237" s="44">
        <f t="shared" si="52"/>
        <v>0</v>
      </c>
      <c r="K237" s="44">
        <f t="shared" si="53"/>
        <v>593</v>
      </c>
      <c r="L237" s="46">
        <f t="shared" si="54"/>
        <v>0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43"/>
        <v>105053</v>
      </c>
      <c r="V237" s="46">
        <f t="shared" si="55"/>
        <v>-2911</v>
      </c>
      <c r="W237" s="46">
        <f t="shared" si="56"/>
        <v>102142</v>
      </c>
      <c r="X237" s="70">
        <v>100000</v>
      </c>
      <c r="Y237" s="46">
        <f t="shared" si="47"/>
        <v>2142</v>
      </c>
    </row>
    <row r="238" spans="1:26" hidden="1" x14ac:dyDescent="0.25">
      <c r="B238" s="43" t="s">
        <v>38</v>
      </c>
      <c r="C238" s="44">
        <f t="shared" si="48"/>
        <v>0</v>
      </c>
      <c r="D238" s="44"/>
      <c r="E238" s="44">
        <f t="shared" si="49"/>
        <v>0</v>
      </c>
      <c r="F238" s="44">
        <v>150</v>
      </c>
      <c r="G238" s="70">
        <f t="shared" si="50"/>
        <v>0</v>
      </c>
      <c r="H238" s="44">
        <f t="shared" si="51"/>
        <v>0</v>
      </c>
      <c r="I238" s="44"/>
      <c r="J238" s="44">
        <f t="shared" si="52"/>
        <v>0</v>
      </c>
      <c r="K238" s="44">
        <f t="shared" si="53"/>
        <v>593</v>
      </c>
      <c r="L238" s="46">
        <f t="shared" si="54"/>
        <v>0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43"/>
        <v>105188</v>
      </c>
      <c r="V238" s="46">
        <f t="shared" si="55"/>
        <v>2142</v>
      </c>
      <c r="W238" s="46">
        <f t="shared" si="56"/>
        <v>107330</v>
      </c>
      <c r="X238" s="70">
        <v>107330</v>
      </c>
      <c r="Y238" s="46">
        <f t="shared" si="47"/>
        <v>0</v>
      </c>
    </row>
    <row r="239" spans="1:26" hidden="1" x14ac:dyDescent="0.25">
      <c r="B239" s="43" t="s">
        <v>39</v>
      </c>
      <c r="C239" s="44">
        <f t="shared" si="48"/>
        <v>0</v>
      </c>
      <c r="D239" s="44"/>
      <c r="E239" s="44">
        <f t="shared" si="49"/>
        <v>0</v>
      </c>
      <c r="F239" s="44">
        <v>151</v>
      </c>
      <c r="G239" s="70">
        <f t="shared" si="50"/>
        <v>0</v>
      </c>
      <c r="H239" s="44">
        <f t="shared" si="51"/>
        <v>0</v>
      </c>
      <c r="I239" s="44"/>
      <c r="J239" s="44">
        <f t="shared" si="52"/>
        <v>0</v>
      </c>
      <c r="K239" s="44">
        <f t="shared" si="53"/>
        <v>593</v>
      </c>
      <c r="L239" s="46">
        <f t="shared" si="54"/>
        <v>0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43"/>
        <v>105339</v>
      </c>
      <c r="V239" s="46">
        <f t="shared" si="55"/>
        <v>0</v>
      </c>
      <c r="W239" s="46">
        <f t="shared" si="56"/>
        <v>105339</v>
      </c>
      <c r="X239" s="70">
        <v>105339</v>
      </c>
      <c r="Y239" s="46">
        <f t="shared" si="47"/>
        <v>0</v>
      </c>
    </row>
    <row r="240" spans="1:26" hidden="1" x14ac:dyDescent="0.25">
      <c r="B240" s="43" t="s">
        <v>40</v>
      </c>
      <c r="C240" s="44">
        <f t="shared" si="48"/>
        <v>0</v>
      </c>
      <c r="D240" s="44"/>
      <c r="E240" s="44">
        <f t="shared" si="49"/>
        <v>0</v>
      </c>
      <c r="F240" s="44">
        <v>152</v>
      </c>
      <c r="G240" s="70">
        <f t="shared" si="50"/>
        <v>0</v>
      </c>
      <c r="H240" s="44">
        <f t="shared" si="51"/>
        <v>0</v>
      </c>
      <c r="I240" s="44"/>
      <c r="J240" s="44">
        <f t="shared" si="52"/>
        <v>0</v>
      </c>
      <c r="K240" s="44">
        <f t="shared" si="53"/>
        <v>593</v>
      </c>
      <c r="L240" s="46">
        <f t="shared" si="54"/>
        <v>0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43"/>
        <v>105461</v>
      </c>
      <c r="V240" s="46">
        <f t="shared" si="55"/>
        <v>0</v>
      </c>
      <c r="W240" s="46">
        <f t="shared" si="56"/>
        <v>105461</v>
      </c>
      <c r="X240" s="70">
        <v>110000</v>
      </c>
      <c r="Y240" s="46">
        <f t="shared" si="47"/>
        <v>-4539</v>
      </c>
    </row>
    <row r="241" spans="1:25" hidden="1" x14ac:dyDescent="0.25">
      <c r="B241" s="43" t="s">
        <v>41</v>
      </c>
      <c r="C241" s="44">
        <f t="shared" si="48"/>
        <v>0</v>
      </c>
      <c r="D241" s="44"/>
      <c r="E241" s="44">
        <f t="shared" si="49"/>
        <v>0</v>
      </c>
      <c r="F241" s="44">
        <v>153</v>
      </c>
      <c r="G241" s="70">
        <f t="shared" si="50"/>
        <v>0</v>
      </c>
      <c r="H241" s="44">
        <f t="shared" si="51"/>
        <v>0</v>
      </c>
      <c r="I241" s="44"/>
      <c r="J241" s="44">
        <f t="shared" si="52"/>
        <v>0</v>
      </c>
      <c r="K241" s="44">
        <f t="shared" si="53"/>
        <v>593</v>
      </c>
      <c r="L241" s="46">
        <f t="shared" si="54"/>
        <v>0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43"/>
        <v>105560</v>
      </c>
      <c r="V241" s="46">
        <f t="shared" si="55"/>
        <v>-4539</v>
      </c>
      <c r="W241" s="46">
        <f t="shared" si="56"/>
        <v>101021</v>
      </c>
      <c r="X241" s="70">
        <v>102000</v>
      </c>
      <c r="Y241" s="46">
        <f t="shared" si="47"/>
        <v>-979</v>
      </c>
    </row>
    <row r="242" spans="1:25" hidden="1" x14ac:dyDescent="0.25">
      <c r="B242" s="43" t="s">
        <v>42</v>
      </c>
      <c r="C242" s="44">
        <f t="shared" si="48"/>
        <v>0</v>
      </c>
      <c r="D242" s="44"/>
      <c r="E242" s="44">
        <f t="shared" si="49"/>
        <v>0</v>
      </c>
      <c r="F242" s="44">
        <v>154</v>
      </c>
      <c r="G242" s="70">
        <f t="shared" si="50"/>
        <v>0</v>
      </c>
      <c r="H242" s="44">
        <f t="shared" si="51"/>
        <v>0</v>
      </c>
      <c r="I242" s="44"/>
      <c r="J242" s="44">
        <f t="shared" si="52"/>
        <v>0</v>
      </c>
      <c r="K242" s="44">
        <f t="shared" si="53"/>
        <v>593</v>
      </c>
      <c r="L242" s="46">
        <f t="shared" si="54"/>
        <v>0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43"/>
        <v>105686</v>
      </c>
      <c r="V242" s="46">
        <f t="shared" si="55"/>
        <v>-979</v>
      </c>
      <c r="W242" s="46">
        <f t="shared" si="56"/>
        <v>104707</v>
      </c>
      <c r="X242" s="135"/>
      <c r="Y242" s="46">
        <f t="shared" si="47"/>
        <v>104707</v>
      </c>
    </row>
    <row r="243" spans="1:25" hidden="1" x14ac:dyDescent="0.25">
      <c r="B243" s="43" t="s">
        <v>43</v>
      </c>
      <c r="C243" s="44">
        <f t="shared" si="48"/>
        <v>0</v>
      </c>
      <c r="D243" s="44"/>
      <c r="E243" s="44">
        <f t="shared" si="49"/>
        <v>0</v>
      </c>
      <c r="F243" s="44">
        <v>155</v>
      </c>
      <c r="G243" s="70">
        <f t="shared" si="50"/>
        <v>0</v>
      </c>
      <c r="H243" s="44">
        <f t="shared" si="51"/>
        <v>0</v>
      </c>
      <c r="I243" s="44"/>
      <c r="J243" s="44">
        <f t="shared" si="52"/>
        <v>0</v>
      </c>
      <c r="K243" s="44">
        <f t="shared" si="53"/>
        <v>593</v>
      </c>
      <c r="L243" s="46">
        <f t="shared" si="54"/>
        <v>0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43"/>
        <v>105812</v>
      </c>
      <c r="V243" s="46">
        <f t="shared" si="55"/>
        <v>104707</v>
      </c>
      <c r="W243" s="46">
        <f t="shared" si="56"/>
        <v>210519</v>
      </c>
      <c r="X243" s="70">
        <v>210519</v>
      </c>
      <c r="Y243" s="46">
        <f t="shared" si="47"/>
        <v>0</v>
      </c>
    </row>
    <row r="244" spans="1:25" hidden="1" x14ac:dyDescent="0.25">
      <c r="B244" s="43" t="s">
        <v>44</v>
      </c>
      <c r="C244" s="44">
        <f t="shared" si="48"/>
        <v>0</v>
      </c>
      <c r="D244" s="44"/>
      <c r="E244" s="44">
        <f t="shared" si="49"/>
        <v>0</v>
      </c>
      <c r="F244" s="44">
        <v>156</v>
      </c>
      <c r="G244" s="70">
        <f t="shared" si="50"/>
        <v>0</v>
      </c>
      <c r="H244" s="44">
        <f t="shared" si="51"/>
        <v>0</v>
      </c>
      <c r="I244" s="44"/>
      <c r="J244" s="44">
        <f t="shared" si="52"/>
        <v>0</v>
      </c>
      <c r="K244" s="44">
        <f t="shared" si="53"/>
        <v>593</v>
      </c>
      <c r="L244" s="46">
        <f t="shared" si="54"/>
        <v>0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43"/>
        <v>105915</v>
      </c>
      <c r="V244" s="46">
        <f t="shared" si="55"/>
        <v>0</v>
      </c>
      <c r="W244" s="46">
        <f t="shared" si="56"/>
        <v>105915</v>
      </c>
      <c r="X244" s="70">
        <v>110000</v>
      </c>
      <c r="Y244" s="46">
        <f t="shared" si="47"/>
        <v>-4085</v>
      </c>
    </row>
    <row r="245" spans="1:25" hidden="1" x14ac:dyDescent="0.25">
      <c r="B245" s="43" t="s">
        <v>45</v>
      </c>
      <c r="C245" s="44">
        <f t="shared" ref="C245:C246" si="57">D244</f>
        <v>0</v>
      </c>
      <c r="D245" s="44"/>
      <c r="E245" s="44">
        <f t="shared" ref="E245:E246" si="58">D245-C245</f>
        <v>0</v>
      </c>
      <c r="F245" s="44">
        <v>157</v>
      </c>
      <c r="G245" s="70">
        <f t="shared" ref="G245:G246" si="59">E245*F245</f>
        <v>0</v>
      </c>
      <c r="H245" s="44">
        <f t="shared" ref="H245:H246" si="60">I244</f>
        <v>0</v>
      </c>
      <c r="I245" s="44"/>
      <c r="J245" s="44">
        <f t="shared" ref="J245:J246" si="61">I245-H245</f>
        <v>0</v>
      </c>
      <c r="K245" s="44">
        <f t="shared" ref="K245:K246" si="62">IF(J245&lt;=80,593,IF(AND(J245&gt;=81,J245&lt;=100),784,IF(AND(J245&gt;=101,J245&lt;=200),1357,IF(J245&gt;=201,2501,))))</f>
        <v>593</v>
      </c>
      <c r="L245" s="46">
        <f t="shared" ref="L245:L246" si="63">IF(K245=593,K245*J245,IF(K245=784,80*593+(J245-80)*784,IF(K245=1357,80*593+20*784+(J245-100)*1357,IF(K245=2501,80*593+20*784+100*1357+(J245-200)*2501,))))</f>
        <v>0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43"/>
        <v>105979</v>
      </c>
      <c r="V245" s="46">
        <f t="shared" ref="V245:V246" si="64">Y244</f>
        <v>-4085</v>
      </c>
      <c r="W245" s="46">
        <f t="shared" ref="W245:W246" si="65">U245+V245</f>
        <v>101894</v>
      </c>
      <c r="X245" s="70">
        <v>110000</v>
      </c>
      <c r="Y245" s="46">
        <f t="shared" si="47"/>
        <v>-8106</v>
      </c>
    </row>
    <row r="246" spans="1:25" ht="15.75" hidden="1" thickBot="1" x14ac:dyDescent="0.3">
      <c r="B246" s="83" t="s">
        <v>46</v>
      </c>
      <c r="C246" s="84">
        <f t="shared" si="57"/>
        <v>0</v>
      </c>
      <c r="D246" s="84"/>
      <c r="E246" s="84">
        <f t="shared" si="58"/>
        <v>0</v>
      </c>
      <c r="F246" s="84">
        <v>158</v>
      </c>
      <c r="G246" s="35">
        <f t="shared" si="59"/>
        <v>0</v>
      </c>
      <c r="H246" s="84">
        <f t="shared" si="60"/>
        <v>0</v>
      </c>
      <c r="I246" s="84"/>
      <c r="J246" s="84">
        <f t="shared" si="61"/>
        <v>0</v>
      </c>
      <c r="K246" s="84">
        <f t="shared" si="62"/>
        <v>593</v>
      </c>
      <c r="L246" s="36">
        <f t="shared" si="63"/>
        <v>0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43"/>
        <v>106068</v>
      </c>
      <c r="V246" s="36">
        <f t="shared" si="64"/>
        <v>-8106</v>
      </c>
      <c r="W246" s="36">
        <f t="shared" si="65"/>
        <v>97962</v>
      </c>
      <c r="X246" s="131"/>
      <c r="Y246" s="36">
        <f t="shared" ref="Y246" si="66">W246-X246</f>
        <v>97962</v>
      </c>
    </row>
    <row r="247" spans="1:25" x14ac:dyDescent="0.25">
      <c r="A247">
        <v>2023</v>
      </c>
      <c r="B247" s="43" t="s">
        <v>35</v>
      </c>
      <c r="C247" s="44">
        <f t="shared" ref="C247:C270" si="67">D246</f>
        <v>0</v>
      </c>
      <c r="D247" s="44"/>
      <c r="E247" s="44">
        <f t="shared" ref="E247:E270" si="68">D247-C247</f>
        <v>0</v>
      </c>
      <c r="F247" s="44">
        <v>159</v>
      </c>
      <c r="G247" s="70">
        <f t="shared" ref="G247:G270" si="69">E247*F247</f>
        <v>0</v>
      </c>
      <c r="H247" s="44">
        <f t="shared" ref="H247:H270" si="70">I246</f>
        <v>0</v>
      </c>
      <c r="I247" s="44"/>
      <c r="J247" s="44">
        <f t="shared" ref="J247:J270" si="71">I247-H247</f>
        <v>0</v>
      </c>
      <c r="K247" s="44">
        <f t="shared" ref="K247:K258" si="72">IF(J247&lt;=80,593,IF(AND(J247&gt;=81,J247&lt;=100),784,IF(AND(J247&gt;=101,J247&lt;=200),1357,IF(J247&gt;=201,2501,))))</f>
        <v>593</v>
      </c>
      <c r="L247" s="46">
        <f t="shared" ref="L247:L258" si="73">IF(K247=593,K247*J247,IF(K247=784,80*593+(J247-80)*784,IF(K247=1357,80*593+20*784+(J247-100)*1357,IF(K247=2501,80*593+20*784+100*1357+(J247-200)*2501,))))</f>
        <v>0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43"/>
        <v>138349</v>
      </c>
      <c r="V247" s="46">
        <f t="shared" ref="V247:V270" si="74">Y246</f>
        <v>97962</v>
      </c>
      <c r="W247" s="46">
        <f t="shared" ref="W247:W270" si="75">U247+V247</f>
        <v>236311</v>
      </c>
      <c r="X247" s="135">
        <v>236311</v>
      </c>
      <c r="Y247" s="46">
        <f t="shared" ref="Y247" si="76">W247-X247</f>
        <v>0</v>
      </c>
    </row>
    <row r="248" spans="1:25" x14ac:dyDescent="0.25">
      <c r="B248" s="43" t="s">
        <v>36</v>
      </c>
      <c r="C248" s="44">
        <f t="shared" si="67"/>
        <v>0</v>
      </c>
      <c r="D248" s="44"/>
      <c r="E248" s="44">
        <f t="shared" si="68"/>
        <v>0</v>
      </c>
      <c r="F248" s="44">
        <v>160</v>
      </c>
      <c r="G248" s="70">
        <f t="shared" si="69"/>
        <v>0</v>
      </c>
      <c r="H248" s="44">
        <f t="shared" si="70"/>
        <v>0</v>
      </c>
      <c r="I248" s="44"/>
      <c r="J248" s="44">
        <f t="shared" si="71"/>
        <v>0</v>
      </c>
      <c r="K248" s="44">
        <f t="shared" si="72"/>
        <v>593</v>
      </c>
      <c r="L248" s="46">
        <f t="shared" si="73"/>
        <v>0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43"/>
        <v>138416</v>
      </c>
      <c r="V248" s="46">
        <f t="shared" si="74"/>
        <v>0</v>
      </c>
      <c r="W248" s="46">
        <f t="shared" si="75"/>
        <v>138416</v>
      </c>
      <c r="X248" s="70">
        <v>138416</v>
      </c>
      <c r="Y248" s="46">
        <f t="shared" ref="Y248:Y270" si="77">W248-X248</f>
        <v>0</v>
      </c>
    </row>
    <row r="249" spans="1:25" x14ac:dyDescent="0.25">
      <c r="B249" s="43" t="s">
        <v>37</v>
      </c>
      <c r="C249" s="44">
        <f t="shared" si="67"/>
        <v>0</v>
      </c>
      <c r="D249" s="44"/>
      <c r="E249" s="44">
        <f t="shared" si="68"/>
        <v>0</v>
      </c>
      <c r="F249" s="44">
        <v>161</v>
      </c>
      <c r="G249" s="70">
        <f t="shared" si="69"/>
        <v>0</v>
      </c>
      <c r="H249" s="44">
        <f t="shared" si="70"/>
        <v>0</v>
      </c>
      <c r="I249" s="44"/>
      <c r="J249" s="44">
        <f t="shared" si="71"/>
        <v>0</v>
      </c>
      <c r="K249" s="44">
        <f t="shared" si="72"/>
        <v>593</v>
      </c>
      <c r="L249" s="46">
        <f t="shared" si="73"/>
        <v>0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43"/>
        <v>138436</v>
      </c>
      <c r="V249" s="46">
        <f t="shared" si="74"/>
        <v>0</v>
      </c>
      <c r="W249" s="46">
        <f t="shared" si="75"/>
        <v>138436</v>
      </c>
      <c r="X249" s="70">
        <v>140000</v>
      </c>
      <c r="Y249" s="46">
        <f t="shared" si="77"/>
        <v>-1564</v>
      </c>
    </row>
    <row r="250" spans="1:25" x14ac:dyDescent="0.25">
      <c r="B250" s="43" t="s">
        <v>38</v>
      </c>
      <c r="C250" s="44">
        <f t="shared" si="67"/>
        <v>0</v>
      </c>
      <c r="D250" s="44"/>
      <c r="E250" s="44">
        <f t="shared" si="68"/>
        <v>0</v>
      </c>
      <c r="F250" s="44">
        <v>162</v>
      </c>
      <c r="G250" s="70">
        <f t="shared" si="69"/>
        <v>0</v>
      </c>
      <c r="H250" s="44">
        <f t="shared" si="70"/>
        <v>0</v>
      </c>
      <c r="I250" s="44"/>
      <c r="J250" s="44">
        <f t="shared" si="71"/>
        <v>0</v>
      </c>
      <c r="K250" s="44">
        <f t="shared" si="72"/>
        <v>593</v>
      </c>
      <c r="L250" s="46">
        <f t="shared" si="73"/>
        <v>0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43"/>
        <v>138515</v>
      </c>
      <c r="V250" s="46">
        <f t="shared" si="74"/>
        <v>-1564</v>
      </c>
      <c r="W250" s="46">
        <f t="shared" si="75"/>
        <v>136951</v>
      </c>
      <c r="X250" s="70">
        <v>140000</v>
      </c>
      <c r="Y250" s="46">
        <f t="shared" si="77"/>
        <v>-3049</v>
      </c>
    </row>
    <row r="251" spans="1:25" x14ac:dyDescent="0.25">
      <c r="B251" s="43" t="s">
        <v>39</v>
      </c>
      <c r="C251" s="44">
        <f t="shared" si="67"/>
        <v>0</v>
      </c>
      <c r="D251" s="44"/>
      <c r="E251" s="44">
        <f t="shared" si="68"/>
        <v>0</v>
      </c>
      <c r="F251" s="44">
        <v>163</v>
      </c>
      <c r="G251" s="70">
        <f t="shared" si="69"/>
        <v>0</v>
      </c>
      <c r="H251" s="44">
        <f t="shared" si="70"/>
        <v>0</v>
      </c>
      <c r="I251" s="44"/>
      <c r="J251" s="44">
        <f t="shared" si="71"/>
        <v>0</v>
      </c>
      <c r="K251" s="44">
        <f t="shared" si="72"/>
        <v>593</v>
      </c>
      <c r="L251" s="46">
        <f t="shared" si="73"/>
        <v>0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43"/>
        <v>138573</v>
      </c>
      <c r="V251" s="46">
        <f t="shared" si="74"/>
        <v>-3049</v>
      </c>
      <c r="W251" s="46">
        <f t="shared" si="75"/>
        <v>135524</v>
      </c>
      <c r="X251" s="70">
        <v>140000</v>
      </c>
      <c r="Y251" s="46">
        <f t="shared" si="77"/>
        <v>-4476</v>
      </c>
    </row>
    <row r="252" spans="1:25" x14ac:dyDescent="0.25">
      <c r="B252" s="43" t="s">
        <v>40</v>
      </c>
      <c r="C252" s="44">
        <f t="shared" si="67"/>
        <v>0</v>
      </c>
      <c r="D252" s="44"/>
      <c r="E252" s="44">
        <f t="shared" si="68"/>
        <v>0</v>
      </c>
      <c r="F252" s="44">
        <v>164</v>
      </c>
      <c r="G252" s="70">
        <f t="shared" si="69"/>
        <v>0</v>
      </c>
      <c r="H252" s="44">
        <f t="shared" si="70"/>
        <v>0</v>
      </c>
      <c r="I252" s="44"/>
      <c r="J252" s="44">
        <f t="shared" si="71"/>
        <v>0</v>
      </c>
      <c r="K252" s="44">
        <f t="shared" si="72"/>
        <v>593</v>
      </c>
      <c r="L252" s="46">
        <f t="shared" si="73"/>
        <v>0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43"/>
        <v>138590</v>
      </c>
      <c r="V252" s="46">
        <f t="shared" si="74"/>
        <v>-4476</v>
      </c>
      <c r="W252" s="46">
        <f t="shared" si="75"/>
        <v>134114</v>
      </c>
      <c r="X252" s="70">
        <v>135000</v>
      </c>
      <c r="Y252" s="46">
        <f t="shared" si="77"/>
        <v>-886</v>
      </c>
    </row>
    <row r="253" spans="1:25" x14ac:dyDescent="0.25">
      <c r="B253" s="43" t="s">
        <v>41</v>
      </c>
      <c r="C253" s="44">
        <f t="shared" si="67"/>
        <v>0</v>
      </c>
      <c r="D253" s="44"/>
      <c r="E253" s="44">
        <f t="shared" si="68"/>
        <v>0</v>
      </c>
      <c r="F253" s="44">
        <v>165</v>
      </c>
      <c r="G253" s="70">
        <f t="shared" si="69"/>
        <v>0</v>
      </c>
      <c r="H253" s="44">
        <f t="shared" si="70"/>
        <v>0</v>
      </c>
      <c r="I253" s="44"/>
      <c r="J253" s="44">
        <f t="shared" si="71"/>
        <v>0</v>
      </c>
      <c r="K253" s="44">
        <f t="shared" si="72"/>
        <v>593</v>
      </c>
      <c r="L253" s="46">
        <f t="shared" si="73"/>
        <v>0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43"/>
        <v>138578</v>
      </c>
      <c r="V253" s="46">
        <f t="shared" si="74"/>
        <v>-886</v>
      </c>
      <c r="W253" s="46">
        <f t="shared" si="75"/>
        <v>137692</v>
      </c>
      <c r="X253" s="70">
        <v>135000</v>
      </c>
      <c r="Y253" s="46">
        <f t="shared" si="77"/>
        <v>2692</v>
      </c>
    </row>
    <row r="254" spans="1:25" x14ac:dyDescent="0.25">
      <c r="B254" s="43" t="s">
        <v>42</v>
      </c>
      <c r="C254" s="44">
        <f t="shared" si="67"/>
        <v>0</v>
      </c>
      <c r="D254" s="44"/>
      <c r="E254" s="44">
        <f t="shared" si="68"/>
        <v>0</v>
      </c>
      <c r="F254" s="44">
        <v>166</v>
      </c>
      <c r="G254" s="70">
        <f t="shared" si="69"/>
        <v>0</v>
      </c>
      <c r="H254" s="44">
        <f t="shared" si="70"/>
        <v>0</v>
      </c>
      <c r="I254" s="44"/>
      <c r="J254" s="44">
        <f t="shared" si="71"/>
        <v>0</v>
      </c>
      <c r="K254" s="44">
        <f t="shared" si="72"/>
        <v>593</v>
      </c>
      <c r="L254" s="46">
        <f t="shared" si="73"/>
        <v>0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43"/>
        <v>138602</v>
      </c>
      <c r="V254" s="46">
        <f t="shared" si="74"/>
        <v>2692</v>
      </c>
      <c r="W254" s="46">
        <f t="shared" si="75"/>
        <v>141294</v>
      </c>
      <c r="X254" s="70">
        <v>142000</v>
      </c>
      <c r="Y254" s="46">
        <f t="shared" si="77"/>
        <v>-706</v>
      </c>
    </row>
    <row r="255" spans="1:25" x14ac:dyDescent="0.25">
      <c r="B255" s="43" t="s">
        <v>43</v>
      </c>
      <c r="C255" s="44">
        <f t="shared" si="67"/>
        <v>0</v>
      </c>
      <c r="D255" s="44"/>
      <c r="E255" s="44">
        <f t="shared" si="68"/>
        <v>0</v>
      </c>
      <c r="F255" s="44">
        <v>167</v>
      </c>
      <c r="G255" s="70">
        <f t="shared" si="69"/>
        <v>0</v>
      </c>
      <c r="H255" s="44">
        <f t="shared" si="70"/>
        <v>0</v>
      </c>
      <c r="I255" s="44"/>
      <c r="J255" s="44">
        <f t="shared" si="71"/>
        <v>0</v>
      </c>
      <c r="K255" s="44">
        <f t="shared" si="72"/>
        <v>593</v>
      </c>
      <c r="L255" s="46">
        <f t="shared" si="73"/>
        <v>0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43"/>
        <v>138622</v>
      </c>
      <c r="V255" s="46">
        <f t="shared" si="74"/>
        <v>-706</v>
      </c>
      <c r="W255" s="46">
        <f t="shared" si="75"/>
        <v>137916</v>
      </c>
      <c r="X255" s="70">
        <v>140000</v>
      </c>
      <c r="Y255" s="46">
        <f t="shared" si="77"/>
        <v>-2084</v>
      </c>
    </row>
    <row r="256" spans="1:25" x14ac:dyDescent="0.25">
      <c r="B256" s="43" t="s">
        <v>44</v>
      </c>
      <c r="C256" s="44">
        <f t="shared" si="67"/>
        <v>0</v>
      </c>
      <c r="D256" s="44"/>
      <c r="E256" s="44">
        <f t="shared" si="68"/>
        <v>0</v>
      </c>
      <c r="F256" s="44">
        <v>168</v>
      </c>
      <c r="G256" s="70">
        <f t="shared" si="69"/>
        <v>0</v>
      </c>
      <c r="H256" s="44">
        <f t="shared" si="70"/>
        <v>0</v>
      </c>
      <c r="I256" s="44"/>
      <c r="J256" s="44">
        <f t="shared" si="71"/>
        <v>0</v>
      </c>
      <c r="K256" s="44">
        <f t="shared" si="72"/>
        <v>593</v>
      </c>
      <c r="L256" s="46">
        <f t="shared" si="73"/>
        <v>0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43"/>
        <v>138679</v>
      </c>
      <c r="V256" s="46">
        <f t="shared" si="74"/>
        <v>-2084</v>
      </c>
      <c r="W256" s="46">
        <f t="shared" si="75"/>
        <v>136595</v>
      </c>
      <c r="X256" s="135">
        <v>140000</v>
      </c>
      <c r="Y256" s="46">
        <f t="shared" si="77"/>
        <v>-3405</v>
      </c>
    </row>
    <row r="257" spans="1:25" x14ac:dyDescent="0.25">
      <c r="B257" s="43" t="s">
        <v>45</v>
      </c>
      <c r="C257" s="44">
        <f t="shared" si="67"/>
        <v>0</v>
      </c>
      <c r="D257" s="44"/>
      <c r="E257" s="44">
        <f t="shared" si="68"/>
        <v>0</v>
      </c>
      <c r="F257" s="44">
        <v>169</v>
      </c>
      <c r="G257" s="70">
        <f t="shared" si="69"/>
        <v>0</v>
      </c>
      <c r="H257" s="44">
        <f t="shared" si="70"/>
        <v>0</v>
      </c>
      <c r="I257" s="44"/>
      <c r="J257" s="44">
        <f t="shared" si="71"/>
        <v>0</v>
      </c>
      <c r="K257" s="44">
        <f t="shared" si="72"/>
        <v>593</v>
      </c>
      <c r="L257" s="46">
        <f t="shared" si="73"/>
        <v>0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43"/>
        <v>138732</v>
      </c>
      <c r="V257" s="46">
        <f t="shared" si="74"/>
        <v>-3405</v>
      </c>
      <c r="W257" s="46">
        <f t="shared" si="75"/>
        <v>135327</v>
      </c>
      <c r="X257" s="70"/>
      <c r="Y257" s="46">
        <f t="shared" si="77"/>
        <v>135327</v>
      </c>
    </row>
    <row r="258" spans="1:25" ht="15.75" thickBot="1" x14ac:dyDescent="0.3">
      <c r="B258" s="43" t="s">
        <v>46</v>
      </c>
      <c r="C258" s="44">
        <f t="shared" si="67"/>
        <v>0</v>
      </c>
      <c r="D258" s="44"/>
      <c r="E258" s="44">
        <f t="shared" si="68"/>
        <v>0</v>
      </c>
      <c r="F258" s="44">
        <v>170</v>
      </c>
      <c r="G258" s="70">
        <f t="shared" si="69"/>
        <v>0</v>
      </c>
      <c r="H258" s="44">
        <f t="shared" si="70"/>
        <v>0</v>
      </c>
      <c r="I258" s="44"/>
      <c r="J258" s="44">
        <f t="shared" si="71"/>
        <v>0</v>
      </c>
      <c r="K258" s="44">
        <f t="shared" si="72"/>
        <v>593</v>
      </c>
      <c r="L258" s="46">
        <f t="shared" si="73"/>
        <v>0</v>
      </c>
      <c r="M258" s="70">
        <v>4910</v>
      </c>
      <c r="N258" s="70">
        <v>11037</v>
      </c>
      <c r="O258" s="70"/>
      <c r="P258" s="70"/>
      <c r="Q258" s="70"/>
      <c r="R258" s="70"/>
      <c r="S258" s="70">
        <v>122853</v>
      </c>
      <c r="T258" s="70"/>
      <c r="U258" s="70">
        <f t="shared" si="43"/>
        <v>138800</v>
      </c>
      <c r="V258" s="46">
        <f t="shared" si="74"/>
        <v>135327</v>
      </c>
      <c r="W258" s="46">
        <f t="shared" si="75"/>
        <v>274127</v>
      </c>
      <c r="X258" s="70"/>
      <c r="Y258" s="241">
        <f t="shared" si="77"/>
        <v>274127</v>
      </c>
    </row>
    <row r="259" spans="1:25" ht="15.75" thickBot="1" x14ac:dyDescent="0.3">
      <c r="A259">
        <v>2024</v>
      </c>
      <c r="B259" s="195" t="s">
        <v>35</v>
      </c>
      <c r="C259" s="175">
        <f t="shared" si="67"/>
        <v>0</v>
      </c>
      <c r="D259" s="175"/>
      <c r="E259" s="175">
        <f t="shared" si="68"/>
        <v>0</v>
      </c>
      <c r="F259" s="175">
        <v>171</v>
      </c>
      <c r="G259" s="177">
        <f t="shared" si="69"/>
        <v>0</v>
      </c>
      <c r="H259" s="175">
        <f t="shared" si="70"/>
        <v>0</v>
      </c>
      <c r="I259" s="175">
        <v>0</v>
      </c>
      <c r="J259" s="175">
        <f t="shared" si="71"/>
        <v>0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149745</v>
      </c>
      <c r="V259" s="176">
        <f t="shared" si="74"/>
        <v>274127</v>
      </c>
      <c r="W259" s="176">
        <f t="shared" si="75"/>
        <v>423872</v>
      </c>
      <c r="X259" s="240"/>
      <c r="Y259" s="176">
        <f t="shared" si="77"/>
        <v>423872</v>
      </c>
    </row>
    <row r="260" spans="1:25" hidden="1" x14ac:dyDescent="0.25">
      <c r="B260" s="224" t="s">
        <v>36</v>
      </c>
      <c r="C260" s="225">
        <f>D259</f>
        <v>0</v>
      </c>
      <c r="D260" s="225"/>
      <c r="E260" s="225">
        <f t="shared" si="68"/>
        <v>0</v>
      </c>
      <c r="F260" s="225">
        <v>171</v>
      </c>
      <c r="G260" s="223">
        <f t="shared" si="69"/>
        <v>0</v>
      </c>
      <c r="H260" s="225">
        <f t="shared" si="70"/>
        <v>0</v>
      </c>
      <c r="I260" s="225"/>
      <c r="J260" s="225">
        <f t="shared" si="71"/>
        <v>0</v>
      </c>
      <c r="K260" s="225">
        <f t="shared" ref="K260:K270" si="78">IF(J260&lt;=40,745,IF(AND(J260&gt;=41,J260&lt;=80),985,IF(AND(J260&gt;=81,J260&lt;=100),1705,IF(J260&gt;=101,3142,))))</f>
        <v>745</v>
      </c>
      <c r="L260" s="226">
        <f t="shared" ref="L260:L270" si="79">IF(K260=745,K260*J260,IF(K260=985,40*745+(J260-40)*985,IF(K260=1705,40*745+40*985+(J260-80)*1705,IF(K260=3142,40*745+40*985+20*1705+(J260-100)*3142,))))</f>
        <v>0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80">G260+L260+M260+N260++O260+P260+Q260+R260+S260+T260</f>
        <v>149745</v>
      </c>
      <c r="V260" s="226">
        <f t="shared" si="74"/>
        <v>423872</v>
      </c>
      <c r="W260" s="226">
        <f t="shared" si="75"/>
        <v>573617</v>
      </c>
      <c r="X260" s="227"/>
      <c r="Y260" s="226">
        <f t="shared" si="77"/>
        <v>573617</v>
      </c>
    </row>
    <row r="261" spans="1:25" hidden="1" x14ac:dyDescent="0.25">
      <c r="B261" s="224" t="s">
        <v>37</v>
      </c>
      <c r="C261" s="225">
        <f t="shared" si="67"/>
        <v>0</v>
      </c>
      <c r="D261" s="225"/>
      <c r="E261" s="225">
        <f t="shared" si="68"/>
        <v>0</v>
      </c>
      <c r="F261" s="225">
        <v>171</v>
      </c>
      <c r="G261" s="223">
        <f t="shared" si="69"/>
        <v>0</v>
      </c>
      <c r="H261" s="225">
        <f t="shared" si="70"/>
        <v>0</v>
      </c>
      <c r="I261" s="225"/>
      <c r="J261" s="225">
        <f t="shared" si="71"/>
        <v>0</v>
      </c>
      <c r="K261" s="225">
        <f t="shared" si="78"/>
        <v>745</v>
      </c>
      <c r="L261" s="226">
        <f t="shared" si="79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80"/>
        <v>149745</v>
      </c>
      <c r="V261" s="226">
        <f t="shared" si="74"/>
        <v>573617</v>
      </c>
      <c r="W261" s="226">
        <f t="shared" si="75"/>
        <v>723362</v>
      </c>
      <c r="X261" s="227"/>
      <c r="Y261" s="226">
        <f t="shared" si="77"/>
        <v>723362</v>
      </c>
    </row>
    <row r="262" spans="1:25" hidden="1" x14ac:dyDescent="0.25">
      <c r="B262" s="224" t="s">
        <v>38</v>
      </c>
      <c r="C262" s="225">
        <f t="shared" si="67"/>
        <v>0</v>
      </c>
      <c r="D262" s="225"/>
      <c r="E262" s="225">
        <f t="shared" si="68"/>
        <v>0</v>
      </c>
      <c r="F262" s="225">
        <v>171</v>
      </c>
      <c r="G262" s="223">
        <f t="shared" si="69"/>
        <v>0</v>
      </c>
      <c r="H262" s="225">
        <f t="shared" si="70"/>
        <v>0</v>
      </c>
      <c r="I262" s="225"/>
      <c r="J262" s="225">
        <f t="shared" si="71"/>
        <v>0</v>
      </c>
      <c r="K262" s="225">
        <f t="shared" si="78"/>
        <v>745</v>
      </c>
      <c r="L262" s="226">
        <f t="shared" si="79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80"/>
        <v>149745</v>
      </c>
      <c r="V262" s="226">
        <f t="shared" si="74"/>
        <v>723362</v>
      </c>
      <c r="W262" s="226">
        <f t="shared" si="75"/>
        <v>873107</v>
      </c>
      <c r="X262" s="227"/>
      <c r="Y262" s="226">
        <f t="shared" si="77"/>
        <v>873107</v>
      </c>
    </row>
    <row r="263" spans="1:25" hidden="1" x14ac:dyDescent="0.25">
      <c r="B263" s="224" t="s">
        <v>39</v>
      </c>
      <c r="C263" s="225">
        <f t="shared" si="67"/>
        <v>0</v>
      </c>
      <c r="D263" s="225"/>
      <c r="E263" s="225">
        <f t="shared" si="68"/>
        <v>0</v>
      </c>
      <c r="F263" s="225">
        <v>171</v>
      </c>
      <c r="G263" s="223">
        <f t="shared" si="69"/>
        <v>0</v>
      </c>
      <c r="H263" s="225">
        <f t="shared" si="70"/>
        <v>0</v>
      </c>
      <c r="I263" s="225"/>
      <c r="J263" s="225">
        <f t="shared" si="71"/>
        <v>0</v>
      </c>
      <c r="K263" s="225">
        <f t="shared" si="78"/>
        <v>745</v>
      </c>
      <c r="L263" s="226">
        <f t="shared" si="79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80"/>
        <v>149745</v>
      </c>
      <c r="V263" s="226">
        <f t="shared" si="74"/>
        <v>873107</v>
      </c>
      <c r="W263" s="226">
        <f t="shared" si="75"/>
        <v>1022852</v>
      </c>
      <c r="X263" s="227"/>
      <c r="Y263" s="226">
        <f t="shared" si="77"/>
        <v>1022852</v>
      </c>
    </row>
    <row r="264" spans="1:25" hidden="1" x14ac:dyDescent="0.25">
      <c r="B264" s="224" t="s">
        <v>40</v>
      </c>
      <c r="C264" s="225">
        <f t="shared" si="67"/>
        <v>0</v>
      </c>
      <c r="D264" s="225"/>
      <c r="E264" s="225">
        <f t="shared" si="68"/>
        <v>0</v>
      </c>
      <c r="F264" s="225">
        <v>171</v>
      </c>
      <c r="G264" s="223">
        <f t="shared" si="69"/>
        <v>0</v>
      </c>
      <c r="H264" s="225">
        <f t="shared" si="70"/>
        <v>0</v>
      </c>
      <c r="I264" s="225"/>
      <c r="J264" s="225">
        <f t="shared" si="71"/>
        <v>0</v>
      </c>
      <c r="K264" s="225">
        <f t="shared" si="78"/>
        <v>745</v>
      </c>
      <c r="L264" s="226">
        <f t="shared" si="79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80"/>
        <v>149745</v>
      </c>
      <c r="V264" s="226">
        <f t="shared" si="74"/>
        <v>1022852</v>
      </c>
      <c r="W264" s="226">
        <f t="shared" si="75"/>
        <v>1172597</v>
      </c>
      <c r="X264" s="227"/>
      <c r="Y264" s="226">
        <f t="shared" si="77"/>
        <v>1172597</v>
      </c>
    </row>
    <row r="265" spans="1:25" s="199" customFormat="1" hidden="1" x14ac:dyDescent="0.25">
      <c r="A265"/>
      <c r="B265" s="224" t="s">
        <v>41</v>
      </c>
      <c r="C265" s="225">
        <f t="shared" si="67"/>
        <v>0</v>
      </c>
      <c r="D265" s="225"/>
      <c r="E265" s="225">
        <f t="shared" si="68"/>
        <v>0</v>
      </c>
      <c r="F265" s="225">
        <v>171</v>
      </c>
      <c r="G265" s="223">
        <f t="shared" si="69"/>
        <v>0</v>
      </c>
      <c r="H265" s="225">
        <f t="shared" si="70"/>
        <v>0</v>
      </c>
      <c r="I265" s="225"/>
      <c r="J265" s="225">
        <f t="shared" si="71"/>
        <v>0</v>
      </c>
      <c r="K265" s="225">
        <f t="shared" si="78"/>
        <v>745</v>
      </c>
      <c r="L265" s="226">
        <f t="shared" si="79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80"/>
        <v>149745</v>
      </c>
      <c r="V265" s="226">
        <f t="shared" si="74"/>
        <v>1172597</v>
      </c>
      <c r="W265" s="226">
        <f t="shared" si="75"/>
        <v>1322342</v>
      </c>
      <c r="X265" s="227"/>
      <c r="Y265" s="226">
        <f t="shared" si="77"/>
        <v>1322342</v>
      </c>
    </row>
    <row r="266" spans="1:25" hidden="1" x14ac:dyDescent="0.25">
      <c r="B266" s="224" t="s">
        <v>42</v>
      </c>
      <c r="C266" s="225">
        <f t="shared" si="67"/>
        <v>0</v>
      </c>
      <c r="D266" s="225"/>
      <c r="E266" s="225">
        <f t="shared" si="68"/>
        <v>0</v>
      </c>
      <c r="F266" s="225">
        <v>171</v>
      </c>
      <c r="G266" s="223">
        <f t="shared" si="69"/>
        <v>0</v>
      </c>
      <c r="H266" s="225">
        <f t="shared" si="70"/>
        <v>0</v>
      </c>
      <c r="I266" s="225"/>
      <c r="J266" s="225">
        <f t="shared" si="71"/>
        <v>0</v>
      </c>
      <c r="K266" s="225">
        <f t="shared" si="78"/>
        <v>745</v>
      </c>
      <c r="L266" s="226">
        <f t="shared" si="79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80"/>
        <v>149745</v>
      </c>
      <c r="V266" s="226">
        <f t="shared" si="74"/>
        <v>1322342</v>
      </c>
      <c r="W266" s="226">
        <f t="shared" si="75"/>
        <v>1472087</v>
      </c>
      <c r="X266" s="227"/>
      <c r="Y266" s="226">
        <f t="shared" si="77"/>
        <v>1472087</v>
      </c>
    </row>
    <row r="267" spans="1:25" hidden="1" x14ac:dyDescent="0.25">
      <c r="B267" s="224" t="s">
        <v>43</v>
      </c>
      <c r="C267" s="225">
        <f t="shared" si="67"/>
        <v>0</v>
      </c>
      <c r="D267" s="225"/>
      <c r="E267" s="225">
        <f t="shared" si="68"/>
        <v>0</v>
      </c>
      <c r="F267" s="225">
        <v>171</v>
      </c>
      <c r="G267" s="223">
        <f t="shared" si="69"/>
        <v>0</v>
      </c>
      <c r="H267" s="225">
        <f t="shared" si="70"/>
        <v>0</v>
      </c>
      <c r="I267" s="225"/>
      <c r="J267" s="225">
        <f t="shared" si="71"/>
        <v>0</v>
      </c>
      <c r="K267" s="225">
        <f t="shared" si="78"/>
        <v>745</v>
      </c>
      <c r="L267" s="226">
        <f t="shared" si="79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80"/>
        <v>149745</v>
      </c>
      <c r="V267" s="226">
        <f t="shared" si="74"/>
        <v>1472087</v>
      </c>
      <c r="W267" s="226">
        <f t="shared" si="75"/>
        <v>1621832</v>
      </c>
      <c r="X267" s="227"/>
      <c r="Y267" s="226">
        <f t="shared" si="77"/>
        <v>1621832</v>
      </c>
    </row>
    <row r="268" spans="1:25" hidden="1" x14ac:dyDescent="0.25">
      <c r="B268" s="224" t="s">
        <v>44</v>
      </c>
      <c r="C268" s="225">
        <f t="shared" si="67"/>
        <v>0</v>
      </c>
      <c r="D268" s="225"/>
      <c r="E268" s="225">
        <f t="shared" si="68"/>
        <v>0</v>
      </c>
      <c r="F268" s="225">
        <v>171</v>
      </c>
      <c r="G268" s="223">
        <f t="shared" si="69"/>
        <v>0</v>
      </c>
      <c r="H268" s="225">
        <f t="shared" si="70"/>
        <v>0</v>
      </c>
      <c r="I268" s="225"/>
      <c r="J268" s="225">
        <f t="shared" si="71"/>
        <v>0</v>
      </c>
      <c r="K268" s="225">
        <f t="shared" si="78"/>
        <v>745</v>
      </c>
      <c r="L268" s="226">
        <f t="shared" si="79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80"/>
        <v>149745</v>
      </c>
      <c r="V268" s="226">
        <f t="shared" si="74"/>
        <v>1621832</v>
      </c>
      <c r="W268" s="226">
        <f t="shared" si="75"/>
        <v>1771577</v>
      </c>
      <c r="X268" s="227"/>
      <c r="Y268" s="226">
        <f t="shared" si="77"/>
        <v>1771577</v>
      </c>
    </row>
    <row r="269" spans="1:25" ht="15.75" hidden="1" thickBot="1" x14ac:dyDescent="0.3">
      <c r="B269" s="224" t="s">
        <v>45</v>
      </c>
      <c r="C269" s="225">
        <f t="shared" si="67"/>
        <v>0</v>
      </c>
      <c r="D269" s="225"/>
      <c r="E269" s="225">
        <f t="shared" si="68"/>
        <v>0</v>
      </c>
      <c r="F269" s="225">
        <v>171</v>
      </c>
      <c r="G269" s="223">
        <f t="shared" si="69"/>
        <v>0</v>
      </c>
      <c r="H269" s="225">
        <f t="shared" si="70"/>
        <v>0</v>
      </c>
      <c r="I269" s="225"/>
      <c r="J269" s="225">
        <f t="shared" si="71"/>
        <v>0</v>
      </c>
      <c r="K269" s="225">
        <f t="shared" si="78"/>
        <v>745</v>
      </c>
      <c r="L269" s="226">
        <f t="shared" si="79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80"/>
        <v>149745</v>
      </c>
      <c r="V269" s="226">
        <f t="shared" si="74"/>
        <v>1771577</v>
      </c>
      <c r="W269" s="226">
        <f t="shared" si="75"/>
        <v>1921322</v>
      </c>
      <c r="X269" s="227"/>
      <c r="Y269" s="226">
        <f t="shared" si="77"/>
        <v>1921322</v>
      </c>
    </row>
    <row r="270" spans="1:25" ht="15.75" hidden="1" thickBot="1" x14ac:dyDescent="0.3">
      <c r="B270" s="195" t="s">
        <v>46</v>
      </c>
      <c r="C270" s="175">
        <f t="shared" si="67"/>
        <v>0</v>
      </c>
      <c r="D270" s="175"/>
      <c r="E270" s="175">
        <f t="shared" si="68"/>
        <v>0</v>
      </c>
      <c r="F270" s="175">
        <f>F269</f>
        <v>171</v>
      </c>
      <c r="G270" s="177">
        <f t="shared" si="69"/>
        <v>0</v>
      </c>
      <c r="H270" s="175">
        <f t="shared" si="70"/>
        <v>0</v>
      </c>
      <c r="I270" s="175"/>
      <c r="J270" s="175">
        <f t="shared" si="71"/>
        <v>0</v>
      </c>
      <c r="K270" s="225">
        <f t="shared" si="78"/>
        <v>745</v>
      </c>
      <c r="L270" s="226">
        <f t="shared" si="79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80"/>
        <v>149745</v>
      </c>
      <c r="V270" s="176">
        <f t="shared" si="74"/>
        <v>1921322</v>
      </c>
      <c r="W270" s="176">
        <f t="shared" si="75"/>
        <v>2071067</v>
      </c>
      <c r="X270" s="177"/>
      <c r="Y270" s="176">
        <f t="shared" si="77"/>
        <v>2071067</v>
      </c>
    </row>
    <row r="273" spans="7:19" ht="15.75" thickBot="1" x14ac:dyDescent="0.3"/>
    <row r="274" spans="7:19" ht="15.75" thickBot="1" x14ac:dyDescent="0.3">
      <c r="G274" s="272" t="s">
        <v>110</v>
      </c>
      <c r="H274" s="273"/>
      <c r="I274" s="154">
        <v>4061</v>
      </c>
      <c r="O274" s="262" t="s">
        <v>166</v>
      </c>
      <c r="P274" s="263"/>
      <c r="Q274" s="264"/>
      <c r="S274" s="114"/>
    </row>
    <row r="275" spans="7:19" ht="15.75" thickBot="1" x14ac:dyDescent="0.3">
      <c r="G275" s="260" t="s">
        <v>157</v>
      </c>
      <c r="H275" s="265"/>
      <c r="I275" s="261"/>
      <c r="O275" s="204" t="s">
        <v>109</v>
      </c>
      <c r="P275" s="205"/>
      <c r="Q275" s="153">
        <v>717</v>
      </c>
      <c r="S275" s="114"/>
    </row>
    <row r="276" spans="7:19" ht="15.75" thickBot="1" x14ac:dyDescent="0.3">
      <c r="G276" s="260" t="s">
        <v>111</v>
      </c>
      <c r="H276" s="261"/>
      <c r="I276" s="155" t="s">
        <v>112</v>
      </c>
      <c r="O276" s="206" t="s">
        <v>110</v>
      </c>
      <c r="P276" s="207"/>
      <c r="Q276" s="154">
        <v>4910</v>
      </c>
    </row>
    <row r="277" spans="7:19" ht="15.75" thickBot="1" x14ac:dyDescent="0.3">
      <c r="G277" s="156">
        <v>1</v>
      </c>
      <c r="H277" s="157">
        <v>80</v>
      </c>
      <c r="I277" s="158">
        <v>593</v>
      </c>
      <c r="O277" s="260" t="s">
        <v>157</v>
      </c>
      <c r="P277" s="265"/>
      <c r="Q277" s="261"/>
    </row>
    <row r="278" spans="7:19" ht="15.75" thickBot="1" x14ac:dyDescent="0.3">
      <c r="G278" s="159">
        <v>81</v>
      </c>
      <c r="H278" s="160">
        <v>100</v>
      </c>
      <c r="I278" s="161">
        <v>784</v>
      </c>
      <c r="O278" s="260" t="s">
        <v>111</v>
      </c>
      <c r="P278" s="261"/>
      <c r="Q278" s="155" t="s">
        <v>112</v>
      </c>
    </row>
    <row r="279" spans="7:19" x14ac:dyDescent="0.25">
      <c r="G279" s="162">
        <v>101</v>
      </c>
      <c r="H279" s="163">
        <v>200</v>
      </c>
      <c r="I279" s="161">
        <v>1357</v>
      </c>
      <c r="O279" s="208">
        <v>1</v>
      </c>
      <c r="P279" s="157">
        <v>40</v>
      </c>
      <c r="Q279" s="158">
        <v>717</v>
      </c>
    </row>
    <row r="280" spans="7:19" ht="15.75" thickBot="1" x14ac:dyDescent="0.3">
      <c r="G280" s="164">
        <v>201</v>
      </c>
      <c r="H280" s="165" t="s">
        <v>113</v>
      </c>
      <c r="I280" s="166">
        <v>2501</v>
      </c>
      <c r="O280" s="209">
        <v>41</v>
      </c>
      <c r="P280" s="160">
        <v>80</v>
      </c>
      <c r="Q280" s="161">
        <v>948</v>
      </c>
    </row>
    <row r="281" spans="7:19" ht="15.75" thickBot="1" x14ac:dyDescent="0.3">
      <c r="G281" s="167"/>
      <c r="H281" s="168"/>
      <c r="I281" s="169"/>
      <c r="O281" s="210">
        <v>81</v>
      </c>
      <c r="P281" s="163">
        <v>100</v>
      </c>
      <c r="Q281" s="161">
        <v>1641</v>
      </c>
    </row>
    <row r="282" spans="7:19" ht="15.75" thickBot="1" x14ac:dyDescent="0.3">
      <c r="O282" s="211">
        <v>101</v>
      </c>
      <c r="P282" s="165" t="s">
        <v>113</v>
      </c>
      <c r="Q282" s="166">
        <v>3024</v>
      </c>
    </row>
    <row r="283" spans="7:19" ht="15.75" thickBot="1" x14ac:dyDescent="0.3">
      <c r="O283" s="167"/>
      <c r="P283" s="168"/>
      <c r="Q283" s="169"/>
    </row>
  </sheetData>
  <mergeCells count="14">
    <mergeCell ref="O278:P278"/>
    <mergeCell ref="G274:H274"/>
    <mergeCell ref="O274:Q274"/>
    <mergeCell ref="G275:I275"/>
    <mergeCell ref="G276:H276"/>
    <mergeCell ref="O277:Q277"/>
    <mergeCell ref="AA5:AA6"/>
    <mergeCell ref="S4:W4"/>
    <mergeCell ref="N4:R4"/>
    <mergeCell ref="B1:C1"/>
    <mergeCell ref="M1:O1"/>
    <mergeCell ref="B2:C2"/>
    <mergeCell ref="M2:O2"/>
    <mergeCell ref="B3:C3"/>
  </mergeCells>
  <phoneticPr fontId="17" type="noConversion"/>
  <conditionalFormatting sqref="Y7:Y223">
    <cfRule type="cellIs" dxfId="934" priority="63" stopIfTrue="1" operator="lessThan">
      <formula>-0.999999</formula>
    </cfRule>
    <cfRule type="cellIs" dxfId="933" priority="64" stopIfTrue="1" operator="greaterThan">
      <formula>0.9999999</formula>
    </cfRule>
  </conditionalFormatting>
  <conditionalFormatting sqref="J7:J222">
    <cfRule type="cellIs" dxfId="932" priority="62" operator="greaterThan">
      <formula>100</formula>
    </cfRule>
  </conditionalFormatting>
  <conditionalFormatting sqref="X7:X193">
    <cfRule type="cellIs" dxfId="931" priority="61" operator="lessThan">
      <formula>1</formula>
    </cfRule>
  </conditionalFormatting>
  <conditionalFormatting sqref="X195">
    <cfRule type="cellIs" dxfId="930" priority="60" operator="lessThan">
      <formula>1</formula>
    </cfRule>
  </conditionalFormatting>
  <conditionalFormatting sqref="X197">
    <cfRule type="cellIs" dxfId="929" priority="59" operator="lessThan">
      <formula>1</formula>
    </cfRule>
  </conditionalFormatting>
  <conditionalFormatting sqref="X199:X201">
    <cfRule type="cellIs" dxfId="928" priority="58" operator="lessThan">
      <formula>1</formula>
    </cfRule>
  </conditionalFormatting>
  <conditionalFormatting sqref="X202">
    <cfRule type="cellIs" dxfId="927" priority="57" operator="lessThan">
      <formula>1</formula>
    </cfRule>
  </conditionalFormatting>
  <conditionalFormatting sqref="X205:X206">
    <cfRule type="cellIs" dxfId="926" priority="56" operator="lessThan">
      <formula>1</formula>
    </cfRule>
  </conditionalFormatting>
  <conditionalFormatting sqref="X208">
    <cfRule type="cellIs" dxfId="925" priority="55" operator="lessThan">
      <formula>1</formula>
    </cfRule>
  </conditionalFormatting>
  <conditionalFormatting sqref="X209">
    <cfRule type="cellIs" dxfId="924" priority="54" operator="lessThan">
      <formula>1</formula>
    </cfRule>
  </conditionalFormatting>
  <conditionalFormatting sqref="X212">
    <cfRule type="cellIs" dxfId="923" priority="53" operator="lessThan">
      <formula>1</formula>
    </cfRule>
  </conditionalFormatting>
  <conditionalFormatting sqref="X214">
    <cfRule type="cellIs" dxfId="922" priority="52" operator="lessThan">
      <formula>1</formula>
    </cfRule>
  </conditionalFormatting>
  <conditionalFormatting sqref="X218">
    <cfRule type="cellIs" dxfId="921" priority="51" operator="lessThan">
      <formula>1</formula>
    </cfRule>
  </conditionalFormatting>
  <conditionalFormatting sqref="X220">
    <cfRule type="cellIs" dxfId="920" priority="50" operator="lessThan">
      <formula>1</formula>
    </cfRule>
  </conditionalFormatting>
  <conditionalFormatting sqref="J223:J258">
    <cfRule type="cellIs" dxfId="919" priority="49" operator="greaterThan">
      <formula>100</formula>
    </cfRule>
  </conditionalFormatting>
  <conditionalFormatting sqref="X222:X223">
    <cfRule type="cellIs" dxfId="918" priority="48" operator="lessThan">
      <formula>1</formula>
    </cfRule>
  </conditionalFormatting>
  <conditionalFormatting sqref="Y224:Y225">
    <cfRule type="cellIs" dxfId="917" priority="46" stopIfTrue="1" operator="lessThan">
      <formula>-0.999999</formula>
    </cfRule>
    <cfRule type="cellIs" dxfId="916" priority="47" stopIfTrue="1" operator="greaterThan">
      <formula>0.9999999</formula>
    </cfRule>
  </conditionalFormatting>
  <conditionalFormatting sqref="X224">
    <cfRule type="cellIs" dxfId="915" priority="45" operator="lessThan">
      <formula>1</formula>
    </cfRule>
  </conditionalFormatting>
  <conditionalFormatting sqref="Y229:Y231">
    <cfRule type="cellIs" dxfId="914" priority="43" stopIfTrue="1" operator="lessThan">
      <formula>-0.999999</formula>
    </cfRule>
    <cfRule type="cellIs" dxfId="913" priority="44" stopIfTrue="1" operator="greaterThan">
      <formula>0.9999999</formula>
    </cfRule>
  </conditionalFormatting>
  <conditionalFormatting sqref="Y232:Y233">
    <cfRule type="cellIs" dxfId="912" priority="41" stopIfTrue="1" operator="lessThan">
      <formula>-0.999999</formula>
    </cfRule>
    <cfRule type="cellIs" dxfId="911" priority="42" stopIfTrue="1" operator="greaterThan">
      <formula>0.9999999</formula>
    </cfRule>
  </conditionalFormatting>
  <conditionalFormatting sqref="X232">
    <cfRule type="cellIs" dxfId="910" priority="40" operator="lessThan">
      <formula>1</formula>
    </cfRule>
  </conditionalFormatting>
  <conditionalFormatting sqref="Y234">
    <cfRule type="cellIs" dxfId="909" priority="38" stopIfTrue="1" operator="lessThan">
      <formula>-0.999999</formula>
    </cfRule>
    <cfRule type="cellIs" dxfId="908" priority="39" stopIfTrue="1" operator="greaterThan">
      <formula>0.9999999</formula>
    </cfRule>
  </conditionalFormatting>
  <conditionalFormatting sqref="X234">
    <cfRule type="cellIs" dxfId="907" priority="37" operator="lessThan">
      <formula>1</formula>
    </cfRule>
  </conditionalFormatting>
  <conditionalFormatting sqref="X235">
    <cfRule type="cellIs" dxfId="906" priority="34" operator="lessThan">
      <formula>1</formula>
    </cfRule>
  </conditionalFormatting>
  <conditionalFormatting sqref="X236">
    <cfRule type="cellIs" dxfId="905" priority="31" operator="lessThan">
      <formula>1</formula>
    </cfRule>
  </conditionalFormatting>
  <conditionalFormatting sqref="Y235:Y241">
    <cfRule type="cellIs" dxfId="904" priority="27" stopIfTrue="1" operator="lessThan">
      <formula>-0.999999</formula>
    </cfRule>
    <cfRule type="cellIs" dxfId="903" priority="28" stopIfTrue="1" operator="greaterThan">
      <formula>0.9999999</formula>
    </cfRule>
  </conditionalFormatting>
  <conditionalFormatting sqref="Y242:Y247">
    <cfRule type="cellIs" dxfId="902" priority="25" stopIfTrue="1" operator="lessThan">
      <formula>-0.999999</formula>
    </cfRule>
    <cfRule type="cellIs" dxfId="901" priority="26" stopIfTrue="1" operator="greaterThan">
      <formula>0.9999999</formula>
    </cfRule>
  </conditionalFormatting>
  <conditionalFormatting sqref="X242">
    <cfRule type="cellIs" dxfId="900" priority="24" operator="lessThan">
      <formula>1</formula>
    </cfRule>
  </conditionalFormatting>
  <conditionalFormatting sqref="X246:X247">
    <cfRule type="cellIs" dxfId="899" priority="23" operator="lessThan">
      <formula>1</formula>
    </cfRule>
  </conditionalFormatting>
  <conditionalFormatting sqref="Y249:Y252">
    <cfRule type="cellIs" dxfId="898" priority="21" stopIfTrue="1" operator="lessThan">
      <formula>-0.999999</formula>
    </cfRule>
    <cfRule type="cellIs" dxfId="897" priority="22" stopIfTrue="1" operator="greaterThan">
      <formula>0.9999999</formula>
    </cfRule>
  </conditionalFormatting>
  <conditionalFormatting sqref="Y253:Y255">
    <cfRule type="cellIs" dxfId="896" priority="19" stopIfTrue="1" operator="lessThan">
      <formula>-0.999999</formula>
    </cfRule>
    <cfRule type="cellIs" dxfId="895" priority="20" stopIfTrue="1" operator="greaterThan">
      <formula>0.9999999</formula>
    </cfRule>
  </conditionalFormatting>
  <conditionalFormatting sqref="Y256:Y257">
    <cfRule type="cellIs" dxfId="894" priority="17" stopIfTrue="1" operator="lessThan">
      <formula>-0.999999</formula>
    </cfRule>
    <cfRule type="cellIs" dxfId="893" priority="18" stopIfTrue="1" operator="greaterThan">
      <formula>0.9999999</formula>
    </cfRule>
  </conditionalFormatting>
  <conditionalFormatting sqref="X256">
    <cfRule type="cellIs" dxfId="892" priority="16" operator="lessThan">
      <formula>1</formula>
    </cfRule>
  </conditionalFormatting>
  <conditionalFormatting sqref="J259:J270">
    <cfRule type="cellIs" dxfId="891" priority="15" operator="greaterThan">
      <formula>100</formula>
    </cfRule>
  </conditionalFormatting>
  <conditionalFormatting sqref="Y259:Y263">
    <cfRule type="cellIs" dxfId="890" priority="13" stopIfTrue="1" operator="lessThan">
      <formula>-0.999999</formula>
    </cfRule>
    <cfRule type="cellIs" dxfId="889" priority="14" stopIfTrue="1" operator="greaterThan">
      <formula>0.9999999</formula>
    </cfRule>
  </conditionalFormatting>
  <conditionalFormatting sqref="X259:X269">
    <cfRule type="cellIs" dxfId="888" priority="12" operator="lessThan">
      <formula>1</formula>
    </cfRule>
  </conditionalFormatting>
  <conditionalFormatting sqref="X259:X269">
    <cfRule type="cellIs" dxfId="887" priority="11" operator="lessThan">
      <formula>1</formula>
    </cfRule>
  </conditionalFormatting>
  <conditionalFormatting sqref="Y264">
    <cfRule type="cellIs" dxfId="886" priority="9" stopIfTrue="1" operator="lessThan">
      <formula>-0.999999</formula>
    </cfRule>
    <cfRule type="cellIs" dxfId="885" priority="10" stopIfTrue="1" operator="greaterThan">
      <formula>0.9999999</formula>
    </cfRule>
  </conditionalFormatting>
  <conditionalFormatting sqref="Y265">
    <cfRule type="cellIs" dxfId="884" priority="7" stopIfTrue="1" operator="lessThan">
      <formula>-0.999999</formula>
    </cfRule>
    <cfRule type="cellIs" dxfId="883" priority="8" stopIfTrue="1" operator="greaterThan">
      <formula>0.9999999</formula>
    </cfRule>
  </conditionalFormatting>
  <conditionalFormatting sqref="Y266">
    <cfRule type="cellIs" dxfId="882" priority="5" stopIfTrue="1" operator="lessThan">
      <formula>-0.999999</formula>
    </cfRule>
    <cfRule type="cellIs" dxfId="881" priority="6" stopIfTrue="1" operator="greaterThan">
      <formula>0.9999999</formula>
    </cfRule>
  </conditionalFormatting>
  <conditionalFormatting sqref="Y267:Y269">
    <cfRule type="cellIs" dxfId="880" priority="3" stopIfTrue="1" operator="lessThan">
      <formula>-0.999999</formula>
    </cfRule>
    <cfRule type="cellIs" dxfId="879" priority="4" stopIfTrue="1" operator="greaterThan">
      <formula>0.9999999</formula>
    </cfRule>
  </conditionalFormatting>
  <conditionalFormatting sqref="Y258">
    <cfRule type="cellIs" dxfId="878" priority="1" stopIfTrue="1" operator="lessThan">
      <formula>-0.999999</formula>
    </cfRule>
    <cfRule type="cellIs" dxfId="877" priority="2" stopIfTrue="1" operator="greaterThan">
      <formula>0.9999999</formula>
    </cfRule>
  </conditionalFormatting>
  <pageMargins left="0.7" right="0.7" top="0.75" bottom="0.75" header="0.3" footer="0.3"/>
  <pageSetup orientation="portrait" verticalDpi="30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42"/>
  <dimension ref="A1:AA283"/>
  <sheetViews>
    <sheetView workbookViewId="0">
      <selection activeCell="J259" sqref="J259"/>
    </sheetView>
  </sheetViews>
  <sheetFormatPr baseColWidth="10" defaultRowHeight="15" x14ac:dyDescent="0.25"/>
  <cols>
    <col min="2" max="2" width="14.28515625" customWidth="1"/>
    <col min="3" max="3" width="11.42578125" hidden="1" customWidth="1"/>
    <col min="4" max="4" width="11.140625" hidden="1" customWidth="1"/>
    <col min="5" max="7" width="11.42578125" hidden="1" customWidth="1"/>
    <col min="8" max="12" width="11.42578125" customWidth="1"/>
    <col min="13" max="13" width="12.140625" customWidth="1"/>
    <col min="14" max="14" width="11.5703125" hidden="1" customWidth="1"/>
    <col min="15" max="15" width="9.28515625" bestFit="1" customWidth="1"/>
    <col min="16" max="16" width="14.28515625" customWidth="1"/>
    <col min="17" max="17" width="11.85546875" bestFit="1" customWidth="1"/>
    <col min="18" max="18" width="0" hidden="1" customWidth="1"/>
    <col min="19" max="19" width="12.28515625" customWidth="1"/>
    <col min="20" max="20" width="11.85546875" bestFit="1" customWidth="1"/>
    <col min="21" max="21" width="13.42578125" customWidth="1"/>
    <col min="22" max="22" width="12.85546875" bestFit="1" customWidth="1"/>
    <col min="23" max="23" width="12.42578125" customWidth="1"/>
    <col min="24" max="26" width="13.42578125" customWidth="1"/>
  </cols>
  <sheetData>
    <row r="1" spans="1:27" x14ac:dyDescent="0.25">
      <c r="B1" s="266" t="s">
        <v>0</v>
      </c>
      <c r="C1" s="266"/>
      <c r="D1" s="22">
        <f>H1</f>
        <v>18</v>
      </c>
      <c r="G1" s="1"/>
      <c r="H1" s="142">
        <v>18</v>
      </c>
      <c r="L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2" t="str">
        <f t="shared" ref="D2:D3" si="0">H2</f>
        <v>PEUMOS II</v>
      </c>
      <c r="G2" s="1"/>
      <c r="H2" s="125" t="s">
        <v>48</v>
      </c>
      <c r="L2" s="1"/>
      <c r="S2" s="1"/>
      <c r="T2" s="1"/>
      <c r="U2" s="1"/>
      <c r="V2" s="1"/>
      <c r="W2" s="1"/>
    </row>
    <row r="3" spans="1:27" ht="15.75" thickBot="1" x14ac:dyDescent="0.3">
      <c r="A3" s="172" t="s">
        <v>138</v>
      </c>
      <c r="B3" s="269" t="s">
        <v>2</v>
      </c>
      <c r="C3" s="269"/>
      <c r="D3" s="22" t="str">
        <f t="shared" si="0"/>
        <v>RAQUEL OPAZO PALMA</v>
      </c>
      <c r="G3" s="1"/>
      <c r="H3" s="145" t="s">
        <v>95</v>
      </c>
      <c r="I3" s="3"/>
      <c r="J3" s="3"/>
      <c r="L3" s="1"/>
      <c r="S3" s="82"/>
      <c r="T3" s="1"/>
      <c r="U3" s="1"/>
      <c r="V3" s="1"/>
      <c r="W3" s="1"/>
    </row>
    <row r="4" spans="1:27" ht="19.5" customHeight="1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1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1"/>
        <v>0</v>
      </c>
      <c r="V8" s="21">
        <f>Y7</f>
        <v>0</v>
      </c>
      <c r="W8" s="21">
        <f t="shared" ref="W8:W71" si="2">U8+V8</f>
        <v>0</v>
      </c>
      <c r="X8" s="20">
        <v>0</v>
      </c>
      <c r="Y8" s="21">
        <f t="shared" ref="Y8:Y71" si="3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1"/>
        <v>0</v>
      </c>
      <c r="V9" s="21">
        <f t="shared" ref="V9:V72" si="4">Y8</f>
        <v>0</v>
      </c>
      <c r="W9" s="21">
        <f t="shared" si="2"/>
        <v>0</v>
      </c>
      <c r="X9" s="20">
        <v>0</v>
      </c>
      <c r="Y9" s="21">
        <f t="shared" si="3"/>
        <v>0</v>
      </c>
      <c r="AA9">
        <f t="shared" ref="AA9:AA72" si="5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1"/>
        <v>0</v>
      </c>
      <c r="V10" s="21">
        <f t="shared" si="4"/>
        <v>0</v>
      </c>
      <c r="W10" s="21">
        <f t="shared" si="2"/>
        <v>0</v>
      </c>
      <c r="X10" s="20">
        <v>0</v>
      </c>
      <c r="Y10" s="21">
        <f t="shared" si="3"/>
        <v>0</v>
      </c>
      <c r="AA10">
        <f t="shared" si="5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1"/>
        <v>0</v>
      </c>
      <c r="V11" s="21">
        <f t="shared" si="4"/>
        <v>0</v>
      </c>
      <c r="W11" s="21">
        <f t="shared" si="2"/>
        <v>0</v>
      </c>
      <c r="X11" s="20">
        <v>0</v>
      </c>
      <c r="Y11" s="21">
        <f t="shared" si="3"/>
        <v>0</v>
      </c>
      <c r="AA11">
        <f t="shared" si="5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1"/>
        <v>0</v>
      </c>
      <c r="V12" s="21">
        <f t="shared" si="4"/>
        <v>0</v>
      </c>
      <c r="W12" s="21">
        <f t="shared" si="2"/>
        <v>0</v>
      </c>
      <c r="X12" s="20">
        <v>0</v>
      </c>
      <c r="Y12" s="21">
        <f t="shared" si="3"/>
        <v>0</v>
      </c>
      <c r="AA12">
        <f t="shared" si="5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1"/>
        <v>0</v>
      </c>
      <c r="V13" s="21">
        <f t="shared" si="4"/>
        <v>0</v>
      </c>
      <c r="W13" s="21">
        <f t="shared" si="2"/>
        <v>0</v>
      </c>
      <c r="X13" s="20">
        <v>0</v>
      </c>
      <c r="Y13" s="21">
        <f t="shared" si="3"/>
        <v>0</v>
      </c>
      <c r="AA13">
        <f t="shared" si="5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1"/>
        <v>0</v>
      </c>
      <c r="V14" s="21">
        <f t="shared" si="4"/>
        <v>0</v>
      </c>
      <c r="W14" s="21">
        <f t="shared" si="2"/>
        <v>0</v>
      </c>
      <c r="X14" s="20">
        <v>0</v>
      </c>
      <c r="Y14" s="21">
        <f t="shared" si="3"/>
        <v>0</v>
      </c>
      <c r="AA14">
        <f t="shared" si="5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1"/>
        <v>0</v>
      </c>
      <c r="V15" s="21">
        <f t="shared" si="4"/>
        <v>0</v>
      </c>
      <c r="W15" s="21">
        <f t="shared" si="2"/>
        <v>0</v>
      </c>
      <c r="X15" s="20">
        <v>0</v>
      </c>
      <c r="Y15" s="21">
        <f t="shared" si="3"/>
        <v>0</v>
      </c>
      <c r="AA15">
        <f t="shared" si="5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1"/>
        <v>0</v>
      </c>
      <c r="V16" s="21">
        <f t="shared" si="4"/>
        <v>0</v>
      </c>
      <c r="W16" s="21">
        <f t="shared" si="2"/>
        <v>0</v>
      </c>
      <c r="X16" s="20">
        <v>0</v>
      </c>
      <c r="Y16" s="21">
        <f t="shared" si="3"/>
        <v>0</v>
      </c>
      <c r="AA16">
        <f t="shared" si="5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1"/>
        <v>0</v>
      </c>
      <c r="V17" s="21">
        <f t="shared" si="4"/>
        <v>0</v>
      </c>
      <c r="W17" s="21">
        <f t="shared" si="2"/>
        <v>0</v>
      </c>
      <c r="X17" s="20">
        <v>0</v>
      </c>
      <c r="Y17" s="21">
        <f t="shared" si="3"/>
        <v>0</v>
      </c>
      <c r="AA17">
        <f t="shared" si="5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1"/>
        <v>0</v>
      </c>
      <c r="V18" s="21">
        <f t="shared" si="4"/>
        <v>0</v>
      </c>
      <c r="W18" s="21">
        <f t="shared" si="2"/>
        <v>0</v>
      </c>
      <c r="X18" s="20">
        <v>0</v>
      </c>
      <c r="Y18" s="21">
        <f t="shared" si="3"/>
        <v>0</v>
      </c>
      <c r="AA18">
        <f t="shared" si="5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1"/>
        <v>0</v>
      </c>
      <c r="V19" s="21">
        <f t="shared" si="4"/>
        <v>0</v>
      </c>
      <c r="W19" s="21">
        <f t="shared" si="2"/>
        <v>0</v>
      </c>
      <c r="X19" s="20">
        <v>0</v>
      </c>
      <c r="Y19" s="21">
        <f t="shared" si="3"/>
        <v>0</v>
      </c>
      <c r="AA19">
        <f t="shared" si="5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1"/>
        <v>0</v>
      </c>
      <c r="V20" s="21">
        <f t="shared" si="4"/>
        <v>0</v>
      </c>
      <c r="W20" s="21">
        <f t="shared" si="2"/>
        <v>0</v>
      </c>
      <c r="X20" s="20">
        <v>0</v>
      </c>
      <c r="Y20" s="21">
        <f t="shared" si="3"/>
        <v>0</v>
      </c>
      <c r="AA20">
        <f t="shared" si="5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1"/>
        <v>0</v>
      </c>
      <c r="V21" s="21">
        <f t="shared" si="4"/>
        <v>0</v>
      </c>
      <c r="W21" s="21">
        <f t="shared" si="2"/>
        <v>0</v>
      </c>
      <c r="X21" s="20">
        <v>0</v>
      </c>
      <c r="Y21" s="21">
        <f t="shared" si="3"/>
        <v>0</v>
      </c>
      <c r="AA21">
        <f t="shared" si="5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1"/>
        <v>0</v>
      </c>
      <c r="V22" s="21">
        <f t="shared" si="4"/>
        <v>0</v>
      </c>
      <c r="W22" s="21">
        <f t="shared" si="2"/>
        <v>0</v>
      </c>
      <c r="X22" s="20">
        <v>0</v>
      </c>
      <c r="Y22" s="21">
        <f t="shared" si="3"/>
        <v>0</v>
      </c>
      <c r="AA22">
        <f t="shared" si="5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1"/>
        <v>0</v>
      </c>
      <c r="V23" s="21">
        <f t="shared" si="4"/>
        <v>0</v>
      </c>
      <c r="W23" s="21">
        <f t="shared" si="2"/>
        <v>0</v>
      </c>
      <c r="X23" s="20">
        <v>0</v>
      </c>
      <c r="Y23" s="21">
        <f t="shared" si="3"/>
        <v>0</v>
      </c>
      <c r="AA23">
        <f t="shared" si="5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1"/>
        <v>0</v>
      </c>
      <c r="V24" s="21">
        <f t="shared" si="4"/>
        <v>0</v>
      </c>
      <c r="W24" s="21">
        <f t="shared" si="2"/>
        <v>0</v>
      </c>
      <c r="X24" s="20">
        <v>0</v>
      </c>
      <c r="Y24" s="21">
        <f t="shared" si="3"/>
        <v>0</v>
      </c>
      <c r="AA24">
        <f t="shared" si="5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1"/>
        <v>0</v>
      </c>
      <c r="V25" s="21">
        <f t="shared" si="4"/>
        <v>0</v>
      </c>
      <c r="W25" s="21">
        <f t="shared" si="2"/>
        <v>0</v>
      </c>
      <c r="X25" s="20">
        <v>0</v>
      </c>
      <c r="Y25" s="21">
        <f t="shared" si="3"/>
        <v>0</v>
      </c>
      <c r="AA25">
        <f t="shared" si="5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1"/>
        <v>0</v>
      </c>
      <c r="V26" s="21">
        <f t="shared" si="4"/>
        <v>0</v>
      </c>
      <c r="W26" s="21">
        <f t="shared" si="2"/>
        <v>0</v>
      </c>
      <c r="X26" s="20">
        <v>0</v>
      </c>
      <c r="Y26" s="21">
        <f t="shared" si="3"/>
        <v>0</v>
      </c>
      <c r="AA26">
        <f t="shared" si="5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1"/>
        <v>0</v>
      </c>
      <c r="V27" s="21">
        <f t="shared" si="4"/>
        <v>0</v>
      </c>
      <c r="W27" s="21">
        <f t="shared" si="2"/>
        <v>0</v>
      </c>
      <c r="X27" s="20">
        <v>0</v>
      </c>
      <c r="Y27" s="21">
        <f t="shared" si="3"/>
        <v>0</v>
      </c>
      <c r="AA27">
        <f t="shared" si="5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1"/>
        <v>0</v>
      </c>
      <c r="V28" s="21">
        <f t="shared" si="4"/>
        <v>0</v>
      </c>
      <c r="W28" s="21">
        <f t="shared" si="2"/>
        <v>0</v>
      </c>
      <c r="X28" s="20">
        <v>0</v>
      </c>
      <c r="Y28" s="21">
        <f t="shared" si="3"/>
        <v>0</v>
      </c>
      <c r="AA28">
        <f t="shared" si="5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1"/>
        <v>0</v>
      </c>
      <c r="V29" s="21">
        <f t="shared" si="4"/>
        <v>0</v>
      </c>
      <c r="W29" s="21">
        <f t="shared" si="2"/>
        <v>0</v>
      </c>
      <c r="X29" s="20">
        <v>0</v>
      </c>
      <c r="Y29" s="21">
        <f t="shared" si="3"/>
        <v>0</v>
      </c>
      <c r="AA29">
        <f t="shared" si="5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1"/>
        <v>0</v>
      </c>
      <c r="V30" s="21">
        <f t="shared" si="4"/>
        <v>0</v>
      </c>
      <c r="W30" s="21">
        <f t="shared" si="2"/>
        <v>0</v>
      </c>
      <c r="X30" s="20">
        <v>0</v>
      </c>
      <c r="Y30" s="21">
        <f t="shared" si="3"/>
        <v>0</v>
      </c>
      <c r="AA30">
        <f t="shared" si="5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1"/>
        <v>0</v>
      </c>
      <c r="V31" s="21">
        <f t="shared" si="4"/>
        <v>0</v>
      </c>
      <c r="W31" s="21">
        <f t="shared" si="2"/>
        <v>0</v>
      </c>
      <c r="X31" s="20">
        <v>0</v>
      </c>
      <c r="Y31" s="21">
        <f t="shared" si="3"/>
        <v>0</v>
      </c>
      <c r="AA31">
        <f t="shared" si="5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1"/>
        <v>0</v>
      </c>
      <c r="V32" s="21">
        <f t="shared" si="4"/>
        <v>0</v>
      </c>
      <c r="W32" s="21">
        <f t="shared" si="2"/>
        <v>0</v>
      </c>
      <c r="X32" s="20">
        <v>0</v>
      </c>
      <c r="Y32" s="21">
        <f t="shared" si="3"/>
        <v>0</v>
      </c>
      <c r="AA32">
        <f t="shared" si="5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1"/>
        <v>0</v>
      </c>
      <c r="V33" s="21">
        <f t="shared" si="4"/>
        <v>0</v>
      </c>
      <c r="W33" s="21">
        <f t="shared" si="2"/>
        <v>0</v>
      </c>
      <c r="X33" s="20">
        <v>0</v>
      </c>
      <c r="Y33" s="21">
        <f t="shared" si="3"/>
        <v>0</v>
      </c>
      <c r="AA33">
        <f t="shared" si="5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1"/>
        <v>0</v>
      </c>
      <c r="V34" s="21">
        <f t="shared" si="4"/>
        <v>0</v>
      </c>
      <c r="W34" s="21">
        <f t="shared" si="2"/>
        <v>0</v>
      </c>
      <c r="X34" s="20">
        <v>0</v>
      </c>
      <c r="Y34" s="21">
        <f t="shared" si="3"/>
        <v>0</v>
      </c>
      <c r="AA34">
        <f t="shared" si="5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1"/>
        <v>0</v>
      </c>
      <c r="V35" s="21">
        <f t="shared" si="4"/>
        <v>0</v>
      </c>
      <c r="W35" s="21">
        <f t="shared" si="2"/>
        <v>0</v>
      </c>
      <c r="X35" s="20">
        <v>0</v>
      </c>
      <c r="Y35" s="21">
        <f t="shared" si="3"/>
        <v>0</v>
      </c>
      <c r="AA35">
        <f t="shared" si="5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1"/>
        <v>0</v>
      </c>
      <c r="V36" s="21">
        <f t="shared" si="4"/>
        <v>0</v>
      </c>
      <c r="W36" s="21">
        <f t="shared" si="2"/>
        <v>0</v>
      </c>
      <c r="X36" s="20">
        <v>0</v>
      </c>
      <c r="Y36" s="21">
        <f t="shared" si="3"/>
        <v>0</v>
      </c>
      <c r="AA36">
        <f t="shared" si="5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1"/>
        <v>0</v>
      </c>
      <c r="V37" s="21">
        <f t="shared" si="4"/>
        <v>0</v>
      </c>
      <c r="W37" s="21">
        <f t="shared" si="2"/>
        <v>0</v>
      </c>
      <c r="X37" s="20">
        <v>0</v>
      </c>
      <c r="Y37" s="21">
        <f t="shared" si="3"/>
        <v>0</v>
      </c>
      <c r="AA37">
        <f t="shared" si="5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1"/>
        <v>0</v>
      </c>
      <c r="V38" s="21">
        <f t="shared" si="4"/>
        <v>0</v>
      </c>
      <c r="W38" s="21">
        <f t="shared" si="2"/>
        <v>0</v>
      </c>
      <c r="X38" s="20">
        <v>0</v>
      </c>
      <c r="Y38" s="21">
        <f t="shared" si="3"/>
        <v>0</v>
      </c>
      <c r="AA38">
        <f t="shared" si="5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6">G39+L39+M39+R39+S39</f>
        <v>0</v>
      </c>
      <c r="V39" s="21">
        <f t="shared" si="4"/>
        <v>0</v>
      </c>
      <c r="W39" s="21">
        <f t="shared" si="2"/>
        <v>0</v>
      </c>
      <c r="X39" s="20">
        <v>0</v>
      </c>
      <c r="Y39" s="21">
        <f t="shared" si="3"/>
        <v>0</v>
      </c>
      <c r="AA39">
        <f t="shared" si="5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6"/>
        <v>0</v>
      </c>
      <c r="V40" s="21">
        <f t="shared" si="4"/>
        <v>0</v>
      </c>
      <c r="W40" s="21">
        <f t="shared" si="2"/>
        <v>0</v>
      </c>
      <c r="X40" s="20">
        <v>0</v>
      </c>
      <c r="Y40" s="21">
        <f t="shared" si="3"/>
        <v>0</v>
      </c>
      <c r="AA40">
        <f t="shared" si="5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6"/>
        <v>0</v>
      </c>
      <c r="V41" s="21">
        <f t="shared" si="4"/>
        <v>0</v>
      </c>
      <c r="W41" s="21">
        <f t="shared" si="2"/>
        <v>0</v>
      </c>
      <c r="X41" s="20">
        <v>0</v>
      </c>
      <c r="Y41" s="21">
        <f t="shared" si="3"/>
        <v>0</v>
      </c>
      <c r="AA41">
        <f t="shared" si="5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6"/>
        <v>0</v>
      </c>
      <c r="V42" s="21">
        <f t="shared" si="4"/>
        <v>0</v>
      </c>
      <c r="W42" s="21">
        <f t="shared" si="2"/>
        <v>0</v>
      </c>
      <c r="X42" s="20">
        <v>0</v>
      </c>
      <c r="Y42" s="21">
        <f t="shared" si="3"/>
        <v>0</v>
      </c>
      <c r="AA42">
        <f t="shared" si="5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6"/>
        <v>0</v>
      </c>
      <c r="V43" s="21">
        <f t="shared" si="4"/>
        <v>0</v>
      </c>
      <c r="W43" s="21">
        <f t="shared" si="2"/>
        <v>0</v>
      </c>
      <c r="X43" s="20">
        <v>0</v>
      </c>
      <c r="Y43" s="21">
        <f t="shared" si="3"/>
        <v>0</v>
      </c>
      <c r="AA43">
        <f t="shared" si="5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6"/>
        <v>0</v>
      </c>
      <c r="V44" s="21">
        <f t="shared" si="4"/>
        <v>0</v>
      </c>
      <c r="W44" s="21">
        <f t="shared" si="2"/>
        <v>0</v>
      </c>
      <c r="X44" s="20">
        <v>0</v>
      </c>
      <c r="Y44" s="21">
        <f t="shared" si="3"/>
        <v>0</v>
      </c>
      <c r="AA44">
        <f t="shared" si="5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6"/>
        <v>0</v>
      </c>
      <c r="V45" s="21">
        <f t="shared" si="4"/>
        <v>0</v>
      </c>
      <c r="W45" s="21">
        <f t="shared" si="2"/>
        <v>0</v>
      </c>
      <c r="X45" s="20">
        <v>0</v>
      </c>
      <c r="Y45" s="21">
        <f t="shared" si="3"/>
        <v>0</v>
      </c>
      <c r="AA45">
        <f t="shared" si="5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6"/>
        <v>0</v>
      </c>
      <c r="V46" s="21">
        <f t="shared" si="4"/>
        <v>0</v>
      </c>
      <c r="W46" s="21">
        <f t="shared" si="2"/>
        <v>0</v>
      </c>
      <c r="X46" s="20">
        <v>0</v>
      </c>
      <c r="Y46" s="21">
        <f t="shared" si="3"/>
        <v>0</v>
      </c>
      <c r="AA46">
        <f t="shared" si="5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6"/>
        <v>0</v>
      </c>
      <c r="V47" s="21">
        <f t="shared" si="4"/>
        <v>0</v>
      </c>
      <c r="W47" s="21">
        <f t="shared" si="2"/>
        <v>0</v>
      </c>
      <c r="X47" s="20">
        <v>0</v>
      </c>
      <c r="Y47" s="21">
        <f t="shared" si="3"/>
        <v>0</v>
      </c>
      <c r="AA47">
        <f t="shared" si="5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6"/>
        <v>0</v>
      </c>
      <c r="V48" s="21">
        <f t="shared" si="4"/>
        <v>0</v>
      </c>
      <c r="W48" s="21">
        <f t="shared" si="2"/>
        <v>0</v>
      </c>
      <c r="X48" s="20">
        <v>0</v>
      </c>
      <c r="Y48" s="21">
        <f t="shared" si="3"/>
        <v>0</v>
      </c>
      <c r="AA48">
        <f t="shared" si="5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6"/>
        <v>0</v>
      </c>
      <c r="V49" s="21">
        <f t="shared" si="4"/>
        <v>0</v>
      </c>
      <c r="W49" s="21">
        <f t="shared" si="2"/>
        <v>0</v>
      </c>
      <c r="X49" s="20">
        <v>0</v>
      </c>
      <c r="Y49" s="21">
        <f t="shared" si="3"/>
        <v>0</v>
      </c>
      <c r="AA49">
        <f t="shared" si="5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6"/>
        <v>0</v>
      </c>
      <c r="V50" s="21">
        <f t="shared" si="4"/>
        <v>0</v>
      </c>
      <c r="W50" s="21">
        <f t="shared" si="2"/>
        <v>0</v>
      </c>
      <c r="X50" s="20">
        <v>0</v>
      </c>
      <c r="Y50" s="21">
        <f t="shared" si="3"/>
        <v>0</v>
      </c>
      <c r="AA50">
        <f t="shared" si="5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6"/>
        <v>0</v>
      </c>
      <c r="V51" s="21">
        <f t="shared" si="4"/>
        <v>0</v>
      </c>
      <c r="W51" s="21">
        <f t="shared" si="2"/>
        <v>0</v>
      </c>
      <c r="X51" s="20">
        <v>0</v>
      </c>
      <c r="Y51" s="21">
        <f t="shared" si="3"/>
        <v>0</v>
      </c>
      <c r="AA51">
        <f t="shared" si="5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6"/>
        <v>0</v>
      </c>
      <c r="V52" s="21">
        <f t="shared" si="4"/>
        <v>0</v>
      </c>
      <c r="W52" s="21">
        <f t="shared" si="2"/>
        <v>0</v>
      </c>
      <c r="X52" s="20">
        <v>0</v>
      </c>
      <c r="Y52" s="21">
        <f t="shared" si="3"/>
        <v>0</v>
      </c>
      <c r="AA52">
        <f t="shared" si="5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6"/>
        <v>0</v>
      </c>
      <c r="V53" s="21">
        <f t="shared" si="4"/>
        <v>0</v>
      </c>
      <c r="W53" s="21">
        <f t="shared" si="2"/>
        <v>0</v>
      </c>
      <c r="X53" s="20">
        <v>0</v>
      </c>
      <c r="Y53" s="21">
        <f t="shared" si="3"/>
        <v>0</v>
      </c>
      <c r="AA53">
        <f t="shared" si="5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6"/>
        <v>0</v>
      </c>
      <c r="V54" s="21">
        <f t="shared" si="4"/>
        <v>0</v>
      </c>
      <c r="W54" s="21">
        <f t="shared" si="2"/>
        <v>0</v>
      </c>
      <c r="X54" s="20">
        <v>0</v>
      </c>
      <c r="Y54" s="21">
        <f t="shared" si="3"/>
        <v>0</v>
      </c>
      <c r="AA54">
        <f t="shared" si="5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6"/>
        <v>0</v>
      </c>
      <c r="V55" s="21">
        <f t="shared" si="4"/>
        <v>0</v>
      </c>
      <c r="W55" s="21">
        <f t="shared" si="2"/>
        <v>0</v>
      </c>
      <c r="X55" s="20">
        <v>0</v>
      </c>
      <c r="Y55" s="21">
        <f t="shared" si="3"/>
        <v>0</v>
      </c>
      <c r="AA55">
        <f t="shared" si="5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6"/>
        <v>0</v>
      </c>
      <c r="V56" s="21">
        <f t="shared" si="4"/>
        <v>0</v>
      </c>
      <c r="W56" s="21">
        <f t="shared" si="2"/>
        <v>0</v>
      </c>
      <c r="X56" s="20">
        <v>0</v>
      </c>
      <c r="Y56" s="21">
        <f t="shared" si="3"/>
        <v>0</v>
      </c>
      <c r="AA56">
        <f t="shared" si="5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6"/>
        <v>0</v>
      </c>
      <c r="V57" s="21">
        <f t="shared" si="4"/>
        <v>0</v>
      </c>
      <c r="W57" s="21">
        <f t="shared" si="2"/>
        <v>0</v>
      </c>
      <c r="X57" s="20">
        <v>0</v>
      </c>
      <c r="Y57" s="21">
        <f t="shared" si="3"/>
        <v>0</v>
      </c>
      <c r="AA57">
        <f t="shared" si="5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6"/>
        <v>0</v>
      </c>
      <c r="V58" s="21">
        <f t="shared" si="4"/>
        <v>0</v>
      </c>
      <c r="W58" s="21">
        <f t="shared" si="2"/>
        <v>0</v>
      </c>
      <c r="X58" s="20">
        <v>0</v>
      </c>
      <c r="Y58" s="21">
        <f t="shared" si="3"/>
        <v>0</v>
      </c>
      <c r="AA58">
        <f t="shared" si="5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6"/>
        <v>0</v>
      </c>
      <c r="V59" s="21">
        <f t="shared" si="4"/>
        <v>0</v>
      </c>
      <c r="W59" s="21">
        <f t="shared" si="2"/>
        <v>0</v>
      </c>
      <c r="X59" s="20">
        <v>0</v>
      </c>
      <c r="Y59" s="21">
        <f t="shared" si="3"/>
        <v>0</v>
      </c>
      <c r="AA59">
        <f t="shared" si="5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6"/>
        <v>0</v>
      </c>
      <c r="V60" s="21">
        <f t="shared" si="4"/>
        <v>0</v>
      </c>
      <c r="W60" s="21">
        <f t="shared" si="2"/>
        <v>0</v>
      </c>
      <c r="X60" s="20">
        <v>0</v>
      </c>
      <c r="Y60" s="21">
        <f t="shared" si="3"/>
        <v>0</v>
      </c>
      <c r="AA60">
        <f t="shared" si="5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6"/>
        <v>0</v>
      </c>
      <c r="V61" s="21">
        <f t="shared" si="4"/>
        <v>0</v>
      </c>
      <c r="W61" s="21">
        <f t="shared" si="2"/>
        <v>0</v>
      </c>
      <c r="X61" s="20">
        <v>0</v>
      </c>
      <c r="Y61" s="21">
        <f t="shared" si="3"/>
        <v>0</v>
      </c>
      <c r="AA61">
        <f t="shared" si="5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6"/>
        <v>0</v>
      </c>
      <c r="V62" s="21">
        <f t="shared" si="4"/>
        <v>0</v>
      </c>
      <c r="W62" s="21">
        <f t="shared" si="2"/>
        <v>0</v>
      </c>
      <c r="X62" s="20">
        <v>0</v>
      </c>
      <c r="Y62" s="21">
        <f t="shared" si="3"/>
        <v>0</v>
      </c>
      <c r="AA62">
        <f t="shared" si="5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6"/>
        <v>0</v>
      </c>
      <c r="V63" s="21">
        <f t="shared" si="4"/>
        <v>0</v>
      </c>
      <c r="W63" s="21">
        <f t="shared" si="2"/>
        <v>0</v>
      </c>
      <c r="X63" s="20">
        <v>0</v>
      </c>
      <c r="Y63" s="21">
        <f t="shared" si="3"/>
        <v>0</v>
      </c>
      <c r="AA63">
        <f t="shared" si="5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6"/>
        <v>0</v>
      </c>
      <c r="V64" s="21">
        <f t="shared" si="4"/>
        <v>0</v>
      </c>
      <c r="W64" s="21">
        <f t="shared" si="2"/>
        <v>0</v>
      </c>
      <c r="X64" s="20">
        <v>0</v>
      </c>
      <c r="Y64" s="21">
        <f t="shared" si="3"/>
        <v>0</v>
      </c>
      <c r="AA64">
        <f t="shared" si="5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6"/>
        <v>0</v>
      </c>
      <c r="V65" s="21">
        <f t="shared" si="4"/>
        <v>0</v>
      </c>
      <c r="W65" s="21">
        <f t="shared" si="2"/>
        <v>0</v>
      </c>
      <c r="X65" s="20">
        <v>0</v>
      </c>
      <c r="Y65" s="21">
        <f t="shared" si="3"/>
        <v>0</v>
      </c>
      <c r="AA65">
        <f t="shared" si="5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6"/>
        <v>0</v>
      </c>
      <c r="V66" s="21">
        <f t="shared" si="4"/>
        <v>0</v>
      </c>
      <c r="W66" s="21">
        <f t="shared" si="2"/>
        <v>0</v>
      </c>
      <c r="X66" s="20">
        <v>0</v>
      </c>
      <c r="Y66" s="21">
        <f t="shared" si="3"/>
        <v>0</v>
      </c>
      <c r="AA66">
        <f t="shared" si="5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6"/>
        <v>0</v>
      </c>
      <c r="V67" s="21">
        <f t="shared" si="4"/>
        <v>0</v>
      </c>
      <c r="W67" s="21">
        <f t="shared" si="2"/>
        <v>0</v>
      </c>
      <c r="X67" s="20">
        <v>0</v>
      </c>
      <c r="Y67" s="21">
        <f t="shared" si="3"/>
        <v>0</v>
      </c>
      <c r="AA67">
        <f t="shared" si="5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6"/>
        <v>0</v>
      </c>
      <c r="V68" s="21">
        <f t="shared" si="4"/>
        <v>0</v>
      </c>
      <c r="W68" s="21">
        <f t="shared" si="2"/>
        <v>0</v>
      </c>
      <c r="X68" s="20">
        <v>0</v>
      </c>
      <c r="Y68" s="21">
        <f t="shared" si="3"/>
        <v>0</v>
      </c>
      <c r="AA68">
        <f t="shared" si="5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6"/>
        <v>0</v>
      </c>
      <c r="V69" s="21">
        <f t="shared" si="4"/>
        <v>0</v>
      </c>
      <c r="W69" s="21">
        <f t="shared" si="2"/>
        <v>0</v>
      </c>
      <c r="X69" s="20">
        <v>0</v>
      </c>
      <c r="Y69" s="21">
        <f t="shared" si="3"/>
        <v>0</v>
      </c>
      <c r="AA69">
        <f t="shared" si="5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6"/>
        <v>0</v>
      </c>
      <c r="V70" s="21">
        <f t="shared" si="4"/>
        <v>0</v>
      </c>
      <c r="W70" s="21">
        <f t="shared" si="2"/>
        <v>0</v>
      </c>
      <c r="X70" s="20">
        <v>0</v>
      </c>
      <c r="Y70" s="21">
        <f t="shared" si="3"/>
        <v>0</v>
      </c>
      <c r="AA70">
        <f t="shared" si="5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7" si="7">G71+L71+M71+R71+S71</f>
        <v>0</v>
      </c>
      <c r="V71" s="21">
        <f t="shared" si="4"/>
        <v>0</v>
      </c>
      <c r="W71" s="21">
        <f t="shared" si="2"/>
        <v>0</v>
      </c>
      <c r="X71" s="20">
        <v>0</v>
      </c>
      <c r="Y71" s="21">
        <f t="shared" si="3"/>
        <v>0</v>
      </c>
      <c r="AA71">
        <f t="shared" si="5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7"/>
        <v>0</v>
      </c>
      <c r="V72" s="21">
        <f t="shared" si="4"/>
        <v>0</v>
      </c>
      <c r="W72" s="21">
        <f t="shared" ref="W72:W135" si="8">U72+V72</f>
        <v>0</v>
      </c>
      <c r="X72" s="20">
        <v>0</v>
      </c>
      <c r="Y72" s="21">
        <f t="shared" ref="Y72:Y135" si="9">W72-X72</f>
        <v>0</v>
      </c>
      <c r="AA72">
        <f t="shared" si="5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7"/>
        <v>0</v>
      </c>
      <c r="V73" s="21">
        <f t="shared" ref="V73:V136" si="10">Y72</f>
        <v>0</v>
      </c>
      <c r="W73" s="21">
        <f t="shared" si="8"/>
        <v>0</v>
      </c>
      <c r="X73" s="20">
        <v>0</v>
      </c>
      <c r="Y73" s="21">
        <f t="shared" si="9"/>
        <v>0</v>
      </c>
      <c r="AA73">
        <f t="shared" ref="AA73:AA136" si="11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7"/>
        <v>0</v>
      </c>
      <c r="V74" s="21">
        <f t="shared" si="10"/>
        <v>0</v>
      </c>
      <c r="W74" s="21">
        <f t="shared" si="8"/>
        <v>0</v>
      </c>
      <c r="X74" s="20">
        <v>0</v>
      </c>
      <c r="Y74" s="21">
        <f t="shared" si="9"/>
        <v>0</v>
      </c>
      <c r="AA74">
        <f t="shared" si="11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7"/>
        <v>0</v>
      </c>
      <c r="V75" s="21">
        <f t="shared" si="10"/>
        <v>0</v>
      </c>
      <c r="W75" s="21">
        <f t="shared" si="8"/>
        <v>0</v>
      </c>
      <c r="X75" s="20">
        <v>0</v>
      </c>
      <c r="Y75" s="21">
        <f t="shared" si="9"/>
        <v>0</v>
      </c>
      <c r="AA75">
        <f t="shared" si="11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7"/>
        <v>0</v>
      </c>
      <c r="V76" s="21">
        <f t="shared" si="10"/>
        <v>0</v>
      </c>
      <c r="W76" s="21">
        <f t="shared" si="8"/>
        <v>0</v>
      </c>
      <c r="X76" s="20">
        <v>0</v>
      </c>
      <c r="Y76" s="21">
        <f t="shared" si="9"/>
        <v>0</v>
      </c>
      <c r="AA76">
        <f t="shared" si="11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7"/>
        <v>0</v>
      </c>
      <c r="V77" s="21">
        <f t="shared" si="10"/>
        <v>0</v>
      </c>
      <c r="W77" s="21">
        <f t="shared" si="8"/>
        <v>0</v>
      </c>
      <c r="X77" s="20">
        <v>0</v>
      </c>
      <c r="Y77" s="21">
        <f t="shared" si="9"/>
        <v>0</v>
      </c>
      <c r="AA77">
        <f t="shared" si="11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7"/>
        <v>0</v>
      </c>
      <c r="V78" s="21">
        <f t="shared" si="10"/>
        <v>0</v>
      </c>
      <c r="W78" s="21">
        <f t="shared" si="8"/>
        <v>0</v>
      </c>
      <c r="X78" s="20">
        <v>0</v>
      </c>
      <c r="Y78" s="21">
        <f t="shared" si="9"/>
        <v>0</v>
      </c>
      <c r="AA78">
        <f t="shared" si="11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7"/>
        <v>0</v>
      </c>
      <c r="V79" s="21">
        <f t="shared" si="10"/>
        <v>0</v>
      </c>
      <c r="W79" s="21">
        <f t="shared" si="8"/>
        <v>0</v>
      </c>
      <c r="X79" s="20">
        <v>0</v>
      </c>
      <c r="Y79" s="21">
        <f t="shared" si="9"/>
        <v>0</v>
      </c>
      <c r="AA79">
        <f t="shared" si="11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7"/>
        <v>0</v>
      </c>
      <c r="V80" s="21">
        <f t="shared" si="10"/>
        <v>0</v>
      </c>
      <c r="W80" s="21">
        <f t="shared" si="8"/>
        <v>0</v>
      </c>
      <c r="X80" s="20">
        <v>0</v>
      </c>
      <c r="Y80" s="21">
        <f t="shared" si="9"/>
        <v>0</v>
      </c>
      <c r="AA80">
        <f t="shared" si="11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7"/>
        <v>0</v>
      </c>
      <c r="V81" s="21">
        <f t="shared" si="10"/>
        <v>0</v>
      </c>
      <c r="W81" s="21">
        <f t="shared" si="8"/>
        <v>0</v>
      </c>
      <c r="X81" s="20">
        <v>0</v>
      </c>
      <c r="Y81" s="21">
        <f t="shared" si="9"/>
        <v>0</v>
      </c>
      <c r="AA81">
        <f t="shared" si="11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7"/>
        <v>0</v>
      </c>
      <c r="V82" s="21">
        <f t="shared" si="10"/>
        <v>0</v>
      </c>
      <c r="W82" s="21">
        <f t="shared" si="8"/>
        <v>0</v>
      </c>
      <c r="X82" s="20">
        <v>0</v>
      </c>
      <c r="Y82" s="21">
        <f t="shared" si="9"/>
        <v>0</v>
      </c>
      <c r="AA82">
        <f t="shared" si="11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7"/>
        <v>0</v>
      </c>
      <c r="V83" s="21">
        <f t="shared" si="10"/>
        <v>0</v>
      </c>
      <c r="W83" s="21">
        <f t="shared" si="8"/>
        <v>0</v>
      </c>
      <c r="X83" s="20">
        <v>0</v>
      </c>
      <c r="Y83" s="21">
        <f t="shared" si="9"/>
        <v>0</v>
      </c>
      <c r="AA83">
        <f t="shared" si="11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7"/>
        <v>0</v>
      </c>
      <c r="V84" s="21">
        <f t="shared" si="10"/>
        <v>0</v>
      </c>
      <c r="W84" s="21">
        <f t="shared" si="8"/>
        <v>0</v>
      </c>
      <c r="X84" s="20">
        <v>0</v>
      </c>
      <c r="Y84" s="21">
        <f t="shared" si="9"/>
        <v>0</v>
      </c>
      <c r="AA84">
        <f t="shared" si="11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7"/>
        <v>0</v>
      </c>
      <c r="V85" s="21">
        <f t="shared" si="10"/>
        <v>0</v>
      </c>
      <c r="W85" s="21">
        <f t="shared" si="8"/>
        <v>0</v>
      </c>
      <c r="X85" s="20">
        <v>0</v>
      </c>
      <c r="Y85" s="21">
        <f t="shared" si="9"/>
        <v>0</v>
      </c>
      <c r="AA85">
        <f t="shared" si="11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7"/>
        <v>0</v>
      </c>
      <c r="V86" s="21">
        <f t="shared" si="10"/>
        <v>0</v>
      </c>
      <c r="W86" s="21">
        <f t="shared" si="8"/>
        <v>0</v>
      </c>
      <c r="X86" s="20">
        <v>0</v>
      </c>
      <c r="Y86" s="21">
        <f t="shared" si="9"/>
        <v>0</v>
      </c>
      <c r="AA86">
        <f t="shared" si="11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7"/>
        <v>0</v>
      </c>
      <c r="V87" s="21">
        <f t="shared" si="10"/>
        <v>0</v>
      </c>
      <c r="W87" s="21">
        <f t="shared" si="8"/>
        <v>0</v>
      </c>
      <c r="X87" s="20">
        <v>0</v>
      </c>
      <c r="Y87" s="21">
        <f t="shared" si="9"/>
        <v>0</v>
      </c>
      <c r="AA87">
        <f t="shared" si="11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7"/>
        <v>0</v>
      </c>
      <c r="V88" s="21">
        <f t="shared" si="10"/>
        <v>0</v>
      </c>
      <c r="W88" s="21">
        <f t="shared" si="8"/>
        <v>0</v>
      </c>
      <c r="X88" s="20">
        <v>0</v>
      </c>
      <c r="Y88" s="21">
        <f t="shared" si="9"/>
        <v>0</v>
      </c>
      <c r="AA88">
        <f t="shared" si="11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7"/>
        <v>0</v>
      </c>
      <c r="V89" s="21">
        <f t="shared" si="10"/>
        <v>0</v>
      </c>
      <c r="W89" s="21">
        <f t="shared" si="8"/>
        <v>0</v>
      </c>
      <c r="X89" s="20">
        <v>0</v>
      </c>
      <c r="Y89" s="21">
        <f t="shared" si="9"/>
        <v>0</v>
      </c>
      <c r="AA89">
        <f t="shared" si="11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7"/>
        <v>0</v>
      </c>
      <c r="V90" s="21">
        <f t="shared" si="10"/>
        <v>0</v>
      </c>
      <c r="W90" s="21">
        <f t="shared" si="8"/>
        <v>0</v>
      </c>
      <c r="X90" s="20">
        <v>0</v>
      </c>
      <c r="Y90" s="21">
        <f t="shared" si="9"/>
        <v>0</v>
      </c>
      <c r="AA90">
        <f t="shared" si="11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7"/>
        <v>0</v>
      </c>
      <c r="V91" s="21">
        <f t="shared" si="10"/>
        <v>0</v>
      </c>
      <c r="W91" s="21">
        <f t="shared" si="8"/>
        <v>0</v>
      </c>
      <c r="X91" s="20">
        <v>0</v>
      </c>
      <c r="Y91" s="21">
        <f t="shared" si="9"/>
        <v>0</v>
      </c>
      <c r="AA91">
        <f t="shared" si="11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7"/>
        <v>0</v>
      </c>
      <c r="V92" s="21">
        <f t="shared" si="10"/>
        <v>0</v>
      </c>
      <c r="W92" s="21">
        <f t="shared" si="8"/>
        <v>0</v>
      </c>
      <c r="X92" s="20">
        <v>0</v>
      </c>
      <c r="Y92" s="21">
        <f t="shared" si="9"/>
        <v>0</v>
      </c>
      <c r="AA92">
        <f t="shared" si="11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7"/>
        <v>0</v>
      </c>
      <c r="V93" s="21">
        <f t="shared" si="10"/>
        <v>0</v>
      </c>
      <c r="W93" s="21">
        <f t="shared" si="8"/>
        <v>0</v>
      </c>
      <c r="X93" s="20">
        <v>0</v>
      </c>
      <c r="Y93" s="21">
        <f t="shared" si="9"/>
        <v>0</v>
      </c>
      <c r="AA93">
        <f t="shared" si="11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7"/>
        <v>0</v>
      </c>
      <c r="V94" s="21">
        <f t="shared" si="10"/>
        <v>0</v>
      </c>
      <c r="W94" s="21">
        <f t="shared" si="8"/>
        <v>0</v>
      </c>
      <c r="X94" s="20">
        <v>0</v>
      </c>
      <c r="Y94" s="21">
        <f t="shared" si="9"/>
        <v>0</v>
      </c>
      <c r="AA94">
        <f t="shared" si="11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7"/>
        <v>0</v>
      </c>
      <c r="V95" s="21">
        <f t="shared" si="10"/>
        <v>0</v>
      </c>
      <c r="W95" s="21">
        <f t="shared" si="8"/>
        <v>0</v>
      </c>
      <c r="X95" s="20">
        <v>0</v>
      </c>
      <c r="Y95" s="21">
        <f t="shared" si="9"/>
        <v>0</v>
      </c>
      <c r="AA95">
        <f t="shared" si="11"/>
        <v>0</v>
      </c>
    </row>
    <row r="96" spans="1:27" ht="15.75" hidden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f t="shared" si="7"/>
        <v>0</v>
      </c>
      <c r="V96" s="21">
        <f t="shared" si="10"/>
        <v>0</v>
      </c>
      <c r="W96" s="21">
        <f t="shared" si="8"/>
        <v>0</v>
      </c>
      <c r="X96" s="20">
        <v>0</v>
      </c>
      <c r="Y96" s="21">
        <f t="shared" si="9"/>
        <v>0</v>
      </c>
      <c r="AA96">
        <f t="shared" si="11"/>
        <v>0</v>
      </c>
    </row>
    <row r="97" spans="1:27" ht="28.5" hidden="1" customHeight="1" thickBot="1" x14ac:dyDescent="0.3">
      <c r="A97" s="18"/>
      <c r="B97" s="19" t="s">
        <v>41</v>
      </c>
      <c r="C97" s="20">
        <v>0</v>
      </c>
      <c r="D97" s="20">
        <v>0</v>
      </c>
      <c r="E97" s="20">
        <v>0</v>
      </c>
      <c r="F97" s="20">
        <v>0</v>
      </c>
      <c r="G97" s="20">
        <v>0</v>
      </c>
      <c r="H97" s="20">
        <v>0</v>
      </c>
      <c r="I97" s="20">
        <v>0</v>
      </c>
      <c r="J97" s="20">
        <v>0</v>
      </c>
      <c r="K97" s="20">
        <v>0</v>
      </c>
      <c r="L97" s="20">
        <v>0</v>
      </c>
      <c r="M97" s="20"/>
      <c r="N97" s="20"/>
      <c r="O97" s="21"/>
      <c r="P97" s="21"/>
      <c r="Q97" s="20">
        <v>0</v>
      </c>
      <c r="R97" s="20">
        <v>0</v>
      </c>
      <c r="S97" s="20">
        <v>55000</v>
      </c>
      <c r="T97" s="20"/>
      <c r="U97" s="20">
        <f t="shared" si="7"/>
        <v>55000</v>
      </c>
      <c r="V97" s="21">
        <v>0</v>
      </c>
      <c r="W97" s="21">
        <f t="shared" si="8"/>
        <v>55000</v>
      </c>
      <c r="X97" s="20">
        <v>55000</v>
      </c>
      <c r="Y97" s="21">
        <f t="shared" si="9"/>
        <v>0</v>
      </c>
      <c r="AA97">
        <f t="shared" si="11"/>
        <v>0</v>
      </c>
    </row>
    <row r="98" spans="1:27" ht="15.75" hidden="1" thickBot="1" x14ac:dyDescent="0.3">
      <c r="A98" s="18"/>
      <c r="B98" s="19" t="s">
        <v>42</v>
      </c>
      <c r="C98" s="20">
        <v>0</v>
      </c>
      <c r="D98" s="20">
        <v>0</v>
      </c>
      <c r="E98" s="20">
        <v>0</v>
      </c>
      <c r="F98" s="20">
        <v>0</v>
      </c>
      <c r="G98" s="20">
        <v>0</v>
      </c>
      <c r="H98" s="20">
        <v>0</v>
      </c>
      <c r="I98" s="20">
        <v>0</v>
      </c>
      <c r="J98" s="20">
        <v>0</v>
      </c>
      <c r="K98" s="20">
        <v>0</v>
      </c>
      <c r="L98" s="20">
        <v>0</v>
      </c>
      <c r="M98" s="20"/>
      <c r="N98" s="20"/>
      <c r="O98" s="21"/>
      <c r="P98" s="21"/>
      <c r="Q98" s="20">
        <v>0</v>
      </c>
      <c r="R98" s="20">
        <v>0</v>
      </c>
      <c r="S98" s="20">
        <v>55000</v>
      </c>
      <c r="T98" s="20">
        <v>0</v>
      </c>
      <c r="U98" s="20">
        <f t="shared" ref="U98:U129" si="12">G98+L98+M98+R98+S98+N98+Q98+T98</f>
        <v>55000</v>
      </c>
      <c r="V98" s="21">
        <f t="shared" si="10"/>
        <v>0</v>
      </c>
      <c r="W98" s="21">
        <f t="shared" si="8"/>
        <v>55000</v>
      </c>
      <c r="X98" s="20">
        <v>0</v>
      </c>
      <c r="Y98" s="21">
        <f t="shared" si="9"/>
        <v>55000</v>
      </c>
      <c r="AA98">
        <f t="shared" si="11"/>
        <v>1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0</v>
      </c>
      <c r="E99" s="20">
        <v>0</v>
      </c>
      <c r="F99" s="20">
        <v>0</v>
      </c>
      <c r="G99" s="20">
        <v>0</v>
      </c>
      <c r="H99" s="20">
        <v>0</v>
      </c>
      <c r="I99" s="20">
        <v>0</v>
      </c>
      <c r="J99" s="20">
        <v>0</v>
      </c>
      <c r="K99" s="20">
        <v>0</v>
      </c>
      <c r="L99" s="20">
        <v>0</v>
      </c>
      <c r="M99" s="20"/>
      <c r="N99" s="20"/>
      <c r="O99" s="21"/>
      <c r="P99" s="21"/>
      <c r="Q99" s="20">
        <v>0</v>
      </c>
      <c r="R99" s="20">
        <v>0</v>
      </c>
      <c r="S99" s="20">
        <v>55000</v>
      </c>
      <c r="T99" s="20"/>
      <c r="U99" s="20">
        <f t="shared" si="12"/>
        <v>55000</v>
      </c>
      <c r="V99" s="21">
        <f t="shared" si="10"/>
        <v>55000</v>
      </c>
      <c r="W99" s="21">
        <f t="shared" si="8"/>
        <v>110000</v>
      </c>
      <c r="X99" s="20">
        <v>110000</v>
      </c>
      <c r="Y99" s="21">
        <f t="shared" si="9"/>
        <v>0</v>
      </c>
      <c r="AA99">
        <f t="shared" si="11"/>
        <v>0</v>
      </c>
    </row>
    <row r="100" spans="1:27" ht="16.5" hidden="1" customHeight="1" thickBot="1" x14ac:dyDescent="0.3">
      <c r="A100" s="18"/>
      <c r="B100" s="19" t="s">
        <v>44</v>
      </c>
      <c r="C100" s="20">
        <v>0</v>
      </c>
      <c r="D100" s="20">
        <v>0</v>
      </c>
      <c r="E100" s="20">
        <v>0</v>
      </c>
      <c r="F100" s="20">
        <v>0</v>
      </c>
      <c r="G100" s="20">
        <v>0</v>
      </c>
      <c r="H100" s="20">
        <v>0</v>
      </c>
      <c r="I100" s="20">
        <v>0</v>
      </c>
      <c r="J100" s="20">
        <v>0</v>
      </c>
      <c r="K100" s="20">
        <v>0</v>
      </c>
      <c r="L100" s="20">
        <v>0</v>
      </c>
      <c r="M100" s="20"/>
      <c r="N100" s="20"/>
      <c r="O100" s="21"/>
      <c r="P100" s="21"/>
      <c r="Q100" s="20">
        <v>0</v>
      </c>
      <c r="R100" s="20">
        <v>0</v>
      </c>
      <c r="S100" s="20">
        <v>55000</v>
      </c>
      <c r="T100" s="20">
        <v>0</v>
      </c>
      <c r="U100" s="20">
        <f t="shared" si="12"/>
        <v>55000</v>
      </c>
      <c r="V100" s="21">
        <f t="shared" si="10"/>
        <v>0</v>
      </c>
      <c r="W100" s="21">
        <f t="shared" si="8"/>
        <v>55000</v>
      </c>
      <c r="X100" s="20">
        <v>55000</v>
      </c>
      <c r="Y100" s="21">
        <f t="shared" si="9"/>
        <v>0</v>
      </c>
      <c r="AA100">
        <f t="shared" si="11"/>
        <v>0</v>
      </c>
    </row>
    <row r="101" spans="1:27" ht="17.25" hidden="1" customHeight="1" thickBot="1" x14ac:dyDescent="0.3">
      <c r="A101" s="18"/>
      <c r="B101" s="19" t="s">
        <v>45</v>
      </c>
      <c r="C101" s="20">
        <v>0</v>
      </c>
      <c r="D101" s="20">
        <v>0</v>
      </c>
      <c r="E101" s="20">
        <v>0</v>
      </c>
      <c r="F101" s="20">
        <v>0</v>
      </c>
      <c r="G101" s="20">
        <v>0</v>
      </c>
      <c r="H101" s="20">
        <v>0</v>
      </c>
      <c r="I101" s="20">
        <v>0</v>
      </c>
      <c r="J101" s="20">
        <v>0</v>
      </c>
      <c r="K101" s="20">
        <v>0</v>
      </c>
      <c r="L101" s="20">
        <v>0</v>
      </c>
      <c r="M101" s="20"/>
      <c r="N101" s="20"/>
      <c r="O101" s="21"/>
      <c r="P101" s="21"/>
      <c r="Q101" s="20">
        <v>0</v>
      </c>
      <c r="R101" s="20">
        <v>0</v>
      </c>
      <c r="S101" s="20">
        <v>55000</v>
      </c>
      <c r="T101" s="20"/>
      <c r="U101" s="20">
        <f t="shared" si="12"/>
        <v>55000</v>
      </c>
      <c r="V101" s="21">
        <f t="shared" si="10"/>
        <v>0</v>
      </c>
      <c r="W101" s="21">
        <f t="shared" si="8"/>
        <v>55000</v>
      </c>
      <c r="X101" s="20"/>
      <c r="Y101" s="21">
        <f t="shared" si="9"/>
        <v>55000</v>
      </c>
      <c r="AA101">
        <f t="shared" si="11"/>
        <v>1</v>
      </c>
    </row>
    <row r="102" spans="1:27" ht="14.25" hidden="1" customHeight="1" thickBot="1" x14ac:dyDescent="0.3">
      <c r="A102" s="18"/>
      <c r="B102" s="19" t="s">
        <v>46</v>
      </c>
      <c r="C102" s="20">
        <v>0</v>
      </c>
      <c r="D102" s="20">
        <v>0</v>
      </c>
      <c r="E102" s="20">
        <v>0</v>
      </c>
      <c r="F102" s="20">
        <v>0</v>
      </c>
      <c r="G102" s="20">
        <v>0</v>
      </c>
      <c r="H102" s="20">
        <v>0</v>
      </c>
      <c r="I102" s="20">
        <v>0</v>
      </c>
      <c r="J102" s="20">
        <v>0</v>
      </c>
      <c r="K102" s="20">
        <v>0</v>
      </c>
      <c r="L102" s="20">
        <v>0</v>
      </c>
      <c r="M102" s="20"/>
      <c r="N102" s="20"/>
      <c r="O102" s="21"/>
      <c r="P102" s="21"/>
      <c r="Q102" s="20">
        <v>0</v>
      </c>
      <c r="R102" s="20">
        <v>4000</v>
      </c>
      <c r="S102" s="20">
        <v>55000</v>
      </c>
      <c r="T102" s="20"/>
      <c r="U102" s="20">
        <f t="shared" si="12"/>
        <v>59000</v>
      </c>
      <c r="V102" s="21">
        <f t="shared" si="10"/>
        <v>55000</v>
      </c>
      <c r="W102" s="21">
        <f t="shared" si="8"/>
        <v>114000</v>
      </c>
      <c r="X102" s="20">
        <v>59000</v>
      </c>
      <c r="Y102" s="21">
        <f t="shared" si="9"/>
        <v>55000</v>
      </c>
      <c r="AA102">
        <f t="shared" si="11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0</v>
      </c>
      <c r="D103" s="20">
        <v>0</v>
      </c>
      <c r="E103" s="20">
        <v>0</v>
      </c>
      <c r="F103" s="20">
        <v>0</v>
      </c>
      <c r="G103" s="20">
        <v>0</v>
      </c>
      <c r="H103" s="20">
        <v>0</v>
      </c>
      <c r="I103" s="20">
        <v>0</v>
      </c>
      <c r="J103" s="20">
        <v>0</v>
      </c>
      <c r="K103" s="20">
        <v>0</v>
      </c>
      <c r="L103" s="20">
        <v>0</v>
      </c>
      <c r="M103" s="20"/>
      <c r="N103" s="20"/>
      <c r="O103" s="21"/>
      <c r="P103" s="21"/>
      <c r="Q103" s="20">
        <v>0</v>
      </c>
      <c r="R103" s="20">
        <v>4000</v>
      </c>
      <c r="S103" s="20">
        <v>56650</v>
      </c>
      <c r="T103" s="20"/>
      <c r="U103" s="20">
        <f t="shared" si="12"/>
        <v>60650</v>
      </c>
      <c r="V103" s="21">
        <f t="shared" si="10"/>
        <v>55000</v>
      </c>
      <c r="W103" s="21">
        <f t="shared" si="8"/>
        <v>115650</v>
      </c>
      <c r="X103" s="20">
        <v>115650</v>
      </c>
      <c r="Y103" s="21">
        <f t="shared" si="9"/>
        <v>0</v>
      </c>
      <c r="AA103">
        <f t="shared" si="11"/>
        <v>0</v>
      </c>
    </row>
    <row r="104" spans="1:27" ht="15.75" hidden="1" thickBot="1" x14ac:dyDescent="0.3">
      <c r="A104" s="18"/>
      <c r="B104" s="19" t="s">
        <v>36</v>
      </c>
      <c r="C104" s="20">
        <v>0</v>
      </c>
      <c r="D104" s="20">
        <v>0</v>
      </c>
      <c r="E104" s="20">
        <v>0</v>
      </c>
      <c r="F104" s="20">
        <v>0</v>
      </c>
      <c r="G104" s="20">
        <v>0</v>
      </c>
      <c r="H104" s="20">
        <v>0</v>
      </c>
      <c r="I104" s="20">
        <v>0</v>
      </c>
      <c r="J104" s="20">
        <v>0</v>
      </c>
      <c r="K104" s="20">
        <v>0</v>
      </c>
      <c r="L104" s="20">
        <v>0</v>
      </c>
      <c r="M104" s="20"/>
      <c r="N104" s="20"/>
      <c r="O104" s="21"/>
      <c r="P104" s="21"/>
      <c r="Q104" s="20">
        <v>0</v>
      </c>
      <c r="R104" s="20">
        <v>4000</v>
      </c>
      <c r="S104" s="20">
        <v>56650</v>
      </c>
      <c r="T104" s="20"/>
      <c r="U104" s="20">
        <f t="shared" si="12"/>
        <v>60650</v>
      </c>
      <c r="V104" s="21">
        <f t="shared" si="10"/>
        <v>0</v>
      </c>
      <c r="W104" s="21">
        <f t="shared" si="8"/>
        <v>60650</v>
      </c>
      <c r="X104" s="20">
        <v>0</v>
      </c>
      <c r="Y104" s="21">
        <f t="shared" si="9"/>
        <v>60650</v>
      </c>
      <c r="AA104">
        <f t="shared" si="11"/>
        <v>1</v>
      </c>
    </row>
    <row r="105" spans="1:27" ht="15.75" hidden="1" thickBot="1" x14ac:dyDescent="0.3">
      <c r="A105" s="18"/>
      <c r="B105" s="19" t="s">
        <v>37</v>
      </c>
      <c r="C105" s="20">
        <v>0</v>
      </c>
      <c r="D105" s="20">
        <v>0</v>
      </c>
      <c r="E105" s="20">
        <v>0</v>
      </c>
      <c r="F105" s="20">
        <v>0</v>
      </c>
      <c r="G105" s="20">
        <v>0</v>
      </c>
      <c r="H105" s="20">
        <v>0</v>
      </c>
      <c r="I105" s="20">
        <v>0</v>
      </c>
      <c r="J105" s="20">
        <v>0</v>
      </c>
      <c r="K105" s="20">
        <v>0</v>
      </c>
      <c r="L105" s="20">
        <v>0</v>
      </c>
      <c r="M105" s="20"/>
      <c r="N105" s="20"/>
      <c r="O105" s="21"/>
      <c r="P105" s="21"/>
      <c r="Q105" s="20">
        <v>0</v>
      </c>
      <c r="R105" s="20">
        <v>4000</v>
      </c>
      <c r="S105" s="20">
        <v>56650</v>
      </c>
      <c r="T105" s="20"/>
      <c r="U105" s="20">
        <f t="shared" si="12"/>
        <v>60650</v>
      </c>
      <c r="V105" s="21">
        <f t="shared" si="10"/>
        <v>60650</v>
      </c>
      <c r="W105" s="21">
        <f t="shared" si="8"/>
        <v>121300</v>
      </c>
      <c r="X105" s="20">
        <v>121300</v>
      </c>
      <c r="Y105" s="21">
        <f t="shared" si="9"/>
        <v>0</v>
      </c>
      <c r="AA105">
        <f t="shared" si="11"/>
        <v>0</v>
      </c>
    </row>
    <row r="106" spans="1:27" ht="15.75" hidden="1" thickBot="1" x14ac:dyDescent="0.3">
      <c r="A106" s="18"/>
      <c r="B106" s="19" t="s">
        <v>38</v>
      </c>
      <c r="C106" s="20">
        <v>0</v>
      </c>
      <c r="D106" s="20">
        <v>0</v>
      </c>
      <c r="E106" s="20">
        <v>0</v>
      </c>
      <c r="F106" s="20">
        <v>0</v>
      </c>
      <c r="G106" s="20">
        <v>0</v>
      </c>
      <c r="H106" s="20">
        <v>0</v>
      </c>
      <c r="I106" s="20">
        <v>0</v>
      </c>
      <c r="J106" s="20">
        <v>0</v>
      </c>
      <c r="K106" s="20">
        <v>0</v>
      </c>
      <c r="L106" s="20">
        <v>0</v>
      </c>
      <c r="M106" s="20"/>
      <c r="N106" s="20"/>
      <c r="O106" s="21"/>
      <c r="P106" s="21"/>
      <c r="Q106" s="20">
        <v>0</v>
      </c>
      <c r="R106" s="20">
        <v>4000</v>
      </c>
      <c r="S106" s="20">
        <v>56650</v>
      </c>
      <c r="T106" s="20"/>
      <c r="U106" s="20">
        <f t="shared" si="12"/>
        <v>60650</v>
      </c>
      <c r="V106" s="21">
        <f t="shared" si="10"/>
        <v>0</v>
      </c>
      <c r="W106" s="21">
        <f t="shared" si="8"/>
        <v>60650</v>
      </c>
      <c r="X106" s="20">
        <v>60650</v>
      </c>
      <c r="Y106" s="21">
        <f t="shared" si="9"/>
        <v>0</v>
      </c>
      <c r="AA106">
        <f t="shared" si="11"/>
        <v>0</v>
      </c>
    </row>
    <row r="107" spans="1:27" ht="15.75" hidden="1" thickBot="1" x14ac:dyDescent="0.3">
      <c r="A107" s="18"/>
      <c r="B107" s="19" t="s">
        <v>39</v>
      </c>
      <c r="C107" s="20">
        <v>0</v>
      </c>
      <c r="D107" s="20">
        <v>0</v>
      </c>
      <c r="E107" s="20">
        <v>0</v>
      </c>
      <c r="F107" s="20">
        <v>0</v>
      </c>
      <c r="G107" s="20">
        <v>0</v>
      </c>
      <c r="H107" s="20">
        <v>0</v>
      </c>
      <c r="I107" s="20">
        <v>0</v>
      </c>
      <c r="J107" s="20">
        <v>0</v>
      </c>
      <c r="K107" s="20">
        <v>0</v>
      </c>
      <c r="L107" s="20">
        <v>0</v>
      </c>
      <c r="M107" s="20"/>
      <c r="N107" s="20"/>
      <c r="O107" s="21"/>
      <c r="P107" s="21"/>
      <c r="Q107" s="20">
        <v>0</v>
      </c>
      <c r="R107" s="20">
        <v>4000</v>
      </c>
      <c r="S107" s="20">
        <v>56650</v>
      </c>
      <c r="T107" s="20"/>
      <c r="U107" s="20">
        <f t="shared" si="12"/>
        <v>60650</v>
      </c>
      <c r="V107" s="21">
        <f t="shared" si="10"/>
        <v>0</v>
      </c>
      <c r="W107" s="21">
        <f t="shared" si="8"/>
        <v>60650</v>
      </c>
      <c r="X107" s="20">
        <v>60650</v>
      </c>
      <c r="Y107" s="21">
        <f t="shared" si="9"/>
        <v>0</v>
      </c>
      <c r="AA107">
        <f t="shared" si="11"/>
        <v>0</v>
      </c>
    </row>
    <row r="108" spans="1:27" ht="15.75" hidden="1" thickBot="1" x14ac:dyDescent="0.3">
      <c r="A108" s="18"/>
      <c r="B108" s="19" t="s">
        <v>40</v>
      </c>
      <c r="C108" s="20">
        <v>0</v>
      </c>
      <c r="D108" s="20">
        <v>0</v>
      </c>
      <c r="E108" s="20">
        <v>0</v>
      </c>
      <c r="F108" s="20">
        <v>0</v>
      </c>
      <c r="G108" s="20">
        <v>0</v>
      </c>
      <c r="H108" s="20">
        <v>0</v>
      </c>
      <c r="I108" s="20">
        <v>0</v>
      </c>
      <c r="J108" s="20">
        <v>0</v>
      </c>
      <c r="K108" s="20">
        <v>0</v>
      </c>
      <c r="L108" s="20">
        <v>0</v>
      </c>
      <c r="M108" s="20"/>
      <c r="N108" s="20"/>
      <c r="O108" s="21"/>
      <c r="P108" s="21"/>
      <c r="Q108" s="20">
        <v>0</v>
      </c>
      <c r="R108" s="20">
        <v>4000</v>
      </c>
      <c r="S108" s="20">
        <v>56650</v>
      </c>
      <c r="T108" s="20"/>
      <c r="U108" s="20">
        <f t="shared" si="12"/>
        <v>60650</v>
      </c>
      <c r="V108" s="21">
        <f t="shared" si="10"/>
        <v>0</v>
      </c>
      <c r="W108" s="21">
        <f t="shared" si="8"/>
        <v>60650</v>
      </c>
      <c r="X108" s="20">
        <v>60650</v>
      </c>
      <c r="Y108" s="21">
        <f t="shared" si="9"/>
        <v>0</v>
      </c>
      <c r="AA108">
        <f t="shared" si="11"/>
        <v>0</v>
      </c>
    </row>
    <row r="109" spans="1:27" ht="15.75" hidden="1" thickBot="1" x14ac:dyDescent="0.3">
      <c r="A109" s="18"/>
      <c r="B109" s="19" t="s">
        <v>41</v>
      </c>
      <c r="C109" s="20">
        <v>0</v>
      </c>
      <c r="D109" s="20">
        <v>0</v>
      </c>
      <c r="E109" s="20">
        <v>0</v>
      </c>
      <c r="F109" s="20">
        <v>0</v>
      </c>
      <c r="G109" s="20">
        <v>0</v>
      </c>
      <c r="H109" s="20">
        <v>0</v>
      </c>
      <c r="I109" s="20">
        <v>0</v>
      </c>
      <c r="J109" s="20">
        <v>0</v>
      </c>
      <c r="K109" s="20">
        <v>0</v>
      </c>
      <c r="L109" s="20">
        <v>0</v>
      </c>
      <c r="M109" s="20"/>
      <c r="N109" s="20"/>
      <c r="O109" s="21"/>
      <c r="P109" s="21"/>
      <c r="Q109" s="20">
        <v>0</v>
      </c>
      <c r="R109" s="20">
        <v>4000</v>
      </c>
      <c r="S109" s="20">
        <v>56650</v>
      </c>
      <c r="T109" s="20"/>
      <c r="U109" s="20">
        <f t="shared" si="12"/>
        <v>60650</v>
      </c>
      <c r="V109" s="21">
        <f t="shared" si="10"/>
        <v>0</v>
      </c>
      <c r="W109" s="21">
        <f t="shared" si="8"/>
        <v>60650</v>
      </c>
      <c r="X109" s="20">
        <v>60650</v>
      </c>
      <c r="Y109" s="21">
        <f t="shared" si="9"/>
        <v>0</v>
      </c>
      <c r="AA109">
        <f t="shared" si="11"/>
        <v>0</v>
      </c>
    </row>
    <row r="110" spans="1:27" ht="15.75" hidden="1" thickBot="1" x14ac:dyDescent="0.3">
      <c r="A110" s="18"/>
      <c r="B110" s="19" t="s">
        <v>42</v>
      </c>
      <c r="C110" s="20">
        <v>0</v>
      </c>
      <c r="D110" s="20">
        <v>0</v>
      </c>
      <c r="E110" s="20">
        <v>0</v>
      </c>
      <c r="F110" s="20">
        <v>0</v>
      </c>
      <c r="G110" s="20">
        <v>0</v>
      </c>
      <c r="H110" s="20">
        <v>0</v>
      </c>
      <c r="I110" s="20">
        <v>0</v>
      </c>
      <c r="J110" s="20">
        <v>0</v>
      </c>
      <c r="K110" s="20">
        <v>0</v>
      </c>
      <c r="L110" s="20">
        <v>0</v>
      </c>
      <c r="M110" s="20"/>
      <c r="N110" s="20"/>
      <c r="O110" s="21"/>
      <c r="P110" s="21"/>
      <c r="Q110" s="20">
        <v>0</v>
      </c>
      <c r="R110" s="20">
        <v>4000</v>
      </c>
      <c r="S110" s="20">
        <v>56650</v>
      </c>
      <c r="T110" s="20"/>
      <c r="U110" s="20">
        <f t="shared" si="12"/>
        <v>60650</v>
      </c>
      <c r="V110" s="21">
        <f t="shared" si="10"/>
        <v>0</v>
      </c>
      <c r="W110" s="21">
        <f t="shared" si="8"/>
        <v>60650</v>
      </c>
      <c r="X110" s="20">
        <v>60650</v>
      </c>
      <c r="Y110" s="21">
        <f t="shared" si="9"/>
        <v>0</v>
      </c>
      <c r="AA110">
        <f t="shared" si="11"/>
        <v>0</v>
      </c>
    </row>
    <row r="111" spans="1:27" ht="15.75" hidden="1" thickBot="1" x14ac:dyDescent="0.3">
      <c r="A111" s="18"/>
      <c r="B111" s="19" t="s">
        <v>43</v>
      </c>
      <c r="C111" s="20">
        <v>0</v>
      </c>
      <c r="D111" s="20">
        <v>0</v>
      </c>
      <c r="E111" s="20">
        <v>0</v>
      </c>
      <c r="F111" s="20">
        <v>0</v>
      </c>
      <c r="G111" s="20">
        <v>0</v>
      </c>
      <c r="H111" s="20">
        <v>0</v>
      </c>
      <c r="I111" s="20">
        <v>0</v>
      </c>
      <c r="J111" s="20">
        <v>0</v>
      </c>
      <c r="K111" s="20">
        <v>0</v>
      </c>
      <c r="L111" s="20">
        <v>0</v>
      </c>
      <c r="M111" s="20"/>
      <c r="N111" s="20"/>
      <c r="O111" s="21"/>
      <c r="P111" s="21"/>
      <c r="Q111" s="20">
        <v>0</v>
      </c>
      <c r="R111" s="20">
        <v>4000</v>
      </c>
      <c r="S111" s="20">
        <v>56650</v>
      </c>
      <c r="T111" s="20"/>
      <c r="U111" s="20">
        <f t="shared" si="12"/>
        <v>60650</v>
      </c>
      <c r="V111" s="21">
        <f t="shared" si="10"/>
        <v>0</v>
      </c>
      <c r="W111" s="21">
        <f t="shared" si="8"/>
        <v>60650</v>
      </c>
      <c r="X111" s="20">
        <v>60650</v>
      </c>
      <c r="Y111" s="21">
        <f t="shared" si="9"/>
        <v>0</v>
      </c>
      <c r="AA111">
        <f t="shared" si="11"/>
        <v>0</v>
      </c>
    </row>
    <row r="112" spans="1:27" ht="15.75" hidden="1" thickBot="1" x14ac:dyDescent="0.3">
      <c r="A112" s="18"/>
      <c r="B112" s="19" t="s">
        <v>44</v>
      </c>
      <c r="C112" s="20">
        <v>0</v>
      </c>
      <c r="D112" s="20">
        <v>0</v>
      </c>
      <c r="E112" s="20">
        <v>0</v>
      </c>
      <c r="F112" s="20">
        <v>0</v>
      </c>
      <c r="G112" s="20">
        <v>0</v>
      </c>
      <c r="H112" s="20">
        <v>0</v>
      </c>
      <c r="I112" s="20">
        <v>0</v>
      </c>
      <c r="J112" s="20">
        <v>0</v>
      </c>
      <c r="K112" s="20">
        <v>0</v>
      </c>
      <c r="L112" s="20">
        <v>0</v>
      </c>
      <c r="M112" s="20"/>
      <c r="N112" s="20"/>
      <c r="O112" s="21"/>
      <c r="P112" s="21"/>
      <c r="Q112" s="20">
        <v>0</v>
      </c>
      <c r="R112" s="20">
        <v>4000</v>
      </c>
      <c r="S112" s="20">
        <v>56650</v>
      </c>
      <c r="T112" s="20"/>
      <c r="U112" s="20">
        <f t="shared" si="12"/>
        <v>60650</v>
      </c>
      <c r="V112" s="21">
        <f t="shared" si="10"/>
        <v>0</v>
      </c>
      <c r="W112" s="21">
        <f t="shared" si="8"/>
        <v>60650</v>
      </c>
      <c r="X112" s="20">
        <v>60650</v>
      </c>
      <c r="Y112" s="21">
        <f t="shared" si="9"/>
        <v>0</v>
      </c>
      <c r="AA112">
        <f t="shared" si="11"/>
        <v>0</v>
      </c>
    </row>
    <row r="113" spans="1:27" ht="15.75" hidden="1" thickBot="1" x14ac:dyDescent="0.3">
      <c r="A113" s="18"/>
      <c r="B113" s="19" t="s">
        <v>45</v>
      </c>
      <c r="C113" s="20">
        <v>0</v>
      </c>
      <c r="D113" s="20">
        <v>0</v>
      </c>
      <c r="E113" s="20">
        <v>0</v>
      </c>
      <c r="F113" s="20">
        <v>0</v>
      </c>
      <c r="G113" s="20">
        <v>0</v>
      </c>
      <c r="H113" s="20">
        <v>0</v>
      </c>
      <c r="I113" s="20">
        <v>0</v>
      </c>
      <c r="J113" s="20">
        <v>0</v>
      </c>
      <c r="K113" s="20">
        <v>0</v>
      </c>
      <c r="L113" s="20">
        <v>0</v>
      </c>
      <c r="M113" s="20"/>
      <c r="N113" s="20"/>
      <c r="O113" s="21"/>
      <c r="P113" s="21"/>
      <c r="Q113" s="20">
        <v>0</v>
      </c>
      <c r="R113" s="20">
        <v>4000</v>
      </c>
      <c r="S113" s="20">
        <v>56650</v>
      </c>
      <c r="T113" s="20"/>
      <c r="U113" s="20">
        <f t="shared" si="12"/>
        <v>60650</v>
      </c>
      <c r="V113" s="21">
        <f t="shared" si="10"/>
        <v>0</v>
      </c>
      <c r="W113" s="21">
        <f t="shared" si="8"/>
        <v>60650</v>
      </c>
      <c r="X113" s="20">
        <v>0</v>
      </c>
      <c r="Y113" s="21">
        <f t="shared" si="9"/>
        <v>60650</v>
      </c>
      <c r="AA113">
        <f t="shared" si="11"/>
        <v>1</v>
      </c>
    </row>
    <row r="114" spans="1:27" ht="15.75" hidden="1" thickBot="1" x14ac:dyDescent="0.3">
      <c r="A114" s="18"/>
      <c r="B114" s="19" t="s">
        <v>46</v>
      </c>
      <c r="C114" s="20">
        <v>0</v>
      </c>
      <c r="D114" s="20">
        <v>0</v>
      </c>
      <c r="E114" s="20">
        <v>0</v>
      </c>
      <c r="F114" s="20">
        <v>0</v>
      </c>
      <c r="G114" s="20">
        <v>0</v>
      </c>
      <c r="H114" s="20">
        <v>0</v>
      </c>
      <c r="I114" s="20">
        <v>0</v>
      </c>
      <c r="J114" s="20">
        <v>0</v>
      </c>
      <c r="K114" s="20">
        <v>0</v>
      </c>
      <c r="L114" s="20">
        <v>0</v>
      </c>
      <c r="M114" s="20"/>
      <c r="N114" s="20"/>
      <c r="O114" s="21"/>
      <c r="P114" s="21"/>
      <c r="Q114" s="20">
        <v>0</v>
      </c>
      <c r="R114" s="20">
        <v>4000</v>
      </c>
      <c r="S114" s="20">
        <v>56650</v>
      </c>
      <c r="T114" s="20">
        <v>12130</v>
      </c>
      <c r="U114" s="20">
        <f t="shared" si="12"/>
        <v>72780</v>
      </c>
      <c r="V114" s="21">
        <f t="shared" si="10"/>
        <v>60650</v>
      </c>
      <c r="W114" s="21">
        <f t="shared" si="8"/>
        <v>133430</v>
      </c>
      <c r="X114" s="20">
        <v>0</v>
      </c>
      <c r="Y114" s="21">
        <f t="shared" si="9"/>
        <v>133430</v>
      </c>
      <c r="AA114">
        <f t="shared" si="11"/>
        <v>2</v>
      </c>
    </row>
    <row r="115" spans="1:27" ht="15.75" hidden="1" thickBot="1" x14ac:dyDescent="0.3">
      <c r="A115" s="18">
        <v>2012</v>
      </c>
      <c r="B115" s="19" t="s">
        <v>35</v>
      </c>
      <c r="C115" s="20">
        <v>0</v>
      </c>
      <c r="D115" s="20">
        <v>0</v>
      </c>
      <c r="E115" s="20">
        <v>0</v>
      </c>
      <c r="F115" s="20">
        <v>0</v>
      </c>
      <c r="G115" s="20">
        <v>0</v>
      </c>
      <c r="H115" s="20">
        <v>0</v>
      </c>
      <c r="I115" s="20">
        <v>0</v>
      </c>
      <c r="J115" s="20">
        <v>0</v>
      </c>
      <c r="K115" s="20">
        <v>0</v>
      </c>
      <c r="L115" s="20">
        <v>0</v>
      </c>
      <c r="M115" s="20"/>
      <c r="N115" s="20"/>
      <c r="O115" s="21"/>
      <c r="P115" s="21"/>
      <c r="Q115" s="20">
        <v>0</v>
      </c>
      <c r="R115" s="20">
        <v>4000</v>
      </c>
      <c r="S115" s="20">
        <v>58859</v>
      </c>
      <c r="T115" s="20"/>
      <c r="U115" s="20">
        <f t="shared" si="12"/>
        <v>62859</v>
      </c>
      <c r="V115" s="21">
        <f t="shared" si="10"/>
        <v>133430</v>
      </c>
      <c r="W115" s="21">
        <f t="shared" si="8"/>
        <v>196289</v>
      </c>
      <c r="X115" s="20">
        <v>0</v>
      </c>
      <c r="Y115" s="21">
        <f t="shared" si="9"/>
        <v>196289</v>
      </c>
      <c r="AA115">
        <f t="shared" si="11"/>
        <v>3</v>
      </c>
    </row>
    <row r="116" spans="1:27" ht="15.75" hidden="1" thickBot="1" x14ac:dyDescent="0.3">
      <c r="A116" s="18"/>
      <c r="B116" s="19" t="s">
        <v>36</v>
      </c>
      <c r="C116" s="20">
        <v>0</v>
      </c>
      <c r="D116" s="20">
        <v>0</v>
      </c>
      <c r="E116" s="20">
        <v>0</v>
      </c>
      <c r="F116" s="20">
        <v>0</v>
      </c>
      <c r="G116" s="20">
        <v>0</v>
      </c>
      <c r="H116" s="20">
        <v>0</v>
      </c>
      <c r="I116" s="20">
        <v>0</v>
      </c>
      <c r="J116" s="20">
        <v>0</v>
      </c>
      <c r="K116" s="20">
        <v>0</v>
      </c>
      <c r="L116" s="20">
        <v>0</v>
      </c>
      <c r="M116" s="20"/>
      <c r="N116" s="20"/>
      <c r="O116" s="21"/>
      <c r="P116" s="21"/>
      <c r="Q116" s="20">
        <v>0</v>
      </c>
      <c r="R116" s="20">
        <v>4000</v>
      </c>
      <c r="S116" s="20">
        <v>58859</v>
      </c>
      <c r="T116" s="20">
        <v>25914</v>
      </c>
      <c r="U116" s="20">
        <f t="shared" si="12"/>
        <v>88773</v>
      </c>
      <c r="V116" s="21">
        <f t="shared" si="10"/>
        <v>196289</v>
      </c>
      <c r="W116" s="21">
        <f t="shared" si="8"/>
        <v>285062</v>
      </c>
      <c r="X116" s="20">
        <v>200000</v>
      </c>
      <c r="Y116" s="21">
        <f t="shared" si="9"/>
        <v>85062</v>
      </c>
      <c r="AA116">
        <f t="shared" si="11"/>
        <v>0</v>
      </c>
    </row>
    <row r="117" spans="1:27" ht="15.75" hidden="1" thickBot="1" x14ac:dyDescent="0.3">
      <c r="A117" s="18"/>
      <c r="B117" s="19" t="s">
        <v>37</v>
      </c>
      <c r="C117" s="20">
        <v>0</v>
      </c>
      <c r="D117" s="20">
        <v>0</v>
      </c>
      <c r="E117" s="20">
        <v>0</v>
      </c>
      <c r="F117" s="20">
        <v>0</v>
      </c>
      <c r="G117" s="20">
        <v>0</v>
      </c>
      <c r="H117" s="20">
        <v>0</v>
      </c>
      <c r="I117" s="20">
        <v>0</v>
      </c>
      <c r="J117" s="20">
        <v>0</v>
      </c>
      <c r="K117" s="20">
        <v>0</v>
      </c>
      <c r="L117" s="20">
        <v>0</v>
      </c>
      <c r="M117" s="20"/>
      <c r="N117" s="20"/>
      <c r="O117" s="21"/>
      <c r="P117" s="21"/>
      <c r="Q117" s="20">
        <v>0</v>
      </c>
      <c r="R117" s="20">
        <v>4000</v>
      </c>
      <c r="S117" s="20">
        <v>58859</v>
      </c>
      <c r="T117" s="20"/>
      <c r="U117" s="20">
        <f t="shared" si="12"/>
        <v>62859</v>
      </c>
      <c r="V117" s="21">
        <f t="shared" si="10"/>
        <v>85062</v>
      </c>
      <c r="W117" s="21">
        <f t="shared" si="8"/>
        <v>147921</v>
      </c>
      <c r="X117" s="20">
        <v>0</v>
      </c>
      <c r="Y117" s="21">
        <f t="shared" si="9"/>
        <v>147921</v>
      </c>
      <c r="AA117">
        <f t="shared" si="11"/>
        <v>1</v>
      </c>
    </row>
    <row r="118" spans="1:27" ht="15.75" hidden="1" thickBot="1" x14ac:dyDescent="0.3">
      <c r="A118" s="18"/>
      <c r="B118" s="19" t="s">
        <v>38</v>
      </c>
      <c r="C118" s="20">
        <v>0</v>
      </c>
      <c r="D118" s="20">
        <v>0</v>
      </c>
      <c r="E118" s="20">
        <v>0</v>
      </c>
      <c r="F118" s="20">
        <v>0</v>
      </c>
      <c r="G118" s="20">
        <v>0</v>
      </c>
      <c r="H118" s="20">
        <v>0</v>
      </c>
      <c r="I118" s="20">
        <v>0</v>
      </c>
      <c r="J118" s="20">
        <v>0</v>
      </c>
      <c r="K118" s="20">
        <v>0</v>
      </c>
      <c r="L118" s="20">
        <v>0</v>
      </c>
      <c r="M118" s="20"/>
      <c r="N118" s="20"/>
      <c r="O118" s="21"/>
      <c r="P118" s="21"/>
      <c r="Q118" s="20">
        <v>0</v>
      </c>
      <c r="R118" s="20">
        <v>4000</v>
      </c>
      <c r="S118" s="20">
        <v>58859</v>
      </c>
      <c r="T118" s="20">
        <v>21078</v>
      </c>
      <c r="U118" s="20">
        <f t="shared" si="12"/>
        <v>83937</v>
      </c>
      <c r="V118" s="21">
        <f t="shared" si="10"/>
        <v>147921</v>
      </c>
      <c r="W118" s="21">
        <f t="shared" si="8"/>
        <v>231858</v>
      </c>
      <c r="X118" s="20">
        <v>0</v>
      </c>
      <c r="Y118" s="21">
        <f t="shared" si="9"/>
        <v>231858</v>
      </c>
      <c r="AA118">
        <f t="shared" si="11"/>
        <v>2</v>
      </c>
    </row>
    <row r="119" spans="1:27" ht="15.75" hidden="1" thickBot="1" x14ac:dyDescent="0.3">
      <c r="A119" s="18"/>
      <c r="B119" s="19" t="s">
        <v>39</v>
      </c>
      <c r="C119" s="20">
        <v>0</v>
      </c>
      <c r="D119" s="20">
        <v>0</v>
      </c>
      <c r="E119" s="20">
        <v>0</v>
      </c>
      <c r="F119" s="20">
        <v>0</v>
      </c>
      <c r="G119" s="20">
        <v>0</v>
      </c>
      <c r="H119" s="20">
        <v>0</v>
      </c>
      <c r="I119" s="20">
        <v>0</v>
      </c>
      <c r="J119" s="20">
        <v>0</v>
      </c>
      <c r="K119" s="20">
        <v>0</v>
      </c>
      <c r="L119" s="20">
        <v>0</v>
      </c>
      <c r="M119" s="20"/>
      <c r="N119" s="20"/>
      <c r="O119" s="21"/>
      <c r="P119" s="21"/>
      <c r="Q119" s="20">
        <v>0</v>
      </c>
      <c r="R119" s="20">
        <v>4000</v>
      </c>
      <c r="S119" s="20">
        <v>58859</v>
      </c>
      <c r="T119" s="20"/>
      <c r="U119" s="20">
        <f t="shared" si="12"/>
        <v>62859</v>
      </c>
      <c r="V119" s="21">
        <f t="shared" si="10"/>
        <v>231858</v>
      </c>
      <c r="W119" s="21">
        <f t="shared" si="8"/>
        <v>294717</v>
      </c>
      <c r="X119" s="20">
        <v>0</v>
      </c>
      <c r="Y119" s="21">
        <f t="shared" si="9"/>
        <v>294717</v>
      </c>
      <c r="AA119">
        <f t="shared" si="11"/>
        <v>3</v>
      </c>
    </row>
    <row r="120" spans="1:27" ht="15.75" hidden="1" thickBot="1" x14ac:dyDescent="0.3">
      <c r="A120" s="18"/>
      <c r="B120" s="19" t="s">
        <v>40</v>
      </c>
      <c r="C120" s="20">
        <v>0</v>
      </c>
      <c r="D120" s="20">
        <v>0</v>
      </c>
      <c r="E120" s="20">
        <v>0</v>
      </c>
      <c r="F120" s="20">
        <v>0</v>
      </c>
      <c r="G120" s="20">
        <v>0</v>
      </c>
      <c r="H120" s="20">
        <v>0</v>
      </c>
      <c r="I120" s="20">
        <v>0</v>
      </c>
      <c r="J120" s="20">
        <v>0</v>
      </c>
      <c r="K120" s="20">
        <v>0</v>
      </c>
      <c r="L120" s="20">
        <v>0</v>
      </c>
      <c r="M120" s="20"/>
      <c r="N120" s="20"/>
      <c r="O120" s="21"/>
      <c r="P120" s="21"/>
      <c r="Q120" s="20">
        <v>0</v>
      </c>
      <c r="R120" s="20">
        <v>4000</v>
      </c>
      <c r="S120" s="20">
        <v>58859</v>
      </c>
      <c r="T120" s="20">
        <v>35757</v>
      </c>
      <c r="U120" s="20">
        <f t="shared" si="12"/>
        <v>98616</v>
      </c>
      <c r="V120" s="21">
        <f t="shared" si="10"/>
        <v>294717</v>
      </c>
      <c r="W120" s="21">
        <f t="shared" si="8"/>
        <v>393333</v>
      </c>
      <c r="X120" s="20">
        <v>300000</v>
      </c>
      <c r="Y120" s="21">
        <f t="shared" si="9"/>
        <v>93333</v>
      </c>
      <c r="AA120">
        <f t="shared" si="11"/>
        <v>0</v>
      </c>
    </row>
    <row r="121" spans="1:27" ht="15.75" hidden="1" thickBot="1" x14ac:dyDescent="0.3">
      <c r="A121" s="18"/>
      <c r="B121" s="19" t="s">
        <v>41</v>
      </c>
      <c r="C121" s="20">
        <v>0</v>
      </c>
      <c r="D121" s="20">
        <v>0</v>
      </c>
      <c r="E121" s="20">
        <v>0</v>
      </c>
      <c r="F121" s="20">
        <v>0</v>
      </c>
      <c r="G121" s="20">
        <v>0</v>
      </c>
      <c r="H121" s="20">
        <v>0</v>
      </c>
      <c r="I121" s="20">
        <v>0</v>
      </c>
      <c r="J121" s="20">
        <v>0</v>
      </c>
      <c r="K121" s="20">
        <v>0</v>
      </c>
      <c r="L121" s="20">
        <v>0</v>
      </c>
      <c r="M121" s="20"/>
      <c r="N121" s="20"/>
      <c r="O121" s="21"/>
      <c r="P121" s="21"/>
      <c r="Q121" s="20">
        <v>0</v>
      </c>
      <c r="R121" s="20"/>
      <c r="S121" s="20">
        <v>58859</v>
      </c>
      <c r="T121" s="20"/>
      <c r="U121" s="20">
        <f t="shared" si="12"/>
        <v>58859</v>
      </c>
      <c r="V121" s="21">
        <f t="shared" si="10"/>
        <v>93333</v>
      </c>
      <c r="W121" s="21">
        <f t="shared" si="8"/>
        <v>152192</v>
      </c>
      <c r="X121" s="20">
        <v>0</v>
      </c>
      <c r="Y121" s="21">
        <f t="shared" si="9"/>
        <v>152192</v>
      </c>
      <c r="AA121">
        <f t="shared" si="11"/>
        <v>1</v>
      </c>
    </row>
    <row r="122" spans="1:27" ht="15.75" hidden="1" thickBot="1" x14ac:dyDescent="0.3">
      <c r="A122" s="18"/>
      <c r="B122" s="19" t="s">
        <v>42</v>
      </c>
      <c r="C122" s="20">
        <v>0</v>
      </c>
      <c r="D122" s="20">
        <v>0</v>
      </c>
      <c r="E122" s="20">
        <v>0</v>
      </c>
      <c r="F122" s="20">
        <v>0</v>
      </c>
      <c r="G122" s="20">
        <v>0</v>
      </c>
      <c r="H122" s="20">
        <v>0</v>
      </c>
      <c r="I122" s="20">
        <v>0</v>
      </c>
      <c r="J122" s="20">
        <v>0</v>
      </c>
      <c r="K122" s="20">
        <v>0</v>
      </c>
      <c r="L122" s="20">
        <v>0</v>
      </c>
      <c r="M122" s="20"/>
      <c r="N122" s="20"/>
      <c r="O122" s="21"/>
      <c r="P122" s="21"/>
      <c r="Q122" s="20">
        <v>0</v>
      </c>
      <c r="R122" s="20">
        <v>5000</v>
      </c>
      <c r="S122" s="20">
        <v>58859</v>
      </c>
      <c r="T122" s="20"/>
      <c r="U122" s="20">
        <f t="shared" si="12"/>
        <v>63859</v>
      </c>
      <c r="V122" s="21">
        <f t="shared" si="10"/>
        <v>152192</v>
      </c>
      <c r="W122" s="21">
        <f t="shared" si="8"/>
        <v>216051</v>
      </c>
      <c r="X122" s="20">
        <v>216051</v>
      </c>
      <c r="Y122" s="21">
        <f t="shared" si="9"/>
        <v>0</v>
      </c>
      <c r="AA122">
        <f t="shared" si="11"/>
        <v>0</v>
      </c>
    </row>
    <row r="123" spans="1:27" ht="15.75" hidden="1" thickBot="1" x14ac:dyDescent="0.3">
      <c r="A123" s="18"/>
      <c r="B123" s="19" t="s">
        <v>43</v>
      </c>
      <c r="C123" s="20">
        <v>0</v>
      </c>
      <c r="D123" s="20">
        <v>0</v>
      </c>
      <c r="E123" s="20">
        <v>0</v>
      </c>
      <c r="F123" s="20">
        <v>0</v>
      </c>
      <c r="G123" s="20">
        <v>0</v>
      </c>
      <c r="H123" s="20">
        <v>0</v>
      </c>
      <c r="I123" s="20">
        <v>0</v>
      </c>
      <c r="J123" s="20">
        <v>0</v>
      </c>
      <c r="K123" s="20">
        <v>0</v>
      </c>
      <c r="L123" s="20">
        <v>0</v>
      </c>
      <c r="M123" s="20"/>
      <c r="N123" s="20"/>
      <c r="O123" s="21"/>
      <c r="P123" s="21"/>
      <c r="Q123" s="20">
        <v>0</v>
      </c>
      <c r="R123" s="20">
        <v>5000</v>
      </c>
      <c r="S123" s="20">
        <v>58859</v>
      </c>
      <c r="T123" s="20"/>
      <c r="U123" s="20">
        <f t="shared" si="12"/>
        <v>63859</v>
      </c>
      <c r="V123" s="21">
        <f t="shared" si="10"/>
        <v>0</v>
      </c>
      <c r="W123" s="21">
        <f t="shared" si="8"/>
        <v>63859</v>
      </c>
      <c r="X123" s="20">
        <v>0</v>
      </c>
      <c r="Y123" s="21">
        <f t="shared" si="9"/>
        <v>63859</v>
      </c>
      <c r="AA123">
        <f t="shared" si="11"/>
        <v>1</v>
      </c>
    </row>
    <row r="124" spans="1:27" ht="15.75" hidden="1" thickBot="1" x14ac:dyDescent="0.3">
      <c r="A124" s="18"/>
      <c r="B124" s="19" t="s">
        <v>44</v>
      </c>
      <c r="C124" s="20">
        <v>0</v>
      </c>
      <c r="D124" s="20">
        <v>0</v>
      </c>
      <c r="E124" s="20">
        <v>0</v>
      </c>
      <c r="F124" s="20">
        <v>0</v>
      </c>
      <c r="G124" s="20">
        <v>0</v>
      </c>
      <c r="H124" s="20">
        <v>0</v>
      </c>
      <c r="I124" s="20">
        <v>0</v>
      </c>
      <c r="J124" s="20">
        <v>0</v>
      </c>
      <c r="K124" s="20">
        <v>0</v>
      </c>
      <c r="L124" s="20">
        <v>0</v>
      </c>
      <c r="M124" s="20"/>
      <c r="N124" s="20"/>
      <c r="O124" s="21"/>
      <c r="P124" s="21"/>
      <c r="Q124" s="20">
        <v>0</v>
      </c>
      <c r="R124" s="20">
        <v>5000</v>
      </c>
      <c r="S124" s="20">
        <v>58859</v>
      </c>
      <c r="T124" s="20"/>
      <c r="U124" s="20">
        <f t="shared" si="12"/>
        <v>63859</v>
      </c>
      <c r="V124" s="21">
        <f t="shared" si="10"/>
        <v>63859</v>
      </c>
      <c r="W124" s="21">
        <f t="shared" si="8"/>
        <v>127718</v>
      </c>
      <c r="X124" s="20">
        <v>127718</v>
      </c>
      <c r="Y124" s="21">
        <f t="shared" si="9"/>
        <v>0</v>
      </c>
      <c r="AA124">
        <f t="shared" si="11"/>
        <v>0</v>
      </c>
    </row>
    <row r="125" spans="1:27" ht="15.75" hidden="1" thickBot="1" x14ac:dyDescent="0.3">
      <c r="A125" s="18"/>
      <c r="B125" s="19" t="s">
        <v>45</v>
      </c>
      <c r="C125" s="20">
        <v>0</v>
      </c>
      <c r="D125" s="20">
        <v>0</v>
      </c>
      <c r="E125" s="20">
        <v>0</v>
      </c>
      <c r="F125" s="20">
        <v>0</v>
      </c>
      <c r="G125" s="20">
        <v>0</v>
      </c>
      <c r="H125" s="20">
        <v>0</v>
      </c>
      <c r="I125" s="20">
        <v>0</v>
      </c>
      <c r="J125" s="20">
        <v>0</v>
      </c>
      <c r="K125" s="20">
        <v>0</v>
      </c>
      <c r="L125" s="20">
        <v>0</v>
      </c>
      <c r="M125" s="20"/>
      <c r="N125" s="20"/>
      <c r="O125" s="21"/>
      <c r="P125" s="21"/>
      <c r="Q125" s="20">
        <v>0</v>
      </c>
      <c r="R125" s="20">
        <v>5000</v>
      </c>
      <c r="S125" s="20">
        <v>58859</v>
      </c>
      <c r="T125" s="20"/>
      <c r="U125" s="20">
        <f t="shared" si="12"/>
        <v>63859</v>
      </c>
      <c r="V125" s="21">
        <f t="shared" si="10"/>
        <v>0</v>
      </c>
      <c r="W125" s="21">
        <f t="shared" si="8"/>
        <v>63859</v>
      </c>
      <c r="X125" s="20">
        <v>0</v>
      </c>
      <c r="Y125" s="21">
        <f t="shared" si="9"/>
        <v>63859</v>
      </c>
      <c r="AA125">
        <f t="shared" si="11"/>
        <v>1</v>
      </c>
    </row>
    <row r="126" spans="1:27" ht="15.75" hidden="1" thickBot="1" x14ac:dyDescent="0.3">
      <c r="A126" s="18"/>
      <c r="B126" s="19" t="s">
        <v>46</v>
      </c>
      <c r="C126" s="20">
        <v>0</v>
      </c>
      <c r="D126" s="20">
        <v>0</v>
      </c>
      <c r="E126" s="20">
        <v>0</v>
      </c>
      <c r="F126" s="20">
        <v>0</v>
      </c>
      <c r="G126" s="20">
        <v>0</v>
      </c>
      <c r="H126" s="20">
        <v>0</v>
      </c>
      <c r="I126" s="20">
        <v>0</v>
      </c>
      <c r="J126" s="20">
        <v>0</v>
      </c>
      <c r="K126" s="20">
        <v>0</v>
      </c>
      <c r="L126" s="20">
        <v>0</v>
      </c>
      <c r="M126" s="20"/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2"/>
        <v>58859</v>
      </c>
      <c r="V126" s="21">
        <f t="shared" si="10"/>
        <v>63859</v>
      </c>
      <c r="W126" s="21">
        <f t="shared" si="8"/>
        <v>122718</v>
      </c>
      <c r="X126" s="20">
        <v>127718</v>
      </c>
      <c r="Y126" s="21">
        <f t="shared" si="9"/>
        <v>-5000</v>
      </c>
      <c r="AA126">
        <f t="shared" si="11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0</v>
      </c>
      <c r="D127" s="20">
        <v>0</v>
      </c>
      <c r="E127" s="20">
        <v>0</v>
      </c>
      <c r="F127" s="20">
        <v>0</v>
      </c>
      <c r="G127" s="20">
        <v>0</v>
      </c>
      <c r="H127" s="20">
        <v>0</v>
      </c>
      <c r="I127" s="20">
        <v>0</v>
      </c>
      <c r="J127" s="20">
        <v>0</v>
      </c>
      <c r="K127" s="20">
        <v>0</v>
      </c>
      <c r="L127" s="20">
        <v>0</v>
      </c>
      <c r="M127" s="20"/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2"/>
        <v>59734</v>
      </c>
      <c r="V127" s="21">
        <f t="shared" si="10"/>
        <v>-5000</v>
      </c>
      <c r="W127" s="21">
        <f t="shared" si="8"/>
        <v>54734</v>
      </c>
      <c r="X127" s="20"/>
      <c r="Y127" s="21">
        <f t="shared" si="9"/>
        <v>54734</v>
      </c>
      <c r="AA127">
        <f t="shared" si="11"/>
        <v>1</v>
      </c>
    </row>
    <row r="128" spans="1:27" ht="15.75" hidden="1" thickBot="1" x14ac:dyDescent="0.3">
      <c r="A128" s="18"/>
      <c r="B128" s="19" t="s">
        <v>36</v>
      </c>
      <c r="C128" s="20">
        <v>0</v>
      </c>
      <c r="D128" s="20">
        <v>0</v>
      </c>
      <c r="E128" s="20">
        <v>0</v>
      </c>
      <c r="F128" s="20">
        <v>0</v>
      </c>
      <c r="G128" s="20">
        <v>0</v>
      </c>
      <c r="H128" s="20">
        <v>0</v>
      </c>
      <c r="I128" s="20">
        <v>0</v>
      </c>
      <c r="J128" s="20">
        <v>0</v>
      </c>
      <c r="K128" s="20">
        <v>0</v>
      </c>
      <c r="L128" s="20">
        <v>0</v>
      </c>
      <c r="M128" s="20"/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si="12"/>
        <v>72022</v>
      </c>
      <c r="V128" s="21">
        <f t="shared" si="10"/>
        <v>54734</v>
      </c>
      <c r="W128" s="21">
        <f t="shared" si="8"/>
        <v>126756</v>
      </c>
      <c r="X128" s="20">
        <v>141756</v>
      </c>
      <c r="Y128" s="21">
        <f t="shared" si="9"/>
        <v>-15000</v>
      </c>
      <c r="AA128">
        <f t="shared" si="11"/>
        <v>0</v>
      </c>
    </row>
    <row r="129" spans="1:27" ht="15.75" hidden="1" thickBot="1" x14ac:dyDescent="0.3">
      <c r="A129" s="18"/>
      <c r="B129" s="19" t="s">
        <v>37</v>
      </c>
      <c r="C129" s="20">
        <v>0</v>
      </c>
      <c r="D129" s="20">
        <v>0</v>
      </c>
      <c r="E129" s="20">
        <v>0</v>
      </c>
      <c r="F129" s="20">
        <v>0</v>
      </c>
      <c r="G129" s="20">
        <v>0</v>
      </c>
      <c r="H129" s="20">
        <v>0</v>
      </c>
      <c r="I129" s="20">
        <v>0</v>
      </c>
      <c r="J129" s="20">
        <v>0</v>
      </c>
      <c r="K129" s="20">
        <v>0</v>
      </c>
      <c r="L129" s="20">
        <v>0</v>
      </c>
      <c r="M129" s="20"/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si="12"/>
        <v>59734</v>
      </c>
      <c r="V129" s="21">
        <f t="shared" si="10"/>
        <v>-15000</v>
      </c>
      <c r="W129" s="21">
        <f t="shared" si="8"/>
        <v>44734</v>
      </c>
      <c r="X129" s="20"/>
      <c r="Y129" s="21">
        <f t="shared" si="9"/>
        <v>44734</v>
      </c>
      <c r="AA129">
        <f t="shared" si="11"/>
        <v>1</v>
      </c>
    </row>
    <row r="130" spans="1:27" ht="15.75" hidden="1" thickBot="1" x14ac:dyDescent="0.3">
      <c r="A130" s="18"/>
      <c r="B130" s="19" t="s">
        <v>38</v>
      </c>
      <c r="C130" s="20">
        <v>0</v>
      </c>
      <c r="D130" s="20">
        <v>0</v>
      </c>
      <c r="E130" s="20">
        <v>0</v>
      </c>
      <c r="F130" s="20">
        <v>0</v>
      </c>
      <c r="G130" s="20">
        <v>0</v>
      </c>
      <c r="H130" s="20">
        <v>0</v>
      </c>
      <c r="I130" s="20">
        <v>0</v>
      </c>
      <c r="J130" s="20">
        <v>0</v>
      </c>
      <c r="K130" s="20">
        <v>0</v>
      </c>
      <c r="L130" s="20">
        <v>0</v>
      </c>
      <c r="M130" s="20"/>
      <c r="N130" s="20"/>
      <c r="O130" s="21"/>
      <c r="P130" s="21"/>
      <c r="Q130" s="20">
        <v>0</v>
      </c>
      <c r="R130" s="20">
        <v>0</v>
      </c>
      <c r="S130" s="20">
        <v>59734</v>
      </c>
      <c r="T130" s="20">
        <v>10446</v>
      </c>
      <c r="U130" s="20">
        <f t="shared" ref="U130:U161" si="13">G130+L130+M130+R130+S130+N130+Q130+T130</f>
        <v>70180</v>
      </c>
      <c r="V130" s="21">
        <f t="shared" si="10"/>
        <v>44734</v>
      </c>
      <c r="W130" s="21">
        <f t="shared" si="8"/>
        <v>114914</v>
      </c>
      <c r="X130" s="20"/>
      <c r="Y130" s="21">
        <f t="shared" si="9"/>
        <v>114914</v>
      </c>
      <c r="AA130">
        <f t="shared" si="11"/>
        <v>2</v>
      </c>
    </row>
    <row r="131" spans="1:27" ht="15.75" hidden="1" thickBot="1" x14ac:dyDescent="0.3">
      <c r="A131" s="18"/>
      <c r="B131" s="19" t="s">
        <v>39</v>
      </c>
      <c r="C131" s="20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0</v>
      </c>
      <c r="I131" s="20">
        <v>0</v>
      </c>
      <c r="J131" s="20">
        <v>0</v>
      </c>
      <c r="K131" s="20">
        <v>0</v>
      </c>
      <c r="L131" s="20">
        <v>0</v>
      </c>
      <c r="M131" s="20"/>
      <c r="N131" s="20"/>
      <c r="O131" s="21"/>
      <c r="P131" s="21"/>
      <c r="Q131" s="20">
        <v>0</v>
      </c>
      <c r="R131" s="20"/>
      <c r="S131" s="20">
        <v>59734</v>
      </c>
      <c r="T131" s="20"/>
      <c r="U131" s="20">
        <f t="shared" si="13"/>
        <v>59734</v>
      </c>
      <c r="V131" s="21">
        <f t="shared" si="10"/>
        <v>114914</v>
      </c>
      <c r="W131" s="21">
        <f t="shared" si="8"/>
        <v>174648</v>
      </c>
      <c r="X131" s="20"/>
      <c r="Y131" s="21">
        <f t="shared" si="9"/>
        <v>174648</v>
      </c>
      <c r="AA131">
        <f t="shared" si="11"/>
        <v>3</v>
      </c>
    </row>
    <row r="132" spans="1:27" ht="15.75" hidden="1" thickBot="1" x14ac:dyDescent="0.3">
      <c r="A132" s="18"/>
      <c r="B132" s="19" t="s">
        <v>40</v>
      </c>
      <c r="C132" s="20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0</v>
      </c>
      <c r="I132" s="20">
        <v>0</v>
      </c>
      <c r="J132" s="20">
        <v>0</v>
      </c>
      <c r="K132" s="20">
        <v>0</v>
      </c>
      <c r="L132" s="20">
        <v>0</v>
      </c>
      <c r="M132" s="20"/>
      <c r="N132" s="20"/>
      <c r="O132" s="21"/>
      <c r="P132" s="21"/>
      <c r="Q132" s="20">
        <v>0</v>
      </c>
      <c r="R132" s="20"/>
      <c r="S132" s="20">
        <v>59734</v>
      </c>
      <c r="T132" s="20">
        <v>24438</v>
      </c>
      <c r="U132" s="20">
        <f t="shared" si="13"/>
        <v>84172</v>
      </c>
      <c r="V132" s="21">
        <f t="shared" si="10"/>
        <v>174648</v>
      </c>
      <c r="W132" s="21">
        <f t="shared" si="8"/>
        <v>258820</v>
      </c>
      <c r="X132" s="20"/>
      <c r="Y132" s="21">
        <f t="shared" si="9"/>
        <v>258820</v>
      </c>
      <c r="AA132">
        <f t="shared" si="11"/>
        <v>4</v>
      </c>
    </row>
    <row r="133" spans="1:27" ht="15.75" hidden="1" thickBot="1" x14ac:dyDescent="0.3">
      <c r="A133" s="18"/>
      <c r="B133" s="19" t="s">
        <v>41</v>
      </c>
      <c r="C133" s="20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0">
        <v>0</v>
      </c>
      <c r="K133" s="20">
        <v>0</v>
      </c>
      <c r="L133" s="20">
        <v>0</v>
      </c>
      <c r="M133" s="20"/>
      <c r="N133" s="20"/>
      <c r="O133" s="21"/>
      <c r="P133" s="21"/>
      <c r="Q133" s="20">
        <v>0</v>
      </c>
      <c r="R133" s="20"/>
      <c r="S133" s="20">
        <v>59734</v>
      </c>
      <c r="T133" s="20"/>
      <c r="U133" s="20">
        <f t="shared" si="13"/>
        <v>59734</v>
      </c>
      <c r="V133" s="21">
        <f t="shared" si="10"/>
        <v>258820</v>
      </c>
      <c r="W133" s="21">
        <f t="shared" si="8"/>
        <v>318554</v>
      </c>
      <c r="X133" s="20"/>
      <c r="Y133" s="21">
        <f t="shared" si="9"/>
        <v>318554</v>
      </c>
      <c r="AA133">
        <f t="shared" si="11"/>
        <v>5</v>
      </c>
    </row>
    <row r="134" spans="1:27" ht="15.75" hidden="1" thickBot="1" x14ac:dyDescent="0.3">
      <c r="A134" s="18"/>
      <c r="B134" s="19" t="s">
        <v>42</v>
      </c>
      <c r="C134" s="20">
        <v>0</v>
      </c>
      <c r="D134" s="20">
        <v>0</v>
      </c>
      <c r="E134" s="20">
        <v>0</v>
      </c>
      <c r="F134" s="20">
        <v>0</v>
      </c>
      <c r="G134" s="20">
        <v>0</v>
      </c>
      <c r="H134" s="20">
        <v>0</v>
      </c>
      <c r="I134" s="20">
        <v>0</v>
      </c>
      <c r="J134" s="20">
        <v>0</v>
      </c>
      <c r="K134" s="20">
        <v>0</v>
      </c>
      <c r="L134" s="20">
        <v>0</v>
      </c>
      <c r="M134" s="20"/>
      <c r="N134" s="20"/>
      <c r="O134" s="21"/>
      <c r="P134" s="21"/>
      <c r="Q134" s="20">
        <v>0</v>
      </c>
      <c r="R134" s="20"/>
      <c r="S134" s="20">
        <v>59734</v>
      </c>
      <c r="T134" s="20">
        <v>39828</v>
      </c>
      <c r="U134" s="20">
        <f t="shared" si="13"/>
        <v>99562</v>
      </c>
      <c r="V134" s="21">
        <f t="shared" si="10"/>
        <v>318554</v>
      </c>
      <c r="W134" s="21">
        <f t="shared" si="8"/>
        <v>418116</v>
      </c>
      <c r="X134" s="20"/>
      <c r="Y134" s="21">
        <f t="shared" si="9"/>
        <v>418116</v>
      </c>
      <c r="AA134">
        <f t="shared" si="11"/>
        <v>6</v>
      </c>
    </row>
    <row r="135" spans="1:27" ht="15.75" hidden="1" thickBot="1" x14ac:dyDescent="0.3">
      <c r="A135" s="18"/>
      <c r="B135" s="19" t="s">
        <v>43</v>
      </c>
      <c r="C135" s="20">
        <v>0</v>
      </c>
      <c r="D135" s="20">
        <v>0</v>
      </c>
      <c r="E135" s="20">
        <v>0</v>
      </c>
      <c r="F135" s="20">
        <v>0</v>
      </c>
      <c r="G135" s="20">
        <v>0</v>
      </c>
      <c r="H135" s="20">
        <v>0</v>
      </c>
      <c r="I135" s="20">
        <v>0</v>
      </c>
      <c r="J135" s="20">
        <v>0</v>
      </c>
      <c r="K135" s="20">
        <v>0</v>
      </c>
      <c r="L135" s="20">
        <v>0</v>
      </c>
      <c r="M135" s="20"/>
      <c r="N135" s="20"/>
      <c r="O135" s="21"/>
      <c r="P135" s="21"/>
      <c r="Q135" s="20">
        <v>0</v>
      </c>
      <c r="R135" s="20"/>
      <c r="S135" s="20">
        <v>59734</v>
      </c>
      <c r="T135" s="20"/>
      <c r="U135" s="20">
        <f t="shared" si="13"/>
        <v>59734</v>
      </c>
      <c r="V135" s="21">
        <f t="shared" si="10"/>
        <v>418116</v>
      </c>
      <c r="W135" s="21">
        <f t="shared" si="8"/>
        <v>477850</v>
      </c>
      <c r="X135" s="20"/>
      <c r="Y135" s="21">
        <f t="shared" si="9"/>
        <v>477850</v>
      </c>
      <c r="AA135">
        <f t="shared" si="11"/>
        <v>7</v>
      </c>
    </row>
    <row r="136" spans="1:27" ht="15.75" hidden="1" thickBot="1" x14ac:dyDescent="0.3">
      <c r="A136" s="18"/>
      <c r="B136" s="19" t="s">
        <v>44</v>
      </c>
      <c r="C136" s="20">
        <v>0</v>
      </c>
      <c r="D136" s="20">
        <v>0</v>
      </c>
      <c r="E136" s="20">
        <v>0</v>
      </c>
      <c r="F136" s="20">
        <v>0</v>
      </c>
      <c r="G136" s="20">
        <v>0</v>
      </c>
      <c r="H136" s="20">
        <v>0</v>
      </c>
      <c r="I136" s="20">
        <v>0</v>
      </c>
      <c r="J136" s="20">
        <v>0</v>
      </c>
      <c r="K136" s="20">
        <v>0</v>
      </c>
      <c r="L136" s="20">
        <v>0</v>
      </c>
      <c r="M136" s="20"/>
      <c r="N136" s="20"/>
      <c r="O136" s="21"/>
      <c r="P136" s="21"/>
      <c r="Q136" s="20">
        <v>0</v>
      </c>
      <c r="R136" s="20"/>
      <c r="S136" s="20">
        <v>59734</v>
      </c>
      <c r="T136" s="20"/>
      <c r="U136" s="20">
        <f t="shared" si="13"/>
        <v>59734</v>
      </c>
      <c r="V136" s="21">
        <f t="shared" si="10"/>
        <v>477850</v>
      </c>
      <c r="W136" s="21">
        <f t="shared" ref="W136:W186" si="14">U136+V136</f>
        <v>537584</v>
      </c>
      <c r="X136" s="20">
        <v>400000</v>
      </c>
      <c r="Y136" s="21">
        <f t="shared" ref="Y136:Y186" si="15">W136-X136</f>
        <v>137584</v>
      </c>
      <c r="AA136">
        <f t="shared" si="11"/>
        <v>0</v>
      </c>
    </row>
    <row r="137" spans="1:27" ht="15.75" hidden="1" thickBot="1" x14ac:dyDescent="0.3">
      <c r="A137" s="18"/>
      <c r="B137" s="19" t="s">
        <v>45</v>
      </c>
      <c r="C137" s="20">
        <v>0</v>
      </c>
      <c r="D137" s="20">
        <v>0</v>
      </c>
      <c r="E137" s="20">
        <v>0</v>
      </c>
      <c r="F137" s="20">
        <v>0</v>
      </c>
      <c r="G137" s="20">
        <v>0</v>
      </c>
      <c r="H137" s="20">
        <v>0</v>
      </c>
      <c r="I137" s="20">
        <v>0</v>
      </c>
      <c r="J137" s="20">
        <v>0</v>
      </c>
      <c r="K137" s="20">
        <v>0</v>
      </c>
      <c r="L137" s="20">
        <v>0</v>
      </c>
      <c r="M137" s="20"/>
      <c r="N137" s="20"/>
      <c r="O137" s="21"/>
      <c r="P137" s="21"/>
      <c r="Q137" s="20">
        <v>0</v>
      </c>
      <c r="R137" s="20"/>
      <c r="S137" s="20">
        <v>59734</v>
      </c>
      <c r="T137" s="20"/>
      <c r="U137" s="20">
        <f t="shared" si="13"/>
        <v>59734</v>
      </c>
      <c r="V137" s="21">
        <f t="shared" ref="V137:V186" si="16">Y136</f>
        <v>137584</v>
      </c>
      <c r="W137" s="21">
        <f t="shared" si="14"/>
        <v>197318</v>
      </c>
      <c r="X137" s="20">
        <v>197318</v>
      </c>
      <c r="Y137" s="21">
        <f t="shared" si="15"/>
        <v>0</v>
      </c>
      <c r="AA137">
        <f t="shared" ref="AA137:AA182" si="17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0</v>
      </c>
      <c r="D138" s="20">
        <v>0</v>
      </c>
      <c r="E138" s="20">
        <v>0</v>
      </c>
      <c r="F138" s="20">
        <v>0</v>
      </c>
      <c r="G138" s="20">
        <v>0</v>
      </c>
      <c r="H138" s="20">
        <v>0</v>
      </c>
      <c r="I138" s="20">
        <v>0</v>
      </c>
      <c r="J138" s="20">
        <v>0</v>
      </c>
      <c r="K138" s="20">
        <v>0</v>
      </c>
      <c r="L138" s="20">
        <v>0</v>
      </c>
      <c r="M138" s="20"/>
      <c r="N138" s="20">
        <v>20000</v>
      </c>
      <c r="O138" s="21"/>
      <c r="P138" s="21"/>
      <c r="Q138" s="20">
        <v>0</v>
      </c>
      <c r="R138" s="20"/>
      <c r="S138" s="20">
        <v>59734</v>
      </c>
      <c r="T138" s="20"/>
      <c r="U138" s="20">
        <f t="shared" si="13"/>
        <v>79734</v>
      </c>
      <c r="V138" s="21">
        <f t="shared" si="16"/>
        <v>0</v>
      </c>
      <c r="W138" s="21">
        <f t="shared" si="14"/>
        <v>79734</v>
      </c>
      <c r="X138" s="20">
        <v>79734</v>
      </c>
      <c r="Y138" s="21">
        <f t="shared" si="15"/>
        <v>0</v>
      </c>
      <c r="AA138">
        <f t="shared" si="17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0</v>
      </c>
      <c r="D139" s="20">
        <v>0</v>
      </c>
      <c r="E139" s="20">
        <v>0</v>
      </c>
      <c r="F139" s="20">
        <v>0</v>
      </c>
      <c r="G139" s="20">
        <v>0</v>
      </c>
      <c r="H139" s="20">
        <v>0</v>
      </c>
      <c r="I139" s="20">
        <v>0</v>
      </c>
      <c r="J139" s="20">
        <v>0</v>
      </c>
      <c r="K139" s="20">
        <v>0</v>
      </c>
      <c r="L139" s="20">
        <v>0</v>
      </c>
      <c r="M139" s="20"/>
      <c r="N139" s="20">
        <v>5000</v>
      </c>
      <c r="O139" s="21"/>
      <c r="P139" s="21"/>
      <c r="Q139" s="20">
        <v>0</v>
      </c>
      <c r="R139" s="20"/>
      <c r="S139" s="20">
        <v>61536</v>
      </c>
      <c r="T139" s="20"/>
      <c r="U139" s="20">
        <f t="shared" si="13"/>
        <v>66536</v>
      </c>
      <c r="V139" s="21">
        <f t="shared" si="16"/>
        <v>0</v>
      </c>
      <c r="W139" s="21">
        <f t="shared" si="14"/>
        <v>66536</v>
      </c>
      <c r="X139" s="20">
        <v>66536</v>
      </c>
      <c r="Y139" s="21">
        <f t="shared" si="15"/>
        <v>0</v>
      </c>
      <c r="AA139">
        <f t="shared" si="17"/>
        <v>0</v>
      </c>
    </row>
    <row r="140" spans="1:27" ht="15.75" hidden="1" thickBot="1" x14ac:dyDescent="0.3">
      <c r="A140" s="18"/>
      <c r="B140" s="19" t="s">
        <v>36</v>
      </c>
      <c r="C140" s="20">
        <v>0</v>
      </c>
      <c r="D140" s="20">
        <v>0</v>
      </c>
      <c r="E140" s="20">
        <v>0</v>
      </c>
      <c r="F140" s="20">
        <v>0</v>
      </c>
      <c r="G140" s="20">
        <v>0</v>
      </c>
      <c r="H140" s="20">
        <v>0</v>
      </c>
      <c r="I140" s="20">
        <v>0</v>
      </c>
      <c r="J140" s="20">
        <v>0</v>
      </c>
      <c r="K140" s="20">
        <v>0</v>
      </c>
      <c r="L140" s="20">
        <v>0</v>
      </c>
      <c r="M140" s="20"/>
      <c r="N140" s="20">
        <v>5000</v>
      </c>
      <c r="O140" s="21"/>
      <c r="P140" s="21"/>
      <c r="Q140" s="20">
        <v>0</v>
      </c>
      <c r="R140" s="20"/>
      <c r="S140" s="20">
        <v>61536</v>
      </c>
      <c r="T140" s="20"/>
      <c r="U140" s="20">
        <f t="shared" si="13"/>
        <v>66536</v>
      </c>
      <c r="V140" s="21">
        <f t="shared" si="16"/>
        <v>0</v>
      </c>
      <c r="W140" s="21">
        <f t="shared" si="14"/>
        <v>66536</v>
      </c>
      <c r="X140" s="20"/>
      <c r="Y140" s="21">
        <f t="shared" si="15"/>
        <v>66536</v>
      </c>
      <c r="AA140">
        <f t="shared" si="17"/>
        <v>1</v>
      </c>
    </row>
    <row r="141" spans="1:27" ht="15.75" hidden="1" thickBot="1" x14ac:dyDescent="0.3">
      <c r="A141" s="18"/>
      <c r="B141" s="19" t="s">
        <v>37</v>
      </c>
      <c r="C141" s="20">
        <v>0</v>
      </c>
      <c r="D141" s="20">
        <v>0</v>
      </c>
      <c r="E141" s="20">
        <v>0</v>
      </c>
      <c r="F141" s="20">
        <v>0</v>
      </c>
      <c r="G141" s="20">
        <v>0</v>
      </c>
      <c r="H141" s="20">
        <v>0</v>
      </c>
      <c r="I141" s="20">
        <v>0</v>
      </c>
      <c r="J141" s="20">
        <v>0</v>
      </c>
      <c r="K141" s="20">
        <v>0</v>
      </c>
      <c r="L141" s="20">
        <v>0</v>
      </c>
      <c r="M141" s="20"/>
      <c r="N141" s="20">
        <v>5000</v>
      </c>
      <c r="O141" s="21"/>
      <c r="P141" s="21"/>
      <c r="Q141" s="20">
        <v>0</v>
      </c>
      <c r="R141" s="20"/>
      <c r="S141" s="20">
        <v>61536</v>
      </c>
      <c r="T141" s="20">
        <v>13307</v>
      </c>
      <c r="U141" s="20">
        <f t="shared" si="13"/>
        <v>79843</v>
      </c>
      <c r="V141" s="21">
        <f t="shared" si="16"/>
        <v>66536</v>
      </c>
      <c r="W141" s="21">
        <f t="shared" si="14"/>
        <v>146379</v>
      </c>
      <c r="X141" s="20"/>
      <c r="Y141" s="21">
        <f t="shared" si="15"/>
        <v>146379</v>
      </c>
      <c r="AA141">
        <f t="shared" si="17"/>
        <v>2</v>
      </c>
    </row>
    <row r="142" spans="1:27" ht="15.75" hidden="1" thickBot="1" x14ac:dyDescent="0.3">
      <c r="A142" s="18"/>
      <c r="B142" s="19" t="s">
        <v>38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/>
      <c r="N142" s="20">
        <v>5000</v>
      </c>
      <c r="O142" s="21"/>
      <c r="P142" s="21"/>
      <c r="Q142" s="20">
        <v>0</v>
      </c>
      <c r="R142" s="20"/>
      <c r="S142" s="20">
        <v>61536</v>
      </c>
      <c r="T142" s="20"/>
      <c r="U142" s="20">
        <f t="shared" si="13"/>
        <v>66536</v>
      </c>
      <c r="V142" s="21">
        <f t="shared" si="16"/>
        <v>146379</v>
      </c>
      <c r="W142" s="21">
        <f t="shared" si="14"/>
        <v>212915</v>
      </c>
      <c r="X142" s="20">
        <v>212915</v>
      </c>
      <c r="Y142" s="21">
        <f t="shared" si="15"/>
        <v>0</v>
      </c>
      <c r="AA142">
        <f t="shared" si="17"/>
        <v>0</v>
      </c>
    </row>
    <row r="143" spans="1:27" ht="15.75" hidden="1" thickBot="1" x14ac:dyDescent="0.3">
      <c r="A143" s="18"/>
      <c r="B143" s="19" t="s">
        <v>39</v>
      </c>
      <c r="C143" s="20">
        <v>0</v>
      </c>
      <c r="D143" s="20">
        <v>0</v>
      </c>
      <c r="E143" s="20">
        <v>0</v>
      </c>
      <c r="F143" s="20">
        <v>0</v>
      </c>
      <c r="G143" s="20">
        <v>0</v>
      </c>
      <c r="H143" s="20">
        <v>0</v>
      </c>
      <c r="I143" s="20">
        <v>0</v>
      </c>
      <c r="J143" s="20">
        <v>0</v>
      </c>
      <c r="K143" s="20">
        <v>0</v>
      </c>
      <c r="L143" s="20">
        <v>0</v>
      </c>
      <c r="M143" s="20"/>
      <c r="N143" s="20">
        <v>5000</v>
      </c>
      <c r="O143" s="21"/>
      <c r="P143" s="21"/>
      <c r="Q143" s="20">
        <v>0</v>
      </c>
      <c r="R143" s="20"/>
      <c r="S143" s="20">
        <v>61536</v>
      </c>
      <c r="T143" s="20"/>
      <c r="U143" s="20">
        <f t="shared" si="13"/>
        <v>66536</v>
      </c>
      <c r="V143" s="21">
        <f t="shared" si="16"/>
        <v>0</v>
      </c>
      <c r="W143" s="21">
        <f t="shared" si="14"/>
        <v>66536</v>
      </c>
      <c r="X143" s="20">
        <v>65536</v>
      </c>
      <c r="Y143" s="21">
        <f t="shared" si="15"/>
        <v>1000</v>
      </c>
      <c r="AA143">
        <f t="shared" si="17"/>
        <v>0</v>
      </c>
    </row>
    <row r="144" spans="1:27" ht="15.75" hidden="1" thickBot="1" x14ac:dyDescent="0.3">
      <c r="A144" s="18"/>
      <c r="B144" s="19" t="s">
        <v>40</v>
      </c>
      <c r="C144" s="20">
        <v>0</v>
      </c>
      <c r="D144" s="20">
        <v>0</v>
      </c>
      <c r="E144" s="20">
        <v>0</v>
      </c>
      <c r="F144" s="20">
        <v>0</v>
      </c>
      <c r="G144" s="20">
        <v>0</v>
      </c>
      <c r="H144" s="20">
        <v>0</v>
      </c>
      <c r="I144" s="20">
        <v>0</v>
      </c>
      <c r="J144" s="20">
        <v>0</v>
      </c>
      <c r="K144" s="20">
        <v>0</v>
      </c>
      <c r="L144" s="20">
        <v>0</v>
      </c>
      <c r="M144" s="20"/>
      <c r="N144" s="20">
        <v>5000</v>
      </c>
      <c r="O144" s="21"/>
      <c r="P144" s="21"/>
      <c r="Q144" s="20">
        <v>0</v>
      </c>
      <c r="R144" s="20"/>
      <c r="S144" s="20">
        <v>61536</v>
      </c>
      <c r="T144" s="20"/>
      <c r="U144" s="20">
        <f t="shared" si="13"/>
        <v>66536</v>
      </c>
      <c r="V144" s="21">
        <f t="shared" si="16"/>
        <v>1000</v>
      </c>
      <c r="W144" s="21">
        <f t="shared" si="14"/>
        <v>67536</v>
      </c>
      <c r="X144" s="20">
        <v>67536</v>
      </c>
      <c r="Y144" s="21">
        <f t="shared" si="15"/>
        <v>0</v>
      </c>
      <c r="AA144">
        <f t="shared" si="17"/>
        <v>0</v>
      </c>
    </row>
    <row r="145" spans="1:27" ht="15.75" hidden="1" thickBot="1" x14ac:dyDescent="0.3">
      <c r="A145" s="18"/>
      <c r="B145" s="19" t="s">
        <v>41</v>
      </c>
      <c r="C145" s="20">
        <v>0</v>
      </c>
      <c r="D145" s="20">
        <v>0</v>
      </c>
      <c r="E145" s="20">
        <v>0</v>
      </c>
      <c r="F145" s="20">
        <v>0</v>
      </c>
      <c r="G145" s="20">
        <v>0</v>
      </c>
      <c r="H145" s="20">
        <v>0</v>
      </c>
      <c r="I145" s="20">
        <v>0</v>
      </c>
      <c r="J145" s="20">
        <v>0</v>
      </c>
      <c r="K145" s="20">
        <v>0</v>
      </c>
      <c r="L145" s="20">
        <v>0</v>
      </c>
      <c r="M145" s="20"/>
      <c r="N145" s="20">
        <v>5000</v>
      </c>
      <c r="O145" s="21"/>
      <c r="P145" s="21"/>
      <c r="Q145" s="20">
        <v>0</v>
      </c>
      <c r="R145" s="20"/>
      <c r="S145" s="20">
        <v>61536</v>
      </c>
      <c r="T145" s="20"/>
      <c r="U145" s="20">
        <f t="shared" si="13"/>
        <v>66536</v>
      </c>
      <c r="V145" s="21">
        <f t="shared" si="16"/>
        <v>0</v>
      </c>
      <c r="W145" s="21">
        <f t="shared" si="14"/>
        <v>66536</v>
      </c>
      <c r="X145" s="20">
        <v>66536</v>
      </c>
      <c r="Y145" s="21">
        <f t="shared" si="15"/>
        <v>0</v>
      </c>
      <c r="AA145">
        <f t="shared" si="17"/>
        <v>0</v>
      </c>
    </row>
    <row r="146" spans="1:27" ht="15.75" hidden="1" thickBot="1" x14ac:dyDescent="0.3">
      <c r="A146" s="18"/>
      <c r="B146" s="19" t="s">
        <v>42</v>
      </c>
      <c r="C146" s="20">
        <v>0</v>
      </c>
      <c r="D146" s="20">
        <v>0</v>
      </c>
      <c r="E146" s="20">
        <v>0</v>
      </c>
      <c r="F146" s="20">
        <v>0</v>
      </c>
      <c r="G146" s="20">
        <v>0</v>
      </c>
      <c r="H146" s="20">
        <v>0</v>
      </c>
      <c r="I146" s="20">
        <v>0</v>
      </c>
      <c r="J146" s="20">
        <v>0</v>
      </c>
      <c r="K146" s="20">
        <v>0</v>
      </c>
      <c r="L146" s="20">
        <v>0</v>
      </c>
      <c r="M146" s="20"/>
      <c r="N146" s="20">
        <v>5000</v>
      </c>
      <c r="O146" s="21"/>
      <c r="P146" s="21"/>
      <c r="Q146" s="20">
        <v>0</v>
      </c>
      <c r="R146" s="20"/>
      <c r="S146" s="20">
        <v>61536</v>
      </c>
      <c r="T146" s="20"/>
      <c r="U146" s="20">
        <f t="shared" si="13"/>
        <v>66536</v>
      </c>
      <c r="V146" s="21">
        <f t="shared" si="16"/>
        <v>0</v>
      </c>
      <c r="W146" s="21">
        <f t="shared" si="14"/>
        <v>66536</v>
      </c>
      <c r="X146" s="20">
        <v>66536</v>
      </c>
      <c r="Y146" s="21">
        <f t="shared" si="15"/>
        <v>0</v>
      </c>
      <c r="AA146">
        <f t="shared" si="17"/>
        <v>0</v>
      </c>
    </row>
    <row r="147" spans="1:27" ht="15.75" hidden="1" thickBot="1" x14ac:dyDescent="0.3">
      <c r="A147" s="18"/>
      <c r="B147" s="19" t="s">
        <v>43</v>
      </c>
      <c r="C147" s="20">
        <v>0</v>
      </c>
      <c r="D147" s="20">
        <v>0</v>
      </c>
      <c r="E147" s="20">
        <v>0</v>
      </c>
      <c r="F147" s="20">
        <v>0</v>
      </c>
      <c r="G147" s="20">
        <v>0</v>
      </c>
      <c r="H147" s="20">
        <v>0</v>
      </c>
      <c r="I147" s="20">
        <v>0</v>
      </c>
      <c r="J147" s="20">
        <v>0</v>
      </c>
      <c r="K147" s="20">
        <v>0</v>
      </c>
      <c r="L147" s="20">
        <v>0</v>
      </c>
      <c r="M147" s="20"/>
      <c r="N147" s="20">
        <v>5000</v>
      </c>
      <c r="O147" s="21"/>
      <c r="P147" s="21"/>
      <c r="Q147" s="20">
        <v>0</v>
      </c>
      <c r="R147" s="20"/>
      <c r="S147" s="20">
        <v>61536</v>
      </c>
      <c r="T147" s="20"/>
      <c r="U147" s="20">
        <f t="shared" si="13"/>
        <v>66536</v>
      </c>
      <c r="V147" s="21">
        <f t="shared" si="16"/>
        <v>0</v>
      </c>
      <c r="W147" s="21">
        <f t="shared" si="14"/>
        <v>66536</v>
      </c>
      <c r="X147" s="20">
        <v>66536</v>
      </c>
      <c r="Y147" s="21">
        <f t="shared" si="15"/>
        <v>0</v>
      </c>
      <c r="AA147">
        <f t="shared" si="17"/>
        <v>0</v>
      </c>
    </row>
    <row r="148" spans="1:27" ht="15.75" hidden="1" thickBot="1" x14ac:dyDescent="0.3">
      <c r="A148" s="18"/>
      <c r="B148" s="19" t="s">
        <v>44</v>
      </c>
      <c r="C148" s="20">
        <v>0</v>
      </c>
      <c r="D148" s="20">
        <v>0</v>
      </c>
      <c r="E148" s="20">
        <v>0</v>
      </c>
      <c r="F148" s="20">
        <v>0</v>
      </c>
      <c r="G148" s="20">
        <v>0</v>
      </c>
      <c r="H148" s="20">
        <v>0</v>
      </c>
      <c r="I148" s="20">
        <v>0</v>
      </c>
      <c r="J148" s="20">
        <v>0</v>
      </c>
      <c r="K148" s="20">
        <v>0</v>
      </c>
      <c r="L148" s="20">
        <v>0</v>
      </c>
      <c r="M148" s="20"/>
      <c r="N148" s="20">
        <v>5000</v>
      </c>
      <c r="O148" s="21"/>
      <c r="P148" s="21"/>
      <c r="Q148" s="20">
        <v>0</v>
      </c>
      <c r="R148" s="20"/>
      <c r="S148" s="20">
        <v>61536</v>
      </c>
      <c r="T148" s="20"/>
      <c r="U148" s="20">
        <f t="shared" si="13"/>
        <v>66536</v>
      </c>
      <c r="V148" s="21">
        <f t="shared" si="16"/>
        <v>0</v>
      </c>
      <c r="W148" s="21">
        <f t="shared" si="14"/>
        <v>66536</v>
      </c>
      <c r="X148" s="20">
        <v>65536</v>
      </c>
      <c r="Y148" s="21">
        <f t="shared" si="15"/>
        <v>1000</v>
      </c>
      <c r="AA148">
        <f t="shared" si="17"/>
        <v>0</v>
      </c>
    </row>
    <row r="149" spans="1:27" ht="15.75" hidden="1" thickBot="1" x14ac:dyDescent="0.3">
      <c r="A149" s="18"/>
      <c r="B149" s="19" t="s">
        <v>45</v>
      </c>
      <c r="C149" s="20">
        <v>0</v>
      </c>
      <c r="D149" s="20">
        <v>0</v>
      </c>
      <c r="E149" s="20">
        <v>0</v>
      </c>
      <c r="F149" s="20">
        <v>0</v>
      </c>
      <c r="G149" s="20">
        <v>0</v>
      </c>
      <c r="H149" s="20">
        <v>0</v>
      </c>
      <c r="I149" s="20">
        <v>0</v>
      </c>
      <c r="J149" s="20">
        <v>0</v>
      </c>
      <c r="K149" s="20">
        <v>0</v>
      </c>
      <c r="L149" s="20">
        <v>0</v>
      </c>
      <c r="M149" s="20"/>
      <c r="N149" s="20">
        <v>5000</v>
      </c>
      <c r="O149" s="21"/>
      <c r="P149" s="21"/>
      <c r="Q149" s="20">
        <v>0</v>
      </c>
      <c r="R149" s="20"/>
      <c r="S149" s="20">
        <v>61536</v>
      </c>
      <c r="T149" s="20"/>
      <c r="U149" s="20">
        <f t="shared" si="13"/>
        <v>66536</v>
      </c>
      <c r="V149" s="21">
        <f t="shared" si="16"/>
        <v>1000</v>
      </c>
      <c r="W149" s="21">
        <f t="shared" si="14"/>
        <v>67536</v>
      </c>
      <c r="X149" s="20"/>
      <c r="Y149" s="21">
        <f t="shared" si="15"/>
        <v>67536</v>
      </c>
      <c r="AA149">
        <f t="shared" si="17"/>
        <v>1</v>
      </c>
    </row>
    <row r="150" spans="1:27" ht="15.75" hidden="1" thickBot="1" x14ac:dyDescent="0.3">
      <c r="A150" s="18"/>
      <c r="B150" s="19" t="s">
        <v>46</v>
      </c>
      <c r="C150" s="20">
        <v>0</v>
      </c>
      <c r="D150" s="20">
        <v>0</v>
      </c>
      <c r="E150" s="20">
        <v>0</v>
      </c>
      <c r="F150" s="20">
        <v>0</v>
      </c>
      <c r="G150" s="20">
        <v>0</v>
      </c>
      <c r="H150" s="20">
        <v>0</v>
      </c>
      <c r="I150" s="20">
        <v>0</v>
      </c>
      <c r="J150" s="20">
        <v>0</v>
      </c>
      <c r="K150" s="20">
        <v>0</v>
      </c>
      <c r="L150" s="20">
        <v>0</v>
      </c>
      <c r="M150" s="20"/>
      <c r="N150" s="20">
        <v>7000</v>
      </c>
      <c r="O150" s="21"/>
      <c r="P150" s="21"/>
      <c r="Q150" s="20">
        <v>0</v>
      </c>
      <c r="R150" s="20"/>
      <c r="S150" s="20">
        <v>61536</v>
      </c>
      <c r="T150" s="20"/>
      <c r="U150" s="20">
        <f t="shared" si="13"/>
        <v>68536</v>
      </c>
      <c r="V150" s="21">
        <f t="shared" si="16"/>
        <v>67536</v>
      </c>
      <c r="W150" s="21">
        <f t="shared" si="14"/>
        <v>136072</v>
      </c>
      <c r="X150" s="20">
        <v>136072</v>
      </c>
      <c r="Y150" s="21">
        <f t="shared" si="15"/>
        <v>0</v>
      </c>
      <c r="AA150">
        <f t="shared" si="17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0</v>
      </c>
      <c r="D151" s="20">
        <v>0</v>
      </c>
      <c r="E151" s="20">
        <v>0</v>
      </c>
      <c r="F151" s="20">
        <v>0</v>
      </c>
      <c r="G151" s="20">
        <v>0</v>
      </c>
      <c r="H151" s="20">
        <v>0</v>
      </c>
      <c r="I151" s="20">
        <v>0</v>
      </c>
      <c r="J151" s="20">
        <v>0</v>
      </c>
      <c r="K151" s="20">
        <v>0</v>
      </c>
      <c r="L151" s="20">
        <v>0</v>
      </c>
      <c r="M151" s="20"/>
      <c r="N151" s="20">
        <v>7000</v>
      </c>
      <c r="O151" s="21"/>
      <c r="P151" s="21"/>
      <c r="Q151" s="20">
        <v>0</v>
      </c>
      <c r="R151" s="20"/>
      <c r="S151" s="20">
        <v>64395</v>
      </c>
      <c r="T151" s="20"/>
      <c r="U151" s="20">
        <f t="shared" si="13"/>
        <v>71395</v>
      </c>
      <c r="V151" s="21">
        <f t="shared" si="16"/>
        <v>0</v>
      </c>
      <c r="W151" s="21">
        <f t="shared" si="14"/>
        <v>71395</v>
      </c>
      <c r="X151" s="20">
        <v>71395</v>
      </c>
      <c r="Y151" s="21">
        <f t="shared" si="15"/>
        <v>0</v>
      </c>
      <c r="AA151">
        <f t="shared" si="17"/>
        <v>0</v>
      </c>
    </row>
    <row r="152" spans="1:27" ht="15.75" hidden="1" thickBot="1" x14ac:dyDescent="0.3">
      <c r="A152" s="18"/>
      <c r="B152" s="19" t="s">
        <v>36</v>
      </c>
      <c r="C152" s="20">
        <v>0</v>
      </c>
      <c r="D152" s="20">
        <v>0</v>
      </c>
      <c r="E152" s="20">
        <v>0</v>
      </c>
      <c r="F152" s="20">
        <v>0</v>
      </c>
      <c r="G152" s="20">
        <v>0</v>
      </c>
      <c r="H152" s="20">
        <v>0</v>
      </c>
      <c r="I152" s="20">
        <v>0</v>
      </c>
      <c r="J152" s="20">
        <v>0</v>
      </c>
      <c r="K152" s="20">
        <v>0</v>
      </c>
      <c r="L152" s="20">
        <v>0</v>
      </c>
      <c r="M152" s="20"/>
      <c r="N152" s="20">
        <v>7000</v>
      </c>
      <c r="O152" s="21"/>
      <c r="P152" s="21"/>
      <c r="Q152" s="20">
        <v>0</v>
      </c>
      <c r="R152" s="20"/>
      <c r="S152" s="20">
        <v>64395</v>
      </c>
      <c r="T152" s="20">
        <v>49090</v>
      </c>
      <c r="U152" s="20">
        <f t="shared" si="13"/>
        <v>120485</v>
      </c>
      <c r="V152" s="21">
        <f t="shared" si="16"/>
        <v>0</v>
      </c>
      <c r="W152" s="21">
        <f t="shared" si="14"/>
        <v>120485</v>
      </c>
      <c r="X152" s="20"/>
      <c r="Y152" s="21">
        <f t="shared" si="15"/>
        <v>120485</v>
      </c>
      <c r="AA152">
        <f t="shared" si="17"/>
        <v>1</v>
      </c>
    </row>
    <row r="153" spans="1:27" ht="15.75" hidden="1" thickBot="1" x14ac:dyDescent="0.3">
      <c r="A153" s="18"/>
      <c r="B153" s="19" t="s">
        <v>37</v>
      </c>
      <c r="C153" s="20">
        <v>0</v>
      </c>
      <c r="D153" s="20">
        <v>0</v>
      </c>
      <c r="E153" s="20">
        <v>0</v>
      </c>
      <c r="F153" s="20">
        <v>0</v>
      </c>
      <c r="G153" s="20">
        <v>0</v>
      </c>
      <c r="H153" s="20">
        <v>0</v>
      </c>
      <c r="I153" s="20">
        <v>0</v>
      </c>
      <c r="J153" s="20">
        <v>0</v>
      </c>
      <c r="K153" s="20">
        <v>0</v>
      </c>
      <c r="L153" s="20">
        <v>0</v>
      </c>
      <c r="M153" s="20"/>
      <c r="N153" s="20">
        <v>7000</v>
      </c>
      <c r="O153" s="21"/>
      <c r="P153" s="21"/>
      <c r="Q153" s="20">
        <v>0</v>
      </c>
      <c r="R153" s="20"/>
      <c r="S153" s="20">
        <v>64395</v>
      </c>
      <c r="T153" s="20">
        <v>49246</v>
      </c>
      <c r="U153" s="20">
        <f t="shared" si="13"/>
        <v>120641</v>
      </c>
      <c r="V153" s="21">
        <f t="shared" si="16"/>
        <v>120485</v>
      </c>
      <c r="W153" s="21">
        <f t="shared" si="14"/>
        <v>241126</v>
      </c>
      <c r="X153" s="20">
        <v>241126</v>
      </c>
      <c r="Y153" s="21">
        <f t="shared" si="15"/>
        <v>0</v>
      </c>
      <c r="AA153">
        <f t="shared" si="17"/>
        <v>0</v>
      </c>
    </row>
    <row r="154" spans="1:27" ht="15.75" hidden="1" thickBot="1" x14ac:dyDescent="0.3">
      <c r="A154" s="18"/>
      <c r="B154" s="19" t="s">
        <v>38</v>
      </c>
      <c r="C154" s="20">
        <v>0</v>
      </c>
      <c r="D154" s="20">
        <v>0</v>
      </c>
      <c r="E154" s="20">
        <v>0</v>
      </c>
      <c r="F154" s="20">
        <v>0</v>
      </c>
      <c r="G154" s="20">
        <v>0</v>
      </c>
      <c r="H154" s="20">
        <v>0</v>
      </c>
      <c r="I154" s="20">
        <v>0</v>
      </c>
      <c r="J154" s="20">
        <v>0</v>
      </c>
      <c r="K154" s="20">
        <v>0</v>
      </c>
      <c r="L154" s="20">
        <v>0</v>
      </c>
      <c r="M154" s="20"/>
      <c r="N154" s="20">
        <v>7000</v>
      </c>
      <c r="O154" s="21"/>
      <c r="P154" s="21"/>
      <c r="Q154" s="20">
        <v>0</v>
      </c>
      <c r="R154" s="20"/>
      <c r="S154" s="20">
        <v>64395</v>
      </c>
      <c r="T154" s="20">
        <v>49509</v>
      </c>
      <c r="U154" s="20">
        <f t="shared" si="13"/>
        <v>120904</v>
      </c>
      <c r="V154" s="21">
        <f t="shared" si="16"/>
        <v>0</v>
      </c>
      <c r="W154" s="21">
        <f t="shared" si="14"/>
        <v>120904</v>
      </c>
      <c r="X154" s="20"/>
      <c r="Y154" s="21">
        <f t="shared" si="15"/>
        <v>120904</v>
      </c>
      <c r="AA154">
        <f t="shared" si="17"/>
        <v>1</v>
      </c>
    </row>
    <row r="155" spans="1:27" ht="15.75" hidden="1" thickBot="1" x14ac:dyDescent="0.3">
      <c r="A155" s="18"/>
      <c r="B155" s="19" t="s">
        <v>39</v>
      </c>
      <c r="C155" s="20">
        <v>0</v>
      </c>
      <c r="D155" s="20">
        <v>0</v>
      </c>
      <c r="E155" s="20">
        <v>0</v>
      </c>
      <c r="F155" s="20">
        <v>0</v>
      </c>
      <c r="G155" s="20">
        <v>0</v>
      </c>
      <c r="H155" s="20">
        <v>0</v>
      </c>
      <c r="I155" s="20">
        <v>0</v>
      </c>
      <c r="J155" s="20">
        <v>0</v>
      </c>
      <c r="K155" s="20">
        <v>0</v>
      </c>
      <c r="L155" s="20">
        <v>0</v>
      </c>
      <c r="M155" s="20"/>
      <c r="N155" s="20">
        <v>7000</v>
      </c>
      <c r="O155" s="21"/>
      <c r="P155" s="21"/>
      <c r="Q155" s="20">
        <v>0</v>
      </c>
      <c r="R155" s="20"/>
      <c r="S155" s="20">
        <v>64395</v>
      </c>
      <c r="T155" s="20">
        <v>49810</v>
      </c>
      <c r="U155" s="20">
        <f t="shared" si="13"/>
        <v>121205</v>
      </c>
      <c r="V155" s="21">
        <f t="shared" si="16"/>
        <v>120904</v>
      </c>
      <c r="W155" s="21">
        <f t="shared" si="14"/>
        <v>242109</v>
      </c>
      <c r="X155" s="20"/>
      <c r="Y155" s="21">
        <f t="shared" si="15"/>
        <v>242109</v>
      </c>
      <c r="AA155">
        <f t="shared" si="17"/>
        <v>2</v>
      </c>
    </row>
    <row r="156" spans="1:27" ht="15.75" hidden="1" thickBot="1" x14ac:dyDescent="0.3">
      <c r="A156" s="18"/>
      <c r="B156" s="19" t="s">
        <v>40</v>
      </c>
      <c r="C156" s="20">
        <v>0</v>
      </c>
      <c r="D156" s="20">
        <v>0</v>
      </c>
      <c r="E156" s="20">
        <v>0</v>
      </c>
      <c r="F156" s="20">
        <v>0</v>
      </c>
      <c r="G156" s="20">
        <v>0</v>
      </c>
      <c r="H156" s="20">
        <v>0</v>
      </c>
      <c r="I156" s="20">
        <v>0</v>
      </c>
      <c r="J156" s="20">
        <v>0</v>
      </c>
      <c r="K156" s="20">
        <v>0</v>
      </c>
      <c r="L156" s="20">
        <v>0</v>
      </c>
      <c r="M156" s="20"/>
      <c r="N156" s="20">
        <v>7000</v>
      </c>
      <c r="O156" s="21"/>
      <c r="P156" s="21"/>
      <c r="Q156" s="20">
        <v>0</v>
      </c>
      <c r="R156" s="20"/>
      <c r="S156" s="20">
        <v>64395</v>
      </c>
      <c r="T156" s="20">
        <v>49966</v>
      </c>
      <c r="U156" s="20">
        <f t="shared" si="13"/>
        <v>121361</v>
      </c>
      <c r="V156" s="21">
        <f t="shared" si="16"/>
        <v>242109</v>
      </c>
      <c r="W156" s="21">
        <f t="shared" si="14"/>
        <v>363470</v>
      </c>
      <c r="X156" s="20"/>
      <c r="Y156" s="21">
        <f t="shared" si="15"/>
        <v>363470</v>
      </c>
      <c r="AA156">
        <f t="shared" si="17"/>
        <v>3</v>
      </c>
    </row>
    <row r="157" spans="1:27" ht="15.75" hidden="1" thickBot="1" x14ac:dyDescent="0.3">
      <c r="A157" s="18"/>
      <c r="B157" s="19" t="s">
        <v>41</v>
      </c>
      <c r="C157" s="20">
        <v>0</v>
      </c>
      <c r="D157" s="20">
        <v>0</v>
      </c>
      <c r="E157" s="20">
        <v>0</v>
      </c>
      <c r="F157" s="20">
        <v>0</v>
      </c>
      <c r="G157" s="20">
        <v>0</v>
      </c>
      <c r="H157" s="20">
        <v>0</v>
      </c>
      <c r="I157" s="20">
        <v>0</v>
      </c>
      <c r="J157" s="20">
        <v>0</v>
      </c>
      <c r="K157" s="20">
        <v>0</v>
      </c>
      <c r="L157" s="20">
        <v>0</v>
      </c>
      <c r="M157" s="20"/>
      <c r="N157" s="20">
        <v>7000</v>
      </c>
      <c r="O157" s="21"/>
      <c r="P157" s="21"/>
      <c r="Q157" s="20">
        <v>0</v>
      </c>
      <c r="R157" s="20"/>
      <c r="S157" s="20">
        <v>64395</v>
      </c>
      <c r="T157" s="20">
        <v>50173</v>
      </c>
      <c r="U157" s="20">
        <f t="shared" si="13"/>
        <v>121568</v>
      </c>
      <c r="V157" s="21">
        <f t="shared" si="16"/>
        <v>363470</v>
      </c>
      <c r="W157" s="21">
        <f t="shared" si="14"/>
        <v>485038</v>
      </c>
      <c r="X157" s="20"/>
      <c r="Y157" s="21">
        <f t="shared" si="15"/>
        <v>485038</v>
      </c>
      <c r="AA157">
        <f t="shared" si="17"/>
        <v>4</v>
      </c>
    </row>
    <row r="158" spans="1:27" ht="15.75" hidden="1" thickBot="1" x14ac:dyDescent="0.3">
      <c r="A158" s="18"/>
      <c r="B158" s="19" t="s">
        <v>42</v>
      </c>
      <c r="C158" s="20">
        <v>0</v>
      </c>
      <c r="D158" s="20">
        <v>0</v>
      </c>
      <c r="E158" s="20">
        <v>0</v>
      </c>
      <c r="F158" s="20">
        <v>0</v>
      </c>
      <c r="G158" s="20">
        <v>0</v>
      </c>
      <c r="H158" s="20">
        <v>0</v>
      </c>
      <c r="I158" s="20">
        <v>0</v>
      </c>
      <c r="J158" s="20">
        <v>0</v>
      </c>
      <c r="K158" s="20">
        <v>0</v>
      </c>
      <c r="L158" s="20">
        <v>0</v>
      </c>
      <c r="M158" s="20"/>
      <c r="N158" s="20">
        <v>7000</v>
      </c>
      <c r="O158" s="21"/>
      <c r="P158" s="21"/>
      <c r="Q158" s="20">
        <v>0</v>
      </c>
      <c r="R158" s="20"/>
      <c r="S158" s="20">
        <v>64395</v>
      </c>
      <c r="T158" s="20">
        <v>50388</v>
      </c>
      <c r="U158" s="20">
        <f t="shared" si="13"/>
        <v>121783</v>
      </c>
      <c r="V158" s="21">
        <f t="shared" si="16"/>
        <v>485038</v>
      </c>
      <c r="W158" s="21">
        <f t="shared" si="14"/>
        <v>606821</v>
      </c>
      <c r="X158" s="20"/>
      <c r="Y158" s="21">
        <f t="shared" si="15"/>
        <v>606821</v>
      </c>
      <c r="AA158">
        <f t="shared" si="17"/>
        <v>5</v>
      </c>
    </row>
    <row r="159" spans="1:27" ht="15.75" hidden="1" thickBot="1" x14ac:dyDescent="0.3">
      <c r="A159" s="18"/>
      <c r="B159" s="19" t="s">
        <v>43</v>
      </c>
      <c r="C159" s="20">
        <v>0</v>
      </c>
      <c r="D159" s="20">
        <v>0</v>
      </c>
      <c r="E159" s="20">
        <v>0</v>
      </c>
      <c r="F159" s="20">
        <v>0</v>
      </c>
      <c r="G159" s="20">
        <v>0</v>
      </c>
      <c r="H159" s="20">
        <v>0</v>
      </c>
      <c r="I159" s="20">
        <v>0</v>
      </c>
      <c r="J159" s="20">
        <v>0</v>
      </c>
      <c r="K159" s="20">
        <v>0</v>
      </c>
      <c r="L159" s="20">
        <v>0</v>
      </c>
      <c r="M159" s="20"/>
      <c r="N159" s="20">
        <v>7000</v>
      </c>
      <c r="O159" s="21"/>
      <c r="P159" s="21"/>
      <c r="Q159" s="20">
        <v>0</v>
      </c>
      <c r="R159" s="20"/>
      <c r="S159" s="20">
        <v>64395</v>
      </c>
      <c r="T159" s="20"/>
      <c r="U159" s="20">
        <f t="shared" si="13"/>
        <v>71395</v>
      </c>
      <c r="V159" s="21">
        <f t="shared" si="16"/>
        <v>606821</v>
      </c>
      <c r="W159" s="21">
        <f t="shared" si="14"/>
        <v>678216</v>
      </c>
      <c r="X159" s="20">
        <v>678216</v>
      </c>
      <c r="Y159" s="21">
        <f t="shared" si="15"/>
        <v>0</v>
      </c>
      <c r="AA159">
        <f t="shared" si="17"/>
        <v>0</v>
      </c>
    </row>
    <row r="160" spans="1:27" ht="15.75" hidden="1" thickBot="1" x14ac:dyDescent="0.3">
      <c r="A160" s="18"/>
      <c r="B160" s="19" t="s">
        <v>44</v>
      </c>
      <c r="C160" s="20">
        <v>0</v>
      </c>
      <c r="D160" s="20">
        <v>0</v>
      </c>
      <c r="E160" s="20">
        <v>0</v>
      </c>
      <c r="F160" s="20">
        <v>0</v>
      </c>
      <c r="G160" s="20">
        <v>0</v>
      </c>
      <c r="H160" s="20">
        <v>0</v>
      </c>
      <c r="I160" s="20">
        <v>0</v>
      </c>
      <c r="J160" s="20">
        <v>0</v>
      </c>
      <c r="K160" s="20">
        <v>0</v>
      </c>
      <c r="L160" s="20">
        <v>0</v>
      </c>
      <c r="M160" s="20"/>
      <c r="N160" s="20">
        <v>7000</v>
      </c>
      <c r="O160" s="21"/>
      <c r="P160" s="21"/>
      <c r="Q160" s="20">
        <v>0</v>
      </c>
      <c r="R160" s="20"/>
      <c r="S160" s="20">
        <v>64395</v>
      </c>
      <c r="T160" s="20"/>
      <c r="U160" s="20">
        <f t="shared" si="13"/>
        <v>71395</v>
      </c>
      <c r="V160" s="21">
        <f t="shared" si="16"/>
        <v>0</v>
      </c>
      <c r="W160" s="21">
        <f t="shared" si="14"/>
        <v>71395</v>
      </c>
      <c r="X160" s="20"/>
      <c r="Y160" s="21">
        <f t="shared" si="15"/>
        <v>71395</v>
      </c>
      <c r="AA160">
        <f t="shared" si="17"/>
        <v>1</v>
      </c>
    </row>
    <row r="161" spans="1:27" ht="15.75" hidden="1" thickBot="1" x14ac:dyDescent="0.3">
      <c r="A161" s="18"/>
      <c r="B161" s="19" t="s">
        <v>45</v>
      </c>
      <c r="C161" s="20">
        <v>0</v>
      </c>
      <c r="D161" s="20">
        <v>0</v>
      </c>
      <c r="E161" s="20">
        <v>0</v>
      </c>
      <c r="F161" s="20">
        <v>0</v>
      </c>
      <c r="G161" s="20">
        <v>0</v>
      </c>
      <c r="H161" s="20">
        <v>0</v>
      </c>
      <c r="I161" s="20">
        <v>0</v>
      </c>
      <c r="J161" s="20">
        <v>0</v>
      </c>
      <c r="K161" s="20">
        <v>0</v>
      </c>
      <c r="L161" s="20">
        <v>0</v>
      </c>
      <c r="M161" s="20"/>
      <c r="N161" s="20">
        <v>7000</v>
      </c>
      <c r="O161" s="21"/>
      <c r="P161" s="21"/>
      <c r="Q161" s="20">
        <v>0</v>
      </c>
      <c r="R161" s="20"/>
      <c r="S161" s="20">
        <v>64395</v>
      </c>
      <c r="T161" s="20"/>
      <c r="U161" s="20">
        <f t="shared" si="13"/>
        <v>71395</v>
      </c>
      <c r="V161" s="21">
        <f t="shared" si="16"/>
        <v>71395</v>
      </c>
      <c r="W161" s="21">
        <f t="shared" si="14"/>
        <v>142790</v>
      </c>
      <c r="X161" s="20">
        <v>142790</v>
      </c>
      <c r="Y161" s="21">
        <f t="shared" si="15"/>
        <v>0</v>
      </c>
      <c r="AA161">
        <f t="shared" si="17"/>
        <v>0</v>
      </c>
    </row>
    <row r="162" spans="1:27" ht="15.75" hidden="1" thickBot="1" x14ac:dyDescent="0.3">
      <c r="A162" s="18"/>
      <c r="B162" s="19" t="s">
        <v>46</v>
      </c>
      <c r="C162" s="20">
        <v>0</v>
      </c>
      <c r="D162" s="20">
        <v>0</v>
      </c>
      <c r="E162" s="20">
        <v>0</v>
      </c>
      <c r="F162" s="20">
        <v>0</v>
      </c>
      <c r="G162" s="20">
        <v>0</v>
      </c>
      <c r="H162" s="20">
        <v>0</v>
      </c>
      <c r="I162" s="20">
        <v>0</v>
      </c>
      <c r="J162" s="20">
        <v>0</v>
      </c>
      <c r="K162" s="20">
        <v>0</v>
      </c>
      <c r="L162" s="20">
        <v>0</v>
      </c>
      <c r="M162" s="20"/>
      <c r="N162" s="20">
        <v>7000</v>
      </c>
      <c r="O162" s="21"/>
      <c r="P162" s="21"/>
      <c r="Q162" s="20">
        <v>0</v>
      </c>
      <c r="R162" s="20"/>
      <c r="S162" s="20">
        <v>64395</v>
      </c>
      <c r="T162" s="20"/>
      <c r="U162" s="20">
        <f t="shared" ref="U162:U193" si="18">G162+L162+M162+R162+S162+N162+Q162+T162</f>
        <v>71395</v>
      </c>
      <c r="V162" s="21">
        <f t="shared" si="16"/>
        <v>0</v>
      </c>
      <c r="W162" s="21">
        <f t="shared" si="14"/>
        <v>71395</v>
      </c>
      <c r="X162" s="20">
        <v>71395</v>
      </c>
      <c r="Y162" s="21">
        <f t="shared" si="15"/>
        <v>0</v>
      </c>
      <c r="AA162">
        <f t="shared" si="17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0</v>
      </c>
      <c r="D163" s="20">
        <v>0</v>
      </c>
      <c r="E163" s="20">
        <v>0</v>
      </c>
      <c r="F163" s="20">
        <v>0</v>
      </c>
      <c r="G163" s="20">
        <v>0</v>
      </c>
      <c r="H163" s="20">
        <v>0</v>
      </c>
      <c r="I163" s="20">
        <v>0</v>
      </c>
      <c r="J163" s="20">
        <v>0</v>
      </c>
      <c r="K163" s="20">
        <v>0</v>
      </c>
      <c r="L163" s="20">
        <v>0</v>
      </c>
      <c r="M163" s="20"/>
      <c r="N163" s="20">
        <v>7000</v>
      </c>
      <c r="O163" s="21"/>
      <c r="P163" s="21"/>
      <c r="Q163" s="20">
        <v>0</v>
      </c>
      <c r="R163" s="20"/>
      <c r="S163" s="20">
        <v>74395</v>
      </c>
      <c r="T163" s="20"/>
      <c r="U163" s="20">
        <f t="shared" si="18"/>
        <v>81395</v>
      </c>
      <c r="V163" s="21">
        <f t="shared" si="16"/>
        <v>0</v>
      </c>
      <c r="W163" s="21">
        <f t="shared" si="14"/>
        <v>81395</v>
      </c>
      <c r="X163" s="20">
        <v>81395</v>
      </c>
      <c r="Y163" s="21">
        <f t="shared" si="15"/>
        <v>0</v>
      </c>
      <c r="AA163">
        <f t="shared" si="17"/>
        <v>0</v>
      </c>
    </row>
    <row r="164" spans="1:27" ht="15.75" hidden="1" thickBot="1" x14ac:dyDescent="0.3">
      <c r="A164" s="18"/>
      <c r="B164" s="19" t="s">
        <v>36</v>
      </c>
      <c r="C164" s="20">
        <v>0</v>
      </c>
      <c r="D164" s="20">
        <v>0</v>
      </c>
      <c r="E164" s="20">
        <v>0</v>
      </c>
      <c r="F164" s="20">
        <v>0</v>
      </c>
      <c r="G164" s="20">
        <v>0</v>
      </c>
      <c r="H164" s="20">
        <v>0</v>
      </c>
      <c r="I164" s="20">
        <v>0</v>
      </c>
      <c r="J164" s="20">
        <v>0</v>
      </c>
      <c r="K164" s="20">
        <v>0</v>
      </c>
      <c r="L164" s="20">
        <v>0</v>
      </c>
      <c r="M164" s="20"/>
      <c r="N164" s="20">
        <v>7000</v>
      </c>
      <c r="O164" s="21"/>
      <c r="P164" s="21"/>
      <c r="Q164" s="20">
        <v>0</v>
      </c>
      <c r="R164" s="20"/>
      <c r="S164" s="20">
        <v>74395</v>
      </c>
      <c r="T164" s="20">
        <v>51435</v>
      </c>
      <c r="U164" s="20">
        <f t="shared" si="18"/>
        <v>132830</v>
      </c>
      <c r="V164" s="21">
        <f t="shared" si="16"/>
        <v>0</v>
      </c>
      <c r="W164" s="21">
        <f t="shared" si="14"/>
        <v>132830</v>
      </c>
      <c r="X164" s="20">
        <v>132830</v>
      </c>
      <c r="Y164" s="21">
        <f t="shared" si="15"/>
        <v>0</v>
      </c>
      <c r="AA164">
        <f t="shared" si="17"/>
        <v>0</v>
      </c>
    </row>
    <row r="165" spans="1:27" ht="15.75" hidden="1" thickBot="1" x14ac:dyDescent="0.3">
      <c r="A165" s="18"/>
      <c r="B165" s="19" t="s">
        <v>37</v>
      </c>
      <c r="C165" s="20">
        <v>0</v>
      </c>
      <c r="D165" s="20">
        <v>0</v>
      </c>
      <c r="E165" s="20">
        <v>0</v>
      </c>
      <c r="F165" s="20">
        <v>0</v>
      </c>
      <c r="G165" s="20">
        <v>0</v>
      </c>
      <c r="H165" s="20">
        <v>0</v>
      </c>
      <c r="I165" s="20">
        <v>0</v>
      </c>
      <c r="J165" s="20">
        <v>0</v>
      </c>
      <c r="K165" s="20">
        <v>0</v>
      </c>
      <c r="L165" s="20">
        <v>0</v>
      </c>
      <c r="M165" s="20"/>
      <c r="N165" s="20">
        <v>7000</v>
      </c>
      <c r="O165" s="21"/>
      <c r="P165" s="21"/>
      <c r="Q165" s="20">
        <v>0</v>
      </c>
      <c r="R165" s="20"/>
      <c r="S165" s="20">
        <v>74395</v>
      </c>
      <c r="T165" s="20">
        <v>51624</v>
      </c>
      <c r="U165" s="20">
        <f t="shared" si="18"/>
        <v>133019</v>
      </c>
      <c r="V165" s="21">
        <f t="shared" si="16"/>
        <v>0</v>
      </c>
      <c r="W165" s="21">
        <f t="shared" si="14"/>
        <v>133019</v>
      </c>
      <c r="X165" s="20"/>
      <c r="Y165" s="21">
        <f t="shared" si="15"/>
        <v>133019</v>
      </c>
      <c r="AA165">
        <f t="shared" si="17"/>
        <v>1</v>
      </c>
    </row>
    <row r="166" spans="1:27" ht="15.75" hidden="1" thickBot="1" x14ac:dyDescent="0.3">
      <c r="A166" s="18"/>
      <c r="B166" s="19" t="s">
        <v>38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/>
      <c r="N166" s="20">
        <v>7000</v>
      </c>
      <c r="O166" s="21"/>
      <c r="P166" s="21"/>
      <c r="Q166" s="20">
        <v>0</v>
      </c>
      <c r="R166" s="20"/>
      <c r="S166" s="20">
        <v>74395</v>
      </c>
      <c r="T166" s="20">
        <v>51814</v>
      </c>
      <c r="U166" s="20">
        <f t="shared" si="18"/>
        <v>133209</v>
      </c>
      <c r="V166" s="21">
        <f t="shared" si="16"/>
        <v>133019</v>
      </c>
      <c r="W166" s="21">
        <f t="shared" si="14"/>
        <v>266228</v>
      </c>
      <c r="X166" s="20">
        <v>266228</v>
      </c>
      <c r="Y166" s="21">
        <f t="shared" si="15"/>
        <v>0</v>
      </c>
      <c r="AA166">
        <f t="shared" si="17"/>
        <v>0</v>
      </c>
    </row>
    <row r="167" spans="1:27" ht="15.75" hidden="1" thickBot="1" x14ac:dyDescent="0.3">
      <c r="A167" s="18"/>
      <c r="B167" s="19" t="s">
        <v>39</v>
      </c>
      <c r="C167" s="20">
        <v>0</v>
      </c>
      <c r="D167" s="20">
        <v>0</v>
      </c>
      <c r="E167" s="20">
        <v>0</v>
      </c>
      <c r="F167" s="20">
        <v>0</v>
      </c>
      <c r="G167" s="20">
        <v>0</v>
      </c>
      <c r="H167" s="20">
        <v>0</v>
      </c>
      <c r="I167" s="20">
        <v>0</v>
      </c>
      <c r="J167" s="20">
        <v>0</v>
      </c>
      <c r="K167" s="20">
        <v>0</v>
      </c>
      <c r="L167" s="20">
        <v>0</v>
      </c>
      <c r="M167" s="20"/>
      <c r="N167" s="20">
        <v>7000</v>
      </c>
      <c r="O167" s="21"/>
      <c r="P167" s="21"/>
      <c r="Q167" s="20">
        <v>0</v>
      </c>
      <c r="R167" s="20"/>
      <c r="S167" s="20">
        <v>74395</v>
      </c>
      <c r="T167" s="20">
        <v>51986</v>
      </c>
      <c r="U167" s="20">
        <f t="shared" si="18"/>
        <v>133381</v>
      </c>
      <c r="V167" s="21">
        <f t="shared" si="16"/>
        <v>0</v>
      </c>
      <c r="W167" s="21">
        <f t="shared" si="14"/>
        <v>133381</v>
      </c>
      <c r="X167" s="20"/>
      <c r="Y167" s="21">
        <f t="shared" si="15"/>
        <v>133381</v>
      </c>
      <c r="AA167">
        <f t="shared" si="17"/>
        <v>1</v>
      </c>
    </row>
    <row r="168" spans="1:27" ht="15.75" hidden="1" thickBot="1" x14ac:dyDescent="0.3">
      <c r="A168" s="18"/>
      <c r="B168" s="19" t="s">
        <v>40</v>
      </c>
      <c r="C168" s="20">
        <v>0</v>
      </c>
      <c r="D168" s="20">
        <v>0</v>
      </c>
      <c r="E168" s="20">
        <v>0</v>
      </c>
      <c r="F168" s="20">
        <v>0</v>
      </c>
      <c r="G168" s="20">
        <v>0</v>
      </c>
      <c r="H168" s="20">
        <v>0</v>
      </c>
      <c r="I168" s="20">
        <v>0</v>
      </c>
      <c r="J168" s="20">
        <v>0</v>
      </c>
      <c r="K168" s="20">
        <v>0</v>
      </c>
      <c r="L168" s="20">
        <v>0</v>
      </c>
      <c r="M168" s="20"/>
      <c r="N168" s="20">
        <v>7000</v>
      </c>
      <c r="O168" s="21"/>
      <c r="P168" s="21"/>
      <c r="Q168" s="20">
        <v>0</v>
      </c>
      <c r="R168" s="20"/>
      <c r="S168" s="20">
        <v>74395</v>
      </c>
      <c r="T168" s="20">
        <v>52104</v>
      </c>
      <c r="U168" s="20">
        <f t="shared" si="18"/>
        <v>133499</v>
      </c>
      <c r="V168" s="21">
        <f t="shared" si="16"/>
        <v>133381</v>
      </c>
      <c r="W168" s="21">
        <f t="shared" si="14"/>
        <v>266880</v>
      </c>
      <c r="X168" s="20"/>
      <c r="Y168" s="21">
        <f t="shared" si="15"/>
        <v>266880</v>
      </c>
      <c r="AA168">
        <f t="shared" si="17"/>
        <v>2</v>
      </c>
    </row>
    <row r="169" spans="1:27" ht="15.75" hidden="1" thickBot="1" x14ac:dyDescent="0.3">
      <c r="A169" s="18"/>
      <c r="B169" s="19" t="s">
        <v>41</v>
      </c>
      <c r="C169" s="20">
        <v>0</v>
      </c>
      <c r="D169" s="20">
        <v>0</v>
      </c>
      <c r="E169" s="20">
        <v>0</v>
      </c>
      <c r="F169" s="20">
        <v>0</v>
      </c>
      <c r="G169" s="20">
        <v>0</v>
      </c>
      <c r="H169" s="20">
        <v>0</v>
      </c>
      <c r="I169" s="20">
        <v>0</v>
      </c>
      <c r="J169" s="20">
        <v>0</v>
      </c>
      <c r="K169" s="20">
        <v>0</v>
      </c>
      <c r="L169" s="20">
        <v>0</v>
      </c>
      <c r="M169" s="20"/>
      <c r="N169" s="20">
        <v>7000</v>
      </c>
      <c r="O169" s="21"/>
      <c r="P169" s="21"/>
      <c r="Q169" s="20">
        <v>0</v>
      </c>
      <c r="R169" s="20"/>
      <c r="S169" s="20">
        <v>74395</v>
      </c>
      <c r="T169" s="20">
        <v>52283</v>
      </c>
      <c r="U169" s="20">
        <f t="shared" si="18"/>
        <v>133678</v>
      </c>
      <c r="V169" s="21">
        <f t="shared" si="16"/>
        <v>266880</v>
      </c>
      <c r="W169" s="21">
        <f t="shared" si="14"/>
        <v>400558</v>
      </c>
      <c r="X169" s="20"/>
      <c r="Y169" s="21">
        <f t="shared" si="15"/>
        <v>400558</v>
      </c>
      <c r="AA169">
        <f t="shared" si="17"/>
        <v>3</v>
      </c>
    </row>
    <row r="170" spans="1:27" ht="15.75" hidden="1" thickBot="1" x14ac:dyDescent="0.3">
      <c r="A170" s="18"/>
      <c r="B170" s="19" t="s">
        <v>42</v>
      </c>
      <c r="C170" s="20">
        <v>0</v>
      </c>
      <c r="D170" s="20">
        <v>0</v>
      </c>
      <c r="E170" s="20">
        <v>0</v>
      </c>
      <c r="F170" s="20">
        <v>0</v>
      </c>
      <c r="G170" s="20">
        <v>0</v>
      </c>
      <c r="H170" s="20">
        <v>0</v>
      </c>
      <c r="I170" s="20">
        <v>0</v>
      </c>
      <c r="J170" s="20">
        <v>0</v>
      </c>
      <c r="K170" s="20">
        <v>0</v>
      </c>
      <c r="L170" s="20">
        <v>0</v>
      </c>
      <c r="M170" s="20"/>
      <c r="N170" s="20">
        <v>7000</v>
      </c>
      <c r="O170" s="21"/>
      <c r="P170" s="21"/>
      <c r="Q170" s="20">
        <v>0</v>
      </c>
      <c r="R170" s="20"/>
      <c r="S170" s="20">
        <v>74395</v>
      </c>
      <c r="T170" s="20">
        <v>52418</v>
      </c>
      <c r="U170" s="20">
        <f t="shared" si="18"/>
        <v>133813</v>
      </c>
      <c r="V170" s="21">
        <f t="shared" si="16"/>
        <v>400558</v>
      </c>
      <c r="W170" s="21">
        <f t="shared" si="14"/>
        <v>534371</v>
      </c>
      <c r="X170" s="20"/>
      <c r="Y170" s="21">
        <f t="shared" si="15"/>
        <v>534371</v>
      </c>
      <c r="AA170">
        <f t="shared" si="17"/>
        <v>4</v>
      </c>
    </row>
    <row r="171" spans="1:27" ht="15.75" hidden="1" thickBot="1" x14ac:dyDescent="0.3">
      <c r="A171" s="18"/>
      <c r="B171" s="19" t="s">
        <v>43</v>
      </c>
      <c r="C171" s="20">
        <v>0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0">
        <v>0</v>
      </c>
      <c r="K171" s="20">
        <v>0</v>
      </c>
      <c r="L171" s="20">
        <v>0</v>
      </c>
      <c r="M171" s="20"/>
      <c r="N171" s="20">
        <v>7000</v>
      </c>
      <c r="O171" s="21"/>
      <c r="P171" s="21"/>
      <c r="Q171" s="20">
        <v>0</v>
      </c>
      <c r="R171" s="20"/>
      <c r="S171" s="20">
        <v>74395</v>
      </c>
      <c r="T171" s="20">
        <v>52448</v>
      </c>
      <c r="U171" s="20">
        <f t="shared" si="18"/>
        <v>133843</v>
      </c>
      <c r="V171" s="21">
        <f t="shared" si="16"/>
        <v>534371</v>
      </c>
      <c r="W171" s="21">
        <f t="shared" si="14"/>
        <v>668214</v>
      </c>
      <c r="X171" s="20"/>
      <c r="Y171" s="21">
        <f t="shared" si="15"/>
        <v>668214</v>
      </c>
      <c r="AA171">
        <f t="shared" si="17"/>
        <v>5</v>
      </c>
    </row>
    <row r="172" spans="1:27" ht="15.75" hidden="1" thickBot="1" x14ac:dyDescent="0.3">
      <c r="A172" s="18"/>
      <c r="B172" s="19" t="s">
        <v>44</v>
      </c>
      <c r="C172" s="20">
        <v>0</v>
      </c>
      <c r="D172" s="20">
        <v>0</v>
      </c>
      <c r="E172" s="20">
        <v>0</v>
      </c>
      <c r="F172" s="20">
        <v>0</v>
      </c>
      <c r="G172" s="20">
        <v>0</v>
      </c>
      <c r="H172" s="20">
        <v>0</v>
      </c>
      <c r="I172" s="20">
        <v>0</v>
      </c>
      <c r="J172" s="20">
        <v>0</v>
      </c>
      <c r="K172" s="20">
        <v>0</v>
      </c>
      <c r="L172" s="20">
        <v>0</v>
      </c>
      <c r="M172" s="20"/>
      <c r="N172" s="20">
        <v>7000</v>
      </c>
      <c r="O172" s="21"/>
      <c r="P172" s="21"/>
      <c r="Q172" s="20">
        <v>0</v>
      </c>
      <c r="R172" s="20"/>
      <c r="S172" s="20">
        <v>74395</v>
      </c>
      <c r="T172" s="20">
        <v>52523</v>
      </c>
      <c r="U172" s="20">
        <f t="shared" si="18"/>
        <v>133918</v>
      </c>
      <c r="V172" s="21">
        <f t="shared" si="16"/>
        <v>668214</v>
      </c>
      <c r="W172" s="21">
        <f t="shared" si="14"/>
        <v>802132</v>
      </c>
      <c r="X172" s="20"/>
      <c r="Y172" s="21">
        <f t="shared" si="15"/>
        <v>802132</v>
      </c>
      <c r="AA172">
        <f t="shared" si="17"/>
        <v>6</v>
      </c>
    </row>
    <row r="173" spans="1:27" ht="15.75" hidden="1" thickBot="1" x14ac:dyDescent="0.3">
      <c r="A173" s="18"/>
      <c r="B173" s="19" t="s">
        <v>45</v>
      </c>
      <c r="C173" s="20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0">
        <v>0</v>
      </c>
      <c r="K173" s="20">
        <v>0</v>
      </c>
      <c r="L173" s="20">
        <v>0</v>
      </c>
      <c r="M173" s="20"/>
      <c r="N173" s="20">
        <v>7000</v>
      </c>
      <c r="O173" s="21"/>
      <c r="P173" s="21"/>
      <c r="Q173" s="20">
        <v>0</v>
      </c>
      <c r="R173" s="20"/>
      <c r="S173" s="20">
        <v>74395</v>
      </c>
      <c r="T173" s="20"/>
      <c r="U173" s="20">
        <f t="shared" si="18"/>
        <v>81395</v>
      </c>
      <c r="V173" s="21">
        <f t="shared" si="16"/>
        <v>802132</v>
      </c>
      <c r="W173" s="21">
        <f t="shared" si="14"/>
        <v>883527</v>
      </c>
      <c r="X173" s="20">
        <v>200000</v>
      </c>
      <c r="Y173" s="21">
        <f t="shared" si="15"/>
        <v>683527</v>
      </c>
      <c r="AA173">
        <f t="shared" si="17"/>
        <v>0</v>
      </c>
    </row>
    <row r="174" spans="1:27" ht="15.75" hidden="1" thickBot="1" x14ac:dyDescent="0.3">
      <c r="A174" s="18"/>
      <c r="B174" s="19" t="s">
        <v>46</v>
      </c>
      <c r="C174" s="20">
        <v>0</v>
      </c>
      <c r="D174" s="20">
        <v>0</v>
      </c>
      <c r="E174" s="20">
        <v>0</v>
      </c>
      <c r="F174" s="20">
        <v>0</v>
      </c>
      <c r="G174" s="20">
        <v>0</v>
      </c>
      <c r="H174" s="20">
        <v>0</v>
      </c>
      <c r="I174" s="20">
        <v>0</v>
      </c>
      <c r="J174" s="20">
        <v>0</v>
      </c>
      <c r="K174" s="20">
        <v>0</v>
      </c>
      <c r="L174" s="20">
        <v>0</v>
      </c>
      <c r="M174" s="20"/>
      <c r="N174" s="20">
        <v>7000</v>
      </c>
      <c r="O174" s="21"/>
      <c r="P174" s="21"/>
      <c r="Q174" s="20">
        <v>0</v>
      </c>
      <c r="R174" s="20"/>
      <c r="S174" s="20">
        <v>74395</v>
      </c>
      <c r="T174" s="20"/>
      <c r="U174" s="20">
        <f t="shared" si="18"/>
        <v>81395</v>
      </c>
      <c r="V174" s="21">
        <f t="shared" si="16"/>
        <v>683527</v>
      </c>
      <c r="W174" s="21">
        <f t="shared" si="14"/>
        <v>764922</v>
      </c>
      <c r="X174" s="20">
        <v>200000</v>
      </c>
      <c r="Y174" s="21">
        <f t="shared" si="15"/>
        <v>564922</v>
      </c>
      <c r="AA174">
        <f t="shared" si="17"/>
        <v>0</v>
      </c>
    </row>
    <row r="175" spans="1:27" hidden="1" x14ac:dyDescent="0.25">
      <c r="A175" s="18">
        <v>2017</v>
      </c>
      <c r="B175" s="38" t="s">
        <v>35</v>
      </c>
      <c r="C175" s="39">
        <v>0</v>
      </c>
      <c r="D175" s="39">
        <v>0</v>
      </c>
      <c r="E175" s="39">
        <v>0</v>
      </c>
      <c r="F175" s="39">
        <v>0</v>
      </c>
      <c r="G175" s="39">
        <v>0</v>
      </c>
      <c r="H175" s="39">
        <v>0</v>
      </c>
      <c r="I175" s="39">
        <v>0</v>
      </c>
      <c r="J175" s="39">
        <v>0</v>
      </c>
      <c r="K175" s="44">
        <f>IF(J175&lt;=120,559,IF(AND(J175&gt;=121,J175&lt;=150),739,IF(AND(J175&gt;=151,J175&lt;=200),1279,IF(J175&gt;=201,2359,))))</f>
        <v>559</v>
      </c>
      <c r="L175" s="74">
        <f>IF(K175=559,K175*J175,IF(K175=739,120*559+(J175-120)*739,IF(K175=1279,120*559+30*739+(J175-150)*1279,IF(K175=2359,120*559+30*739+50*1279+(J175-200)*2359,))))</f>
        <v>0</v>
      </c>
      <c r="M175" s="69">
        <v>3731</v>
      </c>
      <c r="N175" s="69">
        <v>7000</v>
      </c>
      <c r="O175" s="41"/>
      <c r="P175" s="41"/>
      <c r="Q175" s="69">
        <v>0</v>
      </c>
      <c r="R175" s="69"/>
      <c r="S175" s="69">
        <v>76410</v>
      </c>
      <c r="T175" s="69"/>
      <c r="U175" s="69">
        <f t="shared" si="18"/>
        <v>87141</v>
      </c>
      <c r="V175" s="41">
        <f t="shared" si="16"/>
        <v>564922</v>
      </c>
      <c r="W175" s="41">
        <f t="shared" si="14"/>
        <v>652063</v>
      </c>
      <c r="X175" s="49">
        <v>200000</v>
      </c>
      <c r="Y175" s="41">
        <f t="shared" si="15"/>
        <v>452063</v>
      </c>
      <c r="AA175">
        <f t="shared" si="17"/>
        <v>0</v>
      </c>
    </row>
    <row r="176" spans="1:27" hidden="1" x14ac:dyDescent="0.25">
      <c r="A176" s="18"/>
      <c r="B176" s="43" t="s">
        <v>36</v>
      </c>
      <c r="C176" s="44">
        <v>0</v>
      </c>
      <c r="D176" s="44">
        <v>0</v>
      </c>
      <c r="E176" s="44">
        <v>0</v>
      </c>
      <c r="F176" s="44">
        <v>0</v>
      </c>
      <c r="G176" s="44">
        <v>0</v>
      </c>
      <c r="H176" s="44">
        <v>0</v>
      </c>
      <c r="I176" s="44">
        <v>0</v>
      </c>
      <c r="J176" s="44">
        <v>0</v>
      </c>
      <c r="K176" s="44">
        <f>IF(J176&lt;=120,559,IF(AND(J176&gt;=121,J176&lt;=150),739,IF(AND(J176&gt;=151,J176&lt;=200),1279,IF(J176&gt;=201,2359,))))</f>
        <v>559</v>
      </c>
      <c r="L176" s="73">
        <f t="shared" ref="L176:L186" si="19">IF(K176=559,K176*J176,IF(K176=739,120*559+(J176-120)*739,IF(K176=1279,120*559+30*739+(J176-150)*1279,IF(K176=2359,120*559+30*739+50*1279+(J176-200)*2359,))))</f>
        <v>0</v>
      </c>
      <c r="M176" s="70">
        <v>3731</v>
      </c>
      <c r="N176" s="70">
        <v>7000</v>
      </c>
      <c r="O176" s="46"/>
      <c r="P176" s="46"/>
      <c r="Q176" s="70">
        <v>0</v>
      </c>
      <c r="R176" s="70"/>
      <c r="S176" s="70">
        <v>76410</v>
      </c>
      <c r="T176" s="70"/>
      <c r="U176" s="70">
        <f t="shared" si="18"/>
        <v>87141</v>
      </c>
      <c r="V176" s="46">
        <f t="shared" si="16"/>
        <v>452063</v>
      </c>
      <c r="W176" s="46">
        <f t="shared" si="14"/>
        <v>539204</v>
      </c>
      <c r="X176" s="51">
        <v>200000</v>
      </c>
      <c r="Y176" s="46">
        <f t="shared" si="15"/>
        <v>339204</v>
      </c>
      <c r="AA176">
        <f t="shared" si="17"/>
        <v>0</v>
      </c>
    </row>
    <row r="177" spans="1:27" hidden="1" x14ac:dyDescent="0.25">
      <c r="A177" s="18"/>
      <c r="B177" s="43" t="s">
        <v>37</v>
      </c>
      <c r="C177" s="44">
        <v>0</v>
      </c>
      <c r="D177" s="44">
        <v>0</v>
      </c>
      <c r="E177" s="44">
        <v>0</v>
      </c>
      <c r="F177" s="44">
        <v>0</v>
      </c>
      <c r="G177" s="44">
        <v>0</v>
      </c>
      <c r="H177" s="44">
        <v>0</v>
      </c>
      <c r="I177" s="44">
        <v>0</v>
      </c>
      <c r="J177" s="44">
        <v>0</v>
      </c>
      <c r="K177" s="44">
        <f t="shared" ref="K177:K182" si="20">IF(J177&lt;=120,559,IF(AND(J177&gt;=121,J177&lt;=150),739,IF(AND(J177&gt;=151,J177&lt;=200),1279,IF(J177&gt;=201,2359,))))</f>
        <v>559</v>
      </c>
      <c r="L177" s="73">
        <f t="shared" si="19"/>
        <v>0</v>
      </c>
      <c r="M177" s="70">
        <v>3731</v>
      </c>
      <c r="N177" s="70">
        <v>7000</v>
      </c>
      <c r="O177" s="46"/>
      <c r="P177" s="46"/>
      <c r="Q177" s="70">
        <v>0</v>
      </c>
      <c r="R177" s="70"/>
      <c r="S177" s="70">
        <v>76410</v>
      </c>
      <c r="T177" s="70"/>
      <c r="U177" s="70">
        <f t="shared" si="18"/>
        <v>87141</v>
      </c>
      <c r="V177" s="46">
        <f t="shared" si="16"/>
        <v>339204</v>
      </c>
      <c r="W177" s="46">
        <f t="shared" si="14"/>
        <v>426345</v>
      </c>
      <c r="X177" s="51">
        <v>200000</v>
      </c>
      <c r="Y177" s="46">
        <f t="shared" si="15"/>
        <v>226345</v>
      </c>
      <c r="AA177">
        <f t="shared" si="17"/>
        <v>0</v>
      </c>
    </row>
    <row r="178" spans="1:27" hidden="1" x14ac:dyDescent="0.25">
      <c r="A178" s="18"/>
      <c r="B178" s="43" t="s">
        <v>38</v>
      </c>
      <c r="C178" s="44">
        <v>0</v>
      </c>
      <c r="D178" s="44">
        <v>0</v>
      </c>
      <c r="E178" s="44">
        <v>0</v>
      </c>
      <c r="F178" s="44">
        <v>0</v>
      </c>
      <c r="G178" s="44">
        <v>0</v>
      </c>
      <c r="H178" s="44">
        <v>0</v>
      </c>
      <c r="I178" s="44">
        <v>0</v>
      </c>
      <c r="J178" s="44">
        <v>0</v>
      </c>
      <c r="K178" s="44">
        <f t="shared" si="20"/>
        <v>559</v>
      </c>
      <c r="L178" s="73">
        <f t="shared" si="19"/>
        <v>0</v>
      </c>
      <c r="M178" s="70">
        <v>3731</v>
      </c>
      <c r="N178" s="70">
        <v>7000</v>
      </c>
      <c r="O178" s="46"/>
      <c r="P178" s="46"/>
      <c r="Q178" s="70">
        <v>0</v>
      </c>
      <c r="R178" s="70"/>
      <c r="S178" s="70">
        <v>76410</v>
      </c>
      <c r="T178" s="70"/>
      <c r="U178" s="70">
        <f t="shared" si="18"/>
        <v>87141</v>
      </c>
      <c r="V178" s="46">
        <f t="shared" si="16"/>
        <v>226345</v>
      </c>
      <c r="W178" s="46">
        <f t="shared" si="14"/>
        <v>313486</v>
      </c>
      <c r="X178" s="51">
        <v>200000</v>
      </c>
      <c r="Y178" s="46">
        <f t="shared" si="15"/>
        <v>113486</v>
      </c>
      <c r="AA178">
        <f t="shared" si="17"/>
        <v>0</v>
      </c>
    </row>
    <row r="179" spans="1:27" hidden="1" x14ac:dyDescent="0.25">
      <c r="A179" s="18"/>
      <c r="B179" s="43" t="s">
        <v>39</v>
      </c>
      <c r="C179" s="44">
        <v>0</v>
      </c>
      <c r="D179" s="44">
        <v>0</v>
      </c>
      <c r="E179" s="44">
        <v>0</v>
      </c>
      <c r="F179" s="44">
        <v>0</v>
      </c>
      <c r="G179" s="44">
        <v>0</v>
      </c>
      <c r="H179" s="44">
        <v>0</v>
      </c>
      <c r="I179" s="44">
        <v>0</v>
      </c>
      <c r="J179" s="44">
        <v>0</v>
      </c>
      <c r="K179" s="44">
        <f t="shared" si="20"/>
        <v>559</v>
      </c>
      <c r="L179" s="73">
        <f t="shared" si="19"/>
        <v>0</v>
      </c>
      <c r="M179" s="70">
        <v>3731</v>
      </c>
      <c r="N179" s="70">
        <v>7000</v>
      </c>
      <c r="O179" s="46"/>
      <c r="P179" s="46"/>
      <c r="Q179" s="70">
        <v>0</v>
      </c>
      <c r="R179" s="70"/>
      <c r="S179" s="70">
        <v>76410</v>
      </c>
      <c r="T179" s="70"/>
      <c r="U179" s="70">
        <f t="shared" si="18"/>
        <v>87141</v>
      </c>
      <c r="V179" s="46">
        <f t="shared" si="16"/>
        <v>113486</v>
      </c>
      <c r="W179" s="46">
        <f t="shared" si="14"/>
        <v>200627</v>
      </c>
      <c r="X179" s="51">
        <v>200627</v>
      </c>
      <c r="Y179" s="46">
        <f t="shared" si="15"/>
        <v>0</v>
      </c>
      <c r="AA179">
        <f t="shared" si="17"/>
        <v>0</v>
      </c>
    </row>
    <row r="180" spans="1:27" hidden="1" x14ac:dyDescent="0.25">
      <c r="A180" s="18"/>
      <c r="B180" s="43" t="s">
        <v>40</v>
      </c>
      <c r="C180" s="44">
        <v>0</v>
      </c>
      <c r="D180" s="44">
        <v>0</v>
      </c>
      <c r="E180" s="44">
        <v>0</v>
      </c>
      <c r="F180" s="44">
        <v>0</v>
      </c>
      <c r="G180" s="44">
        <v>0</v>
      </c>
      <c r="H180" s="44">
        <v>0</v>
      </c>
      <c r="I180" s="44">
        <v>0</v>
      </c>
      <c r="J180" s="44">
        <v>0</v>
      </c>
      <c r="K180" s="44">
        <f t="shared" si="20"/>
        <v>559</v>
      </c>
      <c r="L180" s="73">
        <f t="shared" si="19"/>
        <v>0</v>
      </c>
      <c r="M180" s="70">
        <v>3731</v>
      </c>
      <c r="N180" s="70">
        <v>7000</v>
      </c>
      <c r="O180" s="46"/>
      <c r="P180" s="46"/>
      <c r="Q180" s="70">
        <v>0</v>
      </c>
      <c r="R180" s="70"/>
      <c r="S180" s="70">
        <v>76410</v>
      </c>
      <c r="T180" s="70"/>
      <c r="U180" s="70">
        <f t="shared" si="18"/>
        <v>87141</v>
      </c>
      <c r="V180" s="46">
        <f t="shared" si="16"/>
        <v>0</v>
      </c>
      <c r="W180" s="46">
        <f t="shared" si="14"/>
        <v>87141</v>
      </c>
      <c r="X180" s="51">
        <v>87141</v>
      </c>
      <c r="Y180" s="46">
        <f t="shared" si="15"/>
        <v>0</v>
      </c>
      <c r="AA180">
        <f t="shared" si="17"/>
        <v>0</v>
      </c>
    </row>
    <row r="181" spans="1:27" hidden="1" x14ac:dyDescent="0.25">
      <c r="A181" s="18"/>
      <c r="B181" s="43" t="s">
        <v>41</v>
      </c>
      <c r="C181" s="44">
        <v>0</v>
      </c>
      <c r="D181" s="44">
        <v>0</v>
      </c>
      <c r="E181" s="44">
        <v>0</v>
      </c>
      <c r="F181" s="44">
        <v>0</v>
      </c>
      <c r="G181" s="44">
        <v>0</v>
      </c>
      <c r="H181" s="44">
        <v>0</v>
      </c>
      <c r="I181" s="44">
        <v>0</v>
      </c>
      <c r="J181" s="44">
        <v>0</v>
      </c>
      <c r="K181" s="44">
        <f t="shared" si="20"/>
        <v>559</v>
      </c>
      <c r="L181" s="73">
        <f t="shared" si="19"/>
        <v>0</v>
      </c>
      <c r="M181" s="70">
        <v>3731</v>
      </c>
      <c r="N181" s="70">
        <v>7000</v>
      </c>
      <c r="O181" s="46"/>
      <c r="P181" s="46"/>
      <c r="Q181" s="70">
        <v>0</v>
      </c>
      <c r="R181" s="70"/>
      <c r="S181" s="70">
        <v>76410</v>
      </c>
      <c r="T181" s="70"/>
      <c r="U181" s="70">
        <f t="shared" si="18"/>
        <v>87141</v>
      </c>
      <c r="V181" s="46">
        <f t="shared" si="16"/>
        <v>0</v>
      </c>
      <c r="W181" s="46">
        <f t="shared" si="14"/>
        <v>87141</v>
      </c>
      <c r="X181" s="51"/>
      <c r="Y181" s="46">
        <f t="shared" si="15"/>
        <v>87141</v>
      </c>
      <c r="AA181">
        <f t="shared" si="17"/>
        <v>1</v>
      </c>
    </row>
    <row r="182" spans="1:27" hidden="1" x14ac:dyDescent="0.25">
      <c r="A182" s="18"/>
      <c r="B182" s="43" t="s">
        <v>42</v>
      </c>
      <c r="C182" s="44">
        <v>0</v>
      </c>
      <c r="D182" s="44">
        <v>0</v>
      </c>
      <c r="E182" s="44">
        <v>0</v>
      </c>
      <c r="F182" s="44">
        <v>0</v>
      </c>
      <c r="G182" s="44">
        <v>0</v>
      </c>
      <c r="H182" s="44">
        <v>0</v>
      </c>
      <c r="I182" s="44">
        <v>0</v>
      </c>
      <c r="J182" s="44">
        <v>0</v>
      </c>
      <c r="K182" s="44">
        <f t="shared" si="20"/>
        <v>559</v>
      </c>
      <c r="L182" s="73">
        <f t="shared" si="19"/>
        <v>0</v>
      </c>
      <c r="M182" s="70">
        <v>3731</v>
      </c>
      <c r="N182" s="70">
        <v>7981</v>
      </c>
      <c r="O182" s="46"/>
      <c r="P182" s="46"/>
      <c r="Q182" s="70">
        <v>0</v>
      </c>
      <c r="R182" s="70"/>
      <c r="S182" s="70">
        <v>76410</v>
      </c>
      <c r="T182" s="70"/>
      <c r="U182" s="70">
        <f t="shared" si="18"/>
        <v>88122</v>
      </c>
      <c r="V182" s="46">
        <f t="shared" si="16"/>
        <v>87141</v>
      </c>
      <c r="W182" s="46">
        <f t="shared" si="14"/>
        <v>175263</v>
      </c>
      <c r="X182" s="51">
        <v>175263</v>
      </c>
      <c r="Y182" s="46">
        <f t="shared" si="15"/>
        <v>0</v>
      </c>
      <c r="AA182">
        <f t="shared" si="17"/>
        <v>0</v>
      </c>
    </row>
    <row r="183" spans="1:27" hidden="1" x14ac:dyDescent="0.25">
      <c r="A183" s="18"/>
      <c r="B183" s="43" t="s">
        <v>43</v>
      </c>
      <c r="C183" s="44">
        <v>0</v>
      </c>
      <c r="D183" s="44">
        <v>0</v>
      </c>
      <c r="E183" s="44">
        <v>0</v>
      </c>
      <c r="F183" s="44">
        <v>0</v>
      </c>
      <c r="G183" s="44">
        <v>0</v>
      </c>
      <c r="H183" s="44">
        <v>0</v>
      </c>
      <c r="I183" s="44">
        <v>0</v>
      </c>
      <c r="J183" s="44">
        <v>0</v>
      </c>
      <c r="K183" s="44">
        <v>559</v>
      </c>
      <c r="L183" s="73">
        <f t="shared" si="19"/>
        <v>0</v>
      </c>
      <c r="M183" s="70">
        <v>3731</v>
      </c>
      <c r="N183" s="70">
        <v>7997</v>
      </c>
      <c r="O183" s="46"/>
      <c r="P183" s="46"/>
      <c r="Q183" s="70">
        <v>0</v>
      </c>
      <c r="R183" s="70"/>
      <c r="S183" s="70">
        <v>76410</v>
      </c>
      <c r="T183" s="70"/>
      <c r="U183" s="70">
        <f t="shared" si="18"/>
        <v>88138</v>
      </c>
      <c r="V183" s="46">
        <f t="shared" si="16"/>
        <v>0</v>
      </c>
      <c r="W183" s="46">
        <f t="shared" si="14"/>
        <v>88138</v>
      </c>
      <c r="X183" s="44"/>
      <c r="Y183" s="46">
        <f t="shared" si="15"/>
        <v>88138</v>
      </c>
    </row>
    <row r="184" spans="1:27" hidden="1" x14ac:dyDescent="0.25">
      <c r="A184" s="18"/>
      <c r="B184" s="43" t="s">
        <v>44</v>
      </c>
      <c r="C184" s="44">
        <v>0</v>
      </c>
      <c r="D184" s="44">
        <v>0</v>
      </c>
      <c r="E184" s="44">
        <v>0</v>
      </c>
      <c r="F184" s="44">
        <v>0</v>
      </c>
      <c r="G184" s="44">
        <v>0</v>
      </c>
      <c r="H184" s="44">
        <v>0</v>
      </c>
      <c r="I184" s="44">
        <v>0</v>
      </c>
      <c r="J184" s="44">
        <v>0</v>
      </c>
      <c r="K184" s="44">
        <v>559</v>
      </c>
      <c r="L184" s="73">
        <v>0</v>
      </c>
      <c r="M184" s="70">
        <v>3731</v>
      </c>
      <c r="N184" s="70">
        <v>7990</v>
      </c>
      <c r="O184" s="46"/>
      <c r="P184" s="46"/>
      <c r="Q184" s="70">
        <v>0</v>
      </c>
      <c r="R184" s="70"/>
      <c r="S184" s="70">
        <v>76410</v>
      </c>
      <c r="T184" s="70"/>
      <c r="U184" s="70">
        <f t="shared" si="18"/>
        <v>88131</v>
      </c>
      <c r="V184" s="46">
        <f t="shared" si="16"/>
        <v>88138</v>
      </c>
      <c r="W184" s="46">
        <f t="shared" si="14"/>
        <v>176269</v>
      </c>
      <c r="X184" s="73">
        <v>176269</v>
      </c>
      <c r="Y184" s="46">
        <f t="shared" si="15"/>
        <v>0</v>
      </c>
    </row>
    <row r="185" spans="1:27" hidden="1" x14ac:dyDescent="0.25">
      <c r="A185" s="18"/>
      <c r="B185" s="43" t="s">
        <v>45</v>
      </c>
      <c r="C185" s="44">
        <v>0</v>
      </c>
      <c r="D185" s="44">
        <v>0</v>
      </c>
      <c r="E185" s="44">
        <v>0</v>
      </c>
      <c r="F185" s="44">
        <v>0</v>
      </c>
      <c r="G185" s="44">
        <v>0</v>
      </c>
      <c r="H185" s="44">
        <v>0</v>
      </c>
      <c r="I185" s="44">
        <v>16</v>
      </c>
      <c r="J185" s="44">
        <v>16</v>
      </c>
      <c r="K185" s="44">
        <v>559</v>
      </c>
      <c r="L185" s="73">
        <f t="shared" si="19"/>
        <v>8944</v>
      </c>
      <c r="M185" s="70">
        <v>3731</v>
      </c>
      <c r="N185" s="70">
        <v>8019</v>
      </c>
      <c r="O185" s="46"/>
      <c r="P185" s="46"/>
      <c r="Q185" s="70">
        <v>0</v>
      </c>
      <c r="R185" s="70"/>
      <c r="S185" s="70">
        <v>76410</v>
      </c>
      <c r="T185" s="70"/>
      <c r="U185" s="70">
        <f t="shared" si="18"/>
        <v>97104</v>
      </c>
      <c r="V185" s="46">
        <f t="shared" si="16"/>
        <v>0</v>
      </c>
      <c r="W185" s="46">
        <f t="shared" si="14"/>
        <v>97104</v>
      </c>
      <c r="X185" s="73"/>
      <c r="Y185" s="46">
        <f t="shared" si="15"/>
        <v>97104</v>
      </c>
    </row>
    <row r="186" spans="1:27" ht="15.75" hidden="1" thickBot="1" x14ac:dyDescent="0.3">
      <c r="A186" s="18"/>
      <c r="B186" s="83" t="s">
        <v>46</v>
      </c>
      <c r="C186" s="84">
        <v>0</v>
      </c>
      <c r="D186" s="84">
        <v>0</v>
      </c>
      <c r="E186" s="84">
        <v>0</v>
      </c>
      <c r="F186" s="84">
        <v>0</v>
      </c>
      <c r="G186" s="84">
        <v>0</v>
      </c>
      <c r="H186" s="84">
        <v>16</v>
      </c>
      <c r="I186" s="84">
        <v>16</v>
      </c>
      <c r="J186" s="84">
        <f>I186-H186</f>
        <v>0</v>
      </c>
      <c r="K186" s="84">
        <f t="shared" ref="K186:K198" si="21">IF(J186&lt;=120,559,IF(AND(J186&gt;=121,J186&lt;=150),739,IF(AND(J186&gt;=151,J186&lt;=200),1279,IF(J186&gt;=201,2359,))))</f>
        <v>559</v>
      </c>
      <c r="L186" s="73">
        <f t="shared" si="19"/>
        <v>0</v>
      </c>
      <c r="M186" s="35">
        <v>3731</v>
      </c>
      <c r="N186" s="35">
        <v>8039</v>
      </c>
      <c r="O186" s="46"/>
      <c r="P186" s="46"/>
      <c r="Q186" s="35">
        <v>0</v>
      </c>
      <c r="R186" s="35"/>
      <c r="S186" s="35">
        <v>76410</v>
      </c>
      <c r="T186" s="35"/>
      <c r="U186" s="35">
        <f t="shared" si="18"/>
        <v>88180</v>
      </c>
      <c r="V186" s="36">
        <f t="shared" si="16"/>
        <v>97104</v>
      </c>
      <c r="W186" s="36">
        <f t="shared" si="14"/>
        <v>185284</v>
      </c>
      <c r="X186" s="85">
        <v>185284</v>
      </c>
      <c r="Y186" s="36">
        <f t="shared" si="15"/>
        <v>0</v>
      </c>
    </row>
    <row r="187" spans="1:27" hidden="1" x14ac:dyDescent="0.25">
      <c r="A187">
        <v>2018</v>
      </c>
      <c r="B187" s="38" t="s">
        <v>35</v>
      </c>
      <c r="C187" s="39">
        <v>0</v>
      </c>
      <c r="D187" s="39">
        <v>0</v>
      </c>
      <c r="E187" s="39">
        <v>0</v>
      </c>
      <c r="F187" s="39">
        <v>0</v>
      </c>
      <c r="G187" s="39">
        <v>0</v>
      </c>
      <c r="H187" s="39">
        <v>16</v>
      </c>
      <c r="I187" s="39">
        <v>16</v>
      </c>
      <c r="J187" s="39">
        <f t="shared" ref="J187:J198" si="22">I187-H187</f>
        <v>0</v>
      </c>
      <c r="K187" s="39">
        <f t="shared" si="21"/>
        <v>559</v>
      </c>
      <c r="L187" s="39">
        <f t="shared" ref="L187:L198" si="23">IF(K187=559,K187*J187,IF(K187=739,120*559+(J187-120)*739,IF(K187=1279,120*559+30*739+(J187-150)*1279,IF(K187=2359,120*559+30*739+50*1279+(J187-200)*2359,))))</f>
        <v>0</v>
      </c>
      <c r="M187" s="69">
        <v>3731</v>
      </c>
      <c r="N187" s="69">
        <v>8047</v>
      </c>
      <c r="O187" s="41"/>
      <c r="P187" s="41"/>
      <c r="Q187" s="69">
        <v>0</v>
      </c>
      <c r="R187" s="69"/>
      <c r="S187" s="69">
        <v>78144</v>
      </c>
      <c r="T187" s="69"/>
      <c r="U187" s="69">
        <f t="shared" si="18"/>
        <v>89922</v>
      </c>
      <c r="V187" s="41">
        <f t="shared" ref="V187:V198" si="24">Y186</f>
        <v>0</v>
      </c>
      <c r="W187" s="41">
        <f t="shared" ref="W187:W198" si="25">U187+V187</f>
        <v>89922</v>
      </c>
      <c r="X187" s="74"/>
      <c r="Y187" s="41">
        <f t="shared" ref="Y187:Y198" si="26">W187-X187</f>
        <v>89922</v>
      </c>
    </row>
    <row r="188" spans="1:27" hidden="1" x14ac:dyDescent="0.25">
      <c r="B188" s="43" t="s">
        <v>36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16</v>
      </c>
      <c r="I188" s="44">
        <v>16</v>
      </c>
      <c r="J188" s="44">
        <f t="shared" si="22"/>
        <v>0</v>
      </c>
      <c r="K188" s="44">
        <f t="shared" si="21"/>
        <v>559</v>
      </c>
      <c r="L188" s="44">
        <f t="shared" si="23"/>
        <v>0</v>
      </c>
      <c r="M188" s="70">
        <v>3731</v>
      </c>
      <c r="N188" s="70">
        <v>8077</v>
      </c>
      <c r="O188" s="46"/>
      <c r="P188" s="46"/>
      <c r="Q188" s="70">
        <v>0</v>
      </c>
      <c r="R188" s="70"/>
      <c r="S188" s="70">
        <v>78144</v>
      </c>
      <c r="T188" s="70"/>
      <c r="U188" s="70">
        <f t="shared" si="18"/>
        <v>89952</v>
      </c>
      <c r="V188" s="46">
        <f t="shared" si="24"/>
        <v>89922</v>
      </c>
      <c r="W188" s="46">
        <f t="shared" si="25"/>
        <v>179874</v>
      </c>
      <c r="X188" s="73">
        <v>179874</v>
      </c>
      <c r="Y188" s="46">
        <f t="shared" si="26"/>
        <v>0</v>
      </c>
    </row>
    <row r="189" spans="1:27" hidden="1" x14ac:dyDescent="0.25">
      <c r="B189" s="43" t="s">
        <v>37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16</v>
      </c>
      <c r="I189" s="44">
        <v>16</v>
      </c>
      <c r="J189" s="44">
        <f t="shared" si="22"/>
        <v>0</v>
      </c>
      <c r="K189" s="44">
        <f t="shared" si="21"/>
        <v>559</v>
      </c>
      <c r="L189" s="44">
        <f t="shared" si="23"/>
        <v>0</v>
      </c>
      <c r="M189" s="70">
        <v>3731</v>
      </c>
      <c r="N189" s="70">
        <v>8090</v>
      </c>
      <c r="O189" s="46"/>
      <c r="P189" s="46"/>
      <c r="Q189" s="70">
        <v>0</v>
      </c>
      <c r="R189" s="70"/>
      <c r="S189" s="70">
        <v>78144</v>
      </c>
      <c r="T189" s="70"/>
      <c r="U189" s="70">
        <f t="shared" si="18"/>
        <v>89965</v>
      </c>
      <c r="V189" s="46">
        <f t="shared" si="24"/>
        <v>0</v>
      </c>
      <c r="W189" s="46">
        <f t="shared" si="25"/>
        <v>89965</v>
      </c>
      <c r="X189" s="73">
        <v>89965</v>
      </c>
      <c r="Y189" s="46">
        <f t="shared" si="26"/>
        <v>0</v>
      </c>
    </row>
    <row r="190" spans="1:27" hidden="1" x14ac:dyDescent="0.25">
      <c r="B190" s="43" t="s">
        <v>38</v>
      </c>
      <c r="C190" s="44">
        <v>0</v>
      </c>
      <c r="D190" s="44">
        <v>0</v>
      </c>
      <c r="E190" s="44">
        <v>0</v>
      </c>
      <c r="F190" s="44">
        <v>0</v>
      </c>
      <c r="G190" s="44">
        <v>0</v>
      </c>
      <c r="H190" s="44">
        <v>16</v>
      </c>
      <c r="I190" s="44">
        <v>16</v>
      </c>
      <c r="J190" s="44">
        <f t="shared" si="22"/>
        <v>0</v>
      </c>
      <c r="K190" s="44">
        <f t="shared" si="21"/>
        <v>559</v>
      </c>
      <c r="L190" s="44">
        <f t="shared" si="23"/>
        <v>0</v>
      </c>
      <c r="M190" s="70">
        <v>3731</v>
      </c>
      <c r="N190" s="70">
        <v>8101</v>
      </c>
      <c r="O190" s="46"/>
      <c r="P190" s="46"/>
      <c r="Q190" s="70">
        <v>0</v>
      </c>
      <c r="R190" s="70"/>
      <c r="S190" s="70">
        <v>78144</v>
      </c>
      <c r="T190" s="70"/>
      <c r="U190" s="70">
        <f t="shared" si="18"/>
        <v>89976</v>
      </c>
      <c r="V190" s="46">
        <f t="shared" si="24"/>
        <v>0</v>
      </c>
      <c r="W190" s="46">
        <f t="shared" si="25"/>
        <v>89976</v>
      </c>
      <c r="X190" s="73">
        <v>89976</v>
      </c>
      <c r="Y190" s="46">
        <f t="shared" si="26"/>
        <v>0</v>
      </c>
    </row>
    <row r="191" spans="1:27" hidden="1" x14ac:dyDescent="0.25">
      <c r="B191" s="43" t="s">
        <v>39</v>
      </c>
      <c r="C191" s="44">
        <v>0</v>
      </c>
      <c r="D191" s="44">
        <v>0</v>
      </c>
      <c r="E191" s="44">
        <v>0</v>
      </c>
      <c r="F191" s="44">
        <v>0</v>
      </c>
      <c r="G191" s="44">
        <v>0</v>
      </c>
      <c r="H191" s="44">
        <v>16</v>
      </c>
      <c r="I191" s="44">
        <v>16</v>
      </c>
      <c r="J191" s="44">
        <f t="shared" si="22"/>
        <v>0</v>
      </c>
      <c r="K191" s="44">
        <f t="shared" si="21"/>
        <v>559</v>
      </c>
      <c r="L191" s="44">
        <f t="shared" si="23"/>
        <v>0</v>
      </c>
      <c r="M191" s="70">
        <v>3731</v>
      </c>
      <c r="N191" s="70">
        <v>8123</v>
      </c>
      <c r="O191" s="46"/>
      <c r="P191" s="46"/>
      <c r="Q191" s="70">
        <v>0</v>
      </c>
      <c r="R191" s="70"/>
      <c r="S191" s="70">
        <v>78144</v>
      </c>
      <c r="T191" s="70"/>
      <c r="U191" s="70">
        <f t="shared" si="18"/>
        <v>89998</v>
      </c>
      <c r="V191" s="46">
        <f t="shared" si="24"/>
        <v>0</v>
      </c>
      <c r="W191" s="46">
        <f t="shared" si="25"/>
        <v>89998</v>
      </c>
      <c r="X191" s="73">
        <v>89998</v>
      </c>
      <c r="Y191" s="46">
        <f t="shared" si="26"/>
        <v>0</v>
      </c>
    </row>
    <row r="192" spans="1:27" hidden="1" x14ac:dyDescent="0.25">
      <c r="B192" s="43" t="s">
        <v>40</v>
      </c>
      <c r="C192" s="44">
        <v>0</v>
      </c>
      <c r="D192" s="44">
        <v>0</v>
      </c>
      <c r="E192" s="44">
        <v>0</v>
      </c>
      <c r="F192" s="44">
        <v>0</v>
      </c>
      <c r="G192" s="44">
        <v>0</v>
      </c>
      <c r="H192" s="44">
        <v>16</v>
      </c>
      <c r="I192" s="44">
        <v>16</v>
      </c>
      <c r="J192" s="44">
        <f t="shared" si="22"/>
        <v>0</v>
      </c>
      <c r="K192" s="44">
        <f t="shared" si="21"/>
        <v>559</v>
      </c>
      <c r="L192" s="44">
        <f t="shared" si="23"/>
        <v>0</v>
      </c>
      <c r="M192" s="70">
        <v>3731</v>
      </c>
      <c r="N192" s="70">
        <v>8148</v>
      </c>
      <c r="O192" s="46"/>
      <c r="P192" s="46"/>
      <c r="Q192" s="70">
        <v>0</v>
      </c>
      <c r="R192" s="70"/>
      <c r="S192" s="70">
        <v>78144</v>
      </c>
      <c r="T192" s="70"/>
      <c r="U192" s="70">
        <f t="shared" si="18"/>
        <v>90023</v>
      </c>
      <c r="V192" s="46">
        <f t="shared" si="24"/>
        <v>0</v>
      </c>
      <c r="W192" s="46">
        <f t="shared" si="25"/>
        <v>90023</v>
      </c>
      <c r="X192" s="73">
        <v>90023</v>
      </c>
      <c r="Y192" s="46">
        <f t="shared" si="26"/>
        <v>0</v>
      </c>
    </row>
    <row r="193" spans="1:25" hidden="1" x14ac:dyDescent="0.25">
      <c r="B193" s="43" t="s">
        <v>41</v>
      </c>
      <c r="C193" s="44">
        <v>0</v>
      </c>
      <c r="D193" s="44">
        <v>0</v>
      </c>
      <c r="E193" s="44">
        <v>0</v>
      </c>
      <c r="F193" s="44">
        <v>0</v>
      </c>
      <c r="G193" s="44">
        <v>0</v>
      </c>
      <c r="H193" s="44">
        <v>16</v>
      </c>
      <c r="I193" s="44">
        <v>16</v>
      </c>
      <c r="J193" s="44">
        <f t="shared" si="22"/>
        <v>0</v>
      </c>
      <c r="K193" s="44">
        <f t="shared" si="21"/>
        <v>559</v>
      </c>
      <c r="L193" s="44">
        <f t="shared" si="23"/>
        <v>0</v>
      </c>
      <c r="M193" s="70">
        <v>3731</v>
      </c>
      <c r="N193" s="70">
        <v>8161</v>
      </c>
      <c r="O193" s="46"/>
      <c r="P193" s="46"/>
      <c r="Q193" s="70">
        <v>0</v>
      </c>
      <c r="R193" s="70"/>
      <c r="S193" s="70">
        <v>78144</v>
      </c>
      <c r="T193" s="70"/>
      <c r="U193" s="70">
        <f t="shared" si="18"/>
        <v>90036</v>
      </c>
      <c r="V193" s="46">
        <f t="shared" si="24"/>
        <v>0</v>
      </c>
      <c r="W193" s="46">
        <f t="shared" si="25"/>
        <v>90036</v>
      </c>
      <c r="X193" s="73">
        <v>90036</v>
      </c>
      <c r="Y193" s="46">
        <f t="shared" si="26"/>
        <v>0</v>
      </c>
    </row>
    <row r="194" spans="1:25" hidden="1" x14ac:dyDescent="0.25">
      <c r="B194" s="43" t="s">
        <v>42</v>
      </c>
      <c r="C194" s="44">
        <v>0</v>
      </c>
      <c r="D194" s="44">
        <v>0</v>
      </c>
      <c r="E194" s="44">
        <v>0</v>
      </c>
      <c r="F194" s="44">
        <v>0</v>
      </c>
      <c r="G194" s="44">
        <v>0</v>
      </c>
      <c r="H194" s="44">
        <v>16</v>
      </c>
      <c r="I194" s="44">
        <v>16</v>
      </c>
      <c r="J194" s="44">
        <f t="shared" si="22"/>
        <v>0</v>
      </c>
      <c r="K194" s="44">
        <f t="shared" si="21"/>
        <v>559</v>
      </c>
      <c r="L194" s="44">
        <f t="shared" si="23"/>
        <v>0</v>
      </c>
      <c r="M194" s="70">
        <v>3731</v>
      </c>
      <c r="N194" s="70">
        <v>8186</v>
      </c>
      <c r="O194" s="46"/>
      <c r="P194" s="46"/>
      <c r="Q194" s="70">
        <v>0</v>
      </c>
      <c r="R194" s="70"/>
      <c r="S194" s="70">
        <v>78144</v>
      </c>
      <c r="T194" s="70"/>
      <c r="U194" s="70">
        <f t="shared" ref="U194:U222" si="27">G194+L194+M194+R194+S194+N194+Q194+T194</f>
        <v>90061</v>
      </c>
      <c r="V194" s="46">
        <f t="shared" si="24"/>
        <v>0</v>
      </c>
      <c r="W194" s="46">
        <f t="shared" si="25"/>
        <v>90061</v>
      </c>
      <c r="X194" s="73">
        <v>90061</v>
      </c>
      <c r="Y194" s="46">
        <f t="shared" si="26"/>
        <v>0</v>
      </c>
    </row>
    <row r="195" spans="1:25" hidden="1" x14ac:dyDescent="0.25">
      <c r="B195" s="43" t="s">
        <v>43</v>
      </c>
      <c r="C195" s="44">
        <v>0</v>
      </c>
      <c r="D195" s="44">
        <v>0</v>
      </c>
      <c r="E195" s="44">
        <v>0</v>
      </c>
      <c r="F195" s="44">
        <v>0</v>
      </c>
      <c r="G195" s="44">
        <v>0</v>
      </c>
      <c r="H195" s="44">
        <v>16</v>
      </c>
      <c r="I195" s="44">
        <v>16</v>
      </c>
      <c r="J195" s="44">
        <f>I195-H195</f>
        <v>0</v>
      </c>
      <c r="K195" s="44">
        <f t="shared" si="21"/>
        <v>559</v>
      </c>
      <c r="L195" s="44">
        <f t="shared" si="23"/>
        <v>0</v>
      </c>
      <c r="M195" s="70">
        <v>3731</v>
      </c>
      <c r="N195" s="70">
        <v>8207</v>
      </c>
      <c r="O195" s="46"/>
      <c r="P195" s="46"/>
      <c r="Q195" s="70">
        <v>0</v>
      </c>
      <c r="R195" s="70"/>
      <c r="S195" s="70">
        <v>78144</v>
      </c>
      <c r="T195" s="70"/>
      <c r="U195" s="70">
        <f t="shared" si="27"/>
        <v>90082</v>
      </c>
      <c r="V195" s="46">
        <f t="shared" si="24"/>
        <v>0</v>
      </c>
      <c r="W195" s="46">
        <f t="shared" si="25"/>
        <v>90082</v>
      </c>
      <c r="X195" s="73">
        <v>90082</v>
      </c>
      <c r="Y195" s="46">
        <f t="shared" si="26"/>
        <v>0</v>
      </c>
    </row>
    <row r="196" spans="1:25" hidden="1" x14ac:dyDescent="0.25">
      <c r="B196" s="43" t="s">
        <v>44</v>
      </c>
      <c r="C196" s="44">
        <v>0</v>
      </c>
      <c r="D196" s="44">
        <v>0</v>
      </c>
      <c r="E196" s="44">
        <v>0</v>
      </c>
      <c r="F196" s="44">
        <v>0</v>
      </c>
      <c r="G196" s="44">
        <v>0</v>
      </c>
      <c r="H196" s="44">
        <v>16</v>
      </c>
      <c r="I196" s="44">
        <v>16</v>
      </c>
      <c r="J196" s="44">
        <f t="shared" si="22"/>
        <v>0</v>
      </c>
      <c r="K196" s="44">
        <f t="shared" si="21"/>
        <v>559</v>
      </c>
      <c r="L196" s="44">
        <f t="shared" si="23"/>
        <v>0</v>
      </c>
      <c r="M196" s="70">
        <v>3731</v>
      </c>
      <c r="N196" s="70">
        <v>8230</v>
      </c>
      <c r="O196" s="46"/>
      <c r="P196" s="46"/>
      <c r="Q196" s="70">
        <v>0</v>
      </c>
      <c r="R196" s="70"/>
      <c r="S196" s="70">
        <v>78144</v>
      </c>
      <c r="T196" s="70"/>
      <c r="U196" s="70">
        <f t="shared" si="27"/>
        <v>90105</v>
      </c>
      <c r="V196" s="46">
        <f t="shared" si="24"/>
        <v>0</v>
      </c>
      <c r="W196" s="46">
        <f t="shared" si="25"/>
        <v>90105</v>
      </c>
      <c r="X196" s="73">
        <v>90105</v>
      </c>
      <c r="Y196" s="46">
        <f t="shared" si="26"/>
        <v>0</v>
      </c>
    </row>
    <row r="197" spans="1:25" hidden="1" x14ac:dyDescent="0.25">
      <c r="B197" s="43" t="s">
        <v>45</v>
      </c>
      <c r="C197" s="44">
        <v>0</v>
      </c>
      <c r="D197" s="44">
        <v>0</v>
      </c>
      <c r="E197" s="44">
        <v>0</v>
      </c>
      <c r="F197" s="44">
        <v>0</v>
      </c>
      <c r="G197" s="44">
        <v>0</v>
      </c>
      <c r="H197" s="44">
        <v>16</v>
      </c>
      <c r="I197" s="44">
        <v>16</v>
      </c>
      <c r="J197" s="44">
        <f t="shared" si="22"/>
        <v>0</v>
      </c>
      <c r="K197" s="44">
        <f t="shared" si="21"/>
        <v>559</v>
      </c>
      <c r="L197" s="44">
        <f t="shared" si="23"/>
        <v>0</v>
      </c>
      <c r="M197" s="70">
        <v>3731</v>
      </c>
      <c r="N197" s="70">
        <v>8260</v>
      </c>
      <c r="O197" s="46"/>
      <c r="P197" s="46"/>
      <c r="Q197" s="70">
        <v>0</v>
      </c>
      <c r="R197" s="70"/>
      <c r="S197" s="70">
        <v>78144</v>
      </c>
      <c r="T197" s="70">
        <v>55132</v>
      </c>
      <c r="U197" s="70">
        <f t="shared" si="27"/>
        <v>145267</v>
      </c>
      <c r="V197" s="46">
        <f t="shared" si="24"/>
        <v>0</v>
      </c>
      <c r="W197" s="46">
        <f t="shared" si="25"/>
        <v>145267</v>
      </c>
      <c r="X197" s="73"/>
      <c r="Y197" s="46">
        <f t="shared" si="26"/>
        <v>145267</v>
      </c>
    </row>
    <row r="198" spans="1:25" ht="15.75" hidden="1" thickBot="1" x14ac:dyDescent="0.3">
      <c r="B198" s="43" t="s">
        <v>46</v>
      </c>
      <c r="C198" s="44">
        <v>0</v>
      </c>
      <c r="D198" s="44">
        <v>0</v>
      </c>
      <c r="E198" s="44">
        <v>0</v>
      </c>
      <c r="F198" s="44">
        <v>0</v>
      </c>
      <c r="G198" s="44">
        <v>0</v>
      </c>
      <c r="H198" s="44">
        <v>16</v>
      </c>
      <c r="I198" s="44">
        <v>16</v>
      </c>
      <c r="J198" s="44">
        <f t="shared" si="22"/>
        <v>0</v>
      </c>
      <c r="K198" s="44">
        <f t="shared" si="21"/>
        <v>559</v>
      </c>
      <c r="L198" s="44">
        <f t="shared" si="23"/>
        <v>0</v>
      </c>
      <c r="M198" s="70">
        <v>3731</v>
      </c>
      <c r="N198" s="70">
        <v>8270</v>
      </c>
      <c r="O198" s="36"/>
      <c r="P198" s="36"/>
      <c r="Q198" s="70">
        <v>0</v>
      </c>
      <c r="R198" s="70"/>
      <c r="S198" s="70">
        <v>78144</v>
      </c>
      <c r="T198" s="70">
        <v>55092</v>
      </c>
      <c r="U198" s="70">
        <f t="shared" si="27"/>
        <v>145237</v>
      </c>
      <c r="V198" s="46">
        <f t="shared" si="24"/>
        <v>145267</v>
      </c>
      <c r="W198" s="46">
        <f t="shared" si="25"/>
        <v>290504</v>
      </c>
      <c r="X198" s="73">
        <v>290504</v>
      </c>
      <c r="Y198" s="46">
        <f t="shared" si="26"/>
        <v>0</v>
      </c>
    </row>
    <row r="199" spans="1:25" hidden="1" x14ac:dyDescent="0.25">
      <c r="A199">
        <v>2019</v>
      </c>
      <c r="B199" s="38" t="s">
        <v>35</v>
      </c>
      <c r="C199" s="39">
        <v>0</v>
      </c>
      <c r="D199" s="39">
        <v>0</v>
      </c>
      <c r="E199" s="39">
        <v>0</v>
      </c>
      <c r="F199" s="39">
        <v>0</v>
      </c>
      <c r="G199" s="39">
        <v>0</v>
      </c>
      <c r="H199" s="39">
        <v>16</v>
      </c>
      <c r="I199" s="39">
        <v>16</v>
      </c>
      <c r="J199" s="39">
        <f t="shared" ref="J199:J209" si="28">I199-H199</f>
        <v>0</v>
      </c>
      <c r="K199" s="39">
        <f t="shared" ref="K199:K209" si="29">IF(J199&lt;=120,559,IF(AND(J199&gt;=121,J199&lt;=150),739,IF(AND(J199&gt;=151,J199&lt;=200),1279,IF(J199&gt;=201,2359,))))</f>
        <v>559</v>
      </c>
      <c r="L199" s="39">
        <f t="shared" ref="L199:L209" si="30">IF(K199=559,K199*J199,IF(K199=739,120*559+(J199-120)*739,IF(K199=1279,120*559+30*739+(J199-150)*1279,IF(K199=2359,120*559+30*739+50*1279+(J199-200)*2359,))))</f>
        <v>0</v>
      </c>
      <c r="M199" s="69">
        <v>3828</v>
      </c>
      <c r="N199" s="69">
        <v>8264</v>
      </c>
      <c r="O199" s="41"/>
      <c r="P199" s="41"/>
      <c r="Q199" s="69">
        <v>0</v>
      </c>
      <c r="R199" s="69"/>
      <c r="S199" s="69">
        <v>80176</v>
      </c>
      <c r="T199" s="69">
        <v>55092</v>
      </c>
      <c r="U199" s="69">
        <f t="shared" si="27"/>
        <v>147360</v>
      </c>
      <c r="V199" s="41">
        <f t="shared" ref="V199:V209" si="31">Y198</f>
        <v>0</v>
      </c>
      <c r="W199" s="41">
        <f t="shared" ref="W199:W209" si="32">U199+V199</f>
        <v>147360</v>
      </c>
      <c r="X199" s="74"/>
      <c r="Y199" s="41">
        <f t="shared" ref="Y199:Y209" si="33">W199-X199</f>
        <v>147360</v>
      </c>
    </row>
    <row r="200" spans="1:25" hidden="1" x14ac:dyDescent="0.25">
      <c r="B200" s="43" t="s">
        <v>36</v>
      </c>
      <c r="C200" s="44">
        <v>0</v>
      </c>
      <c r="D200" s="44">
        <v>0</v>
      </c>
      <c r="E200" s="44">
        <v>0</v>
      </c>
      <c r="F200" s="44">
        <v>0</v>
      </c>
      <c r="G200" s="44">
        <v>0</v>
      </c>
      <c r="H200" s="44">
        <f>I199</f>
        <v>16</v>
      </c>
      <c r="I200" s="44">
        <v>16</v>
      </c>
      <c r="J200" s="44">
        <f t="shared" si="28"/>
        <v>0</v>
      </c>
      <c r="K200" s="44">
        <f t="shared" si="29"/>
        <v>559</v>
      </c>
      <c r="L200" s="44">
        <f t="shared" si="30"/>
        <v>0</v>
      </c>
      <c r="M200" s="70">
        <v>3828</v>
      </c>
      <c r="N200" s="70">
        <v>8267</v>
      </c>
      <c r="O200" s="46"/>
      <c r="P200" s="46"/>
      <c r="Q200" s="70">
        <v>0</v>
      </c>
      <c r="R200" s="70"/>
      <c r="S200" s="70">
        <v>80176</v>
      </c>
      <c r="T200" s="70">
        <v>55114</v>
      </c>
      <c r="U200" s="70">
        <f t="shared" si="27"/>
        <v>147385</v>
      </c>
      <c r="V200" s="46">
        <f t="shared" si="31"/>
        <v>147360</v>
      </c>
      <c r="W200" s="46">
        <f t="shared" si="32"/>
        <v>294745</v>
      </c>
      <c r="X200" s="73">
        <v>294745</v>
      </c>
      <c r="Y200" s="46">
        <f t="shared" si="33"/>
        <v>0</v>
      </c>
    </row>
    <row r="201" spans="1:25" hidden="1" x14ac:dyDescent="0.25">
      <c r="B201" s="43" t="s">
        <v>37</v>
      </c>
      <c r="C201" s="44">
        <v>0</v>
      </c>
      <c r="D201" s="44">
        <v>0</v>
      </c>
      <c r="E201" s="44">
        <v>0</v>
      </c>
      <c r="F201" s="44">
        <v>0</v>
      </c>
      <c r="G201" s="44">
        <v>0</v>
      </c>
      <c r="H201" s="44">
        <f t="shared" ref="H201:H210" si="34">I200</f>
        <v>16</v>
      </c>
      <c r="I201" s="44">
        <v>16</v>
      </c>
      <c r="J201" s="44">
        <f t="shared" si="28"/>
        <v>0</v>
      </c>
      <c r="K201" s="44">
        <f t="shared" si="29"/>
        <v>559</v>
      </c>
      <c r="L201" s="44">
        <f t="shared" si="30"/>
        <v>0</v>
      </c>
      <c r="M201" s="70">
        <v>3828</v>
      </c>
      <c r="N201" s="70">
        <v>8270</v>
      </c>
      <c r="O201" s="46"/>
      <c r="P201" s="46"/>
      <c r="Q201" s="70">
        <v>0</v>
      </c>
      <c r="R201" s="70"/>
      <c r="S201" s="70">
        <v>80176</v>
      </c>
      <c r="T201" s="70">
        <v>55132</v>
      </c>
      <c r="U201" s="70">
        <f t="shared" si="27"/>
        <v>147406</v>
      </c>
      <c r="V201" s="46">
        <f t="shared" si="31"/>
        <v>0</v>
      </c>
      <c r="W201" s="46">
        <f t="shared" si="32"/>
        <v>147406</v>
      </c>
      <c r="X201" s="73"/>
      <c r="Y201" s="46">
        <f t="shared" si="33"/>
        <v>147406</v>
      </c>
    </row>
    <row r="202" spans="1:25" hidden="1" x14ac:dyDescent="0.25">
      <c r="B202" s="43" t="s">
        <v>38</v>
      </c>
      <c r="C202" s="44">
        <v>0</v>
      </c>
      <c r="D202" s="44">
        <v>0</v>
      </c>
      <c r="E202" s="44">
        <v>0</v>
      </c>
      <c r="F202" s="44">
        <v>0</v>
      </c>
      <c r="G202" s="44">
        <v>0</v>
      </c>
      <c r="H202" s="44">
        <f t="shared" si="34"/>
        <v>16</v>
      </c>
      <c r="I202" s="44">
        <v>16</v>
      </c>
      <c r="J202" s="44">
        <f t="shared" si="28"/>
        <v>0</v>
      </c>
      <c r="K202" s="44">
        <f t="shared" si="29"/>
        <v>559</v>
      </c>
      <c r="L202" s="44">
        <f t="shared" si="30"/>
        <v>0</v>
      </c>
      <c r="M202" s="70">
        <v>3828</v>
      </c>
      <c r="N202" s="70">
        <v>8299</v>
      </c>
      <c r="O202" s="46"/>
      <c r="P202" s="46"/>
      <c r="Q202" s="70">
        <v>0</v>
      </c>
      <c r="R202" s="70"/>
      <c r="S202" s="70">
        <v>80176</v>
      </c>
      <c r="T202" s="70">
        <v>55324</v>
      </c>
      <c r="U202" s="70">
        <f t="shared" si="27"/>
        <v>147627</v>
      </c>
      <c r="V202" s="46">
        <f t="shared" si="31"/>
        <v>147406</v>
      </c>
      <c r="W202" s="46">
        <f t="shared" si="32"/>
        <v>295033</v>
      </c>
      <c r="X202" s="73">
        <v>295036</v>
      </c>
      <c r="Y202" s="46">
        <f t="shared" si="33"/>
        <v>-3</v>
      </c>
    </row>
    <row r="203" spans="1:25" hidden="1" x14ac:dyDescent="0.25">
      <c r="B203" s="43" t="s">
        <v>39</v>
      </c>
      <c r="C203" s="44">
        <v>0</v>
      </c>
      <c r="D203" s="44">
        <v>0</v>
      </c>
      <c r="E203" s="44">
        <v>0</v>
      </c>
      <c r="F203" s="44">
        <v>0</v>
      </c>
      <c r="G203" s="44">
        <v>0</v>
      </c>
      <c r="H203" s="44">
        <f t="shared" si="34"/>
        <v>16</v>
      </c>
      <c r="I203" s="44">
        <v>16</v>
      </c>
      <c r="J203" s="44">
        <f t="shared" si="28"/>
        <v>0</v>
      </c>
      <c r="K203" s="44">
        <f t="shared" si="29"/>
        <v>559</v>
      </c>
      <c r="L203" s="44">
        <f t="shared" si="30"/>
        <v>0</v>
      </c>
      <c r="M203" s="70">
        <v>3828</v>
      </c>
      <c r="N203" s="70">
        <v>8329</v>
      </c>
      <c r="O203" s="104"/>
      <c r="P203" s="104"/>
      <c r="Q203" s="70">
        <v>0</v>
      </c>
      <c r="R203" s="70"/>
      <c r="S203" s="70">
        <v>80176</v>
      </c>
      <c r="T203" s="70">
        <v>55525</v>
      </c>
      <c r="U203" s="70">
        <f t="shared" si="27"/>
        <v>147858</v>
      </c>
      <c r="V203" s="46">
        <f t="shared" si="31"/>
        <v>-3</v>
      </c>
      <c r="W203" s="46">
        <f t="shared" si="32"/>
        <v>147855</v>
      </c>
      <c r="X203" s="73"/>
      <c r="Y203" s="46">
        <f t="shared" si="33"/>
        <v>147855</v>
      </c>
    </row>
    <row r="204" spans="1:25" hidden="1" x14ac:dyDescent="0.25">
      <c r="B204" s="43" t="s">
        <v>40</v>
      </c>
      <c r="C204" s="44">
        <v>0</v>
      </c>
      <c r="D204" s="44">
        <v>0</v>
      </c>
      <c r="E204" s="44">
        <v>0</v>
      </c>
      <c r="F204" s="44">
        <v>0</v>
      </c>
      <c r="G204" s="44">
        <v>0</v>
      </c>
      <c r="H204" s="44">
        <f t="shared" si="34"/>
        <v>16</v>
      </c>
      <c r="I204" s="44">
        <v>16</v>
      </c>
      <c r="J204" s="44">
        <f t="shared" si="28"/>
        <v>0</v>
      </c>
      <c r="K204" s="44">
        <f t="shared" si="29"/>
        <v>559</v>
      </c>
      <c r="L204" s="44">
        <f t="shared" si="30"/>
        <v>0</v>
      </c>
      <c r="M204" s="70">
        <v>3828</v>
      </c>
      <c r="N204" s="70">
        <v>8371</v>
      </c>
      <c r="O204" s="46"/>
      <c r="P204" s="46"/>
      <c r="Q204" s="70">
        <v>0</v>
      </c>
      <c r="R204" s="70"/>
      <c r="S204" s="70">
        <v>80176</v>
      </c>
      <c r="T204" s="70">
        <v>55807</v>
      </c>
      <c r="U204" s="70">
        <f t="shared" si="27"/>
        <v>148182</v>
      </c>
      <c r="V204" s="46">
        <f t="shared" si="31"/>
        <v>147855</v>
      </c>
      <c r="W204" s="46">
        <f t="shared" si="32"/>
        <v>296037</v>
      </c>
      <c r="X204" s="73">
        <v>296037</v>
      </c>
      <c r="Y204" s="46">
        <f t="shared" si="33"/>
        <v>0</v>
      </c>
    </row>
    <row r="205" spans="1:25" hidden="1" x14ac:dyDescent="0.25">
      <c r="B205" s="43" t="s">
        <v>41</v>
      </c>
      <c r="C205" s="44">
        <v>0</v>
      </c>
      <c r="D205" s="44">
        <v>0</v>
      </c>
      <c r="E205" s="44">
        <v>0</v>
      </c>
      <c r="F205" s="44">
        <v>0</v>
      </c>
      <c r="G205" s="44">
        <v>0</v>
      </c>
      <c r="H205" s="44">
        <f t="shared" si="34"/>
        <v>16</v>
      </c>
      <c r="I205" s="44">
        <v>16</v>
      </c>
      <c r="J205" s="44">
        <f t="shared" si="28"/>
        <v>0</v>
      </c>
      <c r="K205" s="44">
        <f t="shared" si="29"/>
        <v>559</v>
      </c>
      <c r="L205" s="44">
        <f t="shared" si="30"/>
        <v>0</v>
      </c>
      <c r="M205" s="70">
        <v>3828</v>
      </c>
      <c r="N205" s="70">
        <v>8386</v>
      </c>
      <c r="O205" s="46"/>
      <c r="P205" s="46"/>
      <c r="Q205" s="70">
        <v>0</v>
      </c>
      <c r="R205" s="70"/>
      <c r="S205" s="70">
        <v>80176</v>
      </c>
      <c r="T205" s="70"/>
      <c r="U205" s="70">
        <f t="shared" si="27"/>
        <v>92390</v>
      </c>
      <c r="V205" s="46">
        <f t="shared" si="31"/>
        <v>0</v>
      </c>
      <c r="W205" s="46">
        <f t="shared" si="32"/>
        <v>92390</v>
      </c>
      <c r="X205" s="73"/>
      <c r="Y205" s="46">
        <f t="shared" si="33"/>
        <v>92390</v>
      </c>
    </row>
    <row r="206" spans="1:25" hidden="1" x14ac:dyDescent="0.25">
      <c r="B206" s="43" t="s">
        <v>42</v>
      </c>
      <c r="C206" s="44">
        <v>0</v>
      </c>
      <c r="D206" s="44">
        <v>0</v>
      </c>
      <c r="E206" s="44">
        <v>0</v>
      </c>
      <c r="F206" s="44">
        <v>0</v>
      </c>
      <c r="G206" s="44">
        <v>0</v>
      </c>
      <c r="H206" s="44">
        <f t="shared" si="34"/>
        <v>16</v>
      </c>
      <c r="I206" s="44">
        <v>16</v>
      </c>
      <c r="J206" s="44">
        <f t="shared" si="28"/>
        <v>0</v>
      </c>
      <c r="K206" s="44">
        <f t="shared" si="29"/>
        <v>559</v>
      </c>
      <c r="L206" s="44">
        <f t="shared" si="30"/>
        <v>0</v>
      </c>
      <c r="M206" s="70">
        <v>3828</v>
      </c>
      <c r="N206" s="70">
        <v>8398</v>
      </c>
      <c r="O206" s="46"/>
      <c r="P206" s="46"/>
      <c r="Q206" s="70">
        <v>0</v>
      </c>
      <c r="R206" s="70"/>
      <c r="S206" s="70">
        <v>80176</v>
      </c>
      <c r="T206" s="70"/>
      <c r="U206" s="70">
        <f t="shared" si="27"/>
        <v>92402</v>
      </c>
      <c r="V206" s="46">
        <f t="shared" si="31"/>
        <v>92390</v>
      </c>
      <c r="W206" s="46">
        <f t="shared" si="32"/>
        <v>184792</v>
      </c>
      <c r="X206" s="135">
        <v>184792</v>
      </c>
      <c r="Y206" s="46">
        <f t="shared" si="33"/>
        <v>0</v>
      </c>
    </row>
    <row r="207" spans="1:25" hidden="1" x14ac:dyDescent="0.25">
      <c r="B207" s="43" t="s">
        <v>43</v>
      </c>
      <c r="C207" s="44">
        <v>0</v>
      </c>
      <c r="D207" s="44">
        <v>0</v>
      </c>
      <c r="E207" s="44">
        <v>0</v>
      </c>
      <c r="F207" s="44">
        <v>0</v>
      </c>
      <c r="G207" s="44">
        <v>0</v>
      </c>
      <c r="H207" s="44">
        <f t="shared" si="34"/>
        <v>16</v>
      </c>
      <c r="I207" s="44">
        <v>16</v>
      </c>
      <c r="J207" s="44">
        <f t="shared" si="28"/>
        <v>0</v>
      </c>
      <c r="K207" s="44">
        <f t="shared" si="29"/>
        <v>559</v>
      </c>
      <c r="L207" s="44">
        <f t="shared" si="30"/>
        <v>0</v>
      </c>
      <c r="M207" s="70">
        <v>3828</v>
      </c>
      <c r="N207" s="70">
        <v>8415</v>
      </c>
      <c r="O207" s="46"/>
      <c r="P207" s="46"/>
      <c r="Q207" s="70">
        <v>0</v>
      </c>
      <c r="R207" s="70"/>
      <c r="S207" s="70">
        <v>80176</v>
      </c>
      <c r="T207" s="70"/>
      <c r="U207" s="70">
        <f t="shared" si="27"/>
        <v>92419</v>
      </c>
      <c r="V207" s="46">
        <f t="shared" si="31"/>
        <v>0</v>
      </c>
      <c r="W207" s="46">
        <f t="shared" si="32"/>
        <v>92419</v>
      </c>
      <c r="X207" s="135">
        <v>92419</v>
      </c>
      <c r="Y207" s="46">
        <f t="shared" si="33"/>
        <v>0</v>
      </c>
    </row>
    <row r="208" spans="1:25" hidden="1" x14ac:dyDescent="0.25">
      <c r="B208" s="43" t="s">
        <v>44</v>
      </c>
      <c r="C208" s="44">
        <v>0</v>
      </c>
      <c r="D208" s="44">
        <v>0</v>
      </c>
      <c r="E208" s="44">
        <v>0</v>
      </c>
      <c r="F208" s="44">
        <v>0</v>
      </c>
      <c r="G208" s="44">
        <v>0</v>
      </c>
      <c r="H208" s="44">
        <f t="shared" si="34"/>
        <v>16</v>
      </c>
      <c r="I208" s="44">
        <v>16</v>
      </c>
      <c r="J208" s="44">
        <f t="shared" si="28"/>
        <v>0</v>
      </c>
      <c r="K208" s="44">
        <f t="shared" si="29"/>
        <v>559</v>
      </c>
      <c r="L208" s="44">
        <f t="shared" si="30"/>
        <v>0</v>
      </c>
      <c r="M208" s="70">
        <v>3828</v>
      </c>
      <c r="N208" s="70">
        <v>8420</v>
      </c>
      <c r="O208" s="46"/>
      <c r="P208" s="46"/>
      <c r="Q208" s="70">
        <v>0</v>
      </c>
      <c r="R208" s="70"/>
      <c r="S208" s="70">
        <v>80176</v>
      </c>
      <c r="T208" s="70"/>
      <c r="U208" s="70">
        <f t="shared" si="27"/>
        <v>92424</v>
      </c>
      <c r="V208" s="46">
        <f t="shared" si="31"/>
        <v>0</v>
      </c>
      <c r="W208" s="46">
        <f t="shared" si="32"/>
        <v>92424</v>
      </c>
      <c r="X208" s="135"/>
      <c r="Y208" s="46">
        <f t="shared" si="33"/>
        <v>92424</v>
      </c>
    </row>
    <row r="209" spans="1:25" hidden="1" x14ac:dyDescent="0.25">
      <c r="B209" s="43" t="s">
        <v>45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f t="shared" si="34"/>
        <v>16</v>
      </c>
      <c r="I209" s="44">
        <v>16</v>
      </c>
      <c r="J209" s="44">
        <f t="shared" si="28"/>
        <v>0</v>
      </c>
      <c r="K209" s="44">
        <f t="shared" si="29"/>
        <v>559</v>
      </c>
      <c r="L209" s="44">
        <f t="shared" si="30"/>
        <v>0</v>
      </c>
      <c r="M209" s="70">
        <v>3828</v>
      </c>
      <c r="N209" s="70">
        <v>8467</v>
      </c>
      <c r="O209" s="46"/>
      <c r="P209" s="46"/>
      <c r="Q209" s="70">
        <v>0</v>
      </c>
      <c r="R209" s="70"/>
      <c r="S209" s="70">
        <v>80176</v>
      </c>
      <c r="T209" s="70"/>
      <c r="U209" s="70">
        <f t="shared" si="27"/>
        <v>92471</v>
      </c>
      <c r="V209" s="46">
        <f t="shared" si="31"/>
        <v>92424</v>
      </c>
      <c r="W209" s="46">
        <f t="shared" si="32"/>
        <v>184895</v>
      </c>
      <c r="X209" s="135">
        <v>184895</v>
      </c>
      <c r="Y209" s="46">
        <f t="shared" si="33"/>
        <v>0</v>
      </c>
    </row>
    <row r="210" spans="1:25" ht="15.75" hidden="1" thickBot="1" x14ac:dyDescent="0.3">
      <c r="B210" s="43" t="s">
        <v>46</v>
      </c>
      <c r="C210" s="44">
        <v>0</v>
      </c>
      <c r="D210" s="44">
        <v>0</v>
      </c>
      <c r="E210" s="44">
        <v>0</v>
      </c>
      <c r="F210" s="44">
        <v>0</v>
      </c>
      <c r="G210" s="44">
        <v>0</v>
      </c>
      <c r="H210" s="44">
        <f t="shared" si="34"/>
        <v>16</v>
      </c>
      <c r="I210" s="44">
        <v>16</v>
      </c>
      <c r="J210" s="44">
        <f t="shared" ref="J210" si="35">I210-H210</f>
        <v>0</v>
      </c>
      <c r="K210" s="44">
        <f t="shared" ref="K210" si="36">IF(J210&lt;=120,559,IF(AND(J210&gt;=121,J210&lt;=150),739,IF(AND(J210&gt;=151,J210&lt;=200),1279,IF(J210&gt;=201,2359,))))</f>
        <v>559</v>
      </c>
      <c r="L210" s="44">
        <f t="shared" ref="L210" si="37">IF(K210=559,K210*J210,IF(K210=739,120*559+(J210-120)*739,IF(K210=1279,120*559+30*739+(J210-150)*1279,IF(K210=2359,120*559+30*739+50*1279+(J210-200)*2359,))))</f>
        <v>0</v>
      </c>
      <c r="M210" s="70">
        <v>3828</v>
      </c>
      <c r="N210" s="151"/>
      <c r="O210" s="36"/>
      <c r="P210" s="36"/>
      <c r="Q210" s="70">
        <v>0</v>
      </c>
      <c r="R210" s="70"/>
      <c r="S210" s="70">
        <v>80176</v>
      </c>
      <c r="T210" s="70">
        <v>56620</v>
      </c>
      <c r="U210" s="70">
        <f t="shared" si="27"/>
        <v>140624</v>
      </c>
      <c r="V210" s="46">
        <f t="shared" ref="V210" si="38">Y209</f>
        <v>0</v>
      </c>
      <c r="W210" s="46">
        <f t="shared" ref="W210" si="39">U210+V210</f>
        <v>140624</v>
      </c>
      <c r="X210" s="135"/>
      <c r="Y210" s="46">
        <f t="shared" ref="Y210" si="40">W210-X210</f>
        <v>140624</v>
      </c>
    </row>
    <row r="211" spans="1:25" hidden="1" x14ac:dyDescent="0.25">
      <c r="A211">
        <v>2020</v>
      </c>
      <c r="B211" s="38" t="s">
        <v>35</v>
      </c>
      <c r="C211" s="39">
        <v>0</v>
      </c>
      <c r="D211" s="39">
        <v>0</v>
      </c>
      <c r="E211" s="39">
        <v>0</v>
      </c>
      <c r="F211" s="39">
        <v>0</v>
      </c>
      <c r="G211" s="39">
        <v>0</v>
      </c>
      <c r="H211" s="39">
        <f t="shared" ref="H211:H234" si="41">I210</f>
        <v>16</v>
      </c>
      <c r="I211" s="39">
        <v>16</v>
      </c>
      <c r="J211" s="39">
        <f t="shared" ref="J211:J221" si="42">I211-H211</f>
        <v>0</v>
      </c>
      <c r="K211" s="39">
        <f>IF(J211&lt;=120,576,IF(AND(J211&gt;=121,J211&lt;=150),761,IF(AND(J211&gt;=151,J211&lt;=200),1317,IF(J211&gt;=201,2430,))))</f>
        <v>576</v>
      </c>
      <c r="L211" s="183">
        <f>IF(K211=576,K211*J211,IF(K211=761,120*576+(J211-120)*761,IF(K211=1317,120*576+30*761+(J211-150)*1317,IF(K211=2430,120*576+30*761+50*1317+(J211-200)*2430,))))</f>
        <v>0</v>
      </c>
      <c r="M211" s="69">
        <v>3943</v>
      </c>
      <c r="N211" s="192"/>
      <c r="O211" s="41"/>
      <c r="P211" s="41"/>
      <c r="Q211" s="69">
        <v>0</v>
      </c>
      <c r="R211" s="69"/>
      <c r="S211" s="69">
        <v>82581</v>
      </c>
      <c r="T211" s="69">
        <v>56677</v>
      </c>
      <c r="U211" s="69">
        <f t="shared" si="27"/>
        <v>143201</v>
      </c>
      <c r="V211" s="41">
        <f t="shared" ref="V211:V234" si="43">Y210</f>
        <v>140624</v>
      </c>
      <c r="W211" s="41">
        <f t="shared" ref="W211:W234" si="44">U211+V211</f>
        <v>283825</v>
      </c>
      <c r="X211" s="152"/>
      <c r="Y211" s="41">
        <f t="shared" ref="Y211:Y222" si="45">W211-X211</f>
        <v>283825</v>
      </c>
    </row>
    <row r="212" spans="1:25" hidden="1" x14ac:dyDescent="0.25">
      <c r="B212" s="43" t="s">
        <v>36</v>
      </c>
      <c r="C212" s="44">
        <v>0</v>
      </c>
      <c r="D212" s="44">
        <v>0</v>
      </c>
      <c r="E212" s="44">
        <v>0</v>
      </c>
      <c r="F212" s="44">
        <v>0</v>
      </c>
      <c r="G212" s="44">
        <v>0</v>
      </c>
      <c r="H212" s="44">
        <f t="shared" si="41"/>
        <v>16</v>
      </c>
      <c r="I212" s="44">
        <v>16</v>
      </c>
      <c r="J212" s="44">
        <f t="shared" si="42"/>
        <v>0</v>
      </c>
      <c r="K212" s="44">
        <f t="shared" ref="K212:K220" si="46">IF(J212&lt;=120,576,IF(AND(J212&gt;=121,J212&lt;=150),761,IF(AND(J212&gt;=151,J212&lt;=200),1317,IF(J212&gt;=201,2430,))))</f>
        <v>576</v>
      </c>
      <c r="L212" s="184">
        <f t="shared" ref="L212:L220" si="47">IF(K212=576,K212*J212,IF(K212=761,120*576+(J212-120)*761,IF(K212=1317,120*576+30*761+(J212-150)*1317,IF(K212=2430,120*576+30*761+50*1317+(J212-200)*2430,))))</f>
        <v>0</v>
      </c>
      <c r="M212" s="70">
        <v>3943</v>
      </c>
      <c r="N212" s="151"/>
      <c r="O212" s="46"/>
      <c r="P212" s="46"/>
      <c r="Q212" s="70">
        <v>0</v>
      </c>
      <c r="R212" s="70"/>
      <c r="S212" s="70">
        <v>82581</v>
      </c>
      <c r="T212" s="70">
        <v>56927</v>
      </c>
      <c r="U212" s="70">
        <f t="shared" si="27"/>
        <v>143451</v>
      </c>
      <c r="V212" s="46">
        <f t="shared" si="43"/>
        <v>283825</v>
      </c>
      <c r="W212" s="46">
        <f t="shared" si="44"/>
        <v>427276</v>
      </c>
      <c r="X212" s="135"/>
      <c r="Y212" s="46">
        <f t="shared" si="45"/>
        <v>427276</v>
      </c>
    </row>
    <row r="213" spans="1:25" hidden="1" x14ac:dyDescent="0.25">
      <c r="B213" s="43" t="s">
        <v>37</v>
      </c>
      <c r="C213" s="44">
        <v>0</v>
      </c>
      <c r="D213" s="44">
        <v>0</v>
      </c>
      <c r="E213" s="44">
        <v>0</v>
      </c>
      <c r="F213" s="44">
        <v>0</v>
      </c>
      <c r="G213" s="44">
        <v>0</v>
      </c>
      <c r="H213" s="44">
        <f t="shared" si="41"/>
        <v>16</v>
      </c>
      <c r="I213" s="44">
        <v>16</v>
      </c>
      <c r="J213" s="44">
        <f t="shared" si="42"/>
        <v>0</v>
      </c>
      <c r="K213" s="44">
        <f t="shared" si="46"/>
        <v>576</v>
      </c>
      <c r="L213" s="184">
        <f t="shared" si="47"/>
        <v>0</v>
      </c>
      <c r="M213" s="70">
        <v>3943</v>
      </c>
      <c r="N213" s="151"/>
      <c r="O213" s="46"/>
      <c r="P213" s="46"/>
      <c r="Q213" s="70">
        <v>0</v>
      </c>
      <c r="R213" s="70"/>
      <c r="S213" s="70">
        <v>82581</v>
      </c>
      <c r="T213" s="70">
        <v>57195</v>
      </c>
      <c r="U213" s="70">
        <f t="shared" si="27"/>
        <v>143719</v>
      </c>
      <c r="V213" s="46">
        <f t="shared" si="43"/>
        <v>427276</v>
      </c>
      <c r="W213" s="46">
        <f t="shared" si="44"/>
        <v>570995</v>
      </c>
      <c r="X213" s="135"/>
      <c r="Y213" s="46">
        <f t="shared" si="45"/>
        <v>570995</v>
      </c>
    </row>
    <row r="214" spans="1:25" hidden="1" x14ac:dyDescent="0.25">
      <c r="B214" s="43" t="s">
        <v>38</v>
      </c>
      <c r="C214" s="44">
        <v>0</v>
      </c>
      <c r="D214" s="44">
        <v>0</v>
      </c>
      <c r="E214" s="44">
        <v>0</v>
      </c>
      <c r="F214" s="44">
        <v>0</v>
      </c>
      <c r="G214" s="44">
        <v>0</v>
      </c>
      <c r="H214" s="44">
        <f t="shared" si="41"/>
        <v>16</v>
      </c>
      <c r="I214" s="44">
        <v>16</v>
      </c>
      <c r="J214" s="44">
        <f t="shared" si="42"/>
        <v>0</v>
      </c>
      <c r="K214" s="44">
        <f t="shared" si="46"/>
        <v>576</v>
      </c>
      <c r="L214" s="184">
        <f t="shared" si="47"/>
        <v>0</v>
      </c>
      <c r="M214" s="70">
        <v>3943</v>
      </c>
      <c r="N214" s="151"/>
      <c r="O214" s="46"/>
      <c r="P214" s="46"/>
      <c r="Q214" s="70">
        <v>0</v>
      </c>
      <c r="R214" s="70"/>
      <c r="S214" s="70">
        <v>82581</v>
      </c>
      <c r="T214" s="70">
        <v>57381</v>
      </c>
      <c r="U214" s="70">
        <f t="shared" si="27"/>
        <v>143905</v>
      </c>
      <c r="V214" s="46">
        <f t="shared" si="43"/>
        <v>570995</v>
      </c>
      <c r="W214" s="46">
        <f t="shared" si="44"/>
        <v>714900</v>
      </c>
      <c r="X214" s="135"/>
      <c r="Y214" s="46">
        <f t="shared" si="45"/>
        <v>714900</v>
      </c>
    </row>
    <row r="215" spans="1:25" hidden="1" x14ac:dyDescent="0.25">
      <c r="B215" s="43" t="s">
        <v>39</v>
      </c>
      <c r="C215" s="44">
        <v>0</v>
      </c>
      <c r="D215" s="44">
        <v>0</v>
      </c>
      <c r="E215" s="44">
        <v>0</v>
      </c>
      <c r="F215" s="44">
        <v>0</v>
      </c>
      <c r="G215" s="44">
        <v>0</v>
      </c>
      <c r="H215" s="44">
        <f t="shared" si="41"/>
        <v>16</v>
      </c>
      <c r="I215" s="44">
        <v>16</v>
      </c>
      <c r="J215" s="44">
        <f t="shared" si="42"/>
        <v>0</v>
      </c>
      <c r="K215" s="44">
        <f t="shared" si="46"/>
        <v>576</v>
      </c>
      <c r="L215" s="184">
        <f t="shared" si="47"/>
        <v>0</v>
      </c>
      <c r="M215" s="70">
        <v>3943</v>
      </c>
      <c r="N215" s="151"/>
      <c r="O215" s="46"/>
      <c r="P215" s="46"/>
      <c r="Q215" s="70">
        <v>0</v>
      </c>
      <c r="R215" s="70"/>
      <c r="S215" s="70">
        <v>82581</v>
      </c>
      <c r="T215" s="70">
        <v>57433</v>
      </c>
      <c r="U215" s="70">
        <f t="shared" si="27"/>
        <v>143957</v>
      </c>
      <c r="V215" s="46">
        <f t="shared" si="43"/>
        <v>714900</v>
      </c>
      <c r="W215" s="46">
        <f t="shared" si="44"/>
        <v>858857</v>
      </c>
      <c r="X215" s="135"/>
      <c r="Y215" s="46">
        <f t="shared" si="45"/>
        <v>858857</v>
      </c>
    </row>
    <row r="216" spans="1:25" hidden="1" x14ac:dyDescent="0.25">
      <c r="B216" s="102" t="s">
        <v>40</v>
      </c>
      <c r="C216" s="50">
        <v>0</v>
      </c>
      <c r="D216" s="50">
        <v>0</v>
      </c>
      <c r="E216" s="50">
        <v>0</v>
      </c>
      <c r="F216" s="50">
        <v>0</v>
      </c>
      <c r="G216" s="50">
        <v>0</v>
      </c>
      <c r="H216" s="50">
        <f t="shared" si="41"/>
        <v>16</v>
      </c>
      <c r="I216" s="50">
        <v>16</v>
      </c>
      <c r="J216" s="50">
        <f t="shared" si="42"/>
        <v>0</v>
      </c>
      <c r="K216" s="50">
        <f t="shared" si="46"/>
        <v>576</v>
      </c>
      <c r="L216" s="185">
        <f t="shared" si="47"/>
        <v>0</v>
      </c>
      <c r="M216" s="103">
        <v>3943</v>
      </c>
      <c r="N216" s="193"/>
      <c r="O216" s="46"/>
      <c r="P216" s="46"/>
      <c r="Q216" s="103">
        <v>0</v>
      </c>
      <c r="R216" s="103"/>
      <c r="S216" s="103">
        <v>82581</v>
      </c>
      <c r="T216" s="103">
        <v>57393</v>
      </c>
      <c r="U216" s="103">
        <f t="shared" si="27"/>
        <v>143917</v>
      </c>
      <c r="V216" s="104">
        <f t="shared" si="43"/>
        <v>858857</v>
      </c>
      <c r="W216" s="104">
        <f t="shared" si="44"/>
        <v>1002774</v>
      </c>
      <c r="X216" s="173"/>
      <c r="Y216" s="104">
        <f t="shared" si="45"/>
        <v>1002774</v>
      </c>
    </row>
    <row r="217" spans="1:25" hidden="1" x14ac:dyDescent="0.25">
      <c r="B217" s="43" t="s">
        <v>41</v>
      </c>
      <c r="C217" s="44">
        <v>0</v>
      </c>
      <c r="D217" s="44">
        <v>0</v>
      </c>
      <c r="E217" s="44">
        <v>0</v>
      </c>
      <c r="F217" s="44">
        <v>0</v>
      </c>
      <c r="G217" s="44">
        <v>0</v>
      </c>
      <c r="H217" s="44">
        <f t="shared" si="41"/>
        <v>16</v>
      </c>
      <c r="I217" s="44">
        <v>16</v>
      </c>
      <c r="J217" s="44">
        <f t="shared" si="42"/>
        <v>0</v>
      </c>
      <c r="K217" s="44">
        <f t="shared" si="46"/>
        <v>576</v>
      </c>
      <c r="L217" s="184">
        <f t="shared" si="47"/>
        <v>0</v>
      </c>
      <c r="M217" s="70">
        <v>3943</v>
      </c>
      <c r="N217" s="151"/>
      <c r="O217" s="46"/>
      <c r="P217" s="46"/>
      <c r="Q217" s="70">
        <v>0</v>
      </c>
      <c r="R217" s="70"/>
      <c r="S217" s="70">
        <v>82581</v>
      </c>
      <c r="T217" s="70">
        <v>57335</v>
      </c>
      <c r="U217" s="70">
        <f t="shared" si="27"/>
        <v>143859</v>
      </c>
      <c r="V217" s="46">
        <f t="shared" si="43"/>
        <v>1002774</v>
      </c>
      <c r="W217" s="46">
        <f t="shared" si="44"/>
        <v>1146633</v>
      </c>
      <c r="X217" s="173"/>
      <c r="Y217" s="46">
        <f t="shared" si="45"/>
        <v>1146633</v>
      </c>
    </row>
    <row r="218" spans="1:25" hidden="1" x14ac:dyDescent="0.25">
      <c r="B218" s="43" t="s">
        <v>42</v>
      </c>
      <c r="C218" s="44">
        <v>0</v>
      </c>
      <c r="D218" s="44">
        <v>0</v>
      </c>
      <c r="E218" s="44">
        <v>0</v>
      </c>
      <c r="F218" s="44">
        <v>0</v>
      </c>
      <c r="G218" s="44">
        <v>0</v>
      </c>
      <c r="H218" s="44">
        <f t="shared" si="41"/>
        <v>16</v>
      </c>
      <c r="I218" s="44">
        <v>16</v>
      </c>
      <c r="J218" s="44">
        <f t="shared" si="42"/>
        <v>0</v>
      </c>
      <c r="K218" s="44">
        <f t="shared" si="46"/>
        <v>576</v>
      </c>
      <c r="L218" s="184">
        <f t="shared" si="47"/>
        <v>0</v>
      </c>
      <c r="M218" s="70">
        <v>3943</v>
      </c>
      <c r="N218" s="151"/>
      <c r="O218" s="46"/>
      <c r="P218" s="46"/>
      <c r="Q218" s="70">
        <v>0</v>
      </c>
      <c r="R218" s="70"/>
      <c r="S218" s="70">
        <v>82581</v>
      </c>
      <c r="T218" s="70">
        <v>57359</v>
      </c>
      <c r="U218" s="70">
        <f t="shared" si="27"/>
        <v>143883</v>
      </c>
      <c r="V218" s="46">
        <f t="shared" si="43"/>
        <v>1146633</v>
      </c>
      <c r="W218" s="46">
        <f t="shared" si="44"/>
        <v>1290516</v>
      </c>
      <c r="X218" s="173"/>
      <c r="Y218" s="46">
        <f t="shared" si="45"/>
        <v>1290516</v>
      </c>
    </row>
    <row r="219" spans="1:25" hidden="1" x14ac:dyDescent="0.25">
      <c r="B219" s="43" t="s">
        <v>43</v>
      </c>
      <c r="C219" s="44">
        <v>0</v>
      </c>
      <c r="D219" s="44">
        <v>0</v>
      </c>
      <c r="E219" s="44">
        <v>0</v>
      </c>
      <c r="F219" s="44">
        <v>0</v>
      </c>
      <c r="G219" s="44">
        <v>0</v>
      </c>
      <c r="H219" s="44">
        <f t="shared" si="41"/>
        <v>16</v>
      </c>
      <c r="I219" s="44">
        <v>16</v>
      </c>
      <c r="J219" s="44">
        <f t="shared" si="42"/>
        <v>0</v>
      </c>
      <c r="K219" s="44">
        <f t="shared" si="46"/>
        <v>576</v>
      </c>
      <c r="L219" s="184">
        <f t="shared" si="47"/>
        <v>0</v>
      </c>
      <c r="M219" s="70">
        <v>3943</v>
      </c>
      <c r="N219" s="151"/>
      <c r="O219" s="46"/>
      <c r="P219" s="46"/>
      <c r="Q219" s="70">
        <v>0</v>
      </c>
      <c r="R219" s="70"/>
      <c r="S219" s="70">
        <v>82581</v>
      </c>
      <c r="T219" s="70">
        <v>57416</v>
      </c>
      <c r="U219" s="70">
        <f t="shared" si="27"/>
        <v>143940</v>
      </c>
      <c r="V219" s="46">
        <f t="shared" si="43"/>
        <v>1290516</v>
      </c>
      <c r="W219" s="46">
        <f t="shared" si="44"/>
        <v>1434456</v>
      </c>
      <c r="X219" s="173"/>
      <c r="Y219" s="46">
        <f t="shared" si="45"/>
        <v>1434456</v>
      </c>
    </row>
    <row r="220" spans="1:25" hidden="1" x14ac:dyDescent="0.25">
      <c r="B220" s="43" t="s">
        <v>44</v>
      </c>
      <c r="C220" s="44">
        <v>0</v>
      </c>
      <c r="D220" s="44">
        <v>0</v>
      </c>
      <c r="E220" s="44">
        <v>0</v>
      </c>
      <c r="F220" s="44">
        <v>0</v>
      </c>
      <c r="G220" s="44">
        <v>0</v>
      </c>
      <c r="H220" s="44">
        <f t="shared" si="41"/>
        <v>16</v>
      </c>
      <c r="I220" s="44">
        <v>16</v>
      </c>
      <c r="J220" s="44">
        <f t="shared" si="42"/>
        <v>0</v>
      </c>
      <c r="K220" s="44">
        <f t="shared" si="46"/>
        <v>576</v>
      </c>
      <c r="L220" s="184">
        <f t="shared" si="47"/>
        <v>0</v>
      </c>
      <c r="M220" s="70">
        <v>3943</v>
      </c>
      <c r="N220" s="151"/>
      <c r="O220" s="46"/>
      <c r="P220" s="46"/>
      <c r="Q220" s="70">
        <v>0</v>
      </c>
      <c r="R220" s="70"/>
      <c r="S220" s="70">
        <v>82581</v>
      </c>
      <c r="T220" s="70">
        <v>57677</v>
      </c>
      <c r="U220" s="70">
        <f t="shared" si="27"/>
        <v>144201</v>
      </c>
      <c r="V220" s="46">
        <f t="shared" si="43"/>
        <v>1434456</v>
      </c>
      <c r="W220" s="46">
        <f t="shared" si="44"/>
        <v>1578657</v>
      </c>
      <c r="X220" s="135"/>
      <c r="Y220" s="46">
        <f t="shared" si="45"/>
        <v>1578657</v>
      </c>
    </row>
    <row r="221" spans="1:25" hidden="1" x14ac:dyDescent="0.25">
      <c r="B221" s="43" t="s">
        <v>45</v>
      </c>
      <c r="C221" s="44">
        <v>0</v>
      </c>
      <c r="D221" s="44">
        <v>0</v>
      </c>
      <c r="E221" s="44">
        <v>0</v>
      </c>
      <c r="F221" s="44">
        <v>0</v>
      </c>
      <c r="G221" s="44">
        <v>0</v>
      </c>
      <c r="H221" s="44">
        <f t="shared" si="41"/>
        <v>16</v>
      </c>
      <c r="I221" s="44">
        <v>16</v>
      </c>
      <c r="J221" s="44">
        <f t="shared" si="42"/>
        <v>0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0</v>
      </c>
      <c r="M221" s="70">
        <v>3943</v>
      </c>
      <c r="N221" s="151"/>
      <c r="O221" s="46"/>
      <c r="P221" s="46"/>
      <c r="Q221" s="70">
        <v>0</v>
      </c>
      <c r="R221" s="70"/>
      <c r="S221" s="70">
        <v>82581</v>
      </c>
      <c r="T221" s="70">
        <v>58060</v>
      </c>
      <c r="U221" s="70">
        <f t="shared" si="27"/>
        <v>144584</v>
      </c>
      <c r="V221" s="46">
        <f t="shared" si="43"/>
        <v>1578657</v>
      </c>
      <c r="W221" s="46">
        <f t="shared" si="44"/>
        <v>1723241</v>
      </c>
      <c r="X221" s="135"/>
      <c r="Y221" s="46">
        <f t="shared" si="45"/>
        <v>1723241</v>
      </c>
    </row>
    <row r="222" spans="1:25" ht="15.75" hidden="1" thickBot="1" x14ac:dyDescent="0.3">
      <c r="B222" s="83" t="s">
        <v>46</v>
      </c>
      <c r="C222" s="84">
        <v>0</v>
      </c>
      <c r="D222" s="84">
        <v>0</v>
      </c>
      <c r="E222" s="84">
        <v>0</v>
      </c>
      <c r="F222" s="84">
        <v>0</v>
      </c>
      <c r="G222" s="84">
        <v>0</v>
      </c>
      <c r="H222" s="84">
        <f t="shared" si="41"/>
        <v>16</v>
      </c>
      <c r="I222" s="84">
        <v>16</v>
      </c>
      <c r="J222" s="84">
        <f t="shared" ref="J222:J234" si="48">I222-H222</f>
        <v>0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0</v>
      </c>
      <c r="M222" s="35">
        <v>3943</v>
      </c>
      <c r="N222" s="194"/>
      <c r="O222" s="36"/>
      <c r="P222" s="36"/>
      <c r="Q222" s="186">
        <v>0</v>
      </c>
      <c r="R222" s="35"/>
      <c r="S222" s="35">
        <v>82581</v>
      </c>
      <c r="T222" s="35">
        <v>58141</v>
      </c>
      <c r="U222" s="35">
        <f t="shared" si="27"/>
        <v>144665</v>
      </c>
      <c r="V222" s="36">
        <f t="shared" si="43"/>
        <v>1723241</v>
      </c>
      <c r="W222" s="36">
        <f t="shared" si="44"/>
        <v>1867906</v>
      </c>
      <c r="X222" s="135"/>
      <c r="Y222" s="46">
        <f t="shared" si="45"/>
        <v>1867906</v>
      </c>
    </row>
    <row r="223" spans="1:25" hidden="1" x14ac:dyDescent="0.25">
      <c r="A223">
        <v>2021</v>
      </c>
      <c r="B223" s="43" t="s">
        <v>35</v>
      </c>
      <c r="C223" s="44">
        <f t="shared" ref="C223:C234" si="49">D222</f>
        <v>0</v>
      </c>
      <c r="D223" s="44"/>
      <c r="E223" s="44">
        <f t="shared" ref="E223:E234" si="50">D223-C223</f>
        <v>0</v>
      </c>
      <c r="F223" s="44">
        <v>146</v>
      </c>
      <c r="G223" s="70">
        <f t="shared" ref="G223:G234" si="51">E223*F223</f>
        <v>0</v>
      </c>
      <c r="H223" s="44">
        <f t="shared" si="41"/>
        <v>16</v>
      </c>
      <c r="I223" s="44">
        <v>16</v>
      </c>
      <c r="J223" s="44">
        <f t="shared" si="48"/>
        <v>0</v>
      </c>
      <c r="K223" s="44">
        <f t="shared" ref="K223:K234" si="52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0</v>
      </c>
      <c r="M223" s="70">
        <v>4061</v>
      </c>
      <c r="N223" s="151"/>
      <c r="O223" s="70"/>
      <c r="P223" s="70"/>
      <c r="Q223" s="184"/>
      <c r="R223" s="70"/>
      <c r="S223" s="70">
        <v>85058</v>
      </c>
      <c r="T223" s="70">
        <v>58247</v>
      </c>
      <c r="U223" s="70">
        <f t="shared" ref="U223:U258" si="53">G223+L223+M223+N223+Q223+R223+S223+T223</f>
        <v>147366</v>
      </c>
      <c r="V223" s="46">
        <f t="shared" si="43"/>
        <v>1867906</v>
      </c>
      <c r="W223" s="41">
        <f t="shared" si="44"/>
        <v>2015272</v>
      </c>
      <c r="X223" s="152"/>
      <c r="Y223" s="41">
        <f t="shared" ref="Y223" si="54">W223-X223</f>
        <v>2015272</v>
      </c>
    </row>
    <row r="224" spans="1:25" hidden="1" x14ac:dyDescent="0.25">
      <c r="B224" s="43" t="s">
        <v>36</v>
      </c>
      <c r="C224" s="44">
        <f t="shared" si="49"/>
        <v>0</v>
      </c>
      <c r="D224" s="44"/>
      <c r="E224" s="44">
        <f t="shared" si="50"/>
        <v>0</v>
      </c>
      <c r="F224" s="44">
        <v>146</v>
      </c>
      <c r="G224" s="70">
        <f t="shared" si="51"/>
        <v>0</v>
      </c>
      <c r="H224" s="44">
        <f t="shared" si="41"/>
        <v>16</v>
      </c>
      <c r="I224" s="44">
        <v>16</v>
      </c>
      <c r="J224" s="44">
        <f t="shared" si="48"/>
        <v>0</v>
      </c>
      <c r="K224" s="44">
        <f t="shared" si="52"/>
        <v>593</v>
      </c>
      <c r="L224" s="46">
        <f t="shared" ref="L224:L234" si="55">IF(K224=593,K224*J224,IF(K224=784,80*593+(J224-80)*784,IF(K224=1357,80*593+20*784+(J224-100)*1357,IF(K224=2501,80*593+20*784+100*1357+(J224-200)*2501,))))</f>
        <v>0</v>
      </c>
      <c r="M224" s="70">
        <v>4061</v>
      </c>
      <c r="N224" s="151"/>
      <c r="O224" s="70"/>
      <c r="P224" s="70"/>
      <c r="Q224" s="184"/>
      <c r="R224" s="70"/>
      <c r="S224" s="70">
        <v>85058</v>
      </c>
      <c r="T224" s="70">
        <v>58575</v>
      </c>
      <c r="U224" s="70">
        <f t="shared" si="53"/>
        <v>147694</v>
      </c>
      <c r="V224" s="46">
        <f t="shared" si="43"/>
        <v>2015272</v>
      </c>
      <c r="W224" s="46">
        <f t="shared" si="44"/>
        <v>2162966</v>
      </c>
      <c r="X224" s="135"/>
      <c r="Y224" s="46">
        <f t="shared" ref="Y224:Y242" si="56">W224-X224</f>
        <v>2162966</v>
      </c>
    </row>
    <row r="225" spans="1:25" hidden="1" x14ac:dyDescent="0.25">
      <c r="B225" s="43" t="s">
        <v>37</v>
      </c>
      <c r="C225" s="44">
        <f t="shared" si="49"/>
        <v>0</v>
      </c>
      <c r="D225" s="44"/>
      <c r="E225" s="44">
        <f t="shared" si="50"/>
        <v>0</v>
      </c>
      <c r="F225" s="44">
        <v>146</v>
      </c>
      <c r="G225" s="70">
        <f t="shared" si="51"/>
        <v>0</v>
      </c>
      <c r="H225" s="44">
        <f t="shared" si="41"/>
        <v>16</v>
      </c>
      <c r="I225" s="44">
        <v>16</v>
      </c>
      <c r="J225" s="44">
        <f t="shared" si="48"/>
        <v>0</v>
      </c>
      <c r="K225" s="44">
        <f t="shared" si="52"/>
        <v>593</v>
      </c>
      <c r="L225" s="46">
        <f t="shared" si="55"/>
        <v>0</v>
      </c>
      <c r="M225" s="70">
        <v>4061</v>
      </c>
      <c r="N225" s="151"/>
      <c r="O225" s="70"/>
      <c r="P225" s="70"/>
      <c r="Q225" s="70"/>
      <c r="R225" s="70"/>
      <c r="S225" s="70">
        <v>85058</v>
      </c>
      <c r="T225" s="70">
        <v>58790</v>
      </c>
      <c r="U225" s="70">
        <f t="shared" si="53"/>
        <v>147909</v>
      </c>
      <c r="V225" s="46">
        <f t="shared" si="43"/>
        <v>2162966</v>
      </c>
      <c r="W225" s="46">
        <f t="shared" si="44"/>
        <v>2310875</v>
      </c>
      <c r="X225" s="135"/>
      <c r="Y225" s="46">
        <f t="shared" si="56"/>
        <v>2310875</v>
      </c>
    </row>
    <row r="226" spans="1:25" hidden="1" x14ac:dyDescent="0.25">
      <c r="B226" s="43" t="s">
        <v>38</v>
      </c>
      <c r="C226" s="44">
        <f t="shared" si="49"/>
        <v>0</v>
      </c>
      <c r="D226" s="44"/>
      <c r="E226" s="44">
        <f t="shared" si="50"/>
        <v>0</v>
      </c>
      <c r="F226" s="44">
        <v>146</v>
      </c>
      <c r="G226" s="70">
        <f t="shared" si="51"/>
        <v>0</v>
      </c>
      <c r="H226" s="44">
        <f t="shared" si="41"/>
        <v>16</v>
      </c>
      <c r="I226" s="44">
        <v>16</v>
      </c>
      <c r="J226" s="44">
        <f t="shared" si="48"/>
        <v>0</v>
      </c>
      <c r="K226" s="44">
        <f t="shared" si="52"/>
        <v>593</v>
      </c>
      <c r="L226" s="46">
        <f t="shared" si="55"/>
        <v>0</v>
      </c>
      <c r="M226" s="70">
        <v>4061</v>
      </c>
      <c r="N226" s="151"/>
      <c r="O226" s="70"/>
      <c r="P226" s="70"/>
      <c r="Q226" s="70"/>
      <c r="R226" s="70"/>
      <c r="S226" s="70">
        <v>85058</v>
      </c>
      <c r="T226" s="70">
        <v>58988</v>
      </c>
      <c r="U226" s="70">
        <f t="shared" si="53"/>
        <v>148107</v>
      </c>
      <c r="V226" s="46">
        <f t="shared" si="43"/>
        <v>2310875</v>
      </c>
      <c r="W226" s="46">
        <f t="shared" si="44"/>
        <v>2458982</v>
      </c>
      <c r="X226" s="135"/>
      <c r="Y226" s="46">
        <f t="shared" si="56"/>
        <v>2458982</v>
      </c>
    </row>
    <row r="227" spans="1:25" hidden="1" x14ac:dyDescent="0.25">
      <c r="B227" s="43" t="s">
        <v>39</v>
      </c>
      <c r="C227" s="44">
        <f t="shared" si="49"/>
        <v>0</v>
      </c>
      <c r="D227" s="44"/>
      <c r="E227" s="44">
        <f t="shared" si="50"/>
        <v>0</v>
      </c>
      <c r="F227" s="44">
        <v>146</v>
      </c>
      <c r="G227" s="70">
        <f t="shared" si="51"/>
        <v>0</v>
      </c>
      <c r="H227" s="44">
        <f t="shared" si="41"/>
        <v>16</v>
      </c>
      <c r="I227" s="44">
        <v>16</v>
      </c>
      <c r="J227" s="44">
        <f t="shared" si="48"/>
        <v>0</v>
      </c>
      <c r="K227" s="44">
        <f t="shared" si="52"/>
        <v>593</v>
      </c>
      <c r="L227" s="46">
        <f t="shared" si="55"/>
        <v>0</v>
      </c>
      <c r="M227" s="70">
        <v>4061</v>
      </c>
      <c r="N227" s="151"/>
      <c r="O227" s="70"/>
      <c r="P227" s="70"/>
      <c r="Q227" s="70"/>
      <c r="R227" s="70"/>
      <c r="S227" s="70">
        <v>85058</v>
      </c>
      <c r="T227" s="70">
        <v>59227</v>
      </c>
      <c r="U227" s="70">
        <f t="shared" si="53"/>
        <v>148346</v>
      </c>
      <c r="V227" s="46">
        <f t="shared" si="43"/>
        <v>2458982</v>
      </c>
      <c r="W227" s="46">
        <f t="shared" si="44"/>
        <v>2607328</v>
      </c>
      <c r="X227" s="135"/>
      <c r="Y227" s="46">
        <f t="shared" si="56"/>
        <v>2607328</v>
      </c>
    </row>
    <row r="228" spans="1:25" hidden="1" x14ac:dyDescent="0.25">
      <c r="B228" s="43" t="s">
        <v>40</v>
      </c>
      <c r="C228" s="44">
        <f t="shared" si="49"/>
        <v>0</v>
      </c>
      <c r="D228" s="44"/>
      <c r="E228" s="44">
        <f t="shared" si="50"/>
        <v>0</v>
      </c>
      <c r="F228" s="44">
        <v>146</v>
      </c>
      <c r="G228" s="70">
        <f t="shared" si="51"/>
        <v>0</v>
      </c>
      <c r="H228" s="44">
        <f t="shared" si="41"/>
        <v>16</v>
      </c>
      <c r="I228" s="44">
        <v>16</v>
      </c>
      <c r="J228" s="44">
        <f t="shared" si="48"/>
        <v>0</v>
      </c>
      <c r="K228" s="44">
        <f t="shared" si="52"/>
        <v>593</v>
      </c>
      <c r="L228" s="46">
        <f t="shared" si="55"/>
        <v>0</v>
      </c>
      <c r="M228" s="70">
        <v>4061</v>
      </c>
      <c r="N228" s="151"/>
      <c r="O228" s="70"/>
      <c r="P228" s="70"/>
      <c r="Q228" s="70"/>
      <c r="R228" s="70"/>
      <c r="S228" s="70">
        <v>85058</v>
      </c>
      <c r="T228" s="70">
        <v>59420</v>
      </c>
      <c r="U228" s="70">
        <f t="shared" si="53"/>
        <v>148539</v>
      </c>
      <c r="V228" s="46">
        <f t="shared" si="43"/>
        <v>2607328</v>
      </c>
      <c r="W228" s="46">
        <f t="shared" si="44"/>
        <v>2755867</v>
      </c>
      <c r="X228" s="135"/>
      <c r="Y228" s="46">
        <f t="shared" si="56"/>
        <v>2755867</v>
      </c>
    </row>
    <row r="229" spans="1:25" hidden="1" x14ac:dyDescent="0.25">
      <c r="B229" s="43" t="s">
        <v>41</v>
      </c>
      <c r="C229" s="44">
        <f t="shared" si="49"/>
        <v>0</v>
      </c>
      <c r="D229" s="44"/>
      <c r="E229" s="44">
        <f t="shared" si="50"/>
        <v>0</v>
      </c>
      <c r="F229" s="44">
        <v>146</v>
      </c>
      <c r="G229" s="70">
        <f t="shared" si="51"/>
        <v>0</v>
      </c>
      <c r="H229" s="44">
        <f t="shared" si="41"/>
        <v>16</v>
      </c>
      <c r="I229" s="44">
        <v>16</v>
      </c>
      <c r="J229" s="44">
        <f t="shared" si="48"/>
        <v>0</v>
      </c>
      <c r="K229" s="44">
        <f t="shared" si="52"/>
        <v>593</v>
      </c>
      <c r="L229" s="46">
        <f t="shared" si="55"/>
        <v>0</v>
      </c>
      <c r="M229" s="70">
        <v>4061</v>
      </c>
      <c r="N229" s="151"/>
      <c r="O229" s="70"/>
      <c r="P229" s="70"/>
      <c r="Q229" s="70"/>
      <c r="R229" s="70"/>
      <c r="S229" s="70">
        <v>85058</v>
      </c>
      <c r="T229" s="70">
        <v>59515</v>
      </c>
      <c r="U229" s="70">
        <f t="shared" si="53"/>
        <v>148634</v>
      </c>
      <c r="V229" s="46">
        <f t="shared" si="43"/>
        <v>2755867</v>
      </c>
      <c r="W229" s="46">
        <f t="shared" si="44"/>
        <v>2904501</v>
      </c>
      <c r="X229" s="135"/>
      <c r="Y229" s="46">
        <f t="shared" si="56"/>
        <v>2904501</v>
      </c>
    </row>
    <row r="230" spans="1:25" hidden="1" x14ac:dyDescent="0.25">
      <c r="B230" s="43" t="s">
        <v>42</v>
      </c>
      <c r="C230" s="44">
        <f t="shared" si="49"/>
        <v>0</v>
      </c>
      <c r="D230" s="44"/>
      <c r="E230" s="44">
        <f t="shared" si="50"/>
        <v>0</v>
      </c>
      <c r="F230" s="44">
        <v>146</v>
      </c>
      <c r="G230" s="70">
        <f t="shared" si="51"/>
        <v>0</v>
      </c>
      <c r="H230" s="44">
        <f t="shared" si="41"/>
        <v>16</v>
      </c>
      <c r="I230" s="44">
        <v>16</v>
      </c>
      <c r="J230" s="44">
        <f t="shared" si="48"/>
        <v>0</v>
      </c>
      <c r="K230" s="44">
        <f t="shared" si="52"/>
        <v>593</v>
      </c>
      <c r="L230" s="46">
        <f t="shared" si="55"/>
        <v>0</v>
      </c>
      <c r="M230" s="70">
        <v>4061</v>
      </c>
      <c r="N230" s="70"/>
      <c r="O230" s="70"/>
      <c r="P230" s="70"/>
      <c r="Q230" s="70"/>
      <c r="R230" s="70"/>
      <c r="S230" s="70">
        <v>85058</v>
      </c>
      <c r="T230" s="70">
        <v>59870</v>
      </c>
      <c r="U230" s="70">
        <f t="shared" si="53"/>
        <v>148989</v>
      </c>
      <c r="V230" s="46">
        <f t="shared" si="43"/>
        <v>2904501</v>
      </c>
      <c r="W230" s="46">
        <f t="shared" si="44"/>
        <v>3053490</v>
      </c>
      <c r="X230" s="135"/>
      <c r="Y230" s="46">
        <f t="shared" si="56"/>
        <v>3053490</v>
      </c>
    </row>
    <row r="231" spans="1:25" hidden="1" x14ac:dyDescent="0.25">
      <c r="B231" s="43" t="s">
        <v>43</v>
      </c>
      <c r="C231" s="44">
        <f t="shared" si="49"/>
        <v>0</v>
      </c>
      <c r="D231" s="44"/>
      <c r="E231" s="44">
        <f t="shared" si="50"/>
        <v>0</v>
      </c>
      <c r="F231" s="44">
        <v>146</v>
      </c>
      <c r="G231" s="70">
        <f t="shared" si="51"/>
        <v>0</v>
      </c>
      <c r="H231" s="44">
        <f t="shared" si="41"/>
        <v>16</v>
      </c>
      <c r="I231" s="44">
        <v>16</v>
      </c>
      <c r="J231" s="44">
        <f t="shared" si="48"/>
        <v>0</v>
      </c>
      <c r="K231" s="44">
        <f t="shared" si="52"/>
        <v>593</v>
      </c>
      <c r="L231" s="46">
        <f t="shared" si="55"/>
        <v>0</v>
      </c>
      <c r="M231" s="70">
        <v>4061</v>
      </c>
      <c r="N231" s="70"/>
      <c r="O231" s="70"/>
      <c r="P231" s="70"/>
      <c r="Q231" s="70"/>
      <c r="R231" s="70"/>
      <c r="S231" s="70">
        <v>85058</v>
      </c>
      <c r="T231" s="70">
        <v>60177</v>
      </c>
      <c r="U231" s="70">
        <f t="shared" si="53"/>
        <v>149296</v>
      </c>
      <c r="V231" s="46">
        <f t="shared" si="43"/>
        <v>3053490</v>
      </c>
      <c r="W231" s="46">
        <f t="shared" si="44"/>
        <v>3202786</v>
      </c>
      <c r="X231" s="135"/>
      <c r="Y231" s="46">
        <f t="shared" ref="Y231:Y232" si="57">W231-X231</f>
        <v>3202786</v>
      </c>
    </row>
    <row r="232" spans="1:25" hidden="1" x14ac:dyDescent="0.25">
      <c r="B232" s="43" t="s">
        <v>44</v>
      </c>
      <c r="C232" s="44">
        <f t="shared" si="49"/>
        <v>0</v>
      </c>
      <c r="D232" s="44"/>
      <c r="E232" s="44">
        <f t="shared" si="50"/>
        <v>0</v>
      </c>
      <c r="F232" s="44">
        <v>146</v>
      </c>
      <c r="G232" s="70">
        <f t="shared" si="51"/>
        <v>0</v>
      </c>
      <c r="H232" s="44">
        <f t="shared" si="41"/>
        <v>16</v>
      </c>
      <c r="I232" s="44">
        <v>16</v>
      </c>
      <c r="J232" s="44">
        <f t="shared" si="48"/>
        <v>0</v>
      </c>
      <c r="K232" s="44">
        <f t="shared" si="52"/>
        <v>593</v>
      </c>
      <c r="L232" s="46">
        <f t="shared" si="55"/>
        <v>0</v>
      </c>
      <c r="M232" s="70">
        <v>4061</v>
      </c>
      <c r="N232" s="70"/>
      <c r="O232" s="70"/>
      <c r="P232" s="70"/>
      <c r="Q232" s="70"/>
      <c r="R232" s="70"/>
      <c r="S232" s="70">
        <v>85058</v>
      </c>
      <c r="T232" s="70">
        <v>60791</v>
      </c>
      <c r="U232" s="70">
        <f t="shared" si="53"/>
        <v>149910</v>
      </c>
      <c r="V232" s="46">
        <f t="shared" si="43"/>
        <v>3202786</v>
      </c>
      <c r="W232" s="46">
        <f t="shared" si="44"/>
        <v>3352696</v>
      </c>
      <c r="X232" s="135"/>
      <c r="Y232" s="46">
        <f t="shared" si="57"/>
        <v>3352696</v>
      </c>
    </row>
    <row r="233" spans="1:25" hidden="1" x14ac:dyDescent="0.25">
      <c r="B233" s="43" t="s">
        <v>45</v>
      </c>
      <c r="C233" s="44">
        <f t="shared" si="49"/>
        <v>0</v>
      </c>
      <c r="D233" s="44"/>
      <c r="E233" s="44">
        <f t="shared" si="50"/>
        <v>0</v>
      </c>
      <c r="F233" s="44">
        <v>146</v>
      </c>
      <c r="G233" s="70">
        <f t="shared" si="51"/>
        <v>0</v>
      </c>
      <c r="H233" s="44">
        <f t="shared" si="41"/>
        <v>16</v>
      </c>
      <c r="I233" s="44">
        <v>16</v>
      </c>
      <c r="J233" s="44">
        <f t="shared" si="48"/>
        <v>0</v>
      </c>
      <c r="K233" s="44">
        <f t="shared" si="52"/>
        <v>593</v>
      </c>
      <c r="L233" s="46">
        <f t="shared" si="55"/>
        <v>0</v>
      </c>
      <c r="M233" s="70">
        <v>4061</v>
      </c>
      <c r="N233" s="70"/>
      <c r="O233" s="70"/>
      <c r="P233" s="70"/>
      <c r="Q233" s="70"/>
      <c r="R233" s="70"/>
      <c r="S233" s="70">
        <v>85058</v>
      </c>
      <c r="T233" s="70">
        <v>61528</v>
      </c>
      <c r="U233" s="70">
        <f t="shared" si="53"/>
        <v>150647</v>
      </c>
      <c r="V233" s="46">
        <f t="shared" si="43"/>
        <v>3352696</v>
      </c>
      <c r="W233" s="46">
        <f t="shared" si="44"/>
        <v>3503343</v>
      </c>
      <c r="X233" s="135"/>
      <c r="Y233" s="46">
        <f t="shared" ref="Y233" si="58">W233-X233</f>
        <v>3503343</v>
      </c>
    </row>
    <row r="234" spans="1:25" ht="15.75" hidden="1" thickBot="1" x14ac:dyDescent="0.3">
      <c r="B234" s="83" t="s">
        <v>46</v>
      </c>
      <c r="C234" s="84">
        <f t="shared" si="49"/>
        <v>0</v>
      </c>
      <c r="D234" s="84"/>
      <c r="E234" s="84">
        <f t="shared" si="50"/>
        <v>0</v>
      </c>
      <c r="F234" s="84">
        <v>146</v>
      </c>
      <c r="G234" s="35">
        <f t="shared" si="51"/>
        <v>0</v>
      </c>
      <c r="H234" s="84">
        <f t="shared" si="41"/>
        <v>16</v>
      </c>
      <c r="I234" s="84">
        <v>16</v>
      </c>
      <c r="J234" s="84">
        <f t="shared" si="48"/>
        <v>0</v>
      </c>
      <c r="K234" s="84">
        <f t="shared" si="52"/>
        <v>593</v>
      </c>
      <c r="L234" s="36">
        <f t="shared" si="55"/>
        <v>0</v>
      </c>
      <c r="M234" s="35">
        <v>4061</v>
      </c>
      <c r="N234" s="35"/>
      <c r="O234" s="35"/>
      <c r="P234" s="35"/>
      <c r="Q234" s="35"/>
      <c r="R234" s="35"/>
      <c r="S234" s="35">
        <v>85058</v>
      </c>
      <c r="T234" s="35"/>
      <c r="U234" s="35">
        <f t="shared" si="53"/>
        <v>89119</v>
      </c>
      <c r="V234" s="36">
        <f t="shared" si="43"/>
        <v>3503343</v>
      </c>
      <c r="W234" s="36">
        <f t="shared" si="44"/>
        <v>3592462</v>
      </c>
      <c r="X234" s="35">
        <v>3592462</v>
      </c>
      <c r="Y234" s="35">
        <f t="shared" si="56"/>
        <v>0</v>
      </c>
    </row>
    <row r="235" spans="1:25" hidden="1" x14ac:dyDescent="0.25">
      <c r="A235">
        <v>2022</v>
      </c>
      <c r="B235" s="43" t="s">
        <v>35</v>
      </c>
      <c r="C235" s="44">
        <f t="shared" ref="C235:C245" si="59">D234</f>
        <v>0</v>
      </c>
      <c r="D235" s="44"/>
      <c r="E235" s="44">
        <f t="shared" ref="E235:E245" si="60">D235-C235</f>
        <v>0</v>
      </c>
      <c r="F235" s="44">
        <v>147</v>
      </c>
      <c r="G235" s="70">
        <f t="shared" ref="G235:G245" si="61">E235*F235</f>
        <v>0</v>
      </c>
      <c r="H235" s="44">
        <f t="shared" ref="H235:H245" si="62">I234</f>
        <v>16</v>
      </c>
      <c r="I235" s="44">
        <v>16</v>
      </c>
      <c r="J235" s="44">
        <f>I235-H235</f>
        <v>0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0</v>
      </c>
      <c r="M235" s="70">
        <v>4353</v>
      </c>
      <c r="N235" s="70"/>
      <c r="O235" s="70"/>
      <c r="P235" s="70"/>
      <c r="Q235" s="70"/>
      <c r="R235" s="70"/>
      <c r="S235" s="70">
        <v>91182</v>
      </c>
      <c r="T235" s="70"/>
      <c r="U235" s="70">
        <f t="shared" si="53"/>
        <v>95535</v>
      </c>
      <c r="V235" s="46">
        <f t="shared" ref="V235:V245" si="63">Y234</f>
        <v>0</v>
      </c>
      <c r="W235" s="46">
        <f t="shared" ref="W235:W245" si="64">U235+V235</f>
        <v>95535</v>
      </c>
      <c r="X235" s="70">
        <v>95535</v>
      </c>
      <c r="Y235" s="46">
        <f t="shared" si="56"/>
        <v>0</v>
      </c>
    </row>
    <row r="236" spans="1:25" hidden="1" x14ac:dyDescent="0.25">
      <c r="B236" s="43" t="s">
        <v>36</v>
      </c>
      <c r="C236" s="44">
        <f t="shared" si="59"/>
        <v>0</v>
      </c>
      <c r="D236" s="44"/>
      <c r="E236" s="44">
        <f t="shared" si="60"/>
        <v>0</v>
      </c>
      <c r="F236" s="44">
        <v>148</v>
      </c>
      <c r="G236" s="70">
        <f t="shared" si="61"/>
        <v>0</v>
      </c>
      <c r="H236" s="44">
        <f t="shared" si="62"/>
        <v>16</v>
      </c>
      <c r="I236" s="44">
        <v>16</v>
      </c>
      <c r="J236" s="44">
        <f t="shared" ref="J236:J246" si="65">I236-H236</f>
        <v>0</v>
      </c>
      <c r="K236" s="44">
        <f t="shared" ref="K236:K243" si="66">IF(J236&lt;=80,636,IF(AND(J236&gt;=81,J236&lt;=100),840,IF(AND(J236&gt;=101,J236&lt;=200),1455,IF(J236&gt;=201,2681,))))</f>
        <v>636</v>
      </c>
      <c r="L236" s="46">
        <f t="shared" ref="L236:L242" si="67">IF(K236=636,K236*J236,IF(K236=840,80*636+(J236-80)*840,IF(K236=1455,80*636+20*840+(J236-100)*1455,IF(K236=2501,80*636+20*840+100*1455+(J236-200)*2681,))))</f>
        <v>0</v>
      </c>
      <c r="M236" s="70">
        <v>4353</v>
      </c>
      <c r="N236" s="70"/>
      <c r="O236" s="70"/>
      <c r="P236" s="70"/>
      <c r="Q236" s="70">
        <v>17663</v>
      </c>
      <c r="R236" s="70"/>
      <c r="S236" s="70">
        <v>91182</v>
      </c>
      <c r="T236" s="70"/>
      <c r="U236" s="70">
        <f t="shared" si="53"/>
        <v>113198</v>
      </c>
      <c r="V236" s="46">
        <f t="shared" si="63"/>
        <v>0</v>
      </c>
      <c r="W236" s="46">
        <f t="shared" si="64"/>
        <v>113198</v>
      </c>
      <c r="X236" s="70">
        <v>113198</v>
      </c>
      <c r="Y236" s="46">
        <f t="shared" si="56"/>
        <v>0</v>
      </c>
    </row>
    <row r="237" spans="1:25" hidden="1" x14ac:dyDescent="0.25">
      <c r="B237" s="43" t="s">
        <v>37</v>
      </c>
      <c r="C237" s="44">
        <f t="shared" si="59"/>
        <v>0</v>
      </c>
      <c r="D237" s="44"/>
      <c r="E237" s="44">
        <f t="shared" si="60"/>
        <v>0</v>
      </c>
      <c r="F237" s="44">
        <v>149</v>
      </c>
      <c r="G237" s="70">
        <f t="shared" si="61"/>
        <v>0</v>
      </c>
      <c r="H237" s="44">
        <f t="shared" si="62"/>
        <v>16</v>
      </c>
      <c r="I237" s="44">
        <v>16</v>
      </c>
      <c r="J237" s="44">
        <f t="shared" si="65"/>
        <v>0</v>
      </c>
      <c r="K237" s="44">
        <f t="shared" si="66"/>
        <v>636</v>
      </c>
      <c r="L237" s="46">
        <f t="shared" si="67"/>
        <v>0</v>
      </c>
      <c r="M237" s="70">
        <v>4353</v>
      </c>
      <c r="N237" s="70"/>
      <c r="O237" s="70"/>
      <c r="P237" s="70"/>
      <c r="Q237" s="70"/>
      <c r="R237" s="70"/>
      <c r="S237" s="70">
        <v>91182</v>
      </c>
      <c r="T237" s="70"/>
      <c r="U237" s="70">
        <f t="shared" si="53"/>
        <v>95535</v>
      </c>
      <c r="V237" s="46">
        <f t="shared" si="63"/>
        <v>0</v>
      </c>
      <c r="W237" s="46">
        <f t="shared" si="64"/>
        <v>95535</v>
      </c>
      <c r="X237" s="135"/>
      <c r="Y237" s="46">
        <f t="shared" si="56"/>
        <v>95535</v>
      </c>
    </row>
    <row r="238" spans="1:25" hidden="1" x14ac:dyDescent="0.25">
      <c r="B238" s="43" t="s">
        <v>38</v>
      </c>
      <c r="C238" s="44">
        <f t="shared" si="59"/>
        <v>0</v>
      </c>
      <c r="D238" s="44"/>
      <c r="E238" s="44">
        <f t="shared" si="60"/>
        <v>0</v>
      </c>
      <c r="F238" s="44">
        <v>150</v>
      </c>
      <c r="G238" s="70">
        <f t="shared" si="61"/>
        <v>0</v>
      </c>
      <c r="H238" s="44">
        <f t="shared" si="62"/>
        <v>16</v>
      </c>
      <c r="I238" s="44">
        <v>16</v>
      </c>
      <c r="J238" s="44">
        <f t="shared" si="65"/>
        <v>0</v>
      </c>
      <c r="K238" s="44">
        <f t="shared" si="66"/>
        <v>636</v>
      </c>
      <c r="L238" s="46">
        <f t="shared" si="67"/>
        <v>0</v>
      </c>
      <c r="M238" s="70">
        <v>4353</v>
      </c>
      <c r="N238" s="70"/>
      <c r="O238" s="70"/>
      <c r="P238" s="70"/>
      <c r="Q238" s="70"/>
      <c r="R238" s="70"/>
      <c r="S238" s="70">
        <v>91182</v>
      </c>
      <c r="T238" s="70"/>
      <c r="U238" s="70">
        <f t="shared" si="53"/>
        <v>95535</v>
      </c>
      <c r="V238" s="46">
        <f t="shared" si="63"/>
        <v>95535</v>
      </c>
      <c r="W238" s="46">
        <f t="shared" si="64"/>
        <v>191070</v>
      </c>
      <c r="X238" s="70">
        <v>191070</v>
      </c>
      <c r="Y238" s="46">
        <f t="shared" si="56"/>
        <v>0</v>
      </c>
    </row>
    <row r="239" spans="1:25" hidden="1" x14ac:dyDescent="0.25">
      <c r="B239" s="43" t="s">
        <v>39</v>
      </c>
      <c r="C239" s="44">
        <f t="shared" si="59"/>
        <v>0</v>
      </c>
      <c r="D239" s="44"/>
      <c r="E239" s="44">
        <f t="shared" si="60"/>
        <v>0</v>
      </c>
      <c r="F239" s="44">
        <v>151</v>
      </c>
      <c r="G239" s="70">
        <f t="shared" si="61"/>
        <v>0</v>
      </c>
      <c r="H239" s="44">
        <f t="shared" si="62"/>
        <v>16</v>
      </c>
      <c r="I239" s="44">
        <v>16</v>
      </c>
      <c r="J239" s="44">
        <f t="shared" si="65"/>
        <v>0</v>
      </c>
      <c r="K239" s="44">
        <f t="shared" si="66"/>
        <v>636</v>
      </c>
      <c r="L239" s="46">
        <f t="shared" si="67"/>
        <v>0</v>
      </c>
      <c r="M239" s="70">
        <v>4353</v>
      </c>
      <c r="N239" s="70"/>
      <c r="O239" s="70"/>
      <c r="P239" s="70"/>
      <c r="Q239" s="70"/>
      <c r="R239" s="70"/>
      <c r="S239" s="70">
        <v>91182</v>
      </c>
      <c r="T239" s="70"/>
      <c r="U239" s="70">
        <f t="shared" si="53"/>
        <v>95535</v>
      </c>
      <c r="V239" s="46">
        <f t="shared" si="63"/>
        <v>0</v>
      </c>
      <c r="W239" s="46">
        <f t="shared" si="64"/>
        <v>95535</v>
      </c>
      <c r="X239" s="135">
        <v>95535</v>
      </c>
      <c r="Y239" s="46">
        <f t="shared" si="56"/>
        <v>0</v>
      </c>
    </row>
    <row r="240" spans="1:25" hidden="1" x14ac:dyDescent="0.25">
      <c r="B240" s="43" t="s">
        <v>40</v>
      </c>
      <c r="C240" s="44">
        <f t="shared" si="59"/>
        <v>0</v>
      </c>
      <c r="D240" s="44"/>
      <c r="E240" s="44">
        <f t="shared" si="60"/>
        <v>0</v>
      </c>
      <c r="F240" s="44">
        <v>152</v>
      </c>
      <c r="G240" s="70">
        <f t="shared" si="61"/>
        <v>0</v>
      </c>
      <c r="H240" s="44">
        <f t="shared" si="62"/>
        <v>16</v>
      </c>
      <c r="I240" s="44">
        <v>16</v>
      </c>
      <c r="J240" s="44">
        <f t="shared" si="65"/>
        <v>0</v>
      </c>
      <c r="K240" s="44">
        <f t="shared" si="66"/>
        <v>636</v>
      </c>
      <c r="L240" s="46">
        <f t="shared" si="67"/>
        <v>0</v>
      </c>
      <c r="M240" s="70">
        <v>4353</v>
      </c>
      <c r="N240" s="70"/>
      <c r="O240" s="70"/>
      <c r="P240" s="70"/>
      <c r="Q240" s="70"/>
      <c r="R240" s="70"/>
      <c r="S240" s="70">
        <v>91182</v>
      </c>
      <c r="T240" s="70"/>
      <c r="U240" s="70">
        <f t="shared" si="53"/>
        <v>95535</v>
      </c>
      <c r="V240" s="46">
        <f t="shared" si="63"/>
        <v>0</v>
      </c>
      <c r="W240" s="46">
        <f t="shared" si="64"/>
        <v>95535</v>
      </c>
      <c r="X240" s="135"/>
      <c r="Y240" s="46">
        <f t="shared" si="56"/>
        <v>95535</v>
      </c>
    </row>
    <row r="241" spans="1:25" hidden="1" x14ac:dyDescent="0.25">
      <c r="B241" s="43" t="s">
        <v>41</v>
      </c>
      <c r="C241" s="44">
        <f t="shared" si="59"/>
        <v>0</v>
      </c>
      <c r="D241" s="44"/>
      <c r="E241" s="44">
        <f t="shared" si="60"/>
        <v>0</v>
      </c>
      <c r="F241" s="44">
        <v>153</v>
      </c>
      <c r="G241" s="70">
        <f t="shared" si="61"/>
        <v>0</v>
      </c>
      <c r="H241" s="44">
        <f t="shared" si="62"/>
        <v>16</v>
      </c>
      <c r="I241" s="44">
        <v>16</v>
      </c>
      <c r="J241" s="44">
        <f t="shared" si="65"/>
        <v>0</v>
      </c>
      <c r="K241" s="44">
        <f t="shared" si="66"/>
        <v>636</v>
      </c>
      <c r="L241" s="46">
        <f t="shared" si="67"/>
        <v>0</v>
      </c>
      <c r="M241" s="70">
        <v>4353</v>
      </c>
      <c r="N241" s="70"/>
      <c r="O241" s="70"/>
      <c r="P241" s="70"/>
      <c r="Q241" s="70"/>
      <c r="R241" s="70"/>
      <c r="S241" s="70">
        <v>91182</v>
      </c>
      <c r="T241" s="70"/>
      <c r="U241" s="70">
        <f t="shared" si="53"/>
        <v>95535</v>
      </c>
      <c r="V241" s="46">
        <f t="shared" si="63"/>
        <v>95535</v>
      </c>
      <c r="W241" s="46">
        <f t="shared" si="64"/>
        <v>191070</v>
      </c>
      <c r="X241" s="135">
        <v>191070</v>
      </c>
      <c r="Y241" s="46">
        <f t="shared" si="56"/>
        <v>0</v>
      </c>
    </row>
    <row r="242" spans="1:25" hidden="1" x14ac:dyDescent="0.25">
      <c r="B242" s="43" t="s">
        <v>42</v>
      </c>
      <c r="C242" s="44">
        <f t="shared" si="59"/>
        <v>0</v>
      </c>
      <c r="D242" s="44"/>
      <c r="E242" s="44">
        <f t="shared" si="60"/>
        <v>0</v>
      </c>
      <c r="F242" s="44">
        <v>154</v>
      </c>
      <c r="G242" s="70">
        <f t="shared" si="61"/>
        <v>0</v>
      </c>
      <c r="H242" s="44">
        <f t="shared" si="62"/>
        <v>16</v>
      </c>
      <c r="I242" s="44">
        <v>16</v>
      </c>
      <c r="J242" s="44">
        <f t="shared" si="65"/>
        <v>0</v>
      </c>
      <c r="K242" s="44">
        <f t="shared" si="66"/>
        <v>636</v>
      </c>
      <c r="L242" s="46">
        <f t="shared" si="67"/>
        <v>0</v>
      </c>
      <c r="M242" s="70">
        <v>4353</v>
      </c>
      <c r="N242" s="70"/>
      <c r="O242" s="70"/>
      <c r="P242" s="70"/>
      <c r="Q242" s="70"/>
      <c r="R242" s="70"/>
      <c r="S242" s="70">
        <v>91182</v>
      </c>
      <c r="T242" s="70"/>
      <c r="U242" s="70">
        <f t="shared" si="53"/>
        <v>95535</v>
      </c>
      <c r="V242" s="46">
        <f t="shared" si="63"/>
        <v>0</v>
      </c>
      <c r="W242" s="46">
        <f t="shared" si="64"/>
        <v>95535</v>
      </c>
      <c r="X242" s="70">
        <v>95535</v>
      </c>
      <c r="Y242" s="46">
        <f t="shared" si="56"/>
        <v>0</v>
      </c>
    </row>
    <row r="243" spans="1:25" hidden="1" x14ac:dyDescent="0.25">
      <c r="B243" s="43" t="s">
        <v>43</v>
      </c>
      <c r="C243" s="44">
        <f t="shared" si="59"/>
        <v>0</v>
      </c>
      <c r="D243" s="44"/>
      <c r="E243" s="44">
        <f t="shared" si="60"/>
        <v>0</v>
      </c>
      <c r="F243" s="44">
        <v>155</v>
      </c>
      <c r="G243" s="70">
        <f t="shared" si="61"/>
        <v>0</v>
      </c>
      <c r="H243" s="44">
        <f t="shared" si="62"/>
        <v>16</v>
      </c>
      <c r="I243" s="44">
        <v>16</v>
      </c>
      <c r="J243" s="44">
        <f t="shared" si="65"/>
        <v>0</v>
      </c>
      <c r="K243" s="44">
        <f t="shared" si="66"/>
        <v>636</v>
      </c>
      <c r="L243" s="46">
        <f>IF(K243=636,K243*J243,IF(K243=840,80*636+(J243-80)*840,IF(K243=1455,80*636+20*840+(J243-100)*1455,IF(K243=2681,80*636+20*840+100*1455+(J243-200)*2681,))))</f>
        <v>0</v>
      </c>
      <c r="M243" s="70">
        <v>4353</v>
      </c>
      <c r="N243" s="70"/>
      <c r="O243" s="70"/>
      <c r="P243" s="70"/>
      <c r="Q243" s="70"/>
      <c r="R243" s="70"/>
      <c r="S243" s="70">
        <v>91182</v>
      </c>
      <c r="T243" s="70"/>
      <c r="U243" s="70">
        <f t="shared" si="53"/>
        <v>95535</v>
      </c>
      <c r="V243" s="46">
        <f t="shared" si="63"/>
        <v>0</v>
      </c>
      <c r="W243" s="46">
        <f t="shared" si="64"/>
        <v>95535</v>
      </c>
      <c r="X243" s="70">
        <v>95535</v>
      </c>
      <c r="Y243" s="70">
        <f t="shared" ref="Y243:Y245" si="68">W243-X243</f>
        <v>0</v>
      </c>
    </row>
    <row r="244" spans="1:25" hidden="1" x14ac:dyDescent="0.25">
      <c r="B244" s="43" t="s">
        <v>44</v>
      </c>
      <c r="C244" s="44">
        <f t="shared" si="59"/>
        <v>0</v>
      </c>
      <c r="D244" s="44"/>
      <c r="E244" s="44">
        <f t="shared" si="60"/>
        <v>0</v>
      </c>
      <c r="F244" s="44">
        <v>156</v>
      </c>
      <c r="G244" s="70">
        <f t="shared" si="61"/>
        <v>0</v>
      </c>
      <c r="H244" s="44">
        <f t="shared" si="62"/>
        <v>16</v>
      </c>
      <c r="I244" s="44">
        <v>16</v>
      </c>
      <c r="J244" s="44">
        <f t="shared" si="65"/>
        <v>0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0</v>
      </c>
      <c r="M244" s="70">
        <v>4353</v>
      </c>
      <c r="N244" s="70"/>
      <c r="O244" s="70"/>
      <c r="P244" s="70"/>
      <c r="Q244" s="70"/>
      <c r="R244" s="70"/>
      <c r="S244" s="70">
        <v>91182</v>
      </c>
      <c r="T244" s="70"/>
      <c r="U244" s="70">
        <f t="shared" si="53"/>
        <v>95535</v>
      </c>
      <c r="V244" s="46">
        <f t="shared" si="63"/>
        <v>0</v>
      </c>
      <c r="W244" s="46">
        <f t="shared" si="64"/>
        <v>95535</v>
      </c>
      <c r="X244" s="70">
        <v>95535</v>
      </c>
      <c r="Y244" s="70">
        <f t="shared" si="68"/>
        <v>0</v>
      </c>
    </row>
    <row r="245" spans="1:25" hidden="1" x14ac:dyDescent="0.25">
      <c r="B245" s="43" t="s">
        <v>45</v>
      </c>
      <c r="C245" s="44">
        <f t="shared" si="59"/>
        <v>0</v>
      </c>
      <c r="D245" s="44"/>
      <c r="E245" s="44">
        <f t="shared" si="60"/>
        <v>0</v>
      </c>
      <c r="F245" s="44">
        <v>157</v>
      </c>
      <c r="G245" s="70">
        <f t="shared" si="61"/>
        <v>0</v>
      </c>
      <c r="H245" s="44">
        <f t="shared" si="62"/>
        <v>16</v>
      </c>
      <c r="I245" s="44">
        <v>16</v>
      </c>
      <c r="J245" s="44">
        <f t="shared" si="65"/>
        <v>0</v>
      </c>
      <c r="K245" s="44">
        <f>IF(J245&lt;=40,636,IF(AND(J245&gt;=41,J245&lt;=80),840,IF(AND(J245&gt;=81,J245&lt;=100),1455,IF(J245&gt;=101,2681,))))</f>
        <v>636</v>
      </c>
      <c r="L245" s="46">
        <f>IF(K245=636,K245*J245,IF(K245=840,40*636+(J245-40)*840,IF(K245=1455,40*636+40*840+(J245-80)*1455,IF(K245=2681,40*636+40*840+20*1455+(J245-100)*2681,))))</f>
        <v>0</v>
      </c>
      <c r="M245" s="70">
        <v>4353</v>
      </c>
      <c r="N245" s="70"/>
      <c r="O245" s="70"/>
      <c r="P245" s="70"/>
      <c r="Q245" s="70"/>
      <c r="R245" s="70"/>
      <c r="S245" s="70">
        <v>91182</v>
      </c>
      <c r="T245" s="70"/>
      <c r="U245" s="70">
        <f t="shared" si="53"/>
        <v>95535</v>
      </c>
      <c r="V245" s="46">
        <f t="shared" si="63"/>
        <v>0</v>
      </c>
      <c r="W245" s="46">
        <f t="shared" si="64"/>
        <v>95535</v>
      </c>
      <c r="X245" s="135"/>
      <c r="Y245" s="46">
        <f t="shared" si="68"/>
        <v>95535</v>
      </c>
    </row>
    <row r="246" spans="1:25" ht="15.75" hidden="1" thickBot="1" x14ac:dyDescent="0.3">
      <c r="B246" s="83" t="s">
        <v>46</v>
      </c>
      <c r="C246" s="84">
        <f t="shared" ref="C246" si="69">D245</f>
        <v>0</v>
      </c>
      <c r="D246" s="84"/>
      <c r="E246" s="84">
        <f t="shared" ref="E246" si="70">D246-C246</f>
        <v>0</v>
      </c>
      <c r="F246" s="84">
        <v>158</v>
      </c>
      <c r="G246" s="35">
        <f t="shared" ref="G246" si="71">E246*F246</f>
        <v>0</v>
      </c>
      <c r="H246" s="84">
        <f t="shared" ref="H246" si="72">I245</f>
        <v>16</v>
      </c>
      <c r="I246" s="84">
        <v>16</v>
      </c>
      <c r="J246" s="84">
        <f t="shared" si="65"/>
        <v>0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0</v>
      </c>
      <c r="M246" s="35">
        <v>4353</v>
      </c>
      <c r="N246" s="35"/>
      <c r="O246" s="35"/>
      <c r="P246" s="35"/>
      <c r="Q246" s="35"/>
      <c r="R246" s="35"/>
      <c r="S246" s="35">
        <v>91182</v>
      </c>
      <c r="T246" s="35"/>
      <c r="U246" s="35">
        <f t="shared" si="53"/>
        <v>95535</v>
      </c>
      <c r="V246" s="36">
        <f t="shared" ref="V246" si="73">Y245</f>
        <v>95535</v>
      </c>
      <c r="W246" s="36">
        <f t="shared" ref="W246" si="74">U246+V246</f>
        <v>191070</v>
      </c>
      <c r="X246" s="35">
        <v>191070</v>
      </c>
      <c r="Y246" s="35">
        <f t="shared" ref="Y246" si="75">W246-X246</f>
        <v>0</v>
      </c>
    </row>
    <row r="247" spans="1:25" x14ac:dyDescent="0.25">
      <c r="A247">
        <v>2023</v>
      </c>
      <c r="B247" s="43" t="s">
        <v>35</v>
      </c>
      <c r="C247" s="44">
        <f t="shared" ref="C247:C270" si="76">D246</f>
        <v>0</v>
      </c>
      <c r="D247" s="44"/>
      <c r="E247" s="44">
        <f t="shared" ref="E247:E270" si="77">D247-C247</f>
        <v>0</v>
      </c>
      <c r="F247" s="44">
        <v>159</v>
      </c>
      <c r="G247" s="70">
        <f t="shared" ref="G247:G270" si="78">E247*F247</f>
        <v>0</v>
      </c>
      <c r="H247" s="44">
        <f t="shared" ref="H247:H270" si="79">I246</f>
        <v>16</v>
      </c>
      <c r="I247" s="44">
        <v>16</v>
      </c>
      <c r="J247" s="44">
        <f t="shared" ref="J247:J270" si="80">I247-H247</f>
        <v>0</v>
      </c>
      <c r="K247" s="44">
        <f>IF(J247&lt;=40,717,IF(AND(J247&gt;=41,J247&lt;=80),948,IF(AND(J247&gt;=81,J247&lt;=100),1641,IF(J247&gt;=101,3024,))))</f>
        <v>717</v>
      </c>
      <c r="L247" s="46">
        <f>IF(K247=717,K247*J247,IF(K247=948,40*717+(J247-40)*948,IF(K247=1641,40*717+40*948+(J247-80)*1641,IF(K247=3024,40*717+40*948+20*1641+(J247-100)*3024,))))</f>
        <v>0</v>
      </c>
      <c r="M247" s="70">
        <v>4910</v>
      </c>
      <c r="N247" s="70"/>
      <c r="O247" s="70"/>
      <c r="P247" s="70"/>
      <c r="Q247" s="70"/>
      <c r="R247" s="70"/>
      <c r="S247" s="70">
        <v>122853</v>
      </c>
      <c r="T247" s="70"/>
      <c r="U247" s="70">
        <f t="shared" si="53"/>
        <v>127763</v>
      </c>
      <c r="V247" s="46">
        <f t="shared" ref="V247:V270" si="81">Y246</f>
        <v>0</v>
      </c>
      <c r="W247" s="46">
        <f t="shared" ref="W247:W270" si="82">U247+V247</f>
        <v>127763</v>
      </c>
      <c r="X247" s="70">
        <v>127763</v>
      </c>
      <c r="Y247" s="70">
        <f t="shared" ref="Y247:Y270" si="83">W247-X247</f>
        <v>0</v>
      </c>
    </row>
    <row r="248" spans="1:25" x14ac:dyDescent="0.25">
      <c r="B248" s="43" t="s">
        <v>36</v>
      </c>
      <c r="C248" s="44">
        <f t="shared" si="76"/>
        <v>0</v>
      </c>
      <c r="D248" s="44"/>
      <c r="E248" s="44">
        <f t="shared" si="77"/>
        <v>0</v>
      </c>
      <c r="F248" s="44">
        <v>160</v>
      </c>
      <c r="G248" s="70">
        <f t="shared" si="78"/>
        <v>0</v>
      </c>
      <c r="H248" s="44">
        <f t="shared" si="79"/>
        <v>16</v>
      </c>
      <c r="I248" s="44">
        <v>16</v>
      </c>
      <c r="J248" s="44">
        <f t="shared" si="80"/>
        <v>0</v>
      </c>
      <c r="K248" s="44">
        <f t="shared" ref="K248:K258" si="84">IF(J248&lt;=40,717,IF(AND(J248&gt;=41,J248&lt;=80),948,IF(AND(J248&gt;=81,J248&lt;=100),1641,IF(J248&gt;=101,3024,))))</f>
        <v>717</v>
      </c>
      <c r="L248" s="46">
        <f t="shared" ref="L248:L258" si="85">IF(K248=717,K248*J248,IF(K248=948,40*717+(J248-40)*948,IF(K248=1641,40*717+40*948+(J248-80)*1641,IF(K248=3024,40*717+40*948+20*1641+(J248-100)*3024,))))</f>
        <v>0</v>
      </c>
      <c r="M248" s="70">
        <v>4910</v>
      </c>
      <c r="N248" s="70"/>
      <c r="O248" s="70"/>
      <c r="P248" s="70"/>
      <c r="Q248" s="70"/>
      <c r="R248" s="70"/>
      <c r="S248" s="70">
        <v>122853</v>
      </c>
      <c r="T248" s="70"/>
      <c r="U248" s="70">
        <f t="shared" si="53"/>
        <v>127763</v>
      </c>
      <c r="V248" s="46">
        <f t="shared" si="81"/>
        <v>0</v>
      </c>
      <c r="W248" s="46">
        <f t="shared" si="82"/>
        <v>127763</v>
      </c>
      <c r="X248" s="135">
        <v>127763</v>
      </c>
      <c r="Y248" s="46">
        <f t="shared" si="83"/>
        <v>0</v>
      </c>
    </row>
    <row r="249" spans="1:25" x14ac:dyDescent="0.25">
      <c r="B249" s="43" t="s">
        <v>37</v>
      </c>
      <c r="C249" s="44">
        <f t="shared" si="76"/>
        <v>0</v>
      </c>
      <c r="D249" s="44"/>
      <c r="E249" s="44">
        <f t="shared" si="77"/>
        <v>0</v>
      </c>
      <c r="F249" s="44">
        <v>161</v>
      </c>
      <c r="G249" s="70">
        <f t="shared" si="78"/>
        <v>0</v>
      </c>
      <c r="H249" s="44">
        <f t="shared" si="79"/>
        <v>16</v>
      </c>
      <c r="I249" s="44">
        <v>16</v>
      </c>
      <c r="J249" s="44">
        <f t="shared" si="80"/>
        <v>0</v>
      </c>
      <c r="K249" s="44">
        <f t="shared" si="84"/>
        <v>717</v>
      </c>
      <c r="L249" s="46">
        <f t="shared" si="85"/>
        <v>0</v>
      </c>
      <c r="M249" s="70">
        <v>4910</v>
      </c>
      <c r="N249" s="70"/>
      <c r="O249" s="70"/>
      <c r="P249" s="70"/>
      <c r="Q249" s="70"/>
      <c r="R249" s="70"/>
      <c r="S249" s="70">
        <v>122853</v>
      </c>
      <c r="T249" s="70"/>
      <c r="U249" s="70">
        <f t="shared" si="53"/>
        <v>127763</v>
      </c>
      <c r="V249" s="46">
        <f t="shared" si="81"/>
        <v>0</v>
      </c>
      <c r="W249" s="46">
        <f t="shared" si="82"/>
        <v>127763</v>
      </c>
      <c r="X249" s="135">
        <v>127763</v>
      </c>
      <c r="Y249" s="46">
        <f t="shared" si="83"/>
        <v>0</v>
      </c>
    </row>
    <row r="250" spans="1:25" x14ac:dyDescent="0.25">
      <c r="B250" s="43" t="s">
        <v>38</v>
      </c>
      <c r="C250" s="44">
        <f t="shared" si="76"/>
        <v>0</v>
      </c>
      <c r="D250" s="44"/>
      <c r="E250" s="44">
        <f t="shared" si="77"/>
        <v>0</v>
      </c>
      <c r="F250" s="44">
        <v>162</v>
      </c>
      <c r="G250" s="70">
        <f t="shared" si="78"/>
        <v>0</v>
      </c>
      <c r="H250" s="44">
        <f t="shared" si="79"/>
        <v>16</v>
      </c>
      <c r="I250" s="44">
        <v>16</v>
      </c>
      <c r="J250" s="44">
        <f t="shared" si="80"/>
        <v>0</v>
      </c>
      <c r="K250" s="44">
        <f t="shared" si="84"/>
        <v>717</v>
      </c>
      <c r="L250" s="46">
        <f t="shared" si="85"/>
        <v>0</v>
      </c>
      <c r="M250" s="70">
        <v>4910</v>
      </c>
      <c r="N250" s="70"/>
      <c r="O250" s="70"/>
      <c r="P250" s="70"/>
      <c r="Q250" s="70"/>
      <c r="R250" s="70"/>
      <c r="S250" s="70">
        <v>122853</v>
      </c>
      <c r="T250" s="70"/>
      <c r="U250" s="70">
        <f t="shared" si="53"/>
        <v>127763</v>
      </c>
      <c r="V250" s="46">
        <f t="shared" si="81"/>
        <v>0</v>
      </c>
      <c r="W250" s="46">
        <f t="shared" si="82"/>
        <v>127763</v>
      </c>
      <c r="X250" s="135">
        <v>127763</v>
      </c>
      <c r="Y250" s="46">
        <f t="shared" ref="Y250" si="86">W250-X250</f>
        <v>0</v>
      </c>
    </row>
    <row r="251" spans="1:25" x14ac:dyDescent="0.25">
      <c r="B251" s="43" t="s">
        <v>39</v>
      </c>
      <c r="C251" s="44">
        <f t="shared" si="76"/>
        <v>0</v>
      </c>
      <c r="D251" s="44"/>
      <c r="E251" s="44">
        <f t="shared" si="77"/>
        <v>0</v>
      </c>
      <c r="F251" s="44">
        <v>163</v>
      </c>
      <c r="G251" s="70">
        <f t="shared" si="78"/>
        <v>0</v>
      </c>
      <c r="H251" s="44">
        <f t="shared" si="79"/>
        <v>16</v>
      </c>
      <c r="I251" s="44">
        <v>16</v>
      </c>
      <c r="J251" s="44">
        <f t="shared" si="80"/>
        <v>0</v>
      </c>
      <c r="K251" s="44">
        <f t="shared" si="84"/>
        <v>717</v>
      </c>
      <c r="L251" s="46">
        <f t="shared" si="85"/>
        <v>0</v>
      </c>
      <c r="M251" s="70">
        <v>4910</v>
      </c>
      <c r="N251" s="70"/>
      <c r="O251" s="70"/>
      <c r="P251" s="70"/>
      <c r="Q251" s="70"/>
      <c r="R251" s="70"/>
      <c r="S251" s="70">
        <v>122853</v>
      </c>
      <c r="T251" s="70"/>
      <c r="U251" s="70">
        <f t="shared" si="53"/>
        <v>127763</v>
      </c>
      <c r="V251" s="46">
        <f t="shared" si="81"/>
        <v>0</v>
      </c>
      <c r="W251" s="46">
        <f t="shared" si="82"/>
        <v>127763</v>
      </c>
      <c r="X251" s="70">
        <v>127763</v>
      </c>
      <c r="Y251" s="70">
        <f t="shared" si="83"/>
        <v>0</v>
      </c>
    </row>
    <row r="252" spans="1:25" x14ac:dyDescent="0.25">
      <c r="B252" s="43" t="s">
        <v>40</v>
      </c>
      <c r="C252" s="44">
        <f t="shared" si="76"/>
        <v>0</v>
      </c>
      <c r="D252" s="44"/>
      <c r="E252" s="44">
        <f t="shared" si="77"/>
        <v>0</v>
      </c>
      <c r="F252" s="44">
        <v>164</v>
      </c>
      <c r="G252" s="70">
        <f t="shared" si="78"/>
        <v>0</v>
      </c>
      <c r="H252" s="44">
        <f t="shared" si="79"/>
        <v>16</v>
      </c>
      <c r="I252" s="44">
        <v>16</v>
      </c>
      <c r="J252" s="44">
        <f t="shared" si="80"/>
        <v>0</v>
      </c>
      <c r="K252" s="44">
        <f t="shared" si="84"/>
        <v>717</v>
      </c>
      <c r="L252" s="46">
        <f t="shared" si="85"/>
        <v>0</v>
      </c>
      <c r="M252" s="70">
        <v>4910</v>
      </c>
      <c r="N252" s="70"/>
      <c r="O252" s="70"/>
      <c r="P252" s="70"/>
      <c r="Q252" s="70"/>
      <c r="R252" s="70"/>
      <c r="S252" s="70">
        <v>122853</v>
      </c>
      <c r="T252" s="70"/>
      <c r="U252" s="70">
        <f t="shared" si="53"/>
        <v>127763</v>
      </c>
      <c r="V252" s="46">
        <f t="shared" si="81"/>
        <v>0</v>
      </c>
      <c r="W252" s="46">
        <f t="shared" si="82"/>
        <v>127763</v>
      </c>
      <c r="X252" s="135"/>
      <c r="Y252" s="46">
        <f t="shared" si="83"/>
        <v>127763</v>
      </c>
    </row>
    <row r="253" spans="1:25" x14ac:dyDescent="0.25">
      <c r="B253" s="43" t="s">
        <v>41</v>
      </c>
      <c r="C253" s="44">
        <f t="shared" si="76"/>
        <v>0</v>
      </c>
      <c r="D253" s="44"/>
      <c r="E253" s="44">
        <f t="shared" si="77"/>
        <v>0</v>
      </c>
      <c r="F253" s="44">
        <v>165</v>
      </c>
      <c r="G253" s="70">
        <f t="shared" si="78"/>
        <v>0</v>
      </c>
      <c r="H253" s="44">
        <f t="shared" si="79"/>
        <v>16</v>
      </c>
      <c r="I253" s="44">
        <v>16</v>
      </c>
      <c r="J253" s="44">
        <f t="shared" si="80"/>
        <v>0</v>
      </c>
      <c r="K253" s="44">
        <f t="shared" si="84"/>
        <v>717</v>
      </c>
      <c r="L253" s="46">
        <f t="shared" si="85"/>
        <v>0</v>
      </c>
      <c r="M253" s="70">
        <v>4910</v>
      </c>
      <c r="N253" s="70"/>
      <c r="O253" s="70"/>
      <c r="P253" s="70"/>
      <c r="Q253" s="70"/>
      <c r="R253" s="70"/>
      <c r="S253" s="70">
        <v>122853</v>
      </c>
      <c r="T253" s="70"/>
      <c r="U253" s="70">
        <f t="shared" si="53"/>
        <v>127763</v>
      </c>
      <c r="V253" s="46">
        <f t="shared" si="81"/>
        <v>127763</v>
      </c>
      <c r="W253" s="46">
        <f t="shared" si="82"/>
        <v>255526</v>
      </c>
      <c r="X253" s="70">
        <v>255526</v>
      </c>
      <c r="Y253" s="70">
        <f t="shared" si="83"/>
        <v>0</v>
      </c>
    </row>
    <row r="254" spans="1:25" x14ac:dyDescent="0.25">
      <c r="B254" s="43" t="s">
        <v>42</v>
      </c>
      <c r="C254" s="44">
        <f t="shared" si="76"/>
        <v>0</v>
      </c>
      <c r="D254" s="44"/>
      <c r="E254" s="44">
        <f t="shared" si="77"/>
        <v>0</v>
      </c>
      <c r="F254" s="44">
        <v>166</v>
      </c>
      <c r="G254" s="70">
        <f t="shared" si="78"/>
        <v>0</v>
      </c>
      <c r="H254" s="44">
        <f t="shared" si="79"/>
        <v>16</v>
      </c>
      <c r="I254" s="44">
        <v>16</v>
      </c>
      <c r="J254" s="44">
        <f t="shared" si="80"/>
        <v>0</v>
      </c>
      <c r="K254" s="44">
        <f t="shared" si="84"/>
        <v>717</v>
      </c>
      <c r="L254" s="46">
        <f t="shared" si="85"/>
        <v>0</v>
      </c>
      <c r="M254" s="70">
        <v>4910</v>
      </c>
      <c r="N254" s="70"/>
      <c r="O254" s="70"/>
      <c r="P254" s="70"/>
      <c r="Q254" s="70"/>
      <c r="R254" s="70"/>
      <c r="S254" s="70">
        <v>122853</v>
      </c>
      <c r="T254" s="70"/>
      <c r="U254" s="70">
        <f t="shared" si="53"/>
        <v>127763</v>
      </c>
      <c r="V254" s="46">
        <f t="shared" si="81"/>
        <v>0</v>
      </c>
      <c r="W254" s="46">
        <f t="shared" si="82"/>
        <v>127763</v>
      </c>
      <c r="X254" s="135"/>
      <c r="Y254" s="46">
        <f t="shared" ref="Y254:Y257" si="87">W254-X254</f>
        <v>127763</v>
      </c>
    </row>
    <row r="255" spans="1:25" x14ac:dyDescent="0.25">
      <c r="B255" s="43" t="s">
        <v>43</v>
      </c>
      <c r="C255" s="44">
        <f t="shared" si="76"/>
        <v>0</v>
      </c>
      <c r="D255" s="44"/>
      <c r="E255" s="44">
        <f t="shared" si="77"/>
        <v>0</v>
      </c>
      <c r="F255" s="44">
        <v>167</v>
      </c>
      <c r="G255" s="70">
        <f t="shared" si="78"/>
        <v>0</v>
      </c>
      <c r="H255" s="44">
        <f t="shared" si="79"/>
        <v>16</v>
      </c>
      <c r="I255" s="44">
        <v>16</v>
      </c>
      <c r="J255" s="44">
        <f t="shared" si="80"/>
        <v>0</v>
      </c>
      <c r="K255" s="44">
        <f t="shared" si="84"/>
        <v>717</v>
      </c>
      <c r="L255" s="46">
        <f t="shared" si="85"/>
        <v>0</v>
      </c>
      <c r="M255" s="70">
        <v>4910</v>
      </c>
      <c r="N255" s="70"/>
      <c r="O255" s="70"/>
      <c r="P255" s="70"/>
      <c r="Q255" s="70"/>
      <c r="R255" s="70"/>
      <c r="S255" s="70">
        <v>122853</v>
      </c>
      <c r="T255" s="70"/>
      <c r="U255" s="70">
        <f t="shared" si="53"/>
        <v>127763</v>
      </c>
      <c r="V255" s="46">
        <f t="shared" si="81"/>
        <v>127763</v>
      </c>
      <c r="W255" s="46">
        <f t="shared" si="82"/>
        <v>255526</v>
      </c>
      <c r="X255" s="135">
        <v>255526</v>
      </c>
      <c r="Y255" s="46">
        <f t="shared" si="87"/>
        <v>0</v>
      </c>
    </row>
    <row r="256" spans="1:25" x14ac:dyDescent="0.25">
      <c r="B256" s="43" t="s">
        <v>44</v>
      </c>
      <c r="C256" s="44">
        <f t="shared" si="76"/>
        <v>0</v>
      </c>
      <c r="D256" s="44"/>
      <c r="E256" s="44">
        <f t="shared" si="77"/>
        <v>0</v>
      </c>
      <c r="F256" s="44">
        <v>168</v>
      </c>
      <c r="G256" s="70">
        <f t="shared" si="78"/>
        <v>0</v>
      </c>
      <c r="H256" s="44">
        <f t="shared" si="79"/>
        <v>16</v>
      </c>
      <c r="I256" s="44">
        <v>16</v>
      </c>
      <c r="J256" s="44">
        <f t="shared" si="80"/>
        <v>0</v>
      </c>
      <c r="K256" s="44">
        <f t="shared" si="84"/>
        <v>717</v>
      </c>
      <c r="L256" s="46">
        <f t="shared" si="85"/>
        <v>0</v>
      </c>
      <c r="M256" s="70">
        <v>4910</v>
      </c>
      <c r="N256" s="70"/>
      <c r="O256" s="70"/>
      <c r="P256" s="70"/>
      <c r="Q256" s="70"/>
      <c r="R256" s="70"/>
      <c r="S256" s="70">
        <v>122853</v>
      </c>
      <c r="T256" s="70"/>
      <c r="U256" s="70">
        <f t="shared" si="53"/>
        <v>127763</v>
      </c>
      <c r="V256" s="46">
        <f t="shared" si="81"/>
        <v>0</v>
      </c>
      <c r="W256" s="46">
        <f t="shared" si="82"/>
        <v>127763</v>
      </c>
      <c r="X256" s="70">
        <v>127763</v>
      </c>
      <c r="Y256" s="46">
        <f t="shared" si="87"/>
        <v>0</v>
      </c>
    </row>
    <row r="257" spans="1:25" x14ac:dyDescent="0.25">
      <c r="B257" s="43" t="s">
        <v>45</v>
      </c>
      <c r="C257" s="44">
        <f t="shared" si="76"/>
        <v>0</v>
      </c>
      <c r="D257" s="44"/>
      <c r="E257" s="44">
        <f t="shared" si="77"/>
        <v>0</v>
      </c>
      <c r="F257" s="44">
        <v>169</v>
      </c>
      <c r="G257" s="70">
        <f t="shared" si="78"/>
        <v>0</v>
      </c>
      <c r="H257" s="44">
        <f t="shared" si="79"/>
        <v>16</v>
      </c>
      <c r="I257" s="44">
        <v>16</v>
      </c>
      <c r="J257" s="44">
        <f t="shared" si="80"/>
        <v>0</v>
      </c>
      <c r="K257" s="44">
        <f t="shared" si="84"/>
        <v>717</v>
      </c>
      <c r="L257" s="46">
        <f t="shared" si="85"/>
        <v>0</v>
      </c>
      <c r="M257" s="70">
        <v>4910</v>
      </c>
      <c r="N257" s="70"/>
      <c r="O257" s="70"/>
      <c r="P257" s="70"/>
      <c r="Q257" s="70"/>
      <c r="R257" s="70"/>
      <c r="S257" s="70">
        <v>122853</v>
      </c>
      <c r="T257" s="70"/>
      <c r="U257" s="70">
        <f t="shared" si="53"/>
        <v>127763</v>
      </c>
      <c r="V257" s="46">
        <f t="shared" si="81"/>
        <v>0</v>
      </c>
      <c r="W257" s="46">
        <f t="shared" si="82"/>
        <v>127763</v>
      </c>
      <c r="X257" s="70"/>
      <c r="Y257" s="46">
        <f t="shared" si="87"/>
        <v>127763</v>
      </c>
    </row>
    <row r="258" spans="1:25" ht="15.75" thickBot="1" x14ac:dyDescent="0.3">
      <c r="B258" s="43" t="s">
        <v>46</v>
      </c>
      <c r="C258" s="44">
        <f t="shared" si="76"/>
        <v>0</v>
      </c>
      <c r="D258" s="44"/>
      <c r="E258" s="44">
        <f t="shared" si="77"/>
        <v>0</v>
      </c>
      <c r="F258" s="44">
        <v>170</v>
      </c>
      <c r="G258" s="70">
        <f t="shared" si="78"/>
        <v>0</v>
      </c>
      <c r="H258" s="44">
        <f t="shared" si="79"/>
        <v>16</v>
      </c>
      <c r="I258" s="44">
        <v>16</v>
      </c>
      <c r="J258" s="44">
        <f t="shared" si="80"/>
        <v>0</v>
      </c>
      <c r="K258" s="44">
        <f t="shared" si="84"/>
        <v>717</v>
      </c>
      <c r="L258" s="46">
        <f t="shared" si="85"/>
        <v>0</v>
      </c>
      <c r="M258" s="70">
        <v>4910</v>
      </c>
      <c r="N258" s="70"/>
      <c r="O258" s="70"/>
      <c r="P258" s="70"/>
      <c r="Q258" s="70"/>
      <c r="R258" s="70"/>
      <c r="S258" s="70">
        <v>122853</v>
      </c>
      <c r="T258" s="70"/>
      <c r="U258" s="70">
        <f t="shared" si="53"/>
        <v>127763</v>
      </c>
      <c r="V258" s="46">
        <f t="shared" si="81"/>
        <v>127763</v>
      </c>
      <c r="W258" s="46">
        <f t="shared" si="82"/>
        <v>255526</v>
      </c>
      <c r="X258" s="70">
        <v>255526</v>
      </c>
      <c r="Y258" s="241">
        <f t="shared" si="83"/>
        <v>0</v>
      </c>
    </row>
    <row r="259" spans="1:25" ht="15.75" thickBot="1" x14ac:dyDescent="0.3">
      <c r="A259">
        <v>2024</v>
      </c>
      <c r="B259" s="195" t="s">
        <v>35</v>
      </c>
      <c r="C259" s="175">
        <f t="shared" si="76"/>
        <v>0</v>
      </c>
      <c r="D259" s="175"/>
      <c r="E259" s="175">
        <f t="shared" si="77"/>
        <v>0</v>
      </c>
      <c r="F259" s="175">
        <v>171</v>
      </c>
      <c r="G259" s="177">
        <f t="shared" si="78"/>
        <v>0</v>
      </c>
      <c r="H259" s="175">
        <f t="shared" si="79"/>
        <v>16</v>
      </c>
      <c r="I259" s="175">
        <v>16</v>
      </c>
      <c r="J259" s="175">
        <f t="shared" si="80"/>
        <v>0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149745</v>
      </c>
      <c r="V259" s="176">
        <f t="shared" si="81"/>
        <v>0</v>
      </c>
      <c r="W259" s="176">
        <f t="shared" si="82"/>
        <v>149745</v>
      </c>
      <c r="X259" s="240"/>
      <c r="Y259" s="176">
        <f t="shared" si="83"/>
        <v>149745</v>
      </c>
    </row>
    <row r="260" spans="1:25" hidden="1" x14ac:dyDescent="0.25">
      <c r="B260" s="224" t="s">
        <v>36</v>
      </c>
      <c r="C260" s="225">
        <f>D259</f>
        <v>0</v>
      </c>
      <c r="D260" s="225"/>
      <c r="E260" s="225">
        <f t="shared" si="77"/>
        <v>0</v>
      </c>
      <c r="F260" s="225">
        <v>171</v>
      </c>
      <c r="G260" s="223">
        <f t="shared" si="78"/>
        <v>0</v>
      </c>
      <c r="H260" s="225">
        <f t="shared" si="79"/>
        <v>16</v>
      </c>
      <c r="I260" s="225"/>
      <c r="J260" s="225">
        <f t="shared" si="80"/>
        <v>-16</v>
      </c>
      <c r="K260" s="225">
        <f t="shared" ref="K260:K270" si="88">IF(J260&lt;=40,745,IF(AND(J260&gt;=41,J260&lt;=80),985,IF(AND(J260&gt;=81,J260&lt;=100),1705,IF(J260&gt;=101,3142,))))</f>
        <v>745</v>
      </c>
      <c r="L260" s="226">
        <f t="shared" ref="L260:L270" si="89">IF(K260=745,K260*J260,IF(K260=985,40*745+(J260-40)*985,IF(K260=1705,40*745+40*985+(J260-80)*1705,IF(K260=3142,40*745+40*985+20*1705+(J260-100)*3142,))))</f>
        <v>-11920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90">G260+L260+M260+N260++O260+P260+Q260+R260+S260+T260</f>
        <v>137825</v>
      </c>
      <c r="V260" s="226">
        <f t="shared" si="81"/>
        <v>149745</v>
      </c>
      <c r="W260" s="226">
        <f t="shared" si="82"/>
        <v>287570</v>
      </c>
      <c r="X260" s="227"/>
      <c r="Y260" s="226">
        <f t="shared" si="83"/>
        <v>287570</v>
      </c>
    </row>
    <row r="261" spans="1:25" hidden="1" x14ac:dyDescent="0.25">
      <c r="B261" s="224" t="s">
        <v>37</v>
      </c>
      <c r="C261" s="225">
        <f t="shared" si="76"/>
        <v>0</v>
      </c>
      <c r="D261" s="225"/>
      <c r="E261" s="225">
        <f t="shared" si="77"/>
        <v>0</v>
      </c>
      <c r="F261" s="225">
        <v>171</v>
      </c>
      <c r="G261" s="223">
        <f t="shared" si="78"/>
        <v>0</v>
      </c>
      <c r="H261" s="225">
        <f t="shared" si="79"/>
        <v>0</v>
      </c>
      <c r="I261" s="225"/>
      <c r="J261" s="225">
        <f t="shared" si="80"/>
        <v>0</v>
      </c>
      <c r="K261" s="225">
        <f t="shared" si="88"/>
        <v>745</v>
      </c>
      <c r="L261" s="226">
        <f t="shared" si="89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90"/>
        <v>149745</v>
      </c>
      <c r="V261" s="226">
        <f t="shared" si="81"/>
        <v>287570</v>
      </c>
      <c r="W261" s="226">
        <f t="shared" si="82"/>
        <v>437315</v>
      </c>
      <c r="X261" s="227"/>
      <c r="Y261" s="226">
        <f t="shared" si="83"/>
        <v>437315</v>
      </c>
    </row>
    <row r="262" spans="1:25" hidden="1" x14ac:dyDescent="0.25">
      <c r="B262" s="224" t="s">
        <v>38</v>
      </c>
      <c r="C262" s="225">
        <f t="shared" si="76"/>
        <v>0</v>
      </c>
      <c r="D262" s="225"/>
      <c r="E262" s="225">
        <f t="shared" si="77"/>
        <v>0</v>
      </c>
      <c r="F262" s="225">
        <v>171</v>
      </c>
      <c r="G262" s="223">
        <f t="shared" si="78"/>
        <v>0</v>
      </c>
      <c r="H262" s="225">
        <f t="shared" si="79"/>
        <v>0</v>
      </c>
      <c r="I262" s="225"/>
      <c r="J262" s="225">
        <f t="shared" si="80"/>
        <v>0</v>
      </c>
      <c r="K262" s="225">
        <f t="shared" si="88"/>
        <v>745</v>
      </c>
      <c r="L262" s="226">
        <f t="shared" si="89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90"/>
        <v>149745</v>
      </c>
      <c r="V262" s="226">
        <f t="shared" si="81"/>
        <v>437315</v>
      </c>
      <c r="W262" s="226">
        <f t="shared" si="82"/>
        <v>587060</v>
      </c>
      <c r="X262" s="227"/>
      <c r="Y262" s="226">
        <f t="shared" si="83"/>
        <v>587060</v>
      </c>
    </row>
    <row r="263" spans="1:25" hidden="1" x14ac:dyDescent="0.25">
      <c r="B263" s="224" t="s">
        <v>39</v>
      </c>
      <c r="C263" s="225">
        <f t="shared" si="76"/>
        <v>0</v>
      </c>
      <c r="D263" s="225"/>
      <c r="E263" s="225">
        <f t="shared" si="77"/>
        <v>0</v>
      </c>
      <c r="F263" s="225">
        <v>171</v>
      </c>
      <c r="G263" s="223">
        <f t="shared" si="78"/>
        <v>0</v>
      </c>
      <c r="H263" s="225">
        <f t="shared" si="79"/>
        <v>0</v>
      </c>
      <c r="I263" s="225"/>
      <c r="J263" s="225">
        <f t="shared" si="80"/>
        <v>0</v>
      </c>
      <c r="K263" s="225">
        <f t="shared" si="88"/>
        <v>745</v>
      </c>
      <c r="L263" s="226">
        <f t="shared" si="89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90"/>
        <v>149745</v>
      </c>
      <c r="V263" s="226">
        <f t="shared" si="81"/>
        <v>587060</v>
      </c>
      <c r="W263" s="226">
        <f t="shared" si="82"/>
        <v>736805</v>
      </c>
      <c r="X263" s="227"/>
      <c r="Y263" s="226">
        <f t="shared" si="83"/>
        <v>736805</v>
      </c>
    </row>
    <row r="264" spans="1:25" hidden="1" x14ac:dyDescent="0.25">
      <c r="B264" s="224" t="s">
        <v>40</v>
      </c>
      <c r="C264" s="225">
        <f t="shared" si="76"/>
        <v>0</v>
      </c>
      <c r="D264" s="225"/>
      <c r="E264" s="225">
        <f t="shared" si="77"/>
        <v>0</v>
      </c>
      <c r="F264" s="225">
        <v>171</v>
      </c>
      <c r="G264" s="223">
        <f t="shared" si="78"/>
        <v>0</v>
      </c>
      <c r="H264" s="225">
        <f t="shared" si="79"/>
        <v>0</v>
      </c>
      <c r="I264" s="225"/>
      <c r="J264" s="225">
        <f t="shared" si="80"/>
        <v>0</v>
      </c>
      <c r="K264" s="225">
        <f t="shared" si="88"/>
        <v>745</v>
      </c>
      <c r="L264" s="226">
        <f t="shared" si="89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90"/>
        <v>149745</v>
      </c>
      <c r="V264" s="226">
        <f t="shared" si="81"/>
        <v>736805</v>
      </c>
      <c r="W264" s="226">
        <f t="shared" si="82"/>
        <v>886550</v>
      </c>
      <c r="X264" s="227"/>
      <c r="Y264" s="226">
        <f t="shared" si="83"/>
        <v>886550</v>
      </c>
    </row>
    <row r="265" spans="1:25" s="199" customFormat="1" hidden="1" x14ac:dyDescent="0.25">
      <c r="A265"/>
      <c r="B265" s="224" t="s">
        <v>41</v>
      </c>
      <c r="C265" s="225">
        <f t="shared" si="76"/>
        <v>0</v>
      </c>
      <c r="D265" s="225"/>
      <c r="E265" s="225">
        <f t="shared" si="77"/>
        <v>0</v>
      </c>
      <c r="F265" s="225">
        <v>171</v>
      </c>
      <c r="G265" s="223">
        <f t="shared" si="78"/>
        <v>0</v>
      </c>
      <c r="H265" s="225">
        <f t="shared" si="79"/>
        <v>0</v>
      </c>
      <c r="I265" s="225"/>
      <c r="J265" s="225">
        <f t="shared" si="80"/>
        <v>0</v>
      </c>
      <c r="K265" s="225">
        <f t="shared" si="88"/>
        <v>745</v>
      </c>
      <c r="L265" s="226">
        <f t="shared" si="89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90"/>
        <v>149745</v>
      </c>
      <c r="V265" s="226">
        <f t="shared" si="81"/>
        <v>886550</v>
      </c>
      <c r="W265" s="226">
        <f t="shared" si="82"/>
        <v>1036295</v>
      </c>
      <c r="X265" s="227"/>
      <c r="Y265" s="226">
        <f t="shared" si="83"/>
        <v>1036295</v>
      </c>
    </row>
    <row r="266" spans="1:25" hidden="1" x14ac:dyDescent="0.25">
      <c r="B266" s="224" t="s">
        <v>42</v>
      </c>
      <c r="C266" s="225">
        <f t="shared" si="76"/>
        <v>0</v>
      </c>
      <c r="D266" s="225"/>
      <c r="E266" s="225">
        <f t="shared" si="77"/>
        <v>0</v>
      </c>
      <c r="F266" s="225">
        <v>171</v>
      </c>
      <c r="G266" s="223">
        <f t="shared" si="78"/>
        <v>0</v>
      </c>
      <c r="H266" s="225">
        <f t="shared" si="79"/>
        <v>0</v>
      </c>
      <c r="I266" s="225"/>
      <c r="J266" s="225">
        <f t="shared" si="80"/>
        <v>0</v>
      </c>
      <c r="K266" s="225">
        <f t="shared" si="88"/>
        <v>745</v>
      </c>
      <c r="L266" s="226">
        <f t="shared" si="89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90"/>
        <v>149745</v>
      </c>
      <c r="V266" s="226">
        <f t="shared" si="81"/>
        <v>1036295</v>
      </c>
      <c r="W266" s="226">
        <f t="shared" si="82"/>
        <v>1186040</v>
      </c>
      <c r="X266" s="227"/>
      <c r="Y266" s="226">
        <f t="shared" si="83"/>
        <v>1186040</v>
      </c>
    </row>
    <row r="267" spans="1:25" hidden="1" x14ac:dyDescent="0.25">
      <c r="B267" s="224" t="s">
        <v>43</v>
      </c>
      <c r="C267" s="225">
        <f t="shared" si="76"/>
        <v>0</v>
      </c>
      <c r="D267" s="225"/>
      <c r="E267" s="225">
        <f t="shared" si="77"/>
        <v>0</v>
      </c>
      <c r="F267" s="225">
        <v>171</v>
      </c>
      <c r="G267" s="223">
        <f t="shared" si="78"/>
        <v>0</v>
      </c>
      <c r="H267" s="225">
        <f t="shared" si="79"/>
        <v>0</v>
      </c>
      <c r="I267" s="225"/>
      <c r="J267" s="225">
        <f t="shared" si="80"/>
        <v>0</v>
      </c>
      <c r="K267" s="225">
        <f t="shared" si="88"/>
        <v>745</v>
      </c>
      <c r="L267" s="226">
        <f t="shared" si="89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90"/>
        <v>149745</v>
      </c>
      <c r="V267" s="226">
        <f t="shared" si="81"/>
        <v>1186040</v>
      </c>
      <c r="W267" s="226">
        <f t="shared" si="82"/>
        <v>1335785</v>
      </c>
      <c r="X267" s="227"/>
      <c r="Y267" s="226">
        <f t="shared" si="83"/>
        <v>1335785</v>
      </c>
    </row>
    <row r="268" spans="1:25" hidden="1" x14ac:dyDescent="0.25">
      <c r="B268" s="224" t="s">
        <v>44</v>
      </c>
      <c r="C268" s="225">
        <f t="shared" si="76"/>
        <v>0</v>
      </c>
      <c r="D268" s="225"/>
      <c r="E268" s="225">
        <f t="shared" si="77"/>
        <v>0</v>
      </c>
      <c r="F268" s="225">
        <v>171</v>
      </c>
      <c r="G268" s="223">
        <f t="shared" si="78"/>
        <v>0</v>
      </c>
      <c r="H268" s="225">
        <f t="shared" si="79"/>
        <v>0</v>
      </c>
      <c r="I268" s="225"/>
      <c r="J268" s="225">
        <f t="shared" si="80"/>
        <v>0</v>
      </c>
      <c r="K268" s="225">
        <f t="shared" si="88"/>
        <v>745</v>
      </c>
      <c r="L268" s="226">
        <f t="shared" si="89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90"/>
        <v>149745</v>
      </c>
      <c r="V268" s="226">
        <f t="shared" si="81"/>
        <v>1335785</v>
      </c>
      <c r="W268" s="226">
        <f t="shared" si="82"/>
        <v>1485530</v>
      </c>
      <c r="X268" s="227"/>
      <c r="Y268" s="226">
        <f t="shared" si="83"/>
        <v>1485530</v>
      </c>
    </row>
    <row r="269" spans="1:25" ht="15.75" hidden="1" thickBot="1" x14ac:dyDescent="0.3">
      <c r="B269" s="224" t="s">
        <v>45</v>
      </c>
      <c r="C269" s="225">
        <f t="shared" si="76"/>
        <v>0</v>
      </c>
      <c r="D269" s="225"/>
      <c r="E269" s="225">
        <f t="shared" si="77"/>
        <v>0</v>
      </c>
      <c r="F269" s="225">
        <v>171</v>
      </c>
      <c r="G269" s="223">
        <f t="shared" si="78"/>
        <v>0</v>
      </c>
      <c r="H269" s="225">
        <f t="shared" si="79"/>
        <v>0</v>
      </c>
      <c r="I269" s="225"/>
      <c r="J269" s="225">
        <f t="shared" si="80"/>
        <v>0</v>
      </c>
      <c r="K269" s="225">
        <f t="shared" si="88"/>
        <v>745</v>
      </c>
      <c r="L269" s="226">
        <f t="shared" si="89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90"/>
        <v>149745</v>
      </c>
      <c r="V269" s="226">
        <f t="shared" si="81"/>
        <v>1485530</v>
      </c>
      <c r="W269" s="226">
        <f t="shared" si="82"/>
        <v>1635275</v>
      </c>
      <c r="X269" s="227"/>
      <c r="Y269" s="226">
        <f t="shared" si="83"/>
        <v>1635275</v>
      </c>
    </row>
    <row r="270" spans="1:25" ht="15.75" hidden="1" thickBot="1" x14ac:dyDescent="0.3">
      <c r="B270" s="195" t="s">
        <v>46</v>
      </c>
      <c r="C270" s="175">
        <f t="shared" si="76"/>
        <v>0</v>
      </c>
      <c r="D270" s="175"/>
      <c r="E270" s="175">
        <f t="shared" si="77"/>
        <v>0</v>
      </c>
      <c r="F270" s="175">
        <f>F269</f>
        <v>171</v>
      </c>
      <c r="G270" s="177">
        <f t="shared" si="78"/>
        <v>0</v>
      </c>
      <c r="H270" s="175">
        <f t="shared" si="79"/>
        <v>0</v>
      </c>
      <c r="I270" s="175"/>
      <c r="J270" s="175">
        <f t="shared" si="80"/>
        <v>0</v>
      </c>
      <c r="K270" s="225">
        <f t="shared" si="88"/>
        <v>745</v>
      </c>
      <c r="L270" s="226">
        <f t="shared" si="89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90"/>
        <v>149745</v>
      </c>
      <c r="V270" s="176">
        <f t="shared" si="81"/>
        <v>1635275</v>
      </c>
      <c r="W270" s="176">
        <f t="shared" si="82"/>
        <v>1785020</v>
      </c>
      <c r="X270" s="177"/>
      <c r="Y270" s="176">
        <f t="shared" si="83"/>
        <v>1785020</v>
      </c>
    </row>
    <row r="273" spans="8:13" ht="15.75" thickBot="1" x14ac:dyDescent="0.3"/>
    <row r="274" spans="8:13" ht="15.75" thickBot="1" x14ac:dyDescent="0.3">
      <c r="H274" s="262" t="s">
        <v>166</v>
      </c>
      <c r="I274" s="263"/>
      <c r="J274" s="264"/>
      <c r="L274" s="114"/>
      <c r="M274" s="114"/>
    </row>
    <row r="275" spans="8:13" x14ac:dyDescent="0.25">
      <c r="H275" s="204" t="s">
        <v>109</v>
      </c>
      <c r="I275" s="205"/>
      <c r="J275" s="153">
        <v>717</v>
      </c>
      <c r="L275" s="114"/>
      <c r="M275" s="114"/>
    </row>
    <row r="276" spans="8:13" ht="15.75" thickBot="1" x14ac:dyDescent="0.3">
      <c r="H276" s="206" t="s">
        <v>110</v>
      </c>
      <c r="I276" s="207"/>
      <c r="J276" s="154">
        <v>4910</v>
      </c>
      <c r="M276" s="114"/>
    </row>
    <row r="277" spans="8:13" ht="15.75" thickBot="1" x14ac:dyDescent="0.3">
      <c r="H277" s="260" t="s">
        <v>157</v>
      </c>
      <c r="I277" s="265"/>
      <c r="J277" s="261"/>
    </row>
    <row r="278" spans="8:13" ht="15.75" thickBot="1" x14ac:dyDescent="0.3">
      <c r="H278" s="260" t="s">
        <v>111</v>
      </c>
      <c r="I278" s="261"/>
      <c r="J278" s="155" t="s">
        <v>112</v>
      </c>
    </row>
    <row r="279" spans="8:13" x14ac:dyDescent="0.25">
      <c r="H279" s="208">
        <v>1</v>
      </c>
      <c r="I279" s="157">
        <v>40</v>
      </c>
      <c r="J279" s="158">
        <v>717</v>
      </c>
    </row>
    <row r="280" spans="8:13" x14ac:dyDescent="0.25">
      <c r="H280" s="209">
        <v>41</v>
      </c>
      <c r="I280" s="160">
        <v>80</v>
      </c>
      <c r="J280" s="161">
        <v>948</v>
      </c>
    </row>
    <row r="281" spans="8:13" x14ac:dyDescent="0.25">
      <c r="H281" s="210">
        <v>81</v>
      </c>
      <c r="I281" s="163">
        <v>100</v>
      </c>
      <c r="J281" s="161">
        <v>1641</v>
      </c>
    </row>
    <row r="282" spans="8:13" ht="15.75" thickBot="1" x14ac:dyDescent="0.3">
      <c r="H282" s="211">
        <v>101</v>
      </c>
      <c r="I282" s="165" t="s">
        <v>113</v>
      </c>
      <c r="J282" s="166">
        <v>3024</v>
      </c>
    </row>
    <row r="283" spans="8:13" ht="15.75" thickBot="1" x14ac:dyDescent="0.3">
      <c r="H283" s="167"/>
      <c r="I283" s="168"/>
      <c r="J283" s="169"/>
    </row>
  </sheetData>
  <mergeCells count="9">
    <mergeCell ref="AA5:AA6"/>
    <mergeCell ref="S4:W4"/>
    <mergeCell ref="H277:J277"/>
    <mergeCell ref="H278:I278"/>
    <mergeCell ref="B1:C1"/>
    <mergeCell ref="B2:C2"/>
    <mergeCell ref="B3:C3"/>
    <mergeCell ref="N4:R4"/>
    <mergeCell ref="H274:J274"/>
  </mergeCells>
  <phoneticPr fontId="17" type="noConversion"/>
  <conditionalFormatting sqref="Y7:Y233">
    <cfRule type="cellIs" dxfId="876" priority="54" stopIfTrue="1" operator="lessThan">
      <formula>-0.999999</formula>
    </cfRule>
    <cfRule type="cellIs" dxfId="875" priority="55" stopIfTrue="1" operator="greaterThan">
      <formula>0.9999999</formula>
    </cfRule>
  </conditionalFormatting>
  <conditionalFormatting sqref="J7:J222">
    <cfRule type="cellIs" dxfId="874" priority="53" operator="greaterThan">
      <formula>100</formula>
    </cfRule>
  </conditionalFormatting>
  <conditionalFormatting sqref="X7:X192">
    <cfRule type="cellIs" dxfId="873" priority="52" operator="lessThan">
      <formula>1</formula>
    </cfRule>
  </conditionalFormatting>
  <conditionalFormatting sqref="X197:X204">
    <cfRule type="cellIs" dxfId="872" priority="51" operator="lessThan">
      <formula>1</formula>
    </cfRule>
  </conditionalFormatting>
  <conditionalFormatting sqref="X205">
    <cfRule type="cellIs" dxfId="871" priority="50" operator="lessThan">
      <formula>1</formula>
    </cfRule>
  </conditionalFormatting>
  <conditionalFormatting sqref="X208">
    <cfRule type="cellIs" dxfId="870" priority="49" operator="lessThan">
      <formula>1</formula>
    </cfRule>
  </conditionalFormatting>
  <conditionalFormatting sqref="X210:X211">
    <cfRule type="cellIs" dxfId="869" priority="48" operator="lessThan">
      <formula>1</formula>
    </cfRule>
  </conditionalFormatting>
  <conditionalFormatting sqref="X212:X219">
    <cfRule type="cellIs" dxfId="868" priority="47" operator="lessThan">
      <formula>1</formula>
    </cfRule>
  </conditionalFormatting>
  <conditionalFormatting sqref="X220:X233">
    <cfRule type="cellIs" dxfId="867" priority="46" operator="lessThan">
      <formula>1</formula>
    </cfRule>
  </conditionalFormatting>
  <conditionalFormatting sqref="J223:J258">
    <cfRule type="cellIs" dxfId="866" priority="45" operator="greaterThan">
      <formula>100</formula>
    </cfRule>
  </conditionalFormatting>
  <conditionalFormatting sqref="X237">
    <cfRule type="cellIs" dxfId="865" priority="42" operator="lessThan">
      <formula>1</formula>
    </cfRule>
  </conditionalFormatting>
  <conditionalFormatting sqref="X239">
    <cfRule type="cellIs" dxfId="864" priority="39" operator="lessThan">
      <formula>1</formula>
    </cfRule>
  </conditionalFormatting>
  <conditionalFormatting sqref="X240">
    <cfRule type="cellIs" dxfId="863" priority="36" operator="lessThan">
      <formula>1</formula>
    </cfRule>
  </conditionalFormatting>
  <conditionalFormatting sqref="Y235:Y240">
    <cfRule type="cellIs" dxfId="862" priority="34" stopIfTrue="1" operator="lessThan">
      <formula>-0.999999</formula>
    </cfRule>
    <cfRule type="cellIs" dxfId="861" priority="35" stopIfTrue="1" operator="greaterThan">
      <formula>0.9999999</formula>
    </cfRule>
  </conditionalFormatting>
  <conditionalFormatting sqref="Y241">
    <cfRule type="cellIs" dxfId="860" priority="32" stopIfTrue="1" operator="lessThan">
      <formula>-0.999999</formula>
    </cfRule>
    <cfRule type="cellIs" dxfId="859" priority="33" stopIfTrue="1" operator="greaterThan">
      <formula>0.9999999</formula>
    </cfRule>
  </conditionalFormatting>
  <conditionalFormatting sqref="X241">
    <cfRule type="cellIs" dxfId="858" priority="31" operator="lessThan">
      <formula>1</formula>
    </cfRule>
  </conditionalFormatting>
  <conditionalFormatting sqref="Y245">
    <cfRule type="cellIs" dxfId="857" priority="29" stopIfTrue="1" operator="lessThan">
      <formula>-0.999999</formula>
    </cfRule>
    <cfRule type="cellIs" dxfId="856" priority="30" stopIfTrue="1" operator="greaterThan">
      <formula>0.9999999</formula>
    </cfRule>
  </conditionalFormatting>
  <conditionalFormatting sqref="X245">
    <cfRule type="cellIs" dxfId="855" priority="28" operator="lessThan">
      <formula>1</formula>
    </cfRule>
  </conditionalFormatting>
  <conditionalFormatting sqref="Y248">
    <cfRule type="cellIs" dxfId="854" priority="26" stopIfTrue="1" operator="lessThan">
      <formula>-0.999999</formula>
    </cfRule>
    <cfRule type="cellIs" dxfId="853" priority="27" stopIfTrue="1" operator="greaterThan">
      <formula>0.9999999</formula>
    </cfRule>
  </conditionalFormatting>
  <conditionalFormatting sqref="X248">
    <cfRule type="cellIs" dxfId="852" priority="25" operator="lessThan">
      <formula>1</formula>
    </cfRule>
  </conditionalFormatting>
  <conditionalFormatting sqref="Y249:Y250">
    <cfRule type="cellIs" dxfId="851" priority="23" stopIfTrue="1" operator="lessThan">
      <formula>-0.999999</formula>
    </cfRule>
    <cfRule type="cellIs" dxfId="850" priority="24" stopIfTrue="1" operator="greaterThan">
      <formula>0.9999999</formula>
    </cfRule>
  </conditionalFormatting>
  <conditionalFormatting sqref="X249:X250">
    <cfRule type="cellIs" dxfId="849" priority="22" operator="lessThan">
      <formula>1</formula>
    </cfRule>
  </conditionalFormatting>
  <conditionalFormatting sqref="Y252">
    <cfRule type="cellIs" dxfId="848" priority="20" stopIfTrue="1" operator="lessThan">
      <formula>-0.999999</formula>
    </cfRule>
    <cfRule type="cellIs" dxfId="847" priority="21" stopIfTrue="1" operator="greaterThan">
      <formula>0.9999999</formula>
    </cfRule>
  </conditionalFormatting>
  <conditionalFormatting sqref="X252">
    <cfRule type="cellIs" dxfId="846" priority="19" operator="lessThan">
      <formula>1</formula>
    </cfRule>
  </conditionalFormatting>
  <conditionalFormatting sqref="Y254:Y257">
    <cfRule type="cellIs" dxfId="845" priority="17" stopIfTrue="1" operator="lessThan">
      <formula>-0.999999</formula>
    </cfRule>
    <cfRule type="cellIs" dxfId="844" priority="18" stopIfTrue="1" operator="greaterThan">
      <formula>0.9999999</formula>
    </cfRule>
  </conditionalFormatting>
  <conditionalFormatting sqref="X254:X255">
    <cfRule type="cellIs" dxfId="843" priority="16" operator="lessThan">
      <formula>1</formula>
    </cfRule>
  </conditionalFormatting>
  <conditionalFormatting sqref="J259:J270">
    <cfRule type="cellIs" dxfId="842" priority="15" operator="greaterThan">
      <formula>100</formula>
    </cfRule>
  </conditionalFormatting>
  <conditionalFormatting sqref="Y259:Y263">
    <cfRule type="cellIs" dxfId="841" priority="13" stopIfTrue="1" operator="lessThan">
      <formula>-0.999999</formula>
    </cfRule>
    <cfRule type="cellIs" dxfId="840" priority="14" stopIfTrue="1" operator="greaterThan">
      <formula>0.9999999</formula>
    </cfRule>
  </conditionalFormatting>
  <conditionalFormatting sqref="X259:X269">
    <cfRule type="cellIs" dxfId="839" priority="12" operator="lessThan">
      <formula>1</formula>
    </cfRule>
  </conditionalFormatting>
  <conditionalFormatting sqref="X259:X269">
    <cfRule type="cellIs" dxfId="838" priority="11" operator="lessThan">
      <formula>1</formula>
    </cfRule>
  </conditionalFormatting>
  <conditionalFormatting sqref="Y264">
    <cfRule type="cellIs" dxfId="837" priority="9" stopIfTrue="1" operator="lessThan">
      <formula>-0.999999</formula>
    </cfRule>
    <cfRule type="cellIs" dxfId="836" priority="10" stopIfTrue="1" operator="greaterThan">
      <formula>0.9999999</formula>
    </cfRule>
  </conditionalFormatting>
  <conditionalFormatting sqref="Y265">
    <cfRule type="cellIs" dxfId="835" priority="7" stopIfTrue="1" operator="lessThan">
      <formula>-0.999999</formula>
    </cfRule>
    <cfRule type="cellIs" dxfId="834" priority="8" stopIfTrue="1" operator="greaterThan">
      <formula>0.9999999</formula>
    </cfRule>
  </conditionalFormatting>
  <conditionalFormatting sqref="Y266">
    <cfRule type="cellIs" dxfId="833" priority="5" stopIfTrue="1" operator="lessThan">
      <formula>-0.999999</formula>
    </cfRule>
    <cfRule type="cellIs" dxfId="832" priority="6" stopIfTrue="1" operator="greaterThan">
      <formula>0.9999999</formula>
    </cfRule>
  </conditionalFormatting>
  <conditionalFormatting sqref="Y267:Y269">
    <cfRule type="cellIs" dxfId="831" priority="3" stopIfTrue="1" operator="lessThan">
      <formula>-0.999999</formula>
    </cfRule>
    <cfRule type="cellIs" dxfId="830" priority="4" stopIfTrue="1" operator="greaterThan">
      <formula>0.9999999</formula>
    </cfRule>
  </conditionalFormatting>
  <conditionalFormatting sqref="Y258">
    <cfRule type="cellIs" dxfId="829" priority="1" stopIfTrue="1" operator="lessThan">
      <formula>-0.999999</formula>
    </cfRule>
    <cfRule type="cellIs" dxfId="828" priority="2" stopIfTrue="1" operator="greaterThan">
      <formula>0.9999999</formula>
    </cfRule>
  </conditionalFormatting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8"/>
  <dimension ref="A1:AA283"/>
  <sheetViews>
    <sheetView zoomScaleNormal="100" workbookViewId="0">
      <selection activeCell="I271" sqref="I271"/>
    </sheetView>
  </sheetViews>
  <sheetFormatPr baseColWidth="10" defaultRowHeight="15" x14ac:dyDescent="0.25"/>
  <cols>
    <col min="3" max="4" width="9.42578125" customWidth="1"/>
    <col min="5" max="5" width="9.140625" customWidth="1"/>
    <col min="6" max="6" width="9.28515625" bestFit="1" customWidth="1"/>
    <col min="7" max="7" width="10.28515625" bestFit="1" customWidth="1"/>
    <col min="12" max="12" width="9.28515625" bestFit="1" customWidth="1"/>
    <col min="13" max="14" width="11.5703125" bestFit="1" customWidth="1"/>
    <col min="15" max="15" width="10.28515625" bestFit="1" customWidth="1"/>
    <col min="16" max="16" width="12.140625" customWidth="1"/>
    <col min="17" max="17" width="11.85546875" bestFit="1" customWidth="1"/>
    <col min="18" max="18" width="5.42578125" hidden="1" customWidth="1"/>
    <col min="19" max="19" width="10.28515625" bestFit="1" customWidth="1"/>
    <col min="20" max="20" width="11.85546875" bestFit="1" customWidth="1"/>
    <col min="21" max="21" width="13.42578125" customWidth="1"/>
    <col min="22" max="22" width="12.85546875" bestFit="1" customWidth="1"/>
    <col min="23" max="23" width="12.42578125" customWidth="1"/>
    <col min="24" max="26" width="13.42578125" customWidth="1"/>
  </cols>
  <sheetData>
    <row r="1" spans="1:27" x14ac:dyDescent="0.25">
      <c r="B1" s="266" t="s">
        <v>0</v>
      </c>
      <c r="C1" s="266"/>
      <c r="D1" s="267">
        <v>19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139</v>
      </c>
      <c r="B3" s="269" t="s">
        <v>2</v>
      </c>
      <c r="C3" s="269"/>
      <c r="D3" s="146" t="s">
        <v>60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7.25" hidden="1" customHeight="1" thickBot="1" x14ac:dyDescent="0.3">
      <c r="B96" s="19" t="s">
        <v>40</v>
      </c>
      <c r="C96" s="20"/>
      <c r="D96" s="20"/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20">
        <v>0</v>
      </c>
      <c r="W96" s="20">
        <v>0</v>
      </c>
      <c r="X96" s="20">
        <v>0</v>
      </c>
      <c r="Y96" s="20">
        <v>0</v>
      </c>
      <c r="AA96">
        <f t="shared" si="10"/>
        <v>0</v>
      </c>
    </row>
    <row r="97" spans="1:27" ht="25.5" hidden="1" customHeight="1" thickBot="1" x14ac:dyDescent="0.3">
      <c r="A97" s="18"/>
      <c r="B97" s="19" t="s">
        <v>41</v>
      </c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1"/>
      <c r="P97" s="21"/>
      <c r="Q97" s="20">
        <v>0</v>
      </c>
      <c r="R97" s="20"/>
      <c r="S97" s="20"/>
      <c r="T97" s="20"/>
      <c r="U97" s="20">
        <f t="shared" ref="U97:U128" si="11">G97+L97+M97+R97+S97+N97+Q97+T97</f>
        <v>0</v>
      </c>
      <c r="V97" s="21"/>
      <c r="W97" s="21">
        <f t="shared" si="7"/>
        <v>0</v>
      </c>
      <c r="X97" s="20"/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1"/>
      <c r="P98" s="21"/>
      <c r="Q98" s="20">
        <v>0</v>
      </c>
      <c r="R98" s="20"/>
      <c r="S98" s="20"/>
      <c r="T98" s="20"/>
      <c r="U98" s="20">
        <f t="shared" si="11"/>
        <v>0</v>
      </c>
      <c r="V98" s="21"/>
      <c r="W98" s="21">
        <f t="shared" si="7"/>
        <v>0</v>
      </c>
      <c r="X98" s="20"/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1"/>
      <c r="P99" s="21"/>
      <c r="Q99" s="20">
        <v>0</v>
      </c>
      <c r="R99" s="20"/>
      <c r="S99" s="20"/>
      <c r="T99" s="20"/>
      <c r="U99" s="20">
        <f t="shared" si="11"/>
        <v>0</v>
      </c>
      <c r="V99" s="21"/>
      <c r="W99" s="21">
        <f t="shared" si="7"/>
        <v>0</v>
      </c>
      <c r="X99" s="20"/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1"/>
      <c r="P100" s="21"/>
      <c r="Q100" s="20">
        <v>0</v>
      </c>
      <c r="R100" s="20"/>
      <c r="S100" s="20"/>
      <c r="T100" s="20"/>
      <c r="U100" s="20">
        <f t="shared" si="11"/>
        <v>0</v>
      </c>
      <c r="V100" s="21"/>
      <c r="W100" s="21">
        <f t="shared" si="7"/>
        <v>0</v>
      </c>
      <c r="X100" s="20"/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1"/>
      <c r="P101" s="21"/>
      <c r="Q101" s="20">
        <v>0</v>
      </c>
      <c r="R101" s="20"/>
      <c r="S101" s="20"/>
      <c r="T101" s="20"/>
      <c r="U101" s="20">
        <f t="shared" si="11"/>
        <v>0</v>
      </c>
      <c r="V101" s="21"/>
      <c r="W101" s="21">
        <f t="shared" si="7"/>
        <v>0</v>
      </c>
      <c r="X101" s="20"/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1"/>
      <c r="P102" s="21"/>
      <c r="Q102" s="20">
        <v>0</v>
      </c>
      <c r="R102" s="20"/>
      <c r="S102" s="20"/>
      <c r="T102" s="20"/>
      <c r="U102" s="20">
        <f t="shared" si="11"/>
        <v>0</v>
      </c>
      <c r="V102" s="21">
        <f t="shared" si="9"/>
        <v>0</v>
      </c>
      <c r="W102" s="21">
        <f t="shared" si="7"/>
        <v>0</v>
      </c>
      <c r="X102" s="20"/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1"/>
      <c r="P103" s="21"/>
      <c r="Q103" s="20">
        <v>0</v>
      </c>
      <c r="R103" s="20"/>
      <c r="S103" s="20"/>
      <c r="T103" s="20"/>
      <c r="U103" s="20">
        <f t="shared" si="11"/>
        <v>0</v>
      </c>
      <c r="V103" s="21">
        <f t="shared" si="9"/>
        <v>0</v>
      </c>
      <c r="W103" s="21">
        <f t="shared" si="7"/>
        <v>0</v>
      </c>
      <c r="X103" s="20"/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1"/>
      <c r="P104" s="21"/>
      <c r="Q104" s="20">
        <v>0</v>
      </c>
      <c r="R104" s="20"/>
      <c r="S104" s="20"/>
      <c r="T104" s="20"/>
      <c r="U104" s="20">
        <f t="shared" si="11"/>
        <v>0</v>
      </c>
      <c r="V104" s="21">
        <f t="shared" si="9"/>
        <v>0</v>
      </c>
      <c r="W104" s="21">
        <f t="shared" si="7"/>
        <v>0</v>
      </c>
      <c r="X104" s="20"/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1"/>
      <c r="P105" s="21"/>
      <c r="Q105" s="20">
        <v>0</v>
      </c>
      <c r="R105" s="20"/>
      <c r="S105" s="20"/>
      <c r="T105" s="20"/>
      <c r="U105" s="20">
        <f t="shared" si="11"/>
        <v>0</v>
      </c>
      <c r="V105" s="21">
        <f t="shared" si="9"/>
        <v>0</v>
      </c>
      <c r="W105" s="21">
        <f t="shared" si="7"/>
        <v>0</v>
      </c>
      <c r="X105" s="20"/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1"/>
      <c r="P106" s="21"/>
      <c r="Q106" s="20">
        <v>0</v>
      </c>
      <c r="R106" s="20"/>
      <c r="S106" s="20"/>
      <c r="T106" s="20"/>
      <c r="U106" s="20">
        <f t="shared" si="11"/>
        <v>0</v>
      </c>
      <c r="V106" s="21">
        <f t="shared" si="9"/>
        <v>0</v>
      </c>
      <c r="W106" s="21">
        <f t="shared" si="7"/>
        <v>0</v>
      </c>
      <c r="X106" s="20"/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1"/>
      <c r="P107" s="21"/>
      <c r="Q107" s="20">
        <v>0</v>
      </c>
      <c r="R107" s="20"/>
      <c r="S107" s="20"/>
      <c r="T107" s="20"/>
      <c r="U107" s="20">
        <f t="shared" si="11"/>
        <v>0</v>
      </c>
      <c r="V107" s="21">
        <f t="shared" si="9"/>
        <v>0</v>
      </c>
      <c r="W107" s="21">
        <f t="shared" si="7"/>
        <v>0</v>
      </c>
      <c r="X107" s="20"/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>
        <v>0</v>
      </c>
      <c r="N108" s="20"/>
      <c r="O108" s="21"/>
      <c r="P108" s="21"/>
      <c r="Q108" s="20">
        <v>0</v>
      </c>
      <c r="R108" s="20"/>
      <c r="S108" s="20"/>
      <c r="T108" s="20"/>
      <c r="U108" s="20">
        <f t="shared" si="11"/>
        <v>0</v>
      </c>
      <c r="V108" s="21">
        <f t="shared" si="9"/>
        <v>0</v>
      </c>
      <c r="W108" s="21">
        <f t="shared" si="7"/>
        <v>0</v>
      </c>
      <c r="X108" s="20"/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0</v>
      </c>
      <c r="D109" s="20"/>
      <c r="E109" s="20">
        <v>0</v>
      </c>
      <c r="F109" s="20">
        <v>0</v>
      </c>
      <c r="G109" s="20">
        <v>0</v>
      </c>
      <c r="H109" s="20">
        <v>0</v>
      </c>
      <c r="I109" s="20"/>
      <c r="J109" s="20">
        <v>0</v>
      </c>
      <c r="K109" s="20">
        <v>0</v>
      </c>
      <c r="L109" s="20">
        <v>0</v>
      </c>
      <c r="M109" s="20">
        <v>0</v>
      </c>
      <c r="N109" s="20">
        <v>56650</v>
      </c>
      <c r="O109" s="21"/>
      <c r="P109" s="21"/>
      <c r="Q109" s="20">
        <v>0</v>
      </c>
      <c r="R109" s="20">
        <v>0</v>
      </c>
      <c r="S109" s="20">
        <v>56650</v>
      </c>
      <c r="T109" s="20"/>
      <c r="U109" s="20">
        <f t="shared" si="11"/>
        <v>113300</v>
      </c>
      <c r="V109" s="21">
        <f t="shared" si="9"/>
        <v>0</v>
      </c>
      <c r="W109" s="21">
        <f t="shared" si="7"/>
        <v>113300</v>
      </c>
      <c r="X109" s="20">
        <v>0</v>
      </c>
      <c r="Y109" s="21">
        <f t="shared" si="8"/>
        <v>113300</v>
      </c>
      <c r="AA109">
        <f t="shared" si="10"/>
        <v>1</v>
      </c>
    </row>
    <row r="110" spans="1:27" ht="15.75" hidden="1" thickBot="1" x14ac:dyDescent="0.3">
      <c r="A110" s="18"/>
      <c r="B110" s="19" t="s">
        <v>42</v>
      </c>
      <c r="C110" s="20">
        <v>0</v>
      </c>
      <c r="D110" s="20"/>
      <c r="E110" s="20">
        <v>0</v>
      </c>
      <c r="F110" s="20">
        <v>0</v>
      </c>
      <c r="G110" s="20">
        <v>0</v>
      </c>
      <c r="H110" s="20">
        <v>0</v>
      </c>
      <c r="I110" s="20"/>
      <c r="J110" s="20">
        <v>0</v>
      </c>
      <c r="K110" s="20">
        <v>0</v>
      </c>
      <c r="L110" s="20">
        <v>0</v>
      </c>
      <c r="M110" s="20">
        <v>0</v>
      </c>
      <c r="N110" s="20"/>
      <c r="O110" s="21"/>
      <c r="P110" s="21"/>
      <c r="Q110" s="20">
        <v>0</v>
      </c>
      <c r="R110" s="20">
        <v>0</v>
      </c>
      <c r="S110" s="20">
        <v>56650</v>
      </c>
      <c r="T110" s="20">
        <v>16995</v>
      </c>
      <c r="U110" s="20">
        <f t="shared" si="11"/>
        <v>73645</v>
      </c>
      <c r="V110" s="21">
        <f t="shared" si="9"/>
        <v>113300</v>
      </c>
      <c r="W110" s="21">
        <f t="shared" si="7"/>
        <v>186945</v>
      </c>
      <c r="X110" s="20">
        <v>0</v>
      </c>
      <c r="Y110" s="21">
        <f t="shared" si="8"/>
        <v>186945</v>
      </c>
      <c r="AA110">
        <f t="shared" si="10"/>
        <v>2</v>
      </c>
    </row>
    <row r="111" spans="1:27" ht="15.75" hidden="1" thickBot="1" x14ac:dyDescent="0.3">
      <c r="A111" s="18"/>
      <c r="B111" s="19" t="s">
        <v>43</v>
      </c>
      <c r="C111" s="20">
        <v>0</v>
      </c>
      <c r="D111" s="20"/>
      <c r="E111" s="20">
        <v>0</v>
      </c>
      <c r="F111" s="20">
        <v>0</v>
      </c>
      <c r="G111" s="20">
        <v>0</v>
      </c>
      <c r="H111" s="20">
        <v>0</v>
      </c>
      <c r="I111" s="20"/>
      <c r="J111" s="20">
        <v>0</v>
      </c>
      <c r="K111" s="20">
        <v>0</v>
      </c>
      <c r="L111" s="20">
        <v>0</v>
      </c>
      <c r="M111" s="20">
        <v>0</v>
      </c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1"/>
        <v>56650</v>
      </c>
      <c r="V111" s="21">
        <f t="shared" si="9"/>
        <v>186945</v>
      </c>
      <c r="W111" s="21">
        <f t="shared" si="7"/>
        <v>243595</v>
      </c>
      <c r="X111" s="20">
        <v>0</v>
      </c>
      <c r="Y111" s="21">
        <f t="shared" si="8"/>
        <v>243595</v>
      </c>
      <c r="AA111">
        <f t="shared" si="10"/>
        <v>3</v>
      </c>
    </row>
    <row r="112" spans="1:27" ht="15.75" hidden="1" thickBot="1" x14ac:dyDescent="0.3">
      <c r="A112" s="18"/>
      <c r="B112" s="19" t="s">
        <v>44</v>
      </c>
      <c r="C112" s="20">
        <v>0</v>
      </c>
      <c r="D112" s="20"/>
      <c r="E112" s="20">
        <v>0</v>
      </c>
      <c r="F112" s="20">
        <v>0</v>
      </c>
      <c r="G112" s="20">
        <v>0</v>
      </c>
      <c r="H112" s="20">
        <v>0</v>
      </c>
      <c r="I112" s="20"/>
      <c r="J112" s="20">
        <v>0</v>
      </c>
      <c r="K112" s="20">
        <v>0</v>
      </c>
      <c r="L112" s="20">
        <v>0</v>
      </c>
      <c r="M112" s="20">
        <v>0</v>
      </c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56650</v>
      </c>
      <c r="V112" s="21">
        <f t="shared" si="9"/>
        <v>243595</v>
      </c>
      <c r="W112" s="21">
        <f t="shared" si="7"/>
        <v>300245</v>
      </c>
      <c r="X112" s="20">
        <v>0</v>
      </c>
      <c r="Y112" s="21">
        <f t="shared" si="8"/>
        <v>300245</v>
      </c>
      <c r="AA112">
        <f t="shared" si="10"/>
        <v>4</v>
      </c>
    </row>
    <row r="113" spans="1:27" ht="15.75" hidden="1" thickBot="1" x14ac:dyDescent="0.3">
      <c r="A113" s="18"/>
      <c r="B113" s="19" t="s">
        <v>45</v>
      </c>
      <c r="C113" s="20">
        <v>0</v>
      </c>
      <c r="D113" s="20"/>
      <c r="E113" s="20">
        <v>0</v>
      </c>
      <c r="F113" s="20">
        <v>0</v>
      </c>
      <c r="G113" s="20">
        <v>0</v>
      </c>
      <c r="H113" s="20">
        <v>0</v>
      </c>
      <c r="I113" s="20"/>
      <c r="J113" s="20">
        <v>0</v>
      </c>
      <c r="K113" s="20">
        <v>0</v>
      </c>
      <c r="L113" s="20">
        <v>0</v>
      </c>
      <c r="M113" s="20">
        <v>0</v>
      </c>
      <c r="N113" s="20"/>
      <c r="O113" s="21"/>
      <c r="P113" s="21"/>
      <c r="Q113" s="20">
        <v>0</v>
      </c>
      <c r="R113" s="20">
        <v>0</v>
      </c>
      <c r="S113" s="20">
        <v>56650</v>
      </c>
      <c r="T113" s="20">
        <v>35689</v>
      </c>
      <c r="U113" s="20">
        <f t="shared" si="11"/>
        <v>92339</v>
      </c>
      <c r="V113" s="21">
        <f t="shared" si="9"/>
        <v>300245</v>
      </c>
      <c r="W113" s="21">
        <f t="shared" si="7"/>
        <v>392584</v>
      </c>
      <c r="X113" s="20">
        <v>0</v>
      </c>
      <c r="Y113" s="21">
        <f t="shared" si="8"/>
        <v>392584</v>
      </c>
      <c r="AA113">
        <f t="shared" si="10"/>
        <v>5</v>
      </c>
    </row>
    <row r="114" spans="1:27" ht="15.75" hidden="1" thickBot="1" x14ac:dyDescent="0.3">
      <c r="A114" s="18"/>
      <c r="B114" s="19" t="s">
        <v>46</v>
      </c>
      <c r="C114" s="20">
        <v>0</v>
      </c>
      <c r="D114" s="20"/>
      <c r="E114" s="20">
        <v>0</v>
      </c>
      <c r="F114" s="20">
        <v>0</v>
      </c>
      <c r="G114" s="20">
        <v>0</v>
      </c>
      <c r="H114" s="20">
        <v>0</v>
      </c>
      <c r="I114" s="20"/>
      <c r="J114" s="20">
        <v>0</v>
      </c>
      <c r="K114" s="20">
        <v>0</v>
      </c>
      <c r="L114" s="20">
        <v>0</v>
      </c>
      <c r="M114" s="20">
        <v>0</v>
      </c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56650</v>
      </c>
      <c r="V114" s="21">
        <f t="shared" si="9"/>
        <v>392584</v>
      </c>
      <c r="W114" s="21">
        <f t="shared" si="7"/>
        <v>449234</v>
      </c>
      <c r="X114" s="20">
        <v>449234</v>
      </c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0</v>
      </c>
      <c r="D115" s="20"/>
      <c r="E115" s="20">
        <v>0</v>
      </c>
      <c r="F115" s="20">
        <v>0</v>
      </c>
      <c r="G115" s="20">
        <v>0</v>
      </c>
      <c r="H115" s="20">
        <v>0</v>
      </c>
      <c r="I115" s="20"/>
      <c r="J115" s="20">
        <v>0</v>
      </c>
      <c r="K115" s="20">
        <v>0</v>
      </c>
      <c r="L115" s="20">
        <v>0</v>
      </c>
      <c r="M115" s="20">
        <v>0</v>
      </c>
      <c r="N115" s="20"/>
      <c r="O115" s="21"/>
      <c r="P115" s="21"/>
      <c r="Q115" s="20">
        <v>0</v>
      </c>
      <c r="R115" s="20">
        <v>0</v>
      </c>
      <c r="S115" s="20">
        <v>58859</v>
      </c>
      <c r="T115" s="20">
        <v>44816</v>
      </c>
      <c r="U115" s="20">
        <f t="shared" si="11"/>
        <v>103675</v>
      </c>
      <c r="V115" s="21">
        <f t="shared" si="9"/>
        <v>0</v>
      </c>
      <c r="W115" s="21">
        <f t="shared" si="7"/>
        <v>103675</v>
      </c>
      <c r="X115" s="20">
        <v>0</v>
      </c>
      <c r="Y115" s="21">
        <f t="shared" si="8"/>
        <v>103675</v>
      </c>
      <c r="AA115">
        <f t="shared" si="10"/>
        <v>1</v>
      </c>
    </row>
    <row r="116" spans="1:27" ht="15.75" hidden="1" thickBot="1" x14ac:dyDescent="0.3">
      <c r="A116" s="18"/>
      <c r="B116" s="19" t="s">
        <v>36</v>
      </c>
      <c r="C116" s="20">
        <v>0</v>
      </c>
      <c r="D116" s="20"/>
      <c r="E116" s="20">
        <v>0</v>
      </c>
      <c r="F116" s="20">
        <v>0</v>
      </c>
      <c r="G116" s="20">
        <v>0</v>
      </c>
      <c r="H116" s="20">
        <v>0</v>
      </c>
      <c r="I116" s="20"/>
      <c r="J116" s="20">
        <v>0</v>
      </c>
      <c r="K116" s="20">
        <v>0</v>
      </c>
      <c r="L116" s="20">
        <v>0</v>
      </c>
      <c r="M116" s="20">
        <v>0</v>
      </c>
      <c r="N116" s="20"/>
      <c r="O116" s="21"/>
      <c r="P116" s="21"/>
      <c r="Q116" s="20">
        <v>0</v>
      </c>
      <c r="R116" s="20">
        <v>0</v>
      </c>
      <c r="S116" s="20">
        <v>58859</v>
      </c>
      <c r="T116" s="20">
        <v>44924</v>
      </c>
      <c r="U116" s="20">
        <f t="shared" si="11"/>
        <v>103783</v>
      </c>
      <c r="V116" s="21">
        <f t="shared" si="9"/>
        <v>103675</v>
      </c>
      <c r="W116" s="21">
        <f t="shared" si="7"/>
        <v>207458</v>
      </c>
      <c r="X116" s="20">
        <v>0</v>
      </c>
      <c r="Y116" s="21">
        <f t="shared" si="8"/>
        <v>207458</v>
      </c>
      <c r="AA116">
        <f t="shared" si="10"/>
        <v>2</v>
      </c>
    </row>
    <row r="117" spans="1:27" ht="15.75" hidden="1" thickBot="1" x14ac:dyDescent="0.3">
      <c r="A117" s="18"/>
      <c r="B117" s="19" t="s">
        <v>37</v>
      </c>
      <c r="C117" s="20">
        <v>0</v>
      </c>
      <c r="D117" s="20"/>
      <c r="E117" s="20">
        <v>0</v>
      </c>
      <c r="F117" s="20">
        <v>0</v>
      </c>
      <c r="G117" s="20">
        <v>0</v>
      </c>
      <c r="H117" s="20">
        <v>0</v>
      </c>
      <c r="I117" s="20"/>
      <c r="J117" s="20">
        <v>0</v>
      </c>
      <c r="K117" s="20">
        <v>0</v>
      </c>
      <c r="L117" s="20">
        <v>0</v>
      </c>
      <c r="M117" s="20">
        <v>0</v>
      </c>
      <c r="N117" s="20"/>
      <c r="O117" s="21"/>
      <c r="P117" s="21"/>
      <c r="Q117" s="20">
        <v>0</v>
      </c>
      <c r="R117" s="20">
        <v>0</v>
      </c>
      <c r="S117" s="20">
        <v>58859</v>
      </c>
      <c r="T117" s="20">
        <v>45067</v>
      </c>
      <c r="U117" s="20">
        <f t="shared" si="11"/>
        <v>103926</v>
      </c>
      <c r="V117" s="21">
        <f t="shared" si="9"/>
        <v>207458</v>
      </c>
      <c r="W117" s="21">
        <f t="shared" si="7"/>
        <v>311384</v>
      </c>
      <c r="X117" s="20">
        <v>0</v>
      </c>
      <c r="Y117" s="21">
        <f t="shared" si="8"/>
        <v>311384</v>
      </c>
      <c r="AA117">
        <f t="shared" si="10"/>
        <v>3</v>
      </c>
    </row>
    <row r="118" spans="1:27" ht="15.75" hidden="1" thickBot="1" x14ac:dyDescent="0.3">
      <c r="A118" s="18"/>
      <c r="B118" s="19" t="s">
        <v>38</v>
      </c>
      <c r="C118" s="20">
        <v>0</v>
      </c>
      <c r="D118" s="20"/>
      <c r="E118" s="20">
        <v>0</v>
      </c>
      <c r="F118" s="20">
        <v>0</v>
      </c>
      <c r="G118" s="20">
        <v>0</v>
      </c>
      <c r="H118" s="20">
        <v>0</v>
      </c>
      <c r="I118" s="20"/>
      <c r="J118" s="20">
        <v>0</v>
      </c>
      <c r="K118" s="20">
        <v>0</v>
      </c>
      <c r="L118" s="20">
        <v>0</v>
      </c>
      <c r="M118" s="20">
        <v>0</v>
      </c>
      <c r="N118" s="20"/>
      <c r="O118" s="21"/>
      <c r="P118" s="21"/>
      <c r="Q118" s="20">
        <v>0</v>
      </c>
      <c r="R118" s="20">
        <v>0</v>
      </c>
      <c r="S118" s="20">
        <v>58859</v>
      </c>
      <c r="T118" s="20">
        <v>45182</v>
      </c>
      <c r="U118" s="20">
        <f t="shared" si="11"/>
        <v>104041</v>
      </c>
      <c r="V118" s="21">
        <f t="shared" si="9"/>
        <v>311384</v>
      </c>
      <c r="W118" s="21">
        <f t="shared" si="7"/>
        <v>415425</v>
      </c>
      <c r="X118" s="20">
        <v>0</v>
      </c>
      <c r="Y118" s="21">
        <f t="shared" si="8"/>
        <v>415425</v>
      </c>
      <c r="AA118">
        <f t="shared" si="10"/>
        <v>4</v>
      </c>
    </row>
    <row r="119" spans="1:27" ht="15.75" hidden="1" thickBot="1" x14ac:dyDescent="0.3">
      <c r="A119" s="18"/>
      <c r="B119" s="19" t="s">
        <v>39</v>
      </c>
      <c r="C119" s="20">
        <v>0</v>
      </c>
      <c r="D119" s="20"/>
      <c r="E119" s="20">
        <v>0</v>
      </c>
      <c r="F119" s="20">
        <v>0</v>
      </c>
      <c r="G119" s="20">
        <v>0</v>
      </c>
      <c r="H119" s="20">
        <v>0</v>
      </c>
      <c r="I119" s="20"/>
      <c r="J119" s="20">
        <v>0</v>
      </c>
      <c r="K119" s="20">
        <v>0</v>
      </c>
      <c r="L119" s="20">
        <v>0</v>
      </c>
      <c r="M119" s="20">
        <v>0</v>
      </c>
      <c r="N119" s="20"/>
      <c r="O119" s="21"/>
      <c r="P119" s="21"/>
      <c r="Q119" s="20">
        <v>0</v>
      </c>
      <c r="R119" s="20">
        <v>0</v>
      </c>
      <c r="S119" s="20">
        <v>58859</v>
      </c>
      <c r="T119" s="20">
        <v>45242</v>
      </c>
      <c r="U119" s="20">
        <f t="shared" si="11"/>
        <v>104101</v>
      </c>
      <c r="V119" s="21">
        <f t="shared" si="9"/>
        <v>415425</v>
      </c>
      <c r="W119" s="21">
        <f t="shared" si="7"/>
        <v>519526</v>
      </c>
      <c r="X119" s="20">
        <v>0</v>
      </c>
      <c r="Y119" s="21">
        <f t="shared" si="8"/>
        <v>519526</v>
      </c>
      <c r="AA119">
        <f t="shared" si="10"/>
        <v>5</v>
      </c>
    </row>
    <row r="120" spans="1:27" ht="15.75" hidden="1" thickBot="1" x14ac:dyDescent="0.3">
      <c r="A120" s="18"/>
      <c r="B120" s="19" t="s">
        <v>40</v>
      </c>
      <c r="C120" s="20">
        <v>0</v>
      </c>
      <c r="D120" s="20"/>
      <c r="E120" s="20">
        <v>0</v>
      </c>
      <c r="F120" s="20">
        <v>0</v>
      </c>
      <c r="G120" s="20">
        <v>0</v>
      </c>
      <c r="H120" s="20">
        <v>0</v>
      </c>
      <c r="I120" s="20"/>
      <c r="J120" s="20">
        <v>0</v>
      </c>
      <c r="K120" s="20">
        <v>0</v>
      </c>
      <c r="L120" s="20">
        <v>0</v>
      </c>
      <c r="M120" s="20">
        <v>0</v>
      </c>
      <c r="N120" s="20"/>
      <c r="O120" s="21"/>
      <c r="P120" s="21"/>
      <c r="Q120" s="20">
        <v>0</v>
      </c>
      <c r="R120" s="20">
        <v>0</v>
      </c>
      <c r="S120" s="20">
        <v>58859</v>
      </c>
      <c r="T120" s="20">
        <v>45255</v>
      </c>
      <c r="U120" s="20">
        <f t="shared" si="11"/>
        <v>104114</v>
      </c>
      <c r="V120" s="21">
        <f t="shared" si="9"/>
        <v>519526</v>
      </c>
      <c r="W120" s="21">
        <f t="shared" si="7"/>
        <v>623640</v>
      </c>
      <c r="X120" s="20">
        <v>0</v>
      </c>
      <c r="Y120" s="21">
        <f t="shared" si="8"/>
        <v>623640</v>
      </c>
      <c r="AA120">
        <f t="shared" si="10"/>
        <v>6</v>
      </c>
    </row>
    <row r="121" spans="1:27" ht="15.75" hidden="1" thickBot="1" x14ac:dyDescent="0.3">
      <c r="A121" s="18"/>
      <c r="B121" s="19" t="s">
        <v>41</v>
      </c>
      <c r="C121" s="20">
        <v>0</v>
      </c>
      <c r="D121" s="20"/>
      <c r="E121" s="20">
        <v>0</v>
      </c>
      <c r="F121" s="20">
        <v>0</v>
      </c>
      <c r="G121" s="20">
        <v>0</v>
      </c>
      <c r="H121" s="20">
        <v>0</v>
      </c>
      <c r="I121" s="20"/>
      <c r="J121" s="20">
        <v>0</v>
      </c>
      <c r="K121" s="20">
        <v>0</v>
      </c>
      <c r="L121" s="20">
        <v>0</v>
      </c>
      <c r="M121" s="20">
        <v>0</v>
      </c>
      <c r="N121" s="20"/>
      <c r="O121" s="21"/>
      <c r="P121" s="21"/>
      <c r="Q121" s="20">
        <v>0</v>
      </c>
      <c r="R121" s="20">
        <v>0</v>
      </c>
      <c r="S121" s="20">
        <v>58859</v>
      </c>
      <c r="T121" s="20">
        <v>45158</v>
      </c>
      <c r="U121" s="20">
        <f t="shared" si="11"/>
        <v>104017</v>
      </c>
      <c r="V121" s="21">
        <f t="shared" si="9"/>
        <v>623640</v>
      </c>
      <c r="W121" s="21">
        <f t="shared" si="7"/>
        <v>727657</v>
      </c>
      <c r="X121" s="20">
        <v>0</v>
      </c>
      <c r="Y121" s="21">
        <f t="shared" si="8"/>
        <v>727657</v>
      </c>
      <c r="AA121">
        <f t="shared" si="10"/>
        <v>7</v>
      </c>
    </row>
    <row r="122" spans="1:27" ht="15.75" hidden="1" thickBot="1" x14ac:dyDescent="0.3">
      <c r="A122" s="18"/>
      <c r="B122" s="19" t="s">
        <v>42</v>
      </c>
      <c r="C122" s="20">
        <v>0</v>
      </c>
      <c r="D122" s="20"/>
      <c r="E122" s="20">
        <v>0</v>
      </c>
      <c r="F122" s="20">
        <v>0</v>
      </c>
      <c r="G122" s="20">
        <v>0</v>
      </c>
      <c r="H122" s="20">
        <v>0</v>
      </c>
      <c r="I122" s="20"/>
      <c r="J122" s="20">
        <v>0</v>
      </c>
      <c r="K122" s="20">
        <v>0</v>
      </c>
      <c r="L122" s="20">
        <v>0</v>
      </c>
      <c r="M122" s="20">
        <v>0</v>
      </c>
      <c r="N122" s="20"/>
      <c r="O122" s="21"/>
      <c r="P122" s="21"/>
      <c r="Q122" s="20">
        <v>0</v>
      </c>
      <c r="R122" s="20">
        <v>0</v>
      </c>
      <c r="S122" s="20">
        <v>58859</v>
      </c>
      <c r="T122" s="20">
        <v>45119</v>
      </c>
      <c r="U122" s="20">
        <f t="shared" si="11"/>
        <v>103978</v>
      </c>
      <c r="V122" s="21">
        <f t="shared" si="9"/>
        <v>727657</v>
      </c>
      <c r="W122" s="21">
        <f t="shared" si="7"/>
        <v>831635</v>
      </c>
      <c r="X122" s="20">
        <v>0</v>
      </c>
      <c r="Y122" s="21">
        <f t="shared" si="8"/>
        <v>831635</v>
      </c>
      <c r="AA122">
        <f t="shared" si="10"/>
        <v>8</v>
      </c>
    </row>
    <row r="123" spans="1:27" ht="15.75" hidden="1" thickBot="1" x14ac:dyDescent="0.3">
      <c r="A123" s="18"/>
      <c r="B123" s="19" t="s">
        <v>43</v>
      </c>
      <c r="C123" s="20">
        <v>0</v>
      </c>
      <c r="D123" s="20"/>
      <c r="E123" s="20">
        <v>0</v>
      </c>
      <c r="F123" s="20">
        <v>0</v>
      </c>
      <c r="G123" s="20">
        <v>0</v>
      </c>
      <c r="H123" s="20">
        <v>0</v>
      </c>
      <c r="I123" s="20"/>
      <c r="J123" s="20">
        <v>0</v>
      </c>
      <c r="K123" s="20">
        <v>0</v>
      </c>
      <c r="L123" s="20">
        <v>0</v>
      </c>
      <c r="M123" s="20">
        <v>0</v>
      </c>
      <c r="N123" s="20"/>
      <c r="O123" s="21"/>
      <c r="P123" s="21"/>
      <c r="Q123" s="20">
        <v>0</v>
      </c>
      <c r="R123" s="20">
        <v>0</v>
      </c>
      <c r="S123" s="20">
        <v>58859</v>
      </c>
      <c r="T123" s="20">
        <v>45182</v>
      </c>
      <c r="U123" s="20">
        <f t="shared" si="11"/>
        <v>104041</v>
      </c>
      <c r="V123" s="21">
        <f t="shared" si="9"/>
        <v>831635</v>
      </c>
      <c r="W123" s="21">
        <f t="shared" si="7"/>
        <v>935676</v>
      </c>
      <c r="X123" s="20">
        <v>0</v>
      </c>
      <c r="Y123" s="21">
        <f t="shared" si="8"/>
        <v>935676</v>
      </c>
      <c r="AA123">
        <f t="shared" si="10"/>
        <v>9</v>
      </c>
    </row>
    <row r="124" spans="1:27" ht="15.75" hidden="1" thickBot="1" x14ac:dyDescent="0.3">
      <c r="A124" s="18"/>
      <c r="B124" s="19" t="s">
        <v>44</v>
      </c>
      <c r="C124" s="20">
        <v>0</v>
      </c>
      <c r="D124" s="20"/>
      <c r="E124" s="20">
        <v>0</v>
      </c>
      <c r="F124" s="20">
        <v>0</v>
      </c>
      <c r="G124" s="20">
        <v>0</v>
      </c>
      <c r="H124" s="20">
        <v>0</v>
      </c>
      <c r="I124" s="20"/>
      <c r="J124" s="20">
        <v>0</v>
      </c>
      <c r="K124" s="20">
        <v>0</v>
      </c>
      <c r="L124" s="20">
        <v>0</v>
      </c>
      <c r="M124" s="20">
        <v>0</v>
      </c>
      <c r="N124" s="20"/>
      <c r="O124" s="21"/>
      <c r="P124" s="21"/>
      <c r="Q124" s="20">
        <v>0</v>
      </c>
      <c r="R124" s="20">
        <v>0</v>
      </c>
      <c r="S124" s="20">
        <v>58859</v>
      </c>
      <c r="T124" s="20">
        <v>45466</v>
      </c>
      <c r="U124" s="20">
        <f t="shared" si="11"/>
        <v>104325</v>
      </c>
      <c r="V124" s="21">
        <f t="shared" si="9"/>
        <v>935676</v>
      </c>
      <c r="W124" s="21">
        <f t="shared" si="7"/>
        <v>1040001</v>
      </c>
      <c r="X124" s="20">
        <v>0</v>
      </c>
      <c r="Y124" s="21">
        <f t="shared" si="8"/>
        <v>1040001</v>
      </c>
      <c r="AA124">
        <f t="shared" si="10"/>
        <v>10</v>
      </c>
    </row>
    <row r="125" spans="1:27" ht="15.75" hidden="1" thickBot="1" x14ac:dyDescent="0.3">
      <c r="A125" s="18"/>
      <c r="B125" s="19" t="s">
        <v>45</v>
      </c>
      <c r="C125" s="20">
        <v>0</v>
      </c>
      <c r="D125" s="20"/>
      <c r="E125" s="20">
        <v>0</v>
      </c>
      <c r="F125" s="20">
        <v>0</v>
      </c>
      <c r="G125" s="20">
        <v>0</v>
      </c>
      <c r="H125" s="20">
        <v>0</v>
      </c>
      <c r="I125" s="20"/>
      <c r="J125" s="20">
        <v>0</v>
      </c>
      <c r="K125" s="20">
        <v>0</v>
      </c>
      <c r="L125" s="20">
        <v>0</v>
      </c>
      <c r="M125" s="20">
        <v>0</v>
      </c>
      <c r="N125" s="20"/>
      <c r="O125" s="21"/>
      <c r="P125" s="21"/>
      <c r="Q125" s="20">
        <v>0</v>
      </c>
      <c r="R125" s="20">
        <v>0</v>
      </c>
      <c r="S125" s="20">
        <v>58859</v>
      </c>
      <c r="T125" s="20">
        <v>45762</v>
      </c>
      <c r="U125" s="20">
        <f t="shared" si="11"/>
        <v>104621</v>
      </c>
      <c r="V125" s="21">
        <f t="shared" si="9"/>
        <v>1040001</v>
      </c>
      <c r="W125" s="21">
        <f t="shared" si="7"/>
        <v>1144622</v>
      </c>
      <c r="X125" s="20">
        <v>0</v>
      </c>
      <c r="Y125" s="21">
        <f t="shared" si="8"/>
        <v>1144622</v>
      </c>
      <c r="AA125">
        <f t="shared" si="10"/>
        <v>11</v>
      </c>
    </row>
    <row r="126" spans="1:27" ht="15.75" hidden="1" thickBot="1" x14ac:dyDescent="0.3">
      <c r="A126" s="18"/>
      <c r="B126" s="19" t="s">
        <v>46</v>
      </c>
      <c r="C126" s="20">
        <v>0</v>
      </c>
      <c r="D126" s="20"/>
      <c r="E126" s="20">
        <v>0</v>
      </c>
      <c r="F126" s="20">
        <v>0</v>
      </c>
      <c r="G126" s="20">
        <v>0</v>
      </c>
      <c r="H126" s="20">
        <v>0</v>
      </c>
      <c r="I126" s="20"/>
      <c r="J126" s="20">
        <v>0</v>
      </c>
      <c r="K126" s="20">
        <v>0</v>
      </c>
      <c r="L126" s="20">
        <v>0</v>
      </c>
      <c r="M126" s="20">
        <v>0</v>
      </c>
      <c r="N126" s="20"/>
      <c r="O126" s="21"/>
      <c r="P126" s="21"/>
      <c r="Q126" s="20">
        <v>0</v>
      </c>
      <c r="R126" s="20">
        <v>0</v>
      </c>
      <c r="S126" s="20">
        <v>58859</v>
      </c>
      <c r="T126" s="20">
        <v>45682</v>
      </c>
      <c r="U126" s="20">
        <f t="shared" si="11"/>
        <v>104541</v>
      </c>
      <c r="V126" s="21">
        <f t="shared" si="9"/>
        <v>1144622</v>
      </c>
      <c r="W126" s="21">
        <f t="shared" si="7"/>
        <v>1249163</v>
      </c>
      <c r="X126" s="20">
        <v>0</v>
      </c>
      <c r="Y126" s="21">
        <f t="shared" si="8"/>
        <v>1249163</v>
      </c>
      <c r="AA126">
        <f t="shared" si="10"/>
        <v>12</v>
      </c>
    </row>
    <row r="127" spans="1:27" ht="15.75" hidden="1" thickBot="1" x14ac:dyDescent="0.3">
      <c r="A127" s="18">
        <v>2013</v>
      </c>
      <c r="B127" s="19" t="s">
        <v>35</v>
      </c>
      <c r="C127" s="20">
        <v>0</v>
      </c>
      <c r="D127" s="20"/>
      <c r="E127" s="20">
        <v>0</v>
      </c>
      <c r="F127" s="20"/>
      <c r="G127" s="20">
        <v>0</v>
      </c>
      <c r="H127" s="20">
        <v>0</v>
      </c>
      <c r="I127" s="20"/>
      <c r="J127" s="20">
        <v>0</v>
      </c>
      <c r="K127" s="20"/>
      <c r="L127" s="20">
        <v>0</v>
      </c>
      <c r="M127" s="20">
        <v>0</v>
      </c>
      <c r="N127" s="20"/>
      <c r="O127" s="21"/>
      <c r="P127" s="21"/>
      <c r="Q127" s="20">
        <v>0</v>
      </c>
      <c r="R127" s="20">
        <v>0</v>
      </c>
      <c r="S127" s="20">
        <v>59734</v>
      </c>
      <c r="T127" s="20">
        <v>45615</v>
      </c>
      <c r="U127" s="20">
        <f t="shared" si="11"/>
        <v>105349</v>
      </c>
      <c r="V127" s="21">
        <f t="shared" si="9"/>
        <v>1249163</v>
      </c>
      <c r="W127" s="21">
        <f t="shared" si="7"/>
        <v>1354512</v>
      </c>
      <c r="X127" s="20"/>
      <c r="Y127" s="21">
        <f t="shared" si="8"/>
        <v>1354512</v>
      </c>
      <c r="AA127">
        <f t="shared" si="10"/>
        <v>13</v>
      </c>
    </row>
    <row r="128" spans="1:27" ht="15.75" hidden="1" thickBot="1" x14ac:dyDescent="0.3">
      <c r="A128" s="18"/>
      <c r="B128" s="19" t="s">
        <v>36</v>
      </c>
      <c r="C128" s="20">
        <v>0</v>
      </c>
      <c r="D128" s="20"/>
      <c r="E128" s="20">
        <v>0</v>
      </c>
      <c r="F128" s="20"/>
      <c r="G128" s="20">
        <v>0</v>
      </c>
      <c r="H128" s="20">
        <v>0</v>
      </c>
      <c r="I128" s="20"/>
      <c r="J128" s="20">
        <v>0</v>
      </c>
      <c r="K128" s="20"/>
      <c r="L128" s="20">
        <v>0</v>
      </c>
      <c r="M128" s="20">
        <v>0</v>
      </c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>
        <v>45677</v>
      </c>
      <c r="U128" s="20">
        <f t="shared" si="11"/>
        <v>117699</v>
      </c>
      <c r="V128" s="21">
        <f t="shared" si="9"/>
        <v>1354512</v>
      </c>
      <c r="W128" s="21">
        <f t="shared" si="7"/>
        <v>1472211</v>
      </c>
      <c r="X128" s="20"/>
      <c r="Y128" s="21">
        <f t="shared" si="8"/>
        <v>1472211</v>
      </c>
      <c r="AA128">
        <f t="shared" si="10"/>
        <v>14</v>
      </c>
    </row>
    <row r="129" spans="1:27" ht="15.75" hidden="1" thickBot="1" x14ac:dyDescent="0.3">
      <c r="A129" s="18"/>
      <c r="B129" s="19" t="s">
        <v>37</v>
      </c>
      <c r="C129" s="20">
        <v>0</v>
      </c>
      <c r="D129" s="20"/>
      <c r="E129" s="20">
        <v>0</v>
      </c>
      <c r="F129" s="20"/>
      <c r="G129" s="20">
        <v>0</v>
      </c>
      <c r="H129" s="20">
        <v>0</v>
      </c>
      <c r="I129" s="20"/>
      <c r="J129" s="20">
        <v>0</v>
      </c>
      <c r="K129" s="20"/>
      <c r="L129" s="20">
        <v>0</v>
      </c>
      <c r="M129" s="20">
        <v>0</v>
      </c>
      <c r="N129" s="20"/>
      <c r="O129" s="21"/>
      <c r="P129" s="21"/>
      <c r="Q129" s="20">
        <v>0</v>
      </c>
      <c r="R129" s="20">
        <v>0</v>
      </c>
      <c r="S129" s="20">
        <v>59734</v>
      </c>
      <c r="T129" s="20">
        <v>45739</v>
      </c>
      <c r="U129" s="20">
        <f t="shared" ref="U129:U160" si="12">G129+L129+M129+R129+S129+N129+Q129+T129</f>
        <v>105473</v>
      </c>
      <c r="V129" s="21">
        <f t="shared" si="9"/>
        <v>1472211</v>
      </c>
      <c r="W129" s="21">
        <f t="shared" si="7"/>
        <v>1577684</v>
      </c>
      <c r="X129" s="20"/>
      <c r="Y129" s="21">
        <f t="shared" si="8"/>
        <v>1577684</v>
      </c>
      <c r="AA129">
        <f t="shared" si="10"/>
        <v>15</v>
      </c>
    </row>
    <row r="130" spans="1:27" ht="15.75" hidden="1" thickBot="1" x14ac:dyDescent="0.3">
      <c r="A130" s="18"/>
      <c r="B130" s="19" t="s">
        <v>38</v>
      </c>
      <c r="C130" s="20">
        <v>0</v>
      </c>
      <c r="D130" s="20"/>
      <c r="E130" s="20">
        <v>0</v>
      </c>
      <c r="F130" s="20"/>
      <c r="G130" s="20">
        <v>0</v>
      </c>
      <c r="H130" s="20">
        <v>0</v>
      </c>
      <c r="I130" s="20"/>
      <c r="J130" s="20">
        <v>0</v>
      </c>
      <c r="K130" s="20"/>
      <c r="L130" s="20">
        <v>0</v>
      </c>
      <c r="M130" s="20">
        <v>0</v>
      </c>
      <c r="N130" s="20"/>
      <c r="O130" s="21"/>
      <c r="P130" s="21"/>
      <c r="Q130" s="20">
        <v>0</v>
      </c>
      <c r="R130" s="20">
        <v>0</v>
      </c>
      <c r="S130" s="20">
        <v>59734</v>
      </c>
      <c r="T130" s="20">
        <v>45880</v>
      </c>
      <c r="U130" s="20">
        <f t="shared" si="12"/>
        <v>105614</v>
      </c>
      <c r="V130" s="21">
        <f t="shared" si="9"/>
        <v>1577684</v>
      </c>
      <c r="W130" s="21">
        <f t="shared" si="7"/>
        <v>1683298</v>
      </c>
      <c r="X130" s="20"/>
      <c r="Y130" s="21">
        <f t="shared" si="8"/>
        <v>1683298</v>
      </c>
      <c r="AA130">
        <f t="shared" si="10"/>
        <v>16</v>
      </c>
    </row>
    <row r="131" spans="1:27" ht="15.75" hidden="1" thickBot="1" x14ac:dyDescent="0.3">
      <c r="A131" s="18"/>
      <c r="B131" s="19" t="s">
        <v>39</v>
      </c>
      <c r="C131" s="20">
        <v>0</v>
      </c>
      <c r="D131" s="20"/>
      <c r="E131" s="20">
        <v>0</v>
      </c>
      <c r="F131" s="20"/>
      <c r="G131" s="20">
        <v>0</v>
      </c>
      <c r="H131" s="20">
        <v>0</v>
      </c>
      <c r="I131" s="20"/>
      <c r="J131" s="20">
        <v>0</v>
      </c>
      <c r="K131" s="20"/>
      <c r="L131" s="20">
        <v>0</v>
      </c>
      <c r="M131" s="20">
        <v>0</v>
      </c>
      <c r="N131" s="20"/>
      <c r="O131" s="21"/>
      <c r="P131" s="21"/>
      <c r="Q131" s="20">
        <v>0</v>
      </c>
      <c r="R131" s="20">
        <v>0</v>
      </c>
      <c r="S131" s="20">
        <v>59734</v>
      </c>
      <c r="T131" s="20">
        <v>45705</v>
      </c>
      <c r="U131" s="20">
        <f t="shared" si="12"/>
        <v>105439</v>
      </c>
      <c r="V131" s="21">
        <f t="shared" si="9"/>
        <v>1683298</v>
      </c>
      <c r="W131" s="21">
        <f t="shared" si="7"/>
        <v>1788737</v>
      </c>
      <c r="X131" s="20"/>
      <c r="Y131" s="21">
        <f t="shared" si="8"/>
        <v>1788737</v>
      </c>
      <c r="AA131">
        <f t="shared" si="10"/>
        <v>17</v>
      </c>
    </row>
    <row r="132" spans="1:27" ht="15.75" hidden="1" thickBot="1" x14ac:dyDescent="0.3">
      <c r="A132" s="18"/>
      <c r="B132" s="19" t="s">
        <v>40</v>
      </c>
      <c r="C132" s="20">
        <v>0</v>
      </c>
      <c r="D132" s="20"/>
      <c r="E132" s="20">
        <v>0</v>
      </c>
      <c r="F132" s="20"/>
      <c r="G132" s="20">
        <v>0</v>
      </c>
      <c r="H132" s="20">
        <v>0</v>
      </c>
      <c r="I132" s="20"/>
      <c r="J132" s="20">
        <v>0</v>
      </c>
      <c r="K132" s="20"/>
      <c r="L132" s="20">
        <v>0</v>
      </c>
      <c r="M132" s="20">
        <v>0</v>
      </c>
      <c r="N132" s="20"/>
      <c r="O132" s="21"/>
      <c r="P132" s="21"/>
      <c r="Q132" s="20">
        <v>0</v>
      </c>
      <c r="R132" s="20">
        <v>0</v>
      </c>
      <c r="S132" s="20">
        <v>59734</v>
      </c>
      <c r="T132" s="20">
        <v>45900</v>
      </c>
      <c r="U132" s="20">
        <f t="shared" si="12"/>
        <v>105634</v>
      </c>
      <c r="V132" s="21">
        <f t="shared" si="9"/>
        <v>1788737</v>
      </c>
      <c r="W132" s="21">
        <f t="shared" si="7"/>
        <v>1894371</v>
      </c>
      <c r="X132" s="20"/>
      <c r="Y132" s="21">
        <f t="shared" si="8"/>
        <v>1894371</v>
      </c>
      <c r="AA132">
        <f t="shared" si="10"/>
        <v>18</v>
      </c>
    </row>
    <row r="133" spans="1:27" ht="15.75" hidden="1" thickBot="1" x14ac:dyDescent="0.3">
      <c r="A133" s="18"/>
      <c r="B133" s="19" t="s">
        <v>41</v>
      </c>
      <c r="C133" s="20">
        <v>0</v>
      </c>
      <c r="D133" s="20"/>
      <c r="E133" s="20">
        <v>0</v>
      </c>
      <c r="F133" s="20"/>
      <c r="G133" s="20">
        <v>0</v>
      </c>
      <c r="H133" s="20">
        <v>0</v>
      </c>
      <c r="I133" s="20"/>
      <c r="J133" s="20">
        <v>0</v>
      </c>
      <c r="K133" s="20"/>
      <c r="L133" s="20">
        <v>0</v>
      </c>
      <c r="M133" s="20">
        <v>0</v>
      </c>
      <c r="N133" s="20"/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12"/>
        <v>59734</v>
      </c>
      <c r="V133" s="21">
        <f t="shared" si="9"/>
        <v>1894371</v>
      </c>
      <c r="W133" s="21">
        <f t="shared" si="7"/>
        <v>1954105</v>
      </c>
      <c r="X133" s="20">
        <v>1954105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0</v>
      </c>
      <c r="D134" s="20"/>
      <c r="E134" s="20">
        <v>0</v>
      </c>
      <c r="F134" s="20"/>
      <c r="G134" s="20">
        <v>0</v>
      </c>
      <c r="H134" s="20">
        <v>0</v>
      </c>
      <c r="I134" s="20"/>
      <c r="J134" s="20">
        <v>0</v>
      </c>
      <c r="K134" s="20"/>
      <c r="L134" s="20">
        <v>0</v>
      </c>
      <c r="M134" s="20">
        <v>0</v>
      </c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2"/>
        <v>59734</v>
      </c>
      <c r="V134" s="21">
        <f t="shared" si="9"/>
        <v>0</v>
      </c>
      <c r="W134" s="21">
        <f t="shared" si="7"/>
        <v>59734</v>
      </c>
      <c r="X134" s="20">
        <v>59734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0</v>
      </c>
      <c r="D135" s="20"/>
      <c r="E135" s="20">
        <v>0</v>
      </c>
      <c r="F135" s="20"/>
      <c r="G135" s="20">
        <v>0</v>
      </c>
      <c r="H135" s="20">
        <v>0</v>
      </c>
      <c r="I135" s="20"/>
      <c r="J135" s="20">
        <v>0</v>
      </c>
      <c r="K135" s="20"/>
      <c r="L135" s="20">
        <v>0</v>
      </c>
      <c r="M135" s="20">
        <v>0</v>
      </c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2"/>
        <v>59734</v>
      </c>
      <c r="V135" s="21">
        <f t="shared" si="9"/>
        <v>0</v>
      </c>
      <c r="W135" s="21">
        <f t="shared" si="7"/>
        <v>59734</v>
      </c>
      <c r="X135" s="20">
        <v>59734</v>
      </c>
      <c r="Y135" s="21">
        <f t="shared" si="8"/>
        <v>0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0</v>
      </c>
      <c r="D136" s="20"/>
      <c r="E136" s="20">
        <v>0</v>
      </c>
      <c r="F136" s="20"/>
      <c r="G136" s="20">
        <v>0</v>
      </c>
      <c r="H136" s="20">
        <v>0</v>
      </c>
      <c r="I136" s="20"/>
      <c r="J136" s="20">
        <v>0</v>
      </c>
      <c r="K136" s="20"/>
      <c r="L136" s="20">
        <v>0</v>
      </c>
      <c r="M136" s="20">
        <v>0</v>
      </c>
      <c r="N136" s="20">
        <v>8380</v>
      </c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12"/>
        <v>68114</v>
      </c>
      <c r="V136" s="21">
        <f t="shared" si="9"/>
        <v>0</v>
      </c>
      <c r="W136" s="21">
        <f t="shared" ref="W136:W186" si="13">U136+V136</f>
        <v>68114</v>
      </c>
      <c r="X136" s="20">
        <v>68114</v>
      </c>
      <c r="Y136" s="21">
        <f t="shared" ref="Y136:Y186" si="14">W136-X136</f>
        <v>0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0</v>
      </c>
      <c r="D137" s="20"/>
      <c r="E137" s="20">
        <v>0</v>
      </c>
      <c r="F137" s="20"/>
      <c r="G137" s="20">
        <v>0</v>
      </c>
      <c r="H137" s="20">
        <v>0</v>
      </c>
      <c r="I137" s="20"/>
      <c r="J137" s="20">
        <v>0</v>
      </c>
      <c r="K137" s="20"/>
      <c r="L137" s="20">
        <v>0</v>
      </c>
      <c r="M137" s="20">
        <v>0</v>
      </c>
      <c r="N137" s="20"/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12"/>
        <v>59734</v>
      </c>
      <c r="V137" s="21">
        <f t="shared" ref="V137:V186" si="15">Y136</f>
        <v>0</v>
      </c>
      <c r="W137" s="21">
        <f t="shared" si="13"/>
        <v>59734</v>
      </c>
      <c r="X137" s="20">
        <v>59734</v>
      </c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0</v>
      </c>
      <c r="D138" s="20"/>
      <c r="E138" s="20">
        <v>0</v>
      </c>
      <c r="F138" s="20"/>
      <c r="G138" s="20">
        <v>0</v>
      </c>
      <c r="H138" s="20">
        <v>0</v>
      </c>
      <c r="I138" s="20"/>
      <c r="J138" s="20">
        <v>0</v>
      </c>
      <c r="K138" s="20"/>
      <c r="L138" s="20">
        <v>0</v>
      </c>
      <c r="M138" s="20">
        <v>0</v>
      </c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/>
      <c r="U138" s="20">
        <f t="shared" si="12"/>
        <v>79734</v>
      </c>
      <c r="V138" s="21">
        <f t="shared" si="15"/>
        <v>0</v>
      </c>
      <c r="W138" s="21">
        <f t="shared" si="13"/>
        <v>79734</v>
      </c>
      <c r="X138" s="20">
        <v>79734</v>
      </c>
      <c r="Y138" s="21">
        <f t="shared" si="14"/>
        <v>0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0</v>
      </c>
      <c r="D139" s="20"/>
      <c r="E139" s="20">
        <v>0</v>
      </c>
      <c r="F139" s="20"/>
      <c r="G139" s="20">
        <v>0</v>
      </c>
      <c r="H139" s="20">
        <v>0</v>
      </c>
      <c r="I139" s="20"/>
      <c r="J139" s="20">
        <v>0</v>
      </c>
      <c r="K139" s="20"/>
      <c r="L139" s="20">
        <v>0</v>
      </c>
      <c r="M139" s="20">
        <v>0</v>
      </c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/>
      <c r="U139" s="20">
        <f t="shared" si="12"/>
        <v>66536</v>
      </c>
      <c r="V139" s="21">
        <f t="shared" si="15"/>
        <v>0</v>
      </c>
      <c r="W139" s="21">
        <f t="shared" si="13"/>
        <v>66536</v>
      </c>
      <c r="X139" s="20">
        <v>79734</v>
      </c>
      <c r="Y139" s="21">
        <f t="shared" si="14"/>
        <v>-13198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0</v>
      </c>
      <c r="D140" s="20"/>
      <c r="E140" s="20">
        <v>0</v>
      </c>
      <c r="F140" s="20"/>
      <c r="G140" s="20">
        <v>0</v>
      </c>
      <c r="H140" s="20">
        <v>0</v>
      </c>
      <c r="I140" s="20"/>
      <c r="J140" s="20">
        <v>0</v>
      </c>
      <c r="K140" s="20"/>
      <c r="L140" s="20">
        <v>0</v>
      </c>
      <c r="M140" s="20">
        <v>0</v>
      </c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/>
      <c r="U140" s="20">
        <f t="shared" si="12"/>
        <v>66536</v>
      </c>
      <c r="V140" s="21">
        <f t="shared" si="15"/>
        <v>-13198</v>
      </c>
      <c r="W140" s="21">
        <f t="shared" si="13"/>
        <v>53338</v>
      </c>
      <c r="X140" s="20">
        <v>53338</v>
      </c>
      <c r="Y140" s="21">
        <f t="shared" si="14"/>
        <v>0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0</v>
      </c>
      <c r="D141" s="20"/>
      <c r="E141" s="20">
        <v>0</v>
      </c>
      <c r="F141" s="20"/>
      <c r="G141" s="20">
        <v>0</v>
      </c>
      <c r="H141" s="20">
        <v>0</v>
      </c>
      <c r="I141" s="20"/>
      <c r="J141" s="20">
        <v>0</v>
      </c>
      <c r="K141" s="20"/>
      <c r="L141" s="20">
        <v>0</v>
      </c>
      <c r="M141" s="20">
        <v>0</v>
      </c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12"/>
        <v>66536</v>
      </c>
      <c r="V141" s="21">
        <f t="shared" si="15"/>
        <v>0</v>
      </c>
      <c r="W141" s="21">
        <f t="shared" si="13"/>
        <v>66536</v>
      </c>
      <c r="X141" s="20">
        <v>66536</v>
      </c>
      <c r="Y141" s="21">
        <f t="shared" si="14"/>
        <v>0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0</v>
      </c>
      <c r="D142" s="20">
        <v>3</v>
      </c>
      <c r="E142" s="20">
        <v>3</v>
      </c>
      <c r="F142" s="20">
        <v>146</v>
      </c>
      <c r="G142" s="20">
        <v>438</v>
      </c>
      <c r="H142" s="20">
        <v>6</v>
      </c>
      <c r="I142" s="20">
        <v>6</v>
      </c>
      <c r="J142" s="20">
        <v>0</v>
      </c>
      <c r="K142" s="20"/>
      <c r="L142" s="20">
        <v>0</v>
      </c>
      <c r="M142" s="20">
        <v>0</v>
      </c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/>
      <c r="U142" s="20">
        <f t="shared" si="12"/>
        <v>66974</v>
      </c>
      <c r="V142" s="21">
        <f t="shared" si="15"/>
        <v>0</v>
      </c>
      <c r="W142" s="21">
        <f t="shared" si="13"/>
        <v>66974</v>
      </c>
      <c r="X142" s="20">
        <v>66974</v>
      </c>
      <c r="Y142" s="21">
        <f t="shared" si="14"/>
        <v>0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3</v>
      </c>
      <c r="D143" s="20">
        <v>58</v>
      </c>
      <c r="E143" s="20">
        <v>55</v>
      </c>
      <c r="F143" s="20">
        <v>146</v>
      </c>
      <c r="G143" s="20">
        <v>8030</v>
      </c>
      <c r="H143" s="20">
        <v>6</v>
      </c>
      <c r="I143" s="20">
        <v>9</v>
      </c>
      <c r="J143" s="20">
        <v>3</v>
      </c>
      <c r="K143" s="20">
        <v>360</v>
      </c>
      <c r="L143" s="20">
        <v>1080</v>
      </c>
      <c r="M143" s="20">
        <v>0</v>
      </c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/>
      <c r="U143" s="20">
        <f t="shared" si="12"/>
        <v>75646</v>
      </c>
      <c r="V143" s="21">
        <f t="shared" si="15"/>
        <v>0</v>
      </c>
      <c r="W143" s="21">
        <f t="shared" si="13"/>
        <v>75646</v>
      </c>
      <c r="X143" s="20">
        <v>75646</v>
      </c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58</v>
      </c>
      <c r="D144" s="20">
        <v>164</v>
      </c>
      <c r="E144" s="20">
        <v>106</v>
      </c>
      <c r="F144" s="20">
        <v>146</v>
      </c>
      <c r="G144" s="20">
        <v>15476</v>
      </c>
      <c r="H144" s="20">
        <v>9</v>
      </c>
      <c r="I144" s="20">
        <v>19</v>
      </c>
      <c r="J144" s="20">
        <v>10</v>
      </c>
      <c r="K144" s="20">
        <v>360</v>
      </c>
      <c r="L144" s="20">
        <v>3600</v>
      </c>
      <c r="M144" s="20">
        <v>0</v>
      </c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85612</v>
      </c>
      <c r="V144" s="21">
        <f t="shared" si="15"/>
        <v>0</v>
      </c>
      <c r="W144" s="21">
        <f t="shared" si="13"/>
        <v>85612</v>
      </c>
      <c r="X144" s="20">
        <v>85612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164</v>
      </c>
      <c r="D145" s="20">
        <v>280</v>
      </c>
      <c r="E145" s="20">
        <v>116</v>
      </c>
      <c r="F145" s="20">
        <v>19</v>
      </c>
      <c r="G145" s="20">
        <v>2204</v>
      </c>
      <c r="H145" s="20">
        <v>19</v>
      </c>
      <c r="I145" s="20">
        <v>29</v>
      </c>
      <c r="J145" s="20">
        <v>10</v>
      </c>
      <c r="K145" s="20">
        <v>360</v>
      </c>
      <c r="L145" s="20">
        <v>3600</v>
      </c>
      <c r="M145" s="20">
        <v>0</v>
      </c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2"/>
        <v>72340</v>
      </c>
      <c r="V145" s="21">
        <f t="shared" si="15"/>
        <v>0</v>
      </c>
      <c r="W145" s="21">
        <f t="shared" si="13"/>
        <v>72340</v>
      </c>
      <c r="X145" s="20">
        <v>72340</v>
      </c>
      <c r="Y145" s="21">
        <f t="shared" si="14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280</v>
      </c>
      <c r="D146" s="20">
        <v>363</v>
      </c>
      <c r="E146" s="20">
        <v>83</v>
      </c>
      <c r="F146" s="20">
        <v>20</v>
      </c>
      <c r="G146" s="20">
        <v>1660</v>
      </c>
      <c r="H146" s="20">
        <v>29</v>
      </c>
      <c r="I146" s="20">
        <v>37</v>
      </c>
      <c r="J146" s="20">
        <v>8</v>
      </c>
      <c r="K146" s="20">
        <v>360</v>
      </c>
      <c r="L146" s="20">
        <v>2880</v>
      </c>
      <c r="M146" s="20">
        <v>0</v>
      </c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2"/>
        <v>71076</v>
      </c>
      <c r="V146" s="21">
        <f t="shared" si="15"/>
        <v>0</v>
      </c>
      <c r="W146" s="21">
        <f t="shared" si="13"/>
        <v>71076</v>
      </c>
      <c r="X146" s="20">
        <v>71076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363</v>
      </c>
      <c r="D147" s="20">
        <v>369</v>
      </c>
      <c r="E147" s="20">
        <v>6</v>
      </c>
      <c r="F147" s="20">
        <v>146</v>
      </c>
      <c r="G147" s="20">
        <v>876</v>
      </c>
      <c r="H147" s="20">
        <v>37</v>
      </c>
      <c r="I147" s="20">
        <v>38</v>
      </c>
      <c r="J147" s="20">
        <v>1</v>
      </c>
      <c r="K147" s="20">
        <v>360</v>
      </c>
      <c r="L147" s="20">
        <v>360</v>
      </c>
      <c r="M147" s="20">
        <v>0</v>
      </c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2"/>
        <v>67772</v>
      </c>
      <c r="V147" s="21">
        <f t="shared" si="15"/>
        <v>0</v>
      </c>
      <c r="W147" s="21">
        <f t="shared" si="13"/>
        <v>67772</v>
      </c>
      <c r="X147" s="20">
        <v>67772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369</v>
      </c>
      <c r="D148" s="20">
        <v>369</v>
      </c>
      <c r="E148" s="20">
        <v>0</v>
      </c>
      <c r="F148" s="20">
        <v>0</v>
      </c>
      <c r="G148" s="20">
        <v>0</v>
      </c>
      <c r="H148" s="20">
        <v>38</v>
      </c>
      <c r="I148" s="20">
        <v>38</v>
      </c>
      <c r="J148" s="20">
        <v>0</v>
      </c>
      <c r="K148" s="20"/>
      <c r="L148" s="20">
        <v>0</v>
      </c>
      <c r="M148" s="20">
        <v>0</v>
      </c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2"/>
        <v>66536</v>
      </c>
      <c r="V148" s="21">
        <f t="shared" si="15"/>
        <v>0</v>
      </c>
      <c r="W148" s="21">
        <f t="shared" si="13"/>
        <v>66536</v>
      </c>
      <c r="X148" s="20">
        <v>66536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369</v>
      </c>
      <c r="D149" s="20">
        <v>369</v>
      </c>
      <c r="E149" s="20">
        <v>0</v>
      </c>
      <c r="F149" s="20"/>
      <c r="G149" s="20"/>
      <c r="H149" s="20">
        <v>38</v>
      </c>
      <c r="I149" s="20">
        <v>38</v>
      </c>
      <c r="J149" s="20">
        <v>0</v>
      </c>
      <c r="K149" s="20"/>
      <c r="L149" s="20">
        <v>0</v>
      </c>
      <c r="M149" s="20">
        <v>0</v>
      </c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2"/>
        <v>66536</v>
      </c>
      <c r="V149" s="21">
        <f t="shared" si="15"/>
        <v>0</v>
      </c>
      <c r="W149" s="21">
        <f t="shared" si="13"/>
        <v>66536</v>
      </c>
      <c r="X149" s="20">
        <v>66536</v>
      </c>
      <c r="Y149" s="21">
        <f t="shared" si="14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369</v>
      </c>
      <c r="D150" s="20">
        <v>369</v>
      </c>
      <c r="E150" s="20">
        <v>0</v>
      </c>
      <c r="F150" s="20">
        <v>146</v>
      </c>
      <c r="G150" s="20">
        <v>0</v>
      </c>
      <c r="H150" s="20">
        <v>38</v>
      </c>
      <c r="I150" s="20">
        <v>38</v>
      </c>
      <c r="J150" s="20">
        <v>0</v>
      </c>
      <c r="K150" s="20"/>
      <c r="L150" s="20">
        <v>0</v>
      </c>
      <c r="M150" s="20">
        <v>0</v>
      </c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2"/>
        <v>68536</v>
      </c>
      <c r="V150" s="21">
        <f t="shared" si="15"/>
        <v>0</v>
      </c>
      <c r="W150" s="21">
        <f t="shared" si="13"/>
        <v>68536</v>
      </c>
      <c r="X150" s="20">
        <v>68536</v>
      </c>
      <c r="Y150" s="21">
        <f t="shared" si="14"/>
        <v>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369</v>
      </c>
      <c r="D151" s="20">
        <v>369</v>
      </c>
      <c r="E151" s="20">
        <v>0</v>
      </c>
      <c r="F151" s="20"/>
      <c r="G151" s="20">
        <v>0</v>
      </c>
      <c r="H151" s="20">
        <v>38</v>
      </c>
      <c r="I151" s="20">
        <v>38</v>
      </c>
      <c r="J151" s="20">
        <v>0</v>
      </c>
      <c r="K151" s="20"/>
      <c r="L151" s="20">
        <v>0</v>
      </c>
      <c r="M151" s="20">
        <v>0</v>
      </c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12"/>
        <v>71395</v>
      </c>
      <c r="V151" s="21">
        <f t="shared" si="15"/>
        <v>0</v>
      </c>
      <c r="W151" s="21">
        <f t="shared" si="13"/>
        <v>71395</v>
      </c>
      <c r="X151" s="20">
        <v>71395</v>
      </c>
      <c r="Y151" s="21">
        <f t="shared" si="14"/>
        <v>0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369</v>
      </c>
      <c r="D152" s="20">
        <v>369</v>
      </c>
      <c r="E152" s="20">
        <v>0</v>
      </c>
      <c r="F152" s="20"/>
      <c r="G152" s="20">
        <v>0</v>
      </c>
      <c r="H152" s="20">
        <v>38</v>
      </c>
      <c r="I152" s="20">
        <v>38</v>
      </c>
      <c r="J152" s="20">
        <v>0</v>
      </c>
      <c r="K152" s="20"/>
      <c r="L152" s="20">
        <v>0</v>
      </c>
      <c r="M152" s="20">
        <v>0</v>
      </c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2"/>
        <v>71395</v>
      </c>
      <c r="V152" s="21">
        <f t="shared" si="15"/>
        <v>0</v>
      </c>
      <c r="W152" s="21">
        <f t="shared" si="13"/>
        <v>71395</v>
      </c>
      <c r="X152" s="20">
        <v>71395</v>
      </c>
      <c r="Y152" s="21">
        <f t="shared" si="14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369</v>
      </c>
      <c r="D153" s="20">
        <v>469</v>
      </c>
      <c r="E153" s="20">
        <v>100</v>
      </c>
      <c r="F153" s="20">
        <v>146</v>
      </c>
      <c r="G153" s="20">
        <v>14600</v>
      </c>
      <c r="H153" s="20">
        <v>38</v>
      </c>
      <c r="I153" s="20">
        <v>58</v>
      </c>
      <c r="J153" s="20">
        <v>20</v>
      </c>
      <c r="K153" s="20">
        <v>360</v>
      </c>
      <c r="L153" s="20">
        <v>7200</v>
      </c>
      <c r="M153" s="20">
        <v>0</v>
      </c>
      <c r="N153" s="20">
        <v>11959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2"/>
        <v>98154</v>
      </c>
      <c r="V153" s="21">
        <f t="shared" si="15"/>
        <v>0</v>
      </c>
      <c r="W153" s="21">
        <f t="shared" si="13"/>
        <v>98154</v>
      </c>
      <c r="X153" s="20">
        <v>98154</v>
      </c>
      <c r="Y153" s="21">
        <f t="shared" si="14"/>
        <v>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469</v>
      </c>
      <c r="D154" s="20">
        <v>637</v>
      </c>
      <c r="E154" s="20">
        <v>168</v>
      </c>
      <c r="F154" s="20">
        <v>146</v>
      </c>
      <c r="G154" s="20">
        <v>24528</v>
      </c>
      <c r="H154" s="20">
        <v>58</v>
      </c>
      <c r="I154" s="20">
        <v>96</v>
      </c>
      <c r="J154" s="20">
        <v>38</v>
      </c>
      <c r="K154" s="20">
        <v>360</v>
      </c>
      <c r="L154" s="20">
        <v>13680</v>
      </c>
      <c r="M154" s="20">
        <v>0</v>
      </c>
      <c r="N154" s="20">
        <v>11959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2"/>
        <v>114562</v>
      </c>
      <c r="V154" s="21">
        <f t="shared" si="15"/>
        <v>0</v>
      </c>
      <c r="W154" s="21">
        <f t="shared" si="13"/>
        <v>114562</v>
      </c>
      <c r="X154" s="20">
        <v>114562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637</v>
      </c>
      <c r="D155" s="20">
        <v>791</v>
      </c>
      <c r="E155" s="20">
        <v>154</v>
      </c>
      <c r="F155" s="20">
        <v>146</v>
      </c>
      <c r="G155" s="20">
        <v>22484</v>
      </c>
      <c r="H155" s="20">
        <v>96</v>
      </c>
      <c r="I155" s="20">
        <v>121</v>
      </c>
      <c r="J155" s="20">
        <v>25</v>
      </c>
      <c r="K155" s="20">
        <v>360</v>
      </c>
      <c r="L155" s="20">
        <v>9000</v>
      </c>
      <c r="M155" s="20">
        <v>0</v>
      </c>
      <c r="N155" s="20">
        <v>11959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2"/>
        <v>107838</v>
      </c>
      <c r="V155" s="21">
        <f t="shared" si="15"/>
        <v>0</v>
      </c>
      <c r="W155" s="21">
        <f t="shared" si="13"/>
        <v>107838</v>
      </c>
      <c r="X155" s="20">
        <v>107838</v>
      </c>
      <c r="Y155" s="21">
        <f t="shared" si="14"/>
        <v>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791</v>
      </c>
      <c r="D156" s="20">
        <v>1052</v>
      </c>
      <c r="E156" s="20">
        <v>261</v>
      </c>
      <c r="F156" s="20">
        <v>146</v>
      </c>
      <c r="G156" s="20">
        <v>38106</v>
      </c>
      <c r="H156" s="20">
        <v>121</v>
      </c>
      <c r="I156" s="20">
        <v>150</v>
      </c>
      <c r="J156" s="20">
        <v>29</v>
      </c>
      <c r="K156" s="20">
        <v>360</v>
      </c>
      <c r="L156" s="20">
        <v>10440</v>
      </c>
      <c r="M156" s="20">
        <v>0</v>
      </c>
      <c r="N156" s="20">
        <v>11959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2"/>
        <v>124900</v>
      </c>
      <c r="V156" s="21">
        <f t="shared" si="15"/>
        <v>0</v>
      </c>
      <c r="W156" s="21">
        <f t="shared" si="13"/>
        <v>124900</v>
      </c>
      <c r="X156" s="20">
        <v>124900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1052</v>
      </c>
      <c r="D157" s="20">
        <v>1300</v>
      </c>
      <c r="E157" s="20">
        <v>248</v>
      </c>
      <c r="F157" s="20">
        <v>146</v>
      </c>
      <c r="G157" s="20">
        <v>36208</v>
      </c>
      <c r="H157" s="20">
        <v>150</v>
      </c>
      <c r="I157" s="20">
        <v>165</v>
      </c>
      <c r="J157" s="20">
        <v>15</v>
      </c>
      <c r="K157" s="20">
        <v>360</v>
      </c>
      <c r="L157" s="20">
        <v>5400</v>
      </c>
      <c r="M157" s="20">
        <v>0</v>
      </c>
      <c r="N157" s="20">
        <v>11959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117962</v>
      </c>
      <c r="V157" s="21">
        <f t="shared" si="15"/>
        <v>0</v>
      </c>
      <c r="W157" s="21">
        <f t="shared" si="13"/>
        <v>117962</v>
      </c>
      <c r="X157" s="20">
        <v>117962</v>
      </c>
      <c r="Y157" s="21">
        <f t="shared" si="14"/>
        <v>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1300</v>
      </c>
      <c r="D158" s="20">
        <v>1465</v>
      </c>
      <c r="E158" s="20">
        <v>165</v>
      </c>
      <c r="F158" s="20">
        <v>146</v>
      </c>
      <c r="G158" s="20">
        <v>24090</v>
      </c>
      <c r="H158" s="20">
        <v>165</v>
      </c>
      <c r="I158" s="20">
        <v>175</v>
      </c>
      <c r="J158" s="20">
        <v>10</v>
      </c>
      <c r="K158" s="20">
        <v>360</v>
      </c>
      <c r="L158" s="20">
        <v>3600</v>
      </c>
      <c r="M158" s="20">
        <v>0</v>
      </c>
      <c r="N158" s="20">
        <v>11959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104044</v>
      </c>
      <c r="V158" s="21">
        <f t="shared" si="15"/>
        <v>0</v>
      </c>
      <c r="W158" s="21">
        <f t="shared" si="13"/>
        <v>104044</v>
      </c>
      <c r="X158" s="20">
        <v>104044</v>
      </c>
      <c r="Y158" s="21">
        <f t="shared" si="14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1465</v>
      </c>
      <c r="D159" s="20">
        <v>1593</v>
      </c>
      <c r="E159" s="20">
        <v>128</v>
      </c>
      <c r="F159" s="20">
        <v>146</v>
      </c>
      <c r="G159" s="20">
        <v>18688</v>
      </c>
      <c r="H159" s="20">
        <v>175</v>
      </c>
      <c r="I159" s="20">
        <v>184</v>
      </c>
      <c r="J159" s="20">
        <v>9</v>
      </c>
      <c r="K159" s="20">
        <v>360</v>
      </c>
      <c r="L159" s="20">
        <v>3240</v>
      </c>
      <c r="M159" s="20">
        <v>0</v>
      </c>
      <c r="N159" s="20">
        <v>11959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98282</v>
      </c>
      <c r="V159" s="21">
        <f t="shared" si="15"/>
        <v>0</v>
      </c>
      <c r="W159" s="21">
        <f t="shared" si="13"/>
        <v>98282</v>
      </c>
      <c r="X159" s="20"/>
      <c r="Y159" s="21">
        <f t="shared" si="14"/>
        <v>98282</v>
      </c>
      <c r="AA159">
        <f t="shared" si="16"/>
        <v>1</v>
      </c>
    </row>
    <row r="160" spans="1:27" ht="15.75" hidden="1" thickBot="1" x14ac:dyDescent="0.3">
      <c r="A160" s="18"/>
      <c r="B160" s="19" t="s">
        <v>44</v>
      </c>
      <c r="C160" s="20">
        <v>1593</v>
      </c>
      <c r="D160" s="20">
        <v>2555</v>
      </c>
      <c r="E160" s="20">
        <v>180</v>
      </c>
      <c r="F160" s="20">
        <v>146</v>
      </c>
      <c r="G160" s="20">
        <v>26280</v>
      </c>
      <c r="H160" s="20">
        <v>184</v>
      </c>
      <c r="I160" s="20">
        <v>193</v>
      </c>
      <c r="J160" s="20">
        <v>9</v>
      </c>
      <c r="K160" s="20">
        <v>360</v>
      </c>
      <c r="L160" s="20">
        <v>3240</v>
      </c>
      <c r="M160" s="20">
        <v>0</v>
      </c>
      <c r="N160" s="20">
        <v>11959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si="12"/>
        <v>105874</v>
      </c>
      <c r="V160" s="21">
        <f t="shared" si="15"/>
        <v>98282</v>
      </c>
      <c r="W160" s="21">
        <f t="shared" si="13"/>
        <v>204156</v>
      </c>
      <c r="X160" s="20">
        <v>204156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2555</v>
      </c>
      <c r="D161" s="20">
        <v>2555</v>
      </c>
      <c r="E161" s="20">
        <v>157</v>
      </c>
      <c r="F161" s="20">
        <v>146</v>
      </c>
      <c r="G161" s="20">
        <v>22922</v>
      </c>
      <c r="H161" s="20">
        <v>193</v>
      </c>
      <c r="I161" s="20">
        <v>207</v>
      </c>
      <c r="J161" s="20">
        <v>14</v>
      </c>
      <c r="K161" s="20">
        <v>360</v>
      </c>
      <c r="L161" s="20">
        <v>5040</v>
      </c>
      <c r="M161" s="20">
        <v>0</v>
      </c>
      <c r="N161" s="20">
        <v>11959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ref="U161:U192" si="17">G161+L161+M161+R161+S161+N161+Q161+T161</f>
        <v>104316</v>
      </c>
      <c r="V161" s="21">
        <f t="shared" si="15"/>
        <v>0</v>
      </c>
      <c r="W161" s="21">
        <f t="shared" si="13"/>
        <v>104316</v>
      </c>
      <c r="X161" s="20">
        <v>104316</v>
      </c>
      <c r="Y161" s="21">
        <f t="shared" si="14"/>
        <v>0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2555</v>
      </c>
      <c r="D162" s="20">
        <v>0</v>
      </c>
      <c r="E162" s="20"/>
      <c r="F162" s="20">
        <v>146</v>
      </c>
      <c r="G162" s="20">
        <v>0</v>
      </c>
      <c r="H162" s="20">
        <v>207</v>
      </c>
      <c r="I162" s="20">
        <v>233</v>
      </c>
      <c r="J162" s="20">
        <v>26</v>
      </c>
      <c r="K162" s="20">
        <v>360</v>
      </c>
      <c r="L162" s="20">
        <v>9360</v>
      </c>
      <c r="M162" s="20">
        <v>0</v>
      </c>
      <c r="N162" s="20">
        <v>11665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si="17"/>
        <v>85420</v>
      </c>
      <c r="V162" s="21">
        <f t="shared" si="15"/>
        <v>0</v>
      </c>
      <c r="W162" s="21">
        <f t="shared" si="13"/>
        <v>85420</v>
      </c>
      <c r="X162" s="20">
        <v>85420</v>
      </c>
      <c r="Y162" s="21">
        <f t="shared" si="14"/>
        <v>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0</v>
      </c>
      <c r="D163" s="20">
        <v>20</v>
      </c>
      <c r="E163" s="20">
        <v>175</v>
      </c>
      <c r="F163" s="20">
        <v>146</v>
      </c>
      <c r="G163" s="20">
        <v>25550</v>
      </c>
      <c r="H163" s="20">
        <v>233</v>
      </c>
      <c r="I163" s="20">
        <v>240</v>
      </c>
      <c r="J163" s="20">
        <v>7</v>
      </c>
      <c r="K163" s="20">
        <v>360</v>
      </c>
      <c r="L163" s="20">
        <v>2520</v>
      </c>
      <c r="M163" s="20">
        <v>0</v>
      </c>
      <c r="N163" s="20">
        <v>11665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114130</v>
      </c>
      <c r="V163" s="21">
        <f t="shared" si="15"/>
        <v>0</v>
      </c>
      <c r="W163" s="21">
        <f t="shared" si="13"/>
        <v>114130</v>
      </c>
      <c r="X163" s="20">
        <v>114130</v>
      </c>
      <c r="Y163" s="21">
        <f t="shared" si="14"/>
        <v>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20</v>
      </c>
      <c r="D164" s="20">
        <v>28</v>
      </c>
      <c r="E164" s="20">
        <v>8</v>
      </c>
      <c r="F164" s="20">
        <v>146</v>
      </c>
      <c r="G164" s="20">
        <v>1168</v>
      </c>
      <c r="H164" s="20">
        <v>240</v>
      </c>
      <c r="I164" s="20">
        <v>247</v>
      </c>
      <c r="J164" s="20">
        <v>7</v>
      </c>
      <c r="K164" s="20">
        <v>360</v>
      </c>
      <c r="L164" s="20">
        <v>2520</v>
      </c>
      <c r="M164" s="20">
        <v>0</v>
      </c>
      <c r="N164" s="20">
        <v>11665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89748</v>
      </c>
      <c r="V164" s="21">
        <f t="shared" si="15"/>
        <v>0</v>
      </c>
      <c r="W164" s="21">
        <f t="shared" si="13"/>
        <v>89748</v>
      </c>
      <c r="X164" s="20">
        <v>89748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28</v>
      </c>
      <c r="D165" s="20">
        <v>64</v>
      </c>
      <c r="E165" s="20">
        <v>36</v>
      </c>
      <c r="F165" s="20">
        <v>146</v>
      </c>
      <c r="G165" s="20">
        <v>5256</v>
      </c>
      <c r="H165" s="20">
        <v>247</v>
      </c>
      <c r="I165" s="20">
        <v>256</v>
      </c>
      <c r="J165" s="20">
        <v>9</v>
      </c>
      <c r="K165" s="20">
        <v>360</v>
      </c>
      <c r="L165" s="20">
        <v>3240</v>
      </c>
      <c r="M165" s="20">
        <v>0</v>
      </c>
      <c r="N165" s="20">
        <v>11665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7"/>
        <v>94556</v>
      </c>
      <c r="V165" s="21">
        <f t="shared" si="15"/>
        <v>0</v>
      </c>
      <c r="W165" s="21">
        <f t="shared" si="13"/>
        <v>94556</v>
      </c>
      <c r="X165" s="20">
        <v>94556</v>
      </c>
      <c r="Y165" s="21">
        <f t="shared" si="14"/>
        <v>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64</v>
      </c>
      <c r="D166" s="20">
        <v>102</v>
      </c>
      <c r="E166" s="20">
        <v>38</v>
      </c>
      <c r="F166" s="20">
        <v>146</v>
      </c>
      <c r="G166" s="20">
        <v>5548</v>
      </c>
      <c r="H166" s="20">
        <v>256</v>
      </c>
      <c r="I166" s="20">
        <v>256</v>
      </c>
      <c r="J166" s="20">
        <v>0</v>
      </c>
      <c r="K166" s="20">
        <v>360</v>
      </c>
      <c r="L166" s="20">
        <v>0</v>
      </c>
      <c r="M166" s="20">
        <v>0</v>
      </c>
      <c r="N166" s="20">
        <v>11709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17"/>
        <v>91652</v>
      </c>
      <c r="V166" s="21">
        <f t="shared" si="15"/>
        <v>0</v>
      </c>
      <c r="W166" s="21">
        <f t="shared" si="13"/>
        <v>91652</v>
      </c>
      <c r="X166" s="20">
        <v>91652</v>
      </c>
      <c r="Y166" s="21">
        <f t="shared" si="14"/>
        <v>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102</v>
      </c>
      <c r="D167" s="20">
        <v>160</v>
      </c>
      <c r="E167" s="20">
        <v>58</v>
      </c>
      <c r="F167" s="20">
        <v>146</v>
      </c>
      <c r="G167" s="20">
        <v>8468</v>
      </c>
      <c r="H167" s="20">
        <v>256</v>
      </c>
      <c r="I167" s="20">
        <v>259</v>
      </c>
      <c r="J167" s="20">
        <v>3</v>
      </c>
      <c r="K167" s="20">
        <v>360</v>
      </c>
      <c r="L167" s="20">
        <v>1080</v>
      </c>
      <c r="M167" s="20">
        <v>0</v>
      </c>
      <c r="N167" s="20">
        <v>11709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95652</v>
      </c>
      <c r="V167" s="21">
        <f t="shared" si="15"/>
        <v>0</v>
      </c>
      <c r="W167" s="21">
        <f t="shared" si="13"/>
        <v>95652</v>
      </c>
      <c r="X167" s="20">
        <v>95652</v>
      </c>
      <c r="Y167" s="21">
        <f t="shared" si="14"/>
        <v>0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160</v>
      </c>
      <c r="D168" s="20">
        <v>204</v>
      </c>
      <c r="E168" s="20">
        <v>44</v>
      </c>
      <c r="F168" s="20">
        <v>146</v>
      </c>
      <c r="G168" s="20">
        <v>6424</v>
      </c>
      <c r="H168" s="20">
        <v>259</v>
      </c>
      <c r="I168" s="20">
        <v>261</v>
      </c>
      <c r="J168" s="20">
        <v>2</v>
      </c>
      <c r="K168" s="20">
        <v>360</v>
      </c>
      <c r="L168" s="20">
        <v>720</v>
      </c>
      <c r="M168" s="20">
        <v>0</v>
      </c>
      <c r="N168" s="20">
        <v>11709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93248</v>
      </c>
      <c r="V168" s="21">
        <f t="shared" si="15"/>
        <v>0</v>
      </c>
      <c r="W168" s="21">
        <f t="shared" si="13"/>
        <v>93248</v>
      </c>
      <c r="X168" s="20">
        <v>93248</v>
      </c>
      <c r="Y168" s="21">
        <f t="shared" si="14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204</v>
      </c>
      <c r="D169" s="20">
        <v>365</v>
      </c>
      <c r="E169" s="20">
        <v>161</v>
      </c>
      <c r="F169" s="20">
        <v>146</v>
      </c>
      <c r="G169" s="20">
        <v>23506</v>
      </c>
      <c r="H169" s="20">
        <v>261</v>
      </c>
      <c r="I169" s="20">
        <v>273</v>
      </c>
      <c r="J169" s="20">
        <v>12</v>
      </c>
      <c r="K169" s="20">
        <v>360</v>
      </c>
      <c r="L169" s="20">
        <v>4320</v>
      </c>
      <c r="M169" s="20">
        <v>0</v>
      </c>
      <c r="N169" s="20">
        <v>11315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113536</v>
      </c>
      <c r="V169" s="21">
        <f t="shared" si="15"/>
        <v>0</v>
      </c>
      <c r="W169" s="21">
        <f t="shared" si="13"/>
        <v>113536</v>
      </c>
      <c r="X169" s="20">
        <v>113536</v>
      </c>
      <c r="Y169" s="21">
        <f t="shared" si="14"/>
        <v>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365</v>
      </c>
      <c r="D170" s="20">
        <v>517</v>
      </c>
      <c r="E170" s="20">
        <v>152</v>
      </c>
      <c r="F170" s="20">
        <v>146</v>
      </c>
      <c r="G170" s="20">
        <v>22192</v>
      </c>
      <c r="H170" s="20">
        <v>273</v>
      </c>
      <c r="I170" s="20">
        <v>285</v>
      </c>
      <c r="J170" s="20">
        <v>12</v>
      </c>
      <c r="K170" s="20">
        <v>360</v>
      </c>
      <c r="L170" s="20">
        <v>4320</v>
      </c>
      <c r="M170" s="20">
        <v>0</v>
      </c>
      <c r="N170" s="20">
        <v>11315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112222</v>
      </c>
      <c r="V170" s="21">
        <f t="shared" si="15"/>
        <v>0</v>
      </c>
      <c r="W170" s="21">
        <f t="shared" si="13"/>
        <v>112222</v>
      </c>
      <c r="X170" s="20">
        <v>112222</v>
      </c>
      <c r="Y170" s="21">
        <f t="shared" si="14"/>
        <v>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517</v>
      </c>
      <c r="D171" s="20">
        <v>670</v>
      </c>
      <c r="E171" s="20">
        <v>153</v>
      </c>
      <c r="F171" s="20">
        <v>146</v>
      </c>
      <c r="G171" s="20">
        <v>22338</v>
      </c>
      <c r="H171" s="20">
        <v>285</v>
      </c>
      <c r="I171" s="20">
        <v>299</v>
      </c>
      <c r="J171" s="20">
        <v>14</v>
      </c>
      <c r="K171" s="20">
        <v>360</v>
      </c>
      <c r="L171" s="20">
        <v>5040</v>
      </c>
      <c r="M171" s="20">
        <v>0</v>
      </c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108773</v>
      </c>
      <c r="V171" s="21">
        <f t="shared" si="15"/>
        <v>0</v>
      </c>
      <c r="W171" s="21">
        <f t="shared" si="13"/>
        <v>108773</v>
      </c>
      <c r="X171" s="20">
        <v>108773</v>
      </c>
      <c r="Y171" s="21">
        <f t="shared" si="14"/>
        <v>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670</v>
      </c>
      <c r="D172" s="20">
        <v>824</v>
      </c>
      <c r="E172" s="20">
        <v>154</v>
      </c>
      <c r="F172" s="20">
        <v>146</v>
      </c>
      <c r="G172" s="20">
        <v>22484</v>
      </c>
      <c r="H172" s="20">
        <v>299</v>
      </c>
      <c r="I172" s="20">
        <v>307</v>
      </c>
      <c r="J172" s="20">
        <v>8</v>
      </c>
      <c r="K172" s="20">
        <v>360</v>
      </c>
      <c r="L172" s="20">
        <v>2880</v>
      </c>
      <c r="M172" s="20">
        <v>0</v>
      </c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106759</v>
      </c>
      <c r="V172" s="21">
        <f t="shared" si="15"/>
        <v>0</v>
      </c>
      <c r="W172" s="21">
        <f t="shared" si="13"/>
        <v>106759</v>
      </c>
      <c r="X172" s="20">
        <v>106759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824</v>
      </c>
      <c r="D173" s="20">
        <v>960</v>
      </c>
      <c r="E173" s="20">
        <v>136</v>
      </c>
      <c r="F173" s="20">
        <v>146</v>
      </c>
      <c r="G173" s="20">
        <v>19856</v>
      </c>
      <c r="H173" s="20">
        <v>307</v>
      </c>
      <c r="I173" s="20">
        <v>315</v>
      </c>
      <c r="J173" s="20">
        <v>8</v>
      </c>
      <c r="K173" s="20">
        <v>360</v>
      </c>
      <c r="L173" s="20">
        <v>2880</v>
      </c>
      <c r="M173" s="20">
        <v>0</v>
      </c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104131</v>
      </c>
      <c r="V173" s="21">
        <f t="shared" si="15"/>
        <v>0</v>
      </c>
      <c r="W173" s="21">
        <f t="shared" si="13"/>
        <v>104131</v>
      </c>
      <c r="X173" s="20">
        <v>104131</v>
      </c>
      <c r="Y173" s="21">
        <f t="shared" si="14"/>
        <v>0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960</v>
      </c>
      <c r="D174" s="20">
        <v>1438</v>
      </c>
      <c r="E174" s="20">
        <v>478</v>
      </c>
      <c r="F174" s="20">
        <v>146</v>
      </c>
      <c r="G174" s="20">
        <v>69788</v>
      </c>
      <c r="H174" s="20">
        <v>315</v>
      </c>
      <c r="I174" s="20">
        <v>326</v>
      </c>
      <c r="J174" s="20">
        <v>11</v>
      </c>
      <c r="K174" s="20">
        <v>360</v>
      </c>
      <c r="L174" s="20">
        <v>3960</v>
      </c>
      <c r="M174" s="20">
        <v>0</v>
      </c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155143</v>
      </c>
      <c r="V174" s="21">
        <f t="shared" si="15"/>
        <v>0</v>
      </c>
      <c r="W174" s="21">
        <f t="shared" si="13"/>
        <v>155143</v>
      </c>
      <c r="X174" s="20">
        <v>155143</v>
      </c>
      <c r="Y174" s="21">
        <f t="shared" si="14"/>
        <v>0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39">
        <v>1438</v>
      </c>
      <c r="D175" s="39">
        <v>1867</v>
      </c>
      <c r="E175" s="39">
        <v>429</v>
      </c>
      <c r="F175" s="39">
        <v>146</v>
      </c>
      <c r="G175" s="69">
        <v>62634</v>
      </c>
      <c r="H175" s="39">
        <v>326</v>
      </c>
      <c r="I175" s="40">
        <v>342</v>
      </c>
      <c r="J175" s="39">
        <v>16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8944</v>
      </c>
      <c r="M175" s="69">
        <v>3731</v>
      </c>
      <c r="N175" s="69">
        <v>7000</v>
      </c>
      <c r="O175" s="41"/>
      <c r="P175" s="41"/>
      <c r="Q175" s="69">
        <v>0</v>
      </c>
      <c r="R175" s="69">
        <v>0</v>
      </c>
      <c r="S175" s="69">
        <v>76410</v>
      </c>
      <c r="T175" s="69"/>
      <c r="U175" s="69">
        <f t="shared" si="17"/>
        <v>158719</v>
      </c>
      <c r="V175" s="41">
        <f t="shared" si="15"/>
        <v>0</v>
      </c>
      <c r="W175" s="41">
        <f t="shared" si="13"/>
        <v>158719</v>
      </c>
      <c r="X175" s="42">
        <v>158719</v>
      </c>
      <c r="Y175" s="41">
        <f t="shared" si="14"/>
        <v>0</v>
      </c>
      <c r="AA175">
        <f t="shared" si="16"/>
        <v>0</v>
      </c>
    </row>
    <row r="176" spans="1:27" hidden="1" x14ac:dyDescent="0.25">
      <c r="A176" s="18"/>
      <c r="B176" s="43" t="s">
        <v>36</v>
      </c>
      <c r="C176" s="44">
        <v>1867</v>
      </c>
      <c r="D176" s="44">
        <v>2107</v>
      </c>
      <c r="E176" s="44">
        <v>240</v>
      </c>
      <c r="F176" s="44">
        <v>146</v>
      </c>
      <c r="G176" s="70">
        <v>35040</v>
      </c>
      <c r="H176" s="44">
        <v>342</v>
      </c>
      <c r="I176" s="45">
        <v>377</v>
      </c>
      <c r="J176" s="44">
        <v>35</v>
      </c>
      <c r="K176" s="44">
        <f>IF(J176&lt;=120,559,IF(AND(J176&gt;=121,J176&lt;=150),739,IF(AND(J176&gt;=151,J176&lt;=200),1279,IF(J176&gt;=201,2359,))))</f>
        <v>559</v>
      </c>
      <c r="L176" s="70">
        <f t="shared" ref="L176:L186" si="18">IF(K176=559,K176*J176,IF(K176=739,120*559+(J176-120)*739,IF(K176=1279,120*559+30*739+(J176-150)*1279,IF(K176=2359,120*559+30*739+50*1279+(J176-200)*2359,))))</f>
        <v>19565</v>
      </c>
      <c r="M176" s="70">
        <v>3731</v>
      </c>
      <c r="N176" s="70">
        <v>7000</v>
      </c>
      <c r="O176" s="46"/>
      <c r="P176" s="46"/>
      <c r="Q176" s="70">
        <v>0</v>
      </c>
      <c r="R176" s="70">
        <v>0</v>
      </c>
      <c r="S176" s="70">
        <v>76410</v>
      </c>
      <c r="T176" s="70"/>
      <c r="U176" s="70">
        <f t="shared" si="17"/>
        <v>141746</v>
      </c>
      <c r="V176" s="46">
        <f t="shared" si="15"/>
        <v>0</v>
      </c>
      <c r="W176" s="46">
        <f t="shared" si="13"/>
        <v>141746</v>
      </c>
      <c r="X176" s="47">
        <v>141746</v>
      </c>
      <c r="Y176" s="46">
        <f t="shared" si="14"/>
        <v>0</v>
      </c>
      <c r="AA176">
        <f t="shared" si="16"/>
        <v>0</v>
      </c>
    </row>
    <row r="177" spans="1:27" hidden="1" x14ac:dyDescent="0.25">
      <c r="A177" s="18"/>
      <c r="B177" s="43" t="s">
        <v>37</v>
      </c>
      <c r="C177" s="44">
        <v>2107</v>
      </c>
      <c r="D177" s="44">
        <v>2310</v>
      </c>
      <c r="E177" s="44">
        <v>203</v>
      </c>
      <c r="F177" s="44">
        <v>146</v>
      </c>
      <c r="G177" s="70">
        <v>29638</v>
      </c>
      <c r="H177" s="44">
        <v>377</v>
      </c>
      <c r="I177" s="45">
        <v>385</v>
      </c>
      <c r="J177" s="44">
        <v>8</v>
      </c>
      <c r="K177" s="44">
        <f t="shared" ref="K177:K182" si="19">IF(J177&lt;=120,559,IF(AND(J177&gt;=121,J177&lt;=150),739,IF(AND(J177&gt;=151,J177&lt;=200),1279,IF(J177&gt;=201,2359,))))</f>
        <v>559</v>
      </c>
      <c r="L177" s="70">
        <f t="shared" si="18"/>
        <v>4472</v>
      </c>
      <c r="M177" s="70">
        <v>3731</v>
      </c>
      <c r="N177" s="70">
        <v>7000</v>
      </c>
      <c r="O177" s="46"/>
      <c r="P177" s="46"/>
      <c r="Q177" s="70">
        <v>0</v>
      </c>
      <c r="R177" s="70">
        <v>0</v>
      </c>
      <c r="S177" s="70">
        <v>76410</v>
      </c>
      <c r="T177" s="70"/>
      <c r="U177" s="70">
        <f t="shared" si="17"/>
        <v>121251</v>
      </c>
      <c r="V177" s="46">
        <f t="shared" si="15"/>
        <v>0</v>
      </c>
      <c r="W177" s="46">
        <f t="shared" si="13"/>
        <v>121251</v>
      </c>
      <c r="X177" s="47">
        <v>117520</v>
      </c>
      <c r="Y177" s="46">
        <f t="shared" si="14"/>
        <v>3731</v>
      </c>
      <c r="AA177">
        <f t="shared" si="16"/>
        <v>0</v>
      </c>
    </row>
    <row r="178" spans="1:27" hidden="1" x14ac:dyDescent="0.25">
      <c r="A178" s="18"/>
      <c r="B178" s="43" t="s">
        <v>38</v>
      </c>
      <c r="C178" s="44">
        <v>2310</v>
      </c>
      <c r="D178" s="44">
        <v>2467</v>
      </c>
      <c r="E178" s="44">
        <v>157</v>
      </c>
      <c r="F178" s="44">
        <v>146</v>
      </c>
      <c r="G178" s="70">
        <v>22922</v>
      </c>
      <c r="H178" s="44">
        <v>385</v>
      </c>
      <c r="I178" s="45">
        <v>392</v>
      </c>
      <c r="J178" s="44">
        <v>7</v>
      </c>
      <c r="K178" s="44">
        <f t="shared" si="19"/>
        <v>559</v>
      </c>
      <c r="L178" s="70">
        <f t="shared" si="18"/>
        <v>3913</v>
      </c>
      <c r="M178" s="70">
        <v>3731</v>
      </c>
      <c r="N178" s="70">
        <v>7000</v>
      </c>
      <c r="O178" s="46"/>
      <c r="P178" s="46"/>
      <c r="Q178" s="70">
        <v>0</v>
      </c>
      <c r="R178" s="70">
        <v>0</v>
      </c>
      <c r="S178" s="70">
        <v>76410</v>
      </c>
      <c r="T178" s="70"/>
      <c r="U178" s="70">
        <f t="shared" si="17"/>
        <v>113976</v>
      </c>
      <c r="V178" s="46">
        <f t="shared" si="15"/>
        <v>3731</v>
      </c>
      <c r="W178" s="46">
        <f t="shared" si="13"/>
        <v>117707</v>
      </c>
      <c r="X178" s="47">
        <v>117707</v>
      </c>
      <c r="Y178" s="46">
        <f t="shared" si="14"/>
        <v>0</v>
      </c>
      <c r="AA178">
        <f t="shared" si="16"/>
        <v>0</v>
      </c>
    </row>
    <row r="179" spans="1:27" hidden="1" x14ac:dyDescent="0.25">
      <c r="A179" s="18"/>
      <c r="B179" s="43" t="s">
        <v>39</v>
      </c>
      <c r="C179" s="44">
        <v>2467</v>
      </c>
      <c r="D179" s="44">
        <v>2623</v>
      </c>
      <c r="E179" s="44">
        <v>156</v>
      </c>
      <c r="F179" s="44">
        <v>146</v>
      </c>
      <c r="G179" s="70">
        <v>22776</v>
      </c>
      <c r="H179" s="44">
        <v>392</v>
      </c>
      <c r="I179" s="45">
        <v>395</v>
      </c>
      <c r="J179" s="44">
        <v>3</v>
      </c>
      <c r="K179" s="44">
        <f t="shared" si="19"/>
        <v>559</v>
      </c>
      <c r="L179" s="70">
        <f t="shared" si="18"/>
        <v>1677</v>
      </c>
      <c r="M179" s="70">
        <v>3731</v>
      </c>
      <c r="N179" s="70">
        <v>7000</v>
      </c>
      <c r="O179" s="46"/>
      <c r="P179" s="46"/>
      <c r="Q179" s="70">
        <v>0</v>
      </c>
      <c r="R179" s="70">
        <v>0</v>
      </c>
      <c r="S179" s="70">
        <v>76410</v>
      </c>
      <c r="T179" s="70"/>
      <c r="U179" s="70">
        <f t="shared" si="17"/>
        <v>111594</v>
      </c>
      <c r="V179" s="46">
        <f t="shared" si="15"/>
        <v>0</v>
      </c>
      <c r="W179" s="46">
        <f t="shared" si="13"/>
        <v>111594</v>
      </c>
      <c r="X179" s="47">
        <v>111594</v>
      </c>
      <c r="Y179" s="46">
        <f t="shared" si="14"/>
        <v>0</v>
      </c>
      <c r="AA179">
        <f t="shared" si="16"/>
        <v>0</v>
      </c>
    </row>
    <row r="180" spans="1:27" hidden="1" x14ac:dyDescent="0.25">
      <c r="A180" s="18"/>
      <c r="B180" s="43" t="s">
        <v>40</v>
      </c>
      <c r="C180" s="44">
        <v>2623</v>
      </c>
      <c r="D180" s="44">
        <v>2784</v>
      </c>
      <c r="E180" s="44">
        <v>161</v>
      </c>
      <c r="F180" s="44">
        <v>146</v>
      </c>
      <c r="G180" s="70">
        <v>23506</v>
      </c>
      <c r="H180" s="44">
        <v>395</v>
      </c>
      <c r="I180" s="45">
        <v>398</v>
      </c>
      <c r="J180" s="44">
        <v>3</v>
      </c>
      <c r="K180" s="44">
        <f t="shared" si="19"/>
        <v>559</v>
      </c>
      <c r="L180" s="70">
        <f t="shared" si="18"/>
        <v>1677</v>
      </c>
      <c r="M180" s="70">
        <v>3731</v>
      </c>
      <c r="N180" s="70">
        <v>7000</v>
      </c>
      <c r="O180" s="46"/>
      <c r="P180" s="46"/>
      <c r="Q180" s="70">
        <v>0</v>
      </c>
      <c r="R180" s="70">
        <v>0</v>
      </c>
      <c r="S180" s="70">
        <v>76410</v>
      </c>
      <c r="T180" s="70"/>
      <c r="U180" s="70">
        <f t="shared" si="17"/>
        <v>112324</v>
      </c>
      <c r="V180" s="46">
        <f t="shared" si="15"/>
        <v>0</v>
      </c>
      <c r="W180" s="46">
        <f t="shared" si="13"/>
        <v>112324</v>
      </c>
      <c r="X180" s="47">
        <v>112323</v>
      </c>
      <c r="Y180" s="46">
        <f t="shared" si="14"/>
        <v>1</v>
      </c>
      <c r="AA180">
        <f t="shared" si="16"/>
        <v>0</v>
      </c>
    </row>
    <row r="181" spans="1:27" hidden="1" x14ac:dyDescent="0.25">
      <c r="A181" s="18"/>
      <c r="B181" s="43" t="s">
        <v>41</v>
      </c>
      <c r="C181" s="44">
        <v>2784</v>
      </c>
      <c r="D181" s="44">
        <v>2984</v>
      </c>
      <c r="E181" s="44">
        <v>200</v>
      </c>
      <c r="F181" s="44">
        <v>146</v>
      </c>
      <c r="G181" s="70">
        <v>29200</v>
      </c>
      <c r="H181" s="44">
        <v>398</v>
      </c>
      <c r="I181" s="45">
        <v>406</v>
      </c>
      <c r="J181" s="44">
        <v>8</v>
      </c>
      <c r="K181" s="44">
        <f t="shared" si="19"/>
        <v>559</v>
      </c>
      <c r="L181" s="70">
        <f t="shared" si="18"/>
        <v>4472</v>
      </c>
      <c r="M181" s="70">
        <v>3731</v>
      </c>
      <c r="N181" s="70">
        <v>7000</v>
      </c>
      <c r="O181" s="46"/>
      <c r="P181" s="46"/>
      <c r="Q181" s="70">
        <v>0</v>
      </c>
      <c r="R181" s="70">
        <v>0</v>
      </c>
      <c r="S181" s="70">
        <v>76410</v>
      </c>
      <c r="T181" s="70"/>
      <c r="U181" s="70">
        <f t="shared" si="17"/>
        <v>120813</v>
      </c>
      <c r="V181" s="46">
        <f t="shared" si="15"/>
        <v>1</v>
      </c>
      <c r="W181" s="46">
        <f t="shared" si="13"/>
        <v>120814</v>
      </c>
      <c r="X181" s="47">
        <v>120814</v>
      </c>
      <c r="Y181" s="46">
        <f t="shared" si="14"/>
        <v>0</v>
      </c>
      <c r="AA181">
        <f t="shared" si="16"/>
        <v>0</v>
      </c>
    </row>
    <row r="182" spans="1:27" hidden="1" x14ac:dyDescent="0.25">
      <c r="A182" s="18"/>
      <c r="B182" s="43" t="s">
        <v>42</v>
      </c>
      <c r="C182" s="44">
        <v>2984</v>
      </c>
      <c r="D182" s="44">
        <v>3262</v>
      </c>
      <c r="E182" s="44">
        <f>D182-C182</f>
        <v>278</v>
      </c>
      <c r="F182" s="44">
        <v>146</v>
      </c>
      <c r="G182" s="70">
        <f>F182*E182</f>
        <v>40588</v>
      </c>
      <c r="H182" s="44">
        <v>406</v>
      </c>
      <c r="I182" s="45">
        <v>415</v>
      </c>
      <c r="J182" s="44">
        <f>I182-H182</f>
        <v>9</v>
      </c>
      <c r="K182" s="44">
        <f t="shared" si="19"/>
        <v>559</v>
      </c>
      <c r="L182" s="70">
        <f t="shared" si="18"/>
        <v>5031</v>
      </c>
      <c r="M182" s="70">
        <v>3731</v>
      </c>
      <c r="N182" s="70">
        <v>7981</v>
      </c>
      <c r="O182" s="46"/>
      <c r="P182" s="46"/>
      <c r="Q182" s="70">
        <v>0</v>
      </c>
      <c r="R182" s="70">
        <v>0</v>
      </c>
      <c r="S182" s="70">
        <v>76410</v>
      </c>
      <c r="T182" s="70"/>
      <c r="U182" s="70">
        <f t="shared" si="17"/>
        <v>133741</v>
      </c>
      <c r="V182" s="46">
        <f t="shared" si="15"/>
        <v>0</v>
      </c>
      <c r="W182" s="46">
        <f t="shared" si="13"/>
        <v>133741</v>
      </c>
      <c r="X182" s="47">
        <v>133741</v>
      </c>
      <c r="Y182" s="46">
        <f t="shared" si="14"/>
        <v>0</v>
      </c>
      <c r="AA182">
        <f t="shared" si="16"/>
        <v>0</v>
      </c>
    </row>
    <row r="183" spans="1:27" hidden="1" x14ac:dyDescent="0.25">
      <c r="A183" s="18"/>
      <c r="B183" s="43" t="s">
        <v>43</v>
      </c>
      <c r="C183" s="44">
        <f>D182</f>
        <v>3262</v>
      </c>
      <c r="D183" s="44">
        <v>3464</v>
      </c>
      <c r="E183" s="44">
        <f t="shared" ref="E183:E186" si="20">D183-C183</f>
        <v>202</v>
      </c>
      <c r="F183" s="44">
        <v>146</v>
      </c>
      <c r="G183" s="70">
        <f t="shared" ref="G183:G186" si="21">F183*E183</f>
        <v>29492</v>
      </c>
      <c r="H183" s="44">
        <f>I182</f>
        <v>415</v>
      </c>
      <c r="I183" s="44">
        <v>428</v>
      </c>
      <c r="J183" s="44">
        <f t="shared" ref="J183:J186" si="22">I183-H183</f>
        <v>13</v>
      </c>
      <c r="K183" s="44">
        <v>559</v>
      </c>
      <c r="L183" s="70">
        <f t="shared" si="18"/>
        <v>7267</v>
      </c>
      <c r="M183" s="70">
        <v>3731</v>
      </c>
      <c r="N183" s="70">
        <v>7997</v>
      </c>
      <c r="O183" s="46"/>
      <c r="P183" s="46"/>
      <c r="Q183" s="70">
        <v>0</v>
      </c>
      <c r="R183" s="70">
        <v>0</v>
      </c>
      <c r="S183" s="70">
        <v>76410</v>
      </c>
      <c r="T183" s="70"/>
      <c r="U183" s="70">
        <f t="shared" si="17"/>
        <v>124897</v>
      </c>
      <c r="V183" s="46">
        <f t="shared" si="15"/>
        <v>0</v>
      </c>
      <c r="W183" s="46">
        <f t="shared" si="13"/>
        <v>124897</v>
      </c>
      <c r="X183" s="70">
        <v>124897</v>
      </c>
      <c r="Y183" s="46">
        <f t="shared" si="14"/>
        <v>0</v>
      </c>
    </row>
    <row r="184" spans="1:27" hidden="1" x14ac:dyDescent="0.25">
      <c r="A184" s="18"/>
      <c r="B184" s="43" t="s">
        <v>44</v>
      </c>
      <c r="C184" s="44">
        <f t="shared" ref="C184:C186" si="23">D183</f>
        <v>3464</v>
      </c>
      <c r="D184" s="44">
        <v>3666</v>
      </c>
      <c r="E184" s="44">
        <f t="shared" si="20"/>
        <v>202</v>
      </c>
      <c r="F184" s="44">
        <v>146</v>
      </c>
      <c r="G184" s="70">
        <f t="shared" si="21"/>
        <v>29492</v>
      </c>
      <c r="H184" s="44">
        <f t="shared" ref="H184:H186" si="24">I183</f>
        <v>428</v>
      </c>
      <c r="I184" s="44">
        <v>439</v>
      </c>
      <c r="J184" s="44">
        <f t="shared" si="22"/>
        <v>11</v>
      </c>
      <c r="K184" s="44">
        <v>559</v>
      </c>
      <c r="L184" s="70">
        <f t="shared" si="18"/>
        <v>6149</v>
      </c>
      <c r="M184" s="70">
        <v>3731</v>
      </c>
      <c r="N184" s="70">
        <v>7990</v>
      </c>
      <c r="O184" s="46"/>
      <c r="P184" s="46"/>
      <c r="Q184" s="70">
        <v>0</v>
      </c>
      <c r="R184" s="70">
        <v>0</v>
      </c>
      <c r="S184" s="70">
        <v>76410</v>
      </c>
      <c r="T184" s="70"/>
      <c r="U184" s="70">
        <f t="shared" si="17"/>
        <v>123772</v>
      </c>
      <c r="V184" s="46">
        <f t="shared" si="15"/>
        <v>0</v>
      </c>
      <c r="W184" s="46">
        <f t="shared" si="13"/>
        <v>123772</v>
      </c>
      <c r="X184" s="73">
        <v>123772</v>
      </c>
      <c r="Y184" s="46">
        <f t="shared" si="14"/>
        <v>0</v>
      </c>
    </row>
    <row r="185" spans="1:27" hidden="1" x14ac:dyDescent="0.25">
      <c r="A185" s="18"/>
      <c r="B185" s="43" t="s">
        <v>45</v>
      </c>
      <c r="C185" s="44">
        <f t="shared" si="23"/>
        <v>3666</v>
      </c>
      <c r="D185" s="44">
        <v>3887</v>
      </c>
      <c r="E185" s="44">
        <f t="shared" si="20"/>
        <v>221</v>
      </c>
      <c r="F185" s="44">
        <v>146</v>
      </c>
      <c r="G185" s="70">
        <f t="shared" si="21"/>
        <v>32266</v>
      </c>
      <c r="H185" s="44">
        <f t="shared" si="24"/>
        <v>439</v>
      </c>
      <c r="I185" s="44">
        <v>463</v>
      </c>
      <c r="J185" s="44">
        <f t="shared" si="22"/>
        <v>24</v>
      </c>
      <c r="K185" s="44">
        <v>559</v>
      </c>
      <c r="L185" s="70">
        <f t="shared" si="18"/>
        <v>13416</v>
      </c>
      <c r="M185" s="70">
        <v>3731</v>
      </c>
      <c r="N185" s="70">
        <v>8019</v>
      </c>
      <c r="O185" s="46"/>
      <c r="P185" s="46"/>
      <c r="Q185" s="70">
        <v>0</v>
      </c>
      <c r="R185" s="70">
        <v>0</v>
      </c>
      <c r="S185" s="70">
        <v>76410</v>
      </c>
      <c r="T185" s="70"/>
      <c r="U185" s="70">
        <f t="shared" si="17"/>
        <v>133842</v>
      </c>
      <c r="V185" s="46">
        <f t="shared" si="15"/>
        <v>0</v>
      </c>
      <c r="W185" s="46">
        <f t="shared" si="13"/>
        <v>133842</v>
      </c>
      <c r="X185" s="73">
        <v>133842</v>
      </c>
      <c r="Y185" s="46">
        <f t="shared" si="14"/>
        <v>0</v>
      </c>
    </row>
    <row r="186" spans="1:27" ht="15.75" hidden="1" thickBot="1" x14ac:dyDescent="0.3">
      <c r="A186" s="18"/>
      <c r="B186" s="83" t="s">
        <v>46</v>
      </c>
      <c r="C186" s="84">
        <f t="shared" si="23"/>
        <v>3887</v>
      </c>
      <c r="D186" s="84">
        <v>4088</v>
      </c>
      <c r="E186" s="84">
        <f t="shared" si="20"/>
        <v>201</v>
      </c>
      <c r="F186" s="84">
        <v>146</v>
      </c>
      <c r="G186" s="35">
        <f t="shared" si="21"/>
        <v>29346</v>
      </c>
      <c r="H186" s="84">
        <f t="shared" si="24"/>
        <v>463</v>
      </c>
      <c r="I186" s="84">
        <v>502</v>
      </c>
      <c r="J186" s="84">
        <f t="shared" si="22"/>
        <v>39</v>
      </c>
      <c r="K186" s="84">
        <f t="shared" ref="K186:K198" si="25">IF(J186&lt;=120,559,IF(AND(J186&gt;=121,J186&lt;=150),739,IF(AND(J186&gt;=151,J186&lt;=200),1279,IF(J186&gt;=201,2359,))))</f>
        <v>559</v>
      </c>
      <c r="L186" s="35">
        <f t="shared" si="18"/>
        <v>21801</v>
      </c>
      <c r="M186" s="35">
        <v>3731</v>
      </c>
      <c r="N186" s="35">
        <v>8039</v>
      </c>
      <c r="O186" s="46"/>
      <c r="P186" s="46"/>
      <c r="Q186" s="35">
        <v>0</v>
      </c>
      <c r="R186" s="35">
        <v>0</v>
      </c>
      <c r="S186" s="35">
        <v>76410</v>
      </c>
      <c r="T186" s="35"/>
      <c r="U186" s="35">
        <f t="shared" si="17"/>
        <v>139327</v>
      </c>
      <c r="V186" s="36">
        <f t="shared" si="15"/>
        <v>0</v>
      </c>
      <c r="W186" s="36">
        <f t="shared" si="13"/>
        <v>139327</v>
      </c>
      <c r="X186" s="85">
        <v>139327</v>
      </c>
      <c r="Y186" s="36">
        <f t="shared" si="14"/>
        <v>0</v>
      </c>
    </row>
    <row r="187" spans="1:27" hidden="1" x14ac:dyDescent="0.25">
      <c r="A187">
        <v>2018</v>
      </c>
      <c r="B187" s="38" t="s">
        <v>35</v>
      </c>
      <c r="C187" s="39">
        <f t="shared" ref="C187:C196" si="26">D186</f>
        <v>4088</v>
      </c>
      <c r="D187" s="39">
        <v>4396</v>
      </c>
      <c r="E187" s="39">
        <f t="shared" ref="E187:E196" si="27">D187-C187</f>
        <v>308</v>
      </c>
      <c r="F187" s="39">
        <v>146</v>
      </c>
      <c r="G187" s="69">
        <f t="shared" ref="G187:G196" si="28">F187*E187</f>
        <v>44968</v>
      </c>
      <c r="H187" s="39">
        <f t="shared" ref="H187:H196" si="29">I186</f>
        <v>502</v>
      </c>
      <c r="I187" s="39">
        <v>560</v>
      </c>
      <c r="J187" s="39">
        <f t="shared" ref="J187:J196" si="30">I187-H187</f>
        <v>58</v>
      </c>
      <c r="K187" s="39">
        <f t="shared" si="25"/>
        <v>559</v>
      </c>
      <c r="L187" s="69">
        <f t="shared" ref="L187:L196" si="31">IF(K187=559,K187*J187,IF(K187=739,120*559+(J187-120)*739,IF(K187=1279,120*559+30*739+(J187-150)*1279,IF(K187=2359,120*559+30*739+50*1279+(J187-200)*2359,))))</f>
        <v>32422</v>
      </c>
      <c r="M187" s="69">
        <v>3731</v>
      </c>
      <c r="N187" s="69">
        <v>8047</v>
      </c>
      <c r="O187" s="41"/>
      <c r="P187" s="41"/>
      <c r="Q187" s="69">
        <v>0</v>
      </c>
      <c r="R187" s="69">
        <v>0</v>
      </c>
      <c r="S187" s="69">
        <v>78144</v>
      </c>
      <c r="T187" s="69"/>
      <c r="U187" s="69">
        <f t="shared" si="17"/>
        <v>167312</v>
      </c>
      <c r="V187" s="41">
        <f t="shared" ref="V187:V196" si="32">Y186</f>
        <v>0</v>
      </c>
      <c r="W187" s="41">
        <f t="shared" ref="W187:W196" si="33">U187+V187</f>
        <v>167312</v>
      </c>
      <c r="X187" s="74">
        <v>167312</v>
      </c>
      <c r="Y187" s="41">
        <f t="shared" ref="Y187:Y196" si="34">W187-X187</f>
        <v>0</v>
      </c>
    </row>
    <row r="188" spans="1:27" hidden="1" x14ac:dyDescent="0.25">
      <c r="B188" s="43" t="s">
        <v>36</v>
      </c>
      <c r="C188" s="44">
        <f t="shared" si="26"/>
        <v>4396</v>
      </c>
      <c r="D188" s="44">
        <v>4622</v>
      </c>
      <c r="E188" s="44">
        <f t="shared" si="27"/>
        <v>226</v>
      </c>
      <c r="F188" s="44">
        <v>146</v>
      </c>
      <c r="G188" s="70">
        <f t="shared" si="28"/>
        <v>32996</v>
      </c>
      <c r="H188" s="44">
        <f t="shared" si="29"/>
        <v>560</v>
      </c>
      <c r="I188" s="44">
        <v>593</v>
      </c>
      <c r="J188" s="44">
        <f t="shared" si="30"/>
        <v>33</v>
      </c>
      <c r="K188" s="44">
        <f t="shared" si="25"/>
        <v>559</v>
      </c>
      <c r="L188" s="70">
        <f t="shared" si="31"/>
        <v>18447</v>
      </c>
      <c r="M188" s="70">
        <v>3731</v>
      </c>
      <c r="N188" s="70">
        <v>8077</v>
      </c>
      <c r="O188" s="46"/>
      <c r="P188" s="46"/>
      <c r="Q188" s="70">
        <v>0</v>
      </c>
      <c r="R188" s="70">
        <v>0</v>
      </c>
      <c r="S188" s="70">
        <v>78144</v>
      </c>
      <c r="T188" s="70"/>
      <c r="U188" s="70">
        <f t="shared" si="17"/>
        <v>141395</v>
      </c>
      <c r="V188" s="46">
        <f t="shared" si="32"/>
        <v>0</v>
      </c>
      <c r="W188" s="46">
        <f t="shared" si="33"/>
        <v>141395</v>
      </c>
      <c r="X188" s="73">
        <v>141395</v>
      </c>
      <c r="Y188" s="46">
        <f t="shared" si="34"/>
        <v>0</v>
      </c>
    </row>
    <row r="189" spans="1:27" hidden="1" x14ac:dyDescent="0.25">
      <c r="B189" s="43" t="s">
        <v>37</v>
      </c>
      <c r="C189" s="44">
        <f t="shared" si="26"/>
        <v>4622</v>
      </c>
      <c r="D189" s="44">
        <v>4843</v>
      </c>
      <c r="E189" s="44">
        <f t="shared" si="27"/>
        <v>221</v>
      </c>
      <c r="F189" s="44">
        <v>146</v>
      </c>
      <c r="G189" s="70">
        <f t="shared" si="28"/>
        <v>32266</v>
      </c>
      <c r="H189" s="44">
        <f t="shared" si="29"/>
        <v>593</v>
      </c>
      <c r="I189" s="44">
        <v>631</v>
      </c>
      <c r="J189" s="44">
        <f t="shared" si="30"/>
        <v>38</v>
      </c>
      <c r="K189" s="44">
        <f t="shared" si="25"/>
        <v>559</v>
      </c>
      <c r="L189" s="70">
        <f t="shared" si="31"/>
        <v>21242</v>
      </c>
      <c r="M189" s="70">
        <v>3731</v>
      </c>
      <c r="N189" s="70">
        <v>8090</v>
      </c>
      <c r="O189" s="46"/>
      <c r="P189" s="46"/>
      <c r="Q189" s="70">
        <v>0</v>
      </c>
      <c r="R189" s="70">
        <v>0</v>
      </c>
      <c r="S189" s="70">
        <v>78144</v>
      </c>
      <c r="T189" s="70"/>
      <c r="U189" s="70">
        <f t="shared" si="17"/>
        <v>143473</v>
      </c>
      <c r="V189" s="46">
        <f t="shared" si="32"/>
        <v>0</v>
      </c>
      <c r="W189" s="46">
        <f t="shared" si="33"/>
        <v>143473</v>
      </c>
      <c r="X189" s="73">
        <v>121251</v>
      </c>
      <c r="Y189" s="46">
        <f t="shared" si="34"/>
        <v>22222</v>
      </c>
    </row>
    <row r="190" spans="1:27" hidden="1" x14ac:dyDescent="0.25">
      <c r="B190" s="43" t="s">
        <v>38</v>
      </c>
      <c r="C190" s="44">
        <f t="shared" si="26"/>
        <v>4843</v>
      </c>
      <c r="D190" s="44">
        <v>5244</v>
      </c>
      <c r="E190" s="44">
        <f t="shared" si="27"/>
        <v>401</v>
      </c>
      <c r="F190" s="44">
        <v>146</v>
      </c>
      <c r="G190" s="70">
        <f t="shared" si="28"/>
        <v>58546</v>
      </c>
      <c r="H190" s="44">
        <f t="shared" si="29"/>
        <v>631</v>
      </c>
      <c r="I190" s="44">
        <v>662</v>
      </c>
      <c r="J190" s="44">
        <f t="shared" si="30"/>
        <v>31</v>
      </c>
      <c r="K190" s="44">
        <f t="shared" si="25"/>
        <v>559</v>
      </c>
      <c r="L190" s="70">
        <f t="shared" si="31"/>
        <v>17329</v>
      </c>
      <c r="M190" s="70">
        <v>3731</v>
      </c>
      <c r="N190" s="70">
        <v>8101</v>
      </c>
      <c r="O190" s="46"/>
      <c r="P190" s="46"/>
      <c r="Q190" s="70">
        <v>0</v>
      </c>
      <c r="R190" s="70">
        <v>0</v>
      </c>
      <c r="S190" s="70">
        <v>78144</v>
      </c>
      <c r="T190" s="70"/>
      <c r="U190" s="70">
        <f t="shared" si="17"/>
        <v>165851</v>
      </c>
      <c r="V190" s="46">
        <f t="shared" si="32"/>
        <v>22222</v>
      </c>
      <c r="W190" s="46">
        <f t="shared" si="33"/>
        <v>188073</v>
      </c>
      <c r="X190" s="73">
        <v>188073</v>
      </c>
      <c r="Y190" s="46">
        <f t="shared" si="34"/>
        <v>0</v>
      </c>
    </row>
    <row r="191" spans="1:27" hidden="1" x14ac:dyDescent="0.25">
      <c r="B191" s="43" t="s">
        <v>39</v>
      </c>
      <c r="C191" s="44">
        <f t="shared" si="26"/>
        <v>5244</v>
      </c>
      <c r="D191" s="44">
        <v>5802</v>
      </c>
      <c r="E191" s="44">
        <f t="shared" si="27"/>
        <v>558</v>
      </c>
      <c r="F191" s="44">
        <v>146</v>
      </c>
      <c r="G191" s="70">
        <f t="shared" si="28"/>
        <v>81468</v>
      </c>
      <c r="H191" s="44">
        <f t="shared" si="29"/>
        <v>662</v>
      </c>
      <c r="I191" s="44">
        <v>692</v>
      </c>
      <c r="J191" s="44">
        <f t="shared" si="30"/>
        <v>30</v>
      </c>
      <c r="K191" s="44">
        <f t="shared" si="25"/>
        <v>559</v>
      </c>
      <c r="L191" s="70">
        <f t="shared" si="31"/>
        <v>16770</v>
      </c>
      <c r="M191" s="70">
        <v>3731</v>
      </c>
      <c r="N191" s="70">
        <v>8123</v>
      </c>
      <c r="O191" s="46"/>
      <c r="P191" s="46"/>
      <c r="Q191" s="70">
        <v>0</v>
      </c>
      <c r="R191" s="70">
        <v>0</v>
      </c>
      <c r="S191" s="70">
        <v>78144</v>
      </c>
      <c r="T191" s="70"/>
      <c r="U191" s="70">
        <f t="shared" si="17"/>
        <v>188236</v>
      </c>
      <c r="V191" s="46">
        <f t="shared" si="32"/>
        <v>0</v>
      </c>
      <c r="W191" s="46">
        <f t="shared" si="33"/>
        <v>188236</v>
      </c>
      <c r="X191" s="73">
        <v>188236</v>
      </c>
      <c r="Y191" s="46">
        <f t="shared" si="34"/>
        <v>0</v>
      </c>
    </row>
    <row r="192" spans="1:27" hidden="1" x14ac:dyDescent="0.25">
      <c r="B192" s="43" t="s">
        <v>40</v>
      </c>
      <c r="C192" s="44">
        <f t="shared" si="26"/>
        <v>5802</v>
      </c>
      <c r="D192" s="44">
        <v>6405</v>
      </c>
      <c r="E192" s="44">
        <f t="shared" si="27"/>
        <v>603</v>
      </c>
      <c r="F192" s="44">
        <v>146</v>
      </c>
      <c r="G192" s="70">
        <f t="shared" si="28"/>
        <v>88038</v>
      </c>
      <c r="H192" s="44">
        <f t="shared" si="29"/>
        <v>692</v>
      </c>
      <c r="I192" s="44">
        <v>703</v>
      </c>
      <c r="J192" s="44">
        <f t="shared" si="30"/>
        <v>11</v>
      </c>
      <c r="K192" s="44">
        <f t="shared" si="25"/>
        <v>559</v>
      </c>
      <c r="L192" s="70">
        <f t="shared" si="31"/>
        <v>6149</v>
      </c>
      <c r="M192" s="70">
        <v>3731</v>
      </c>
      <c r="N192" s="70">
        <v>8148</v>
      </c>
      <c r="O192" s="46"/>
      <c r="P192" s="46"/>
      <c r="Q192" s="70">
        <v>0</v>
      </c>
      <c r="R192" s="70">
        <v>0</v>
      </c>
      <c r="S192" s="70">
        <v>78144</v>
      </c>
      <c r="T192" s="70"/>
      <c r="U192" s="70">
        <f t="shared" si="17"/>
        <v>184210</v>
      </c>
      <c r="V192" s="46">
        <f t="shared" si="32"/>
        <v>0</v>
      </c>
      <c r="W192" s="46">
        <f t="shared" si="33"/>
        <v>184210</v>
      </c>
      <c r="X192" s="73">
        <v>184210</v>
      </c>
      <c r="Y192" s="46">
        <f t="shared" si="34"/>
        <v>0</v>
      </c>
    </row>
    <row r="193" spans="1:25" hidden="1" x14ac:dyDescent="0.25">
      <c r="B193" s="43" t="s">
        <v>41</v>
      </c>
      <c r="C193" s="44">
        <f t="shared" si="26"/>
        <v>6405</v>
      </c>
      <c r="D193" s="44">
        <v>7058</v>
      </c>
      <c r="E193" s="44">
        <f t="shared" si="27"/>
        <v>653</v>
      </c>
      <c r="F193" s="44">
        <v>146</v>
      </c>
      <c r="G193" s="70">
        <f t="shared" si="28"/>
        <v>95338</v>
      </c>
      <c r="H193" s="44">
        <f t="shared" si="29"/>
        <v>703</v>
      </c>
      <c r="I193" s="44">
        <v>716</v>
      </c>
      <c r="J193" s="44">
        <f t="shared" si="30"/>
        <v>13</v>
      </c>
      <c r="K193" s="44">
        <f t="shared" si="25"/>
        <v>559</v>
      </c>
      <c r="L193" s="70">
        <f t="shared" si="31"/>
        <v>7267</v>
      </c>
      <c r="M193" s="70">
        <v>3731</v>
      </c>
      <c r="N193" s="70">
        <v>8161</v>
      </c>
      <c r="O193" s="46"/>
      <c r="P193" s="46"/>
      <c r="Q193" s="70">
        <v>0</v>
      </c>
      <c r="R193" s="70">
        <v>0</v>
      </c>
      <c r="S193" s="70">
        <v>78144</v>
      </c>
      <c r="T193" s="70"/>
      <c r="U193" s="70">
        <f t="shared" ref="U193:U222" si="35">G193+L193+M193+R193+S193+N193+Q193+T193</f>
        <v>192641</v>
      </c>
      <c r="V193" s="46">
        <f t="shared" si="32"/>
        <v>0</v>
      </c>
      <c r="W193" s="46">
        <f t="shared" si="33"/>
        <v>192641</v>
      </c>
      <c r="X193" s="73">
        <v>192641</v>
      </c>
      <c r="Y193" s="46">
        <f t="shared" si="34"/>
        <v>0</v>
      </c>
    </row>
    <row r="194" spans="1:25" hidden="1" x14ac:dyDescent="0.25">
      <c r="B194" s="43" t="s">
        <v>42</v>
      </c>
      <c r="C194" s="44">
        <f t="shared" si="26"/>
        <v>7058</v>
      </c>
      <c r="D194" s="44">
        <v>7587</v>
      </c>
      <c r="E194" s="44">
        <f t="shared" si="27"/>
        <v>529</v>
      </c>
      <c r="F194" s="44">
        <v>146</v>
      </c>
      <c r="G194" s="70">
        <f t="shared" si="28"/>
        <v>77234</v>
      </c>
      <c r="H194" s="44">
        <f t="shared" si="29"/>
        <v>716</v>
      </c>
      <c r="I194" s="44">
        <v>727</v>
      </c>
      <c r="J194" s="44">
        <f t="shared" si="30"/>
        <v>11</v>
      </c>
      <c r="K194" s="44">
        <f t="shared" si="25"/>
        <v>559</v>
      </c>
      <c r="L194" s="70">
        <f t="shared" si="31"/>
        <v>6149</v>
      </c>
      <c r="M194" s="70">
        <v>3731</v>
      </c>
      <c r="N194" s="70">
        <v>8186</v>
      </c>
      <c r="O194" s="46"/>
      <c r="P194" s="46"/>
      <c r="Q194" s="70">
        <v>0</v>
      </c>
      <c r="R194" s="70">
        <v>0</v>
      </c>
      <c r="S194" s="70">
        <v>78144</v>
      </c>
      <c r="T194" s="70"/>
      <c r="U194" s="70">
        <f t="shared" si="35"/>
        <v>173444</v>
      </c>
      <c r="V194" s="46">
        <f t="shared" si="32"/>
        <v>0</v>
      </c>
      <c r="W194" s="46">
        <f t="shared" si="33"/>
        <v>173444</v>
      </c>
      <c r="X194" s="73">
        <v>173444</v>
      </c>
      <c r="Y194" s="46">
        <f t="shared" si="34"/>
        <v>0</v>
      </c>
    </row>
    <row r="195" spans="1:25" hidden="1" x14ac:dyDescent="0.25">
      <c r="B195" s="43" t="s">
        <v>43</v>
      </c>
      <c r="C195" s="44">
        <f t="shared" si="26"/>
        <v>7587</v>
      </c>
      <c r="D195" s="44">
        <v>8009</v>
      </c>
      <c r="E195" s="44">
        <f t="shared" si="27"/>
        <v>422</v>
      </c>
      <c r="F195" s="44">
        <v>146</v>
      </c>
      <c r="G195" s="70">
        <f t="shared" si="28"/>
        <v>61612</v>
      </c>
      <c r="H195" s="44">
        <f t="shared" si="29"/>
        <v>727</v>
      </c>
      <c r="I195" s="44">
        <v>744</v>
      </c>
      <c r="J195" s="44">
        <f t="shared" si="30"/>
        <v>17</v>
      </c>
      <c r="K195" s="44">
        <f t="shared" si="25"/>
        <v>559</v>
      </c>
      <c r="L195" s="70">
        <f t="shared" si="31"/>
        <v>9503</v>
      </c>
      <c r="M195" s="70">
        <v>3731</v>
      </c>
      <c r="N195" s="70">
        <v>8207</v>
      </c>
      <c r="O195" s="46"/>
      <c r="P195" s="46"/>
      <c r="Q195" s="70">
        <v>0</v>
      </c>
      <c r="R195" s="70">
        <v>0</v>
      </c>
      <c r="S195" s="70">
        <v>78144</v>
      </c>
      <c r="T195" s="70"/>
      <c r="U195" s="70">
        <f t="shared" si="35"/>
        <v>161197</v>
      </c>
      <c r="V195" s="46">
        <f t="shared" si="32"/>
        <v>0</v>
      </c>
      <c r="W195" s="46">
        <f t="shared" si="33"/>
        <v>161197</v>
      </c>
      <c r="X195" s="73">
        <v>161197</v>
      </c>
      <c r="Y195" s="46">
        <f t="shared" si="34"/>
        <v>0</v>
      </c>
    </row>
    <row r="196" spans="1:25" hidden="1" x14ac:dyDescent="0.25">
      <c r="B196" s="43" t="s">
        <v>44</v>
      </c>
      <c r="C196" s="44">
        <f t="shared" si="26"/>
        <v>8009</v>
      </c>
      <c r="D196" s="44">
        <v>8447</v>
      </c>
      <c r="E196" s="44">
        <f t="shared" si="27"/>
        <v>438</v>
      </c>
      <c r="F196" s="44">
        <v>146</v>
      </c>
      <c r="G196" s="70">
        <f t="shared" si="28"/>
        <v>63948</v>
      </c>
      <c r="H196" s="44">
        <f t="shared" si="29"/>
        <v>744</v>
      </c>
      <c r="I196" s="44">
        <v>827</v>
      </c>
      <c r="J196" s="44">
        <f t="shared" si="30"/>
        <v>83</v>
      </c>
      <c r="K196" s="44">
        <f t="shared" si="25"/>
        <v>559</v>
      </c>
      <c r="L196" s="70">
        <f t="shared" si="31"/>
        <v>46397</v>
      </c>
      <c r="M196" s="70">
        <v>3731</v>
      </c>
      <c r="N196" s="70">
        <v>8230</v>
      </c>
      <c r="O196" s="46"/>
      <c r="P196" s="46"/>
      <c r="Q196" s="70">
        <v>0</v>
      </c>
      <c r="R196" s="70">
        <v>0</v>
      </c>
      <c r="S196" s="70">
        <v>78144</v>
      </c>
      <c r="T196" s="70"/>
      <c r="U196" s="70">
        <f t="shared" si="35"/>
        <v>200450</v>
      </c>
      <c r="V196" s="46">
        <f t="shared" si="32"/>
        <v>0</v>
      </c>
      <c r="W196" s="46">
        <f t="shared" si="33"/>
        <v>200450</v>
      </c>
      <c r="X196" s="73">
        <v>200450</v>
      </c>
      <c r="Y196" s="46">
        <f t="shared" si="34"/>
        <v>0</v>
      </c>
    </row>
    <row r="197" spans="1:25" hidden="1" x14ac:dyDescent="0.25">
      <c r="B197" s="43" t="s">
        <v>45</v>
      </c>
      <c r="C197" s="44">
        <f t="shared" ref="C197:C198" si="36">D196</f>
        <v>8447</v>
      </c>
      <c r="D197" s="44">
        <v>8994</v>
      </c>
      <c r="E197" s="44">
        <f t="shared" ref="E197:E198" si="37">D197-C197</f>
        <v>547</v>
      </c>
      <c r="F197" s="44">
        <v>146</v>
      </c>
      <c r="G197" s="70">
        <f t="shared" ref="G197:G198" si="38">F197*E197</f>
        <v>79862</v>
      </c>
      <c r="H197" s="44">
        <f t="shared" ref="H197:H198" si="39">I196</f>
        <v>827</v>
      </c>
      <c r="I197" s="44">
        <v>865</v>
      </c>
      <c r="J197" s="44">
        <f t="shared" ref="J197:J198" si="40">I197-H197</f>
        <v>38</v>
      </c>
      <c r="K197" s="44">
        <f t="shared" si="25"/>
        <v>559</v>
      </c>
      <c r="L197" s="70">
        <f t="shared" ref="L197:L198" si="41">IF(K197=559,K197*J197,IF(K197=739,120*559+(J197-120)*739,IF(K197=1279,120*559+30*739+(J197-150)*1279,IF(K197=2359,120*559+30*739+50*1279+(J197-200)*2359,))))</f>
        <v>21242</v>
      </c>
      <c r="M197" s="70">
        <v>3731</v>
      </c>
      <c r="N197" s="70">
        <v>8260</v>
      </c>
      <c r="O197" s="46"/>
      <c r="P197" s="46"/>
      <c r="Q197" s="70">
        <v>0</v>
      </c>
      <c r="R197" s="70">
        <v>0</v>
      </c>
      <c r="S197" s="70">
        <v>78144</v>
      </c>
      <c r="T197" s="70"/>
      <c r="U197" s="70">
        <f t="shared" si="35"/>
        <v>191239</v>
      </c>
      <c r="V197" s="46">
        <f t="shared" ref="V197:V198" si="42">Y196</f>
        <v>0</v>
      </c>
      <c r="W197" s="46">
        <f t="shared" ref="W197:W198" si="43">U197+V197</f>
        <v>191239</v>
      </c>
      <c r="X197" s="73">
        <v>191239</v>
      </c>
      <c r="Y197" s="46">
        <f t="shared" ref="Y197:Y198" si="44">W197-X197</f>
        <v>0</v>
      </c>
    </row>
    <row r="198" spans="1:25" ht="15.75" hidden="1" thickBot="1" x14ac:dyDescent="0.3">
      <c r="B198" s="43" t="s">
        <v>46</v>
      </c>
      <c r="C198" s="44">
        <f t="shared" si="36"/>
        <v>8994</v>
      </c>
      <c r="D198" s="44">
        <v>9521</v>
      </c>
      <c r="E198" s="44">
        <f t="shared" si="37"/>
        <v>527</v>
      </c>
      <c r="F198" s="44">
        <v>146</v>
      </c>
      <c r="G198" s="70">
        <f t="shared" si="38"/>
        <v>76942</v>
      </c>
      <c r="H198" s="44">
        <f t="shared" si="39"/>
        <v>865</v>
      </c>
      <c r="I198" s="44">
        <v>916</v>
      </c>
      <c r="J198" s="44">
        <f t="shared" si="40"/>
        <v>51</v>
      </c>
      <c r="K198" s="44">
        <f t="shared" si="25"/>
        <v>559</v>
      </c>
      <c r="L198" s="70">
        <f t="shared" si="41"/>
        <v>28509</v>
      </c>
      <c r="M198" s="70">
        <v>3731</v>
      </c>
      <c r="N198" s="70">
        <v>8270</v>
      </c>
      <c r="O198" s="36"/>
      <c r="P198" s="36"/>
      <c r="Q198" s="70">
        <v>0</v>
      </c>
      <c r="R198" s="70">
        <v>0</v>
      </c>
      <c r="S198" s="70">
        <v>78144</v>
      </c>
      <c r="T198" s="70"/>
      <c r="U198" s="70">
        <f t="shared" si="35"/>
        <v>195596</v>
      </c>
      <c r="V198" s="46">
        <f t="shared" si="42"/>
        <v>0</v>
      </c>
      <c r="W198" s="46">
        <f t="shared" si="43"/>
        <v>195596</v>
      </c>
      <c r="X198" s="73">
        <v>195596</v>
      </c>
      <c r="Y198" s="46">
        <f t="shared" si="44"/>
        <v>0</v>
      </c>
    </row>
    <row r="199" spans="1:25" hidden="1" x14ac:dyDescent="0.25">
      <c r="A199">
        <v>2019</v>
      </c>
      <c r="B199" s="38" t="s">
        <v>35</v>
      </c>
      <c r="C199" s="39">
        <f t="shared" ref="C199:C210" si="45">D198</f>
        <v>9521</v>
      </c>
      <c r="D199" s="39">
        <v>10318</v>
      </c>
      <c r="E199" s="39">
        <f t="shared" ref="E199:E210" si="46">D199-C199</f>
        <v>797</v>
      </c>
      <c r="F199" s="39">
        <v>146</v>
      </c>
      <c r="G199" s="69">
        <f t="shared" ref="G199:G210" si="47">F199*E199</f>
        <v>116362</v>
      </c>
      <c r="H199" s="39">
        <f t="shared" ref="H199:H210" si="48">I198</f>
        <v>916</v>
      </c>
      <c r="I199" s="39">
        <v>969</v>
      </c>
      <c r="J199" s="39">
        <f t="shared" ref="J199:J210" si="49">I199-H199</f>
        <v>53</v>
      </c>
      <c r="K199" s="39">
        <f t="shared" ref="K199:K210" si="50">IF(J199&lt;=120,559,IF(AND(J199&gt;=121,J199&lt;=150),739,IF(AND(J199&gt;=151,J199&lt;=200),1279,IF(J199&gt;=201,2359,))))</f>
        <v>559</v>
      </c>
      <c r="L199" s="69">
        <f t="shared" ref="L199:L210" si="51">IF(K199=559,K199*J199,IF(K199=739,120*559+(J199-120)*739,IF(K199=1279,120*559+30*739+(J199-150)*1279,IF(K199=2359,120*559+30*739+50*1279+(J199-200)*2359,))))</f>
        <v>29627</v>
      </c>
      <c r="M199" s="69">
        <v>3828</v>
      </c>
      <c r="N199" s="69">
        <v>8264</v>
      </c>
      <c r="O199" s="41"/>
      <c r="P199" s="41"/>
      <c r="Q199" s="69"/>
      <c r="R199" s="69"/>
      <c r="S199" s="69">
        <v>80176</v>
      </c>
      <c r="T199" s="69"/>
      <c r="U199" s="69">
        <f t="shared" si="35"/>
        <v>238257</v>
      </c>
      <c r="V199" s="41">
        <f t="shared" ref="V199:V210" si="52">Y198</f>
        <v>0</v>
      </c>
      <c r="W199" s="41">
        <f t="shared" ref="W199:W210" si="53">U199+V199</f>
        <v>238257</v>
      </c>
      <c r="X199" s="74">
        <v>238257</v>
      </c>
      <c r="Y199" s="41">
        <f t="shared" ref="Y199:Y210" si="54">W199-X199</f>
        <v>0</v>
      </c>
    </row>
    <row r="200" spans="1:25" hidden="1" x14ac:dyDescent="0.25">
      <c r="B200" s="43" t="s">
        <v>36</v>
      </c>
      <c r="C200" s="44">
        <f t="shared" si="45"/>
        <v>10318</v>
      </c>
      <c r="D200" s="44">
        <v>10998</v>
      </c>
      <c r="E200" s="44">
        <f t="shared" si="46"/>
        <v>680</v>
      </c>
      <c r="F200" s="44">
        <v>146</v>
      </c>
      <c r="G200" s="70">
        <f t="shared" si="47"/>
        <v>99280</v>
      </c>
      <c r="H200" s="44">
        <f t="shared" si="48"/>
        <v>969</v>
      </c>
      <c r="I200" s="44">
        <v>1009</v>
      </c>
      <c r="J200" s="44">
        <f t="shared" si="49"/>
        <v>40</v>
      </c>
      <c r="K200" s="44">
        <f t="shared" si="50"/>
        <v>559</v>
      </c>
      <c r="L200" s="70">
        <f t="shared" si="51"/>
        <v>22360</v>
      </c>
      <c r="M200" s="70">
        <v>3828</v>
      </c>
      <c r="N200" s="70">
        <v>8267</v>
      </c>
      <c r="O200" s="46"/>
      <c r="P200" s="46"/>
      <c r="Q200" s="70"/>
      <c r="R200" s="70"/>
      <c r="S200" s="70">
        <v>80176</v>
      </c>
      <c r="T200" s="70"/>
      <c r="U200" s="70">
        <f t="shared" si="35"/>
        <v>213911</v>
      </c>
      <c r="V200" s="46">
        <f t="shared" si="52"/>
        <v>0</v>
      </c>
      <c r="W200" s="46">
        <f t="shared" si="53"/>
        <v>213911</v>
      </c>
      <c r="X200" s="73">
        <v>213911</v>
      </c>
      <c r="Y200" s="46">
        <f t="shared" si="54"/>
        <v>0</v>
      </c>
    </row>
    <row r="201" spans="1:25" hidden="1" x14ac:dyDescent="0.25">
      <c r="B201" s="43" t="s">
        <v>37</v>
      </c>
      <c r="C201" s="44">
        <f t="shared" si="45"/>
        <v>10998</v>
      </c>
      <c r="D201" s="44">
        <v>11543</v>
      </c>
      <c r="E201" s="44">
        <f t="shared" si="46"/>
        <v>545</v>
      </c>
      <c r="F201" s="44">
        <v>146</v>
      </c>
      <c r="G201" s="70">
        <f t="shared" si="47"/>
        <v>79570</v>
      </c>
      <c r="H201" s="44">
        <f t="shared" si="48"/>
        <v>1009</v>
      </c>
      <c r="I201" s="44">
        <v>1032</v>
      </c>
      <c r="J201" s="44">
        <f t="shared" si="49"/>
        <v>23</v>
      </c>
      <c r="K201" s="44">
        <f t="shared" si="50"/>
        <v>559</v>
      </c>
      <c r="L201" s="70">
        <f t="shared" si="51"/>
        <v>12857</v>
      </c>
      <c r="M201" s="70">
        <v>3828</v>
      </c>
      <c r="N201" s="70">
        <v>8270</v>
      </c>
      <c r="O201" s="46"/>
      <c r="P201" s="46"/>
      <c r="Q201" s="70"/>
      <c r="R201" s="70"/>
      <c r="S201" s="70">
        <v>80176</v>
      </c>
      <c r="T201" s="70"/>
      <c r="U201" s="70">
        <f t="shared" si="35"/>
        <v>184701</v>
      </c>
      <c r="V201" s="46">
        <f t="shared" si="52"/>
        <v>0</v>
      </c>
      <c r="W201" s="46">
        <f t="shared" si="53"/>
        <v>184701</v>
      </c>
      <c r="X201" s="135">
        <v>184701</v>
      </c>
      <c r="Y201" s="46">
        <f t="shared" si="54"/>
        <v>0</v>
      </c>
    </row>
    <row r="202" spans="1:25" hidden="1" x14ac:dyDescent="0.25">
      <c r="B202" s="43" t="s">
        <v>38</v>
      </c>
      <c r="C202" s="44">
        <f t="shared" si="45"/>
        <v>11543</v>
      </c>
      <c r="D202" s="44">
        <v>11912</v>
      </c>
      <c r="E202" s="44">
        <f t="shared" si="46"/>
        <v>369</v>
      </c>
      <c r="F202" s="44">
        <v>146</v>
      </c>
      <c r="G202" s="70">
        <f t="shared" si="47"/>
        <v>53874</v>
      </c>
      <c r="H202" s="44">
        <f t="shared" si="48"/>
        <v>1032</v>
      </c>
      <c r="I202" s="44">
        <v>1038</v>
      </c>
      <c r="J202" s="44">
        <f t="shared" si="49"/>
        <v>6</v>
      </c>
      <c r="K202" s="44">
        <f t="shared" si="50"/>
        <v>559</v>
      </c>
      <c r="L202" s="70">
        <f t="shared" si="51"/>
        <v>3354</v>
      </c>
      <c r="M202" s="70">
        <v>3828</v>
      </c>
      <c r="N202" s="70">
        <v>8299</v>
      </c>
      <c r="O202" s="46"/>
      <c r="P202" s="46"/>
      <c r="Q202" s="70"/>
      <c r="R202" s="70"/>
      <c r="S202" s="70">
        <v>80176</v>
      </c>
      <c r="T202" s="70"/>
      <c r="U202" s="70">
        <f t="shared" si="35"/>
        <v>149531</v>
      </c>
      <c r="V202" s="46">
        <f t="shared" si="52"/>
        <v>0</v>
      </c>
      <c r="W202" s="46">
        <f t="shared" si="53"/>
        <v>149531</v>
      </c>
      <c r="X202" s="135">
        <v>149531</v>
      </c>
      <c r="Y202" s="46">
        <f t="shared" si="54"/>
        <v>0</v>
      </c>
    </row>
    <row r="203" spans="1:25" hidden="1" x14ac:dyDescent="0.25">
      <c r="B203" s="43" t="s">
        <v>39</v>
      </c>
      <c r="C203" s="44">
        <f t="shared" si="45"/>
        <v>11912</v>
      </c>
      <c r="D203" s="44">
        <v>12334</v>
      </c>
      <c r="E203" s="44">
        <f t="shared" si="46"/>
        <v>422</v>
      </c>
      <c r="F203" s="44">
        <v>146</v>
      </c>
      <c r="G203" s="70">
        <f t="shared" si="47"/>
        <v>61612</v>
      </c>
      <c r="H203" s="44">
        <f t="shared" si="48"/>
        <v>1038</v>
      </c>
      <c r="I203" s="44">
        <v>1056</v>
      </c>
      <c r="J203" s="44">
        <f t="shared" si="49"/>
        <v>18</v>
      </c>
      <c r="K203" s="44">
        <f t="shared" si="50"/>
        <v>559</v>
      </c>
      <c r="L203" s="70">
        <f t="shared" si="51"/>
        <v>10062</v>
      </c>
      <c r="M203" s="70">
        <v>3828</v>
      </c>
      <c r="N203" s="70">
        <v>8329</v>
      </c>
      <c r="O203" s="104"/>
      <c r="P203" s="104"/>
      <c r="Q203" s="70"/>
      <c r="R203" s="70"/>
      <c r="S203" s="70">
        <v>80176</v>
      </c>
      <c r="T203" s="70"/>
      <c r="U203" s="70">
        <f t="shared" si="35"/>
        <v>164007</v>
      </c>
      <c r="V203" s="46">
        <f t="shared" si="52"/>
        <v>0</v>
      </c>
      <c r="W203" s="46">
        <f t="shared" si="53"/>
        <v>164007</v>
      </c>
      <c r="X203" s="135">
        <v>164007</v>
      </c>
      <c r="Y203" s="46">
        <f t="shared" si="54"/>
        <v>0</v>
      </c>
    </row>
    <row r="204" spans="1:25" hidden="1" x14ac:dyDescent="0.25">
      <c r="B204" s="43" t="s">
        <v>40</v>
      </c>
      <c r="C204" s="44">
        <f t="shared" si="45"/>
        <v>12334</v>
      </c>
      <c r="D204" s="44">
        <v>12656</v>
      </c>
      <c r="E204" s="44">
        <f t="shared" si="46"/>
        <v>322</v>
      </c>
      <c r="F204" s="44">
        <v>146</v>
      </c>
      <c r="G204" s="70">
        <f t="shared" si="47"/>
        <v>47012</v>
      </c>
      <c r="H204" s="44">
        <f t="shared" si="48"/>
        <v>1056</v>
      </c>
      <c r="I204" s="44">
        <v>1063</v>
      </c>
      <c r="J204" s="44">
        <f t="shared" si="49"/>
        <v>7</v>
      </c>
      <c r="K204" s="44">
        <f t="shared" si="50"/>
        <v>559</v>
      </c>
      <c r="L204" s="70">
        <f t="shared" si="51"/>
        <v>3913</v>
      </c>
      <c r="M204" s="70">
        <v>3828</v>
      </c>
      <c r="N204" s="70">
        <v>8371</v>
      </c>
      <c r="O204" s="46"/>
      <c r="P204" s="46"/>
      <c r="Q204" s="70"/>
      <c r="R204" s="70"/>
      <c r="S204" s="70">
        <v>80176</v>
      </c>
      <c r="T204" s="70"/>
      <c r="U204" s="70">
        <f t="shared" si="35"/>
        <v>143300</v>
      </c>
      <c r="V204" s="46">
        <f t="shared" si="52"/>
        <v>0</v>
      </c>
      <c r="W204" s="46">
        <f t="shared" si="53"/>
        <v>143300</v>
      </c>
      <c r="X204" s="135">
        <v>143300</v>
      </c>
      <c r="Y204" s="46">
        <f t="shared" si="54"/>
        <v>0</v>
      </c>
    </row>
    <row r="205" spans="1:25" hidden="1" x14ac:dyDescent="0.25">
      <c r="B205" s="43" t="s">
        <v>41</v>
      </c>
      <c r="C205" s="44">
        <f t="shared" si="45"/>
        <v>12656</v>
      </c>
      <c r="D205" s="44">
        <v>12967</v>
      </c>
      <c r="E205" s="44">
        <f t="shared" si="46"/>
        <v>311</v>
      </c>
      <c r="F205" s="44">
        <v>146</v>
      </c>
      <c r="G205" s="70">
        <f t="shared" si="47"/>
        <v>45406</v>
      </c>
      <c r="H205" s="44">
        <f t="shared" si="48"/>
        <v>1063</v>
      </c>
      <c r="I205" s="44">
        <v>1068</v>
      </c>
      <c r="J205" s="44">
        <f t="shared" si="49"/>
        <v>5</v>
      </c>
      <c r="K205" s="44">
        <f t="shared" si="50"/>
        <v>559</v>
      </c>
      <c r="L205" s="70">
        <f t="shared" si="51"/>
        <v>2795</v>
      </c>
      <c r="M205" s="70">
        <v>3828</v>
      </c>
      <c r="N205" s="70">
        <v>8386</v>
      </c>
      <c r="O205" s="46"/>
      <c r="P205" s="46"/>
      <c r="Q205" s="70"/>
      <c r="R205" s="70"/>
      <c r="S205" s="70">
        <v>80176</v>
      </c>
      <c r="T205" s="70"/>
      <c r="U205" s="70">
        <f t="shared" si="35"/>
        <v>140591</v>
      </c>
      <c r="V205" s="46">
        <f t="shared" si="52"/>
        <v>0</v>
      </c>
      <c r="W205" s="46">
        <f t="shared" si="53"/>
        <v>140591</v>
      </c>
      <c r="X205" s="135">
        <v>140591</v>
      </c>
      <c r="Y205" s="46">
        <f t="shared" si="54"/>
        <v>0</v>
      </c>
    </row>
    <row r="206" spans="1:25" hidden="1" x14ac:dyDescent="0.25">
      <c r="B206" s="43" t="s">
        <v>42</v>
      </c>
      <c r="C206" s="44">
        <f t="shared" si="45"/>
        <v>12967</v>
      </c>
      <c r="D206" s="44">
        <v>13265</v>
      </c>
      <c r="E206" s="44">
        <f t="shared" si="46"/>
        <v>298</v>
      </c>
      <c r="F206" s="44">
        <v>146</v>
      </c>
      <c r="G206" s="70">
        <f t="shared" si="47"/>
        <v>43508</v>
      </c>
      <c r="H206" s="44">
        <f t="shared" si="48"/>
        <v>1068</v>
      </c>
      <c r="I206" s="44">
        <v>1084</v>
      </c>
      <c r="J206" s="44">
        <f t="shared" si="49"/>
        <v>16</v>
      </c>
      <c r="K206" s="44">
        <f t="shared" si="50"/>
        <v>559</v>
      </c>
      <c r="L206" s="70">
        <f t="shared" si="51"/>
        <v>8944</v>
      </c>
      <c r="M206" s="70">
        <v>3828</v>
      </c>
      <c r="N206" s="70">
        <v>8398</v>
      </c>
      <c r="O206" s="46"/>
      <c r="P206" s="46"/>
      <c r="Q206" s="70"/>
      <c r="R206" s="70"/>
      <c r="S206" s="70">
        <v>80176</v>
      </c>
      <c r="T206" s="70"/>
      <c r="U206" s="70">
        <f t="shared" si="35"/>
        <v>144854</v>
      </c>
      <c r="V206" s="46">
        <f t="shared" si="52"/>
        <v>0</v>
      </c>
      <c r="W206" s="46">
        <f t="shared" si="53"/>
        <v>144854</v>
      </c>
      <c r="X206" s="135">
        <v>144854</v>
      </c>
      <c r="Y206" s="46">
        <f t="shared" si="54"/>
        <v>0</v>
      </c>
    </row>
    <row r="207" spans="1:25" hidden="1" x14ac:dyDescent="0.25">
      <c r="B207" s="43" t="s">
        <v>43</v>
      </c>
      <c r="C207" s="44">
        <f t="shared" si="45"/>
        <v>13265</v>
      </c>
      <c r="D207" s="44">
        <v>13755</v>
      </c>
      <c r="E207" s="44">
        <f t="shared" si="46"/>
        <v>490</v>
      </c>
      <c r="F207" s="44">
        <v>146</v>
      </c>
      <c r="G207" s="70">
        <f t="shared" si="47"/>
        <v>71540</v>
      </c>
      <c r="H207" s="44">
        <f t="shared" si="48"/>
        <v>1084</v>
      </c>
      <c r="I207" s="44">
        <v>1137</v>
      </c>
      <c r="J207" s="44">
        <f t="shared" si="49"/>
        <v>53</v>
      </c>
      <c r="K207" s="44">
        <f t="shared" si="50"/>
        <v>559</v>
      </c>
      <c r="L207" s="70">
        <f t="shared" si="51"/>
        <v>29627</v>
      </c>
      <c r="M207" s="70">
        <v>3828</v>
      </c>
      <c r="N207" s="70">
        <v>8415</v>
      </c>
      <c r="O207" s="46"/>
      <c r="P207" s="46"/>
      <c r="Q207" s="70"/>
      <c r="R207" s="70"/>
      <c r="S207" s="70">
        <v>80176</v>
      </c>
      <c r="T207" s="70"/>
      <c r="U207" s="70">
        <f t="shared" si="35"/>
        <v>193586</v>
      </c>
      <c r="V207" s="46">
        <f t="shared" si="52"/>
        <v>0</v>
      </c>
      <c r="W207" s="46">
        <f t="shared" si="53"/>
        <v>193586</v>
      </c>
      <c r="X207" s="135">
        <v>193586</v>
      </c>
      <c r="Y207" s="46">
        <f t="shared" si="54"/>
        <v>0</v>
      </c>
    </row>
    <row r="208" spans="1:25" hidden="1" x14ac:dyDescent="0.25">
      <c r="B208" s="43" t="s">
        <v>44</v>
      </c>
      <c r="C208" s="44">
        <f t="shared" si="45"/>
        <v>13755</v>
      </c>
      <c r="D208" s="44">
        <v>14185</v>
      </c>
      <c r="E208" s="44">
        <f t="shared" si="46"/>
        <v>430</v>
      </c>
      <c r="F208" s="44">
        <v>146</v>
      </c>
      <c r="G208" s="70">
        <f t="shared" si="47"/>
        <v>62780</v>
      </c>
      <c r="H208" s="44">
        <f t="shared" si="48"/>
        <v>1137</v>
      </c>
      <c r="I208" s="44">
        <v>1159</v>
      </c>
      <c r="J208" s="44">
        <f t="shared" si="49"/>
        <v>22</v>
      </c>
      <c r="K208" s="44">
        <f t="shared" si="50"/>
        <v>559</v>
      </c>
      <c r="L208" s="70">
        <f t="shared" si="51"/>
        <v>12298</v>
      </c>
      <c r="M208" s="70">
        <v>3828</v>
      </c>
      <c r="N208" s="70">
        <v>8420</v>
      </c>
      <c r="O208" s="46"/>
      <c r="P208" s="46"/>
      <c r="Q208" s="70"/>
      <c r="R208" s="70"/>
      <c r="S208" s="70">
        <v>80176</v>
      </c>
      <c r="T208" s="70"/>
      <c r="U208" s="70">
        <f t="shared" si="35"/>
        <v>167502</v>
      </c>
      <c r="V208" s="46">
        <f t="shared" si="52"/>
        <v>0</v>
      </c>
      <c r="W208" s="46">
        <f t="shared" si="53"/>
        <v>167502</v>
      </c>
      <c r="X208" s="135">
        <v>167502</v>
      </c>
      <c r="Y208" s="46">
        <f t="shared" si="54"/>
        <v>0</v>
      </c>
    </row>
    <row r="209" spans="1:25" hidden="1" x14ac:dyDescent="0.25">
      <c r="B209" s="43" t="s">
        <v>45</v>
      </c>
      <c r="C209" s="44">
        <f t="shared" si="45"/>
        <v>14185</v>
      </c>
      <c r="D209" s="44">
        <v>14575</v>
      </c>
      <c r="E209" s="44">
        <f t="shared" si="46"/>
        <v>390</v>
      </c>
      <c r="F209" s="44">
        <v>146</v>
      </c>
      <c r="G209" s="70">
        <f t="shared" si="47"/>
        <v>56940</v>
      </c>
      <c r="H209" s="44">
        <f t="shared" si="48"/>
        <v>1159</v>
      </c>
      <c r="I209" s="44">
        <v>1190</v>
      </c>
      <c r="J209" s="44">
        <f t="shared" si="49"/>
        <v>31</v>
      </c>
      <c r="K209" s="44">
        <f t="shared" si="50"/>
        <v>559</v>
      </c>
      <c r="L209" s="70">
        <f t="shared" si="51"/>
        <v>17329</v>
      </c>
      <c r="M209" s="70">
        <v>3828</v>
      </c>
      <c r="N209" s="70">
        <v>8467</v>
      </c>
      <c r="O209" s="46"/>
      <c r="P209" s="46"/>
      <c r="Q209" s="70"/>
      <c r="R209" s="70"/>
      <c r="S209" s="70">
        <v>80176</v>
      </c>
      <c r="T209" s="70"/>
      <c r="U209" s="70">
        <f t="shared" si="35"/>
        <v>166740</v>
      </c>
      <c r="V209" s="46">
        <f t="shared" si="52"/>
        <v>0</v>
      </c>
      <c r="W209" s="46">
        <f t="shared" si="53"/>
        <v>166740</v>
      </c>
      <c r="X209" s="135">
        <v>166740</v>
      </c>
      <c r="Y209" s="46">
        <f t="shared" si="54"/>
        <v>0</v>
      </c>
    </row>
    <row r="210" spans="1:25" ht="15.75" hidden="1" thickBot="1" x14ac:dyDescent="0.3">
      <c r="B210" s="83" t="s">
        <v>46</v>
      </c>
      <c r="C210" s="84">
        <f t="shared" si="45"/>
        <v>14575</v>
      </c>
      <c r="D210" s="84">
        <v>15006</v>
      </c>
      <c r="E210" s="84">
        <f t="shared" si="46"/>
        <v>431</v>
      </c>
      <c r="F210" s="84">
        <v>146</v>
      </c>
      <c r="G210" s="35">
        <f t="shared" si="47"/>
        <v>62926</v>
      </c>
      <c r="H210" s="84">
        <f t="shared" si="48"/>
        <v>1190</v>
      </c>
      <c r="I210" s="84">
        <v>1209</v>
      </c>
      <c r="J210" s="84">
        <f t="shared" si="49"/>
        <v>19</v>
      </c>
      <c r="K210" s="84">
        <f t="shared" si="50"/>
        <v>559</v>
      </c>
      <c r="L210" s="35">
        <f t="shared" si="51"/>
        <v>10621</v>
      </c>
      <c r="M210" s="35">
        <v>3828</v>
      </c>
      <c r="N210" s="35">
        <v>8493</v>
      </c>
      <c r="O210" s="36"/>
      <c r="P210" s="36"/>
      <c r="Q210" s="35"/>
      <c r="R210" s="35"/>
      <c r="S210" s="35">
        <v>80176</v>
      </c>
      <c r="T210" s="35"/>
      <c r="U210" s="35">
        <f t="shared" si="35"/>
        <v>166044</v>
      </c>
      <c r="V210" s="36">
        <f t="shared" si="52"/>
        <v>0</v>
      </c>
      <c r="W210" s="36">
        <f t="shared" si="53"/>
        <v>166044</v>
      </c>
      <c r="X210" s="131">
        <v>166044</v>
      </c>
      <c r="Y210" s="36">
        <f t="shared" si="54"/>
        <v>0</v>
      </c>
    </row>
    <row r="211" spans="1:25" hidden="1" x14ac:dyDescent="0.25">
      <c r="A211">
        <v>2020</v>
      </c>
      <c r="B211" s="38" t="s">
        <v>35</v>
      </c>
      <c r="C211" s="39">
        <f t="shared" ref="C211:C234" si="55">D210</f>
        <v>15006</v>
      </c>
      <c r="D211" s="39">
        <v>15473</v>
      </c>
      <c r="E211" s="39">
        <f t="shared" ref="E211:E234" si="56">D211-C211</f>
        <v>467</v>
      </c>
      <c r="F211" s="39">
        <v>146</v>
      </c>
      <c r="G211" s="69">
        <f t="shared" ref="G211:G222" si="57">F211*E211</f>
        <v>68182</v>
      </c>
      <c r="H211" s="39">
        <f t="shared" ref="H211:H234" si="58">I210</f>
        <v>1209</v>
      </c>
      <c r="I211" s="39">
        <v>1209</v>
      </c>
      <c r="J211" s="39">
        <f t="shared" ref="J211:J221" si="59">I211-H211</f>
        <v>0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0</v>
      </c>
      <c r="M211" s="69">
        <v>3943</v>
      </c>
      <c r="N211" s="69">
        <v>8501</v>
      </c>
      <c r="O211" s="41"/>
      <c r="P211" s="41"/>
      <c r="Q211" s="69">
        <v>115000</v>
      </c>
      <c r="R211" s="69"/>
      <c r="S211" s="69">
        <v>82581</v>
      </c>
      <c r="T211" s="69"/>
      <c r="U211" s="69">
        <f t="shared" si="35"/>
        <v>278207</v>
      </c>
      <c r="V211" s="41">
        <f t="shared" ref="V211:V234" si="60">Y210</f>
        <v>0</v>
      </c>
      <c r="W211" s="41">
        <f t="shared" ref="W211:W234" si="61">U211+V211</f>
        <v>278207</v>
      </c>
      <c r="X211" s="152"/>
      <c r="Y211" s="41">
        <f t="shared" ref="Y211:Y234" si="62">W211-X211</f>
        <v>278207</v>
      </c>
    </row>
    <row r="212" spans="1:25" hidden="1" x14ac:dyDescent="0.25">
      <c r="B212" s="43" t="s">
        <v>36</v>
      </c>
      <c r="C212" s="44">
        <f t="shared" si="55"/>
        <v>15473</v>
      </c>
      <c r="D212" s="44">
        <v>15984</v>
      </c>
      <c r="E212" s="44">
        <f t="shared" si="56"/>
        <v>511</v>
      </c>
      <c r="F212" s="44">
        <v>146</v>
      </c>
      <c r="G212" s="70">
        <f t="shared" si="57"/>
        <v>74606</v>
      </c>
      <c r="H212" s="44">
        <v>0</v>
      </c>
      <c r="I212" s="44">
        <v>74</v>
      </c>
      <c r="J212" s="44">
        <f t="shared" si="59"/>
        <v>74</v>
      </c>
      <c r="K212" s="44">
        <f t="shared" ref="K212:K220" si="63">IF(J212&lt;=120,576,IF(AND(J212&gt;=121,J212&lt;=150),761,IF(AND(J212&gt;=151,J212&lt;=200),1317,IF(J212&gt;=201,2430,))))</f>
        <v>576</v>
      </c>
      <c r="L212" s="70">
        <f t="shared" ref="L212:L220" si="64">IF(K212=576,K212*J212,IF(K212=761,120*576+(J212-120)*761,IF(K212=1317,120*576+30*761+(J212-150)*1317,IF(K212=2430,120*576+30*761+50*1317+(J212-200)*2430,))))</f>
        <v>42624</v>
      </c>
      <c r="M212" s="70">
        <v>3943</v>
      </c>
      <c r="N212" s="70">
        <v>8539</v>
      </c>
      <c r="O212" s="46"/>
      <c r="P212" s="46"/>
      <c r="Q212" s="70"/>
      <c r="R212" s="70"/>
      <c r="S212" s="70">
        <v>82581</v>
      </c>
      <c r="T212" s="70"/>
      <c r="U212" s="70">
        <f t="shared" si="35"/>
        <v>212293</v>
      </c>
      <c r="V212" s="46">
        <f t="shared" si="60"/>
        <v>278207</v>
      </c>
      <c r="W212" s="46">
        <f t="shared" si="61"/>
        <v>490500</v>
      </c>
      <c r="X212" s="135">
        <v>490500</v>
      </c>
      <c r="Y212" s="46">
        <f t="shared" si="62"/>
        <v>0</v>
      </c>
    </row>
    <row r="213" spans="1:25" hidden="1" x14ac:dyDescent="0.25">
      <c r="B213" s="43" t="s">
        <v>37</v>
      </c>
      <c r="C213" s="44">
        <f t="shared" si="55"/>
        <v>15984</v>
      </c>
      <c r="D213" s="44">
        <v>16395</v>
      </c>
      <c r="E213" s="44">
        <f t="shared" si="56"/>
        <v>411</v>
      </c>
      <c r="F213" s="44">
        <v>146</v>
      </c>
      <c r="G213" s="70">
        <f t="shared" si="57"/>
        <v>60006</v>
      </c>
      <c r="H213" s="44">
        <f t="shared" si="58"/>
        <v>74</v>
      </c>
      <c r="I213" s="44">
        <v>111</v>
      </c>
      <c r="J213" s="44">
        <f t="shared" si="59"/>
        <v>37</v>
      </c>
      <c r="K213" s="44">
        <f t="shared" si="63"/>
        <v>576</v>
      </c>
      <c r="L213" s="70">
        <f t="shared" si="64"/>
        <v>21312</v>
      </c>
      <c r="M213" s="70">
        <v>3943</v>
      </c>
      <c r="N213" s="70">
        <v>8580</v>
      </c>
      <c r="O213" s="46"/>
      <c r="P213" s="46"/>
      <c r="Q213" s="70"/>
      <c r="R213" s="70"/>
      <c r="S213" s="70">
        <v>82581</v>
      </c>
      <c r="T213" s="70"/>
      <c r="U213" s="70">
        <f t="shared" si="35"/>
        <v>176422</v>
      </c>
      <c r="V213" s="46">
        <f t="shared" si="60"/>
        <v>0</v>
      </c>
      <c r="W213" s="46">
        <f t="shared" si="61"/>
        <v>176422</v>
      </c>
      <c r="X213" s="135">
        <v>176422</v>
      </c>
      <c r="Y213" s="46">
        <f t="shared" si="62"/>
        <v>0</v>
      </c>
    </row>
    <row r="214" spans="1:25" hidden="1" x14ac:dyDescent="0.25">
      <c r="B214" s="43" t="s">
        <v>38</v>
      </c>
      <c r="C214" s="44">
        <f t="shared" si="55"/>
        <v>16395</v>
      </c>
      <c r="D214" s="44">
        <v>16738</v>
      </c>
      <c r="E214" s="44">
        <f t="shared" si="56"/>
        <v>343</v>
      </c>
      <c r="F214" s="44">
        <v>146</v>
      </c>
      <c r="G214" s="70">
        <f t="shared" si="57"/>
        <v>50078</v>
      </c>
      <c r="H214" s="44">
        <f t="shared" si="58"/>
        <v>111</v>
      </c>
      <c r="I214" s="44">
        <v>145</v>
      </c>
      <c r="J214" s="44">
        <f t="shared" si="59"/>
        <v>34</v>
      </c>
      <c r="K214" s="44">
        <f t="shared" si="63"/>
        <v>576</v>
      </c>
      <c r="L214" s="70">
        <f t="shared" si="64"/>
        <v>19584</v>
      </c>
      <c r="M214" s="70">
        <v>3943</v>
      </c>
      <c r="N214" s="70">
        <v>8607</v>
      </c>
      <c r="O214" s="46"/>
      <c r="P214" s="46"/>
      <c r="Q214" s="70"/>
      <c r="R214" s="70"/>
      <c r="S214" s="70">
        <v>82581</v>
      </c>
      <c r="T214" s="70"/>
      <c r="U214" s="70">
        <f t="shared" si="35"/>
        <v>164793</v>
      </c>
      <c r="V214" s="46">
        <f t="shared" si="60"/>
        <v>0</v>
      </c>
      <c r="W214" s="46">
        <f t="shared" si="61"/>
        <v>164793</v>
      </c>
      <c r="X214" s="135"/>
      <c r="Y214" s="46">
        <f t="shared" si="62"/>
        <v>164793</v>
      </c>
    </row>
    <row r="215" spans="1:25" hidden="1" x14ac:dyDescent="0.25">
      <c r="B215" s="43" t="s">
        <v>39</v>
      </c>
      <c r="C215" s="44">
        <f t="shared" si="55"/>
        <v>16738</v>
      </c>
      <c r="D215" s="44">
        <v>17039</v>
      </c>
      <c r="E215" s="44">
        <f t="shared" si="56"/>
        <v>301</v>
      </c>
      <c r="F215" s="44">
        <v>146</v>
      </c>
      <c r="G215" s="70">
        <f t="shared" si="57"/>
        <v>43946</v>
      </c>
      <c r="H215" s="44">
        <f t="shared" si="58"/>
        <v>145</v>
      </c>
      <c r="I215" s="44">
        <v>164</v>
      </c>
      <c r="J215" s="44">
        <f t="shared" si="59"/>
        <v>19</v>
      </c>
      <c r="K215" s="44">
        <f t="shared" si="63"/>
        <v>576</v>
      </c>
      <c r="L215" s="70">
        <f t="shared" si="64"/>
        <v>10944</v>
      </c>
      <c r="M215" s="70">
        <v>3943</v>
      </c>
      <c r="N215" s="70">
        <v>8615</v>
      </c>
      <c r="O215" s="46"/>
      <c r="P215" s="46"/>
      <c r="Q215" s="70"/>
      <c r="R215" s="70"/>
      <c r="S215" s="70">
        <v>82581</v>
      </c>
      <c r="T215" s="70"/>
      <c r="U215" s="70">
        <f t="shared" si="35"/>
        <v>150029</v>
      </c>
      <c r="V215" s="46">
        <f t="shared" si="60"/>
        <v>164793</v>
      </c>
      <c r="W215" s="46">
        <f t="shared" si="61"/>
        <v>314822</v>
      </c>
      <c r="X215" s="135">
        <v>314822</v>
      </c>
      <c r="Y215" s="46">
        <f t="shared" si="62"/>
        <v>0</v>
      </c>
    </row>
    <row r="216" spans="1:25" hidden="1" x14ac:dyDescent="0.25">
      <c r="B216" s="43" t="s">
        <v>40</v>
      </c>
      <c r="C216" s="44">
        <f t="shared" si="55"/>
        <v>17039</v>
      </c>
      <c r="D216" s="44">
        <v>17251</v>
      </c>
      <c r="E216" s="44">
        <f t="shared" si="56"/>
        <v>212</v>
      </c>
      <c r="F216" s="44">
        <v>146</v>
      </c>
      <c r="G216" s="70">
        <f t="shared" si="57"/>
        <v>30952</v>
      </c>
      <c r="H216" s="44">
        <f t="shared" si="58"/>
        <v>164</v>
      </c>
      <c r="I216" s="44">
        <v>169</v>
      </c>
      <c r="J216" s="44">
        <f t="shared" si="59"/>
        <v>5</v>
      </c>
      <c r="K216" s="44">
        <f t="shared" si="63"/>
        <v>576</v>
      </c>
      <c r="L216" s="70">
        <f t="shared" si="64"/>
        <v>2880</v>
      </c>
      <c r="M216" s="70">
        <v>3943</v>
      </c>
      <c r="N216" s="70">
        <v>8609</v>
      </c>
      <c r="O216" s="46"/>
      <c r="P216" s="46"/>
      <c r="Q216" s="70"/>
      <c r="R216" s="70"/>
      <c r="S216" s="70">
        <v>82581</v>
      </c>
      <c r="T216" s="70"/>
      <c r="U216" s="70">
        <f t="shared" si="35"/>
        <v>128965</v>
      </c>
      <c r="V216" s="46">
        <f t="shared" si="60"/>
        <v>0</v>
      </c>
      <c r="W216" s="46">
        <f t="shared" si="61"/>
        <v>128965</v>
      </c>
      <c r="X216" s="135">
        <v>128965</v>
      </c>
      <c r="Y216" s="46">
        <f t="shared" si="62"/>
        <v>0</v>
      </c>
    </row>
    <row r="217" spans="1:25" hidden="1" x14ac:dyDescent="0.25">
      <c r="B217" s="43" t="s">
        <v>41</v>
      </c>
      <c r="C217" s="44">
        <f t="shared" si="55"/>
        <v>17251</v>
      </c>
      <c r="D217" s="44">
        <v>17501</v>
      </c>
      <c r="E217" s="44">
        <f t="shared" si="56"/>
        <v>250</v>
      </c>
      <c r="F217" s="44">
        <v>146</v>
      </c>
      <c r="G217" s="70">
        <f t="shared" si="57"/>
        <v>36500</v>
      </c>
      <c r="H217" s="44">
        <f t="shared" si="58"/>
        <v>169</v>
      </c>
      <c r="I217" s="44">
        <v>172</v>
      </c>
      <c r="J217" s="44">
        <f t="shared" si="59"/>
        <v>3</v>
      </c>
      <c r="K217" s="44">
        <f t="shared" si="63"/>
        <v>576</v>
      </c>
      <c r="L217" s="70">
        <f t="shared" si="64"/>
        <v>1728</v>
      </c>
      <c r="M217" s="70">
        <v>3943</v>
      </c>
      <c r="N217" s="70">
        <v>8600</v>
      </c>
      <c r="O217" s="46"/>
      <c r="P217" s="46"/>
      <c r="Q217" s="70"/>
      <c r="R217" s="70"/>
      <c r="S217" s="70">
        <v>82581</v>
      </c>
      <c r="T217" s="70"/>
      <c r="U217" s="70">
        <f t="shared" si="35"/>
        <v>133352</v>
      </c>
      <c r="V217" s="46">
        <f t="shared" si="60"/>
        <v>0</v>
      </c>
      <c r="W217" s="46">
        <f t="shared" si="61"/>
        <v>133352</v>
      </c>
      <c r="X217" s="135">
        <v>133352</v>
      </c>
      <c r="Y217" s="46">
        <f t="shared" si="62"/>
        <v>0</v>
      </c>
    </row>
    <row r="218" spans="1:25" hidden="1" x14ac:dyDescent="0.25">
      <c r="B218" s="43" t="s">
        <v>42</v>
      </c>
      <c r="C218" s="44">
        <f t="shared" si="55"/>
        <v>17501</v>
      </c>
      <c r="D218" s="44">
        <v>17970</v>
      </c>
      <c r="E218" s="44">
        <f t="shared" si="56"/>
        <v>469</v>
      </c>
      <c r="F218" s="44">
        <v>146</v>
      </c>
      <c r="G218" s="70">
        <f t="shared" si="57"/>
        <v>68474</v>
      </c>
      <c r="H218" s="44">
        <f t="shared" si="58"/>
        <v>172</v>
      </c>
      <c r="I218" s="44">
        <v>187</v>
      </c>
      <c r="J218" s="44">
        <f t="shared" si="59"/>
        <v>15</v>
      </c>
      <c r="K218" s="44">
        <f t="shared" si="63"/>
        <v>576</v>
      </c>
      <c r="L218" s="70">
        <f t="shared" si="64"/>
        <v>8640</v>
      </c>
      <c r="M218" s="70">
        <v>3943</v>
      </c>
      <c r="N218" s="70">
        <v>8604</v>
      </c>
      <c r="O218" s="46"/>
      <c r="P218" s="46"/>
      <c r="Q218" s="70"/>
      <c r="R218" s="70"/>
      <c r="S218" s="70">
        <v>82581</v>
      </c>
      <c r="T218" s="70"/>
      <c r="U218" s="70">
        <f t="shared" si="35"/>
        <v>172242</v>
      </c>
      <c r="V218" s="46">
        <f t="shared" si="60"/>
        <v>0</v>
      </c>
      <c r="W218" s="46">
        <f t="shared" si="61"/>
        <v>172242</v>
      </c>
      <c r="X218" s="135">
        <v>172242</v>
      </c>
      <c r="Y218" s="46">
        <f t="shared" si="62"/>
        <v>0</v>
      </c>
    </row>
    <row r="219" spans="1:25" hidden="1" x14ac:dyDescent="0.25">
      <c r="B219" s="43" t="s">
        <v>43</v>
      </c>
      <c r="C219" s="44">
        <f t="shared" si="55"/>
        <v>17970</v>
      </c>
      <c r="D219" s="44">
        <v>18340</v>
      </c>
      <c r="E219" s="44">
        <f t="shared" si="56"/>
        <v>370</v>
      </c>
      <c r="F219" s="44">
        <v>146</v>
      </c>
      <c r="G219" s="70">
        <f t="shared" si="57"/>
        <v>54020</v>
      </c>
      <c r="H219" s="44">
        <f t="shared" si="58"/>
        <v>187</v>
      </c>
      <c r="I219" s="44">
        <v>206</v>
      </c>
      <c r="J219" s="44">
        <f t="shared" si="59"/>
        <v>19</v>
      </c>
      <c r="K219" s="44">
        <f t="shared" si="63"/>
        <v>576</v>
      </c>
      <c r="L219" s="70">
        <f t="shared" si="64"/>
        <v>10944</v>
      </c>
      <c r="M219" s="70">
        <v>3943</v>
      </c>
      <c r="N219" s="70">
        <v>8612</v>
      </c>
      <c r="O219" s="46"/>
      <c r="P219" s="46"/>
      <c r="Q219" s="70"/>
      <c r="R219" s="70"/>
      <c r="S219" s="70">
        <v>82581</v>
      </c>
      <c r="T219" s="70"/>
      <c r="U219" s="70">
        <f t="shared" si="35"/>
        <v>160100</v>
      </c>
      <c r="V219" s="46">
        <f t="shared" si="60"/>
        <v>0</v>
      </c>
      <c r="W219" s="46">
        <f t="shared" si="61"/>
        <v>160100</v>
      </c>
      <c r="X219" s="135">
        <v>160100</v>
      </c>
      <c r="Y219" s="46">
        <f t="shared" si="62"/>
        <v>0</v>
      </c>
    </row>
    <row r="220" spans="1:25" hidden="1" x14ac:dyDescent="0.25">
      <c r="B220" s="43" t="s">
        <v>44</v>
      </c>
      <c r="C220" s="44">
        <f t="shared" si="55"/>
        <v>18340</v>
      </c>
      <c r="D220" s="44">
        <v>18612</v>
      </c>
      <c r="E220" s="44">
        <f t="shared" si="56"/>
        <v>272</v>
      </c>
      <c r="F220" s="44">
        <v>146</v>
      </c>
      <c r="G220" s="70">
        <f t="shared" si="57"/>
        <v>39712</v>
      </c>
      <c r="H220" s="44">
        <f t="shared" si="58"/>
        <v>206</v>
      </c>
      <c r="I220" s="44">
        <v>286</v>
      </c>
      <c r="J220" s="44">
        <f t="shared" si="59"/>
        <v>80</v>
      </c>
      <c r="K220" s="44">
        <f t="shared" si="63"/>
        <v>576</v>
      </c>
      <c r="L220" s="70">
        <f t="shared" si="64"/>
        <v>46080</v>
      </c>
      <c r="M220" s="70">
        <v>3943</v>
      </c>
      <c r="N220" s="70">
        <v>8652</v>
      </c>
      <c r="O220" s="46"/>
      <c r="P220" s="46"/>
      <c r="Q220" s="70"/>
      <c r="R220" s="70"/>
      <c r="S220" s="70">
        <v>82581</v>
      </c>
      <c r="T220" s="70"/>
      <c r="U220" s="70">
        <f t="shared" si="35"/>
        <v>180968</v>
      </c>
      <c r="V220" s="46">
        <f t="shared" si="60"/>
        <v>0</v>
      </c>
      <c r="W220" s="46">
        <f t="shared" si="61"/>
        <v>180968</v>
      </c>
      <c r="X220" s="135">
        <v>180968</v>
      </c>
      <c r="Y220" s="46">
        <f t="shared" si="62"/>
        <v>0</v>
      </c>
    </row>
    <row r="221" spans="1:25" hidden="1" x14ac:dyDescent="0.25">
      <c r="B221" s="43" t="s">
        <v>45</v>
      </c>
      <c r="C221" s="44">
        <f t="shared" si="55"/>
        <v>18612</v>
      </c>
      <c r="D221" s="44">
        <v>18996</v>
      </c>
      <c r="E221" s="44">
        <f t="shared" si="56"/>
        <v>384</v>
      </c>
      <c r="F221" s="44">
        <v>146</v>
      </c>
      <c r="G221" s="70">
        <f t="shared" si="57"/>
        <v>56064</v>
      </c>
      <c r="H221" s="44">
        <f t="shared" si="58"/>
        <v>286</v>
      </c>
      <c r="I221" s="44">
        <v>354</v>
      </c>
      <c r="J221" s="44">
        <f t="shared" si="59"/>
        <v>68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39168</v>
      </c>
      <c r="M221" s="70">
        <v>3943</v>
      </c>
      <c r="N221" s="70">
        <v>8709</v>
      </c>
      <c r="O221" s="46"/>
      <c r="P221" s="46"/>
      <c r="Q221" s="70"/>
      <c r="R221" s="70"/>
      <c r="S221" s="70">
        <v>82581</v>
      </c>
      <c r="T221" s="70"/>
      <c r="U221" s="70">
        <f t="shared" si="35"/>
        <v>190465</v>
      </c>
      <c r="V221" s="46">
        <f t="shared" si="60"/>
        <v>0</v>
      </c>
      <c r="W221" s="46">
        <f t="shared" si="61"/>
        <v>190465</v>
      </c>
      <c r="X221" s="135">
        <v>190465</v>
      </c>
      <c r="Y221" s="46">
        <f t="shared" si="62"/>
        <v>0</v>
      </c>
    </row>
    <row r="222" spans="1:25" ht="15.75" hidden="1" thickBot="1" x14ac:dyDescent="0.3">
      <c r="B222" s="83" t="s">
        <v>46</v>
      </c>
      <c r="C222" s="84">
        <f t="shared" si="55"/>
        <v>18996</v>
      </c>
      <c r="D222" s="84">
        <v>19411</v>
      </c>
      <c r="E222" s="84">
        <f t="shared" si="56"/>
        <v>415</v>
      </c>
      <c r="F222" s="84">
        <v>146</v>
      </c>
      <c r="G222" s="35">
        <f t="shared" si="57"/>
        <v>60590</v>
      </c>
      <c r="H222" s="84">
        <f t="shared" si="58"/>
        <v>354</v>
      </c>
      <c r="I222" s="84">
        <v>416</v>
      </c>
      <c r="J222" s="84">
        <f t="shared" ref="J222:J234" si="65">I222-H222</f>
        <v>62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35712</v>
      </c>
      <c r="M222" s="35">
        <v>3943</v>
      </c>
      <c r="N222" s="35">
        <v>8721</v>
      </c>
      <c r="O222" s="36"/>
      <c r="P222" s="36"/>
      <c r="Q222" s="35"/>
      <c r="R222" s="35"/>
      <c r="S222" s="35">
        <v>82581</v>
      </c>
      <c r="T222" s="35"/>
      <c r="U222" s="35">
        <f t="shared" si="35"/>
        <v>191547</v>
      </c>
      <c r="V222" s="36">
        <f t="shared" si="60"/>
        <v>0</v>
      </c>
      <c r="W222" s="36">
        <f t="shared" si="61"/>
        <v>191547</v>
      </c>
      <c r="X222" s="131">
        <v>191547</v>
      </c>
      <c r="Y222" s="36">
        <f t="shared" si="62"/>
        <v>0</v>
      </c>
    </row>
    <row r="223" spans="1:25" hidden="1" x14ac:dyDescent="0.25">
      <c r="A223">
        <v>2021</v>
      </c>
      <c r="B223" s="43" t="s">
        <v>35</v>
      </c>
      <c r="C223" s="44">
        <f t="shared" si="55"/>
        <v>19411</v>
      </c>
      <c r="D223" s="44">
        <v>19954</v>
      </c>
      <c r="E223" s="44">
        <f t="shared" si="56"/>
        <v>543</v>
      </c>
      <c r="F223" s="44">
        <v>146</v>
      </c>
      <c r="G223" s="70">
        <f t="shared" ref="G223:G234" si="66">E223*F223</f>
        <v>79278</v>
      </c>
      <c r="H223" s="44">
        <f t="shared" si="58"/>
        <v>416</v>
      </c>
      <c r="I223" s="44">
        <v>496</v>
      </c>
      <c r="J223" s="44">
        <f t="shared" si="65"/>
        <v>80</v>
      </c>
      <c r="K223" s="44">
        <f t="shared" ref="K223:K234" si="67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47440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68">G223+L223+M223+N223+Q223+R223+S223+T223</f>
        <v>224574</v>
      </c>
      <c r="V223" s="46">
        <f t="shared" si="60"/>
        <v>0</v>
      </c>
      <c r="W223" s="41">
        <f t="shared" si="61"/>
        <v>224574</v>
      </c>
      <c r="X223" s="69">
        <v>224574</v>
      </c>
      <c r="Y223" s="41">
        <f t="shared" si="62"/>
        <v>0</v>
      </c>
    </row>
    <row r="224" spans="1:25" hidden="1" x14ac:dyDescent="0.25">
      <c r="B224" s="43" t="s">
        <v>36</v>
      </c>
      <c r="C224" s="44">
        <f t="shared" si="55"/>
        <v>19954</v>
      </c>
      <c r="D224" s="44">
        <v>20385</v>
      </c>
      <c r="E224" s="44">
        <f t="shared" si="56"/>
        <v>431</v>
      </c>
      <c r="F224" s="44">
        <v>146</v>
      </c>
      <c r="G224" s="70">
        <f t="shared" si="66"/>
        <v>62926</v>
      </c>
      <c r="H224" s="44">
        <f t="shared" si="58"/>
        <v>496</v>
      </c>
      <c r="I224" s="44">
        <v>544</v>
      </c>
      <c r="J224" s="44">
        <f t="shared" si="65"/>
        <v>48</v>
      </c>
      <c r="K224" s="44">
        <f t="shared" si="67"/>
        <v>593</v>
      </c>
      <c r="L224" s="46">
        <f t="shared" ref="L224:L234" si="69">IF(K224=593,K224*J224,IF(K224=784,80*593+(J224-80)*784,IF(K224=1357,80*593+20*784+(J224-100)*1357,IF(K224=2501,80*593+20*784+100*1357+(J224-200)*2501,))))</f>
        <v>28464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68"/>
        <v>189295</v>
      </c>
      <c r="V224" s="46">
        <f t="shared" si="60"/>
        <v>0</v>
      </c>
      <c r="W224" s="46">
        <f t="shared" si="61"/>
        <v>189295</v>
      </c>
      <c r="X224" s="135"/>
      <c r="Y224" s="46">
        <f t="shared" ref="Y224" si="70">W224-X224</f>
        <v>189295</v>
      </c>
    </row>
    <row r="225" spans="1:25" hidden="1" x14ac:dyDescent="0.25">
      <c r="B225" s="43" t="s">
        <v>37</v>
      </c>
      <c r="C225" s="44">
        <f t="shared" si="55"/>
        <v>20385</v>
      </c>
      <c r="D225" s="44">
        <v>20908</v>
      </c>
      <c r="E225" s="44">
        <f t="shared" si="56"/>
        <v>523</v>
      </c>
      <c r="F225" s="44">
        <v>146</v>
      </c>
      <c r="G225" s="70">
        <f t="shared" si="66"/>
        <v>76358</v>
      </c>
      <c r="H225" s="44">
        <f t="shared" si="58"/>
        <v>544</v>
      </c>
      <c r="I225" s="44">
        <v>602</v>
      </c>
      <c r="J225" s="44">
        <f t="shared" si="65"/>
        <v>58</v>
      </c>
      <c r="K225" s="44">
        <f t="shared" si="67"/>
        <v>593</v>
      </c>
      <c r="L225" s="46">
        <f t="shared" si="69"/>
        <v>34394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68"/>
        <v>208689</v>
      </c>
      <c r="V225" s="46">
        <f t="shared" si="60"/>
        <v>189295</v>
      </c>
      <c r="W225" s="46">
        <f t="shared" si="61"/>
        <v>397984</v>
      </c>
      <c r="X225" s="70">
        <v>397984</v>
      </c>
      <c r="Y225" s="46">
        <f t="shared" si="62"/>
        <v>0</v>
      </c>
    </row>
    <row r="226" spans="1:25" hidden="1" x14ac:dyDescent="0.25">
      <c r="B226" s="43" t="s">
        <v>38</v>
      </c>
      <c r="C226" s="44">
        <f t="shared" si="55"/>
        <v>20908</v>
      </c>
      <c r="D226" s="44">
        <v>21278</v>
      </c>
      <c r="E226" s="44">
        <f t="shared" si="56"/>
        <v>370</v>
      </c>
      <c r="F226" s="44">
        <v>146</v>
      </c>
      <c r="G226" s="70">
        <f t="shared" si="66"/>
        <v>54020</v>
      </c>
      <c r="H226" s="44">
        <f t="shared" si="58"/>
        <v>602</v>
      </c>
      <c r="I226" s="44">
        <v>635</v>
      </c>
      <c r="J226" s="44">
        <f t="shared" si="65"/>
        <v>33</v>
      </c>
      <c r="K226" s="44">
        <f t="shared" si="67"/>
        <v>593</v>
      </c>
      <c r="L226" s="46">
        <f t="shared" si="69"/>
        <v>19569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68"/>
        <v>171556</v>
      </c>
      <c r="V226" s="46">
        <f t="shared" si="60"/>
        <v>0</v>
      </c>
      <c r="W226" s="46">
        <f t="shared" si="61"/>
        <v>171556</v>
      </c>
      <c r="X226" s="70">
        <v>171556</v>
      </c>
      <c r="Y226" s="46">
        <f t="shared" si="62"/>
        <v>0</v>
      </c>
    </row>
    <row r="227" spans="1:25" hidden="1" x14ac:dyDescent="0.25">
      <c r="B227" s="43" t="s">
        <v>39</v>
      </c>
      <c r="C227" s="44">
        <f t="shared" si="55"/>
        <v>21278</v>
      </c>
      <c r="D227" s="44">
        <v>21849</v>
      </c>
      <c r="E227" s="44">
        <f t="shared" si="56"/>
        <v>571</v>
      </c>
      <c r="F227" s="44">
        <v>146</v>
      </c>
      <c r="G227" s="70">
        <f t="shared" si="66"/>
        <v>83366</v>
      </c>
      <c r="H227" s="44">
        <f t="shared" si="58"/>
        <v>635</v>
      </c>
      <c r="I227" s="44">
        <v>671</v>
      </c>
      <c r="J227" s="44">
        <f t="shared" si="65"/>
        <v>36</v>
      </c>
      <c r="K227" s="44">
        <f t="shared" si="67"/>
        <v>593</v>
      </c>
      <c r="L227" s="46">
        <f t="shared" si="69"/>
        <v>21348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68"/>
        <v>202717</v>
      </c>
      <c r="V227" s="46">
        <f t="shared" si="60"/>
        <v>0</v>
      </c>
      <c r="W227" s="46">
        <f t="shared" si="61"/>
        <v>202717</v>
      </c>
      <c r="X227" s="70">
        <v>202717</v>
      </c>
      <c r="Y227" s="46">
        <f t="shared" si="62"/>
        <v>0</v>
      </c>
    </row>
    <row r="228" spans="1:25" hidden="1" x14ac:dyDescent="0.25">
      <c r="B228" s="43" t="s">
        <v>40</v>
      </c>
      <c r="C228" s="44">
        <f t="shared" si="55"/>
        <v>21849</v>
      </c>
      <c r="D228" s="44">
        <v>22377</v>
      </c>
      <c r="E228" s="44">
        <f t="shared" si="56"/>
        <v>528</v>
      </c>
      <c r="F228" s="44">
        <v>146</v>
      </c>
      <c r="G228" s="70">
        <f t="shared" si="66"/>
        <v>77088</v>
      </c>
      <c r="H228" s="44">
        <f t="shared" si="58"/>
        <v>671</v>
      </c>
      <c r="I228" s="44">
        <v>696</v>
      </c>
      <c r="J228" s="44">
        <f t="shared" si="65"/>
        <v>25</v>
      </c>
      <c r="K228" s="44">
        <f t="shared" si="67"/>
        <v>593</v>
      </c>
      <c r="L228" s="46">
        <f t="shared" si="69"/>
        <v>14825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68"/>
        <v>189945</v>
      </c>
      <c r="V228" s="46">
        <f t="shared" si="60"/>
        <v>0</v>
      </c>
      <c r="W228" s="46">
        <f t="shared" si="61"/>
        <v>189945</v>
      </c>
      <c r="X228" s="70">
        <v>189945</v>
      </c>
      <c r="Y228" s="46">
        <f t="shared" si="62"/>
        <v>0</v>
      </c>
    </row>
    <row r="229" spans="1:25" hidden="1" x14ac:dyDescent="0.25">
      <c r="B229" s="43" t="s">
        <v>41</v>
      </c>
      <c r="C229" s="44">
        <f t="shared" si="55"/>
        <v>22377</v>
      </c>
      <c r="D229" s="44">
        <v>23029</v>
      </c>
      <c r="E229" s="44">
        <f t="shared" si="56"/>
        <v>652</v>
      </c>
      <c r="F229" s="44">
        <v>146</v>
      </c>
      <c r="G229" s="70">
        <f t="shared" si="66"/>
        <v>95192</v>
      </c>
      <c r="H229" s="44">
        <f t="shared" si="58"/>
        <v>696</v>
      </c>
      <c r="I229" s="44">
        <v>716</v>
      </c>
      <c r="J229" s="44">
        <f t="shared" si="65"/>
        <v>20</v>
      </c>
      <c r="K229" s="44">
        <f t="shared" si="67"/>
        <v>593</v>
      </c>
      <c r="L229" s="46">
        <f t="shared" si="69"/>
        <v>11860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68"/>
        <v>205098</v>
      </c>
      <c r="V229" s="46">
        <f t="shared" si="60"/>
        <v>0</v>
      </c>
      <c r="W229" s="46">
        <f t="shared" si="61"/>
        <v>205098</v>
      </c>
      <c r="X229" s="70">
        <v>205098</v>
      </c>
      <c r="Y229" s="46">
        <f t="shared" si="62"/>
        <v>0</v>
      </c>
    </row>
    <row r="230" spans="1:25" hidden="1" x14ac:dyDescent="0.25">
      <c r="B230" s="43" t="s">
        <v>42</v>
      </c>
      <c r="C230" s="44">
        <f t="shared" si="55"/>
        <v>23029</v>
      </c>
      <c r="D230" s="44">
        <v>23438</v>
      </c>
      <c r="E230" s="44">
        <f t="shared" si="56"/>
        <v>409</v>
      </c>
      <c r="F230" s="44">
        <v>146</v>
      </c>
      <c r="G230" s="70">
        <f t="shared" si="66"/>
        <v>59714</v>
      </c>
      <c r="H230" s="44">
        <f t="shared" si="58"/>
        <v>716</v>
      </c>
      <c r="I230" s="44">
        <v>727</v>
      </c>
      <c r="J230" s="44">
        <f t="shared" si="65"/>
        <v>11</v>
      </c>
      <c r="K230" s="44">
        <f t="shared" si="67"/>
        <v>593</v>
      </c>
      <c r="L230" s="46">
        <f t="shared" si="69"/>
        <v>6523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68"/>
        <v>164337</v>
      </c>
      <c r="V230" s="46">
        <f t="shared" si="60"/>
        <v>0</v>
      </c>
      <c r="W230" s="46">
        <f t="shared" si="61"/>
        <v>164337</v>
      </c>
      <c r="X230" s="70">
        <v>164337</v>
      </c>
      <c r="Y230" s="46">
        <f t="shared" si="62"/>
        <v>0</v>
      </c>
    </row>
    <row r="231" spans="1:25" hidden="1" x14ac:dyDescent="0.25">
      <c r="B231" s="43" t="s">
        <v>43</v>
      </c>
      <c r="C231" s="44">
        <f t="shared" si="55"/>
        <v>23438</v>
      </c>
      <c r="D231" s="44">
        <v>23822</v>
      </c>
      <c r="E231" s="44">
        <f t="shared" si="56"/>
        <v>384</v>
      </c>
      <c r="F231" s="44">
        <v>146</v>
      </c>
      <c r="G231" s="70">
        <f t="shared" si="66"/>
        <v>56064</v>
      </c>
      <c r="H231" s="44">
        <f t="shared" si="58"/>
        <v>727</v>
      </c>
      <c r="I231" s="44">
        <v>742</v>
      </c>
      <c r="J231" s="44">
        <f t="shared" si="65"/>
        <v>15</v>
      </c>
      <c r="K231" s="44">
        <f t="shared" si="67"/>
        <v>593</v>
      </c>
      <c r="L231" s="46">
        <f t="shared" si="69"/>
        <v>8895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68"/>
        <v>163345</v>
      </c>
      <c r="V231" s="46">
        <f t="shared" si="60"/>
        <v>0</v>
      </c>
      <c r="W231" s="46">
        <f t="shared" si="61"/>
        <v>163345</v>
      </c>
      <c r="X231" s="70">
        <v>163345</v>
      </c>
      <c r="Y231" s="46">
        <f t="shared" si="62"/>
        <v>0</v>
      </c>
    </row>
    <row r="232" spans="1:25" hidden="1" x14ac:dyDescent="0.25">
      <c r="B232" s="43" t="s">
        <v>44</v>
      </c>
      <c r="C232" s="44">
        <f t="shared" si="55"/>
        <v>23822</v>
      </c>
      <c r="D232" s="44">
        <v>24136</v>
      </c>
      <c r="E232" s="44">
        <f t="shared" si="56"/>
        <v>314</v>
      </c>
      <c r="F232" s="44">
        <v>146</v>
      </c>
      <c r="G232" s="70">
        <f t="shared" si="66"/>
        <v>45844</v>
      </c>
      <c r="H232" s="44">
        <f t="shared" si="58"/>
        <v>742</v>
      </c>
      <c r="I232" s="44">
        <v>772</v>
      </c>
      <c r="J232" s="44">
        <f t="shared" si="65"/>
        <v>30</v>
      </c>
      <c r="K232" s="44">
        <f t="shared" si="67"/>
        <v>593</v>
      </c>
      <c r="L232" s="46">
        <f t="shared" si="69"/>
        <v>17790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68"/>
        <v>161867</v>
      </c>
      <c r="V232" s="46">
        <f t="shared" si="60"/>
        <v>0</v>
      </c>
      <c r="W232" s="46">
        <f t="shared" si="61"/>
        <v>161867</v>
      </c>
      <c r="X232" s="70">
        <v>161867</v>
      </c>
      <c r="Y232" s="46">
        <f t="shared" si="62"/>
        <v>0</v>
      </c>
    </row>
    <row r="233" spans="1:25" hidden="1" x14ac:dyDescent="0.25">
      <c r="B233" s="43" t="s">
        <v>45</v>
      </c>
      <c r="C233" s="44">
        <f t="shared" si="55"/>
        <v>24136</v>
      </c>
      <c r="D233" s="44">
        <v>24395</v>
      </c>
      <c r="E233" s="44">
        <f t="shared" si="56"/>
        <v>259</v>
      </c>
      <c r="F233" s="44">
        <v>146</v>
      </c>
      <c r="G233" s="70">
        <f t="shared" si="66"/>
        <v>37814</v>
      </c>
      <c r="H233" s="44">
        <f t="shared" si="58"/>
        <v>772</v>
      </c>
      <c r="I233" s="44">
        <v>858</v>
      </c>
      <c r="J233" s="44">
        <f t="shared" si="65"/>
        <v>86</v>
      </c>
      <c r="K233" s="44">
        <f t="shared" si="67"/>
        <v>784</v>
      </c>
      <c r="L233" s="46">
        <f t="shared" si="69"/>
        <v>52144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68"/>
        <v>188306</v>
      </c>
      <c r="V233" s="46">
        <f t="shared" si="60"/>
        <v>0</v>
      </c>
      <c r="W233" s="46">
        <f t="shared" si="61"/>
        <v>188306</v>
      </c>
      <c r="X233" s="70">
        <v>188306</v>
      </c>
      <c r="Y233" s="46">
        <f t="shared" si="62"/>
        <v>0</v>
      </c>
    </row>
    <row r="234" spans="1:25" ht="15.75" hidden="1" thickBot="1" x14ac:dyDescent="0.3">
      <c r="B234" s="83" t="s">
        <v>46</v>
      </c>
      <c r="C234" s="84">
        <f t="shared" si="55"/>
        <v>24395</v>
      </c>
      <c r="D234" s="84">
        <v>24827</v>
      </c>
      <c r="E234" s="84">
        <f t="shared" si="56"/>
        <v>432</v>
      </c>
      <c r="F234" s="84">
        <v>146</v>
      </c>
      <c r="G234" s="35">
        <f t="shared" si="66"/>
        <v>63072</v>
      </c>
      <c r="H234" s="84">
        <f t="shared" si="58"/>
        <v>858</v>
      </c>
      <c r="I234" s="84">
        <v>898</v>
      </c>
      <c r="J234" s="84">
        <f t="shared" si="65"/>
        <v>40</v>
      </c>
      <c r="K234" s="84">
        <f t="shared" si="67"/>
        <v>593</v>
      </c>
      <c r="L234" s="36">
        <f t="shared" si="69"/>
        <v>23720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68"/>
        <v>185209</v>
      </c>
      <c r="V234" s="36">
        <f t="shared" si="60"/>
        <v>0</v>
      </c>
      <c r="W234" s="36">
        <f t="shared" si="61"/>
        <v>185209</v>
      </c>
      <c r="X234" s="35">
        <v>185209</v>
      </c>
      <c r="Y234" s="36">
        <f t="shared" si="62"/>
        <v>0</v>
      </c>
    </row>
    <row r="235" spans="1:25" hidden="1" x14ac:dyDescent="0.25">
      <c r="A235">
        <v>2022</v>
      </c>
      <c r="B235" s="43" t="s">
        <v>35</v>
      </c>
      <c r="C235" s="44">
        <f t="shared" ref="C235:C245" si="71">D234</f>
        <v>24827</v>
      </c>
      <c r="D235" s="44">
        <v>25232</v>
      </c>
      <c r="E235" s="44">
        <f t="shared" ref="E235:E245" si="72">D235-C235</f>
        <v>405</v>
      </c>
      <c r="F235" s="44">
        <v>146</v>
      </c>
      <c r="G235" s="70">
        <f t="shared" ref="G235:G245" si="73">E235*F235</f>
        <v>59130</v>
      </c>
      <c r="H235" s="44">
        <f t="shared" ref="H235:H245" si="74">I234</f>
        <v>898</v>
      </c>
      <c r="I235" s="44">
        <v>928</v>
      </c>
      <c r="J235" s="44">
        <f>I235-H235</f>
        <v>30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19080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68"/>
        <v>183109</v>
      </c>
      <c r="V235" s="46">
        <f t="shared" ref="V235:V245" si="75">Y234</f>
        <v>0</v>
      </c>
      <c r="W235" s="46">
        <f t="shared" ref="W235:W245" si="76">U235+V235</f>
        <v>183109</v>
      </c>
      <c r="X235" s="70">
        <v>183109</v>
      </c>
      <c r="Y235" s="46">
        <f t="shared" ref="Y235:Y245" si="77">W235-X235</f>
        <v>0</v>
      </c>
    </row>
    <row r="236" spans="1:25" hidden="1" x14ac:dyDescent="0.25">
      <c r="B236" s="43" t="s">
        <v>36</v>
      </c>
      <c r="C236" s="44">
        <f t="shared" si="71"/>
        <v>25232</v>
      </c>
      <c r="D236" s="44">
        <v>25740</v>
      </c>
      <c r="E236" s="44">
        <f t="shared" si="72"/>
        <v>508</v>
      </c>
      <c r="F236" s="44">
        <v>146</v>
      </c>
      <c r="G236" s="70">
        <f t="shared" si="73"/>
        <v>74168</v>
      </c>
      <c r="H236" s="44">
        <f t="shared" si="74"/>
        <v>928</v>
      </c>
      <c r="I236" s="44">
        <v>963</v>
      </c>
      <c r="J236" s="44">
        <f t="shared" ref="J236:J246" si="78">I236-H236</f>
        <v>35</v>
      </c>
      <c r="K236" s="44">
        <f t="shared" ref="K236:K243" si="79">IF(J236&lt;=80,636,IF(AND(J236&gt;=81,J236&lt;=100),840,IF(AND(J236&gt;=101,J236&lt;=200),1455,IF(J236&gt;=201,2681,))))</f>
        <v>636</v>
      </c>
      <c r="L236" s="46">
        <f t="shared" ref="L236:L242" si="80">IF(K236=636,K236*J236,IF(K236=840,80*636+(J236-80)*840,IF(K236=1455,80*636+20*840+(J236-100)*1455,IF(K236=2501,80*636+20*840+100*1455+(J236-200)*2681,))))</f>
        <v>22260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68"/>
        <v>219088</v>
      </c>
      <c r="V236" s="46">
        <f t="shared" si="75"/>
        <v>0</v>
      </c>
      <c r="W236" s="46">
        <f t="shared" si="76"/>
        <v>219088</v>
      </c>
      <c r="X236" s="70">
        <v>219088</v>
      </c>
      <c r="Y236" s="46">
        <f t="shared" si="77"/>
        <v>0</v>
      </c>
    </row>
    <row r="237" spans="1:25" hidden="1" x14ac:dyDescent="0.25">
      <c r="B237" s="43" t="s">
        <v>37</v>
      </c>
      <c r="C237" s="44">
        <f t="shared" si="71"/>
        <v>25740</v>
      </c>
      <c r="D237" s="44">
        <v>26190</v>
      </c>
      <c r="E237" s="44">
        <f t="shared" si="72"/>
        <v>450</v>
      </c>
      <c r="F237" s="44">
        <v>146</v>
      </c>
      <c r="G237" s="70">
        <f t="shared" si="73"/>
        <v>65700</v>
      </c>
      <c r="H237" s="44">
        <f t="shared" si="74"/>
        <v>963</v>
      </c>
      <c r="I237" s="44">
        <v>999</v>
      </c>
      <c r="J237" s="44">
        <f t="shared" si="78"/>
        <v>36</v>
      </c>
      <c r="K237" s="44">
        <f t="shared" si="79"/>
        <v>636</v>
      </c>
      <c r="L237" s="46">
        <f t="shared" si="80"/>
        <v>22896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68"/>
        <v>193649</v>
      </c>
      <c r="V237" s="46">
        <f t="shared" si="75"/>
        <v>0</v>
      </c>
      <c r="W237" s="46">
        <f t="shared" si="76"/>
        <v>193649</v>
      </c>
      <c r="X237" s="70">
        <v>193649</v>
      </c>
      <c r="Y237" s="46">
        <f t="shared" si="77"/>
        <v>0</v>
      </c>
    </row>
    <row r="238" spans="1:25" hidden="1" x14ac:dyDescent="0.25">
      <c r="B238" s="43" t="s">
        <v>38</v>
      </c>
      <c r="C238" s="44">
        <f t="shared" si="71"/>
        <v>26190</v>
      </c>
      <c r="D238" s="44">
        <v>26677</v>
      </c>
      <c r="E238" s="44">
        <f t="shared" si="72"/>
        <v>487</v>
      </c>
      <c r="F238" s="44">
        <v>146</v>
      </c>
      <c r="G238" s="70">
        <f t="shared" si="73"/>
        <v>71102</v>
      </c>
      <c r="H238" s="44">
        <f t="shared" si="74"/>
        <v>999</v>
      </c>
      <c r="I238" s="44">
        <v>1017</v>
      </c>
      <c r="J238" s="44">
        <f t="shared" si="78"/>
        <v>18</v>
      </c>
      <c r="K238" s="44">
        <f t="shared" si="79"/>
        <v>636</v>
      </c>
      <c r="L238" s="46">
        <f t="shared" si="80"/>
        <v>11448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68"/>
        <v>187738</v>
      </c>
      <c r="V238" s="46">
        <f t="shared" si="75"/>
        <v>0</v>
      </c>
      <c r="W238" s="46">
        <f t="shared" si="76"/>
        <v>187738</v>
      </c>
      <c r="X238" s="70">
        <v>187738</v>
      </c>
      <c r="Y238" s="46">
        <f t="shared" si="77"/>
        <v>0</v>
      </c>
    </row>
    <row r="239" spans="1:25" hidden="1" x14ac:dyDescent="0.25">
      <c r="B239" s="43" t="s">
        <v>39</v>
      </c>
      <c r="C239" s="44">
        <f t="shared" si="71"/>
        <v>26677</v>
      </c>
      <c r="D239" s="44">
        <v>27072</v>
      </c>
      <c r="E239" s="44">
        <f t="shared" si="72"/>
        <v>395</v>
      </c>
      <c r="F239" s="44">
        <v>146</v>
      </c>
      <c r="G239" s="70">
        <f t="shared" si="73"/>
        <v>57670</v>
      </c>
      <c r="H239" s="44">
        <f t="shared" si="74"/>
        <v>1017</v>
      </c>
      <c r="I239" s="44">
        <v>1025</v>
      </c>
      <c r="J239" s="44">
        <f t="shared" si="78"/>
        <v>8</v>
      </c>
      <c r="K239" s="44">
        <f t="shared" si="79"/>
        <v>636</v>
      </c>
      <c r="L239" s="46">
        <f t="shared" si="80"/>
        <v>5088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68"/>
        <v>168097</v>
      </c>
      <c r="V239" s="46">
        <f t="shared" si="75"/>
        <v>0</v>
      </c>
      <c r="W239" s="46">
        <f t="shared" si="76"/>
        <v>168097</v>
      </c>
      <c r="X239" s="70">
        <v>168097</v>
      </c>
      <c r="Y239" s="46">
        <f t="shared" si="77"/>
        <v>0</v>
      </c>
    </row>
    <row r="240" spans="1:25" hidden="1" x14ac:dyDescent="0.25">
      <c r="B240" s="43" t="s">
        <v>40</v>
      </c>
      <c r="C240" s="44">
        <f t="shared" si="71"/>
        <v>27072</v>
      </c>
      <c r="D240" s="44">
        <v>27575</v>
      </c>
      <c r="E240" s="44">
        <f t="shared" si="72"/>
        <v>503</v>
      </c>
      <c r="F240" s="44">
        <v>146</v>
      </c>
      <c r="G240" s="70">
        <f t="shared" si="73"/>
        <v>73438</v>
      </c>
      <c r="H240" s="44">
        <f t="shared" si="74"/>
        <v>1025</v>
      </c>
      <c r="I240" s="44">
        <v>1036</v>
      </c>
      <c r="J240" s="44">
        <f t="shared" si="78"/>
        <v>11</v>
      </c>
      <c r="K240" s="44">
        <f t="shared" si="79"/>
        <v>636</v>
      </c>
      <c r="L240" s="46">
        <f t="shared" si="80"/>
        <v>6996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68"/>
        <v>185895</v>
      </c>
      <c r="V240" s="46">
        <f t="shared" si="75"/>
        <v>0</v>
      </c>
      <c r="W240" s="46">
        <f t="shared" si="76"/>
        <v>185895</v>
      </c>
      <c r="X240" s="70">
        <v>185895</v>
      </c>
      <c r="Y240" s="46">
        <f t="shared" si="77"/>
        <v>0</v>
      </c>
    </row>
    <row r="241" spans="1:25" hidden="1" x14ac:dyDescent="0.25">
      <c r="B241" s="43" t="s">
        <v>41</v>
      </c>
      <c r="C241" s="44">
        <f t="shared" si="71"/>
        <v>27575</v>
      </c>
      <c r="D241" s="44">
        <v>28106</v>
      </c>
      <c r="E241" s="44">
        <f t="shared" si="72"/>
        <v>531</v>
      </c>
      <c r="F241" s="44">
        <v>146</v>
      </c>
      <c r="G241" s="70">
        <f t="shared" si="73"/>
        <v>77526</v>
      </c>
      <c r="H241" s="44">
        <f t="shared" si="74"/>
        <v>1036</v>
      </c>
      <c r="I241" s="44">
        <v>1045</v>
      </c>
      <c r="J241" s="44">
        <f t="shared" si="78"/>
        <v>9</v>
      </c>
      <c r="K241" s="44">
        <f t="shared" si="79"/>
        <v>636</v>
      </c>
      <c r="L241" s="46">
        <f t="shared" si="80"/>
        <v>5724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68"/>
        <v>188810</v>
      </c>
      <c r="V241" s="46">
        <f t="shared" si="75"/>
        <v>0</v>
      </c>
      <c r="W241" s="46">
        <f t="shared" si="76"/>
        <v>188810</v>
      </c>
      <c r="X241" s="70">
        <v>188810</v>
      </c>
      <c r="Y241" s="46">
        <f t="shared" si="77"/>
        <v>0</v>
      </c>
    </row>
    <row r="242" spans="1:25" hidden="1" x14ac:dyDescent="0.25">
      <c r="B242" s="43" t="s">
        <v>42</v>
      </c>
      <c r="C242" s="44">
        <f t="shared" si="71"/>
        <v>28106</v>
      </c>
      <c r="D242" s="44">
        <v>28578</v>
      </c>
      <c r="E242" s="44">
        <f t="shared" si="72"/>
        <v>472</v>
      </c>
      <c r="F242" s="44">
        <v>146</v>
      </c>
      <c r="G242" s="70">
        <f t="shared" si="73"/>
        <v>68912</v>
      </c>
      <c r="H242" s="44">
        <f t="shared" si="74"/>
        <v>1045</v>
      </c>
      <c r="I242" s="44">
        <v>1058</v>
      </c>
      <c r="J242" s="44">
        <f t="shared" si="78"/>
        <v>13</v>
      </c>
      <c r="K242" s="44">
        <f t="shared" si="79"/>
        <v>636</v>
      </c>
      <c r="L242" s="46">
        <f t="shared" si="80"/>
        <v>8268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68"/>
        <v>182866</v>
      </c>
      <c r="V242" s="46">
        <f t="shared" si="75"/>
        <v>0</v>
      </c>
      <c r="W242" s="46">
        <f t="shared" si="76"/>
        <v>182866</v>
      </c>
      <c r="X242" s="70">
        <v>182866</v>
      </c>
      <c r="Y242" s="46">
        <f t="shared" si="77"/>
        <v>0</v>
      </c>
    </row>
    <row r="243" spans="1:25" hidden="1" x14ac:dyDescent="0.25">
      <c r="B243" s="43" t="s">
        <v>43</v>
      </c>
      <c r="C243" s="44">
        <f t="shared" si="71"/>
        <v>28578</v>
      </c>
      <c r="D243" s="44">
        <v>28934</v>
      </c>
      <c r="E243" s="44">
        <f t="shared" si="72"/>
        <v>356</v>
      </c>
      <c r="F243" s="44">
        <v>146</v>
      </c>
      <c r="G243" s="70">
        <f t="shared" si="73"/>
        <v>51976</v>
      </c>
      <c r="H243" s="44">
        <f t="shared" si="74"/>
        <v>1058</v>
      </c>
      <c r="I243" s="44">
        <v>1082</v>
      </c>
      <c r="J243" s="44">
        <f t="shared" si="78"/>
        <v>24</v>
      </c>
      <c r="K243" s="44">
        <f t="shared" si="79"/>
        <v>636</v>
      </c>
      <c r="L243" s="46">
        <f>IF(K243=636,K243*J243,IF(K243=840,80*636+(J243-80)*840,IF(K243=1455,80*636+20*840+(J243-100)*1455,IF(K243=2681,80*636+20*840+100*1455+(J243-200)*2681,))))</f>
        <v>15264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68"/>
        <v>173052</v>
      </c>
      <c r="V243" s="46">
        <f t="shared" si="75"/>
        <v>0</v>
      </c>
      <c r="W243" s="46">
        <f t="shared" si="76"/>
        <v>173052</v>
      </c>
      <c r="X243" s="70">
        <v>173052</v>
      </c>
      <c r="Y243" s="46">
        <f t="shared" si="77"/>
        <v>0</v>
      </c>
    </row>
    <row r="244" spans="1:25" hidden="1" x14ac:dyDescent="0.25">
      <c r="B244" s="43" t="s">
        <v>44</v>
      </c>
      <c r="C244" s="44">
        <f t="shared" si="71"/>
        <v>28934</v>
      </c>
      <c r="D244" s="44">
        <v>29222</v>
      </c>
      <c r="E244" s="44">
        <f t="shared" si="72"/>
        <v>288</v>
      </c>
      <c r="F244" s="44">
        <v>146</v>
      </c>
      <c r="G244" s="70">
        <f t="shared" si="73"/>
        <v>42048</v>
      </c>
      <c r="H244" s="44">
        <f t="shared" si="74"/>
        <v>1082</v>
      </c>
      <c r="I244" s="44">
        <v>1162</v>
      </c>
      <c r="J244" s="44">
        <f t="shared" si="78"/>
        <v>80</v>
      </c>
      <c r="K244" s="44">
        <f>IF(J244&lt;=40,636,IF(AND(J244&gt;=41,J244&lt;=80),840,IF(AND(J244&gt;=81,J244&lt;=100),1455,IF(J244&gt;=101,2681,))))</f>
        <v>840</v>
      </c>
      <c r="L244" s="46">
        <f>IF(K244=636,K244*J244,IF(K244=840,40*636+(J244-40)*840,IF(K244=1455,40*636+40*840+(J244-80)*1455,IF(K244=2681,40*636+40*840+20*1455+(J244-100)*2681,))))</f>
        <v>59040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68"/>
        <v>207003</v>
      </c>
      <c r="V244" s="46">
        <f t="shared" si="75"/>
        <v>0</v>
      </c>
      <c r="W244" s="46">
        <f t="shared" si="76"/>
        <v>207003</v>
      </c>
      <c r="X244" s="70">
        <v>207003</v>
      </c>
      <c r="Y244" s="46">
        <f t="shared" si="77"/>
        <v>0</v>
      </c>
    </row>
    <row r="245" spans="1:25" hidden="1" x14ac:dyDescent="0.25">
      <c r="B245" s="43" t="s">
        <v>45</v>
      </c>
      <c r="C245" s="44">
        <f t="shared" si="71"/>
        <v>29222</v>
      </c>
      <c r="D245" s="44">
        <v>29793</v>
      </c>
      <c r="E245" s="44">
        <f t="shared" si="72"/>
        <v>571</v>
      </c>
      <c r="F245" s="44">
        <v>146</v>
      </c>
      <c r="G245" s="70">
        <f t="shared" si="73"/>
        <v>83366</v>
      </c>
      <c r="H245" s="44">
        <f t="shared" si="74"/>
        <v>1162</v>
      </c>
      <c r="I245" s="44">
        <v>1236</v>
      </c>
      <c r="J245" s="44">
        <f t="shared" si="78"/>
        <v>74</v>
      </c>
      <c r="K245" s="44">
        <f>IF(J245&lt;=40,636,IF(AND(J245&gt;=41,J245&lt;=80),840,IF(AND(J245&gt;=81,J245&lt;=100),1455,IF(J245&gt;=101,2681,))))</f>
        <v>840</v>
      </c>
      <c r="L245" s="46">
        <f>IF(K245=636,K245*J245,IF(K245=840,40*636+(J245-40)*840,IF(K245=1455,40*636+40*840+(J245-80)*1455,IF(K245=2681,40*636+40*840+20*1455+(J245-100)*2681,))))</f>
        <v>54000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68"/>
        <v>243345</v>
      </c>
      <c r="V245" s="46">
        <f t="shared" si="75"/>
        <v>0</v>
      </c>
      <c r="W245" s="46">
        <f t="shared" si="76"/>
        <v>243345</v>
      </c>
      <c r="X245" s="70">
        <v>243345</v>
      </c>
      <c r="Y245" s="46">
        <f t="shared" si="77"/>
        <v>0</v>
      </c>
    </row>
    <row r="246" spans="1:25" ht="15.75" hidden="1" thickBot="1" x14ac:dyDescent="0.3">
      <c r="B246" s="83" t="s">
        <v>46</v>
      </c>
      <c r="C246" s="84">
        <f t="shared" ref="C246" si="81">D245</f>
        <v>29793</v>
      </c>
      <c r="D246" s="84">
        <v>30364</v>
      </c>
      <c r="E246" s="84">
        <f t="shared" ref="E246" si="82">D246-C246</f>
        <v>571</v>
      </c>
      <c r="F246" s="84">
        <v>146</v>
      </c>
      <c r="G246" s="35">
        <f t="shared" ref="G246" si="83">E246*F246</f>
        <v>83366</v>
      </c>
      <c r="H246" s="84">
        <f t="shared" ref="H246" si="84">I245</f>
        <v>1236</v>
      </c>
      <c r="I246" s="84">
        <v>1296</v>
      </c>
      <c r="J246" s="84">
        <f t="shared" si="78"/>
        <v>60</v>
      </c>
      <c r="K246" s="84">
        <f>IF(J246&lt;=40,636,IF(AND(J246&gt;=41,J246&lt;=80),840,IF(AND(J246&gt;=81,J246&lt;=100),1455,IF(J246&gt;=101,2681,))))</f>
        <v>840</v>
      </c>
      <c r="L246" s="36">
        <f>IF(K246=636,K246*J246,IF(K246=840,40*636+(J246-40)*840,IF(K246=1455,40*636+40*840+(J246-80)*1455,IF(K246=2681,40*636+40*840+20*1455+(J246-100)*2681,))))</f>
        <v>42240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68"/>
        <v>231674</v>
      </c>
      <c r="V246" s="36">
        <f t="shared" ref="V246" si="85">Y245</f>
        <v>0</v>
      </c>
      <c r="W246" s="36">
        <f t="shared" ref="W246" si="86">U246+V246</f>
        <v>231674</v>
      </c>
      <c r="X246" s="35">
        <v>231674</v>
      </c>
      <c r="Y246" s="36">
        <f t="shared" ref="Y246:Y248" si="87">W246-X246</f>
        <v>0</v>
      </c>
    </row>
    <row r="247" spans="1:25" x14ac:dyDescent="0.25">
      <c r="A247">
        <v>2023</v>
      </c>
      <c r="B247" s="43" t="s">
        <v>35</v>
      </c>
      <c r="C247" s="44">
        <f t="shared" ref="C247:C270" si="88">D246</f>
        <v>30364</v>
      </c>
      <c r="D247" s="44">
        <v>31091</v>
      </c>
      <c r="E247" s="44">
        <f t="shared" ref="E247:E270" si="89">D247-C247</f>
        <v>727</v>
      </c>
      <c r="F247" s="44">
        <v>165</v>
      </c>
      <c r="G247" s="70">
        <f t="shared" ref="G247:G270" si="90">E247*F247</f>
        <v>119955</v>
      </c>
      <c r="H247" s="44">
        <f t="shared" ref="H247:H270" si="91">I246</f>
        <v>1296</v>
      </c>
      <c r="I247" s="44">
        <v>1372</v>
      </c>
      <c r="J247" s="44">
        <f t="shared" ref="J247:J270" si="92">I247-H247</f>
        <v>76</v>
      </c>
      <c r="K247" s="44">
        <f>IF(J247&lt;=40,717,IF(AND(J247&gt;=41,J247&lt;=80),948,IF(AND(J247&gt;=81,J247&lt;=100),1641,IF(J247&gt;=101,3024,))))</f>
        <v>948</v>
      </c>
      <c r="L247" s="46">
        <f>IF(K247=717,K247*J247,IF(K247=948,40*717+(J247-40)*948,IF(K247=1641,40*717+40*948+(J247-80)*1641,IF(K247=3024,40*717+40*948+20*1641+(J247-100)*3024,))))</f>
        <v>62808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68"/>
        <v>321112</v>
      </c>
      <c r="V247" s="46">
        <f t="shared" ref="V247:V270" si="93">Y246</f>
        <v>0</v>
      </c>
      <c r="W247" s="46">
        <f t="shared" ref="W247:W270" si="94">U247+V247</f>
        <v>321112</v>
      </c>
      <c r="X247" s="135"/>
      <c r="Y247" s="46">
        <f t="shared" si="87"/>
        <v>321112</v>
      </c>
    </row>
    <row r="248" spans="1:25" x14ac:dyDescent="0.25">
      <c r="B248" s="43" t="s">
        <v>36</v>
      </c>
      <c r="C248" s="44">
        <f t="shared" si="88"/>
        <v>31091</v>
      </c>
      <c r="D248" s="44">
        <v>31685</v>
      </c>
      <c r="E248" s="44">
        <f t="shared" si="89"/>
        <v>594</v>
      </c>
      <c r="F248" s="44">
        <v>165</v>
      </c>
      <c r="G248" s="70">
        <f t="shared" si="90"/>
        <v>98010</v>
      </c>
      <c r="H248" s="44">
        <f t="shared" si="91"/>
        <v>1372</v>
      </c>
      <c r="I248" s="44">
        <v>1436</v>
      </c>
      <c r="J248" s="44">
        <f t="shared" si="92"/>
        <v>64</v>
      </c>
      <c r="K248" s="44">
        <f t="shared" ref="K248:K258" si="95">IF(J248&lt;=40,717,IF(AND(J248&gt;=41,J248&lt;=80),948,IF(AND(J248&gt;=81,J248&lt;=100),1641,IF(J248&gt;=101,3024,))))</f>
        <v>948</v>
      </c>
      <c r="L248" s="46">
        <f t="shared" ref="L248:L258" si="96">IF(K248=717,K248*J248,IF(K248=948,40*717+(J248-40)*948,IF(K248=1641,40*717+40*948+(J248-80)*1641,IF(K248=3024,40*717+40*948+20*1641+(J248-100)*3024,))))</f>
        <v>51432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68"/>
        <v>287858</v>
      </c>
      <c r="V248" s="46">
        <f t="shared" si="93"/>
        <v>321112</v>
      </c>
      <c r="W248" s="46">
        <f t="shared" si="94"/>
        <v>608970</v>
      </c>
      <c r="X248" s="70">
        <v>608970</v>
      </c>
      <c r="Y248" s="46">
        <f t="shared" si="87"/>
        <v>0</v>
      </c>
    </row>
    <row r="249" spans="1:25" x14ac:dyDescent="0.25">
      <c r="B249" s="43" t="s">
        <v>37</v>
      </c>
      <c r="C249" s="44">
        <f t="shared" si="88"/>
        <v>31685</v>
      </c>
      <c r="D249" s="44">
        <v>32218</v>
      </c>
      <c r="E249" s="44">
        <f t="shared" si="89"/>
        <v>533</v>
      </c>
      <c r="F249" s="44">
        <v>165</v>
      </c>
      <c r="G249" s="70">
        <f t="shared" si="90"/>
        <v>87945</v>
      </c>
      <c r="H249" s="44">
        <f t="shared" si="91"/>
        <v>1436</v>
      </c>
      <c r="I249" s="44">
        <v>1492</v>
      </c>
      <c r="J249" s="44">
        <f t="shared" si="92"/>
        <v>56</v>
      </c>
      <c r="K249" s="44">
        <f t="shared" si="95"/>
        <v>948</v>
      </c>
      <c r="L249" s="46">
        <f t="shared" si="96"/>
        <v>43848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68"/>
        <v>270229</v>
      </c>
      <c r="V249" s="46">
        <f t="shared" si="93"/>
        <v>0</v>
      </c>
      <c r="W249" s="46">
        <f t="shared" si="94"/>
        <v>270229</v>
      </c>
      <c r="X249" s="70">
        <v>270229</v>
      </c>
      <c r="Y249" s="46">
        <f t="shared" ref="Y249:Y270" si="97">W249-X249</f>
        <v>0</v>
      </c>
    </row>
    <row r="250" spans="1:25" x14ac:dyDescent="0.25">
      <c r="B250" s="43" t="s">
        <v>38</v>
      </c>
      <c r="C250" s="44">
        <f t="shared" si="88"/>
        <v>32218</v>
      </c>
      <c r="D250" s="44">
        <v>32709</v>
      </c>
      <c r="E250" s="44">
        <f t="shared" si="89"/>
        <v>491</v>
      </c>
      <c r="F250" s="44">
        <v>165</v>
      </c>
      <c r="G250" s="70">
        <f t="shared" si="90"/>
        <v>81015</v>
      </c>
      <c r="H250" s="44">
        <f t="shared" si="91"/>
        <v>1492</v>
      </c>
      <c r="I250" s="44">
        <v>1517</v>
      </c>
      <c r="J250" s="44">
        <f t="shared" si="92"/>
        <v>25</v>
      </c>
      <c r="K250" s="44">
        <f t="shared" si="95"/>
        <v>717</v>
      </c>
      <c r="L250" s="46">
        <f t="shared" si="96"/>
        <v>17925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68"/>
        <v>237455</v>
      </c>
      <c r="V250" s="46">
        <f t="shared" si="93"/>
        <v>0</v>
      </c>
      <c r="W250" s="46">
        <f t="shared" si="94"/>
        <v>237455</v>
      </c>
      <c r="X250" s="70">
        <v>237455</v>
      </c>
      <c r="Y250" s="46">
        <f t="shared" si="97"/>
        <v>0</v>
      </c>
    </row>
    <row r="251" spans="1:25" x14ac:dyDescent="0.25">
      <c r="B251" s="43" t="s">
        <v>39</v>
      </c>
      <c r="C251" s="44">
        <f t="shared" si="88"/>
        <v>32709</v>
      </c>
      <c r="D251" s="44">
        <v>33124</v>
      </c>
      <c r="E251" s="44">
        <f t="shared" si="89"/>
        <v>415</v>
      </c>
      <c r="F251" s="44">
        <v>169</v>
      </c>
      <c r="G251" s="70">
        <f t="shared" si="90"/>
        <v>70135</v>
      </c>
      <c r="H251" s="44">
        <f t="shared" si="91"/>
        <v>1517</v>
      </c>
      <c r="I251" s="44">
        <v>1527</v>
      </c>
      <c r="J251" s="44">
        <f t="shared" si="92"/>
        <v>10</v>
      </c>
      <c r="K251" s="44">
        <f t="shared" si="95"/>
        <v>717</v>
      </c>
      <c r="L251" s="46">
        <f t="shared" si="96"/>
        <v>7170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68"/>
        <v>215878</v>
      </c>
      <c r="V251" s="46">
        <f t="shared" si="93"/>
        <v>0</v>
      </c>
      <c r="W251" s="46">
        <f t="shared" si="94"/>
        <v>215878</v>
      </c>
      <c r="X251" s="70">
        <v>215878</v>
      </c>
      <c r="Y251" s="46">
        <f t="shared" si="97"/>
        <v>0</v>
      </c>
    </row>
    <row r="252" spans="1:25" x14ac:dyDescent="0.25">
      <c r="B252" s="43" t="s">
        <v>40</v>
      </c>
      <c r="C252" s="44">
        <f t="shared" si="88"/>
        <v>33124</v>
      </c>
      <c r="D252" s="44">
        <v>33732</v>
      </c>
      <c r="E252" s="44">
        <f t="shared" si="89"/>
        <v>608</v>
      </c>
      <c r="F252" s="44">
        <v>165</v>
      </c>
      <c r="G252" s="70">
        <f t="shared" si="90"/>
        <v>100320</v>
      </c>
      <c r="H252" s="44">
        <f t="shared" si="91"/>
        <v>1527</v>
      </c>
      <c r="I252" s="44">
        <v>1542</v>
      </c>
      <c r="J252" s="44">
        <f t="shared" si="92"/>
        <v>15</v>
      </c>
      <c r="K252" s="44">
        <f t="shared" si="95"/>
        <v>717</v>
      </c>
      <c r="L252" s="46">
        <f t="shared" si="96"/>
        <v>10755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68"/>
        <v>249665</v>
      </c>
      <c r="V252" s="46">
        <f t="shared" si="93"/>
        <v>0</v>
      </c>
      <c r="W252" s="46">
        <f t="shared" si="94"/>
        <v>249665</v>
      </c>
      <c r="X252" s="70">
        <v>249665</v>
      </c>
      <c r="Y252" s="46">
        <f t="shared" si="97"/>
        <v>0</v>
      </c>
    </row>
    <row r="253" spans="1:25" x14ac:dyDescent="0.25">
      <c r="B253" s="43" t="s">
        <v>41</v>
      </c>
      <c r="C253" s="44">
        <f t="shared" si="88"/>
        <v>33732</v>
      </c>
      <c r="D253" s="44">
        <v>34212</v>
      </c>
      <c r="E253" s="44">
        <f t="shared" si="89"/>
        <v>480</v>
      </c>
      <c r="F253" s="44">
        <v>165</v>
      </c>
      <c r="G253" s="70">
        <f t="shared" si="90"/>
        <v>79200</v>
      </c>
      <c r="H253" s="44">
        <f t="shared" si="91"/>
        <v>1542</v>
      </c>
      <c r="I253" s="44">
        <v>1551</v>
      </c>
      <c r="J253" s="44">
        <f t="shared" si="92"/>
        <v>9</v>
      </c>
      <c r="K253" s="44">
        <f t="shared" si="95"/>
        <v>717</v>
      </c>
      <c r="L253" s="46">
        <f t="shared" si="96"/>
        <v>6453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68"/>
        <v>224231</v>
      </c>
      <c r="V253" s="46">
        <f t="shared" si="93"/>
        <v>0</v>
      </c>
      <c r="W253" s="46">
        <f t="shared" si="94"/>
        <v>224231</v>
      </c>
      <c r="X253" s="135"/>
      <c r="Y253" s="70">
        <f t="shared" si="97"/>
        <v>224231</v>
      </c>
    </row>
    <row r="254" spans="1:25" x14ac:dyDescent="0.25">
      <c r="B254" s="43" t="s">
        <v>42</v>
      </c>
      <c r="C254" s="44">
        <f t="shared" si="88"/>
        <v>34212</v>
      </c>
      <c r="D254" s="44">
        <v>34663</v>
      </c>
      <c r="E254" s="44">
        <f t="shared" si="89"/>
        <v>451</v>
      </c>
      <c r="F254" s="44">
        <v>165</v>
      </c>
      <c r="G254" s="70">
        <f t="shared" si="90"/>
        <v>74415</v>
      </c>
      <c r="H254" s="44">
        <f t="shared" si="91"/>
        <v>1551</v>
      </c>
      <c r="I254" s="44">
        <v>1560</v>
      </c>
      <c r="J254" s="44">
        <f t="shared" si="92"/>
        <v>9</v>
      </c>
      <c r="K254" s="44">
        <f t="shared" si="95"/>
        <v>717</v>
      </c>
      <c r="L254" s="46">
        <f t="shared" si="96"/>
        <v>6453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68"/>
        <v>219470</v>
      </c>
      <c r="V254" s="46">
        <f t="shared" si="93"/>
        <v>224231</v>
      </c>
      <c r="W254" s="46">
        <f t="shared" si="94"/>
        <v>443701</v>
      </c>
      <c r="X254" s="70">
        <v>443701</v>
      </c>
      <c r="Y254" s="46">
        <f t="shared" si="97"/>
        <v>0</v>
      </c>
    </row>
    <row r="255" spans="1:25" x14ac:dyDescent="0.25">
      <c r="B255" s="43" t="s">
        <v>43</v>
      </c>
      <c r="C255" s="44">
        <f t="shared" si="88"/>
        <v>34663</v>
      </c>
      <c r="D255" s="44">
        <v>35087</v>
      </c>
      <c r="E255" s="44">
        <f t="shared" si="89"/>
        <v>424</v>
      </c>
      <c r="F255" s="44">
        <v>165</v>
      </c>
      <c r="G255" s="70">
        <f t="shared" si="90"/>
        <v>69960</v>
      </c>
      <c r="H255" s="44">
        <f t="shared" si="91"/>
        <v>1560</v>
      </c>
      <c r="I255" s="44">
        <v>1574</v>
      </c>
      <c r="J255" s="44">
        <f t="shared" si="92"/>
        <v>14</v>
      </c>
      <c r="K255" s="44">
        <f t="shared" si="95"/>
        <v>717</v>
      </c>
      <c r="L255" s="46">
        <f t="shared" si="96"/>
        <v>10038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68"/>
        <v>218620</v>
      </c>
      <c r="V255" s="46">
        <f t="shared" si="93"/>
        <v>0</v>
      </c>
      <c r="W255" s="46">
        <f t="shared" si="94"/>
        <v>218620</v>
      </c>
      <c r="X255" s="70">
        <v>218620</v>
      </c>
      <c r="Y255" s="46">
        <f t="shared" si="97"/>
        <v>0</v>
      </c>
    </row>
    <row r="256" spans="1:25" x14ac:dyDescent="0.25">
      <c r="B256" s="43" t="s">
        <v>44</v>
      </c>
      <c r="C256" s="44">
        <f t="shared" si="88"/>
        <v>35087</v>
      </c>
      <c r="D256" s="44">
        <v>35350</v>
      </c>
      <c r="E256" s="44">
        <f t="shared" si="89"/>
        <v>263</v>
      </c>
      <c r="F256" s="44">
        <v>165</v>
      </c>
      <c r="G256" s="70">
        <f t="shared" si="90"/>
        <v>43395</v>
      </c>
      <c r="H256" s="44">
        <f t="shared" si="91"/>
        <v>1574</v>
      </c>
      <c r="I256" s="44">
        <v>1631</v>
      </c>
      <c r="J256" s="44">
        <f t="shared" si="92"/>
        <v>57</v>
      </c>
      <c r="K256" s="44">
        <f t="shared" si="95"/>
        <v>948</v>
      </c>
      <c r="L256" s="46">
        <f t="shared" si="96"/>
        <v>44796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68"/>
        <v>226870</v>
      </c>
      <c r="V256" s="46">
        <f t="shared" si="93"/>
        <v>0</v>
      </c>
      <c r="W256" s="46">
        <f t="shared" si="94"/>
        <v>226870</v>
      </c>
      <c r="X256" s="70">
        <v>226870</v>
      </c>
      <c r="Y256" s="46">
        <f t="shared" si="97"/>
        <v>0</v>
      </c>
    </row>
    <row r="257" spans="1:25" x14ac:dyDescent="0.25">
      <c r="B257" s="43" t="s">
        <v>45</v>
      </c>
      <c r="C257" s="44">
        <f t="shared" si="88"/>
        <v>35350</v>
      </c>
      <c r="D257" s="44">
        <v>35794</v>
      </c>
      <c r="E257" s="44">
        <f t="shared" si="89"/>
        <v>444</v>
      </c>
      <c r="F257" s="44">
        <v>165</v>
      </c>
      <c r="G257" s="70">
        <f t="shared" si="90"/>
        <v>73260</v>
      </c>
      <c r="H257" s="44">
        <f t="shared" si="91"/>
        <v>1631</v>
      </c>
      <c r="I257" s="44">
        <v>1677</v>
      </c>
      <c r="J257" s="44">
        <f t="shared" si="92"/>
        <v>46</v>
      </c>
      <c r="K257" s="44">
        <f t="shared" si="95"/>
        <v>948</v>
      </c>
      <c r="L257" s="46">
        <f t="shared" si="96"/>
        <v>34368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68"/>
        <v>246360</v>
      </c>
      <c r="V257" s="46">
        <f t="shared" si="93"/>
        <v>0</v>
      </c>
      <c r="W257" s="46">
        <f t="shared" si="94"/>
        <v>246360</v>
      </c>
      <c r="X257" s="70">
        <v>246360</v>
      </c>
      <c r="Y257" s="46">
        <f t="shared" si="97"/>
        <v>0</v>
      </c>
    </row>
    <row r="258" spans="1:25" ht="15.75" thickBot="1" x14ac:dyDescent="0.3">
      <c r="B258" s="43" t="s">
        <v>46</v>
      </c>
      <c r="C258" s="44">
        <f t="shared" si="88"/>
        <v>35794</v>
      </c>
      <c r="D258" s="44">
        <v>36314</v>
      </c>
      <c r="E258" s="44">
        <f t="shared" si="89"/>
        <v>520</v>
      </c>
      <c r="F258" s="44">
        <v>165</v>
      </c>
      <c r="G258" s="70">
        <f t="shared" si="90"/>
        <v>85800</v>
      </c>
      <c r="H258" s="44">
        <f t="shared" si="91"/>
        <v>1677</v>
      </c>
      <c r="I258" s="44">
        <v>1731</v>
      </c>
      <c r="J258" s="44">
        <f t="shared" si="92"/>
        <v>54</v>
      </c>
      <c r="K258" s="44">
        <f t="shared" si="95"/>
        <v>948</v>
      </c>
      <c r="L258" s="46">
        <f t="shared" si="96"/>
        <v>41952</v>
      </c>
      <c r="M258" s="70">
        <v>4910</v>
      </c>
      <c r="N258" s="70">
        <v>11037</v>
      </c>
      <c r="O258" s="70"/>
      <c r="P258" s="70"/>
      <c r="Q258" s="70"/>
      <c r="R258" s="70"/>
      <c r="S258" s="70">
        <v>122853</v>
      </c>
      <c r="T258" s="70"/>
      <c r="U258" s="70">
        <f t="shared" si="68"/>
        <v>266552</v>
      </c>
      <c r="V258" s="46">
        <f t="shared" si="93"/>
        <v>0</v>
      </c>
      <c r="W258" s="46">
        <f t="shared" si="94"/>
        <v>266552</v>
      </c>
      <c r="X258" s="70">
        <v>266552</v>
      </c>
      <c r="Y258" s="242">
        <f t="shared" si="97"/>
        <v>0</v>
      </c>
    </row>
    <row r="259" spans="1:25" ht="15.75" thickBot="1" x14ac:dyDescent="0.3">
      <c r="A259">
        <v>2024</v>
      </c>
      <c r="B259" s="195" t="s">
        <v>35</v>
      </c>
      <c r="C259" s="175">
        <f t="shared" si="88"/>
        <v>36314</v>
      </c>
      <c r="D259" s="175">
        <v>36883</v>
      </c>
      <c r="E259" s="175">
        <f t="shared" si="89"/>
        <v>569</v>
      </c>
      <c r="F259" s="175">
        <v>171</v>
      </c>
      <c r="G259" s="177">
        <f t="shared" si="90"/>
        <v>97299</v>
      </c>
      <c r="H259" s="175">
        <f t="shared" si="91"/>
        <v>1731</v>
      </c>
      <c r="I259" s="175">
        <v>1789</v>
      </c>
      <c r="J259" s="175">
        <f t="shared" si="92"/>
        <v>58</v>
      </c>
      <c r="K259" s="175">
        <f>IF(J259&lt;=40,745,IF(AND(J259&gt;=41,J259&lt;=80),985,IF(AND(J259&gt;=81,J259&lt;=100),1705,IF(J259&gt;=101,3142,))))</f>
        <v>985</v>
      </c>
      <c r="L259" s="176">
        <f>IF(K259=745,K259*J259,IF(K259=985,40*745+(J259-40)*985,IF(K259=1705,40*745+40*985+(J259-80)*1705,IF(K259=3142,40*745+40*985+20*1705+(J259-100)*3142,))))</f>
        <v>47530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294574</v>
      </c>
      <c r="V259" s="176">
        <f t="shared" si="93"/>
        <v>0</v>
      </c>
      <c r="W259" s="176">
        <f t="shared" si="94"/>
        <v>294574</v>
      </c>
      <c r="X259" s="240"/>
      <c r="Y259" s="176">
        <f t="shared" si="97"/>
        <v>294574</v>
      </c>
    </row>
    <row r="260" spans="1:25" hidden="1" x14ac:dyDescent="0.25">
      <c r="B260" s="224" t="s">
        <v>36</v>
      </c>
      <c r="C260" s="225">
        <f>D259</f>
        <v>36883</v>
      </c>
      <c r="D260" s="225"/>
      <c r="E260" s="225">
        <f t="shared" si="89"/>
        <v>-36883</v>
      </c>
      <c r="F260" s="225">
        <v>171</v>
      </c>
      <c r="G260" s="223">
        <f t="shared" si="90"/>
        <v>-6306993</v>
      </c>
      <c r="H260" s="225">
        <f t="shared" si="91"/>
        <v>1789</v>
      </c>
      <c r="I260" s="225"/>
      <c r="J260" s="225">
        <f t="shared" si="92"/>
        <v>-1789</v>
      </c>
      <c r="K260" s="225">
        <f t="shared" ref="K260:K270" si="98">IF(J260&lt;=40,745,IF(AND(J260&gt;=41,J260&lt;=80),985,IF(AND(J260&gt;=81,J260&lt;=100),1705,IF(J260&gt;=101,3142,))))</f>
        <v>745</v>
      </c>
      <c r="L260" s="226">
        <f t="shared" ref="L260:L270" si="99">IF(K260=745,K260*J260,IF(K260=985,40*745+(J260-40)*985,IF(K260=1705,40*745+40*985+(J260-80)*1705,IF(K260=3142,40*745+40*985+20*1705+(J260-100)*3142,))))</f>
        <v>-1332805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100">G260+L260+M260+N260++O260+P260+Q260+R260+S260+T260</f>
        <v>-7490053</v>
      </c>
      <c r="V260" s="226">
        <f t="shared" si="93"/>
        <v>294574</v>
      </c>
      <c r="W260" s="226">
        <f t="shared" si="94"/>
        <v>-7195479</v>
      </c>
      <c r="X260" s="227"/>
      <c r="Y260" s="226">
        <f t="shared" si="97"/>
        <v>-7195479</v>
      </c>
    </row>
    <row r="261" spans="1:25" hidden="1" x14ac:dyDescent="0.25">
      <c r="B261" s="224" t="s">
        <v>37</v>
      </c>
      <c r="C261" s="225">
        <f t="shared" si="88"/>
        <v>0</v>
      </c>
      <c r="D261" s="225"/>
      <c r="E261" s="225">
        <f t="shared" si="89"/>
        <v>0</v>
      </c>
      <c r="F261" s="225">
        <v>171</v>
      </c>
      <c r="G261" s="223">
        <f t="shared" si="90"/>
        <v>0</v>
      </c>
      <c r="H261" s="225">
        <f t="shared" si="91"/>
        <v>0</v>
      </c>
      <c r="I261" s="225"/>
      <c r="J261" s="225">
        <f t="shared" si="92"/>
        <v>0</v>
      </c>
      <c r="K261" s="225">
        <f t="shared" si="98"/>
        <v>745</v>
      </c>
      <c r="L261" s="226">
        <f t="shared" si="99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100"/>
        <v>149745</v>
      </c>
      <c r="V261" s="226">
        <f t="shared" si="93"/>
        <v>-7195479</v>
      </c>
      <c r="W261" s="226">
        <f t="shared" si="94"/>
        <v>-7045734</v>
      </c>
      <c r="X261" s="227"/>
      <c r="Y261" s="226">
        <f t="shared" si="97"/>
        <v>-7045734</v>
      </c>
    </row>
    <row r="262" spans="1:25" hidden="1" x14ac:dyDescent="0.25">
      <c r="B262" s="224" t="s">
        <v>38</v>
      </c>
      <c r="C262" s="225">
        <f t="shared" si="88"/>
        <v>0</v>
      </c>
      <c r="D262" s="225"/>
      <c r="E262" s="225">
        <f t="shared" si="89"/>
        <v>0</v>
      </c>
      <c r="F262" s="225">
        <v>171</v>
      </c>
      <c r="G262" s="223">
        <f t="shared" si="90"/>
        <v>0</v>
      </c>
      <c r="H262" s="225">
        <f t="shared" si="91"/>
        <v>0</v>
      </c>
      <c r="I262" s="225"/>
      <c r="J262" s="225">
        <f t="shared" si="92"/>
        <v>0</v>
      </c>
      <c r="K262" s="225">
        <f t="shared" si="98"/>
        <v>745</v>
      </c>
      <c r="L262" s="226">
        <f t="shared" si="99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100"/>
        <v>149745</v>
      </c>
      <c r="V262" s="226">
        <f t="shared" si="93"/>
        <v>-7045734</v>
      </c>
      <c r="W262" s="226">
        <f t="shared" si="94"/>
        <v>-6895989</v>
      </c>
      <c r="X262" s="227"/>
      <c r="Y262" s="226">
        <f t="shared" si="97"/>
        <v>-6895989</v>
      </c>
    </row>
    <row r="263" spans="1:25" hidden="1" x14ac:dyDescent="0.25">
      <c r="B263" s="224" t="s">
        <v>39</v>
      </c>
      <c r="C263" s="225">
        <f t="shared" si="88"/>
        <v>0</v>
      </c>
      <c r="D263" s="225"/>
      <c r="E263" s="225">
        <f t="shared" si="89"/>
        <v>0</v>
      </c>
      <c r="F263" s="225">
        <v>171</v>
      </c>
      <c r="G263" s="223">
        <f t="shared" si="90"/>
        <v>0</v>
      </c>
      <c r="H263" s="225">
        <f t="shared" si="91"/>
        <v>0</v>
      </c>
      <c r="I263" s="225"/>
      <c r="J263" s="225">
        <f t="shared" si="92"/>
        <v>0</v>
      </c>
      <c r="K263" s="225">
        <f t="shared" si="98"/>
        <v>745</v>
      </c>
      <c r="L263" s="226">
        <f t="shared" si="99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100"/>
        <v>149745</v>
      </c>
      <c r="V263" s="226">
        <f t="shared" si="93"/>
        <v>-6895989</v>
      </c>
      <c r="W263" s="226">
        <f t="shared" si="94"/>
        <v>-6746244</v>
      </c>
      <c r="X263" s="227"/>
      <c r="Y263" s="226">
        <f t="shared" si="97"/>
        <v>-6746244</v>
      </c>
    </row>
    <row r="264" spans="1:25" hidden="1" x14ac:dyDescent="0.25">
      <c r="B264" s="224" t="s">
        <v>40</v>
      </c>
      <c r="C264" s="225">
        <f t="shared" si="88"/>
        <v>0</v>
      </c>
      <c r="D264" s="225"/>
      <c r="E264" s="225">
        <f t="shared" si="89"/>
        <v>0</v>
      </c>
      <c r="F264" s="225">
        <v>171</v>
      </c>
      <c r="G264" s="223">
        <f t="shared" si="90"/>
        <v>0</v>
      </c>
      <c r="H264" s="225">
        <f t="shared" si="91"/>
        <v>0</v>
      </c>
      <c r="I264" s="225"/>
      <c r="J264" s="225">
        <f t="shared" si="92"/>
        <v>0</v>
      </c>
      <c r="K264" s="225">
        <f t="shared" si="98"/>
        <v>745</v>
      </c>
      <c r="L264" s="226">
        <f t="shared" si="99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100"/>
        <v>149745</v>
      </c>
      <c r="V264" s="226">
        <f t="shared" si="93"/>
        <v>-6746244</v>
      </c>
      <c r="W264" s="226">
        <f t="shared" si="94"/>
        <v>-6596499</v>
      </c>
      <c r="X264" s="227"/>
      <c r="Y264" s="226">
        <f t="shared" si="97"/>
        <v>-6596499</v>
      </c>
    </row>
    <row r="265" spans="1:25" s="199" customFormat="1" hidden="1" x14ac:dyDescent="0.25">
      <c r="A265"/>
      <c r="B265" s="224" t="s">
        <v>41</v>
      </c>
      <c r="C265" s="225">
        <f t="shared" si="88"/>
        <v>0</v>
      </c>
      <c r="D265" s="225"/>
      <c r="E265" s="225">
        <f t="shared" si="89"/>
        <v>0</v>
      </c>
      <c r="F265" s="225">
        <v>171</v>
      </c>
      <c r="G265" s="223">
        <f t="shared" si="90"/>
        <v>0</v>
      </c>
      <c r="H265" s="225">
        <f t="shared" si="91"/>
        <v>0</v>
      </c>
      <c r="I265" s="225"/>
      <c r="J265" s="225">
        <f t="shared" si="92"/>
        <v>0</v>
      </c>
      <c r="K265" s="225">
        <f t="shared" si="98"/>
        <v>745</v>
      </c>
      <c r="L265" s="226">
        <f t="shared" si="99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100"/>
        <v>149745</v>
      </c>
      <c r="V265" s="226">
        <f t="shared" si="93"/>
        <v>-6596499</v>
      </c>
      <c r="W265" s="226">
        <f t="shared" si="94"/>
        <v>-6446754</v>
      </c>
      <c r="X265" s="227"/>
      <c r="Y265" s="226">
        <f t="shared" si="97"/>
        <v>-6446754</v>
      </c>
    </row>
    <row r="266" spans="1:25" hidden="1" x14ac:dyDescent="0.25">
      <c r="B266" s="224" t="s">
        <v>42</v>
      </c>
      <c r="C266" s="225">
        <f t="shared" si="88"/>
        <v>0</v>
      </c>
      <c r="D266" s="225"/>
      <c r="E266" s="225">
        <f t="shared" si="89"/>
        <v>0</v>
      </c>
      <c r="F266" s="225">
        <v>171</v>
      </c>
      <c r="G266" s="223">
        <f t="shared" si="90"/>
        <v>0</v>
      </c>
      <c r="H266" s="225">
        <f t="shared" si="91"/>
        <v>0</v>
      </c>
      <c r="I266" s="225"/>
      <c r="J266" s="225">
        <f t="shared" si="92"/>
        <v>0</v>
      </c>
      <c r="K266" s="225">
        <f t="shared" si="98"/>
        <v>745</v>
      </c>
      <c r="L266" s="226">
        <f t="shared" si="99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100"/>
        <v>149745</v>
      </c>
      <c r="V266" s="226">
        <f t="shared" si="93"/>
        <v>-6446754</v>
      </c>
      <c r="W266" s="226">
        <f t="shared" si="94"/>
        <v>-6297009</v>
      </c>
      <c r="X266" s="227"/>
      <c r="Y266" s="226">
        <f t="shared" si="97"/>
        <v>-6297009</v>
      </c>
    </row>
    <row r="267" spans="1:25" hidden="1" x14ac:dyDescent="0.25">
      <c r="B267" s="224" t="s">
        <v>43</v>
      </c>
      <c r="C267" s="225">
        <f t="shared" si="88"/>
        <v>0</v>
      </c>
      <c r="D267" s="225"/>
      <c r="E267" s="225">
        <f t="shared" si="89"/>
        <v>0</v>
      </c>
      <c r="F267" s="225">
        <v>171</v>
      </c>
      <c r="G267" s="223">
        <f t="shared" si="90"/>
        <v>0</v>
      </c>
      <c r="H267" s="225">
        <f t="shared" si="91"/>
        <v>0</v>
      </c>
      <c r="I267" s="225"/>
      <c r="J267" s="225">
        <f t="shared" si="92"/>
        <v>0</v>
      </c>
      <c r="K267" s="225">
        <f t="shared" si="98"/>
        <v>745</v>
      </c>
      <c r="L267" s="226">
        <f t="shared" si="99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100"/>
        <v>149745</v>
      </c>
      <c r="V267" s="226">
        <f t="shared" si="93"/>
        <v>-6297009</v>
      </c>
      <c r="W267" s="226">
        <f t="shared" si="94"/>
        <v>-6147264</v>
      </c>
      <c r="X267" s="227"/>
      <c r="Y267" s="226">
        <f t="shared" si="97"/>
        <v>-6147264</v>
      </c>
    </row>
    <row r="268" spans="1:25" hidden="1" x14ac:dyDescent="0.25">
      <c r="B268" s="224" t="s">
        <v>44</v>
      </c>
      <c r="C268" s="225">
        <f t="shared" si="88"/>
        <v>0</v>
      </c>
      <c r="D268" s="225"/>
      <c r="E268" s="225">
        <f t="shared" si="89"/>
        <v>0</v>
      </c>
      <c r="F268" s="225">
        <v>171</v>
      </c>
      <c r="G268" s="223">
        <f t="shared" si="90"/>
        <v>0</v>
      </c>
      <c r="H268" s="225">
        <f t="shared" si="91"/>
        <v>0</v>
      </c>
      <c r="I268" s="225"/>
      <c r="J268" s="225">
        <f t="shared" si="92"/>
        <v>0</v>
      </c>
      <c r="K268" s="225">
        <f t="shared" si="98"/>
        <v>745</v>
      </c>
      <c r="L268" s="226">
        <f t="shared" si="99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100"/>
        <v>149745</v>
      </c>
      <c r="V268" s="226">
        <f t="shared" si="93"/>
        <v>-6147264</v>
      </c>
      <c r="W268" s="226">
        <f t="shared" si="94"/>
        <v>-5997519</v>
      </c>
      <c r="X268" s="227"/>
      <c r="Y268" s="226">
        <f t="shared" si="97"/>
        <v>-5997519</v>
      </c>
    </row>
    <row r="269" spans="1:25" ht="15.75" hidden="1" thickBot="1" x14ac:dyDescent="0.3">
      <c r="B269" s="224" t="s">
        <v>45</v>
      </c>
      <c r="C269" s="225">
        <f t="shared" si="88"/>
        <v>0</v>
      </c>
      <c r="D269" s="225"/>
      <c r="E269" s="225">
        <f t="shared" si="89"/>
        <v>0</v>
      </c>
      <c r="F269" s="225">
        <v>171</v>
      </c>
      <c r="G269" s="223">
        <f t="shared" si="90"/>
        <v>0</v>
      </c>
      <c r="H269" s="225">
        <f t="shared" si="91"/>
        <v>0</v>
      </c>
      <c r="I269" s="225"/>
      <c r="J269" s="225">
        <f t="shared" si="92"/>
        <v>0</v>
      </c>
      <c r="K269" s="225">
        <f t="shared" si="98"/>
        <v>745</v>
      </c>
      <c r="L269" s="226">
        <f t="shared" si="99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100"/>
        <v>149745</v>
      </c>
      <c r="V269" s="226">
        <f t="shared" si="93"/>
        <v>-5997519</v>
      </c>
      <c r="W269" s="226">
        <f t="shared" si="94"/>
        <v>-5847774</v>
      </c>
      <c r="X269" s="227"/>
      <c r="Y269" s="226">
        <f t="shared" si="97"/>
        <v>-5847774</v>
      </c>
    </row>
    <row r="270" spans="1:25" ht="15.75" hidden="1" thickBot="1" x14ac:dyDescent="0.3">
      <c r="B270" s="195" t="s">
        <v>46</v>
      </c>
      <c r="C270" s="175">
        <f t="shared" si="88"/>
        <v>0</v>
      </c>
      <c r="D270" s="175"/>
      <c r="E270" s="175">
        <f t="shared" si="89"/>
        <v>0</v>
      </c>
      <c r="F270" s="175">
        <f>F269</f>
        <v>171</v>
      </c>
      <c r="G270" s="177">
        <f t="shared" si="90"/>
        <v>0</v>
      </c>
      <c r="H270" s="175">
        <f t="shared" si="91"/>
        <v>0</v>
      </c>
      <c r="I270" s="175"/>
      <c r="J270" s="175">
        <f t="shared" si="92"/>
        <v>0</v>
      </c>
      <c r="K270" s="225">
        <f t="shared" si="98"/>
        <v>745</v>
      </c>
      <c r="L270" s="226">
        <f t="shared" si="99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100"/>
        <v>149745</v>
      </c>
      <c r="V270" s="176">
        <f t="shared" si="93"/>
        <v>-5847774</v>
      </c>
      <c r="W270" s="176">
        <f t="shared" si="94"/>
        <v>-5698029</v>
      </c>
      <c r="X270" s="177"/>
      <c r="Y270" s="176">
        <f t="shared" si="97"/>
        <v>-5698029</v>
      </c>
    </row>
    <row r="273" spans="8:10" ht="15.75" thickBot="1" x14ac:dyDescent="0.3"/>
    <row r="274" spans="8:10" ht="15.75" thickBot="1" x14ac:dyDescent="0.3">
      <c r="H274" s="262" t="s">
        <v>166</v>
      </c>
      <c r="I274" s="263"/>
      <c r="J274" s="264"/>
    </row>
    <row r="275" spans="8:10" x14ac:dyDescent="0.25">
      <c r="H275" s="204" t="s">
        <v>109</v>
      </c>
      <c r="I275" s="205"/>
      <c r="J275" s="153">
        <v>717</v>
      </c>
    </row>
    <row r="276" spans="8:10" ht="15.75" thickBot="1" x14ac:dyDescent="0.3">
      <c r="H276" s="206" t="s">
        <v>110</v>
      </c>
      <c r="I276" s="207"/>
      <c r="J276" s="154">
        <v>4910</v>
      </c>
    </row>
    <row r="277" spans="8:10" ht="15.75" thickBot="1" x14ac:dyDescent="0.3">
      <c r="H277" s="260" t="s">
        <v>157</v>
      </c>
      <c r="I277" s="265"/>
      <c r="J277" s="261"/>
    </row>
    <row r="278" spans="8:10" ht="15.75" thickBot="1" x14ac:dyDescent="0.3">
      <c r="H278" s="260" t="s">
        <v>111</v>
      </c>
      <c r="I278" s="261"/>
      <c r="J278" s="155" t="s">
        <v>112</v>
      </c>
    </row>
    <row r="279" spans="8:10" x14ac:dyDescent="0.25">
      <c r="H279" s="208">
        <v>1</v>
      </c>
      <c r="I279" s="157">
        <v>40</v>
      </c>
      <c r="J279" s="158">
        <v>717</v>
      </c>
    </row>
    <row r="280" spans="8:10" x14ac:dyDescent="0.25">
      <c r="H280" s="209">
        <v>41</v>
      </c>
      <c r="I280" s="160">
        <v>80</v>
      </c>
      <c r="J280" s="161">
        <v>948</v>
      </c>
    </row>
    <row r="281" spans="8:10" x14ac:dyDescent="0.25">
      <c r="H281" s="210">
        <v>81</v>
      </c>
      <c r="I281" s="163">
        <v>100</v>
      </c>
      <c r="J281" s="161">
        <v>1641</v>
      </c>
    </row>
    <row r="282" spans="8:10" ht="15.75" thickBot="1" x14ac:dyDescent="0.3">
      <c r="H282" s="211">
        <v>101</v>
      </c>
      <c r="I282" s="165" t="s">
        <v>113</v>
      </c>
      <c r="J282" s="166">
        <v>3024</v>
      </c>
    </row>
    <row r="283" spans="8:10" ht="15.75" thickBot="1" x14ac:dyDescent="0.3">
      <c r="H283" s="167"/>
      <c r="I283" s="168"/>
      <c r="J283" s="169"/>
    </row>
  </sheetData>
  <mergeCells count="11">
    <mergeCell ref="H278:I278"/>
    <mergeCell ref="B1:C1"/>
    <mergeCell ref="D1:F1"/>
    <mergeCell ref="B2:C2"/>
    <mergeCell ref="D2:F2"/>
    <mergeCell ref="B3:C3"/>
    <mergeCell ref="AA5:AA6"/>
    <mergeCell ref="S4:W4"/>
    <mergeCell ref="N4:R4"/>
    <mergeCell ref="H274:J274"/>
    <mergeCell ref="H277:J277"/>
  </mergeCells>
  <phoneticPr fontId="17" type="noConversion"/>
  <conditionalFormatting sqref="Y7:Y95 Y97:Y222">
    <cfRule type="cellIs" dxfId="827" priority="31" stopIfTrue="1" operator="lessThan">
      <formula>-0.999999</formula>
    </cfRule>
    <cfRule type="cellIs" dxfId="826" priority="32" stopIfTrue="1" operator="greaterThan">
      <formula>0.9999999</formula>
    </cfRule>
  </conditionalFormatting>
  <conditionalFormatting sqref="J7:J222">
    <cfRule type="cellIs" dxfId="825" priority="30" operator="greaterThan">
      <formula>100</formula>
    </cfRule>
  </conditionalFormatting>
  <conditionalFormatting sqref="X7:X192">
    <cfRule type="cellIs" dxfId="824" priority="29" operator="lessThan">
      <formula>1</formula>
    </cfRule>
  </conditionalFormatting>
  <conditionalFormatting sqref="X211">
    <cfRule type="cellIs" dxfId="823" priority="28" operator="lessThan">
      <formula>1</formula>
    </cfRule>
  </conditionalFormatting>
  <conditionalFormatting sqref="X214">
    <cfRule type="cellIs" dxfId="822" priority="27" operator="lessThan">
      <formula>1</formula>
    </cfRule>
  </conditionalFormatting>
  <conditionalFormatting sqref="J223:J258">
    <cfRule type="cellIs" dxfId="821" priority="26" operator="greaterThan">
      <formula>100</formula>
    </cfRule>
  </conditionalFormatting>
  <conditionalFormatting sqref="Y224">
    <cfRule type="cellIs" dxfId="820" priority="24" stopIfTrue="1" operator="lessThan">
      <formula>-0.999999</formula>
    </cfRule>
    <cfRule type="cellIs" dxfId="819" priority="25" stopIfTrue="1" operator="greaterThan">
      <formula>0.9999999</formula>
    </cfRule>
  </conditionalFormatting>
  <conditionalFormatting sqref="X224">
    <cfRule type="cellIs" dxfId="818" priority="23" operator="lessThan">
      <formula>1</formula>
    </cfRule>
  </conditionalFormatting>
  <conditionalFormatting sqref="Y247">
    <cfRule type="cellIs" dxfId="817" priority="21" stopIfTrue="1" operator="lessThan">
      <formula>-0.999999</formula>
    </cfRule>
    <cfRule type="cellIs" dxfId="816" priority="22" stopIfTrue="1" operator="greaterThan">
      <formula>0.9999999</formula>
    </cfRule>
  </conditionalFormatting>
  <conditionalFormatting sqref="X247">
    <cfRule type="cellIs" dxfId="815" priority="20" operator="lessThan">
      <formula>1</formula>
    </cfRule>
  </conditionalFormatting>
  <conditionalFormatting sqref="Y253">
    <cfRule type="cellIs" dxfId="814" priority="18" stopIfTrue="1" operator="lessThan">
      <formula>-0.999999</formula>
    </cfRule>
    <cfRule type="cellIs" dxfId="813" priority="19" stopIfTrue="1" operator="greaterThan">
      <formula>0.9999999</formula>
    </cfRule>
  </conditionalFormatting>
  <conditionalFormatting sqref="X253">
    <cfRule type="cellIs" dxfId="812" priority="17" operator="lessThan">
      <formula>1</formula>
    </cfRule>
  </conditionalFormatting>
  <conditionalFormatting sqref="X253">
    <cfRule type="cellIs" dxfId="811" priority="16" operator="lessThan">
      <formula>1</formula>
    </cfRule>
  </conditionalFormatting>
  <conditionalFormatting sqref="J259:J270">
    <cfRule type="cellIs" dxfId="810" priority="15" operator="greaterThan">
      <formula>100</formula>
    </cfRule>
  </conditionalFormatting>
  <conditionalFormatting sqref="Y259:Y263">
    <cfRule type="cellIs" dxfId="809" priority="13" stopIfTrue="1" operator="lessThan">
      <formula>-0.999999</formula>
    </cfRule>
    <cfRule type="cellIs" dxfId="808" priority="14" stopIfTrue="1" operator="greaterThan">
      <formula>0.9999999</formula>
    </cfRule>
  </conditionalFormatting>
  <conditionalFormatting sqref="X259:X269">
    <cfRule type="cellIs" dxfId="807" priority="12" operator="lessThan">
      <formula>1</formula>
    </cfRule>
  </conditionalFormatting>
  <conditionalFormatting sqref="X259:X269">
    <cfRule type="cellIs" dxfId="806" priority="11" operator="lessThan">
      <formula>1</formula>
    </cfRule>
  </conditionalFormatting>
  <conditionalFormatting sqref="Y264">
    <cfRule type="cellIs" dxfId="805" priority="9" stopIfTrue="1" operator="lessThan">
      <formula>-0.999999</formula>
    </cfRule>
    <cfRule type="cellIs" dxfId="804" priority="10" stopIfTrue="1" operator="greaterThan">
      <formula>0.9999999</formula>
    </cfRule>
  </conditionalFormatting>
  <conditionalFormatting sqref="Y265">
    <cfRule type="cellIs" dxfId="803" priority="7" stopIfTrue="1" operator="lessThan">
      <formula>-0.999999</formula>
    </cfRule>
    <cfRule type="cellIs" dxfId="802" priority="8" stopIfTrue="1" operator="greaterThan">
      <formula>0.9999999</formula>
    </cfRule>
  </conditionalFormatting>
  <conditionalFormatting sqref="Y266">
    <cfRule type="cellIs" dxfId="801" priority="5" stopIfTrue="1" operator="lessThan">
      <formula>-0.999999</formula>
    </cfRule>
    <cfRule type="cellIs" dxfId="800" priority="6" stopIfTrue="1" operator="greaterThan">
      <formula>0.9999999</formula>
    </cfRule>
  </conditionalFormatting>
  <conditionalFormatting sqref="Y267:Y269">
    <cfRule type="cellIs" dxfId="799" priority="3" stopIfTrue="1" operator="lessThan">
      <formula>-0.999999</formula>
    </cfRule>
    <cfRule type="cellIs" dxfId="798" priority="4" stopIfTrue="1" operator="greaterThan">
      <formula>0.9999999</formula>
    </cfRule>
  </conditionalFormatting>
  <conditionalFormatting sqref="Y258">
    <cfRule type="cellIs" dxfId="797" priority="1" stopIfTrue="1" operator="lessThan">
      <formula>-0.999999</formula>
    </cfRule>
    <cfRule type="cellIs" dxfId="796" priority="2" stopIfTrue="1" operator="greaterThan">
      <formula>0.9999999</formula>
    </cfRule>
  </conditionalFormatting>
  <pageMargins left="0.7" right="0.7" top="0.75" bottom="0.75" header="0.3" footer="0.3"/>
  <pageSetup orientation="portrait" horizontalDpi="4294967293" verticalDpi="4294967293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9"/>
  <dimension ref="A1:AA283"/>
  <sheetViews>
    <sheetView workbookViewId="0">
      <selection activeCell="I259" sqref="I259"/>
    </sheetView>
  </sheetViews>
  <sheetFormatPr baseColWidth="10" defaultRowHeight="15" x14ac:dyDescent="0.25"/>
  <cols>
    <col min="6" max="6" width="9.28515625" bestFit="1" customWidth="1"/>
    <col min="7" max="7" width="11.85546875" bestFit="1" customWidth="1"/>
    <col min="12" max="12" width="11.85546875" bestFit="1" customWidth="1"/>
    <col min="13" max="14" width="11.5703125" bestFit="1" customWidth="1"/>
    <col min="15" max="15" width="10.42578125" customWidth="1"/>
    <col min="16" max="16" width="11.85546875" customWidth="1"/>
    <col min="17" max="17" width="11.85546875" bestFit="1" customWidth="1"/>
    <col min="18" max="18" width="9.28515625" hidden="1" customWidth="1"/>
    <col min="19" max="19" width="12.28515625" customWidth="1"/>
    <col min="20" max="20" width="11.42578125" customWidth="1"/>
    <col min="21" max="21" width="13.42578125" customWidth="1"/>
    <col min="22" max="22" width="12.85546875" bestFit="1" customWidth="1"/>
    <col min="23" max="23" width="12.42578125" customWidth="1"/>
    <col min="24" max="26" width="13.42578125" customWidth="1"/>
    <col min="27" max="27" width="0" hidden="1" customWidth="1"/>
  </cols>
  <sheetData>
    <row r="1" spans="1:27" x14ac:dyDescent="0.25">
      <c r="B1" s="266" t="s">
        <v>0</v>
      </c>
      <c r="C1" s="266"/>
      <c r="D1" s="267">
        <v>20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140</v>
      </c>
      <c r="B3" s="269" t="s">
        <v>2</v>
      </c>
      <c r="C3" s="269"/>
      <c r="D3" s="145" t="s">
        <v>61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7.25" hidden="1" customHeight="1" thickBot="1" x14ac:dyDescent="0.3">
      <c r="B96" s="19" t="s">
        <v>40</v>
      </c>
      <c r="C96" s="20">
        <v>1</v>
      </c>
      <c r="D96" s="20">
        <v>1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20">
        <v>0</v>
      </c>
      <c r="W96" s="20">
        <v>0</v>
      </c>
      <c r="X96" s="20">
        <v>0</v>
      </c>
      <c r="Y96" s="20">
        <v>0</v>
      </c>
      <c r="AA96">
        <f t="shared" si="10"/>
        <v>0</v>
      </c>
    </row>
    <row r="97" spans="1:27" ht="25.5" hidden="1" customHeight="1" thickBot="1" x14ac:dyDescent="0.3">
      <c r="A97" s="18"/>
      <c r="B97" s="19" t="s">
        <v>41</v>
      </c>
      <c r="C97" s="20">
        <v>1</v>
      </c>
      <c r="D97" s="20">
        <v>1</v>
      </c>
      <c r="E97" s="20">
        <v>0</v>
      </c>
      <c r="F97" s="20">
        <v>146</v>
      </c>
      <c r="G97" s="20">
        <v>0</v>
      </c>
      <c r="H97" s="20">
        <v>4</v>
      </c>
      <c r="I97" s="20">
        <v>4</v>
      </c>
      <c r="J97" s="20">
        <v>0</v>
      </c>
      <c r="K97" s="20">
        <v>360</v>
      </c>
      <c r="L97" s="20">
        <v>0</v>
      </c>
      <c r="M97" s="20">
        <v>0</v>
      </c>
      <c r="N97" s="20"/>
      <c r="O97" s="21"/>
      <c r="P97" s="21"/>
      <c r="Q97" s="20">
        <v>0</v>
      </c>
      <c r="R97" s="20">
        <v>0</v>
      </c>
      <c r="S97" s="20">
        <v>55000</v>
      </c>
      <c r="T97" s="20"/>
      <c r="U97" s="20">
        <f t="shared" ref="U97:U128" si="11">G97+L97+M97+R97+S97+N97+Q97+T97</f>
        <v>55000</v>
      </c>
      <c r="V97" s="21">
        <v>0</v>
      </c>
      <c r="W97" s="21">
        <f t="shared" si="7"/>
        <v>55000</v>
      </c>
      <c r="X97" s="20">
        <v>55000</v>
      </c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>
        <v>1</v>
      </c>
      <c r="D98" s="20">
        <v>1</v>
      </c>
      <c r="E98" s="20">
        <v>0</v>
      </c>
      <c r="F98" s="20">
        <v>146</v>
      </c>
      <c r="G98" s="20">
        <v>0</v>
      </c>
      <c r="H98" s="20">
        <v>4</v>
      </c>
      <c r="I98" s="20">
        <v>7</v>
      </c>
      <c r="J98" s="20">
        <v>3</v>
      </c>
      <c r="K98" s="20">
        <v>360</v>
      </c>
      <c r="L98" s="20">
        <v>1080</v>
      </c>
      <c r="M98" s="20">
        <v>0</v>
      </c>
      <c r="N98" s="20"/>
      <c r="O98" s="21"/>
      <c r="P98" s="21"/>
      <c r="Q98" s="20">
        <v>0</v>
      </c>
      <c r="R98" s="20">
        <v>0</v>
      </c>
      <c r="S98" s="20">
        <v>55000</v>
      </c>
      <c r="T98" s="20">
        <v>0</v>
      </c>
      <c r="U98" s="20">
        <f t="shared" si="11"/>
        <v>56080</v>
      </c>
      <c r="V98" s="21">
        <v>0</v>
      </c>
      <c r="W98" s="21">
        <f t="shared" si="7"/>
        <v>56080</v>
      </c>
      <c r="X98" s="20">
        <v>56080</v>
      </c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1</v>
      </c>
      <c r="D99" s="20">
        <v>1</v>
      </c>
      <c r="E99" s="20">
        <v>0</v>
      </c>
      <c r="F99" s="20">
        <v>146</v>
      </c>
      <c r="G99" s="20">
        <v>0</v>
      </c>
      <c r="H99" s="20">
        <v>7</v>
      </c>
      <c r="I99" s="20">
        <v>21</v>
      </c>
      <c r="J99" s="20">
        <v>14</v>
      </c>
      <c r="K99" s="20">
        <v>360</v>
      </c>
      <c r="L99" s="20">
        <v>5040</v>
      </c>
      <c r="M99" s="20">
        <v>0</v>
      </c>
      <c r="N99" s="20"/>
      <c r="O99" s="21"/>
      <c r="P99" s="21"/>
      <c r="Q99" s="20">
        <v>0</v>
      </c>
      <c r="R99" s="20">
        <v>0</v>
      </c>
      <c r="S99" s="20">
        <v>55000</v>
      </c>
      <c r="T99" s="20"/>
      <c r="U99" s="20">
        <f t="shared" si="11"/>
        <v>60040</v>
      </c>
      <c r="V99" s="21">
        <v>0</v>
      </c>
      <c r="W99" s="21">
        <f t="shared" si="7"/>
        <v>60040</v>
      </c>
      <c r="X99" s="20">
        <v>60040</v>
      </c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1</v>
      </c>
      <c r="D100" s="20">
        <v>1</v>
      </c>
      <c r="E100" s="20">
        <v>0</v>
      </c>
      <c r="F100" s="20">
        <v>146</v>
      </c>
      <c r="G100" s="20">
        <v>0</v>
      </c>
      <c r="H100" s="20">
        <v>21</v>
      </c>
      <c r="I100" s="20">
        <v>32</v>
      </c>
      <c r="J100" s="20">
        <v>11</v>
      </c>
      <c r="K100" s="20">
        <v>360</v>
      </c>
      <c r="L100" s="20">
        <v>3960</v>
      </c>
      <c r="M100" s="20">
        <v>0</v>
      </c>
      <c r="N100" s="20"/>
      <c r="O100" s="21"/>
      <c r="P100" s="21"/>
      <c r="Q100" s="20">
        <v>0</v>
      </c>
      <c r="R100" s="20">
        <v>0</v>
      </c>
      <c r="S100" s="20">
        <v>55000</v>
      </c>
      <c r="T100" s="20"/>
      <c r="U100" s="20">
        <f t="shared" si="11"/>
        <v>58960</v>
      </c>
      <c r="V100" s="21">
        <v>0</v>
      </c>
      <c r="W100" s="21">
        <f t="shared" si="7"/>
        <v>58960</v>
      </c>
      <c r="X100" s="20">
        <v>58960</v>
      </c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1</v>
      </c>
      <c r="D101" s="20">
        <v>1</v>
      </c>
      <c r="E101" s="20">
        <v>0</v>
      </c>
      <c r="F101" s="20">
        <v>146</v>
      </c>
      <c r="G101" s="20">
        <v>0</v>
      </c>
      <c r="H101" s="20">
        <v>32</v>
      </c>
      <c r="I101" s="20">
        <v>43</v>
      </c>
      <c r="J101" s="20">
        <v>11</v>
      </c>
      <c r="K101" s="20">
        <v>360</v>
      </c>
      <c r="L101" s="20">
        <v>3960</v>
      </c>
      <c r="M101" s="20">
        <v>0</v>
      </c>
      <c r="N101" s="20"/>
      <c r="O101" s="21"/>
      <c r="P101" s="21"/>
      <c r="Q101" s="20">
        <v>0</v>
      </c>
      <c r="R101" s="20">
        <v>0</v>
      </c>
      <c r="S101" s="20">
        <v>55000</v>
      </c>
      <c r="T101" s="20"/>
      <c r="U101" s="20">
        <f t="shared" si="11"/>
        <v>58960</v>
      </c>
      <c r="V101" s="21">
        <v>0</v>
      </c>
      <c r="W101" s="21">
        <f t="shared" si="7"/>
        <v>58960</v>
      </c>
      <c r="X101" s="20">
        <v>58960</v>
      </c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>
        <v>1</v>
      </c>
      <c r="D102" s="20">
        <v>1</v>
      </c>
      <c r="E102" s="20">
        <v>0</v>
      </c>
      <c r="F102" s="20"/>
      <c r="G102" s="20">
        <v>0</v>
      </c>
      <c r="H102" s="20">
        <v>43</v>
      </c>
      <c r="I102" s="20">
        <v>58</v>
      </c>
      <c r="J102" s="20">
        <v>15</v>
      </c>
      <c r="K102" s="20">
        <v>360</v>
      </c>
      <c r="L102" s="20">
        <v>5400</v>
      </c>
      <c r="M102" s="20">
        <v>0</v>
      </c>
      <c r="N102" s="20"/>
      <c r="O102" s="21"/>
      <c r="P102" s="21"/>
      <c r="Q102" s="20">
        <v>0</v>
      </c>
      <c r="R102" s="20">
        <v>0</v>
      </c>
      <c r="S102" s="20">
        <v>55000</v>
      </c>
      <c r="T102" s="20"/>
      <c r="U102" s="20">
        <f t="shared" si="11"/>
        <v>60400</v>
      </c>
      <c r="V102" s="21">
        <f t="shared" si="9"/>
        <v>0</v>
      </c>
      <c r="W102" s="21">
        <f t="shared" si="7"/>
        <v>60400</v>
      </c>
      <c r="X102" s="20">
        <v>60400</v>
      </c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1</v>
      </c>
      <c r="D103" s="20">
        <v>1</v>
      </c>
      <c r="E103" s="20">
        <v>0</v>
      </c>
      <c r="F103" s="20">
        <v>0</v>
      </c>
      <c r="G103" s="20">
        <v>0</v>
      </c>
      <c r="H103" s="20">
        <v>58</v>
      </c>
      <c r="I103" s="20">
        <v>102</v>
      </c>
      <c r="J103" s="20">
        <v>44</v>
      </c>
      <c r="K103" s="20">
        <v>360</v>
      </c>
      <c r="L103" s="20">
        <v>15840</v>
      </c>
      <c r="M103" s="20">
        <v>0</v>
      </c>
      <c r="N103" s="20"/>
      <c r="O103" s="21"/>
      <c r="P103" s="21"/>
      <c r="Q103" s="20">
        <v>0</v>
      </c>
      <c r="R103" s="20">
        <v>0</v>
      </c>
      <c r="S103" s="20">
        <v>56650</v>
      </c>
      <c r="T103" s="20"/>
      <c r="U103" s="20">
        <f t="shared" si="11"/>
        <v>72490</v>
      </c>
      <c r="V103" s="21">
        <f t="shared" si="9"/>
        <v>0</v>
      </c>
      <c r="W103" s="21">
        <f t="shared" si="7"/>
        <v>72490</v>
      </c>
      <c r="X103" s="20">
        <v>72490</v>
      </c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1</v>
      </c>
      <c r="D104" s="20">
        <v>1</v>
      </c>
      <c r="E104" s="20">
        <v>0</v>
      </c>
      <c r="F104" s="20">
        <v>0</v>
      </c>
      <c r="G104" s="20">
        <v>0</v>
      </c>
      <c r="H104" s="20">
        <v>102</v>
      </c>
      <c r="I104" s="20">
        <v>150</v>
      </c>
      <c r="J104" s="20">
        <v>48</v>
      </c>
      <c r="K104" s="20">
        <v>360</v>
      </c>
      <c r="L104" s="20">
        <v>17280</v>
      </c>
      <c r="M104" s="20">
        <v>0</v>
      </c>
      <c r="N104" s="20"/>
      <c r="O104" s="21"/>
      <c r="P104" s="21"/>
      <c r="Q104" s="20">
        <v>0</v>
      </c>
      <c r="R104" s="20">
        <v>0</v>
      </c>
      <c r="S104" s="20">
        <v>56650</v>
      </c>
      <c r="T104" s="20"/>
      <c r="U104" s="20">
        <f t="shared" si="11"/>
        <v>73930</v>
      </c>
      <c r="V104" s="21">
        <f t="shared" si="9"/>
        <v>0</v>
      </c>
      <c r="W104" s="21">
        <f t="shared" si="7"/>
        <v>73930</v>
      </c>
      <c r="X104" s="20">
        <v>73930</v>
      </c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1</v>
      </c>
      <c r="D105" s="20">
        <v>1</v>
      </c>
      <c r="E105" s="20">
        <v>0</v>
      </c>
      <c r="F105" s="20">
        <v>0</v>
      </c>
      <c r="G105" s="20">
        <v>0</v>
      </c>
      <c r="H105" s="20">
        <v>150</v>
      </c>
      <c r="I105" s="20">
        <v>168</v>
      </c>
      <c r="J105" s="20">
        <v>18</v>
      </c>
      <c r="K105" s="20">
        <v>360</v>
      </c>
      <c r="L105" s="20">
        <v>6480</v>
      </c>
      <c r="M105" s="20">
        <v>0</v>
      </c>
      <c r="N105" s="20"/>
      <c r="O105" s="21"/>
      <c r="P105" s="21"/>
      <c r="Q105" s="20">
        <v>0</v>
      </c>
      <c r="R105" s="20">
        <v>0</v>
      </c>
      <c r="S105" s="20">
        <v>56650</v>
      </c>
      <c r="T105" s="20"/>
      <c r="U105" s="20">
        <f t="shared" si="11"/>
        <v>63130</v>
      </c>
      <c r="V105" s="21">
        <f t="shared" si="9"/>
        <v>0</v>
      </c>
      <c r="W105" s="21">
        <f t="shared" si="7"/>
        <v>63130</v>
      </c>
      <c r="X105" s="20">
        <v>63130</v>
      </c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1</v>
      </c>
      <c r="D106" s="20">
        <v>1</v>
      </c>
      <c r="E106" s="20">
        <v>0</v>
      </c>
      <c r="F106" s="20">
        <v>0</v>
      </c>
      <c r="G106" s="20">
        <v>0</v>
      </c>
      <c r="H106" s="20">
        <v>168</v>
      </c>
      <c r="I106" s="20">
        <v>179</v>
      </c>
      <c r="J106" s="20">
        <v>11</v>
      </c>
      <c r="K106" s="20">
        <v>360</v>
      </c>
      <c r="L106" s="20">
        <v>3960</v>
      </c>
      <c r="M106" s="20">
        <v>0</v>
      </c>
      <c r="N106" s="20"/>
      <c r="O106" s="21"/>
      <c r="P106" s="21"/>
      <c r="Q106" s="20">
        <v>0</v>
      </c>
      <c r="R106" s="20">
        <v>0</v>
      </c>
      <c r="S106" s="20">
        <v>56650</v>
      </c>
      <c r="T106" s="20"/>
      <c r="U106" s="20">
        <f t="shared" si="11"/>
        <v>60610</v>
      </c>
      <c r="V106" s="21">
        <f t="shared" si="9"/>
        <v>0</v>
      </c>
      <c r="W106" s="21">
        <f t="shared" si="7"/>
        <v>60610</v>
      </c>
      <c r="X106" s="20">
        <v>60610</v>
      </c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>
        <v>1</v>
      </c>
      <c r="D107" s="20">
        <v>1</v>
      </c>
      <c r="E107" s="20">
        <v>0</v>
      </c>
      <c r="F107" s="20">
        <v>0</v>
      </c>
      <c r="G107" s="20">
        <v>0</v>
      </c>
      <c r="H107" s="20">
        <v>179</v>
      </c>
      <c r="I107" s="20">
        <v>185</v>
      </c>
      <c r="J107" s="20">
        <v>6</v>
      </c>
      <c r="K107" s="20">
        <v>360</v>
      </c>
      <c r="L107" s="20">
        <v>2160</v>
      </c>
      <c r="M107" s="20">
        <v>0</v>
      </c>
      <c r="N107" s="20"/>
      <c r="O107" s="21"/>
      <c r="P107" s="21"/>
      <c r="Q107" s="20">
        <v>0</v>
      </c>
      <c r="R107" s="20">
        <v>0</v>
      </c>
      <c r="S107" s="20">
        <v>56650</v>
      </c>
      <c r="T107" s="20"/>
      <c r="U107" s="20">
        <f t="shared" si="11"/>
        <v>58810</v>
      </c>
      <c r="V107" s="21">
        <f t="shared" si="9"/>
        <v>0</v>
      </c>
      <c r="W107" s="21">
        <f t="shared" si="7"/>
        <v>58810</v>
      </c>
      <c r="X107" s="20">
        <v>58810</v>
      </c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1</v>
      </c>
      <c r="D108" s="20">
        <v>43</v>
      </c>
      <c r="E108" s="20">
        <v>42</v>
      </c>
      <c r="F108" s="20">
        <v>146</v>
      </c>
      <c r="G108" s="20">
        <v>6132</v>
      </c>
      <c r="H108" s="20">
        <v>185</v>
      </c>
      <c r="I108" s="20">
        <v>193</v>
      </c>
      <c r="J108" s="20">
        <v>8</v>
      </c>
      <c r="K108" s="20">
        <v>360</v>
      </c>
      <c r="L108" s="20">
        <v>2880</v>
      </c>
      <c r="M108" s="20">
        <v>0</v>
      </c>
      <c r="N108" s="20"/>
      <c r="O108" s="21"/>
      <c r="P108" s="21"/>
      <c r="Q108" s="20">
        <v>0</v>
      </c>
      <c r="R108" s="20">
        <v>0</v>
      </c>
      <c r="S108" s="20">
        <v>56650</v>
      </c>
      <c r="T108" s="20"/>
      <c r="U108" s="20">
        <f t="shared" si="11"/>
        <v>65662</v>
      </c>
      <c r="V108" s="21">
        <f t="shared" si="9"/>
        <v>0</v>
      </c>
      <c r="W108" s="21">
        <f t="shared" si="7"/>
        <v>65662</v>
      </c>
      <c r="X108" s="20">
        <v>65662</v>
      </c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43</v>
      </c>
      <c r="D109" s="20">
        <v>98</v>
      </c>
      <c r="E109" s="20">
        <v>55</v>
      </c>
      <c r="F109" s="20">
        <v>146</v>
      </c>
      <c r="G109" s="20">
        <v>8030</v>
      </c>
      <c r="H109" s="20">
        <v>193</v>
      </c>
      <c r="I109" s="20">
        <v>194</v>
      </c>
      <c r="J109" s="20">
        <v>1</v>
      </c>
      <c r="K109" s="20">
        <v>360</v>
      </c>
      <c r="L109" s="20">
        <v>360</v>
      </c>
      <c r="M109" s="20">
        <v>0</v>
      </c>
      <c r="N109" s="20"/>
      <c r="O109" s="21"/>
      <c r="P109" s="21"/>
      <c r="Q109" s="20">
        <v>0</v>
      </c>
      <c r="R109" s="20">
        <v>0</v>
      </c>
      <c r="S109" s="20">
        <v>56650</v>
      </c>
      <c r="T109" s="20"/>
      <c r="U109" s="20">
        <f t="shared" si="11"/>
        <v>65040</v>
      </c>
      <c r="V109" s="21">
        <f t="shared" si="9"/>
        <v>0</v>
      </c>
      <c r="W109" s="21">
        <f t="shared" si="7"/>
        <v>65040</v>
      </c>
      <c r="X109" s="20">
        <v>65040</v>
      </c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98</v>
      </c>
      <c r="D110" s="20">
        <v>151</v>
      </c>
      <c r="E110" s="20">
        <v>53</v>
      </c>
      <c r="F110" s="20">
        <v>146</v>
      </c>
      <c r="G110" s="20">
        <v>7738</v>
      </c>
      <c r="H110" s="20">
        <v>194</v>
      </c>
      <c r="I110" s="20">
        <v>196</v>
      </c>
      <c r="J110" s="20">
        <v>2</v>
      </c>
      <c r="K110" s="20">
        <v>360</v>
      </c>
      <c r="L110" s="20">
        <v>720</v>
      </c>
      <c r="M110" s="20">
        <v>0</v>
      </c>
      <c r="N110" s="20"/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1"/>
        <v>65108</v>
      </c>
      <c r="V110" s="21">
        <f t="shared" si="9"/>
        <v>0</v>
      </c>
      <c r="W110" s="21">
        <f t="shared" si="7"/>
        <v>65108</v>
      </c>
      <c r="X110" s="20">
        <v>65108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151</v>
      </c>
      <c r="D111" s="20">
        <v>208</v>
      </c>
      <c r="E111" s="20">
        <v>57</v>
      </c>
      <c r="F111" s="20">
        <v>146</v>
      </c>
      <c r="G111" s="20">
        <v>8322</v>
      </c>
      <c r="H111" s="20">
        <v>196</v>
      </c>
      <c r="I111" s="20">
        <v>211</v>
      </c>
      <c r="J111" s="20">
        <v>15</v>
      </c>
      <c r="K111" s="20">
        <v>360</v>
      </c>
      <c r="L111" s="20">
        <v>5400</v>
      </c>
      <c r="M111" s="20">
        <v>0</v>
      </c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1"/>
        <v>70372</v>
      </c>
      <c r="V111" s="21">
        <f t="shared" si="9"/>
        <v>0</v>
      </c>
      <c r="W111" s="21">
        <f t="shared" si="7"/>
        <v>70372</v>
      </c>
      <c r="X111" s="20">
        <v>70372</v>
      </c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208</v>
      </c>
      <c r="D112" s="20">
        <v>241</v>
      </c>
      <c r="E112" s="20">
        <v>33</v>
      </c>
      <c r="F112" s="20">
        <v>146</v>
      </c>
      <c r="G112" s="20">
        <v>4818</v>
      </c>
      <c r="H112" s="20">
        <v>211</v>
      </c>
      <c r="I112" s="20">
        <v>259</v>
      </c>
      <c r="J112" s="20">
        <v>48</v>
      </c>
      <c r="K112" s="20">
        <v>360</v>
      </c>
      <c r="L112" s="20">
        <v>17280</v>
      </c>
      <c r="M112" s="20">
        <v>0</v>
      </c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78748</v>
      </c>
      <c r="V112" s="21">
        <f t="shared" si="9"/>
        <v>0</v>
      </c>
      <c r="W112" s="21">
        <f t="shared" si="7"/>
        <v>78748</v>
      </c>
      <c r="X112" s="20">
        <v>78748</v>
      </c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241</v>
      </c>
      <c r="D113" s="20">
        <v>279</v>
      </c>
      <c r="E113" s="20">
        <v>38</v>
      </c>
      <c r="F113" s="20">
        <v>146</v>
      </c>
      <c r="G113" s="20">
        <v>5548</v>
      </c>
      <c r="H113" s="20">
        <v>259</v>
      </c>
      <c r="I113" s="20">
        <v>286</v>
      </c>
      <c r="J113" s="20">
        <v>27</v>
      </c>
      <c r="K113" s="20">
        <v>360</v>
      </c>
      <c r="L113" s="20">
        <v>9720</v>
      </c>
      <c r="M113" s="20">
        <v>0</v>
      </c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71918</v>
      </c>
      <c r="V113" s="21">
        <f t="shared" si="9"/>
        <v>0</v>
      </c>
      <c r="W113" s="21">
        <f t="shared" si="7"/>
        <v>71918</v>
      </c>
      <c r="X113" s="20">
        <v>71918</v>
      </c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279</v>
      </c>
      <c r="D114" s="20">
        <v>338</v>
      </c>
      <c r="E114" s="20">
        <v>59</v>
      </c>
      <c r="F114" s="20">
        <v>146</v>
      </c>
      <c r="G114" s="20">
        <v>8614</v>
      </c>
      <c r="H114" s="20">
        <v>286</v>
      </c>
      <c r="I114" s="20">
        <v>400</v>
      </c>
      <c r="J114" s="20">
        <v>114</v>
      </c>
      <c r="K114" s="20">
        <v>360</v>
      </c>
      <c r="L114" s="20">
        <v>41040</v>
      </c>
      <c r="M114" s="20">
        <v>0</v>
      </c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106304</v>
      </c>
      <c r="V114" s="21">
        <f t="shared" si="9"/>
        <v>0</v>
      </c>
      <c r="W114" s="21">
        <f t="shared" si="7"/>
        <v>106304</v>
      </c>
      <c r="X114" s="20">
        <v>106304</v>
      </c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338</v>
      </c>
      <c r="D115" s="20">
        <v>433</v>
      </c>
      <c r="E115" s="20">
        <v>95</v>
      </c>
      <c r="F115" s="20">
        <v>146</v>
      </c>
      <c r="G115" s="20">
        <v>13870</v>
      </c>
      <c r="H115" s="20">
        <v>400</v>
      </c>
      <c r="I115" s="20">
        <v>485</v>
      </c>
      <c r="J115" s="20">
        <v>85</v>
      </c>
      <c r="K115" s="20">
        <v>360</v>
      </c>
      <c r="L115" s="20">
        <v>30600</v>
      </c>
      <c r="M115" s="20">
        <v>0</v>
      </c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103329</v>
      </c>
      <c r="V115" s="21">
        <f t="shared" si="9"/>
        <v>0</v>
      </c>
      <c r="W115" s="21">
        <f t="shared" si="7"/>
        <v>103329</v>
      </c>
      <c r="X115" s="20">
        <v>103329</v>
      </c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433</v>
      </c>
      <c r="D116" s="20">
        <v>520</v>
      </c>
      <c r="E116" s="20">
        <v>87</v>
      </c>
      <c r="F116" s="20">
        <v>146</v>
      </c>
      <c r="G116" s="20">
        <v>12702</v>
      </c>
      <c r="H116" s="20">
        <v>485</v>
      </c>
      <c r="I116" s="20">
        <v>559</v>
      </c>
      <c r="J116" s="20">
        <v>74</v>
      </c>
      <c r="K116" s="20">
        <v>360</v>
      </c>
      <c r="L116" s="20">
        <v>26640</v>
      </c>
      <c r="M116" s="20">
        <v>0</v>
      </c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98201</v>
      </c>
      <c r="V116" s="21">
        <f t="shared" si="9"/>
        <v>0</v>
      </c>
      <c r="W116" s="21">
        <f t="shared" si="7"/>
        <v>98201</v>
      </c>
      <c r="X116" s="20">
        <v>98201</v>
      </c>
      <c r="Y116" s="21">
        <f t="shared" si="8"/>
        <v>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520</v>
      </c>
      <c r="D117" s="20">
        <v>632</v>
      </c>
      <c r="E117" s="20">
        <v>112</v>
      </c>
      <c r="F117" s="20">
        <v>146</v>
      </c>
      <c r="G117" s="20">
        <v>16352</v>
      </c>
      <c r="H117" s="20">
        <v>559</v>
      </c>
      <c r="I117" s="20">
        <v>610</v>
      </c>
      <c r="J117" s="20">
        <v>51</v>
      </c>
      <c r="K117" s="20">
        <v>360</v>
      </c>
      <c r="L117" s="20">
        <v>18360</v>
      </c>
      <c r="M117" s="20">
        <v>0</v>
      </c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93571</v>
      </c>
      <c r="V117" s="21">
        <f t="shared" si="9"/>
        <v>0</v>
      </c>
      <c r="W117" s="21">
        <f t="shared" si="7"/>
        <v>93571</v>
      </c>
      <c r="X117" s="20">
        <v>93571</v>
      </c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632</v>
      </c>
      <c r="D118" s="20">
        <v>804</v>
      </c>
      <c r="E118" s="20">
        <v>172</v>
      </c>
      <c r="F118" s="20">
        <v>146</v>
      </c>
      <c r="G118" s="20">
        <v>25112</v>
      </c>
      <c r="H118" s="20">
        <v>610</v>
      </c>
      <c r="I118" s="20">
        <v>642</v>
      </c>
      <c r="J118" s="20">
        <v>32</v>
      </c>
      <c r="K118" s="20">
        <v>360</v>
      </c>
      <c r="L118" s="20">
        <v>11520</v>
      </c>
      <c r="M118" s="20">
        <v>0</v>
      </c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95491</v>
      </c>
      <c r="V118" s="21">
        <f t="shared" si="9"/>
        <v>0</v>
      </c>
      <c r="W118" s="21">
        <f t="shared" si="7"/>
        <v>95491</v>
      </c>
      <c r="X118" s="20">
        <v>95491</v>
      </c>
      <c r="Y118" s="21">
        <f t="shared" si="8"/>
        <v>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804</v>
      </c>
      <c r="D119" s="20">
        <v>951</v>
      </c>
      <c r="E119" s="20">
        <v>147</v>
      </c>
      <c r="F119" s="20">
        <v>146</v>
      </c>
      <c r="G119" s="20">
        <v>21462</v>
      </c>
      <c r="H119" s="20">
        <v>642</v>
      </c>
      <c r="I119" s="20">
        <v>654</v>
      </c>
      <c r="J119" s="20">
        <v>12</v>
      </c>
      <c r="K119" s="20">
        <v>360</v>
      </c>
      <c r="L119" s="20">
        <v>4320</v>
      </c>
      <c r="M119" s="20">
        <v>0</v>
      </c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84641</v>
      </c>
      <c r="V119" s="21">
        <f t="shared" si="9"/>
        <v>0</v>
      </c>
      <c r="W119" s="21">
        <f t="shared" si="7"/>
        <v>84641</v>
      </c>
      <c r="X119" s="20">
        <v>84641</v>
      </c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951</v>
      </c>
      <c r="D120" s="20">
        <v>1059</v>
      </c>
      <c r="E120" s="20">
        <v>108</v>
      </c>
      <c r="F120" s="20">
        <v>146</v>
      </c>
      <c r="G120" s="20">
        <v>15768</v>
      </c>
      <c r="H120" s="20">
        <v>654</v>
      </c>
      <c r="I120" s="20">
        <v>656</v>
      </c>
      <c r="J120" s="20">
        <v>2</v>
      </c>
      <c r="K120" s="20">
        <v>360</v>
      </c>
      <c r="L120" s="20">
        <v>720</v>
      </c>
      <c r="M120" s="20">
        <v>0</v>
      </c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75347</v>
      </c>
      <c r="V120" s="21">
        <f t="shared" si="9"/>
        <v>0</v>
      </c>
      <c r="W120" s="21">
        <f t="shared" si="7"/>
        <v>75347</v>
      </c>
      <c r="X120" s="20">
        <v>75347</v>
      </c>
      <c r="Y120" s="21">
        <f t="shared" si="8"/>
        <v>0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1059</v>
      </c>
      <c r="D121" s="20">
        <v>1162</v>
      </c>
      <c r="E121" s="20">
        <v>103</v>
      </c>
      <c r="F121" s="20">
        <v>146</v>
      </c>
      <c r="G121" s="20">
        <v>15038</v>
      </c>
      <c r="H121" s="20">
        <v>656</v>
      </c>
      <c r="I121" s="20">
        <v>658</v>
      </c>
      <c r="J121" s="20">
        <v>2</v>
      </c>
      <c r="K121" s="20">
        <v>360</v>
      </c>
      <c r="L121" s="20">
        <v>720</v>
      </c>
      <c r="M121" s="20">
        <v>0</v>
      </c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74617</v>
      </c>
      <c r="V121" s="21">
        <f t="shared" si="9"/>
        <v>0</v>
      </c>
      <c r="W121" s="21">
        <f t="shared" si="7"/>
        <v>74617</v>
      </c>
      <c r="X121" s="20">
        <v>74617</v>
      </c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1162</v>
      </c>
      <c r="D122" s="20">
        <v>1262</v>
      </c>
      <c r="E122" s="20">
        <v>100</v>
      </c>
      <c r="F122" s="20">
        <v>146</v>
      </c>
      <c r="G122" s="20">
        <v>14600</v>
      </c>
      <c r="H122" s="20">
        <v>658</v>
      </c>
      <c r="I122" s="20">
        <v>659</v>
      </c>
      <c r="J122" s="20">
        <v>1</v>
      </c>
      <c r="K122" s="20">
        <v>360</v>
      </c>
      <c r="L122" s="20">
        <v>360</v>
      </c>
      <c r="M122" s="20">
        <v>0</v>
      </c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73819</v>
      </c>
      <c r="V122" s="21">
        <f t="shared" si="9"/>
        <v>0</v>
      </c>
      <c r="W122" s="21">
        <f t="shared" si="7"/>
        <v>73819</v>
      </c>
      <c r="X122" s="20">
        <v>73819</v>
      </c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1262</v>
      </c>
      <c r="D123" s="20">
        <v>1449</v>
      </c>
      <c r="E123" s="20">
        <v>187</v>
      </c>
      <c r="F123" s="20">
        <v>146</v>
      </c>
      <c r="G123" s="20">
        <v>27302</v>
      </c>
      <c r="H123" s="20">
        <v>659</v>
      </c>
      <c r="I123" s="20">
        <v>681</v>
      </c>
      <c r="J123" s="20">
        <v>22</v>
      </c>
      <c r="K123" s="20">
        <v>360</v>
      </c>
      <c r="L123" s="20">
        <v>7920</v>
      </c>
      <c r="M123" s="20">
        <v>0</v>
      </c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94081</v>
      </c>
      <c r="V123" s="21">
        <f t="shared" si="9"/>
        <v>0</v>
      </c>
      <c r="W123" s="21">
        <f t="shared" si="7"/>
        <v>94081</v>
      </c>
      <c r="X123" s="20">
        <v>94081</v>
      </c>
      <c r="Y123" s="21">
        <f t="shared" si="8"/>
        <v>0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1449</v>
      </c>
      <c r="D124" s="20">
        <v>1667</v>
      </c>
      <c r="E124" s="20">
        <v>218</v>
      </c>
      <c r="F124" s="20">
        <v>146</v>
      </c>
      <c r="G124" s="20">
        <v>31828</v>
      </c>
      <c r="H124" s="20">
        <v>681</v>
      </c>
      <c r="I124" s="20">
        <v>715</v>
      </c>
      <c r="J124" s="20">
        <v>34</v>
      </c>
      <c r="K124" s="20">
        <v>360</v>
      </c>
      <c r="L124" s="20">
        <v>12240</v>
      </c>
      <c r="M124" s="20">
        <v>0</v>
      </c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102927</v>
      </c>
      <c r="V124" s="21">
        <f t="shared" si="9"/>
        <v>0</v>
      </c>
      <c r="W124" s="21">
        <f t="shared" si="7"/>
        <v>102927</v>
      </c>
      <c r="X124" s="20">
        <v>0</v>
      </c>
      <c r="Y124" s="21">
        <f t="shared" si="8"/>
        <v>102927</v>
      </c>
      <c r="AA124">
        <f t="shared" si="10"/>
        <v>1</v>
      </c>
    </row>
    <row r="125" spans="1:27" ht="15.75" hidden="1" thickBot="1" x14ac:dyDescent="0.3">
      <c r="A125" s="18"/>
      <c r="B125" s="19" t="s">
        <v>45</v>
      </c>
      <c r="C125" s="20">
        <v>1667</v>
      </c>
      <c r="D125" s="20">
        <v>1840</v>
      </c>
      <c r="E125" s="20">
        <v>173</v>
      </c>
      <c r="F125" s="20">
        <v>146</v>
      </c>
      <c r="G125" s="20">
        <v>25258</v>
      </c>
      <c r="H125" s="20">
        <v>715</v>
      </c>
      <c r="I125" s="20">
        <v>753</v>
      </c>
      <c r="J125" s="20">
        <v>38</v>
      </c>
      <c r="K125" s="20">
        <v>360</v>
      </c>
      <c r="L125" s="20">
        <v>13680</v>
      </c>
      <c r="M125" s="20">
        <v>0</v>
      </c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1"/>
        <v>97797</v>
      </c>
      <c r="V125" s="21">
        <f t="shared" si="9"/>
        <v>102927</v>
      </c>
      <c r="W125" s="21">
        <f t="shared" si="7"/>
        <v>200724</v>
      </c>
      <c r="X125" s="20">
        <v>200724</v>
      </c>
      <c r="Y125" s="21">
        <f t="shared" si="8"/>
        <v>0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1840</v>
      </c>
      <c r="D126" s="20">
        <v>1981</v>
      </c>
      <c r="E126" s="20">
        <v>141</v>
      </c>
      <c r="F126" s="20">
        <v>146</v>
      </c>
      <c r="G126" s="20">
        <v>20586</v>
      </c>
      <c r="H126" s="20">
        <v>753</v>
      </c>
      <c r="I126" s="20">
        <v>797</v>
      </c>
      <c r="J126" s="20">
        <v>44</v>
      </c>
      <c r="K126" s="20">
        <v>360</v>
      </c>
      <c r="L126" s="20">
        <v>15840</v>
      </c>
      <c r="M126" s="20">
        <v>0</v>
      </c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1"/>
        <v>95285</v>
      </c>
      <c r="V126" s="21">
        <f t="shared" si="9"/>
        <v>0</v>
      </c>
      <c r="W126" s="21">
        <f t="shared" si="7"/>
        <v>95285</v>
      </c>
      <c r="X126" s="20">
        <v>95285</v>
      </c>
      <c r="Y126" s="21">
        <f t="shared" si="8"/>
        <v>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1981</v>
      </c>
      <c r="D127" s="20">
        <v>2122</v>
      </c>
      <c r="E127" s="20">
        <v>141</v>
      </c>
      <c r="F127" s="20">
        <v>146</v>
      </c>
      <c r="G127" s="20">
        <v>20586</v>
      </c>
      <c r="H127" s="20">
        <v>797</v>
      </c>
      <c r="I127" s="20">
        <v>851</v>
      </c>
      <c r="J127" s="20">
        <v>54</v>
      </c>
      <c r="K127" s="20">
        <v>360</v>
      </c>
      <c r="L127" s="20">
        <v>19440</v>
      </c>
      <c r="M127" s="20">
        <v>0</v>
      </c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1"/>
        <v>99760</v>
      </c>
      <c r="V127" s="21">
        <f t="shared" si="9"/>
        <v>0</v>
      </c>
      <c r="W127" s="21">
        <f t="shared" si="7"/>
        <v>99760</v>
      </c>
      <c r="X127" s="20">
        <v>99760</v>
      </c>
      <c r="Y127" s="21">
        <f t="shared" si="8"/>
        <v>0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2122</v>
      </c>
      <c r="D128" s="20">
        <v>2246</v>
      </c>
      <c r="E128" s="20">
        <v>124</v>
      </c>
      <c r="F128" s="20">
        <v>146</v>
      </c>
      <c r="G128" s="20">
        <v>18104</v>
      </c>
      <c r="H128" s="20">
        <v>851</v>
      </c>
      <c r="I128" s="20">
        <v>899</v>
      </c>
      <c r="J128" s="20">
        <v>48</v>
      </c>
      <c r="K128" s="20">
        <v>360</v>
      </c>
      <c r="L128" s="20">
        <v>17280</v>
      </c>
      <c r="M128" s="20">
        <v>0</v>
      </c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si="11"/>
        <v>107406</v>
      </c>
      <c r="V128" s="21">
        <f t="shared" si="9"/>
        <v>0</v>
      </c>
      <c r="W128" s="21">
        <f t="shared" si="7"/>
        <v>107406</v>
      </c>
      <c r="X128" s="20">
        <v>107894</v>
      </c>
      <c r="Y128" s="21">
        <f t="shared" si="8"/>
        <v>-488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2246</v>
      </c>
      <c r="D129" s="20">
        <v>2356</v>
      </c>
      <c r="E129" s="20">
        <v>110</v>
      </c>
      <c r="F129" s="20">
        <v>146</v>
      </c>
      <c r="G129" s="20">
        <v>16060</v>
      </c>
      <c r="H129" s="20">
        <v>899</v>
      </c>
      <c r="I129" s="20">
        <v>950</v>
      </c>
      <c r="J129" s="20">
        <v>51</v>
      </c>
      <c r="K129" s="20">
        <v>360</v>
      </c>
      <c r="L129" s="20">
        <v>18360</v>
      </c>
      <c r="M129" s="20">
        <v>0</v>
      </c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ref="U129:U160" si="12">G129+L129+M129+R129+S129+N129+Q129+T129</f>
        <v>94154</v>
      </c>
      <c r="V129" s="21">
        <f t="shared" si="9"/>
        <v>-488</v>
      </c>
      <c r="W129" s="21">
        <f t="shared" si="7"/>
        <v>93666</v>
      </c>
      <c r="X129" s="20">
        <v>93666</v>
      </c>
      <c r="Y129" s="21">
        <f t="shared" si="8"/>
        <v>0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2356</v>
      </c>
      <c r="D130" s="20">
        <v>2481</v>
      </c>
      <c r="E130" s="20">
        <v>125</v>
      </c>
      <c r="F130" s="20">
        <v>146</v>
      </c>
      <c r="G130" s="20">
        <v>18250</v>
      </c>
      <c r="H130" s="20">
        <v>950</v>
      </c>
      <c r="I130" s="20">
        <v>988</v>
      </c>
      <c r="J130" s="20">
        <v>38</v>
      </c>
      <c r="K130" s="20">
        <v>360</v>
      </c>
      <c r="L130" s="20">
        <v>13680</v>
      </c>
      <c r="M130" s="20">
        <v>0</v>
      </c>
      <c r="N130" s="20"/>
      <c r="O130" s="21"/>
      <c r="P130" s="21"/>
      <c r="Q130" s="20">
        <v>0</v>
      </c>
      <c r="R130" s="20">
        <v>0</v>
      </c>
      <c r="S130" s="20">
        <v>59734</v>
      </c>
      <c r="T130" s="20"/>
      <c r="U130" s="20">
        <f t="shared" si="12"/>
        <v>91664</v>
      </c>
      <c r="V130" s="21">
        <f t="shared" si="9"/>
        <v>0</v>
      </c>
      <c r="W130" s="21">
        <f t="shared" si="7"/>
        <v>91664</v>
      </c>
      <c r="X130" s="20">
        <v>91664</v>
      </c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2481</v>
      </c>
      <c r="D131" s="20">
        <v>2621</v>
      </c>
      <c r="E131" s="20">
        <v>140</v>
      </c>
      <c r="F131" s="20">
        <v>146</v>
      </c>
      <c r="G131" s="20">
        <v>20440</v>
      </c>
      <c r="H131" s="20">
        <v>988</v>
      </c>
      <c r="I131" s="20">
        <v>995</v>
      </c>
      <c r="J131" s="20">
        <v>7</v>
      </c>
      <c r="K131" s="20">
        <v>360</v>
      </c>
      <c r="L131" s="20">
        <v>2520</v>
      </c>
      <c r="M131" s="20">
        <v>0</v>
      </c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2"/>
        <v>82694</v>
      </c>
      <c r="V131" s="21">
        <f t="shared" si="9"/>
        <v>0</v>
      </c>
      <c r="W131" s="21">
        <f t="shared" si="7"/>
        <v>82694</v>
      </c>
      <c r="X131" s="20">
        <v>83694</v>
      </c>
      <c r="Y131" s="21">
        <f t="shared" si="8"/>
        <v>-1000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2621</v>
      </c>
      <c r="D132" s="20">
        <v>2750</v>
      </c>
      <c r="E132" s="20">
        <v>129</v>
      </c>
      <c r="F132" s="20">
        <v>146</v>
      </c>
      <c r="G132" s="20">
        <v>18834</v>
      </c>
      <c r="H132" s="20">
        <v>995</v>
      </c>
      <c r="I132" s="20">
        <v>998</v>
      </c>
      <c r="J132" s="20">
        <v>3</v>
      </c>
      <c r="K132" s="20">
        <v>360</v>
      </c>
      <c r="L132" s="20">
        <v>1080</v>
      </c>
      <c r="M132" s="20">
        <v>0</v>
      </c>
      <c r="N132" s="20"/>
      <c r="O132" s="21"/>
      <c r="P132" s="21"/>
      <c r="Q132" s="20">
        <v>0</v>
      </c>
      <c r="R132" s="20">
        <v>0</v>
      </c>
      <c r="S132" s="20">
        <v>59734</v>
      </c>
      <c r="T132" s="20"/>
      <c r="U132" s="20">
        <f t="shared" si="12"/>
        <v>79648</v>
      </c>
      <c r="V132" s="21">
        <f t="shared" si="9"/>
        <v>-1000</v>
      </c>
      <c r="W132" s="21">
        <f t="shared" si="7"/>
        <v>78648</v>
      </c>
      <c r="X132" s="20">
        <v>78648</v>
      </c>
      <c r="Y132" s="21">
        <f t="shared" si="8"/>
        <v>0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2750</v>
      </c>
      <c r="D133" s="20">
        <v>2922</v>
      </c>
      <c r="E133" s="20">
        <v>172</v>
      </c>
      <c r="F133" s="20">
        <v>146</v>
      </c>
      <c r="G133" s="20">
        <v>25112</v>
      </c>
      <c r="H133" s="20">
        <v>998</v>
      </c>
      <c r="I133" s="20">
        <v>1000</v>
      </c>
      <c r="J133" s="20">
        <v>2</v>
      </c>
      <c r="K133" s="20">
        <v>360</v>
      </c>
      <c r="L133" s="20">
        <v>720</v>
      </c>
      <c r="M133" s="20">
        <v>0</v>
      </c>
      <c r="N133" s="20"/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12"/>
        <v>85566</v>
      </c>
      <c r="V133" s="21">
        <f t="shared" si="9"/>
        <v>0</v>
      </c>
      <c r="W133" s="21">
        <f t="shared" si="7"/>
        <v>85566</v>
      </c>
      <c r="X133" s="20">
        <v>85566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2922</v>
      </c>
      <c r="D134" s="20">
        <v>3042</v>
      </c>
      <c r="E134" s="20">
        <v>120</v>
      </c>
      <c r="F134" s="20">
        <v>146</v>
      </c>
      <c r="G134" s="20">
        <v>17520</v>
      </c>
      <c r="H134" s="20">
        <v>1000</v>
      </c>
      <c r="I134" s="20">
        <v>1003</v>
      </c>
      <c r="J134" s="20">
        <v>3</v>
      </c>
      <c r="K134" s="20">
        <v>360</v>
      </c>
      <c r="L134" s="20">
        <v>1080</v>
      </c>
      <c r="M134" s="20">
        <v>0</v>
      </c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2"/>
        <v>78334</v>
      </c>
      <c r="V134" s="21">
        <f t="shared" si="9"/>
        <v>0</v>
      </c>
      <c r="W134" s="21">
        <f t="shared" si="7"/>
        <v>78334</v>
      </c>
      <c r="X134" s="20">
        <v>78334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3042</v>
      </c>
      <c r="D135" s="20">
        <v>3184</v>
      </c>
      <c r="E135" s="20">
        <v>142</v>
      </c>
      <c r="F135" s="20">
        <v>146</v>
      </c>
      <c r="G135" s="20">
        <v>20732</v>
      </c>
      <c r="H135" s="20">
        <v>1003</v>
      </c>
      <c r="I135" s="20">
        <v>1028</v>
      </c>
      <c r="J135" s="20">
        <v>25</v>
      </c>
      <c r="K135" s="20">
        <v>360</v>
      </c>
      <c r="L135" s="20">
        <v>9000</v>
      </c>
      <c r="M135" s="20">
        <v>0</v>
      </c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2"/>
        <v>89466</v>
      </c>
      <c r="V135" s="21">
        <f t="shared" si="9"/>
        <v>0</v>
      </c>
      <c r="W135" s="21">
        <f t="shared" si="7"/>
        <v>89466</v>
      </c>
      <c r="X135" s="20">
        <v>89466</v>
      </c>
      <c r="Y135" s="21">
        <f t="shared" si="8"/>
        <v>0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3184</v>
      </c>
      <c r="D136" s="20">
        <v>3315</v>
      </c>
      <c r="E136" s="20">
        <v>131</v>
      </c>
      <c r="F136" s="20">
        <v>146</v>
      </c>
      <c r="G136" s="20">
        <v>19126</v>
      </c>
      <c r="H136" s="20">
        <v>1028</v>
      </c>
      <c r="I136" s="20">
        <v>1134</v>
      </c>
      <c r="J136" s="20">
        <v>106</v>
      </c>
      <c r="K136" s="20">
        <v>360</v>
      </c>
      <c r="L136" s="20">
        <v>38160</v>
      </c>
      <c r="M136" s="20">
        <v>0</v>
      </c>
      <c r="N136" s="20"/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12"/>
        <v>117020</v>
      </c>
      <c r="V136" s="21">
        <f t="shared" si="9"/>
        <v>0</v>
      </c>
      <c r="W136" s="21">
        <f t="shared" ref="W136:W186" si="13">U136+V136</f>
        <v>117020</v>
      </c>
      <c r="X136" s="20">
        <v>117020</v>
      </c>
      <c r="Y136" s="21">
        <f t="shared" ref="Y136:Y186" si="14">W136-X136</f>
        <v>0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3315</v>
      </c>
      <c r="D137" s="20">
        <v>3442</v>
      </c>
      <c r="E137" s="20">
        <v>127</v>
      </c>
      <c r="F137" s="20">
        <v>146</v>
      </c>
      <c r="G137" s="20">
        <v>18542</v>
      </c>
      <c r="H137" s="20">
        <v>1134</v>
      </c>
      <c r="I137" s="20">
        <v>1196</v>
      </c>
      <c r="J137" s="20">
        <v>62</v>
      </c>
      <c r="K137" s="20">
        <v>360</v>
      </c>
      <c r="L137" s="20">
        <v>22320</v>
      </c>
      <c r="M137" s="20">
        <v>0</v>
      </c>
      <c r="N137" s="20"/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12"/>
        <v>100596</v>
      </c>
      <c r="V137" s="21">
        <f t="shared" ref="V137:V186" si="15">Y136</f>
        <v>0</v>
      </c>
      <c r="W137" s="21">
        <f t="shared" si="13"/>
        <v>100596</v>
      </c>
      <c r="X137" s="20">
        <v>100596</v>
      </c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3442</v>
      </c>
      <c r="D138" s="20">
        <v>3597</v>
      </c>
      <c r="E138" s="20">
        <v>155</v>
      </c>
      <c r="F138" s="20">
        <v>146</v>
      </c>
      <c r="G138" s="20">
        <v>22630</v>
      </c>
      <c r="H138" s="20">
        <v>1196</v>
      </c>
      <c r="I138" s="20">
        <v>1252</v>
      </c>
      <c r="J138" s="20">
        <v>56</v>
      </c>
      <c r="K138" s="20">
        <v>360</v>
      </c>
      <c r="L138" s="20">
        <v>20160</v>
      </c>
      <c r="M138" s="20">
        <v>0</v>
      </c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/>
      <c r="U138" s="20">
        <f t="shared" si="12"/>
        <v>122524</v>
      </c>
      <c r="V138" s="21">
        <f t="shared" si="15"/>
        <v>0</v>
      </c>
      <c r="W138" s="21">
        <f t="shared" si="13"/>
        <v>122524</v>
      </c>
      <c r="X138" s="20">
        <v>122524</v>
      </c>
      <c r="Y138" s="21">
        <f t="shared" si="14"/>
        <v>0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3597</v>
      </c>
      <c r="D139" s="20">
        <v>3798</v>
      </c>
      <c r="E139" s="20">
        <v>201</v>
      </c>
      <c r="F139" s="20">
        <v>146</v>
      </c>
      <c r="G139" s="20">
        <v>29346</v>
      </c>
      <c r="H139" s="20">
        <v>1252</v>
      </c>
      <c r="I139" s="20">
        <v>1304</v>
      </c>
      <c r="J139" s="20">
        <v>52</v>
      </c>
      <c r="K139" s="20">
        <v>360</v>
      </c>
      <c r="L139" s="20">
        <v>18720</v>
      </c>
      <c r="M139" s="20">
        <v>0</v>
      </c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/>
      <c r="U139" s="20">
        <f t="shared" si="12"/>
        <v>114602</v>
      </c>
      <c r="V139" s="21">
        <f t="shared" si="15"/>
        <v>0</v>
      </c>
      <c r="W139" s="21">
        <f t="shared" si="13"/>
        <v>114602</v>
      </c>
      <c r="X139" s="20">
        <v>114602</v>
      </c>
      <c r="Y139" s="21">
        <f t="shared" si="14"/>
        <v>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3798</v>
      </c>
      <c r="D140" s="20">
        <v>3963</v>
      </c>
      <c r="E140" s="20">
        <v>165</v>
      </c>
      <c r="F140" s="20">
        <v>146</v>
      </c>
      <c r="G140" s="20">
        <v>24090</v>
      </c>
      <c r="H140" s="20">
        <v>1304</v>
      </c>
      <c r="I140" s="20">
        <v>1359</v>
      </c>
      <c r="J140" s="20">
        <v>55</v>
      </c>
      <c r="K140" s="20">
        <v>360</v>
      </c>
      <c r="L140" s="20">
        <v>19800</v>
      </c>
      <c r="M140" s="20">
        <v>0</v>
      </c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/>
      <c r="U140" s="20">
        <f t="shared" si="12"/>
        <v>110426</v>
      </c>
      <c r="V140" s="21">
        <f t="shared" si="15"/>
        <v>0</v>
      </c>
      <c r="W140" s="21">
        <f t="shared" si="13"/>
        <v>110426</v>
      </c>
      <c r="X140" s="20">
        <v>110426</v>
      </c>
      <c r="Y140" s="21">
        <f t="shared" si="14"/>
        <v>0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3963</v>
      </c>
      <c r="D141" s="20">
        <v>4150</v>
      </c>
      <c r="E141" s="20">
        <v>187</v>
      </c>
      <c r="F141" s="20">
        <v>146</v>
      </c>
      <c r="G141" s="20">
        <v>27302</v>
      </c>
      <c r="H141" s="20">
        <v>1359</v>
      </c>
      <c r="I141" s="20">
        <v>1416</v>
      </c>
      <c r="J141" s="20">
        <v>57</v>
      </c>
      <c r="K141" s="20">
        <v>360</v>
      </c>
      <c r="L141" s="20">
        <v>20520</v>
      </c>
      <c r="M141" s="20">
        <v>0</v>
      </c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12"/>
        <v>114358</v>
      </c>
      <c r="V141" s="21">
        <f t="shared" si="15"/>
        <v>0</v>
      </c>
      <c r="W141" s="21">
        <f t="shared" si="13"/>
        <v>114358</v>
      </c>
      <c r="X141" s="20">
        <v>114358</v>
      </c>
      <c r="Y141" s="21">
        <f t="shared" si="14"/>
        <v>0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4150</v>
      </c>
      <c r="D142" s="20">
        <v>4311</v>
      </c>
      <c r="E142" s="20">
        <v>161</v>
      </c>
      <c r="F142" s="20">
        <v>146</v>
      </c>
      <c r="G142" s="20">
        <v>23506</v>
      </c>
      <c r="H142" s="20">
        <v>1416</v>
      </c>
      <c r="I142" s="20">
        <v>1455</v>
      </c>
      <c r="J142" s="20">
        <v>39</v>
      </c>
      <c r="K142" s="20">
        <v>360</v>
      </c>
      <c r="L142" s="20">
        <v>14040</v>
      </c>
      <c r="M142" s="20">
        <v>0</v>
      </c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/>
      <c r="U142" s="20">
        <f t="shared" si="12"/>
        <v>104082</v>
      </c>
      <c r="V142" s="21">
        <f t="shared" si="15"/>
        <v>0</v>
      </c>
      <c r="W142" s="21">
        <f t="shared" si="13"/>
        <v>104082</v>
      </c>
      <c r="X142" s="20">
        <v>104082</v>
      </c>
      <c r="Y142" s="21">
        <f t="shared" si="14"/>
        <v>0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4311</v>
      </c>
      <c r="D143" s="20">
        <v>4430</v>
      </c>
      <c r="E143" s="20">
        <v>119</v>
      </c>
      <c r="F143" s="20">
        <v>146</v>
      </c>
      <c r="G143" s="20">
        <v>17374</v>
      </c>
      <c r="H143" s="20">
        <v>1455</v>
      </c>
      <c r="I143" s="20">
        <v>1467</v>
      </c>
      <c r="J143" s="20">
        <v>12</v>
      </c>
      <c r="K143" s="20">
        <v>360</v>
      </c>
      <c r="L143" s="20">
        <v>4320</v>
      </c>
      <c r="M143" s="20">
        <v>0</v>
      </c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/>
      <c r="U143" s="20">
        <f t="shared" si="12"/>
        <v>88230</v>
      </c>
      <c r="V143" s="21">
        <f t="shared" si="15"/>
        <v>0</v>
      </c>
      <c r="W143" s="21">
        <f t="shared" si="13"/>
        <v>88230</v>
      </c>
      <c r="X143" s="20">
        <v>88230</v>
      </c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4430</v>
      </c>
      <c r="D144" s="20">
        <v>4573</v>
      </c>
      <c r="E144" s="20">
        <v>143</v>
      </c>
      <c r="F144" s="20">
        <v>146</v>
      </c>
      <c r="G144" s="20">
        <v>20878</v>
      </c>
      <c r="H144" s="20">
        <v>1467</v>
      </c>
      <c r="I144" s="20">
        <v>1472</v>
      </c>
      <c r="J144" s="20">
        <v>5</v>
      </c>
      <c r="K144" s="20">
        <v>360</v>
      </c>
      <c r="L144" s="20">
        <v>1800</v>
      </c>
      <c r="M144" s="20">
        <v>0</v>
      </c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89214</v>
      </c>
      <c r="V144" s="21">
        <f t="shared" si="15"/>
        <v>0</v>
      </c>
      <c r="W144" s="21">
        <f t="shared" si="13"/>
        <v>89214</v>
      </c>
      <c r="X144" s="20">
        <v>89214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4573</v>
      </c>
      <c r="D145" s="20">
        <v>4728</v>
      </c>
      <c r="E145" s="20">
        <v>155</v>
      </c>
      <c r="F145" s="20">
        <v>146</v>
      </c>
      <c r="G145" s="20">
        <v>22630</v>
      </c>
      <c r="H145" s="20">
        <v>1472</v>
      </c>
      <c r="I145" s="20">
        <v>1478</v>
      </c>
      <c r="J145" s="20">
        <v>6</v>
      </c>
      <c r="K145" s="20">
        <v>360</v>
      </c>
      <c r="L145" s="20">
        <v>2160</v>
      </c>
      <c r="M145" s="20">
        <v>0</v>
      </c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2"/>
        <v>91326</v>
      </c>
      <c r="V145" s="21">
        <f t="shared" si="15"/>
        <v>0</v>
      </c>
      <c r="W145" s="21">
        <f t="shared" si="13"/>
        <v>91326</v>
      </c>
      <c r="X145" s="20">
        <v>91326</v>
      </c>
      <c r="Y145" s="21">
        <f t="shared" si="14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4728</v>
      </c>
      <c r="D146" s="20">
        <v>4868</v>
      </c>
      <c r="E146" s="20">
        <v>140</v>
      </c>
      <c r="F146" s="20">
        <v>146</v>
      </c>
      <c r="G146" s="20">
        <v>20440</v>
      </c>
      <c r="H146" s="20">
        <v>1478</v>
      </c>
      <c r="I146" s="20">
        <v>1486</v>
      </c>
      <c r="J146" s="20">
        <v>8</v>
      </c>
      <c r="K146" s="20">
        <v>360</v>
      </c>
      <c r="L146" s="20">
        <v>2880</v>
      </c>
      <c r="M146" s="20">
        <v>0</v>
      </c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2"/>
        <v>89856</v>
      </c>
      <c r="V146" s="21">
        <f t="shared" si="15"/>
        <v>0</v>
      </c>
      <c r="W146" s="21">
        <f t="shared" si="13"/>
        <v>89856</v>
      </c>
      <c r="X146" s="20">
        <v>89856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4868</v>
      </c>
      <c r="D147" s="20">
        <v>5044</v>
      </c>
      <c r="E147" s="20">
        <v>176</v>
      </c>
      <c r="F147" s="20">
        <v>146</v>
      </c>
      <c r="G147" s="20">
        <v>25696</v>
      </c>
      <c r="H147" s="20">
        <v>1486</v>
      </c>
      <c r="I147" s="20">
        <v>1500</v>
      </c>
      <c r="J147" s="20">
        <v>14</v>
      </c>
      <c r="K147" s="20">
        <v>360</v>
      </c>
      <c r="L147" s="20">
        <v>5040</v>
      </c>
      <c r="M147" s="20">
        <v>0</v>
      </c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2"/>
        <v>97272</v>
      </c>
      <c r="V147" s="21">
        <f t="shared" si="15"/>
        <v>0</v>
      </c>
      <c r="W147" s="21">
        <f t="shared" si="13"/>
        <v>97272</v>
      </c>
      <c r="X147" s="20">
        <v>97272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5044</v>
      </c>
      <c r="D148" s="20">
        <v>5205</v>
      </c>
      <c r="E148" s="20">
        <v>161</v>
      </c>
      <c r="F148" s="20">
        <v>146</v>
      </c>
      <c r="G148" s="20">
        <v>23506</v>
      </c>
      <c r="H148" s="20">
        <v>1500</v>
      </c>
      <c r="I148" s="20">
        <v>1606</v>
      </c>
      <c r="J148" s="20">
        <v>106</v>
      </c>
      <c r="K148" s="20">
        <v>360</v>
      </c>
      <c r="L148" s="20">
        <v>38160</v>
      </c>
      <c r="M148" s="20">
        <v>0</v>
      </c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2"/>
        <v>128202</v>
      </c>
      <c r="V148" s="21">
        <f t="shared" si="15"/>
        <v>0</v>
      </c>
      <c r="W148" s="21">
        <f t="shared" si="13"/>
        <v>128202</v>
      </c>
      <c r="X148" s="20">
        <v>128202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5205</v>
      </c>
      <c r="D149" s="20">
        <v>5379</v>
      </c>
      <c r="E149" s="20">
        <v>174</v>
      </c>
      <c r="F149" s="20">
        <v>146</v>
      </c>
      <c r="G149" s="20">
        <v>25404</v>
      </c>
      <c r="H149" s="20">
        <v>1606</v>
      </c>
      <c r="I149" s="20">
        <v>1690</v>
      </c>
      <c r="J149" s="20">
        <v>84</v>
      </c>
      <c r="K149" s="20">
        <v>360</v>
      </c>
      <c r="L149" s="20">
        <v>30240</v>
      </c>
      <c r="M149" s="20">
        <v>0</v>
      </c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2"/>
        <v>122180</v>
      </c>
      <c r="V149" s="21">
        <f t="shared" si="15"/>
        <v>0</v>
      </c>
      <c r="W149" s="21">
        <f t="shared" si="13"/>
        <v>122180</v>
      </c>
      <c r="X149" s="20">
        <v>122180</v>
      </c>
      <c r="Y149" s="21">
        <f t="shared" si="14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5379</v>
      </c>
      <c r="D150" s="20">
        <v>5564</v>
      </c>
      <c r="E150" s="20">
        <v>185</v>
      </c>
      <c r="F150" s="20">
        <v>146</v>
      </c>
      <c r="G150" s="20">
        <v>27010</v>
      </c>
      <c r="H150" s="20">
        <v>1690</v>
      </c>
      <c r="I150" s="20">
        <v>1719</v>
      </c>
      <c r="J150" s="20">
        <v>29</v>
      </c>
      <c r="K150" s="20">
        <v>360</v>
      </c>
      <c r="L150" s="20">
        <v>10440</v>
      </c>
      <c r="M150" s="20">
        <v>0</v>
      </c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2"/>
        <v>105986</v>
      </c>
      <c r="V150" s="21">
        <f t="shared" si="15"/>
        <v>0</v>
      </c>
      <c r="W150" s="21">
        <f t="shared" si="13"/>
        <v>105986</v>
      </c>
      <c r="X150" s="20">
        <v>105986</v>
      </c>
      <c r="Y150" s="21">
        <f t="shared" si="14"/>
        <v>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5564</v>
      </c>
      <c r="D151" s="20">
        <v>5743</v>
      </c>
      <c r="E151" s="20">
        <v>179</v>
      </c>
      <c r="F151" s="20">
        <v>146</v>
      </c>
      <c r="G151" s="20">
        <v>26134</v>
      </c>
      <c r="H151" s="20">
        <v>1719</v>
      </c>
      <c r="I151" s="20">
        <v>1748</v>
      </c>
      <c r="J151" s="20">
        <v>29</v>
      </c>
      <c r="K151" s="20">
        <v>360</v>
      </c>
      <c r="L151" s="20">
        <v>10440</v>
      </c>
      <c r="M151" s="20">
        <v>0</v>
      </c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12"/>
        <v>107969</v>
      </c>
      <c r="V151" s="21">
        <f t="shared" si="15"/>
        <v>0</v>
      </c>
      <c r="W151" s="21">
        <f t="shared" si="13"/>
        <v>107969</v>
      </c>
      <c r="X151" s="20">
        <v>107969</v>
      </c>
      <c r="Y151" s="21">
        <f t="shared" si="14"/>
        <v>0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5743</v>
      </c>
      <c r="D152" s="20">
        <v>5901</v>
      </c>
      <c r="E152" s="20">
        <v>158</v>
      </c>
      <c r="F152" s="20">
        <v>146</v>
      </c>
      <c r="G152" s="20">
        <v>23068</v>
      </c>
      <c r="H152" s="20">
        <v>1748</v>
      </c>
      <c r="I152" s="20">
        <v>1771</v>
      </c>
      <c r="J152" s="20">
        <v>23</v>
      </c>
      <c r="K152" s="20">
        <v>360</v>
      </c>
      <c r="L152" s="20">
        <v>8280</v>
      </c>
      <c r="M152" s="20">
        <v>0</v>
      </c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2"/>
        <v>102743</v>
      </c>
      <c r="V152" s="21">
        <f t="shared" si="15"/>
        <v>0</v>
      </c>
      <c r="W152" s="21">
        <f t="shared" si="13"/>
        <v>102743</v>
      </c>
      <c r="X152" s="20">
        <v>102743</v>
      </c>
      <c r="Y152" s="21">
        <f t="shared" si="14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5901</v>
      </c>
      <c r="D153" s="20">
        <v>6059</v>
      </c>
      <c r="E153" s="20">
        <v>158</v>
      </c>
      <c r="F153" s="20">
        <v>146</v>
      </c>
      <c r="G153" s="20">
        <v>23068</v>
      </c>
      <c r="H153" s="20">
        <v>1771</v>
      </c>
      <c r="I153" s="20">
        <v>1787</v>
      </c>
      <c r="J153" s="20">
        <v>16</v>
      </c>
      <c r="K153" s="20">
        <v>360</v>
      </c>
      <c r="L153" s="20">
        <v>5760</v>
      </c>
      <c r="M153" s="20">
        <v>0</v>
      </c>
      <c r="N153" s="20">
        <v>11959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2"/>
        <v>105182</v>
      </c>
      <c r="V153" s="21">
        <f t="shared" si="15"/>
        <v>0</v>
      </c>
      <c r="W153" s="21">
        <f t="shared" si="13"/>
        <v>105182</v>
      </c>
      <c r="X153" s="20">
        <v>105182</v>
      </c>
      <c r="Y153" s="21">
        <f t="shared" si="14"/>
        <v>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6059</v>
      </c>
      <c r="D154" s="20">
        <v>6213</v>
      </c>
      <c r="E154" s="20">
        <v>154</v>
      </c>
      <c r="F154" s="20">
        <v>146</v>
      </c>
      <c r="G154" s="20">
        <v>22484</v>
      </c>
      <c r="H154" s="20">
        <v>1787</v>
      </c>
      <c r="I154" s="20">
        <v>1804</v>
      </c>
      <c r="J154" s="20">
        <v>17</v>
      </c>
      <c r="K154" s="20">
        <v>360</v>
      </c>
      <c r="L154" s="20">
        <v>6120</v>
      </c>
      <c r="M154" s="20">
        <v>0</v>
      </c>
      <c r="N154" s="20">
        <v>11959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2"/>
        <v>104958</v>
      </c>
      <c r="V154" s="21">
        <f t="shared" si="15"/>
        <v>0</v>
      </c>
      <c r="W154" s="21">
        <f t="shared" si="13"/>
        <v>104958</v>
      </c>
      <c r="X154" s="20">
        <v>104958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6213</v>
      </c>
      <c r="D155" s="20">
        <v>6337</v>
      </c>
      <c r="E155" s="20">
        <v>124</v>
      </c>
      <c r="F155" s="20">
        <v>146</v>
      </c>
      <c r="G155" s="20">
        <v>18104</v>
      </c>
      <c r="H155" s="20">
        <v>1804</v>
      </c>
      <c r="I155" s="20">
        <v>1822</v>
      </c>
      <c r="J155" s="20">
        <v>18</v>
      </c>
      <c r="K155" s="20">
        <v>360</v>
      </c>
      <c r="L155" s="20">
        <v>6480</v>
      </c>
      <c r="M155" s="20">
        <v>0</v>
      </c>
      <c r="N155" s="20">
        <v>11959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2"/>
        <v>100938</v>
      </c>
      <c r="V155" s="21">
        <f t="shared" si="15"/>
        <v>0</v>
      </c>
      <c r="W155" s="21">
        <f t="shared" si="13"/>
        <v>100938</v>
      </c>
      <c r="X155" s="20">
        <v>100938</v>
      </c>
      <c r="Y155" s="21">
        <f t="shared" si="14"/>
        <v>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6337</v>
      </c>
      <c r="D156" s="20">
        <v>6445</v>
      </c>
      <c r="E156" s="20">
        <v>108</v>
      </c>
      <c r="F156" s="20">
        <v>146</v>
      </c>
      <c r="G156" s="20">
        <v>15768</v>
      </c>
      <c r="H156" s="20">
        <v>1822</v>
      </c>
      <c r="I156" s="20">
        <v>1832</v>
      </c>
      <c r="J156" s="20">
        <v>10</v>
      </c>
      <c r="K156" s="20">
        <v>360</v>
      </c>
      <c r="L156" s="20">
        <v>3600</v>
      </c>
      <c r="M156" s="20">
        <v>0</v>
      </c>
      <c r="N156" s="20">
        <v>11959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2"/>
        <v>95722</v>
      </c>
      <c r="V156" s="21">
        <f t="shared" si="15"/>
        <v>0</v>
      </c>
      <c r="W156" s="21">
        <f t="shared" si="13"/>
        <v>95722</v>
      </c>
      <c r="X156" s="20">
        <v>95722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6445</v>
      </c>
      <c r="D157" s="20">
        <v>6586</v>
      </c>
      <c r="E157" s="20">
        <v>141</v>
      </c>
      <c r="F157" s="20">
        <v>146</v>
      </c>
      <c r="G157" s="20">
        <v>20586</v>
      </c>
      <c r="H157" s="20">
        <v>1832</v>
      </c>
      <c r="I157" s="20">
        <v>1842</v>
      </c>
      <c r="J157" s="20">
        <v>10</v>
      </c>
      <c r="K157" s="20">
        <v>360</v>
      </c>
      <c r="L157" s="20">
        <v>3600</v>
      </c>
      <c r="M157" s="20">
        <v>0</v>
      </c>
      <c r="N157" s="20">
        <v>11959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100540</v>
      </c>
      <c r="V157" s="21">
        <f t="shared" si="15"/>
        <v>0</v>
      </c>
      <c r="W157" s="21">
        <f t="shared" si="13"/>
        <v>100540</v>
      </c>
      <c r="X157" s="20">
        <v>100540</v>
      </c>
      <c r="Y157" s="21">
        <f t="shared" si="14"/>
        <v>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6586</v>
      </c>
      <c r="D158" s="20">
        <v>6737</v>
      </c>
      <c r="E158" s="20">
        <v>151</v>
      </c>
      <c r="F158" s="20">
        <v>146</v>
      </c>
      <c r="G158" s="20">
        <v>22046</v>
      </c>
      <c r="H158" s="20">
        <v>1842</v>
      </c>
      <c r="I158" s="20">
        <v>1848</v>
      </c>
      <c r="J158" s="20">
        <v>6</v>
      </c>
      <c r="K158" s="20">
        <v>360</v>
      </c>
      <c r="L158" s="20">
        <v>2160</v>
      </c>
      <c r="M158" s="20">
        <v>0</v>
      </c>
      <c r="N158" s="20">
        <v>11959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100560</v>
      </c>
      <c r="V158" s="21">
        <f t="shared" si="15"/>
        <v>0</v>
      </c>
      <c r="W158" s="21">
        <f t="shared" si="13"/>
        <v>100560</v>
      </c>
      <c r="X158" s="20">
        <v>100560</v>
      </c>
      <c r="Y158" s="21">
        <f t="shared" si="14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6737</v>
      </c>
      <c r="D159" s="20">
        <v>6916</v>
      </c>
      <c r="E159" s="20">
        <v>179</v>
      </c>
      <c r="F159" s="20">
        <v>146</v>
      </c>
      <c r="G159" s="20">
        <v>26134</v>
      </c>
      <c r="H159" s="20">
        <v>1848</v>
      </c>
      <c r="I159" s="20">
        <v>1860</v>
      </c>
      <c r="J159" s="20">
        <v>12</v>
      </c>
      <c r="K159" s="20">
        <v>360</v>
      </c>
      <c r="L159" s="20">
        <v>4320</v>
      </c>
      <c r="M159" s="20">
        <v>0</v>
      </c>
      <c r="N159" s="20">
        <v>11959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106808</v>
      </c>
      <c r="V159" s="21">
        <f t="shared" si="15"/>
        <v>0</v>
      </c>
      <c r="W159" s="21">
        <f t="shared" si="13"/>
        <v>106808</v>
      </c>
      <c r="X159" s="20">
        <v>106808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6916</v>
      </c>
      <c r="D160" s="20">
        <v>7104</v>
      </c>
      <c r="E160" s="20">
        <v>188</v>
      </c>
      <c r="F160" s="20">
        <v>146</v>
      </c>
      <c r="G160" s="20">
        <v>27448</v>
      </c>
      <c r="H160" s="20">
        <v>1860</v>
      </c>
      <c r="I160" s="20">
        <v>1875</v>
      </c>
      <c r="J160" s="20">
        <v>15</v>
      </c>
      <c r="K160" s="20">
        <v>360</v>
      </c>
      <c r="L160" s="20">
        <v>5400</v>
      </c>
      <c r="M160" s="20">
        <v>0</v>
      </c>
      <c r="N160" s="20">
        <v>11959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si="12"/>
        <v>109202</v>
      </c>
      <c r="V160" s="21">
        <f t="shared" si="15"/>
        <v>0</v>
      </c>
      <c r="W160" s="21">
        <f t="shared" si="13"/>
        <v>109202</v>
      </c>
      <c r="X160" s="20">
        <v>109202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7104</v>
      </c>
      <c r="D161" s="20">
        <v>7227</v>
      </c>
      <c r="E161" s="20">
        <v>123</v>
      </c>
      <c r="F161" s="20">
        <v>146</v>
      </c>
      <c r="G161" s="20">
        <v>17958</v>
      </c>
      <c r="H161" s="20">
        <v>1875</v>
      </c>
      <c r="I161" s="20">
        <v>1906</v>
      </c>
      <c r="J161" s="20">
        <v>31</v>
      </c>
      <c r="K161" s="20">
        <v>360</v>
      </c>
      <c r="L161" s="20">
        <v>11160</v>
      </c>
      <c r="M161" s="20">
        <v>0</v>
      </c>
      <c r="N161" s="20">
        <v>11959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ref="U161:U192" si="17">G161+L161+M161+R161+S161+N161+Q161+T161</f>
        <v>105472</v>
      </c>
      <c r="V161" s="21">
        <f t="shared" si="15"/>
        <v>0</v>
      </c>
      <c r="W161" s="21">
        <f t="shared" si="13"/>
        <v>105472</v>
      </c>
      <c r="X161" s="20">
        <v>105472</v>
      </c>
      <c r="Y161" s="21">
        <f t="shared" si="14"/>
        <v>0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7227</v>
      </c>
      <c r="D162" s="20">
        <v>7388</v>
      </c>
      <c r="E162" s="20">
        <v>161</v>
      </c>
      <c r="F162" s="20">
        <v>146</v>
      </c>
      <c r="G162" s="20">
        <v>23506</v>
      </c>
      <c r="H162" s="20">
        <v>1906</v>
      </c>
      <c r="I162" s="20">
        <v>1946</v>
      </c>
      <c r="J162" s="20">
        <v>40</v>
      </c>
      <c r="K162" s="20">
        <v>360</v>
      </c>
      <c r="L162" s="20">
        <v>14400</v>
      </c>
      <c r="M162" s="20">
        <v>0</v>
      </c>
      <c r="N162" s="20">
        <v>11665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si="17"/>
        <v>113966</v>
      </c>
      <c r="V162" s="21">
        <f t="shared" si="15"/>
        <v>0</v>
      </c>
      <c r="W162" s="21">
        <f t="shared" si="13"/>
        <v>113966</v>
      </c>
      <c r="X162" s="20">
        <v>113966</v>
      </c>
      <c r="Y162" s="21">
        <f t="shared" si="14"/>
        <v>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7388</v>
      </c>
      <c r="D163" s="20">
        <v>7554</v>
      </c>
      <c r="E163" s="20">
        <v>166</v>
      </c>
      <c r="F163" s="20">
        <v>146</v>
      </c>
      <c r="G163" s="20">
        <v>24236</v>
      </c>
      <c r="H163" s="20">
        <v>1946</v>
      </c>
      <c r="I163" s="20">
        <v>1974</v>
      </c>
      <c r="J163" s="20">
        <v>28</v>
      </c>
      <c r="K163" s="20">
        <v>360</v>
      </c>
      <c r="L163" s="20">
        <v>10080</v>
      </c>
      <c r="M163" s="20">
        <v>0</v>
      </c>
      <c r="N163" s="20">
        <v>11665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120376</v>
      </c>
      <c r="V163" s="21">
        <f t="shared" si="15"/>
        <v>0</v>
      </c>
      <c r="W163" s="21">
        <f t="shared" si="13"/>
        <v>120376</v>
      </c>
      <c r="X163" s="20">
        <v>120376</v>
      </c>
      <c r="Y163" s="21">
        <f t="shared" si="14"/>
        <v>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7554</v>
      </c>
      <c r="D164" s="20">
        <v>7733</v>
      </c>
      <c r="E164" s="20">
        <v>179</v>
      </c>
      <c r="F164" s="20">
        <v>146</v>
      </c>
      <c r="G164" s="20">
        <v>26134</v>
      </c>
      <c r="H164" s="20">
        <v>1974</v>
      </c>
      <c r="I164" s="20">
        <v>2013</v>
      </c>
      <c r="J164" s="20">
        <v>39</v>
      </c>
      <c r="K164" s="20">
        <v>360</v>
      </c>
      <c r="L164" s="20">
        <v>14040</v>
      </c>
      <c r="M164" s="20">
        <v>0</v>
      </c>
      <c r="N164" s="20">
        <v>11665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126234</v>
      </c>
      <c r="V164" s="21">
        <f t="shared" si="15"/>
        <v>0</v>
      </c>
      <c r="W164" s="21">
        <f t="shared" si="13"/>
        <v>126234</v>
      </c>
      <c r="X164" s="20">
        <v>126234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7733</v>
      </c>
      <c r="D165" s="20">
        <v>7912</v>
      </c>
      <c r="E165" s="20">
        <v>179</v>
      </c>
      <c r="F165" s="20">
        <v>146</v>
      </c>
      <c r="G165" s="20">
        <v>26134</v>
      </c>
      <c r="H165" s="20">
        <v>2013</v>
      </c>
      <c r="I165" s="20">
        <v>2051</v>
      </c>
      <c r="J165" s="20">
        <v>38</v>
      </c>
      <c r="K165" s="20">
        <v>360</v>
      </c>
      <c r="L165" s="20">
        <v>13680</v>
      </c>
      <c r="M165" s="20">
        <v>0</v>
      </c>
      <c r="N165" s="20">
        <v>11665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7"/>
        <v>125874</v>
      </c>
      <c r="V165" s="21">
        <f t="shared" si="15"/>
        <v>0</v>
      </c>
      <c r="W165" s="21">
        <f t="shared" si="13"/>
        <v>125874</v>
      </c>
      <c r="X165" s="20">
        <v>125874</v>
      </c>
      <c r="Y165" s="21">
        <f t="shared" si="14"/>
        <v>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7912</v>
      </c>
      <c r="D166" s="20">
        <v>8034</v>
      </c>
      <c r="E166" s="20">
        <v>122</v>
      </c>
      <c r="F166" s="20">
        <v>146</v>
      </c>
      <c r="G166" s="20">
        <v>17812</v>
      </c>
      <c r="H166" s="20">
        <v>2051</v>
      </c>
      <c r="I166" s="20">
        <v>2061</v>
      </c>
      <c r="J166" s="20">
        <v>10</v>
      </c>
      <c r="K166" s="20">
        <v>360</v>
      </c>
      <c r="L166" s="20">
        <v>3600</v>
      </c>
      <c r="M166" s="20">
        <v>0</v>
      </c>
      <c r="N166" s="20">
        <v>11709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17"/>
        <v>107516</v>
      </c>
      <c r="V166" s="21">
        <f t="shared" si="15"/>
        <v>0</v>
      </c>
      <c r="W166" s="21">
        <f t="shared" si="13"/>
        <v>107516</v>
      </c>
      <c r="X166" s="20">
        <v>107516</v>
      </c>
      <c r="Y166" s="21">
        <f t="shared" si="14"/>
        <v>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8034</v>
      </c>
      <c r="D167" s="20">
        <v>8164</v>
      </c>
      <c r="E167" s="20">
        <v>130</v>
      </c>
      <c r="F167" s="20">
        <v>146</v>
      </c>
      <c r="G167" s="20">
        <v>18980</v>
      </c>
      <c r="H167" s="20">
        <v>2061</v>
      </c>
      <c r="I167" s="20">
        <v>2066</v>
      </c>
      <c r="J167" s="20">
        <v>5</v>
      </c>
      <c r="K167" s="20">
        <v>360</v>
      </c>
      <c r="L167" s="20">
        <v>1800</v>
      </c>
      <c r="M167" s="20">
        <v>0</v>
      </c>
      <c r="N167" s="20">
        <v>11709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106884</v>
      </c>
      <c r="V167" s="21">
        <f t="shared" si="15"/>
        <v>0</v>
      </c>
      <c r="W167" s="21">
        <f t="shared" si="13"/>
        <v>106884</v>
      </c>
      <c r="X167" s="20">
        <v>106884</v>
      </c>
      <c r="Y167" s="21">
        <f t="shared" si="14"/>
        <v>0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8164</v>
      </c>
      <c r="D168" s="20">
        <v>8284</v>
      </c>
      <c r="E168" s="20">
        <v>120</v>
      </c>
      <c r="F168" s="20">
        <v>146</v>
      </c>
      <c r="G168" s="20">
        <v>17520</v>
      </c>
      <c r="H168" s="20">
        <v>2066</v>
      </c>
      <c r="I168" s="20">
        <v>2068</v>
      </c>
      <c r="J168" s="20">
        <v>2</v>
      </c>
      <c r="K168" s="20">
        <v>360</v>
      </c>
      <c r="L168" s="20">
        <v>720</v>
      </c>
      <c r="M168" s="20">
        <v>0</v>
      </c>
      <c r="N168" s="20">
        <v>11709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104344</v>
      </c>
      <c r="V168" s="21">
        <f t="shared" si="15"/>
        <v>0</v>
      </c>
      <c r="W168" s="21">
        <f t="shared" si="13"/>
        <v>104344</v>
      </c>
      <c r="X168" s="20">
        <v>104344</v>
      </c>
      <c r="Y168" s="21">
        <f t="shared" si="14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8284</v>
      </c>
      <c r="D169" s="20">
        <v>8408</v>
      </c>
      <c r="E169" s="20">
        <v>124</v>
      </c>
      <c r="F169" s="20">
        <v>146</v>
      </c>
      <c r="G169" s="20">
        <v>18104</v>
      </c>
      <c r="H169" s="20">
        <v>2068</v>
      </c>
      <c r="I169" s="20">
        <v>2070</v>
      </c>
      <c r="J169" s="20">
        <v>2</v>
      </c>
      <c r="K169" s="20">
        <v>360</v>
      </c>
      <c r="L169" s="20">
        <v>720</v>
      </c>
      <c r="M169" s="20">
        <v>0</v>
      </c>
      <c r="N169" s="20">
        <v>11315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104534</v>
      </c>
      <c r="V169" s="21">
        <f t="shared" si="15"/>
        <v>0</v>
      </c>
      <c r="W169" s="21">
        <f t="shared" si="13"/>
        <v>104534</v>
      </c>
      <c r="X169" s="20">
        <v>104534</v>
      </c>
      <c r="Y169" s="21">
        <f t="shared" si="14"/>
        <v>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8408</v>
      </c>
      <c r="D170" s="20">
        <v>8560</v>
      </c>
      <c r="E170" s="20">
        <v>152</v>
      </c>
      <c r="F170" s="20">
        <v>146</v>
      </c>
      <c r="G170" s="20">
        <v>22192</v>
      </c>
      <c r="H170" s="20">
        <v>2070</v>
      </c>
      <c r="I170" s="20">
        <v>2084</v>
      </c>
      <c r="J170" s="20">
        <v>14</v>
      </c>
      <c r="K170" s="20">
        <v>360</v>
      </c>
      <c r="L170" s="20">
        <v>5040</v>
      </c>
      <c r="M170" s="20">
        <v>0</v>
      </c>
      <c r="N170" s="20">
        <v>11315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112942</v>
      </c>
      <c r="V170" s="21">
        <f t="shared" si="15"/>
        <v>0</v>
      </c>
      <c r="W170" s="21">
        <f t="shared" si="13"/>
        <v>112942</v>
      </c>
      <c r="X170" s="20">
        <v>112942</v>
      </c>
      <c r="Y170" s="21">
        <f t="shared" si="14"/>
        <v>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8560</v>
      </c>
      <c r="D171" s="20">
        <v>8688</v>
      </c>
      <c r="E171" s="20">
        <v>128</v>
      </c>
      <c r="F171" s="20">
        <v>146</v>
      </c>
      <c r="G171" s="20">
        <v>18688</v>
      </c>
      <c r="H171" s="20">
        <v>2084</v>
      </c>
      <c r="I171" s="20">
        <v>2099</v>
      </c>
      <c r="J171" s="20">
        <v>15</v>
      </c>
      <c r="K171" s="20">
        <v>360</v>
      </c>
      <c r="L171" s="20">
        <v>5400</v>
      </c>
      <c r="M171" s="20">
        <v>0</v>
      </c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105483</v>
      </c>
      <c r="V171" s="21">
        <f t="shared" si="15"/>
        <v>0</v>
      </c>
      <c r="W171" s="21">
        <f t="shared" si="13"/>
        <v>105483</v>
      </c>
      <c r="X171" s="20">
        <v>105483</v>
      </c>
      <c r="Y171" s="21">
        <f t="shared" si="14"/>
        <v>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8688</v>
      </c>
      <c r="D172" s="20">
        <v>8836</v>
      </c>
      <c r="E172" s="20">
        <v>148</v>
      </c>
      <c r="F172" s="20">
        <v>146</v>
      </c>
      <c r="G172" s="20">
        <v>21608</v>
      </c>
      <c r="H172" s="20">
        <v>2099</v>
      </c>
      <c r="I172" s="20">
        <v>2126</v>
      </c>
      <c r="J172" s="20">
        <v>27</v>
      </c>
      <c r="K172" s="20">
        <v>360</v>
      </c>
      <c r="L172" s="20">
        <v>9720</v>
      </c>
      <c r="M172" s="20">
        <v>0</v>
      </c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112723</v>
      </c>
      <c r="V172" s="21">
        <f t="shared" si="15"/>
        <v>0</v>
      </c>
      <c r="W172" s="21">
        <f t="shared" si="13"/>
        <v>112723</v>
      </c>
      <c r="X172" s="20">
        <v>112723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8836</v>
      </c>
      <c r="D173" s="20">
        <v>8984</v>
      </c>
      <c r="E173" s="20">
        <v>148</v>
      </c>
      <c r="F173" s="20">
        <v>146</v>
      </c>
      <c r="G173" s="20">
        <v>21608</v>
      </c>
      <c r="H173" s="20">
        <v>2126</v>
      </c>
      <c r="I173" s="20">
        <v>2156</v>
      </c>
      <c r="J173" s="20">
        <v>30</v>
      </c>
      <c r="K173" s="20">
        <v>360</v>
      </c>
      <c r="L173" s="20">
        <v>10800</v>
      </c>
      <c r="M173" s="20">
        <v>0</v>
      </c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113803</v>
      </c>
      <c r="V173" s="21">
        <f t="shared" si="15"/>
        <v>0</v>
      </c>
      <c r="W173" s="21">
        <f t="shared" si="13"/>
        <v>113803</v>
      </c>
      <c r="X173" s="20">
        <v>113803</v>
      </c>
      <c r="Y173" s="21">
        <f t="shared" si="14"/>
        <v>0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8984</v>
      </c>
      <c r="D174" s="20">
        <v>9128</v>
      </c>
      <c r="E174" s="20">
        <v>144</v>
      </c>
      <c r="F174" s="20">
        <v>146</v>
      </c>
      <c r="G174" s="20">
        <v>21024</v>
      </c>
      <c r="H174" s="20">
        <v>2156</v>
      </c>
      <c r="I174" s="20">
        <v>2210</v>
      </c>
      <c r="J174" s="20">
        <v>54</v>
      </c>
      <c r="K174" s="20">
        <v>360</v>
      </c>
      <c r="L174" s="20">
        <v>19440</v>
      </c>
      <c r="M174" s="20">
        <v>0</v>
      </c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121859</v>
      </c>
      <c r="V174" s="21">
        <f t="shared" si="15"/>
        <v>0</v>
      </c>
      <c r="W174" s="21">
        <f t="shared" si="13"/>
        <v>121859</v>
      </c>
      <c r="X174" s="20">
        <v>121859</v>
      </c>
      <c r="Y174" s="21">
        <f t="shared" si="14"/>
        <v>0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39">
        <v>9128</v>
      </c>
      <c r="D175" s="39">
        <v>9293</v>
      </c>
      <c r="E175" s="39">
        <v>165</v>
      </c>
      <c r="F175" s="39">
        <v>146</v>
      </c>
      <c r="G175" s="69">
        <v>24090</v>
      </c>
      <c r="H175" s="39">
        <v>2210</v>
      </c>
      <c r="I175" s="48">
        <v>2239</v>
      </c>
      <c r="J175" s="39">
        <v>29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16211</v>
      </c>
      <c r="M175" s="69">
        <v>3731</v>
      </c>
      <c r="N175" s="69">
        <v>7000</v>
      </c>
      <c r="O175" s="41"/>
      <c r="P175" s="41"/>
      <c r="Q175" s="69">
        <v>0</v>
      </c>
      <c r="R175" s="69">
        <v>0</v>
      </c>
      <c r="S175" s="69">
        <v>76410</v>
      </c>
      <c r="T175" s="69"/>
      <c r="U175" s="69">
        <f t="shared" si="17"/>
        <v>127442</v>
      </c>
      <c r="V175" s="41">
        <f t="shared" si="15"/>
        <v>0</v>
      </c>
      <c r="W175" s="41">
        <f t="shared" si="13"/>
        <v>127442</v>
      </c>
      <c r="X175" s="49">
        <v>127442</v>
      </c>
      <c r="Y175" s="41">
        <f t="shared" si="14"/>
        <v>0</v>
      </c>
      <c r="AA175">
        <f t="shared" si="16"/>
        <v>0</v>
      </c>
    </row>
    <row r="176" spans="1:27" hidden="1" x14ac:dyDescent="0.25">
      <c r="A176" s="18"/>
      <c r="B176" s="43" t="s">
        <v>36</v>
      </c>
      <c r="C176" s="44">
        <v>9293</v>
      </c>
      <c r="D176" s="44">
        <v>9522</v>
      </c>
      <c r="E176" s="44">
        <v>229</v>
      </c>
      <c r="F176" s="44">
        <v>146</v>
      </c>
      <c r="G176" s="70">
        <v>33434</v>
      </c>
      <c r="H176" s="44">
        <v>2239</v>
      </c>
      <c r="I176" s="50">
        <v>2259</v>
      </c>
      <c r="J176" s="44">
        <v>20</v>
      </c>
      <c r="K176" s="44">
        <f>IF(J176&lt;=120,559,IF(AND(J176&gt;=121,J176&lt;=150),739,IF(AND(J176&gt;=151,J176&lt;=200),1279,IF(J176&gt;=201,2359,))))</f>
        <v>559</v>
      </c>
      <c r="L176" s="70">
        <f t="shared" ref="L176:L186" si="18">IF(K176=559,K176*J176,IF(K176=739,120*559+(J176-120)*739,IF(K176=1279,120*559+30*739+(J176-150)*1279,IF(K176=2359,120*559+30*739+50*1279+(J176-200)*2359,))))</f>
        <v>11180</v>
      </c>
      <c r="M176" s="70">
        <v>3731</v>
      </c>
      <c r="N176" s="70">
        <v>7000</v>
      </c>
      <c r="O176" s="46"/>
      <c r="P176" s="46"/>
      <c r="Q176" s="70">
        <v>0</v>
      </c>
      <c r="R176" s="70">
        <v>0</v>
      </c>
      <c r="S176" s="70">
        <v>76410</v>
      </c>
      <c r="T176" s="70"/>
      <c r="U176" s="70">
        <f t="shared" si="17"/>
        <v>131755</v>
      </c>
      <c r="V176" s="46">
        <f t="shared" si="15"/>
        <v>0</v>
      </c>
      <c r="W176" s="46">
        <f t="shared" si="13"/>
        <v>131755</v>
      </c>
      <c r="X176" s="51">
        <v>127422</v>
      </c>
      <c r="Y176" s="46">
        <f t="shared" si="14"/>
        <v>4333</v>
      </c>
      <c r="AA176">
        <f t="shared" si="16"/>
        <v>0</v>
      </c>
    </row>
    <row r="177" spans="1:27" hidden="1" x14ac:dyDescent="0.25">
      <c r="A177" s="18"/>
      <c r="B177" s="43" t="s">
        <v>37</v>
      </c>
      <c r="C177" s="44">
        <v>9522</v>
      </c>
      <c r="D177" s="44">
        <v>9697</v>
      </c>
      <c r="E177" s="44">
        <v>175</v>
      </c>
      <c r="F177" s="44">
        <v>146</v>
      </c>
      <c r="G177" s="70">
        <v>25550</v>
      </c>
      <c r="H177" s="44">
        <v>2259</v>
      </c>
      <c r="I177" s="50">
        <v>2298</v>
      </c>
      <c r="J177" s="44">
        <v>39</v>
      </c>
      <c r="K177" s="44">
        <f t="shared" ref="K177:K182" si="19">IF(J177&lt;=120,559,IF(AND(J177&gt;=121,J177&lt;=150),739,IF(AND(J177&gt;=151,J177&lt;=200),1279,IF(J177&gt;=201,2359,))))</f>
        <v>559</v>
      </c>
      <c r="L177" s="70">
        <f t="shared" si="18"/>
        <v>21801</v>
      </c>
      <c r="M177" s="70">
        <v>3731</v>
      </c>
      <c r="N177" s="70">
        <v>7000</v>
      </c>
      <c r="O177" s="46"/>
      <c r="P177" s="46"/>
      <c r="Q177" s="70">
        <v>0</v>
      </c>
      <c r="R177" s="70">
        <v>0</v>
      </c>
      <c r="S177" s="70">
        <v>76410</v>
      </c>
      <c r="T177" s="70"/>
      <c r="U177" s="70">
        <f t="shared" si="17"/>
        <v>134492</v>
      </c>
      <c r="V177" s="46">
        <f t="shared" si="15"/>
        <v>4333</v>
      </c>
      <c r="W177" s="46">
        <f t="shared" si="13"/>
        <v>138825</v>
      </c>
      <c r="X177" s="51">
        <v>138825</v>
      </c>
      <c r="Y177" s="46">
        <f t="shared" si="14"/>
        <v>0</v>
      </c>
      <c r="AA177">
        <f t="shared" si="16"/>
        <v>0</v>
      </c>
    </row>
    <row r="178" spans="1:27" hidden="1" x14ac:dyDescent="0.25">
      <c r="A178" s="18"/>
      <c r="B178" s="43" t="s">
        <v>38</v>
      </c>
      <c r="C178" s="44">
        <v>9697</v>
      </c>
      <c r="D178" s="44">
        <v>9784</v>
      </c>
      <c r="E178" s="44">
        <v>87</v>
      </c>
      <c r="F178" s="44">
        <v>146</v>
      </c>
      <c r="G178" s="70">
        <v>12702</v>
      </c>
      <c r="H178" s="44">
        <v>2298</v>
      </c>
      <c r="I178" s="50">
        <v>2359</v>
      </c>
      <c r="J178" s="44">
        <v>61</v>
      </c>
      <c r="K178" s="44">
        <f t="shared" si="19"/>
        <v>559</v>
      </c>
      <c r="L178" s="70">
        <f t="shared" si="18"/>
        <v>34099</v>
      </c>
      <c r="M178" s="70">
        <v>3731</v>
      </c>
      <c r="N178" s="70">
        <v>7000</v>
      </c>
      <c r="O178" s="46"/>
      <c r="P178" s="46"/>
      <c r="Q178" s="70">
        <v>0</v>
      </c>
      <c r="R178" s="70">
        <v>0</v>
      </c>
      <c r="S178" s="70">
        <v>76410</v>
      </c>
      <c r="T178" s="70"/>
      <c r="U178" s="70">
        <f t="shared" si="17"/>
        <v>133942</v>
      </c>
      <c r="V178" s="46">
        <f t="shared" si="15"/>
        <v>0</v>
      </c>
      <c r="W178" s="46">
        <f t="shared" si="13"/>
        <v>133942</v>
      </c>
      <c r="X178" s="51">
        <v>133942</v>
      </c>
      <c r="Y178" s="46">
        <f t="shared" si="14"/>
        <v>0</v>
      </c>
      <c r="AA178">
        <f t="shared" si="16"/>
        <v>0</v>
      </c>
    </row>
    <row r="179" spans="1:27" hidden="1" x14ac:dyDescent="0.25">
      <c r="A179" s="18"/>
      <c r="B179" s="43" t="s">
        <v>39</v>
      </c>
      <c r="C179" s="44">
        <v>9784</v>
      </c>
      <c r="D179" s="44">
        <v>9872</v>
      </c>
      <c r="E179" s="44">
        <v>88</v>
      </c>
      <c r="F179" s="44">
        <v>146</v>
      </c>
      <c r="G179" s="70">
        <v>12848</v>
      </c>
      <c r="H179" s="44">
        <v>2359</v>
      </c>
      <c r="I179" s="50">
        <v>2369</v>
      </c>
      <c r="J179" s="44">
        <v>10</v>
      </c>
      <c r="K179" s="44">
        <f t="shared" si="19"/>
        <v>559</v>
      </c>
      <c r="L179" s="70">
        <f t="shared" si="18"/>
        <v>5590</v>
      </c>
      <c r="M179" s="70">
        <v>3731</v>
      </c>
      <c r="N179" s="70">
        <v>7000</v>
      </c>
      <c r="O179" s="46"/>
      <c r="P179" s="46"/>
      <c r="Q179" s="70">
        <v>0</v>
      </c>
      <c r="R179" s="70">
        <v>0</v>
      </c>
      <c r="S179" s="70">
        <v>76410</v>
      </c>
      <c r="T179" s="70"/>
      <c r="U179" s="70">
        <f t="shared" si="17"/>
        <v>105579</v>
      </c>
      <c r="V179" s="46">
        <f t="shared" si="15"/>
        <v>0</v>
      </c>
      <c r="W179" s="46">
        <f t="shared" si="13"/>
        <v>105579</v>
      </c>
      <c r="X179" s="51">
        <v>105579</v>
      </c>
      <c r="Y179" s="46">
        <f t="shared" si="14"/>
        <v>0</v>
      </c>
      <c r="AA179">
        <f t="shared" si="16"/>
        <v>0</v>
      </c>
    </row>
    <row r="180" spans="1:27" hidden="1" x14ac:dyDescent="0.25">
      <c r="A180" s="18"/>
      <c r="B180" s="43" t="s">
        <v>40</v>
      </c>
      <c r="C180" s="44">
        <v>9872</v>
      </c>
      <c r="D180" s="44">
        <v>9965</v>
      </c>
      <c r="E180" s="44">
        <v>93</v>
      </c>
      <c r="F180" s="44">
        <v>146</v>
      </c>
      <c r="G180" s="70">
        <v>13578</v>
      </c>
      <c r="H180" s="44">
        <v>2369</v>
      </c>
      <c r="I180" s="50">
        <v>2383</v>
      </c>
      <c r="J180" s="44">
        <v>14</v>
      </c>
      <c r="K180" s="44">
        <f t="shared" si="19"/>
        <v>559</v>
      </c>
      <c r="L180" s="70">
        <f t="shared" si="18"/>
        <v>7826</v>
      </c>
      <c r="M180" s="70">
        <v>3731</v>
      </c>
      <c r="N180" s="70">
        <v>7000</v>
      </c>
      <c r="O180" s="46"/>
      <c r="P180" s="46"/>
      <c r="Q180" s="70">
        <v>0</v>
      </c>
      <c r="R180" s="70">
        <v>0</v>
      </c>
      <c r="S180" s="70">
        <v>76410</v>
      </c>
      <c r="T180" s="70"/>
      <c r="U180" s="70">
        <f t="shared" si="17"/>
        <v>108545</v>
      </c>
      <c r="V180" s="46">
        <f t="shared" si="15"/>
        <v>0</v>
      </c>
      <c r="W180" s="46">
        <f t="shared" si="13"/>
        <v>108545</v>
      </c>
      <c r="X180" s="51">
        <v>108545</v>
      </c>
      <c r="Y180" s="46">
        <f t="shared" si="14"/>
        <v>0</v>
      </c>
      <c r="AA180">
        <f t="shared" si="16"/>
        <v>0</v>
      </c>
    </row>
    <row r="181" spans="1:27" hidden="1" x14ac:dyDescent="0.25">
      <c r="A181" s="18"/>
      <c r="B181" s="43" t="s">
        <v>41</v>
      </c>
      <c r="C181" s="44">
        <v>9965</v>
      </c>
      <c r="D181" s="44">
        <v>10037</v>
      </c>
      <c r="E181" s="44">
        <v>72</v>
      </c>
      <c r="F181" s="44">
        <v>146</v>
      </c>
      <c r="G181" s="70">
        <v>10512</v>
      </c>
      <c r="H181" s="44">
        <v>2383</v>
      </c>
      <c r="I181" s="50">
        <v>2388</v>
      </c>
      <c r="J181" s="44">
        <v>5</v>
      </c>
      <c r="K181" s="44">
        <f t="shared" si="19"/>
        <v>559</v>
      </c>
      <c r="L181" s="70">
        <f t="shared" si="18"/>
        <v>2795</v>
      </c>
      <c r="M181" s="70">
        <v>3731</v>
      </c>
      <c r="N181" s="70">
        <v>7000</v>
      </c>
      <c r="O181" s="46"/>
      <c r="P181" s="46"/>
      <c r="Q181" s="70">
        <v>0</v>
      </c>
      <c r="R181" s="70">
        <v>0</v>
      </c>
      <c r="S181" s="70">
        <v>76410</v>
      </c>
      <c r="T181" s="70"/>
      <c r="U181" s="70">
        <f t="shared" si="17"/>
        <v>100448</v>
      </c>
      <c r="V181" s="46">
        <f t="shared" si="15"/>
        <v>0</v>
      </c>
      <c r="W181" s="46">
        <f t="shared" si="13"/>
        <v>100448</v>
      </c>
      <c r="X181" s="51">
        <v>100448</v>
      </c>
      <c r="Y181" s="46">
        <f t="shared" si="14"/>
        <v>0</v>
      </c>
      <c r="AA181">
        <f t="shared" si="16"/>
        <v>0</v>
      </c>
    </row>
    <row r="182" spans="1:27" hidden="1" x14ac:dyDescent="0.25">
      <c r="A182" s="18"/>
      <c r="B182" s="43" t="s">
        <v>42</v>
      </c>
      <c r="C182" s="44">
        <v>10037</v>
      </c>
      <c r="D182" s="44">
        <v>10107</v>
      </c>
      <c r="E182" s="44">
        <f>D182-C182</f>
        <v>70</v>
      </c>
      <c r="F182" s="44">
        <v>146</v>
      </c>
      <c r="G182" s="70">
        <f>F182*E182</f>
        <v>10220</v>
      </c>
      <c r="H182" s="44">
        <v>2388</v>
      </c>
      <c r="I182" s="50">
        <v>2394</v>
      </c>
      <c r="J182" s="44">
        <f>I182-H182</f>
        <v>6</v>
      </c>
      <c r="K182" s="44">
        <f t="shared" si="19"/>
        <v>559</v>
      </c>
      <c r="L182" s="70">
        <f t="shared" si="18"/>
        <v>3354</v>
      </c>
      <c r="M182" s="70">
        <v>3731</v>
      </c>
      <c r="N182" s="70">
        <v>7981</v>
      </c>
      <c r="O182" s="46"/>
      <c r="P182" s="46"/>
      <c r="Q182" s="70">
        <v>0</v>
      </c>
      <c r="R182" s="70">
        <v>0</v>
      </c>
      <c r="S182" s="70">
        <v>76410</v>
      </c>
      <c r="T182" s="70"/>
      <c r="U182" s="70">
        <f t="shared" si="17"/>
        <v>101696</v>
      </c>
      <c r="V182" s="46">
        <f t="shared" si="15"/>
        <v>0</v>
      </c>
      <c r="W182" s="46">
        <f t="shared" si="13"/>
        <v>101696</v>
      </c>
      <c r="X182" s="70"/>
      <c r="Y182" s="46">
        <f t="shared" si="14"/>
        <v>101696</v>
      </c>
      <c r="AA182">
        <f t="shared" si="16"/>
        <v>1</v>
      </c>
    </row>
    <row r="183" spans="1:27" hidden="1" x14ac:dyDescent="0.25">
      <c r="A183" s="18"/>
      <c r="B183" s="43" t="s">
        <v>43</v>
      </c>
      <c r="C183" s="44">
        <f>D182</f>
        <v>10107</v>
      </c>
      <c r="D183" s="44">
        <v>10211</v>
      </c>
      <c r="E183" s="44">
        <f t="shared" ref="E183:E186" si="20">D183-C183</f>
        <v>104</v>
      </c>
      <c r="F183" s="44">
        <v>146</v>
      </c>
      <c r="G183" s="70">
        <f t="shared" ref="G183:G186" si="21">F183*E183</f>
        <v>15184</v>
      </c>
      <c r="H183" s="44">
        <f>I182</f>
        <v>2394</v>
      </c>
      <c r="I183" s="44">
        <v>2408</v>
      </c>
      <c r="J183" s="44">
        <f t="shared" ref="J183:J186" si="22">I183-H183</f>
        <v>14</v>
      </c>
      <c r="K183" s="44">
        <v>559</v>
      </c>
      <c r="L183" s="70">
        <f t="shared" si="18"/>
        <v>7826</v>
      </c>
      <c r="M183" s="70">
        <v>3731</v>
      </c>
      <c r="N183" s="70">
        <v>7997</v>
      </c>
      <c r="O183" s="46"/>
      <c r="P183" s="46"/>
      <c r="Q183" s="70">
        <v>0</v>
      </c>
      <c r="R183" s="70">
        <v>0</v>
      </c>
      <c r="S183" s="70">
        <v>76410</v>
      </c>
      <c r="T183" s="70"/>
      <c r="U183" s="70">
        <f t="shared" si="17"/>
        <v>111148</v>
      </c>
      <c r="V183" s="46">
        <f t="shared" si="15"/>
        <v>101696</v>
      </c>
      <c r="W183" s="46">
        <f t="shared" si="13"/>
        <v>212844</v>
      </c>
      <c r="X183" s="70">
        <v>212844</v>
      </c>
      <c r="Y183" s="46">
        <f t="shared" si="14"/>
        <v>0</v>
      </c>
    </row>
    <row r="184" spans="1:27" hidden="1" x14ac:dyDescent="0.25">
      <c r="A184" s="18"/>
      <c r="B184" s="43" t="s">
        <v>44</v>
      </c>
      <c r="C184" s="44">
        <f t="shared" ref="C184:C186" si="23">D183</f>
        <v>10211</v>
      </c>
      <c r="D184" s="44">
        <v>10302</v>
      </c>
      <c r="E184" s="44">
        <f t="shared" si="20"/>
        <v>91</v>
      </c>
      <c r="F184" s="44">
        <v>146</v>
      </c>
      <c r="G184" s="70">
        <f t="shared" si="21"/>
        <v>13286</v>
      </c>
      <c r="H184" s="44">
        <f t="shared" ref="H184:H186" si="24">I183</f>
        <v>2408</v>
      </c>
      <c r="I184" s="44">
        <v>2420</v>
      </c>
      <c r="J184" s="44">
        <f t="shared" si="22"/>
        <v>12</v>
      </c>
      <c r="K184" s="44">
        <v>559</v>
      </c>
      <c r="L184" s="70">
        <f t="shared" si="18"/>
        <v>6708</v>
      </c>
      <c r="M184" s="70">
        <v>3731</v>
      </c>
      <c r="N184" s="70">
        <v>7990</v>
      </c>
      <c r="O184" s="46"/>
      <c r="P184" s="46"/>
      <c r="Q184" s="70">
        <v>0</v>
      </c>
      <c r="R184" s="70">
        <v>0</v>
      </c>
      <c r="S184" s="70">
        <v>76410</v>
      </c>
      <c r="T184" s="70"/>
      <c r="U184" s="70">
        <f t="shared" si="17"/>
        <v>108125</v>
      </c>
      <c r="V184" s="46">
        <f t="shared" si="15"/>
        <v>0</v>
      </c>
      <c r="W184" s="46">
        <f t="shared" si="13"/>
        <v>108125</v>
      </c>
      <c r="X184" s="70">
        <v>108125</v>
      </c>
      <c r="Y184" s="46">
        <f t="shared" si="14"/>
        <v>0</v>
      </c>
    </row>
    <row r="185" spans="1:27" hidden="1" x14ac:dyDescent="0.25">
      <c r="A185" s="18"/>
      <c r="B185" s="43" t="s">
        <v>45</v>
      </c>
      <c r="C185" s="44">
        <f t="shared" si="23"/>
        <v>10302</v>
      </c>
      <c r="D185" s="44">
        <v>10440</v>
      </c>
      <c r="E185" s="44">
        <f t="shared" si="20"/>
        <v>138</v>
      </c>
      <c r="F185" s="44">
        <v>146</v>
      </c>
      <c r="G185" s="70">
        <f t="shared" si="21"/>
        <v>20148</v>
      </c>
      <c r="H185" s="44">
        <f t="shared" si="24"/>
        <v>2420</v>
      </c>
      <c r="I185" s="44">
        <v>2476</v>
      </c>
      <c r="J185" s="44">
        <f t="shared" si="22"/>
        <v>56</v>
      </c>
      <c r="K185" s="44">
        <v>559</v>
      </c>
      <c r="L185" s="70">
        <f t="shared" si="18"/>
        <v>31304</v>
      </c>
      <c r="M185" s="70">
        <v>3731</v>
      </c>
      <c r="N185" s="70">
        <v>8019</v>
      </c>
      <c r="O185" s="46"/>
      <c r="P185" s="46"/>
      <c r="Q185" s="70">
        <v>0</v>
      </c>
      <c r="R185" s="70">
        <v>0</v>
      </c>
      <c r="S185" s="70">
        <v>76410</v>
      </c>
      <c r="T185" s="70"/>
      <c r="U185" s="70">
        <f t="shared" si="17"/>
        <v>139612</v>
      </c>
      <c r="V185" s="46">
        <f t="shared" si="15"/>
        <v>0</v>
      </c>
      <c r="W185" s="46">
        <f t="shared" si="13"/>
        <v>139612</v>
      </c>
      <c r="X185" s="70">
        <v>139612</v>
      </c>
      <c r="Y185" s="46">
        <f t="shared" si="14"/>
        <v>0</v>
      </c>
    </row>
    <row r="186" spans="1:27" ht="15.75" hidden="1" thickBot="1" x14ac:dyDescent="0.3">
      <c r="A186" s="18"/>
      <c r="B186" s="83" t="s">
        <v>46</v>
      </c>
      <c r="C186" s="84">
        <f t="shared" si="23"/>
        <v>10440</v>
      </c>
      <c r="D186" s="84">
        <v>10603</v>
      </c>
      <c r="E186" s="84">
        <f t="shared" si="20"/>
        <v>163</v>
      </c>
      <c r="F186" s="84">
        <v>146</v>
      </c>
      <c r="G186" s="35">
        <f t="shared" si="21"/>
        <v>23798</v>
      </c>
      <c r="H186" s="84">
        <f t="shared" si="24"/>
        <v>2476</v>
      </c>
      <c r="I186" s="84">
        <v>2513</v>
      </c>
      <c r="J186" s="84">
        <f t="shared" si="22"/>
        <v>37</v>
      </c>
      <c r="K186" s="84">
        <f t="shared" ref="K186:K198" si="25">IF(J186&lt;=120,559,IF(AND(J186&gt;=121,J186&lt;=150),739,IF(AND(J186&gt;=151,J186&lt;=200),1279,IF(J186&gt;=201,2359,))))</f>
        <v>559</v>
      </c>
      <c r="L186" s="35">
        <f t="shared" si="18"/>
        <v>20683</v>
      </c>
      <c r="M186" s="35">
        <v>3731</v>
      </c>
      <c r="N186" s="35">
        <v>8039</v>
      </c>
      <c r="O186" s="46"/>
      <c r="P186" s="46"/>
      <c r="Q186" s="35">
        <v>0</v>
      </c>
      <c r="R186" s="35">
        <v>0</v>
      </c>
      <c r="S186" s="35">
        <v>76410</v>
      </c>
      <c r="T186" s="35"/>
      <c r="U186" s="35">
        <f t="shared" si="17"/>
        <v>132661</v>
      </c>
      <c r="V186" s="36">
        <f t="shared" si="15"/>
        <v>0</v>
      </c>
      <c r="W186" s="36">
        <f t="shared" si="13"/>
        <v>132661</v>
      </c>
      <c r="X186" s="35">
        <v>132661</v>
      </c>
      <c r="Y186" s="36">
        <f t="shared" si="14"/>
        <v>0</v>
      </c>
    </row>
    <row r="187" spans="1:27" hidden="1" x14ac:dyDescent="0.25">
      <c r="A187">
        <v>2018</v>
      </c>
      <c r="B187" s="38" t="s">
        <v>35</v>
      </c>
      <c r="C187" s="39">
        <f t="shared" ref="C187:C198" si="26">D186</f>
        <v>10603</v>
      </c>
      <c r="D187" s="39">
        <v>10823</v>
      </c>
      <c r="E187" s="39">
        <f t="shared" ref="E187:E198" si="27">D187-C187</f>
        <v>220</v>
      </c>
      <c r="F187" s="39">
        <v>146</v>
      </c>
      <c r="G187" s="69">
        <f t="shared" ref="G187:G198" si="28">F187*E187</f>
        <v>32120</v>
      </c>
      <c r="H187" s="39">
        <f t="shared" ref="H187:H198" si="29">I186</f>
        <v>2513</v>
      </c>
      <c r="I187" s="39">
        <v>2547</v>
      </c>
      <c r="J187" s="39">
        <f t="shared" ref="J187:J198" si="30">I187-H187</f>
        <v>34</v>
      </c>
      <c r="K187" s="39">
        <f t="shared" si="25"/>
        <v>559</v>
      </c>
      <c r="L187" s="69">
        <f t="shared" ref="L187:L198" si="31">IF(K187=559,K187*J187,IF(K187=739,120*559+(J187-120)*739,IF(K187=1279,120*559+30*739+(J187-150)*1279,IF(K187=2359,120*559+30*739+50*1279+(J187-200)*2359,))))</f>
        <v>19006</v>
      </c>
      <c r="M187" s="69">
        <v>3731</v>
      </c>
      <c r="N187" s="69">
        <v>8047</v>
      </c>
      <c r="O187" s="41"/>
      <c r="P187" s="41"/>
      <c r="Q187" s="69">
        <v>0</v>
      </c>
      <c r="R187" s="69">
        <v>0</v>
      </c>
      <c r="S187" s="69">
        <v>78144</v>
      </c>
      <c r="T187" s="69"/>
      <c r="U187" s="69">
        <f t="shared" si="17"/>
        <v>141048</v>
      </c>
      <c r="V187" s="41">
        <f t="shared" ref="V187:V198" si="32">Y186</f>
        <v>0</v>
      </c>
      <c r="W187" s="41">
        <f t="shared" ref="W187:W198" si="33">U187+V187</f>
        <v>141048</v>
      </c>
      <c r="X187" s="69"/>
      <c r="Y187" s="41">
        <f t="shared" ref="Y187:Y198" si="34">W187-X187</f>
        <v>141048</v>
      </c>
    </row>
    <row r="188" spans="1:27" hidden="1" x14ac:dyDescent="0.25">
      <c r="B188" s="43" t="s">
        <v>36</v>
      </c>
      <c r="C188" s="44">
        <f t="shared" si="26"/>
        <v>10823</v>
      </c>
      <c r="D188" s="44">
        <v>10962</v>
      </c>
      <c r="E188" s="44">
        <f t="shared" si="27"/>
        <v>139</v>
      </c>
      <c r="F188" s="44">
        <v>146</v>
      </c>
      <c r="G188" s="70">
        <f t="shared" si="28"/>
        <v>20294</v>
      </c>
      <c r="H188" s="44">
        <f t="shared" si="29"/>
        <v>2547</v>
      </c>
      <c r="I188" s="44">
        <v>2590</v>
      </c>
      <c r="J188" s="44">
        <f t="shared" si="30"/>
        <v>43</v>
      </c>
      <c r="K188" s="44">
        <f t="shared" si="25"/>
        <v>559</v>
      </c>
      <c r="L188" s="70">
        <f t="shared" si="31"/>
        <v>24037</v>
      </c>
      <c r="M188" s="70">
        <v>3731</v>
      </c>
      <c r="N188" s="70">
        <v>8077</v>
      </c>
      <c r="O188" s="46"/>
      <c r="P188" s="46"/>
      <c r="Q188" s="70">
        <v>0</v>
      </c>
      <c r="R188" s="70">
        <v>0</v>
      </c>
      <c r="S188" s="70">
        <v>78144</v>
      </c>
      <c r="T188" s="70"/>
      <c r="U188" s="70">
        <f t="shared" si="17"/>
        <v>134283</v>
      </c>
      <c r="V188" s="46">
        <f t="shared" si="32"/>
        <v>141048</v>
      </c>
      <c r="W188" s="46">
        <f t="shared" si="33"/>
        <v>275331</v>
      </c>
      <c r="X188" s="70">
        <v>275331</v>
      </c>
      <c r="Y188" s="46">
        <f t="shared" si="34"/>
        <v>0</v>
      </c>
    </row>
    <row r="189" spans="1:27" hidden="1" x14ac:dyDescent="0.25">
      <c r="B189" s="43" t="s">
        <v>37</v>
      </c>
      <c r="C189" s="44">
        <f t="shared" si="26"/>
        <v>10962</v>
      </c>
      <c r="D189" s="44">
        <v>11139</v>
      </c>
      <c r="E189" s="44">
        <f t="shared" si="27"/>
        <v>177</v>
      </c>
      <c r="F189" s="44">
        <v>146</v>
      </c>
      <c r="G189" s="70">
        <f t="shared" si="28"/>
        <v>25842</v>
      </c>
      <c r="H189" s="44">
        <f t="shared" si="29"/>
        <v>2590</v>
      </c>
      <c r="I189" s="44">
        <v>2622</v>
      </c>
      <c r="J189" s="44">
        <f t="shared" si="30"/>
        <v>32</v>
      </c>
      <c r="K189" s="44">
        <f t="shared" si="25"/>
        <v>559</v>
      </c>
      <c r="L189" s="70">
        <f t="shared" si="31"/>
        <v>17888</v>
      </c>
      <c r="M189" s="70">
        <v>3731</v>
      </c>
      <c r="N189" s="70">
        <v>8090</v>
      </c>
      <c r="O189" s="46"/>
      <c r="P189" s="46"/>
      <c r="Q189" s="70">
        <v>0</v>
      </c>
      <c r="R189" s="70">
        <v>0</v>
      </c>
      <c r="S189" s="70">
        <v>78144</v>
      </c>
      <c r="T189" s="70"/>
      <c r="U189" s="70">
        <f t="shared" si="17"/>
        <v>133695</v>
      </c>
      <c r="V189" s="46">
        <f t="shared" si="32"/>
        <v>0</v>
      </c>
      <c r="W189" s="46">
        <f t="shared" si="33"/>
        <v>133695</v>
      </c>
      <c r="X189" s="70">
        <v>133695</v>
      </c>
      <c r="Y189" s="46">
        <f t="shared" si="34"/>
        <v>0</v>
      </c>
    </row>
    <row r="190" spans="1:27" hidden="1" x14ac:dyDescent="0.25">
      <c r="B190" s="43" t="s">
        <v>38</v>
      </c>
      <c r="C190" s="44">
        <f t="shared" si="26"/>
        <v>11139</v>
      </c>
      <c r="D190" s="44">
        <v>11293</v>
      </c>
      <c r="E190" s="44">
        <f t="shared" si="27"/>
        <v>154</v>
      </c>
      <c r="F190" s="44">
        <v>146</v>
      </c>
      <c r="G190" s="70">
        <f t="shared" si="28"/>
        <v>22484</v>
      </c>
      <c r="H190" s="44">
        <f t="shared" si="29"/>
        <v>2622</v>
      </c>
      <c r="I190" s="44">
        <v>2644</v>
      </c>
      <c r="J190" s="44">
        <f t="shared" si="30"/>
        <v>22</v>
      </c>
      <c r="K190" s="44">
        <f t="shared" si="25"/>
        <v>559</v>
      </c>
      <c r="L190" s="70">
        <f t="shared" si="31"/>
        <v>12298</v>
      </c>
      <c r="M190" s="70">
        <v>3731</v>
      </c>
      <c r="N190" s="70">
        <v>8101</v>
      </c>
      <c r="O190" s="46"/>
      <c r="P190" s="46"/>
      <c r="Q190" s="70">
        <v>0</v>
      </c>
      <c r="R190" s="70">
        <v>0</v>
      </c>
      <c r="S190" s="70">
        <v>78144</v>
      </c>
      <c r="T190" s="70"/>
      <c r="U190" s="70">
        <f t="shared" si="17"/>
        <v>124758</v>
      </c>
      <c r="V190" s="46">
        <f t="shared" si="32"/>
        <v>0</v>
      </c>
      <c r="W190" s="46">
        <f t="shared" si="33"/>
        <v>124758</v>
      </c>
      <c r="X190" s="70">
        <v>124758</v>
      </c>
      <c r="Y190" s="46">
        <f t="shared" si="34"/>
        <v>0</v>
      </c>
    </row>
    <row r="191" spans="1:27" hidden="1" x14ac:dyDescent="0.25">
      <c r="B191" s="43" t="s">
        <v>39</v>
      </c>
      <c r="C191" s="44">
        <f t="shared" si="26"/>
        <v>11293</v>
      </c>
      <c r="D191" s="44">
        <v>11452</v>
      </c>
      <c r="E191" s="44">
        <f t="shared" si="27"/>
        <v>159</v>
      </c>
      <c r="F191" s="44">
        <v>146</v>
      </c>
      <c r="G191" s="70">
        <f t="shared" si="28"/>
        <v>23214</v>
      </c>
      <c r="H191" s="44">
        <f t="shared" si="29"/>
        <v>2644</v>
      </c>
      <c r="I191" s="44">
        <v>2657</v>
      </c>
      <c r="J191" s="44">
        <f t="shared" si="30"/>
        <v>13</v>
      </c>
      <c r="K191" s="44">
        <f t="shared" si="25"/>
        <v>559</v>
      </c>
      <c r="L191" s="70">
        <f t="shared" si="31"/>
        <v>7267</v>
      </c>
      <c r="M191" s="70">
        <v>3731</v>
      </c>
      <c r="N191" s="70">
        <v>8123</v>
      </c>
      <c r="O191" s="46"/>
      <c r="P191" s="46"/>
      <c r="Q191" s="70">
        <v>0</v>
      </c>
      <c r="R191" s="70">
        <v>0</v>
      </c>
      <c r="S191" s="70">
        <v>78144</v>
      </c>
      <c r="T191" s="70"/>
      <c r="U191" s="70">
        <f t="shared" si="17"/>
        <v>120479</v>
      </c>
      <c r="V191" s="46">
        <f t="shared" si="32"/>
        <v>0</v>
      </c>
      <c r="W191" s="46">
        <f t="shared" si="33"/>
        <v>120479</v>
      </c>
      <c r="X191" s="70">
        <v>120479</v>
      </c>
      <c r="Y191" s="46">
        <f t="shared" si="34"/>
        <v>0</v>
      </c>
    </row>
    <row r="192" spans="1:27" hidden="1" x14ac:dyDescent="0.25">
      <c r="B192" s="43" t="s">
        <v>40</v>
      </c>
      <c r="C192" s="44">
        <f t="shared" si="26"/>
        <v>11452</v>
      </c>
      <c r="D192" s="44">
        <v>11599</v>
      </c>
      <c r="E192" s="44">
        <f t="shared" si="27"/>
        <v>147</v>
      </c>
      <c r="F192" s="44">
        <v>146</v>
      </c>
      <c r="G192" s="70">
        <f t="shared" si="28"/>
        <v>21462</v>
      </c>
      <c r="H192" s="44">
        <f t="shared" si="29"/>
        <v>2657</v>
      </c>
      <c r="I192" s="44">
        <v>2661</v>
      </c>
      <c r="J192" s="44">
        <f t="shared" si="30"/>
        <v>4</v>
      </c>
      <c r="K192" s="44">
        <f t="shared" si="25"/>
        <v>559</v>
      </c>
      <c r="L192" s="70">
        <f t="shared" si="31"/>
        <v>2236</v>
      </c>
      <c r="M192" s="70">
        <v>3731</v>
      </c>
      <c r="N192" s="70">
        <v>8148</v>
      </c>
      <c r="O192" s="46"/>
      <c r="P192" s="46"/>
      <c r="Q192" s="70">
        <v>0</v>
      </c>
      <c r="R192" s="70">
        <v>0</v>
      </c>
      <c r="S192" s="70">
        <v>78144</v>
      </c>
      <c r="T192" s="70"/>
      <c r="U192" s="70">
        <f t="shared" si="17"/>
        <v>113721</v>
      </c>
      <c r="V192" s="46">
        <f t="shared" si="32"/>
        <v>0</v>
      </c>
      <c r="W192" s="46">
        <f t="shared" si="33"/>
        <v>113721</v>
      </c>
      <c r="X192" s="70">
        <v>113721</v>
      </c>
      <c r="Y192" s="46">
        <f t="shared" si="34"/>
        <v>0</v>
      </c>
    </row>
    <row r="193" spans="1:25" hidden="1" x14ac:dyDescent="0.25">
      <c r="B193" s="43" t="s">
        <v>41</v>
      </c>
      <c r="C193" s="44">
        <f t="shared" si="26"/>
        <v>11599</v>
      </c>
      <c r="D193" s="44">
        <v>11756</v>
      </c>
      <c r="E193" s="44">
        <f t="shared" si="27"/>
        <v>157</v>
      </c>
      <c r="F193" s="44">
        <v>146</v>
      </c>
      <c r="G193" s="70">
        <f t="shared" si="28"/>
        <v>22922</v>
      </c>
      <c r="H193" s="44">
        <f t="shared" si="29"/>
        <v>2661</v>
      </c>
      <c r="I193" s="44">
        <v>2664</v>
      </c>
      <c r="J193" s="44">
        <f t="shared" si="30"/>
        <v>3</v>
      </c>
      <c r="K193" s="44">
        <f t="shared" si="25"/>
        <v>559</v>
      </c>
      <c r="L193" s="70">
        <f t="shared" si="31"/>
        <v>1677</v>
      </c>
      <c r="M193" s="70">
        <v>3731</v>
      </c>
      <c r="N193" s="70">
        <v>8161</v>
      </c>
      <c r="O193" s="46"/>
      <c r="P193" s="46"/>
      <c r="Q193" s="70">
        <v>0</v>
      </c>
      <c r="R193" s="70">
        <v>0</v>
      </c>
      <c r="S193" s="70">
        <v>78144</v>
      </c>
      <c r="T193" s="70"/>
      <c r="U193" s="70">
        <f t="shared" ref="U193:U222" si="35">G193+L193+M193+R193+S193+N193+Q193+T193</f>
        <v>114635</v>
      </c>
      <c r="V193" s="46">
        <f t="shared" si="32"/>
        <v>0</v>
      </c>
      <c r="W193" s="46">
        <f t="shared" si="33"/>
        <v>114635</v>
      </c>
      <c r="X193" s="70">
        <v>114635</v>
      </c>
      <c r="Y193" s="46">
        <f t="shared" si="34"/>
        <v>0</v>
      </c>
    </row>
    <row r="194" spans="1:25" hidden="1" x14ac:dyDescent="0.25">
      <c r="B194" s="43" t="s">
        <v>42</v>
      </c>
      <c r="C194" s="44">
        <f t="shared" si="26"/>
        <v>11756</v>
      </c>
      <c r="D194" s="44">
        <v>11924</v>
      </c>
      <c r="E194" s="44">
        <f t="shared" si="27"/>
        <v>168</v>
      </c>
      <c r="F194" s="44">
        <v>146</v>
      </c>
      <c r="G194" s="70">
        <f t="shared" si="28"/>
        <v>24528</v>
      </c>
      <c r="H194" s="44">
        <f t="shared" si="29"/>
        <v>2664</v>
      </c>
      <c r="I194" s="44">
        <v>2665</v>
      </c>
      <c r="J194" s="44">
        <f t="shared" si="30"/>
        <v>1</v>
      </c>
      <c r="K194" s="44">
        <f t="shared" si="25"/>
        <v>559</v>
      </c>
      <c r="L194" s="70">
        <f t="shared" si="31"/>
        <v>559</v>
      </c>
      <c r="M194" s="70">
        <v>3731</v>
      </c>
      <c r="N194" s="70">
        <v>8186</v>
      </c>
      <c r="O194" s="46"/>
      <c r="P194" s="46"/>
      <c r="Q194" s="70">
        <v>0</v>
      </c>
      <c r="R194" s="70">
        <v>0</v>
      </c>
      <c r="S194" s="70">
        <v>78144</v>
      </c>
      <c r="T194" s="70"/>
      <c r="U194" s="70">
        <f t="shared" si="35"/>
        <v>115148</v>
      </c>
      <c r="V194" s="46">
        <f t="shared" si="32"/>
        <v>0</v>
      </c>
      <c r="W194" s="46">
        <f t="shared" si="33"/>
        <v>115148</v>
      </c>
      <c r="X194" s="70">
        <v>115148</v>
      </c>
      <c r="Y194" s="46">
        <f t="shared" si="34"/>
        <v>0</v>
      </c>
    </row>
    <row r="195" spans="1:25" hidden="1" x14ac:dyDescent="0.25">
      <c r="B195" s="43" t="s">
        <v>43</v>
      </c>
      <c r="C195" s="44">
        <f t="shared" si="26"/>
        <v>11924</v>
      </c>
      <c r="D195" s="44">
        <v>12084</v>
      </c>
      <c r="E195" s="44">
        <f t="shared" si="27"/>
        <v>160</v>
      </c>
      <c r="F195" s="44">
        <v>146</v>
      </c>
      <c r="G195" s="70">
        <f t="shared" si="28"/>
        <v>23360</v>
      </c>
      <c r="H195" s="44">
        <f t="shared" si="29"/>
        <v>2665</v>
      </c>
      <c r="I195" s="44">
        <v>2670</v>
      </c>
      <c r="J195" s="44">
        <f t="shared" si="30"/>
        <v>5</v>
      </c>
      <c r="K195" s="44">
        <f t="shared" si="25"/>
        <v>559</v>
      </c>
      <c r="L195" s="70">
        <f t="shared" si="31"/>
        <v>2795</v>
      </c>
      <c r="M195" s="70">
        <v>3731</v>
      </c>
      <c r="N195" s="70">
        <v>8207</v>
      </c>
      <c r="O195" s="46"/>
      <c r="P195" s="46"/>
      <c r="Q195" s="70">
        <v>0</v>
      </c>
      <c r="R195" s="70">
        <v>0</v>
      </c>
      <c r="S195" s="70">
        <v>78144</v>
      </c>
      <c r="T195" s="70"/>
      <c r="U195" s="70">
        <f t="shared" si="35"/>
        <v>116237</v>
      </c>
      <c r="V195" s="46">
        <f t="shared" si="32"/>
        <v>0</v>
      </c>
      <c r="W195" s="46">
        <f t="shared" si="33"/>
        <v>116237</v>
      </c>
      <c r="X195" s="70"/>
      <c r="Y195" s="46">
        <f t="shared" si="34"/>
        <v>116237</v>
      </c>
    </row>
    <row r="196" spans="1:25" hidden="1" x14ac:dyDescent="0.25">
      <c r="B196" s="43" t="s">
        <v>44</v>
      </c>
      <c r="C196" s="44">
        <f t="shared" si="26"/>
        <v>12084</v>
      </c>
      <c r="D196" s="44">
        <v>12251</v>
      </c>
      <c r="E196" s="44">
        <f t="shared" si="27"/>
        <v>167</v>
      </c>
      <c r="F196" s="44">
        <v>146</v>
      </c>
      <c r="G196" s="70">
        <f t="shared" si="28"/>
        <v>24382</v>
      </c>
      <c r="H196" s="44">
        <f t="shared" si="29"/>
        <v>2670</v>
      </c>
      <c r="I196" s="44">
        <v>2689</v>
      </c>
      <c r="J196" s="44">
        <f t="shared" si="30"/>
        <v>19</v>
      </c>
      <c r="K196" s="44">
        <f t="shared" si="25"/>
        <v>559</v>
      </c>
      <c r="L196" s="70">
        <f t="shared" si="31"/>
        <v>10621</v>
      </c>
      <c r="M196" s="70">
        <v>3731</v>
      </c>
      <c r="N196" s="70">
        <v>8230</v>
      </c>
      <c r="O196" s="46"/>
      <c r="P196" s="46"/>
      <c r="Q196" s="70">
        <v>0</v>
      </c>
      <c r="R196" s="70">
        <v>0</v>
      </c>
      <c r="S196" s="70">
        <v>78144</v>
      </c>
      <c r="T196" s="70"/>
      <c r="U196" s="70">
        <f t="shared" si="35"/>
        <v>125108</v>
      </c>
      <c r="V196" s="46">
        <f t="shared" si="32"/>
        <v>116237</v>
      </c>
      <c r="W196" s="46">
        <f t="shared" si="33"/>
        <v>241345</v>
      </c>
      <c r="X196" s="70">
        <v>241345</v>
      </c>
      <c r="Y196" s="46">
        <f t="shared" si="34"/>
        <v>0</v>
      </c>
    </row>
    <row r="197" spans="1:25" hidden="1" x14ac:dyDescent="0.25">
      <c r="B197" s="43" t="s">
        <v>45</v>
      </c>
      <c r="C197" s="44">
        <f t="shared" si="26"/>
        <v>12251</v>
      </c>
      <c r="D197" s="44">
        <v>12465</v>
      </c>
      <c r="E197" s="44">
        <f t="shared" si="27"/>
        <v>214</v>
      </c>
      <c r="F197" s="44">
        <v>146</v>
      </c>
      <c r="G197" s="70">
        <f t="shared" si="28"/>
        <v>31244</v>
      </c>
      <c r="H197" s="44">
        <f t="shared" si="29"/>
        <v>2689</v>
      </c>
      <c r="I197" s="44">
        <v>2718</v>
      </c>
      <c r="J197" s="44">
        <f t="shared" si="30"/>
        <v>29</v>
      </c>
      <c r="K197" s="44">
        <f t="shared" si="25"/>
        <v>559</v>
      </c>
      <c r="L197" s="70">
        <f t="shared" si="31"/>
        <v>16211</v>
      </c>
      <c r="M197" s="70">
        <v>3731</v>
      </c>
      <c r="N197" s="70">
        <v>8260</v>
      </c>
      <c r="O197" s="46"/>
      <c r="P197" s="46"/>
      <c r="Q197" s="70">
        <v>0</v>
      </c>
      <c r="R197" s="70">
        <v>0</v>
      </c>
      <c r="S197" s="70">
        <v>78144</v>
      </c>
      <c r="T197" s="70"/>
      <c r="U197" s="70">
        <f t="shared" si="35"/>
        <v>137590</v>
      </c>
      <c r="V197" s="46">
        <f t="shared" si="32"/>
        <v>0</v>
      </c>
      <c r="W197" s="46">
        <f t="shared" si="33"/>
        <v>137590</v>
      </c>
      <c r="X197" s="73">
        <v>137590</v>
      </c>
      <c r="Y197" s="46">
        <f t="shared" si="34"/>
        <v>0</v>
      </c>
    </row>
    <row r="198" spans="1:25" ht="15.75" hidden="1" thickBot="1" x14ac:dyDescent="0.3">
      <c r="B198" s="43" t="s">
        <v>46</v>
      </c>
      <c r="C198" s="44">
        <f t="shared" si="26"/>
        <v>12465</v>
      </c>
      <c r="D198" s="44">
        <v>12737</v>
      </c>
      <c r="E198" s="44">
        <f t="shared" si="27"/>
        <v>272</v>
      </c>
      <c r="F198" s="44">
        <v>146</v>
      </c>
      <c r="G198" s="70">
        <f t="shared" si="28"/>
        <v>39712</v>
      </c>
      <c r="H198" s="44">
        <f t="shared" si="29"/>
        <v>2718</v>
      </c>
      <c r="I198" s="44">
        <v>2740</v>
      </c>
      <c r="J198" s="44">
        <f t="shared" si="30"/>
        <v>22</v>
      </c>
      <c r="K198" s="44">
        <f t="shared" si="25"/>
        <v>559</v>
      </c>
      <c r="L198" s="70">
        <f t="shared" si="31"/>
        <v>12298</v>
      </c>
      <c r="M198" s="70">
        <v>3731</v>
      </c>
      <c r="N198" s="70">
        <v>8270</v>
      </c>
      <c r="O198" s="36"/>
      <c r="P198" s="36"/>
      <c r="Q198" s="70">
        <v>0</v>
      </c>
      <c r="R198" s="70">
        <v>0</v>
      </c>
      <c r="S198" s="70">
        <v>78144</v>
      </c>
      <c r="T198" s="70"/>
      <c r="U198" s="70">
        <f t="shared" si="35"/>
        <v>142155</v>
      </c>
      <c r="V198" s="46">
        <f t="shared" si="32"/>
        <v>0</v>
      </c>
      <c r="W198" s="46">
        <f t="shared" si="33"/>
        <v>142155</v>
      </c>
      <c r="X198" s="73">
        <v>142155</v>
      </c>
      <c r="Y198" s="46">
        <f t="shared" si="34"/>
        <v>0</v>
      </c>
    </row>
    <row r="199" spans="1:25" hidden="1" x14ac:dyDescent="0.25">
      <c r="A199">
        <v>2019</v>
      </c>
      <c r="B199" s="38" t="s">
        <v>35</v>
      </c>
      <c r="C199" s="39">
        <f t="shared" ref="C199:C210" si="36">D198</f>
        <v>12737</v>
      </c>
      <c r="D199" s="39">
        <v>13233</v>
      </c>
      <c r="E199" s="39">
        <f t="shared" ref="E199:E210" si="37">D199-C199</f>
        <v>496</v>
      </c>
      <c r="F199" s="39">
        <v>146</v>
      </c>
      <c r="G199" s="69">
        <f t="shared" ref="G199:G210" si="38">F199*E199</f>
        <v>72416</v>
      </c>
      <c r="H199" s="39">
        <f t="shared" ref="H199:H210" si="39">I198</f>
        <v>2740</v>
      </c>
      <c r="I199" s="39">
        <v>2778</v>
      </c>
      <c r="J199" s="39">
        <f t="shared" ref="J199:J210" si="40">I199-H199</f>
        <v>38</v>
      </c>
      <c r="K199" s="39">
        <f t="shared" ref="K199:K210" si="41">IF(J199&lt;=120,559,IF(AND(J199&gt;=121,J199&lt;=150),739,IF(AND(J199&gt;=151,J199&lt;=200),1279,IF(J199&gt;=201,2359,))))</f>
        <v>559</v>
      </c>
      <c r="L199" s="69">
        <f t="shared" ref="L199:L210" si="42">IF(K199=559,K199*J199,IF(K199=739,120*559+(J199-120)*739,IF(K199=1279,120*559+30*739+(J199-150)*1279,IF(K199=2359,120*559+30*739+50*1279+(J199-200)*2359,))))</f>
        <v>21242</v>
      </c>
      <c r="M199" s="69">
        <v>3828</v>
      </c>
      <c r="N199" s="69">
        <v>8264</v>
      </c>
      <c r="O199" s="41"/>
      <c r="P199" s="41"/>
      <c r="Q199" s="69"/>
      <c r="R199" s="69"/>
      <c r="S199" s="69">
        <v>80176</v>
      </c>
      <c r="T199" s="69"/>
      <c r="U199" s="69">
        <f t="shared" si="35"/>
        <v>185926</v>
      </c>
      <c r="V199" s="41">
        <f t="shared" ref="V199:V210" si="43">Y198</f>
        <v>0</v>
      </c>
      <c r="W199" s="41">
        <f t="shared" ref="W199:W210" si="44">U199+V199</f>
        <v>185926</v>
      </c>
      <c r="X199" s="69">
        <v>185926</v>
      </c>
      <c r="Y199" s="41">
        <f t="shared" ref="Y199:Y210" si="45">W199-X199</f>
        <v>0</v>
      </c>
    </row>
    <row r="200" spans="1:25" hidden="1" x14ac:dyDescent="0.25">
      <c r="B200" s="43" t="s">
        <v>36</v>
      </c>
      <c r="C200" s="44">
        <f t="shared" si="36"/>
        <v>13233</v>
      </c>
      <c r="D200" s="44">
        <v>13724</v>
      </c>
      <c r="E200" s="44">
        <f t="shared" si="37"/>
        <v>491</v>
      </c>
      <c r="F200" s="44">
        <v>146</v>
      </c>
      <c r="G200" s="70">
        <f t="shared" si="38"/>
        <v>71686</v>
      </c>
      <c r="H200" s="44">
        <f t="shared" si="39"/>
        <v>2778</v>
      </c>
      <c r="I200" s="44">
        <v>2815</v>
      </c>
      <c r="J200" s="44">
        <f t="shared" si="40"/>
        <v>37</v>
      </c>
      <c r="K200" s="44">
        <f t="shared" si="41"/>
        <v>559</v>
      </c>
      <c r="L200" s="70">
        <f t="shared" si="42"/>
        <v>20683</v>
      </c>
      <c r="M200" s="70">
        <v>3828</v>
      </c>
      <c r="N200" s="70">
        <v>8267</v>
      </c>
      <c r="O200" s="46"/>
      <c r="P200" s="46"/>
      <c r="Q200" s="70"/>
      <c r="R200" s="70"/>
      <c r="S200" s="70">
        <v>80176</v>
      </c>
      <c r="T200" s="70"/>
      <c r="U200" s="70">
        <f t="shared" si="35"/>
        <v>184640</v>
      </c>
      <c r="V200" s="46">
        <f t="shared" si="43"/>
        <v>0</v>
      </c>
      <c r="W200" s="46">
        <f t="shared" si="44"/>
        <v>184640</v>
      </c>
      <c r="X200" s="70">
        <v>184640</v>
      </c>
      <c r="Y200" s="46">
        <f t="shared" si="45"/>
        <v>0</v>
      </c>
    </row>
    <row r="201" spans="1:25" hidden="1" x14ac:dyDescent="0.25">
      <c r="B201" s="43" t="s">
        <v>37</v>
      </c>
      <c r="C201" s="44">
        <f t="shared" si="36"/>
        <v>13724</v>
      </c>
      <c r="D201" s="44">
        <v>13998</v>
      </c>
      <c r="E201" s="44">
        <f t="shared" si="37"/>
        <v>274</v>
      </c>
      <c r="F201" s="44">
        <v>146</v>
      </c>
      <c r="G201" s="70">
        <f t="shared" si="38"/>
        <v>40004</v>
      </c>
      <c r="H201" s="44">
        <f t="shared" si="39"/>
        <v>2815</v>
      </c>
      <c r="I201" s="44">
        <v>2839</v>
      </c>
      <c r="J201" s="44">
        <f t="shared" si="40"/>
        <v>24</v>
      </c>
      <c r="K201" s="44">
        <f t="shared" si="41"/>
        <v>559</v>
      </c>
      <c r="L201" s="70">
        <f t="shared" si="42"/>
        <v>13416</v>
      </c>
      <c r="M201" s="70">
        <v>3828</v>
      </c>
      <c r="N201" s="70">
        <v>8270</v>
      </c>
      <c r="O201" s="46"/>
      <c r="P201" s="46"/>
      <c r="Q201" s="70"/>
      <c r="R201" s="70"/>
      <c r="S201" s="70">
        <v>80176</v>
      </c>
      <c r="T201" s="70"/>
      <c r="U201" s="70">
        <f t="shared" si="35"/>
        <v>145694</v>
      </c>
      <c r="V201" s="46">
        <f t="shared" si="43"/>
        <v>0</v>
      </c>
      <c r="W201" s="46">
        <f t="shared" si="44"/>
        <v>145694</v>
      </c>
      <c r="X201" s="70">
        <v>145694</v>
      </c>
      <c r="Y201" s="46">
        <f t="shared" si="45"/>
        <v>0</v>
      </c>
    </row>
    <row r="202" spans="1:25" hidden="1" x14ac:dyDescent="0.25">
      <c r="B202" s="43" t="s">
        <v>38</v>
      </c>
      <c r="C202" s="44">
        <f t="shared" si="36"/>
        <v>13998</v>
      </c>
      <c r="D202" s="44">
        <v>14171</v>
      </c>
      <c r="E202" s="44">
        <f t="shared" si="37"/>
        <v>173</v>
      </c>
      <c r="F202" s="44">
        <v>146</v>
      </c>
      <c r="G202" s="70">
        <f t="shared" si="38"/>
        <v>25258</v>
      </c>
      <c r="H202" s="44">
        <f t="shared" si="39"/>
        <v>2839</v>
      </c>
      <c r="I202" s="44">
        <v>2920</v>
      </c>
      <c r="J202" s="44">
        <f t="shared" si="40"/>
        <v>81</v>
      </c>
      <c r="K202" s="44">
        <f t="shared" si="41"/>
        <v>559</v>
      </c>
      <c r="L202" s="70">
        <f t="shared" si="42"/>
        <v>45279</v>
      </c>
      <c r="M202" s="70">
        <v>3828</v>
      </c>
      <c r="N202" s="70">
        <v>8299</v>
      </c>
      <c r="O202" s="46"/>
      <c r="P202" s="46"/>
      <c r="Q202" s="70"/>
      <c r="R202" s="70"/>
      <c r="S202" s="70">
        <v>80176</v>
      </c>
      <c r="T202" s="70"/>
      <c r="U202" s="70">
        <f t="shared" si="35"/>
        <v>162840</v>
      </c>
      <c r="V202" s="46">
        <f t="shared" si="43"/>
        <v>0</v>
      </c>
      <c r="W202" s="46">
        <f t="shared" si="44"/>
        <v>162840</v>
      </c>
      <c r="X202" s="70">
        <v>162840</v>
      </c>
      <c r="Y202" s="46">
        <f t="shared" si="45"/>
        <v>0</v>
      </c>
    </row>
    <row r="203" spans="1:25" hidden="1" x14ac:dyDescent="0.25">
      <c r="B203" s="43" t="s">
        <v>39</v>
      </c>
      <c r="C203" s="44">
        <f t="shared" si="36"/>
        <v>14171</v>
      </c>
      <c r="D203" s="44">
        <v>14355</v>
      </c>
      <c r="E203" s="44">
        <f t="shared" si="37"/>
        <v>184</v>
      </c>
      <c r="F203" s="44">
        <v>146</v>
      </c>
      <c r="G203" s="70">
        <f t="shared" si="38"/>
        <v>26864</v>
      </c>
      <c r="H203" s="44">
        <f t="shared" si="39"/>
        <v>2920</v>
      </c>
      <c r="I203" s="44">
        <v>2934</v>
      </c>
      <c r="J203" s="44">
        <f t="shared" si="40"/>
        <v>14</v>
      </c>
      <c r="K203" s="44">
        <f t="shared" si="41"/>
        <v>559</v>
      </c>
      <c r="L203" s="70">
        <f t="shared" si="42"/>
        <v>7826</v>
      </c>
      <c r="M203" s="70">
        <v>3828</v>
      </c>
      <c r="N203" s="70">
        <v>8329</v>
      </c>
      <c r="O203" s="104"/>
      <c r="P203" s="104"/>
      <c r="Q203" s="70"/>
      <c r="R203" s="70"/>
      <c r="S203" s="70">
        <v>80176</v>
      </c>
      <c r="T203" s="70"/>
      <c r="U203" s="70">
        <f t="shared" si="35"/>
        <v>127023</v>
      </c>
      <c r="V203" s="46">
        <f t="shared" si="43"/>
        <v>0</v>
      </c>
      <c r="W203" s="46">
        <f t="shared" si="44"/>
        <v>127023</v>
      </c>
      <c r="X203" s="70">
        <v>127023</v>
      </c>
      <c r="Y203" s="46">
        <f t="shared" si="45"/>
        <v>0</v>
      </c>
    </row>
    <row r="204" spans="1:25" hidden="1" x14ac:dyDescent="0.25">
      <c r="B204" s="43" t="s">
        <v>40</v>
      </c>
      <c r="C204" s="44">
        <f t="shared" si="36"/>
        <v>14355</v>
      </c>
      <c r="D204" s="44">
        <v>14495</v>
      </c>
      <c r="E204" s="44">
        <f t="shared" si="37"/>
        <v>140</v>
      </c>
      <c r="F204" s="44">
        <v>146</v>
      </c>
      <c r="G204" s="70">
        <f t="shared" si="38"/>
        <v>20440</v>
      </c>
      <c r="H204" s="44">
        <f t="shared" si="39"/>
        <v>2934</v>
      </c>
      <c r="I204" s="44">
        <v>2939</v>
      </c>
      <c r="J204" s="44">
        <f t="shared" si="40"/>
        <v>5</v>
      </c>
      <c r="K204" s="44">
        <f t="shared" si="41"/>
        <v>559</v>
      </c>
      <c r="L204" s="70">
        <f t="shared" si="42"/>
        <v>2795</v>
      </c>
      <c r="M204" s="70">
        <v>3828</v>
      </c>
      <c r="N204" s="70">
        <v>8371</v>
      </c>
      <c r="O204" s="46"/>
      <c r="P204" s="46"/>
      <c r="Q204" s="70"/>
      <c r="R204" s="70"/>
      <c r="S204" s="70">
        <v>80176</v>
      </c>
      <c r="T204" s="70"/>
      <c r="U204" s="70">
        <f t="shared" si="35"/>
        <v>115610</v>
      </c>
      <c r="V204" s="46">
        <f t="shared" si="43"/>
        <v>0</v>
      </c>
      <c r="W204" s="46">
        <f t="shared" si="44"/>
        <v>115610</v>
      </c>
      <c r="X204" s="70">
        <v>115610</v>
      </c>
      <c r="Y204" s="46">
        <f t="shared" si="45"/>
        <v>0</v>
      </c>
    </row>
    <row r="205" spans="1:25" hidden="1" x14ac:dyDescent="0.25">
      <c r="B205" s="43" t="s">
        <v>41</v>
      </c>
      <c r="C205" s="44">
        <f t="shared" si="36"/>
        <v>14495</v>
      </c>
      <c r="D205" s="44">
        <v>14642</v>
      </c>
      <c r="E205" s="44">
        <f t="shared" si="37"/>
        <v>147</v>
      </c>
      <c r="F205" s="44">
        <v>146</v>
      </c>
      <c r="G205" s="70">
        <f t="shared" si="38"/>
        <v>21462</v>
      </c>
      <c r="H205" s="44">
        <f t="shared" si="39"/>
        <v>2939</v>
      </c>
      <c r="I205" s="44">
        <v>2940</v>
      </c>
      <c r="J205" s="44">
        <f t="shared" si="40"/>
        <v>1</v>
      </c>
      <c r="K205" s="44">
        <f t="shared" si="41"/>
        <v>559</v>
      </c>
      <c r="L205" s="70">
        <f t="shared" si="42"/>
        <v>559</v>
      </c>
      <c r="M205" s="70">
        <v>3828</v>
      </c>
      <c r="N205" s="70">
        <v>8386</v>
      </c>
      <c r="O205" s="46"/>
      <c r="P205" s="46"/>
      <c r="Q205" s="70"/>
      <c r="R205" s="70"/>
      <c r="S205" s="70">
        <v>80176</v>
      </c>
      <c r="T205" s="70"/>
      <c r="U205" s="70">
        <f t="shared" si="35"/>
        <v>114411</v>
      </c>
      <c r="V205" s="46">
        <f t="shared" si="43"/>
        <v>0</v>
      </c>
      <c r="W205" s="46">
        <f t="shared" si="44"/>
        <v>114411</v>
      </c>
      <c r="X205" s="70">
        <v>114411</v>
      </c>
      <c r="Y205" s="46">
        <f t="shared" si="45"/>
        <v>0</v>
      </c>
    </row>
    <row r="206" spans="1:25" hidden="1" x14ac:dyDescent="0.25">
      <c r="B206" s="43" t="s">
        <v>42</v>
      </c>
      <c r="C206" s="44">
        <f t="shared" si="36"/>
        <v>14642</v>
      </c>
      <c r="D206" s="44">
        <v>14801</v>
      </c>
      <c r="E206" s="44">
        <f t="shared" si="37"/>
        <v>159</v>
      </c>
      <c r="F206" s="44">
        <v>146</v>
      </c>
      <c r="G206" s="70">
        <f t="shared" si="38"/>
        <v>23214</v>
      </c>
      <c r="H206" s="44">
        <f t="shared" si="39"/>
        <v>2940</v>
      </c>
      <c r="I206" s="44">
        <v>2950</v>
      </c>
      <c r="J206" s="44">
        <f t="shared" si="40"/>
        <v>10</v>
      </c>
      <c r="K206" s="44">
        <f t="shared" si="41"/>
        <v>559</v>
      </c>
      <c r="L206" s="70">
        <f t="shared" si="42"/>
        <v>5590</v>
      </c>
      <c r="M206" s="70">
        <v>3828</v>
      </c>
      <c r="N206" s="70">
        <v>8398</v>
      </c>
      <c r="O206" s="46"/>
      <c r="P206" s="46"/>
      <c r="Q206" s="70"/>
      <c r="R206" s="70"/>
      <c r="S206" s="70">
        <v>80176</v>
      </c>
      <c r="T206" s="70"/>
      <c r="U206" s="70">
        <f t="shared" si="35"/>
        <v>121206</v>
      </c>
      <c r="V206" s="46">
        <f t="shared" si="43"/>
        <v>0</v>
      </c>
      <c r="W206" s="46">
        <f t="shared" si="44"/>
        <v>121206</v>
      </c>
      <c r="X206" s="70">
        <v>121206</v>
      </c>
      <c r="Y206" s="46">
        <f t="shared" si="45"/>
        <v>0</v>
      </c>
    </row>
    <row r="207" spans="1:25" hidden="1" x14ac:dyDescent="0.25">
      <c r="B207" s="43" t="s">
        <v>43</v>
      </c>
      <c r="C207" s="44">
        <f t="shared" si="36"/>
        <v>14801</v>
      </c>
      <c r="D207" s="44">
        <v>14986</v>
      </c>
      <c r="E207" s="44">
        <f t="shared" si="37"/>
        <v>185</v>
      </c>
      <c r="F207" s="44">
        <v>146</v>
      </c>
      <c r="G207" s="70">
        <f t="shared" si="38"/>
        <v>27010</v>
      </c>
      <c r="H207" s="44">
        <f t="shared" si="39"/>
        <v>2950</v>
      </c>
      <c r="I207" s="44">
        <v>2971</v>
      </c>
      <c r="J207" s="44">
        <f t="shared" si="40"/>
        <v>21</v>
      </c>
      <c r="K207" s="44">
        <f t="shared" si="41"/>
        <v>559</v>
      </c>
      <c r="L207" s="70">
        <f t="shared" si="42"/>
        <v>11739</v>
      </c>
      <c r="M207" s="70">
        <v>3828</v>
      </c>
      <c r="N207" s="70">
        <v>8415</v>
      </c>
      <c r="O207" s="46"/>
      <c r="P207" s="46"/>
      <c r="Q207" s="70"/>
      <c r="R207" s="70"/>
      <c r="S207" s="70">
        <v>80176</v>
      </c>
      <c r="T207" s="70"/>
      <c r="U207" s="70">
        <f t="shared" si="35"/>
        <v>131168</v>
      </c>
      <c r="V207" s="46">
        <f t="shared" si="43"/>
        <v>0</v>
      </c>
      <c r="W207" s="46">
        <f t="shared" si="44"/>
        <v>131168</v>
      </c>
      <c r="X207" s="135">
        <v>131168</v>
      </c>
      <c r="Y207" s="46">
        <f t="shared" si="45"/>
        <v>0</v>
      </c>
    </row>
    <row r="208" spans="1:25" hidden="1" x14ac:dyDescent="0.25">
      <c r="B208" s="43" t="s">
        <v>44</v>
      </c>
      <c r="C208" s="44">
        <f t="shared" si="36"/>
        <v>14986</v>
      </c>
      <c r="D208" s="44">
        <v>15165</v>
      </c>
      <c r="E208" s="44">
        <f t="shared" si="37"/>
        <v>179</v>
      </c>
      <c r="F208" s="44">
        <v>146</v>
      </c>
      <c r="G208" s="70">
        <f t="shared" si="38"/>
        <v>26134</v>
      </c>
      <c r="H208" s="44">
        <f t="shared" si="39"/>
        <v>2971</v>
      </c>
      <c r="I208" s="44">
        <v>3006</v>
      </c>
      <c r="J208" s="44">
        <f t="shared" si="40"/>
        <v>35</v>
      </c>
      <c r="K208" s="44">
        <f t="shared" si="41"/>
        <v>559</v>
      </c>
      <c r="L208" s="70">
        <f t="shared" si="42"/>
        <v>19565</v>
      </c>
      <c r="M208" s="70">
        <v>3828</v>
      </c>
      <c r="N208" s="70">
        <v>8420</v>
      </c>
      <c r="O208" s="46"/>
      <c r="P208" s="46"/>
      <c r="Q208" s="70"/>
      <c r="R208" s="70"/>
      <c r="S208" s="70">
        <v>80176</v>
      </c>
      <c r="T208" s="70"/>
      <c r="U208" s="70">
        <f t="shared" si="35"/>
        <v>138123</v>
      </c>
      <c r="V208" s="46">
        <f t="shared" si="43"/>
        <v>0</v>
      </c>
      <c r="W208" s="46">
        <f t="shared" si="44"/>
        <v>138123</v>
      </c>
      <c r="X208" s="135"/>
      <c r="Y208" s="46">
        <f t="shared" si="45"/>
        <v>138123</v>
      </c>
    </row>
    <row r="209" spans="1:25" hidden="1" x14ac:dyDescent="0.25">
      <c r="B209" s="43" t="s">
        <v>45</v>
      </c>
      <c r="C209" s="44">
        <f t="shared" si="36"/>
        <v>15165</v>
      </c>
      <c r="D209" s="44">
        <v>15393</v>
      </c>
      <c r="E209" s="44">
        <f t="shared" si="37"/>
        <v>228</v>
      </c>
      <c r="F209" s="44">
        <v>146</v>
      </c>
      <c r="G209" s="70">
        <f t="shared" si="38"/>
        <v>33288</v>
      </c>
      <c r="H209" s="44">
        <f t="shared" si="39"/>
        <v>3006</v>
      </c>
      <c r="I209" s="44">
        <v>3047</v>
      </c>
      <c r="J209" s="44">
        <f t="shared" si="40"/>
        <v>41</v>
      </c>
      <c r="K209" s="44">
        <f t="shared" si="41"/>
        <v>559</v>
      </c>
      <c r="L209" s="70">
        <f t="shared" si="42"/>
        <v>22919</v>
      </c>
      <c r="M209" s="70">
        <v>3828</v>
      </c>
      <c r="N209" s="70">
        <v>8467</v>
      </c>
      <c r="O209" s="46"/>
      <c r="P209" s="46"/>
      <c r="Q209" s="70"/>
      <c r="R209" s="70"/>
      <c r="S209" s="70">
        <v>80176</v>
      </c>
      <c r="T209" s="70"/>
      <c r="U209" s="70">
        <f t="shared" si="35"/>
        <v>148678</v>
      </c>
      <c r="V209" s="46">
        <f t="shared" si="43"/>
        <v>138123</v>
      </c>
      <c r="W209" s="46">
        <f t="shared" si="44"/>
        <v>286801</v>
      </c>
      <c r="X209" s="135">
        <v>286801</v>
      </c>
      <c r="Y209" s="46">
        <f t="shared" si="45"/>
        <v>0</v>
      </c>
    </row>
    <row r="210" spans="1:25" ht="15.75" hidden="1" thickBot="1" x14ac:dyDescent="0.3">
      <c r="B210" s="83" t="s">
        <v>46</v>
      </c>
      <c r="C210" s="84">
        <f t="shared" si="36"/>
        <v>15393</v>
      </c>
      <c r="D210" s="84">
        <v>15663</v>
      </c>
      <c r="E210" s="84">
        <f t="shared" si="37"/>
        <v>270</v>
      </c>
      <c r="F210" s="84">
        <v>146</v>
      </c>
      <c r="G210" s="35">
        <f t="shared" si="38"/>
        <v>39420</v>
      </c>
      <c r="H210" s="84">
        <f t="shared" si="39"/>
        <v>3047</v>
      </c>
      <c r="I210" s="84">
        <v>3100</v>
      </c>
      <c r="J210" s="84">
        <f t="shared" si="40"/>
        <v>53</v>
      </c>
      <c r="K210" s="84">
        <f t="shared" si="41"/>
        <v>559</v>
      </c>
      <c r="L210" s="35">
        <f t="shared" si="42"/>
        <v>29627</v>
      </c>
      <c r="M210" s="35">
        <v>3828</v>
      </c>
      <c r="N210" s="35">
        <v>8493</v>
      </c>
      <c r="O210" s="36"/>
      <c r="P210" s="36"/>
      <c r="Q210" s="35"/>
      <c r="R210" s="35"/>
      <c r="S210" s="35">
        <v>80176</v>
      </c>
      <c r="T210" s="35"/>
      <c r="U210" s="35">
        <f t="shared" si="35"/>
        <v>161544</v>
      </c>
      <c r="V210" s="36">
        <f t="shared" si="43"/>
        <v>0</v>
      </c>
      <c r="W210" s="36">
        <f t="shared" si="44"/>
        <v>161544</v>
      </c>
      <c r="X210" s="135">
        <v>161544</v>
      </c>
      <c r="Y210" s="36">
        <f t="shared" si="45"/>
        <v>0</v>
      </c>
    </row>
    <row r="211" spans="1:25" hidden="1" x14ac:dyDescent="0.25">
      <c r="A211">
        <v>2020</v>
      </c>
      <c r="B211" s="38" t="s">
        <v>35</v>
      </c>
      <c r="C211" s="39">
        <f t="shared" ref="C211:C234" si="46">D210</f>
        <v>15663</v>
      </c>
      <c r="D211" s="39">
        <v>16008</v>
      </c>
      <c r="E211" s="39">
        <f t="shared" ref="E211:E234" si="47">D211-C211</f>
        <v>345</v>
      </c>
      <c r="F211" s="39">
        <v>146</v>
      </c>
      <c r="G211" s="69">
        <f t="shared" ref="G211:G222" si="48">F211*E211</f>
        <v>50370</v>
      </c>
      <c r="H211" s="39">
        <f t="shared" ref="H211:H234" si="49">I210</f>
        <v>3100</v>
      </c>
      <c r="I211" s="39">
        <v>3148</v>
      </c>
      <c r="J211" s="39">
        <f t="shared" ref="J211:J221" si="50">I211-H211</f>
        <v>48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27648</v>
      </c>
      <c r="M211" s="69">
        <v>3943</v>
      </c>
      <c r="N211" s="69">
        <v>8501</v>
      </c>
      <c r="O211" s="41"/>
      <c r="P211" s="41"/>
      <c r="Q211" s="69"/>
      <c r="R211" s="69"/>
      <c r="S211" s="69">
        <v>82581</v>
      </c>
      <c r="T211" s="69"/>
      <c r="U211" s="69">
        <f t="shared" si="35"/>
        <v>173043</v>
      </c>
      <c r="V211" s="41">
        <f t="shared" ref="V211:V234" si="51">Y210</f>
        <v>0</v>
      </c>
      <c r="W211" s="41">
        <f t="shared" ref="W211:W234" si="52">U211+V211</f>
        <v>173043</v>
      </c>
      <c r="X211" s="152">
        <v>173043</v>
      </c>
      <c r="Y211" s="41">
        <f t="shared" ref="Y211:Y227" si="53">W211-X211</f>
        <v>0</v>
      </c>
    </row>
    <row r="212" spans="1:25" hidden="1" x14ac:dyDescent="0.25">
      <c r="B212" s="43" t="s">
        <v>36</v>
      </c>
      <c r="C212" s="44">
        <f t="shared" si="46"/>
        <v>16008</v>
      </c>
      <c r="D212" s="44">
        <v>16293</v>
      </c>
      <c r="E212" s="44">
        <f t="shared" si="47"/>
        <v>285</v>
      </c>
      <c r="F212" s="44">
        <v>146</v>
      </c>
      <c r="G212" s="70">
        <f t="shared" si="48"/>
        <v>41610</v>
      </c>
      <c r="H212" s="44">
        <f t="shared" si="49"/>
        <v>3148</v>
      </c>
      <c r="I212" s="44">
        <v>3189</v>
      </c>
      <c r="J212" s="44">
        <f t="shared" si="50"/>
        <v>41</v>
      </c>
      <c r="K212" s="44">
        <f t="shared" ref="K212:K220" si="54">IF(J212&lt;=120,576,IF(AND(J212&gt;=121,J212&lt;=150),761,IF(AND(J212&gt;=151,J212&lt;=200),1317,IF(J212&gt;=201,2430,))))</f>
        <v>576</v>
      </c>
      <c r="L212" s="70">
        <f t="shared" ref="L212:L220" si="55">IF(K212=576,K212*J212,IF(K212=761,120*576+(J212-120)*761,IF(K212=1317,120*576+30*761+(J212-150)*1317,IF(K212=2430,120*576+30*761+50*1317+(J212-200)*2430,))))</f>
        <v>23616</v>
      </c>
      <c r="M212" s="70">
        <v>3943</v>
      </c>
      <c r="N212" s="70">
        <v>8539</v>
      </c>
      <c r="O212" s="46"/>
      <c r="P212" s="46"/>
      <c r="Q212" s="70"/>
      <c r="R212" s="70"/>
      <c r="S212" s="70">
        <v>82581</v>
      </c>
      <c r="T212" s="70"/>
      <c r="U212" s="70">
        <f t="shared" si="35"/>
        <v>160289</v>
      </c>
      <c r="V212" s="46">
        <f t="shared" si="51"/>
        <v>0</v>
      </c>
      <c r="W212" s="46">
        <f t="shared" si="52"/>
        <v>160289</v>
      </c>
      <c r="X212" s="135">
        <v>160289</v>
      </c>
      <c r="Y212" s="46">
        <f t="shared" si="53"/>
        <v>0</v>
      </c>
    </row>
    <row r="213" spans="1:25" hidden="1" x14ac:dyDescent="0.25">
      <c r="B213" s="43" t="s">
        <v>37</v>
      </c>
      <c r="C213" s="44">
        <f t="shared" si="46"/>
        <v>16293</v>
      </c>
      <c r="D213" s="44">
        <v>16560</v>
      </c>
      <c r="E213" s="44">
        <f t="shared" si="47"/>
        <v>267</v>
      </c>
      <c r="F213" s="44">
        <v>146</v>
      </c>
      <c r="G213" s="70">
        <f t="shared" si="48"/>
        <v>38982</v>
      </c>
      <c r="H213" s="44">
        <f t="shared" si="49"/>
        <v>3189</v>
      </c>
      <c r="I213" s="44">
        <v>3221</v>
      </c>
      <c r="J213" s="44">
        <f t="shared" si="50"/>
        <v>32</v>
      </c>
      <c r="K213" s="44">
        <f t="shared" si="54"/>
        <v>576</v>
      </c>
      <c r="L213" s="70">
        <f t="shared" si="55"/>
        <v>18432</v>
      </c>
      <c r="M213" s="70">
        <v>3943</v>
      </c>
      <c r="N213" s="70">
        <v>8580</v>
      </c>
      <c r="O213" s="46"/>
      <c r="P213" s="46"/>
      <c r="Q213" s="70"/>
      <c r="R213" s="70"/>
      <c r="S213" s="70">
        <v>82581</v>
      </c>
      <c r="T213" s="46"/>
      <c r="U213" s="70">
        <f t="shared" si="35"/>
        <v>152518</v>
      </c>
      <c r="V213" s="46">
        <f t="shared" si="51"/>
        <v>0</v>
      </c>
      <c r="W213" s="46">
        <f t="shared" si="52"/>
        <v>152518</v>
      </c>
      <c r="X213" s="135"/>
      <c r="Y213" s="46">
        <f t="shared" si="53"/>
        <v>152518</v>
      </c>
    </row>
    <row r="214" spans="1:25" hidden="1" x14ac:dyDescent="0.25">
      <c r="B214" s="43" t="s">
        <v>38</v>
      </c>
      <c r="C214" s="44">
        <f t="shared" si="46"/>
        <v>16560</v>
      </c>
      <c r="D214" s="44">
        <v>16838</v>
      </c>
      <c r="E214" s="44">
        <f t="shared" si="47"/>
        <v>278</v>
      </c>
      <c r="F214" s="44">
        <v>146</v>
      </c>
      <c r="G214" s="70">
        <f t="shared" si="48"/>
        <v>40588</v>
      </c>
      <c r="H214" s="44">
        <f t="shared" si="49"/>
        <v>3221</v>
      </c>
      <c r="I214" s="44">
        <v>3248</v>
      </c>
      <c r="J214" s="44">
        <f t="shared" si="50"/>
        <v>27</v>
      </c>
      <c r="K214" s="44">
        <f t="shared" si="54"/>
        <v>576</v>
      </c>
      <c r="L214" s="70">
        <f t="shared" si="55"/>
        <v>15552</v>
      </c>
      <c r="M214" s="70">
        <v>3943</v>
      </c>
      <c r="N214" s="70">
        <v>8607</v>
      </c>
      <c r="O214" s="46"/>
      <c r="P214" s="46"/>
      <c r="Q214" s="70"/>
      <c r="R214" s="70"/>
      <c r="S214" s="70">
        <v>82581</v>
      </c>
      <c r="T214" s="46"/>
      <c r="U214" s="70">
        <f t="shared" si="35"/>
        <v>151271</v>
      </c>
      <c r="V214" s="46">
        <f t="shared" si="51"/>
        <v>152518</v>
      </c>
      <c r="W214" s="46">
        <f t="shared" si="52"/>
        <v>303789</v>
      </c>
      <c r="X214" s="135">
        <v>303789</v>
      </c>
      <c r="Y214" s="46">
        <f t="shared" si="53"/>
        <v>0</v>
      </c>
    </row>
    <row r="215" spans="1:25" hidden="1" x14ac:dyDescent="0.25">
      <c r="B215" s="43" t="s">
        <v>39</v>
      </c>
      <c r="C215" s="44">
        <f t="shared" si="46"/>
        <v>16838</v>
      </c>
      <c r="D215" s="44">
        <v>17012</v>
      </c>
      <c r="E215" s="44">
        <f t="shared" si="47"/>
        <v>174</v>
      </c>
      <c r="F215" s="44">
        <v>146</v>
      </c>
      <c r="G215" s="70">
        <f t="shared" si="48"/>
        <v>25404</v>
      </c>
      <c r="H215" s="44">
        <f t="shared" si="49"/>
        <v>3248</v>
      </c>
      <c r="I215" s="44">
        <v>3264</v>
      </c>
      <c r="J215" s="44">
        <f t="shared" si="50"/>
        <v>16</v>
      </c>
      <c r="K215" s="44">
        <f t="shared" si="54"/>
        <v>576</v>
      </c>
      <c r="L215" s="70">
        <f t="shared" si="55"/>
        <v>9216</v>
      </c>
      <c r="M215" s="70">
        <v>3943</v>
      </c>
      <c r="N215" s="70">
        <v>8615</v>
      </c>
      <c r="O215" s="46"/>
      <c r="P215" s="46"/>
      <c r="Q215" s="70"/>
      <c r="R215" s="70"/>
      <c r="S215" s="70">
        <v>82581</v>
      </c>
      <c r="T215" s="70"/>
      <c r="U215" s="70">
        <f t="shared" si="35"/>
        <v>129759</v>
      </c>
      <c r="V215" s="46">
        <f t="shared" si="51"/>
        <v>0</v>
      </c>
      <c r="W215" s="46">
        <f t="shared" si="52"/>
        <v>129759</v>
      </c>
      <c r="X215" s="135">
        <v>129759</v>
      </c>
      <c r="Y215" s="46">
        <f t="shared" si="53"/>
        <v>0</v>
      </c>
    </row>
    <row r="216" spans="1:25" hidden="1" x14ac:dyDescent="0.25">
      <c r="B216" s="43" t="s">
        <v>40</v>
      </c>
      <c r="C216" s="44">
        <f t="shared" si="46"/>
        <v>17012</v>
      </c>
      <c r="D216" s="44">
        <v>17186</v>
      </c>
      <c r="E216" s="44">
        <f t="shared" si="47"/>
        <v>174</v>
      </c>
      <c r="F216" s="44">
        <v>146</v>
      </c>
      <c r="G216" s="70">
        <f t="shared" si="48"/>
        <v>25404</v>
      </c>
      <c r="H216" s="44">
        <f t="shared" si="49"/>
        <v>3264</v>
      </c>
      <c r="I216" s="44">
        <v>3268</v>
      </c>
      <c r="J216" s="44">
        <f t="shared" si="50"/>
        <v>4</v>
      </c>
      <c r="K216" s="44">
        <f t="shared" si="54"/>
        <v>576</v>
      </c>
      <c r="L216" s="70">
        <f t="shared" si="55"/>
        <v>2304</v>
      </c>
      <c r="M216" s="70">
        <v>3943</v>
      </c>
      <c r="N216" s="70">
        <v>8609</v>
      </c>
      <c r="O216" s="46"/>
      <c r="P216" s="46"/>
      <c r="Q216" s="70"/>
      <c r="R216" s="70"/>
      <c r="S216" s="70">
        <v>82581</v>
      </c>
      <c r="T216" s="70"/>
      <c r="U216" s="70">
        <f t="shared" si="35"/>
        <v>122841</v>
      </c>
      <c r="V216" s="46">
        <f t="shared" si="51"/>
        <v>0</v>
      </c>
      <c r="W216" s="46">
        <f t="shared" si="52"/>
        <v>122841</v>
      </c>
      <c r="X216" s="135">
        <v>122841</v>
      </c>
      <c r="Y216" s="46">
        <f t="shared" si="53"/>
        <v>0</v>
      </c>
    </row>
    <row r="217" spans="1:25" hidden="1" x14ac:dyDescent="0.25">
      <c r="B217" s="43" t="s">
        <v>41</v>
      </c>
      <c r="C217" s="44">
        <f t="shared" si="46"/>
        <v>17186</v>
      </c>
      <c r="D217" s="44">
        <v>17396</v>
      </c>
      <c r="E217" s="44">
        <f t="shared" si="47"/>
        <v>210</v>
      </c>
      <c r="F217" s="44">
        <v>146</v>
      </c>
      <c r="G217" s="70">
        <f t="shared" si="48"/>
        <v>30660</v>
      </c>
      <c r="H217" s="44">
        <f t="shared" si="49"/>
        <v>3268</v>
      </c>
      <c r="I217" s="44">
        <v>3268</v>
      </c>
      <c r="J217" s="44">
        <f t="shared" si="50"/>
        <v>0</v>
      </c>
      <c r="K217" s="44">
        <f t="shared" si="54"/>
        <v>576</v>
      </c>
      <c r="L217" s="70">
        <f t="shared" si="55"/>
        <v>0</v>
      </c>
      <c r="M217" s="70">
        <v>3943</v>
      </c>
      <c r="N217" s="70">
        <v>8600</v>
      </c>
      <c r="O217" s="46"/>
      <c r="P217" s="46"/>
      <c r="Q217" s="70"/>
      <c r="R217" s="70"/>
      <c r="S217" s="70">
        <v>82581</v>
      </c>
      <c r="T217" s="70"/>
      <c r="U217" s="70">
        <f t="shared" si="35"/>
        <v>125784</v>
      </c>
      <c r="V217" s="46">
        <f t="shared" si="51"/>
        <v>0</v>
      </c>
      <c r="W217" s="46">
        <f t="shared" si="52"/>
        <v>125784</v>
      </c>
      <c r="X217" s="135"/>
      <c r="Y217" s="46">
        <f t="shared" si="53"/>
        <v>125784</v>
      </c>
    </row>
    <row r="218" spans="1:25" hidden="1" x14ac:dyDescent="0.25">
      <c r="B218" s="43" t="s">
        <v>42</v>
      </c>
      <c r="C218" s="44">
        <f t="shared" si="46"/>
        <v>17396</v>
      </c>
      <c r="D218" s="44">
        <v>17588</v>
      </c>
      <c r="E218" s="44">
        <f t="shared" si="47"/>
        <v>192</v>
      </c>
      <c r="F218" s="44">
        <v>146</v>
      </c>
      <c r="G218" s="70">
        <f t="shared" si="48"/>
        <v>28032</v>
      </c>
      <c r="H218" s="44">
        <f t="shared" si="49"/>
        <v>3268</v>
      </c>
      <c r="I218" s="44">
        <v>3275</v>
      </c>
      <c r="J218" s="44">
        <f t="shared" si="50"/>
        <v>7</v>
      </c>
      <c r="K218" s="44">
        <f t="shared" si="54"/>
        <v>576</v>
      </c>
      <c r="L218" s="70">
        <f t="shared" si="55"/>
        <v>4032</v>
      </c>
      <c r="M218" s="70">
        <v>3943</v>
      </c>
      <c r="N218" s="70">
        <v>8604</v>
      </c>
      <c r="O218" s="46"/>
      <c r="P218" s="46"/>
      <c r="Q218" s="70"/>
      <c r="R218" s="70"/>
      <c r="S218" s="70">
        <v>82581</v>
      </c>
      <c r="T218" s="70"/>
      <c r="U218" s="70">
        <f t="shared" si="35"/>
        <v>127192</v>
      </c>
      <c r="V218" s="46">
        <f t="shared" si="51"/>
        <v>125784</v>
      </c>
      <c r="W218" s="46">
        <f t="shared" si="52"/>
        <v>252976</v>
      </c>
      <c r="X218" s="135">
        <v>252976</v>
      </c>
      <c r="Y218" s="46">
        <f t="shared" si="53"/>
        <v>0</v>
      </c>
    </row>
    <row r="219" spans="1:25" hidden="1" x14ac:dyDescent="0.25">
      <c r="B219" s="43" t="s">
        <v>43</v>
      </c>
      <c r="C219" s="44">
        <f t="shared" si="46"/>
        <v>17588</v>
      </c>
      <c r="D219" s="44">
        <v>17748</v>
      </c>
      <c r="E219" s="44">
        <f t="shared" si="47"/>
        <v>160</v>
      </c>
      <c r="F219" s="44">
        <v>146</v>
      </c>
      <c r="G219" s="70">
        <f t="shared" si="48"/>
        <v>23360</v>
      </c>
      <c r="H219" s="44">
        <f t="shared" si="49"/>
        <v>3275</v>
      </c>
      <c r="I219" s="44">
        <v>3295</v>
      </c>
      <c r="J219" s="44">
        <f t="shared" si="50"/>
        <v>20</v>
      </c>
      <c r="K219" s="44">
        <f t="shared" si="54"/>
        <v>576</v>
      </c>
      <c r="L219" s="70">
        <f t="shared" si="55"/>
        <v>11520</v>
      </c>
      <c r="M219" s="70">
        <v>3943</v>
      </c>
      <c r="N219" s="70">
        <v>8612</v>
      </c>
      <c r="O219" s="46"/>
      <c r="P219" s="46"/>
      <c r="Q219" s="70"/>
      <c r="R219" s="70"/>
      <c r="S219" s="70">
        <v>82581</v>
      </c>
      <c r="T219" s="70"/>
      <c r="U219" s="70">
        <f t="shared" si="35"/>
        <v>130016</v>
      </c>
      <c r="V219" s="46">
        <f t="shared" si="51"/>
        <v>0</v>
      </c>
      <c r="W219" s="46">
        <f t="shared" si="52"/>
        <v>130016</v>
      </c>
      <c r="X219" s="135">
        <v>130016</v>
      </c>
      <c r="Y219" s="46">
        <f t="shared" si="53"/>
        <v>0</v>
      </c>
    </row>
    <row r="220" spans="1:25" hidden="1" x14ac:dyDescent="0.25">
      <c r="B220" s="43" t="s">
        <v>44</v>
      </c>
      <c r="C220" s="44">
        <f t="shared" si="46"/>
        <v>17748</v>
      </c>
      <c r="D220" s="44">
        <v>17870</v>
      </c>
      <c r="E220" s="44">
        <f t="shared" si="47"/>
        <v>122</v>
      </c>
      <c r="F220" s="44">
        <v>146</v>
      </c>
      <c r="G220" s="70">
        <f t="shared" si="48"/>
        <v>17812</v>
      </c>
      <c r="H220" s="44">
        <f t="shared" si="49"/>
        <v>3295</v>
      </c>
      <c r="I220" s="44">
        <v>3322</v>
      </c>
      <c r="J220" s="44">
        <f t="shared" si="50"/>
        <v>27</v>
      </c>
      <c r="K220" s="44">
        <f t="shared" si="54"/>
        <v>576</v>
      </c>
      <c r="L220" s="70">
        <f t="shared" si="55"/>
        <v>15552</v>
      </c>
      <c r="M220" s="70">
        <v>3943</v>
      </c>
      <c r="N220" s="70">
        <v>8652</v>
      </c>
      <c r="O220" s="46"/>
      <c r="P220" s="46"/>
      <c r="Q220" s="70"/>
      <c r="R220" s="70"/>
      <c r="S220" s="70">
        <v>82581</v>
      </c>
      <c r="T220" s="70"/>
      <c r="U220" s="70">
        <f t="shared" si="35"/>
        <v>128540</v>
      </c>
      <c r="V220" s="46">
        <f t="shared" si="51"/>
        <v>0</v>
      </c>
      <c r="W220" s="46">
        <f t="shared" si="52"/>
        <v>128540</v>
      </c>
      <c r="X220" s="135"/>
      <c r="Y220" s="46">
        <f t="shared" si="53"/>
        <v>128540</v>
      </c>
    </row>
    <row r="221" spans="1:25" hidden="1" x14ac:dyDescent="0.25">
      <c r="B221" s="43" t="s">
        <v>45</v>
      </c>
      <c r="C221" s="44">
        <f t="shared" si="46"/>
        <v>17870</v>
      </c>
      <c r="D221" s="44">
        <v>18184</v>
      </c>
      <c r="E221" s="44">
        <f t="shared" si="47"/>
        <v>314</v>
      </c>
      <c r="F221" s="44">
        <v>146</v>
      </c>
      <c r="G221" s="70">
        <f t="shared" si="48"/>
        <v>45844</v>
      </c>
      <c r="H221" s="44">
        <f t="shared" si="49"/>
        <v>3322</v>
      </c>
      <c r="I221" s="44">
        <v>3351</v>
      </c>
      <c r="J221" s="44">
        <f t="shared" si="50"/>
        <v>29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16704</v>
      </c>
      <c r="M221" s="70">
        <v>3943</v>
      </c>
      <c r="N221" s="70">
        <v>8709</v>
      </c>
      <c r="O221" s="46"/>
      <c r="P221" s="46"/>
      <c r="Q221" s="70"/>
      <c r="R221" s="70"/>
      <c r="S221" s="70">
        <v>82581</v>
      </c>
      <c r="T221" s="70"/>
      <c r="U221" s="70">
        <f t="shared" si="35"/>
        <v>157781</v>
      </c>
      <c r="V221" s="46">
        <f t="shared" si="51"/>
        <v>128540</v>
      </c>
      <c r="W221" s="46">
        <f t="shared" si="52"/>
        <v>286321</v>
      </c>
      <c r="X221" s="135">
        <v>286321</v>
      </c>
      <c r="Y221" s="46">
        <f t="shared" si="53"/>
        <v>0</v>
      </c>
    </row>
    <row r="222" spans="1:25" ht="15.75" hidden="1" thickBot="1" x14ac:dyDescent="0.3">
      <c r="B222" s="83" t="s">
        <v>46</v>
      </c>
      <c r="C222" s="84">
        <f t="shared" si="46"/>
        <v>18184</v>
      </c>
      <c r="D222" s="84">
        <v>18495</v>
      </c>
      <c r="E222" s="84">
        <f t="shared" si="47"/>
        <v>311</v>
      </c>
      <c r="F222" s="84">
        <v>146</v>
      </c>
      <c r="G222" s="35">
        <f t="shared" si="48"/>
        <v>45406</v>
      </c>
      <c r="H222" s="84">
        <f t="shared" si="49"/>
        <v>3351</v>
      </c>
      <c r="I222" s="84">
        <v>3386</v>
      </c>
      <c r="J222" s="84">
        <f t="shared" ref="J222:J234" si="56">I222-H222</f>
        <v>35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20160</v>
      </c>
      <c r="M222" s="35">
        <v>3943</v>
      </c>
      <c r="N222" s="35">
        <v>8721</v>
      </c>
      <c r="O222" s="36"/>
      <c r="P222" s="36"/>
      <c r="Q222" s="35"/>
      <c r="R222" s="35"/>
      <c r="S222" s="35">
        <v>82581</v>
      </c>
      <c r="T222" s="35"/>
      <c r="U222" s="35">
        <f t="shared" si="35"/>
        <v>160811</v>
      </c>
      <c r="V222" s="36">
        <f t="shared" si="51"/>
        <v>0</v>
      </c>
      <c r="W222" s="36">
        <f t="shared" si="52"/>
        <v>160811</v>
      </c>
      <c r="X222" s="73"/>
      <c r="Y222" s="36">
        <f t="shared" si="53"/>
        <v>160811</v>
      </c>
    </row>
    <row r="223" spans="1:25" hidden="1" x14ac:dyDescent="0.25">
      <c r="A223">
        <v>2021</v>
      </c>
      <c r="B223" s="43" t="s">
        <v>35</v>
      </c>
      <c r="C223" s="44">
        <f t="shared" si="46"/>
        <v>18495</v>
      </c>
      <c r="D223" s="44">
        <v>18910</v>
      </c>
      <c r="E223" s="44">
        <f t="shared" si="47"/>
        <v>415</v>
      </c>
      <c r="F223" s="44">
        <v>146</v>
      </c>
      <c r="G223" s="70">
        <f t="shared" ref="G223:G234" si="57">E223*F223</f>
        <v>60590</v>
      </c>
      <c r="H223" s="44">
        <f t="shared" si="49"/>
        <v>3386</v>
      </c>
      <c r="I223" s="44">
        <v>3417</v>
      </c>
      <c r="J223" s="44">
        <f t="shared" si="56"/>
        <v>31</v>
      </c>
      <c r="K223" s="44">
        <f t="shared" ref="K223:K234" si="58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18383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59">G223+L223+M223+N223+Q223+R223+S223+T223</f>
        <v>176829</v>
      </c>
      <c r="V223" s="46">
        <f t="shared" si="51"/>
        <v>160811</v>
      </c>
      <c r="W223" s="41">
        <f t="shared" si="52"/>
        <v>337640</v>
      </c>
      <c r="X223" s="152">
        <v>337640</v>
      </c>
      <c r="Y223" s="46">
        <f t="shared" ref="Y223:Y224" si="60">W223-X223</f>
        <v>0</v>
      </c>
    </row>
    <row r="224" spans="1:25" hidden="1" x14ac:dyDescent="0.25">
      <c r="B224" s="43" t="s">
        <v>36</v>
      </c>
      <c r="C224" s="44">
        <f t="shared" si="46"/>
        <v>18910</v>
      </c>
      <c r="D224" s="44">
        <v>19173</v>
      </c>
      <c r="E224" s="44">
        <f t="shared" si="47"/>
        <v>263</v>
      </c>
      <c r="F224" s="44">
        <v>146</v>
      </c>
      <c r="G224" s="70">
        <f t="shared" si="57"/>
        <v>38398</v>
      </c>
      <c r="H224" s="44">
        <f t="shared" si="49"/>
        <v>3417</v>
      </c>
      <c r="I224" s="44">
        <v>3436</v>
      </c>
      <c r="J224" s="44">
        <f t="shared" si="56"/>
        <v>19</v>
      </c>
      <c r="K224" s="44">
        <f t="shared" si="58"/>
        <v>593</v>
      </c>
      <c r="L224" s="46">
        <f t="shared" ref="L224:L234" si="61">IF(K224=593,K224*J224,IF(K224=784,80*593+(J224-80)*784,IF(K224=1357,80*593+20*784+(J224-100)*1357,IF(K224=2501,80*593+20*784+100*1357+(J224-200)*2501,))))</f>
        <v>11267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59"/>
        <v>147570</v>
      </c>
      <c r="V224" s="46">
        <f t="shared" si="51"/>
        <v>0</v>
      </c>
      <c r="W224" s="46">
        <f t="shared" si="52"/>
        <v>147570</v>
      </c>
      <c r="X224" s="73"/>
      <c r="Y224" s="46">
        <f t="shared" si="60"/>
        <v>147570</v>
      </c>
    </row>
    <row r="225" spans="1:25" hidden="1" x14ac:dyDescent="0.25">
      <c r="B225" s="43" t="s">
        <v>37</v>
      </c>
      <c r="C225" s="44">
        <f t="shared" si="46"/>
        <v>19173</v>
      </c>
      <c r="D225" s="44">
        <v>19518</v>
      </c>
      <c r="E225" s="44">
        <f t="shared" si="47"/>
        <v>345</v>
      </c>
      <c r="F225" s="44">
        <v>146</v>
      </c>
      <c r="G225" s="70">
        <f t="shared" si="57"/>
        <v>50370</v>
      </c>
      <c r="H225" s="44">
        <f t="shared" si="49"/>
        <v>3436</v>
      </c>
      <c r="I225" s="44">
        <v>3461</v>
      </c>
      <c r="J225" s="44">
        <f t="shared" si="56"/>
        <v>25</v>
      </c>
      <c r="K225" s="44">
        <f t="shared" si="58"/>
        <v>593</v>
      </c>
      <c r="L225" s="46">
        <f t="shared" si="61"/>
        <v>14825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59"/>
        <v>163132</v>
      </c>
      <c r="V225" s="46">
        <f t="shared" si="51"/>
        <v>147570</v>
      </c>
      <c r="W225" s="46">
        <f t="shared" si="52"/>
        <v>310702</v>
      </c>
      <c r="X225" s="70">
        <v>310702</v>
      </c>
      <c r="Y225" s="46">
        <f t="shared" si="53"/>
        <v>0</v>
      </c>
    </row>
    <row r="226" spans="1:25" hidden="1" x14ac:dyDescent="0.25">
      <c r="B226" s="43" t="s">
        <v>38</v>
      </c>
      <c r="C226" s="44">
        <f t="shared" si="46"/>
        <v>19518</v>
      </c>
      <c r="D226" s="44">
        <v>19846</v>
      </c>
      <c r="E226" s="44">
        <f t="shared" si="47"/>
        <v>328</v>
      </c>
      <c r="F226" s="44">
        <v>146</v>
      </c>
      <c r="G226" s="70">
        <f t="shared" si="57"/>
        <v>47888</v>
      </c>
      <c r="H226" s="44">
        <f t="shared" si="49"/>
        <v>3461</v>
      </c>
      <c r="I226" s="44">
        <v>3490</v>
      </c>
      <c r="J226" s="44">
        <f t="shared" si="56"/>
        <v>29</v>
      </c>
      <c r="K226" s="44">
        <f t="shared" si="58"/>
        <v>593</v>
      </c>
      <c r="L226" s="46">
        <f t="shared" si="61"/>
        <v>17197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59"/>
        <v>163052</v>
      </c>
      <c r="V226" s="46">
        <f t="shared" si="51"/>
        <v>0</v>
      </c>
      <c r="W226" s="46">
        <f t="shared" si="52"/>
        <v>163052</v>
      </c>
      <c r="X226" s="135">
        <v>163052</v>
      </c>
      <c r="Y226" s="46">
        <f t="shared" si="53"/>
        <v>0</v>
      </c>
    </row>
    <row r="227" spans="1:25" hidden="1" x14ac:dyDescent="0.25">
      <c r="B227" s="43" t="s">
        <v>39</v>
      </c>
      <c r="C227" s="44">
        <f t="shared" si="46"/>
        <v>19846</v>
      </c>
      <c r="D227" s="44">
        <v>20132</v>
      </c>
      <c r="E227" s="44">
        <f t="shared" si="47"/>
        <v>286</v>
      </c>
      <c r="F227" s="44">
        <v>146</v>
      </c>
      <c r="G227" s="70">
        <f t="shared" si="57"/>
        <v>41756</v>
      </c>
      <c r="H227" s="44">
        <f t="shared" si="49"/>
        <v>3490</v>
      </c>
      <c r="I227" s="44">
        <v>3504</v>
      </c>
      <c r="J227" s="44">
        <f t="shared" si="56"/>
        <v>14</v>
      </c>
      <c r="K227" s="44">
        <f t="shared" si="58"/>
        <v>593</v>
      </c>
      <c r="L227" s="46">
        <f t="shared" si="61"/>
        <v>8302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59"/>
        <v>148061</v>
      </c>
      <c r="V227" s="46">
        <f t="shared" si="51"/>
        <v>0</v>
      </c>
      <c r="W227" s="46">
        <f t="shared" si="52"/>
        <v>148061</v>
      </c>
      <c r="X227" s="70">
        <v>148061</v>
      </c>
      <c r="Y227" s="46">
        <f t="shared" si="53"/>
        <v>0</v>
      </c>
    </row>
    <row r="228" spans="1:25" hidden="1" x14ac:dyDescent="0.25">
      <c r="B228" s="43" t="s">
        <v>40</v>
      </c>
      <c r="C228" s="44">
        <f t="shared" si="46"/>
        <v>20132</v>
      </c>
      <c r="D228" s="44">
        <v>20449</v>
      </c>
      <c r="E228" s="44">
        <f t="shared" si="47"/>
        <v>317</v>
      </c>
      <c r="F228" s="44">
        <v>146</v>
      </c>
      <c r="G228" s="70">
        <f t="shared" si="57"/>
        <v>46282</v>
      </c>
      <c r="H228" s="44">
        <f t="shared" si="49"/>
        <v>3504</v>
      </c>
      <c r="I228" s="44">
        <v>3519</v>
      </c>
      <c r="J228" s="44">
        <f t="shared" si="56"/>
        <v>15</v>
      </c>
      <c r="K228" s="44">
        <f t="shared" si="58"/>
        <v>593</v>
      </c>
      <c r="L228" s="46">
        <f t="shared" si="61"/>
        <v>8895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59"/>
        <v>153209</v>
      </c>
      <c r="V228" s="46">
        <f t="shared" si="51"/>
        <v>0</v>
      </c>
      <c r="W228" s="46">
        <f t="shared" si="52"/>
        <v>153209</v>
      </c>
      <c r="X228" s="73">
        <v>153209</v>
      </c>
      <c r="Y228" s="46">
        <f t="shared" ref="Y228:Y247" si="62">W228-X228</f>
        <v>0</v>
      </c>
    </row>
    <row r="229" spans="1:25" hidden="1" x14ac:dyDescent="0.25">
      <c r="B229" s="43" t="s">
        <v>41</v>
      </c>
      <c r="C229" s="44">
        <f t="shared" si="46"/>
        <v>20449</v>
      </c>
      <c r="D229" s="44">
        <v>20834</v>
      </c>
      <c r="E229" s="44">
        <f t="shared" si="47"/>
        <v>385</v>
      </c>
      <c r="F229" s="44">
        <v>146</v>
      </c>
      <c r="G229" s="70">
        <f t="shared" si="57"/>
        <v>56210</v>
      </c>
      <c r="H229" s="44">
        <f t="shared" si="49"/>
        <v>3519</v>
      </c>
      <c r="I229" s="44">
        <v>3525</v>
      </c>
      <c r="J229" s="44">
        <f t="shared" si="56"/>
        <v>6</v>
      </c>
      <c r="K229" s="44">
        <f t="shared" si="58"/>
        <v>593</v>
      </c>
      <c r="L229" s="46">
        <f t="shared" si="61"/>
        <v>3558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59"/>
        <v>157814</v>
      </c>
      <c r="V229" s="46">
        <f t="shared" si="51"/>
        <v>0</v>
      </c>
      <c r="W229" s="46">
        <f t="shared" si="52"/>
        <v>157814</v>
      </c>
      <c r="X229" s="73">
        <v>157814</v>
      </c>
      <c r="Y229" s="46">
        <f t="shared" si="62"/>
        <v>0</v>
      </c>
    </row>
    <row r="230" spans="1:25" hidden="1" x14ac:dyDescent="0.25">
      <c r="B230" s="43" t="s">
        <v>42</v>
      </c>
      <c r="C230" s="44">
        <f t="shared" si="46"/>
        <v>20834</v>
      </c>
      <c r="D230" s="44">
        <v>21059</v>
      </c>
      <c r="E230" s="44">
        <f t="shared" si="47"/>
        <v>225</v>
      </c>
      <c r="F230" s="44">
        <v>146</v>
      </c>
      <c r="G230" s="70">
        <f t="shared" si="57"/>
        <v>32850</v>
      </c>
      <c r="H230" s="44">
        <f t="shared" si="49"/>
        <v>3525</v>
      </c>
      <c r="I230" s="44">
        <v>3536</v>
      </c>
      <c r="J230" s="44">
        <f t="shared" si="56"/>
        <v>11</v>
      </c>
      <c r="K230" s="44">
        <f t="shared" si="58"/>
        <v>593</v>
      </c>
      <c r="L230" s="46">
        <f t="shared" si="61"/>
        <v>6523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59"/>
        <v>137473</v>
      </c>
      <c r="V230" s="46">
        <f t="shared" si="51"/>
        <v>0</v>
      </c>
      <c r="W230" s="46">
        <f t="shared" si="52"/>
        <v>137473</v>
      </c>
      <c r="X230" s="135">
        <v>137473</v>
      </c>
      <c r="Y230" s="46">
        <f t="shared" si="62"/>
        <v>0</v>
      </c>
    </row>
    <row r="231" spans="1:25" hidden="1" x14ac:dyDescent="0.25">
      <c r="B231" s="43" t="s">
        <v>43</v>
      </c>
      <c r="C231" s="44">
        <f t="shared" si="46"/>
        <v>21059</v>
      </c>
      <c r="D231" s="44">
        <v>21314</v>
      </c>
      <c r="E231" s="44">
        <f t="shared" si="47"/>
        <v>255</v>
      </c>
      <c r="F231" s="44">
        <v>146</v>
      </c>
      <c r="G231" s="70">
        <f t="shared" si="57"/>
        <v>37230</v>
      </c>
      <c r="H231" s="44">
        <f t="shared" si="49"/>
        <v>3536</v>
      </c>
      <c r="I231" s="44">
        <v>3544</v>
      </c>
      <c r="J231" s="44">
        <f t="shared" si="56"/>
        <v>8</v>
      </c>
      <c r="K231" s="44">
        <f t="shared" si="58"/>
        <v>593</v>
      </c>
      <c r="L231" s="46">
        <f t="shared" si="61"/>
        <v>4744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59"/>
        <v>140360</v>
      </c>
      <c r="V231" s="46">
        <f t="shared" si="51"/>
        <v>0</v>
      </c>
      <c r="W231" s="46">
        <f t="shared" si="52"/>
        <v>140360</v>
      </c>
      <c r="X231" s="73">
        <v>140360</v>
      </c>
      <c r="Y231" s="46">
        <f t="shared" si="62"/>
        <v>0</v>
      </c>
    </row>
    <row r="232" spans="1:25" hidden="1" x14ac:dyDescent="0.25">
      <c r="B232" s="43" t="s">
        <v>44</v>
      </c>
      <c r="C232" s="44">
        <f t="shared" si="46"/>
        <v>21314</v>
      </c>
      <c r="D232" s="44">
        <v>21501</v>
      </c>
      <c r="E232" s="44">
        <f t="shared" si="47"/>
        <v>187</v>
      </c>
      <c r="F232" s="44">
        <v>146</v>
      </c>
      <c r="G232" s="70">
        <f t="shared" si="57"/>
        <v>27302</v>
      </c>
      <c r="H232" s="44">
        <f t="shared" si="49"/>
        <v>3544</v>
      </c>
      <c r="I232" s="44">
        <v>3561</v>
      </c>
      <c r="J232" s="44">
        <f t="shared" si="56"/>
        <v>17</v>
      </c>
      <c r="K232" s="44">
        <f t="shared" si="58"/>
        <v>593</v>
      </c>
      <c r="L232" s="46">
        <f t="shared" si="61"/>
        <v>10081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59"/>
        <v>135616</v>
      </c>
      <c r="V232" s="46">
        <f t="shared" si="51"/>
        <v>0</v>
      </c>
      <c r="W232" s="46">
        <f t="shared" si="52"/>
        <v>135616</v>
      </c>
      <c r="X232" s="135">
        <v>135616</v>
      </c>
      <c r="Y232" s="46">
        <f t="shared" si="62"/>
        <v>0</v>
      </c>
    </row>
    <row r="233" spans="1:25" hidden="1" x14ac:dyDescent="0.25">
      <c r="B233" s="43" t="s">
        <v>45</v>
      </c>
      <c r="C233" s="44">
        <f t="shared" si="46"/>
        <v>21501</v>
      </c>
      <c r="D233" s="44">
        <v>21782</v>
      </c>
      <c r="E233" s="44">
        <f t="shared" si="47"/>
        <v>281</v>
      </c>
      <c r="F233" s="44">
        <v>146</v>
      </c>
      <c r="G233" s="70">
        <f t="shared" si="57"/>
        <v>41026</v>
      </c>
      <c r="H233" s="44">
        <f t="shared" si="49"/>
        <v>3561</v>
      </c>
      <c r="I233" s="44">
        <v>3590</v>
      </c>
      <c r="J233" s="44">
        <f t="shared" si="56"/>
        <v>29</v>
      </c>
      <c r="K233" s="44">
        <f t="shared" si="58"/>
        <v>593</v>
      </c>
      <c r="L233" s="46">
        <f t="shared" si="61"/>
        <v>17197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59"/>
        <v>156571</v>
      </c>
      <c r="V233" s="46">
        <f t="shared" si="51"/>
        <v>0</v>
      </c>
      <c r="W233" s="46">
        <f t="shared" si="52"/>
        <v>156571</v>
      </c>
      <c r="X233" s="135">
        <v>156571</v>
      </c>
      <c r="Y233" s="46">
        <f t="shared" si="62"/>
        <v>0</v>
      </c>
    </row>
    <row r="234" spans="1:25" ht="15.75" hidden="1" thickBot="1" x14ac:dyDescent="0.3">
      <c r="B234" s="83" t="s">
        <v>46</v>
      </c>
      <c r="C234" s="84">
        <f t="shared" si="46"/>
        <v>21782</v>
      </c>
      <c r="D234" s="84">
        <v>21997</v>
      </c>
      <c r="E234" s="84">
        <f t="shared" si="47"/>
        <v>215</v>
      </c>
      <c r="F234" s="84">
        <v>146</v>
      </c>
      <c r="G234" s="35">
        <f t="shared" si="57"/>
        <v>31390</v>
      </c>
      <c r="H234" s="84">
        <f t="shared" si="49"/>
        <v>3590</v>
      </c>
      <c r="I234" s="84">
        <v>3626</v>
      </c>
      <c r="J234" s="84">
        <f t="shared" si="56"/>
        <v>36</v>
      </c>
      <c r="K234" s="84">
        <f t="shared" si="58"/>
        <v>593</v>
      </c>
      <c r="L234" s="36">
        <f t="shared" si="61"/>
        <v>21348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59"/>
        <v>151155</v>
      </c>
      <c r="V234" s="36">
        <f t="shared" si="51"/>
        <v>0</v>
      </c>
      <c r="W234" s="36">
        <f t="shared" si="52"/>
        <v>151155</v>
      </c>
      <c r="X234" s="85">
        <v>151155</v>
      </c>
      <c r="Y234" s="36">
        <f t="shared" si="62"/>
        <v>0</v>
      </c>
    </row>
    <row r="235" spans="1:25" hidden="1" x14ac:dyDescent="0.25">
      <c r="A235">
        <v>2022</v>
      </c>
      <c r="B235" s="43" t="s">
        <v>35</v>
      </c>
      <c r="C235" s="44">
        <f t="shared" ref="C235:C246" si="63">D234</f>
        <v>21997</v>
      </c>
      <c r="D235" s="44">
        <v>22268</v>
      </c>
      <c r="E235" s="44">
        <f t="shared" ref="E235:E246" si="64">D235-C235</f>
        <v>271</v>
      </c>
      <c r="F235" s="44">
        <v>146</v>
      </c>
      <c r="G235" s="70">
        <f t="shared" ref="G235:G246" si="65">E235*F235</f>
        <v>39566</v>
      </c>
      <c r="H235" s="44">
        <f t="shared" ref="H235:H246" si="66">I234</f>
        <v>3626</v>
      </c>
      <c r="I235" s="44">
        <v>3646</v>
      </c>
      <c r="J235" s="44">
        <f>I235-H235</f>
        <v>20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12720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59"/>
        <v>157185</v>
      </c>
      <c r="V235" s="46">
        <f t="shared" ref="V235:V246" si="67">Y234</f>
        <v>0</v>
      </c>
      <c r="W235" s="46">
        <f t="shared" ref="W235:W246" si="68">U235+V235</f>
        <v>157185</v>
      </c>
      <c r="X235" s="135">
        <v>157185</v>
      </c>
      <c r="Y235" s="46">
        <f t="shared" si="62"/>
        <v>0</v>
      </c>
    </row>
    <row r="236" spans="1:25" hidden="1" x14ac:dyDescent="0.25">
      <c r="B236" s="43" t="s">
        <v>36</v>
      </c>
      <c r="C236" s="44">
        <f t="shared" si="63"/>
        <v>22268</v>
      </c>
      <c r="D236" s="44">
        <v>22546</v>
      </c>
      <c r="E236" s="44">
        <f t="shared" si="64"/>
        <v>278</v>
      </c>
      <c r="F236" s="44">
        <v>146</v>
      </c>
      <c r="G236" s="70">
        <f t="shared" si="65"/>
        <v>40588</v>
      </c>
      <c r="H236" s="44">
        <f t="shared" si="66"/>
        <v>3646</v>
      </c>
      <c r="I236" s="44">
        <v>3689</v>
      </c>
      <c r="J236" s="44">
        <f t="shared" ref="J236:J246" si="69">I236-H236</f>
        <v>43</v>
      </c>
      <c r="K236" s="44">
        <f t="shared" ref="K236:K243" si="70">IF(J236&lt;=80,636,IF(AND(J236&gt;=81,J236&lt;=100),840,IF(AND(J236&gt;=101,J236&lt;=200),1455,IF(J236&gt;=201,2681,))))</f>
        <v>636</v>
      </c>
      <c r="L236" s="46">
        <f t="shared" ref="L236:L242" si="71">IF(K236=636,K236*J236,IF(K236=840,80*636+(J236-80)*840,IF(K236=1455,80*636+20*840+(J236-100)*1455,IF(K236=2501,80*636+20*840+100*1455+(J236-200)*2681,))))</f>
        <v>27348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59"/>
        <v>190596</v>
      </c>
      <c r="V236" s="46">
        <f t="shared" si="67"/>
        <v>0</v>
      </c>
      <c r="W236" s="46">
        <f t="shared" si="68"/>
        <v>190596</v>
      </c>
      <c r="X236" s="135">
        <v>190596</v>
      </c>
      <c r="Y236" s="46">
        <f t="shared" si="62"/>
        <v>0</v>
      </c>
    </row>
    <row r="237" spans="1:25" hidden="1" x14ac:dyDescent="0.25">
      <c r="B237" s="43" t="s">
        <v>37</v>
      </c>
      <c r="C237" s="44">
        <f t="shared" si="63"/>
        <v>22546</v>
      </c>
      <c r="D237" s="44">
        <v>22953</v>
      </c>
      <c r="E237" s="44">
        <f t="shared" si="64"/>
        <v>407</v>
      </c>
      <c r="F237" s="44">
        <v>146</v>
      </c>
      <c r="G237" s="70">
        <f t="shared" si="65"/>
        <v>59422</v>
      </c>
      <c r="H237" s="44">
        <f t="shared" si="66"/>
        <v>3689</v>
      </c>
      <c r="I237" s="44">
        <v>3718</v>
      </c>
      <c r="J237" s="44">
        <f t="shared" si="69"/>
        <v>29</v>
      </c>
      <c r="K237" s="44">
        <f t="shared" si="70"/>
        <v>636</v>
      </c>
      <c r="L237" s="46">
        <f t="shared" si="71"/>
        <v>18444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59"/>
        <v>182919</v>
      </c>
      <c r="V237" s="46">
        <f t="shared" si="67"/>
        <v>0</v>
      </c>
      <c r="W237" s="46">
        <f t="shared" si="68"/>
        <v>182919</v>
      </c>
      <c r="X237" s="135">
        <v>182919</v>
      </c>
      <c r="Y237" s="46">
        <f t="shared" si="62"/>
        <v>0</v>
      </c>
    </row>
    <row r="238" spans="1:25" hidden="1" x14ac:dyDescent="0.25">
      <c r="B238" s="43" t="s">
        <v>38</v>
      </c>
      <c r="C238" s="44">
        <f t="shared" si="63"/>
        <v>22953</v>
      </c>
      <c r="D238" s="44">
        <v>23304</v>
      </c>
      <c r="E238" s="44">
        <f t="shared" si="64"/>
        <v>351</v>
      </c>
      <c r="F238" s="44">
        <v>146</v>
      </c>
      <c r="G238" s="70">
        <f t="shared" si="65"/>
        <v>51246</v>
      </c>
      <c r="H238" s="44">
        <f t="shared" si="66"/>
        <v>3718</v>
      </c>
      <c r="I238" s="44">
        <v>3749</v>
      </c>
      <c r="J238" s="44">
        <f t="shared" si="69"/>
        <v>31</v>
      </c>
      <c r="K238" s="44">
        <f t="shared" si="70"/>
        <v>636</v>
      </c>
      <c r="L238" s="46">
        <f t="shared" si="71"/>
        <v>19716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59"/>
        <v>176150</v>
      </c>
      <c r="V238" s="46">
        <f t="shared" si="67"/>
        <v>0</v>
      </c>
      <c r="W238" s="46">
        <f t="shared" si="68"/>
        <v>176150</v>
      </c>
      <c r="X238" s="135">
        <v>176150</v>
      </c>
      <c r="Y238" s="46">
        <f t="shared" si="62"/>
        <v>0</v>
      </c>
    </row>
    <row r="239" spans="1:25" hidden="1" x14ac:dyDescent="0.25">
      <c r="B239" s="43" t="s">
        <v>39</v>
      </c>
      <c r="C239" s="44">
        <f t="shared" si="63"/>
        <v>23304</v>
      </c>
      <c r="D239" s="44">
        <v>23463</v>
      </c>
      <c r="E239" s="44">
        <f t="shared" si="64"/>
        <v>159</v>
      </c>
      <c r="F239" s="44">
        <v>146</v>
      </c>
      <c r="G239" s="70">
        <f t="shared" si="65"/>
        <v>23214</v>
      </c>
      <c r="H239" s="44">
        <f t="shared" si="66"/>
        <v>3749</v>
      </c>
      <c r="I239" s="44">
        <v>3756</v>
      </c>
      <c r="J239" s="44">
        <f t="shared" si="69"/>
        <v>7</v>
      </c>
      <c r="K239" s="44">
        <f t="shared" si="70"/>
        <v>636</v>
      </c>
      <c r="L239" s="46">
        <f t="shared" si="71"/>
        <v>4452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59"/>
        <v>133005</v>
      </c>
      <c r="V239" s="46">
        <f t="shared" si="67"/>
        <v>0</v>
      </c>
      <c r="W239" s="46">
        <f t="shared" si="68"/>
        <v>133005</v>
      </c>
      <c r="X239" s="135">
        <v>133005</v>
      </c>
      <c r="Y239" s="46">
        <f t="shared" si="62"/>
        <v>0</v>
      </c>
    </row>
    <row r="240" spans="1:25" hidden="1" x14ac:dyDescent="0.25">
      <c r="B240" s="43" t="s">
        <v>40</v>
      </c>
      <c r="C240" s="44">
        <f t="shared" si="63"/>
        <v>23463</v>
      </c>
      <c r="D240" s="44">
        <v>23691</v>
      </c>
      <c r="E240" s="44">
        <f t="shared" si="64"/>
        <v>228</v>
      </c>
      <c r="F240" s="44">
        <v>146</v>
      </c>
      <c r="G240" s="70">
        <f t="shared" si="65"/>
        <v>33288</v>
      </c>
      <c r="H240" s="44">
        <f t="shared" si="66"/>
        <v>3756</v>
      </c>
      <c r="I240" s="44">
        <v>3761</v>
      </c>
      <c r="J240" s="44">
        <f t="shared" si="69"/>
        <v>5</v>
      </c>
      <c r="K240" s="44">
        <f t="shared" si="70"/>
        <v>636</v>
      </c>
      <c r="L240" s="46">
        <f t="shared" si="71"/>
        <v>3180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59"/>
        <v>141929</v>
      </c>
      <c r="V240" s="46">
        <f t="shared" si="67"/>
        <v>0</v>
      </c>
      <c r="W240" s="46">
        <f t="shared" si="68"/>
        <v>141929</v>
      </c>
      <c r="X240" s="135">
        <v>141929</v>
      </c>
      <c r="Y240" s="46">
        <f t="shared" si="62"/>
        <v>0</v>
      </c>
    </row>
    <row r="241" spans="1:25" hidden="1" x14ac:dyDescent="0.25">
      <c r="B241" s="43" t="s">
        <v>41</v>
      </c>
      <c r="C241" s="44">
        <f t="shared" si="63"/>
        <v>23691</v>
      </c>
      <c r="D241" s="44">
        <v>24068</v>
      </c>
      <c r="E241" s="44">
        <f t="shared" si="64"/>
        <v>377</v>
      </c>
      <c r="F241" s="44">
        <v>146</v>
      </c>
      <c r="G241" s="70">
        <f t="shared" si="65"/>
        <v>55042</v>
      </c>
      <c r="H241" s="44">
        <f t="shared" si="66"/>
        <v>3761</v>
      </c>
      <c r="I241" s="44">
        <v>3764</v>
      </c>
      <c r="J241" s="44">
        <f t="shared" si="69"/>
        <v>3</v>
      </c>
      <c r="K241" s="44">
        <f t="shared" si="70"/>
        <v>636</v>
      </c>
      <c r="L241" s="46">
        <f t="shared" si="71"/>
        <v>1908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59"/>
        <v>162510</v>
      </c>
      <c r="V241" s="46">
        <f t="shared" si="67"/>
        <v>0</v>
      </c>
      <c r="W241" s="46">
        <f t="shared" si="68"/>
        <v>162510</v>
      </c>
      <c r="X241" s="135">
        <v>162510</v>
      </c>
      <c r="Y241" s="46">
        <f t="shared" si="62"/>
        <v>0</v>
      </c>
    </row>
    <row r="242" spans="1:25" hidden="1" x14ac:dyDescent="0.25">
      <c r="B242" s="43" t="s">
        <v>42</v>
      </c>
      <c r="C242" s="44">
        <f t="shared" si="63"/>
        <v>24068</v>
      </c>
      <c r="D242" s="44">
        <v>24294</v>
      </c>
      <c r="E242" s="44">
        <f t="shared" si="64"/>
        <v>226</v>
      </c>
      <c r="F242" s="44">
        <v>146</v>
      </c>
      <c r="G242" s="70">
        <f t="shared" si="65"/>
        <v>32996</v>
      </c>
      <c r="H242" s="44">
        <f t="shared" si="66"/>
        <v>3764</v>
      </c>
      <c r="I242" s="44">
        <v>3767</v>
      </c>
      <c r="J242" s="44">
        <f t="shared" si="69"/>
        <v>3</v>
      </c>
      <c r="K242" s="44">
        <f t="shared" si="70"/>
        <v>636</v>
      </c>
      <c r="L242" s="46">
        <f t="shared" si="71"/>
        <v>1908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59"/>
        <v>140590</v>
      </c>
      <c r="V242" s="46">
        <f t="shared" si="67"/>
        <v>0</v>
      </c>
      <c r="W242" s="46">
        <f t="shared" si="68"/>
        <v>140590</v>
      </c>
      <c r="X242" s="135">
        <v>140590</v>
      </c>
      <c r="Y242" s="46">
        <f t="shared" si="62"/>
        <v>0</v>
      </c>
    </row>
    <row r="243" spans="1:25" hidden="1" x14ac:dyDescent="0.25">
      <c r="B243" s="43" t="s">
        <v>43</v>
      </c>
      <c r="C243" s="44">
        <f t="shared" si="63"/>
        <v>24294</v>
      </c>
      <c r="D243" s="44">
        <v>24479</v>
      </c>
      <c r="E243" s="44">
        <f t="shared" si="64"/>
        <v>185</v>
      </c>
      <c r="F243" s="44">
        <v>146</v>
      </c>
      <c r="G243" s="70">
        <f t="shared" si="65"/>
        <v>27010</v>
      </c>
      <c r="H243" s="44">
        <f t="shared" si="66"/>
        <v>3767</v>
      </c>
      <c r="I243" s="44">
        <v>3775</v>
      </c>
      <c r="J243" s="44">
        <f t="shared" si="69"/>
        <v>8</v>
      </c>
      <c r="K243" s="44">
        <f t="shared" si="70"/>
        <v>636</v>
      </c>
      <c r="L243" s="46">
        <f>IF(K243=636,K243*J243,IF(K243=840,80*636+(J243-80)*840,IF(K243=1455,80*636+20*840+(J243-100)*1455,IF(K243=2681,80*636+20*840+100*1455+(J243-200)*2681,))))</f>
        <v>5088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59"/>
        <v>137910</v>
      </c>
      <c r="V243" s="46">
        <f t="shared" si="67"/>
        <v>0</v>
      </c>
      <c r="W243" s="46">
        <f t="shared" si="68"/>
        <v>137910</v>
      </c>
      <c r="X243" s="135">
        <v>137910</v>
      </c>
      <c r="Y243" s="46">
        <f t="shared" si="62"/>
        <v>0</v>
      </c>
    </row>
    <row r="244" spans="1:25" hidden="1" x14ac:dyDescent="0.25">
      <c r="B244" s="43" t="s">
        <v>44</v>
      </c>
      <c r="C244" s="44">
        <f t="shared" si="63"/>
        <v>24479</v>
      </c>
      <c r="D244" s="44">
        <v>24635</v>
      </c>
      <c r="E244" s="44">
        <f t="shared" si="64"/>
        <v>156</v>
      </c>
      <c r="F244" s="44">
        <v>146</v>
      </c>
      <c r="G244" s="70">
        <f t="shared" si="65"/>
        <v>22776</v>
      </c>
      <c r="H244" s="44">
        <f t="shared" si="66"/>
        <v>3775</v>
      </c>
      <c r="I244" s="44">
        <v>3800</v>
      </c>
      <c r="J244" s="44">
        <f t="shared" si="69"/>
        <v>25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15900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59"/>
        <v>144591</v>
      </c>
      <c r="V244" s="46">
        <f t="shared" si="67"/>
        <v>0</v>
      </c>
      <c r="W244" s="46">
        <f t="shared" si="68"/>
        <v>144591</v>
      </c>
      <c r="X244" s="73">
        <v>144591</v>
      </c>
      <c r="Y244" s="46">
        <f t="shared" si="62"/>
        <v>0</v>
      </c>
    </row>
    <row r="245" spans="1:25" hidden="1" x14ac:dyDescent="0.25">
      <c r="B245" s="43" t="s">
        <v>45</v>
      </c>
      <c r="C245" s="44">
        <f t="shared" si="63"/>
        <v>24635</v>
      </c>
      <c r="D245" s="44">
        <v>24892</v>
      </c>
      <c r="E245" s="44">
        <f t="shared" si="64"/>
        <v>257</v>
      </c>
      <c r="F245" s="44">
        <v>146</v>
      </c>
      <c r="G245" s="70">
        <f t="shared" si="65"/>
        <v>37522</v>
      </c>
      <c r="H245" s="44">
        <f t="shared" si="66"/>
        <v>3800</v>
      </c>
      <c r="I245" s="44">
        <v>3852</v>
      </c>
      <c r="J245" s="44">
        <f t="shared" si="69"/>
        <v>52</v>
      </c>
      <c r="K245" s="44">
        <f>IF(J245&lt;=40,636,IF(AND(J245&gt;=41,J245&lt;=80),840,IF(AND(J245&gt;=81,J245&lt;=100),1455,IF(J245&gt;=101,2681,))))</f>
        <v>840</v>
      </c>
      <c r="L245" s="46">
        <f>IF(K245=636,K245*J245,IF(K245=840,40*636+(J245-40)*840,IF(K245=1455,40*636+40*840+(J245-80)*1455,IF(K245=2681,40*636+40*840+20*1455+(J245-100)*2681,))))</f>
        <v>35520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59"/>
        <v>179021</v>
      </c>
      <c r="V245" s="46">
        <f t="shared" si="67"/>
        <v>0</v>
      </c>
      <c r="W245" s="46">
        <f t="shared" si="68"/>
        <v>179021</v>
      </c>
      <c r="X245" s="135"/>
      <c r="Y245" s="46">
        <f t="shared" si="62"/>
        <v>179021</v>
      </c>
    </row>
    <row r="246" spans="1:25" ht="15.75" hidden="1" thickBot="1" x14ac:dyDescent="0.3">
      <c r="B246" s="83" t="s">
        <v>46</v>
      </c>
      <c r="C246" s="84">
        <f t="shared" si="63"/>
        <v>24892</v>
      </c>
      <c r="D246" s="84">
        <v>25137</v>
      </c>
      <c r="E246" s="84">
        <f t="shared" si="64"/>
        <v>245</v>
      </c>
      <c r="F246" s="84">
        <v>146</v>
      </c>
      <c r="G246" s="35">
        <f t="shared" si="65"/>
        <v>35770</v>
      </c>
      <c r="H246" s="84">
        <f t="shared" si="66"/>
        <v>3852</v>
      </c>
      <c r="I246" s="84">
        <v>3882</v>
      </c>
      <c r="J246" s="84">
        <f t="shared" si="69"/>
        <v>30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19080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59"/>
        <v>160918</v>
      </c>
      <c r="V246" s="36">
        <f t="shared" si="67"/>
        <v>179021</v>
      </c>
      <c r="W246" s="36">
        <f t="shared" si="68"/>
        <v>339939</v>
      </c>
      <c r="X246" s="35">
        <v>339939</v>
      </c>
      <c r="Y246" s="35">
        <f t="shared" si="62"/>
        <v>0</v>
      </c>
    </row>
    <row r="247" spans="1:25" x14ac:dyDescent="0.25">
      <c r="A247">
        <v>2023</v>
      </c>
      <c r="B247" s="43" t="s">
        <v>35</v>
      </c>
      <c r="C247" s="44">
        <f t="shared" ref="C247:C270" si="72">D246</f>
        <v>25137</v>
      </c>
      <c r="D247" s="44">
        <v>25400</v>
      </c>
      <c r="E247" s="44">
        <f t="shared" ref="E247:E270" si="73">D247-C247</f>
        <v>263</v>
      </c>
      <c r="F247" s="44">
        <v>165</v>
      </c>
      <c r="G247" s="70">
        <f t="shared" ref="G247:G270" si="74">E247*F247</f>
        <v>43395</v>
      </c>
      <c r="H247" s="44">
        <f t="shared" ref="H247:H270" si="75">I246</f>
        <v>3882</v>
      </c>
      <c r="I247" s="44">
        <v>3924</v>
      </c>
      <c r="J247" s="44">
        <f t="shared" ref="J247:J270" si="76">I247-H247</f>
        <v>42</v>
      </c>
      <c r="K247" s="44">
        <f>IF(J247&lt;=40,717,IF(AND(J247&gt;=41,J247&lt;=80),948,IF(AND(J247&gt;=81,J247&lt;=100),1641,IF(J247&gt;=101,3024,))))</f>
        <v>948</v>
      </c>
      <c r="L247" s="46">
        <f>IF(K247=717,K247*J247,IF(K247=948,40*717+(J247-40)*948,IF(K247=1641,40*717+40*948+(J247-80)*1641,IF(K247=3024,40*717+40*948+20*1641+(J247-100)*3024,))))</f>
        <v>30576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59"/>
        <v>212320</v>
      </c>
      <c r="V247" s="46">
        <f t="shared" ref="V247:V270" si="77">Y246</f>
        <v>0</v>
      </c>
      <c r="W247" s="46">
        <f t="shared" ref="W247:W270" si="78">U247+V247</f>
        <v>212320</v>
      </c>
      <c r="X247" s="135">
        <v>212230</v>
      </c>
      <c r="Y247" s="46">
        <f t="shared" si="62"/>
        <v>90</v>
      </c>
    </row>
    <row r="248" spans="1:25" x14ac:dyDescent="0.25">
      <c r="B248" s="43" t="s">
        <v>36</v>
      </c>
      <c r="C248" s="44">
        <f t="shared" si="72"/>
        <v>25400</v>
      </c>
      <c r="D248" s="44">
        <v>25777</v>
      </c>
      <c r="E248" s="44">
        <f t="shared" si="73"/>
        <v>377</v>
      </c>
      <c r="F248" s="44">
        <v>165</v>
      </c>
      <c r="G248" s="70">
        <f t="shared" si="74"/>
        <v>62205</v>
      </c>
      <c r="H248" s="44">
        <f t="shared" si="75"/>
        <v>3924</v>
      </c>
      <c r="I248" s="44">
        <v>3958</v>
      </c>
      <c r="J248" s="44">
        <f t="shared" si="76"/>
        <v>34</v>
      </c>
      <c r="K248" s="44">
        <f t="shared" ref="K248:K258" si="79">IF(J248&lt;=40,717,IF(AND(J248&gt;=41,J248&lt;=80),948,IF(AND(J248&gt;=81,J248&lt;=100),1641,IF(J248&gt;=101,3024,))))</f>
        <v>717</v>
      </c>
      <c r="L248" s="46">
        <f t="shared" ref="L248:L258" si="80">IF(K248=717,K248*J248,IF(K248=948,40*717+(J248-40)*948,IF(K248=1641,40*717+40*948+(J248-80)*1641,IF(K248=3024,40*717+40*948+20*1641+(J248-100)*3024,))))</f>
        <v>24378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59"/>
        <v>224999</v>
      </c>
      <c r="V248" s="46">
        <f t="shared" si="77"/>
        <v>90</v>
      </c>
      <c r="W248" s="46">
        <f t="shared" si="78"/>
        <v>225089</v>
      </c>
      <c r="X248" s="135">
        <v>225089</v>
      </c>
      <c r="Y248" s="46">
        <f t="shared" ref="Y248:Y257" si="81">W248-X248</f>
        <v>0</v>
      </c>
    </row>
    <row r="249" spans="1:25" x14ac:dyDescent="0.25">
      <c r="B249" s="43" t="s">
        <v>37</v>
      </c>
      <c r="C249" s="44">
        <f t="shared" si="72"/>
        <v>25777</v>
      </c>
      <c r="D249" s="44">
        <v>26033</v>
      </c>
      <c r="E249" s="44">
        <f t="shared" si="73"/>
        <v>256</v>
      </c>
      <c r="F249" s="44">
        <v>165</v>
      </c>
      <c r="G249" s="70">
        <f t="shared" si="74"/>
        <v>42240</v>
      </c>
      <c r="H249" s="44">
        <f t="shared" si="75"/>
        <v>3958</v>
      </c>
      <c r="I249" s="44">
        <v>3978</v>
      </c>
      <c r="J249" s="44">
        <f t="shared" si="76"/>
        <v>20</v>
      </c>
      <c r="K249" s="44">
        <f t="shared" si="79"/>
        <v>717</v>
      </c>
      <c r="L249" s="46">
        <f t="shared" si="80"/>
        <v>14340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59"/>
        <v>195016</v>
      </c>
      <c r="V249" s="46">
        <f t="shared" si="77"/>
        <v>0</v>
      </c>
      <c r="W249" s="46">
        <f t="shared" si="78"/>
        <v>195016</v>
      </c>
      <c r="X249" s="135">
        <v>195016</v>
      </c>
      <c r="Y249" s="46">
        <f t="shared" si="81"/>
        <v>0</v>
      </c>
    </row>
    <row r="250" spans="1:25" x14ac:dyDescent="0.25">
      <c r="B250" s="43" t="s">
        <v>38</v>
      </c>
      <c r="C250" s="44">
        <f t="shared" si="72"/>
        <v>26033</v>
      </c>
      <c r="D250" s="44">
        <v>26367</v>
      </c>
      <c r="E250" s="44">
        <f t="shared" si="73"/>
        <v>334</v>
      </c>
      <c r="F250" s="44">
        <v>165</v>
      </c>
      <c r="G250" s="70">
        <f t="shared" si="74"/>
        <v>55110</v>
      </c>
      <c r="H250" s="44">
        <f t="shared" si="75"/>
        <v>3978</v>
      </c>
      <c r="I250" s="44">
        <v>4001</v>
      </c>
      <c r="J250" s="44">
        <f t="shared" si="76"/>
        <v>23</v>
      </c>
      <c r="K250" s="44">
        <f t="shared" si="79"/>
        <v>717</v>
      </c>
      <c r="L250" s="46">
        <f t="shared" si="80"/>
        <v>16491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59"/>
        <v>210116</v>
      </c>
      <c r="V250" s="46">
        <f t="shared" si="77"/>
        <v>0</v>
      </c>
      <c r="W250" s="46">
        <f t="shared" si="78"/>
        <v>210116</v>
      </c>
      <c r="X250" s="135"/>
      <c r="Y250" s="46">
        <f t="shared" si="81"/>
        <v>210116</v>
      </c>
    </row>
    <row r="251" spans="1:25" x14ac:dyDescent="0.25">
      <c r="B251" s="43" t="s">
        <v>39</v>
      </c>
      <c r="C251" s="44">
        <f t="shared" si="72"/>
        <v>26367</v>
      </c>
      <c r="D251" s="44">
        <v>26648</v>
      </c>
      <c r="E251" s="44">
        <f t="shared" si="73"/>
        <v>281</v>
      </c>
      <c r="F251" s="44">
        <v>169</v>
      </c>
      <c r="G251" s="70">
        <f t="shared" si="74"/>
        <v>47489</v>
      </c>
      <c r="H251" s="44">
        <f t="shared" si="75"/>
        <v>4001</v>
      </c>
      <c r="I251" s="44">
        <v>4006</v>
      </c>
      <c r="J251" s="44">
        <f t="shared" si="76"/>
        <v>5</v>
      </c>
      <c r="K251" s="44">
        <f t="shared" si="79"/>
        <v>717</v>
      </c>
      <c r="L251" s="46">
        <f t="shared" si="80"/>
        <v>3585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59"/>
        <v>189647</v>
      </c>
      <c r="V251" s="46">
        <f t="shared" si="77"/>
        <v>210116</v>
      </c>
      <c r="W251" s="46">
        <f t="shared" si="78"/>
        <v>399763</v>
      </c>
      <c r="X251" s="70">
        <v>399763</v>
      </c>
      <c r="Y251" s="46">
        <f t="shared" si="81"/>
        <v>0</v>
      </c>
    </row>
    <row r="252" spans="1:25" x14ac:dyDescent="0.25">
      <c r="B252" s="43" t="s">
        <v>40</v>
      </c>
      <c r="C252" s="44">
        <f t="shared" si="72"/>
        <v>26648</v>
      </c>
      <c r="D252" s="44">
        <v>26792</v>
      </c>
      <c r="E252" s="44">
        <f t="shared" si="73"/>
        <v>144</v>
      </c>
      <c r="F252" s="44">
        <v>165</v>
      </c>
      <c r="G252" s="70">
        <f t="shared" si="74"/>
        <v>23760</v>
      </c>
      <c r="H252" s="44">
        <f t="shared" si="75"/>
        <v>4006</v>
      </c>
      <c r="I252" s="44">
        <v>4010</v>
      </c>
      <c r="J252" s="44">
        <f t="shared" si="76"/>
        <v>4</v>
      </c>
      <c r="K252" s="44">
        <f t="shared" si="79"/>
        <v>717</v>
      </c>
      <c r="L252" s="46">
        <f t="shared" si="80"/>
        <v>2868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59"/>
        <v>165218</v>
      </c>
      <c r="V252" s="46">
        <f t="shared" si="77"/>
        <v>0</v>
      </c>
      <c r="W252" s="46">
        <f t="shared" si="78"/>
        <v>165218</v>
      </c>
      <c r="X252" s="135">
        <v>165218</v>
      </c>
      <c r="Y252" s="46">
        <f t="shared" si="81"/>
        <v>0</v>
      </c>
    </row>
    <row r="253" spans="1:25" x14ac:dyDescent="0.25">
      <c r="B253" s="43" t="s">
        <v>41</v>
      </c>
      <c r="C253" s="44">
        <f t="shared" si="72"/>
        <v>26792</v>
      </c>
      <c r="D253" s="44">
        <v>26950</v>
      </c>
      <c r="E253" s="44">
        <f t="shared" si="73"/>
        <v>158</v>
      </c>
      <c r="F253" s="44">
        <v>165</v>
      </c>
      <c r="G253" s="70">
        <f t="shared" si="74"/>
        <v>26070</v>
      </c>
      <c r="H253" s="44">
        <f t="shared" si="75"/>
        <v>4010</v>
      </c>
      <c r="I253" s="44">
        <v>4010</v>
      </c>
      <c r="J253" s="44">
        <f t="shared" si="76"/>
        <v>0</v>
      </c>
      <c r="K253" s="44">
        <f t="shared" si="79"/>
        <v>717</v>
      </c>
      <c r="L253" s="46">
        <f t="shared" si="80"/>
        <v>0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59"/>
        <v>164648</v>
      </c>
      <c r="V253" s="46">
        <f t="shared" si="77"/>
        <v>0</v>
      </c>
      <c r="W253" s="46">
        <f t="shared" si="78"/>
        <v>164648</v>
      </c>
      <c r="X253" s="135">
        <v>164648</v>
      </c>
      <c r="Y253" s="46">
        <f t="shared" si="81"/>
        <v>0</v>
      </c>
    </row>
    <row r="254" spans="1:25" x14ac:dyDescent="0.25">
      <c r="B254" s="43" t="s">
        <v>42</v>
      </c>
      <c r="C254" s="44">
        <f t="shared" si="72"/>
        <v>26950</v>
      </c>
      <c r="D254" s="44">
        <v>27159</v>
      </c>
      <c r="E254" s="44">
        <f t="shared" si="73"/>
        <v>209</v>
      </c>
      <c r="F254" s="44">
        <v>165</v>
      </c>
      <c r="G254" s="70">
        <f t="shared" si="74"/>
        <v>34485</v>
      </c>
      <c r="H254" s="44">
        <f t="shared" si="75"/>
        <v>4010</v>
      </c>
      <c r="I254" s="44">
        <v>4011</v>
      </c>
      <c r="J254" s="44">
        <f t="shared" si="76"/>
        <v>1</v>
      </c>
      <c r="K254" s="44">
        <f t="shared" si="79"/>
        <v>717</v>
      </c>
      <c r="L254" s="46">
        <f t="shared" si="80"/>
        <v>717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59"/>
        <v>173804</v>
      </c>
      <c r="V254" s="46">
        <f t="shared" si="77"/>
        <v>0</v>
      </c>
      <c r="W254" s="46">
        <f t="shared" si="78"/>
        <v>173804</v>
      </c>
      <c r="X254" s="135">
        <v>173804</v>
      </c>
      <c r="Y254" s="46">
        <f t="shared" si="81"/>
        <v>0</v>
      </c>
    </row>
    <row r="255" spans="1:25" x14ac:dyDescent="0.25">
      <c r="B255" s="43" t="s">
        <v>43</v>
      </c>
      <c r="C255" s="44">
        <f t="shared" si="72"/>
        <v>27159</v>
      </c>
      <c r="D255" s="44">
        <v>27462</v>
      </c>
      <c r="E255" s="44">
        <f t="shared" si="73"/>
        <v>303</v>
      </c>
      <c r="F255" s="44">
        <v>165</v>
      </c>
      <c r="G255" s="70">
        <f t="shared" si="74"/>
        <v>49995</v>
      </c>
      <c r="H255" s="44">
        <f t="shared" si="75"/>
        <v>4011</v>
      </c>
      <c r="I255" s="44">
        <v>4024</v>
      </c>
      <c r="J255" s="44">
        <f t="shared" si="76"/>
        <v>13</v>
      </c>
      <c r="K255" s="44">
        <f t="shared" si="79"/>
        <v>717</v>
      </c>
      <c r="L255" s="46">
        <f t="shared" si="80"/>
        <v>9321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59"/>
        <v>197938</v>
      </c>
      <c r="V255" s="46">
        <f t="shared" si="77"/>
        <v>0</v>
      </c>
      <c r="W255" s="46">
        <f t="shared" si="78"/>
        <v>197938</v>
      </c>
      <c r="X255" s="135">
        <v>197938</v>
      </c>
      <c r="Y255" s="46">
        <f t="shared" si="81"/>
        <v>0</v>
      </c>
    </row>
    <row r="256" spans="1:25" x14ac:dyDescent="0.25">
      <c r="B256" s="43" t="s">
        <v>44</v>
      </c>
      <c r="C256" s="44">
        <f t="shared" si="72"/>
        <v>27462</v>
      </c>
      <c r="D256" s="44">
        <v>27701</v>
      </c>
      <c r="E256" s="44">
        <f t="shared" si="73"/>
        <v>239</v>
      </c>
      <c r="F256" s="44">
        <v>165</v>
      </c>
      <c r="G256" s="70">
        <f t="shared" si="74"/>
        <v>39435</v>
      </c>
      <c r="H256" s="44">
        <f t="shared" si="75"/>
        <v>4024</v>
      </c>
      <c r="I256" s="44">
        <v>4100</v>
      </c>
      <c r="J256" s="44">
        <f t="shared" si="76"/>
        <v>76</v>
      </c>
      <c r="K256" s="44">
        <f t="shared" si="79"/>
        <v>948</v>
      </c>
      <c r="L256" s="46">
        <f t="shared" si="80"/>
        <v>62808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59"/>
        <v>240922</v>
      </c>
      <c r="V256" s="46">
        <f t="shared" si="77"/>
        <v>0</v>
      </c>
      <c r="W256" s="46">
        <f t="shared" si="78"/>
        <v>240922</v>
      </c>
      <c r="X256" s="135">
        <v>240922</v>
      </c>
      <c r="Y256" s="46">
        <f t="shared" si="81"/>
        <v>0</v>
      </c>
    </row>
    <row r="257" spans="1:25" x14ac:dyDescent="0.25">
      <c r="B257" s="43" t="s">
        <v>45</v>
      </c>
      <c r="C257" s="44">
        <f t="shared" si="72"/>
        <v>27701</v>
      </c>
      <c r="D257" s="44">
        <v>27912</v>
      </c>
      <c r="E257" s="44">
        <f t="shared" si="73"/>
        <v>211</v>
      </c>
      <c r="F257" s="44">
        <v>165</v>
      </c>
      <c r="G257" s="70">
        <f t="shared" si="74"/>
        <v>34815</v>
      </c>
      <c r="H257" s="44">
        <f t="shared" si="75"/>
        <v>4100</v>
      </c>
      <c r="I257" s="44">
        <v>4124</v>
      </c>
      <c r="J257" s="44">
        <f t="shared" si="76"/>
        <v>24</v>
      </c>
      <c r="K257" s="44">
        <f t="shared" si="79"/>
        <v>717</v>
      </c>
      <c r="L257" s="46">
        <f t="shared" si="80"/>
        <v>17208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59"/>
        <v>190755</v>
      </c>
      <c r="V257" s="46">
        <f t="shared" si="77"/>
        <v>0</v>
      </c>
      <c r="W257" s="46">
        <f t="shared" si="78"/>
        <v>190755</v>
      </c>
      <c r="X257" s="70">
        <v>190755</v>
      </c>
      <c r="Y257" s="46">
        <f t="shared" si="81"/>
        <v>0</v>
      </c>
    </row>
    <row r="258" spans="1:25" ht="15.75" thickBot="1" x14ac:dyDescent="0.3">
      <c r="B258" s="43" t="s">
        <v>46</v>
      </c>
      <c r="C258" s="44">
        <f t="shared" si="72"/>
        <v>27912</v>
      </c>
      <c r="D258" s="44">
        <v>28163</v>
      </c>
      <c r="E258" s="44">
        <f t="shared" si="73"/>
        <v>251</v>
      </c>
      <c r="F258" s="44">
        <v>165</v>
      </c>
      <c r="G258" s="70">
        <f t="shared" si="74"/>
        <v>41415</v>
      </c>
      <c r="H258" s="44">
        <f t="shared" si="75"/>
        <v>4124</v>
      </c>
      <c r="I258" s="44">
        <v>4152</v>
      </c>
      <c r="J258" s="44">
        <f t="shared" si="76"/>
        <v>28</v>
      </c>
      <c r="K258" s="44">
        <f t="shared" si="79"/>
        <v>717</v>
      </c>
      <c r="L258" s="46">
        <f t="shared" si="80"/>
        <v>20076</v>
      </c>
      <c r="M258" s="70">
        <v>4910</v>
      </c>
      <c r="N258" s="70">
        <v>11037</v>
      </c>
      <c r="O258" s="70"/>
      <c r="P258" s="70"/>
      <c r="Q258" s="70"/>
      <c r="R258" s="70"/>
      <c r="S258" s="70">
        <v>122853</v>
      </c>
      <c r="T258" s="70"/>
      <c r="U258" s="70">
        <f t="shared" si="59"/>
        <v>200291</v>
      </c>
      <c r="V258" s="46">
        <f t="shared" si="77"/>
        <v>0</v>
      </c>
      <c r="W258" s="46">
        <f t="shared" si="78"/>
        <v>200291</v>
      </c>
      <c r="X258" s="70"/>
      <c r="Y258" s="241">
        <f t="shared" ref="Y258:Y270" si="82">W258-X258</f>
        <v>200291</v>
      </c>
    </row>
    <row r="259" spans="1:25" ht="15.75" thickBot="1" x14ac:dyDescent="0.3">
      <c r="A259">
        <v>2024</v>
      </c>
      <c r="B259" s="195" t="s">
        <v>35</v>
      </c>
      <c r="C259" s="175">
        <f t="shared" si="72"/>
        <v>28163</v>
      </c>
      <c r="D259" s="175">
        <v>28420</v>
      </c>
      <c r="E259" s="175">
        <f t="shared" si="73"/>
        <v>257</v>
      </c>
      <c r="F259" s="175">
        <v>171</v>
      </c>
      <c r="G259" s="177">
        <f t="shared" si="74"/>
        <v>43947</v>
      </c>
      <c r="H259" s="175">
        <f t="shared" si="75"/>
        <v>4152</v>
      </c>
      <c r="I259" s="175">
        <v>0</v>
      </c>
      <c r="J259" s="175">
        <f t="shared" si="76"/>
        <v>-4152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-3093240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-2899548</v>
      </c>
      <c r="V259" s="176">
        <f t="shared" si="77"/>
        <v>200291</v>
      </c>
      <c r="W259" s="176">
        <f t="shared" si="78"/>
        <v>-2699257</v>
      </c>
      <c r="X259" s="240"/>
      <c r="Y259" s="176">
        <f t="shared" si="82"/>
        <v>-2699257</v>
      </c>
    </row>
    <row r="260" spans="1:25" hidden="1" x14ac:dyDescent="0.25">
      <c r="B260" s="224" t="s">
        <v>36</v>
      </c>
      <c r="C260" s="225">
        <f>D259</f>
        <v>28420</v>
      </c>
      <c r="D260" s="225"/>
      <c r="E260" s="225">
        <f t="shared" si="73"/>
        <v>-28420</v>
      </c>
      <c r="F260" s="225">
        <v>171</v>
      </c>
      <c r="G260" s="223">
        <f t="shared" si="74"/>
        <v>-4859820</v>
      </c>
      <c r="H260" s="225">
        <f t="shared" si="75"/>
        <v>0</v>
      </c>
      <c r="I260" s="225"/>
      <c r="J260" s="225">
        <f t="shared" si="76"/>
        <v>0</v>
      </c>
      <c r="K260" s="225">
        <f t="shared" ref="K260:K270" si="83">IF(J260&lt;=40,745,IF(AND(J260&gt;=41,J260&lt;=80),985,IF(AND(J260&gt;=81,J260&lt;=100),1705,IF(J260&gt;=101,3142,))))</f>
        <v>745</v>
      </c>
      <c r="L260" s="226">
        <f t="shared" ref="L260:L270" si="84">IF(K260=745,K260*J260,IF(K260=985,40*745+(J260-40)*985,IF(K260=1705,40*745+40*985+(J260-80)*1705,IF(K260=3142,40*745+40*985+20*1705+(J260-100)*3142,))))</f>
        <v>0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85">G260+L260+M260+N260++O260+P260+Q260+R260+S260+T260</f>
        <v>-4710075</v>
      </c>
      <c r="V260" s="226">
        <f t="shared" si="77"/>
        <v>-2699257</v>
      </c>
      <c r="W260" s="226">
        <f t="shared" si="78"/>
        <v>-7409332</v>
      </c>
      <c r="X260" s="227"/>
      <c r="Y260" s="226">
        <f t="shared" si="82"/>
        <v>-7409332</v>
      </c>
    </row>
    <row r="261" spans="1:25" hidden="1" x14ac:dyDescent="0.25">
      <c r="B261" s="224" t="s">
        <v>37</v>
      </c>
      <c r="C261" s="225">
        <f t="shared" si="72"/>
        <v>0</v>
      </c>
      <c r="D261" s="225"/>
      <c r="E261" s="225">
        <f t="shared" si="73"/>
        <v>0</v>
      </c>
      <c r="F261" s="225">
        <v>171</v>
      </c>
      <c r="G261" s="223">
        <f t="shared" si="74"/>
        <v>0</v>
      </c>
      <c r="H261" s="225">
        <f t="shared" si="75"/>
        <v>0</v>
      </c>
      <c r="I261" s="225"/>
      <c r="J261" s="225">
        <f t="shared" si="76"/>
        <v>0</v>
      </c>
      <c r="K261" s="225">
        <f t="shared" si="83"/>
        <v>745</v>
      </c>
      <c r="L261" s="226">
        <f t="shared" si="84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85"/>
        <v>149745</v>
      </c>
      <c r="V261" s="226">
        <f t="shared" si="77"/>
        <v>-7409332</v>
      </c>
      <c r="W261" s="226">
        <f t="shared" si="78"/>
        <v>-7259587</v>
      </c>
      <c r="X261" s="227"/>
      <c r="Y261" s="226">
        <f t="shared" si="82"/>
        <v>-7259587</v>
      </c>
    </row>
    <row r="262" spans="1:25" hidden="1" x14ac:dyDescent="0.25">
      <c r="B262" s="224" t="s">
        <v>38</v>
      </c>
      <c r="C262" s="225">
        <f t="shared" si="72"/>
        <v>0</v>
      </c>
      <c r="D262" s="225"/>
      <c r="E262" s="225">
        <f t="shared" si="73"/>
        <v>0</v>
      </c>
      <c r="F262" s="225">
        <v>171</v>
      </c>
      <c r="G262" s="223">
        <f t="shared" si="74"/>
        <v>0</v>
      </c>
      <c r="H262" s="225">
        <f t="shared" si="75"/>
        <v>0</v>
      </c>
      <c r="I262" s="225"/>
      <c r="J262" s="225">
        <f t="shared" si="76"/>
        <v>0</v>
      </c>
      <c r="K262" s="225">
        <f t="shared" si="83"/>
        <v>745</v>
      </c>
      <c r="L262" s="226">
        <f t="shared" si="84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85"/>
        <v>149745</v>
      </c>
      <c r="V262" s="226">
        <f t="shared" si="77"/>
        <v>-7259587</v>
      </c>
      <c r="W262" s="226">
        <f t="shared" si="78"/>
        <v>-7109842</v>
      </c>
      <c r="X262" s="227"/>
      <c r="Y262" s="226">
        <f t="shared" si="82"/>
        <v>-7109842</v>
      </c>
    </row>
    <row r="263" spans="1:25" hidden="1" x14ac:dyDescent="0.25">
      <c r="B263" s="224" t="s">
        <v>39</v>
      </c>
      <c r="C263" s="225">
        <f t="shared" si="72"/>
        <v>0</v>
      </c>
      <c r="D263" s="225"/>
      <c r="E263" s="225">
        <f t="shared" si="73"/>
        <v>0</v>
      </c>
      <c r="F263" s="225">
        <v>171</v>
      </c>
      <c r="G263" s="223">
        <f t="shared" si="74"/>
        <v>0</v>
      </c>
      <c r="H263" s="225">
        <f t="shared" si="75"/>
        <v>0</v>
      </c>
      <c r="I263" s="225"/>
      <c r="J263" s="225">
        <f t="shared" si="76"/>
        <v>0</v>
      </c>
      <c r="K263" s="225">
        <f t="shared" si="83"/>
        <v>745</v>
      </c>
      <c r="L263" s="226">
        <f t="shared" si="84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85"/>
        <v>149745</v>
      </c>
      <c r="V263" s="226">
        <f t="shared" si="77"/>
        <v>-7109842</v>
      </c>
      <c r="W263" s="226">
        <f t="shared" si="78"/>
        <v>-6960097</v>
      </c>
      <c r="X263" s="227"/>
      <c r="Y263" s="226">
        <f t="shared" si="82"/>
        <v>-6960097</v>
      </c>
    </row>
    <row r="264" spans="1:25" hidden="1" x14ac:dyDescent="0.25">
      <c r="B264" s="224" t="s">
        <v>40</v>
      </c>
      <c r="C264" s="225">
        <f t="shared" si="72"/>
        <v>0</v>
      </c>
      <c r="D264" s="225"/>
      <c r="E264" s="225">
        <f t="shared" si="73"/>
        <v>0</v>
      </c>
      <c r="F264" s="225">
        <v>171</v>
      </c>
      <c r="G264" s="223">
        <f t="shared" si="74"/>
        <v>0</v>
      </c>
      <c r="H264" s="225">
        <f t="shared" si="75"/>
        <v>0</v>
      </c>
      <c r="I264" s="225"/>
      <c r="J264" s="225">
        <f t="shared" si="76"/>
        <v>0</v>
      </c>
      <c r="K264" s="225">
        <f t="shared" si="83"/>
        <v>745</v>
      </c>
      <c r="L264" s="226">
        <f t="shared" si="84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85"/>
        <v>149745</v>
      </c>
      <c r="V264" s="226">
        <f t="shared" si="77"/>
        <v>-6960097</v>
      </c>
      <c r="W264" s="226">
        <f t="shared" si="78"/>
        <v>-6810352</v>
      </c>
      <c r="X264" s="227"/>
      <c r="Y264" s="226">
        <f t="shared" si="82"/>
        <v>-6810352</v>
      </c>
    </row>
    <row r="265" spans="1:25" s="199" customFormat="1" hidden="1" x14ac:dyDescent="0.25">
      <c r="A265"/>
      <c r="B265" s="224" t="s">
        <v>41</v>
      </c>
      <c r="C265" s="225">
        <f t="shared" si="72"/>
        <v>0</v>
      </c>
      <c r="D265" s="225"/>
      <c r="E265" s="225">
        <f t="shared" si="73"/>
        <v>0</v>
      </c>
      <c r="F265" s="225">
        <v>171</v>
      </c>
      <c r="G265" s="223">
        <f t="shared" si="74"/>
        <v>0</v>
      </c>
      <c r="H265" s="225">
        <f t="shared" si="75"/>
        <v>0</v>
      </c>
      <c r="I265" s="225"/>
      <c r="J265" s="225">
        <f t="shared" si="76"/>
        <v>0</v>
      </c>
      <c r="K265" s="225">
        <f t="shared" si="83"/>
        <v>745</v>
      </c>
      <c r="L265" s="226">
        <f t="shared" si="84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85"/>
        <v>149745</v>
      </c>
      <c r="V265" s="226">
        <f t="shared" si="77"/>
        <v>-6810352</v>
      </c>
      <c r="W265" s="226">
        <f t="shared" si="78"/>
        <v>-6660607</v>
      </c>
      <c r="X265" s="227"/>
      <c r="Y265" s="226">
        <f t="shared" si="82"/>
        <v>-6660607</v>
      </c>
    </row>
    <row r="266" spans="1:25" hidden="1" x14ac:dyDescent="0.25">
      <c r="B266" s="224" t="s">
        <v>42</v>
      </c>
      <c r="C266" s="225">
        <f t="shared" si="72"/>
        <v>0</v>
      </c>
      <c r="D266" s="225"/>
      <c r="E266" s="225">
        <f t="shared" si="73"/>
        <v>0</v>
      </c>
      <c r="F266" s="225">
        <v>171</v>
      </c>
      <c r="G266" s="223">
        <f t="shared" si="74"/>
        <v>0</v>
      </c>
      <c r="H266" s="225">
        <f t="shared" si="75"/>
        <v>0</v>
      </c>
      <c r="I266" s="225"/>
      <c r="J266" s="225">
        <f t="shared" si="76"/>
        <v>0</v>
      </c>
      <c r="K266" s="225">
        <f t="shared" si="83"/>
        <v>745</v>
      </c>
      <c r="L266" s="226">
        <f t="shared" si="84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85"/>
        <v>149745</v>
      </c>
      <c r="V266" s="226">
        <f t="shared" si="77"/>
        <v>-6660607</v>
      </c>
      <c r="W266" s="226">
        <f t="shared" si="78"/>
        <v>-6510862</v>
      </c>
      <c r="X266" s="227"/>
      <c r="Y266" s="226">
        <f t="shared" si="82"/>
        <v>-6510862</v>
      </c>
    </row>
    <row r="267" spans="1:25" hidden="1" x14ac:dyDescent="0.25">
      <c r="B267" s="224" t="s">
        <v>43</v>
      </c>
      <c r="C267" s="225">
        <f t="shared" si="72"/>
        <v>0</v>
      </c>
      <c r="D267" s="225"/>
      <c r="E267" s="225">
        <f t="shared" si="73"/>
        <v>0</v>
      </c>
      <c r="F267" s="225">
        <v>171</v>
      </c>
      <c r="G267" s="223">
        <f t="shared" si="74"/>
        <v>0</v>
      </c>
      <c r="H267" s="225">
        <f t="shared" si="75"/>
        <v>0</v>
      </c>
      <c r="I267" s="225"/>
      <c r="J267" s="225">
        <f t="shared" si="76"/>
        <v>0</v>
      </c>
      <c r="K267" s="225">
        <f t="shared" si="83"/>
        <v>745</v>
      </c>
      <c r="L267" s="226">
        <f t="shared" si="84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85"/>
        <v>149745</v>
      </c>
      <c r="V267" s="226">
        <f t="shared" si="77"/>
        <v>-6510862</v>
      </c>
      <c r="W267" s="226">
        <f t="shared" si="78"/>
        <v>-6361117</v>
      </c>
      <c r="X267" s="227"/>
      <c r="Y267" s="226">
        <f t="shared" si="82"/>
        <v>-6361117</v>
      </c>
    </row>
    <row r="268" spans="1:25" hidden="1" x14ac:dyDescent="0.25">
      <c r="B268" s="224" t="s">
        <v>44</v>
      </c>
      <c r="C268" s="225">
        <f t="shared" si="72"/>
        <v>0</v>
      </c>
      <c r="D268" s="225"/>
      <c r="E268" s="225">
        <f t="shared" si="73"/>
        <v>0</v>
      </c>
      <c r="F268" s="225">
        <v>171</v>
      </c>
      <c r="G268" s="223">
        <f t="shared" si="74"/>
        <v>0</v>
      </c>
      <c r="H268" s="225">
        <f t="shared" si="75"/>
        <v>0</v>
      </c>
      <c r="I268" s="225"/>
      <c r="J268" s="225">
        <f t="shared" si="76"/>
        <v>0</v>
      </c>
      <c r="K268" s="225">
        <f t="shared" si="83"/>
        <v>745</v>
      </c>
      <c r="L268" s="226">
        <f t="shared" si="84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85"/>
        <v>149745</v>
      </c>
      <c r="V268" s="226">
        <f t="shared" si="77"/>
        <v>-6361117</v>
      </c>
      <c r="W268" s="226">
        <f t="shared" si="78"/>
        <v>-6211372</v>
      </c>
      <c r="X268" s="227"/>
      <c r="Y268" s="226">
        <f t="shared" si="82"/>
        <v>-6211372</v>
      </c>
    </row>
    <row r="269" spans="1:25" ht="15.75" hidden="1" thickBot="1" x14ac:dyDescent="0.3">
      <c r="B269" s="224" t="s">
        <v>45</v>
      </c>
      <c r="C269" s="225">
        <f t="shared" si="72"/>
        <v>0</v>
      </c>
      <c r="D269" s="225"/>
      <c r="E269" s="225">
        <f t="shared" si="73"/>
        <v>0</v>
      </c>
      <c r="F269" s="225">
        <v>171</v>
      </c>
      <c r="G269" s="223">
        <f t="shared" si="74"/>
        <v>0</v>
      </c>
      <c r="H269" s="225">
        <f t="shared" si="75"/>
        <v>0</v>
      </c>
      <c r="I269" s="225"/>
      <c r="J269" s="225">
        <f t="shared" si="76"/>
        <v>0</v>
      </c>
      <c r="K269" s="225">
        <f t="shared" si="83"/>
        <v>745</v>
      </c>
      <c r="L269" s="226">
        <f t="shared" si="84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85"/>
        <v>149745</v>
      </c>
      <c r="V269" s="226">
        <f t="shared" si="77"/>
        <v>-6211372</v>
      </c>
      <c r="W269" s="226">
        <f t="shared" si="78"/>
        <v>-6061627</v>
      </c>
      <c r="X269" s="227"/>
      <c r="Y269" s="226">
        <f t="shared" si="82"/>
        <v>-6061627</v>
      </c>
    </row>
    <row r="270" spans="1:25" ht="15.75" hidden="1" thickBot="1" x14ac:dyDescent="0.3">
      <c r="B270" s="195" t="s">
        <v>46</v>
      </c>
      <c r="C270" s="175">
        <f t="shared" si="72"/>
        <v>0</v>
      </c>
      <c r="D270" s="175"/>
      <c r="E270" s="175">
        <f t="shared" si="73"/>
        <v>0</v>
      </c>
      <c r="F270" s="175">
        <f>F269</f>
        <v>171</v>
      </c>
      <c r="G270" s="177">
        <f t="shared" si="74"/>
        <v>0</v>
      </c>
      <c r="H270" s="175">
        <f t="shared" si="75"/>
        <v>0</v>
      </c>
      <c r="I270" s="175"/>
      <c r="J270" s="175">
        <f t="shared" si="76"/>
        <v>0</v>
      </c>
      <c r="K270" s="225">
        <f t="shared" si="83"/>
        <v>745</v>
      </c>
      <c r="L270" s="226">
        <f t="shared" si="84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85"/>
        <v>149745</v>
      </c>
      <c r="V270" s="176">
        <f t="shared" si="77"/>
        <v>-6061627</v>
      </c>
      <c r="W270" s="176">
        <f t="shared" si="78"/>
        <v>-5911882</v>
      </c>
      <c r="X270" s="177"/>
      <c r="Y270" s="176">
        <f t="shared" si="82"/>
        <v>-5911882</v>
      </c>
    </row>
    <row r="273" spans="8:12" ht="15.75" thickBot="1" x14ac:dyDescent="0.3"/>
    <row r="274" spans="8:12" ht="15.75" thickBot="1" x14ac:dyDescent="0.3">
      <c r="H274" s="262" t="s">
        <v>166</v>
      </c>
      <c r="I274" s="263"/>
      <c r="J274" s="264"/>
      <c r="L274" s="114"/>
    </row>
    <row r="275" spans="8:12" x14ac:dyDescent="0.25">
      <c r="H275" s="204" t="s">
        <v>109</v>
      </c>
      <c r="I275" s="205"/>
      <c r="J275" s="153">
        <v>717</v>
      </c>
    </row>
    <row r="276" spans="8:12" ht="15.75" thickBot="1" x14ac:dyDescent="0.3">
      <c r="H276" s="206" t="s">
        <v>110</v>
      </c>
      <c r="I276" s="207"/>
      <c r="J276" s="154">
        <v>4910</v>
      </c>
    </row>
    <row r="277" spans="8:12" ht="15.75" thickBot="1" x14ac:dyDescent="0.3">
      <c r="H277" s="260" t="s">
        <v>157</v>
      </c>
      <c r="I277" s="265"/>
      <c r="J277" s="261"/>
    </row>
    <row r="278" spans="8:12" ht="15.75" thickBot="1" x14ac:dyDescent="0.3">
      <c r="H278" s="260" t="s">
        <v>111</v>
      </c>
      <c r="I278" s="261"/>
      <c r="J278" s="155" t="s">
        <v>112</v>
      </c>
    </row>
    <row r="279" spans="8:12" x14ac:dyDescent="0.25">
      <c r="H279" s="208">
        <v>1</v>
      </c>
      <c r="I279" s="157">
        <v>40</v>
      </c>
      <c r="J279" s="158">
        <v>717</v>
      </c>
    </row>
    <row r="280" spans="8:12" x14ac:dyDescent="0.25">
      <c r="H280" s="209">
        <v>41</v>
      </c>
      <c r="I280" s="160">
        <v>80</v>
      </c>
      <c r="J280" s="161">
        <v>948</v>
      </c>
    </row>
    <row r="281" spans="8:12" x14ac:dyDescent="0.25">
      <c r="H281" s="210">
        <v>81</v>
      </c>
      <c r="I281" s="163">
        <v>100</v>
      </c>
      <c r="J281" s="161">
        <v>1641</v>
      </c>
    </row>
    <row r="282" spans="8:12" ht="15.75" thickBot="1" x14ac:dyDescent="0.3">
      <c r="H282" s="211">
        <v>101</v>
      </c>
      <c r="I282" s="165" t="s">
        <v>113</v>
      </c>
      <c r="J282" s="166">
        <v>3024</v>
      </c>
    </row>
    <row r="283" spans="8:12" ht="15.75" thickBot="1" x14ac:dyDescent="0.3">
      <c r="H283" s="167"/>
      <c r="I283" s="168"/>
      <c r="J283" s="169"/>
    </row>
  </sheetData>
  <mergeCells count="11">
    <mergeCell ref="H278:I278"/>
    <mergeCell ref="B1:C1"/>
    <mergeCell ref="D1:F1"/>
    <mergeCell ref="B2:C2"/>
    <mergeCell ref="D2:F2"/>
    <mergeCell ref="B3:C3"/>
    <mergeCell ref="AA5:AA6"/>
    <mergeCell ref="S4:W4"/>
    <mergeCell ref="N4:R4"/>
    <mergeCell ref="H274:J274"/>
    <mergeCell ref="H277:J277"/>
  </mergeCells>
  <phoneticPr fontId="17" type="noConversion"/>
  <conditionalFormatting sqref="Y7:Y95 Y97:Y222">
    <cfRule type="cellIs" dxfId="795" priority="132" stopIfTrue="1" operator="lessThan">
      <formula>-0.999999</formula>
    </cfRule>
    <cfRule type="cellIs" dxfId="794" priority="133" stopIfTrue="1" operator="greaterThan">
      <formula>0.9999999</formula>
    </cfRule>
  </conditionalFormatting>
  <conditionalFormatting sqref="J7:J222">
    <cfRule type="cellIs" dxfId="793" priority="131" operator="greaterThan">
      <formula>100</formula>
    </cfRule>
  </conditionalFormatting>
  <conditionalFormatting sqref="X7:X192">
    <cfRule type="cellIs" dxfId="792" priority="130" operator="lessThan">
      <formula>1</formula>
    </cfRule>
  </conditionalFormatting>
  <conditionalFormatting sqref="X194">
    <cfRule type="cellIs" dxfId="791" priority="129" operator="lessThan">
      <formula>1</formula>
    </cfRule>
  </conditionalFormatting>
  <conditionalFormatting sqref="X195">
    <cfRule type="cellIs" dxfId="790" priority="128" operator="lessThan">
      <formula>1</formula>
    </cfRule>
  </conditionalFormatting>
  <conditionalFormatting sqref="X197">
    <cfRule type="cellIs" dxfId="789" priority="127" operator="lessThan">
      <formula>1</formula>
    </cfRule>
  </conditionalFormatting>
  <conditionalFormatting sqref="X199">
    <cfRule type="cellIs" dxfId="788" priority="126" operator="lessThan">
      <formula>1</formula>
    </cfRule>
  </conditionalFormatting>
  <conditionalFormatting sqref="X200">
    <cfRule type="cellIs" dxfId="787" priority="125" operator="lessThan">
      <formula>1</formula>
    </cfRule>
  </conditionalFormatting>
  <conditionalFormatting sqref="X201">
    <cfRule type="cellIs" dxfId="786" priority="124" operator="lessThan">
      <formula>1</formula>
    </cfRule>
  </conditionalFormatting>
  <conditionalFormatting sqref="X202">
    <cfRule type="cellIs" dxfId="785" priority="123" operator="lessThan">
      <formula>1</formula>
    </cfRule>
  </conditionalFormatting>
  <conditionalFormatting sqref="X203">
    <cfRule type="cellIs" dxfId="784" priority="122" operator="lessThan">
      <formula>1</formula>
    </cfRule>
  </conditionalFormatting>
  <conditionalFormatting sqref="X204">
    <cfRule type="cellIs" dxfId="783" priority="121" operator="lessThan">
      <formula>1</formula>
    </cfRule>
  </conditionalFormatting>
  <conditionalFormatting sqref="X205">
    <cfRule type="cellIs" dxfId="782" priority="120" operator="lessThan">
      <formula>1</formula>
    </cfRule>
  </conditionalFormatting>
  <conditionalFormatting sqref="X206">
    <cfRule type="cellIs" dxfId="781" priority="119" operator="lessThan">
      <formula>1</formula>
    </cfRule>
  </conditionalFormatting>
  <conditionalFormatting sqref="X208:X209">
    <cfRule type="cellIs" dxfId="780" priority="118" operator="lessThan">
      <formula>1</formula>
    </cfRule>
  </conditionalFormatting>
  <conditionalFormatting sqref="X210">
    <cfRule type="cellIs" dxfId="779" priority="117" operator="lessThan">
      <formula>1</formula>
    </cfRule>
  </conditionalFormatting>
  <conditionalFormatting sqref="X212">
    <cfRule type="cellIs" dxfId="778" priority="116" operator="lessThan">
      <formula>1</formula>
    </cfRule>
  </conditionalFormatting>
  <conditionalFormatting sqref="X213:X214">
    <cfRule type="cellIs" dxfId="777" priority="115" operator="lessThan">
      <formula>1</formula>
    </cfRule>
  </conditionalFormatting>
  <conditionalFormatting sqref="X215">
    <cfRule type="cellIs" dxfId="776" priority="114" operator="lessThan">
      <formula>1</formula>
    </cfRule>
  </conditionalFormatting>
  <conditionalFormatting sqref="X216">
    <cfRule type="cellIs" dxfId="775" priority="113" operator="lessThan">
      <formula>1</formula>
    </cfRule>
  </conditionalFormatting>
  <conditionalFormatting sqref="X217:X218">
    <cfRule type="cellIs" dxfId="774" priority="112" operator="lessThan">
      <formula>1</formula>
    </cfRule>
  </conditionalFormatting>
  <conditionalFormatting sqref="X220">
    <cfRule type="cellIs" dxfId="773" priority="111" operator="lessThan">
      <formula>1</formula>
    </cfRule>
  </conditionalFormatting>
  <conditionalFormatting sqref="J223:J258">
    <cfRule type="cellIs" dxfId="772" priority="110" operator="greaterThan">
      <formula>100</formula>
    </cfRule>
  </conditionalFormatting>
  <conditionalFormatting sqref="X222">
    <cfRule type="cellIs" dxfId="771" priority="109" operator="lessThan">
      <formula>1</formula>
    </cfRule>
  </conditionalFormatting>
  <conditionalFormatting sqref="Y223">
    <cfRule type="cellIs" dxfId="770" priority="107" stopIfTrue="1" operator="lessThan">
      <formula>-0.999999</formula>
    </cfRule>
    <cfRule type="cellIs" dxfId="769" priority="108" stopIfTrue="1" operator="greaterThan">
      <formula>0.9999999</formula>
    </cfRule>
  </conditionalFormatting>
  <conditionalFormatting sqref="X223">
    <cfRule type="cellIs" dxfId="768" priority="106" operator="lessThan">
      <formula>1</formula>
    </cfRule>
  </conditionalFormatting>
  <conditionalFormatting sqref="Y224">
    <cfRule type="cellIs" dxfId="767" priority="104" stopIfTrue="1" operator="lessThan">
      <formula>-0.999999</formula>
    </cfRule>
    <cfRule type="cellIs" dxfId="766" priority="105" stopIfTrue="1" operator="greaterThan">
      <formula>0.9999999</formula>
    </cfRule>
  </conditionalFormatting>
  <conditionalFormatting sqref="X224">
    <cfRule type="cellIs" dxfId="765" priority="103" operator="lessThan">
      <formula>1</formula>
    </cfRule>
  </conditionalFormatting>
  <conditionalFormatting sqref="Y226">
    <cfRule type="cellIs" dxfId="764" priority="101" stopIfTrue="1" operator="lessThan">
      <formula>-0.999999</formula>
    </cfRule>
    <cfRule type="cellIs" dxfId="763" priority="102" stopIfTrue="1" operator="greaterThan">
      <formula>0.9999999</formula>
    </cfRule>
  </conditionalFormatting>
  <conditionalFormatting sqref="X226">
    <cfRule type="cellIs" dxfId="762" priority="100" operator="lessThan">
      <formula>1</formula>
    </cfRule>
  </conditionalFormatting>
  <conditionalFormatting sqref="Y228">
    <cfRule type="cellIs" dxfId="761" priority="98" stopIfTrue="1" operator="lessThan">
      <formula>-0.999999</formula>
    </cfRule>
    <cfRule type="cellIs" dxfId="760" priority="99" stopIfTrue="1" operator="greaterThan">
      <formula>0.9999999</formula>
    </cfRule>
  </conditionalFormatting>
  <conditionalFormatting sqref="X228">
    <cfRule type="cellIs" dxfId="759" priority="97" operator="lessThan">
      <formula>1</formula>
    </cfRule>
  </conditionalFormatting>
  <conditionalFormatting sqref="Y229">
    <cfRule type="cellIs" dxfId="758" priority="95" stopIfTrue="1" operator="lessThan">
      <formula>-0.999999</formula>
    </cfRule>
    <cfRule type="cellIs" dxfId="757" priority="96" stopIfTrue="1" operator="greaterThan">
      <formula>0.9999999</formula>
    </cfRule>
  </conditionalFormatting>
  <conditionalFormatting sqref="X229">
    <cfRule type="cellIs" dxfId="756" priority="94" operator="lessThan">
      <formula>1</formula>
    </cfRule>
  </conditionalFormatting>
  <conditionalFormatting sqref="Y230">
    <cfRule type="cellIs" dxfId="755" priority="92" stopIfTrue="1" operator="lessThan">
      <formula>-0.999999</formula>
    </cfRule>
    <cfRule type="cellIs" dxfId="754" priority="93" stopIfTrue="1" operator="greaterThan">
      <formula>0.9999999</formula>
    </cfRule>
  </conditionalFormatting>
  <conditionalFormatting sqref="X230">
    <cfRule type="cellIs" dxfId="753" priority="91" operator="lessThan">
      <formula>1</formula>
    </cfRule>
  </conditionalFormatting>
  <conditionalFormatting sqref="Y231">
    <cfRule type="cellIs" dxfId="752" priority="89" stopIfTrue="1" operator="lessThan">
      <formula>-0.999999</formula>
    </cfRule>
    <cfRule type="cellIs" dxfId="751" priority="90" stopIfTrue="1" operator="greaterThan">
      <formula>0.9999999</formula>
    </cfRule>
  </conditionalFormatting>
  <conditionalFormatting sqref="X231">
    <cfRule type="cellIs" dxfId="750" priority="88" operator="lessThan">
      <formula>1</formula>
    </cfRule>
  </conditionalFormatting>
  <conditionalFormatting sqref="Y232">
    <cfRule type="cellIs" dxfId="749" priority="86" stopIfTrue="1" operator="lessThan">
      <formula>-0.999999</formula>
    </cfRule>
    <cfRule type="cellIs" dxfId="748" priority="87" stopIfTrue="1" operator="greaterThan">
      <formula>0.9999999</formula>
    </cfRule>
  </conditionalFormatting>
  <conditionalFormatting sqref="X232">
    <cfRule type="cellIs" dxfId="747" priority="85" operator="lessThan">
      <formula>1</formula>
    </cfRule>
  </conditionalFormatting>
  <conditionalFormatting sqref="Y233">
    <cfRule type="cellIs" dxfId="746" priority="83" stopIfTrue="1" operator="lessThan">
      <formula>-0.999999</formula>
    </cfRule>
    <cfRule type="cellIs" dxfId="745" priority="84" stopIfTrue="1" operator="greaterThan">
      <formula>0.9999999</formula>
    </cfRule>
  </conditionalFormatting>
  <conditionalFormatting sqref="X233">
    <cfRule type="cellIs" dxfId="744" priority="82" operator="lessThan">
      <formula>1</formula>
    </cfRule>
  </conditionalFormatting>
  <conditionalFormatting sqref="Y234">
    <cfRule type="cellIs" dxfId="743" priority="80" stopIfTrue="1" operator="lessThan">
      <formula>-0.999999</formula>
    </cfRule>
    <cfRule type="cellIs" dxfId="742" priority="81" stopIfTrue="1" operator="greaterThan">
      <formula>0.9999999</formula>
    </cfRule>
  </conditionalFormatting>
  <conditionalFormatting sqref="X234">
    <cfRule type="cellIs" dxfId="741" priority="79" operator="lessThan">
      <formula>1</formula>
    </cfRule>
  </conditionalFormatting>
  <conditionalFormatting sqref="X235">
    <cfRule type="cellIs" dxfId="740" priority="76" operator="lessThan">
      <formula>1</formula>
    </cfRule>
  </conditionalFormatting>
  <conditionalFormatting sqref="X236">
    <cfRule type="cellIs" dxfId="739" priority="73" operator="lessThan">
      <formula>1</formula>
    </cfRule>
  </conditionalFormatting>
  <conditionalFormatting sqref="X237">
    <cfRule type="cellIs" dxfId="738" priority="70" operator="lessThan">
      <formula>1</formula>
    </cfRule>
  </conditionalFormatting>
  <conditionalFormatting sqref="X238">
    <cfRule type="cellIs" dxfId="737" priority="67" operator="lessThan">
      <formula>1</formula>
    </cfRule>
  </conditionalFormatting>
  <conditionalFormatting sqref="X239">
    <cfRule type="cellIs" dxfId="736" priority="64" operator="lessThan">
      <formula>1</formula>
    </cfRule>
  </conditionalFormatting>
  <conditionalFormatting sqref="X240">
    <cfRule type="cellIs" dxfId="735" priority="61" operator="lessThan">
      <formula>1</formula>
    </cfRule>
  </conditionalFormatting>
  <conditionalFormatting sqref="Y235:Y240">
    <cfRule type="cellIs" dxfId="734" priority="59" stopIfTrue="1" operator="lessThan">
      <formula>-0.999999</formula>
    </cfRule>
    <cfRule type="cellIs" dxfId="733" priority="60" stopIfTrue="1" operator="greaterThan">
      <formula>0.9999999</formula>
    </cfRule>
  </conditionalFormatting>
  <conditionalFormatting sqref="Y241">
    <cfRule type="cellIs" dxfId="732" priority="57" stopIfTrue="1" operator="lessThan">
      <formula>-0.999999</formula>
    </cfRule>
    <cfRule type="cellIs" dxfId="731" priority="58" stopIfTrue="1" operator="greaterThan">
      <formula>0.9999999</formula>
    </cfRule>
  </conditionalFormatting>
  <conditionalFormatting sqref="X241">
    <cfRule type="cellIs" dxfId="730" priority="56" operator="lessThan">
      <formula>1</formula>
    </cfRule>
  </conditionalFormatting>
  <conditionalFormatting sqref="Y242">
    <cfRule type="cellIs" dxfId="729" priority="54" stopIfTrue="1" operator="lessThan">
      <formula>-0.999999</formula>
    </cfRule>
    <cfRule type="cellIs" dxfId="728" priority="55" stopIfTrue="1" operator="greaterThan">
      <formula>0.9999999</formula>
    </cfRule>
  </conditionalFormatting>
  <conditionalFormatting sqref="X242">
    <cfRule type="cellIs" dxfId="727" priority="53" operator="lessThan">
      <formula>1</formula>
    </cfRule>
  </conditionalFormatting>
  <conditionalFormatting sqref="Y243">
    <cfRule type="cellIs" dxfId="726" priority="51" stopIfTrue="1" operator="lessThan">
      <formula>-0.999999</formula>
    </cfRule>
    <cfRule type="cellIs" dxfId="725" priority="52" stopIfTrue="1" operator="greaterThan">
      <formula>0.9999999</formula>
    </cfRule>
  </conditionalFormatting>
  <conditionalFormatting sqref="X243">
    <cfRule type="cellIs" dxfId="724" priority="50" operator="lessThan">
      <formula>1</formula>
    </cfRule>
  </conditionalFormatting>
  <conditionalFormatting sqref="Y244">
    <cfRule type="cellIs" dxfId="723" priority="48" stopIfTrue="1" operator="lessThan">
      <formula>-0.999999</formula>
    </cfRule>
    <cfRule type="cellIs" dxfId="722" priority="49" stopIfTrue="1" operator="greaterThan">
      <formula>0.9999999</formula>
    </cfRule>
  </conditionalFormatting>
  <conditionalFormatting sqref="X244">
    <cfRule type="cellIs" dxfId="721" priority="47" operator="lessThan">
      <formula>1</formula>
    </cfRule>
  </conditionalFormatting>
  <conditionalFormatting sqref="Y245">
    <cfRule type="cellIs" dxfId="720" priority="45" stopIfTrue="1" operator="lessThan">
      <formula>-0.999999</formula>
    </cfRule>
    <cfRule type="cellIs" dxfId="719" priority="46" stopIfTrue="1" operator="greaterThan">
      <formula>0.9999999</formula>
    </cfRule>
  </conditionalFormatting>
  <conditionalFormatting sqref="X245">
    <cfRule type="cellIs" dxfId="718" priority="44" operator="lessThan">
      <formula>1</formula>
    </cfRule>
  </conditionalFormatting>
  <conditionalFormatting sqref="Y247">
    <cfRule type="cellIs" dxfId="717" priority="42" stopIfTrue="1" operator="lessThan">
      <formula>-0.999999</formula>
    </cfRule>
    <cfRule type="cellIs" dxfId="716" priority="43" stopIfTrue="1" operator="greaterThan">
      <formula>0.9999999</formula>
    </cfRule>
  </conditionalFormatting>
  <conditionalFormatting sqref="X247">
    <cfRule type="cellIs" dxfId="715" priority="41" operator="lessThan">
      <formula>1</formula>
    </cfRule>
  </conditionalFormatting>
  <conditionalFormatting sqref="Y248">
    <cfRule type="cellIs" dxfId="714" priority="39" stopIfTrue="1" operator="lessThan">
      <formula>-0.999999</formula>
    </cfRule>
    <cfRule type="cellIs" dxfId="713" priority="40" stopIfTrue="1" operator="greaterThan">
      <formula>0.9999999</formula>
    </cfRule>
  </conditionalFormatting>
  <conditionalFormatting sqref="X248">
    <cfRule type="cellIs" dxfId="712" priority="38" operator="lessThan">
      <formula>1</formula>
    </cfRule>
  </conditionalFormatting>
  <conditionalFormatting sqref="Y249">
    <cfRule type="cellIs" dxfId="711" priority="36" stopIfTrue="1" operator="lessThan">
      <formula>-0.999999</formula>
    </cfRule>
    <cfRule type="cellIs" dxfId="710" priority="37" stopIfTrue="1" operator="greaterThan">
      <formula>0.9999999</formula>
    </cfRule>
  </conditionalFormatting>
  <conditionalFormatting sqref="X249">
    <cfRule type="cellIs" dxfId="709" priority="35" operator="lessThan">
      <formula>1</formula>
    </cfRule>
  </conditionalFormatting>
  <conditionalFormatting sqref="Y250:Y257">
    <cfRule type="cellIs" dxfId="708" priority="33" stopIfTrue="1" operator="lessThan">
      <formula>-0.999999</formula>
    </cfRule>
    <cfRule type="cellIs" dxfId="707" priority="34" stopIfTrue="1" operator="greaterThan">
      <formula>0.9999999</formula>
    </cfRule>
  </conditionalFormatting>
  <conditionalFormatting sqref="X250">
    <cfRule type="cellIs" dxfId="706" priority="32" operator="lessThan">
      <formula>1</formula>
    </cfRule>
  </conditionalFormatting>
  <conditionalFormatting sqref="X252">
    <cfRule type="cellIs" dxfId="705" priority="29" operator="lessThan">
      <formula>1</formula>
    </cfRule>
  </conditionalFormatting>
  <conditionalFormatting sqref="X253">
    <cfRule type="cellIs" dxfId="704" priority="26" operator="lessThan">
      <formula>1</formula>
    </cfRule>
  </conditionalFormatting>
  <conditionalFormatting sqref="X253">
    <cfRule type="cellIs" dxfId="703" priority="25" operator="lessThan">
      <formula>1</formula>
    </cfRule>
  </conditionalFormatting>
  <conditionalFormatting sqref="X254">
    <cfRule type="cellIs" dxfId="702" priority="22" operator="lessThan">
      <formula>1</formula>
    </cfRule>
  </conditionalFormatting>
  <conditionalFormatting sqref="X255">
    <cfRule type="cellIs" dxfId="701" priority="19" operator="lessThan">
      <formula>1</formula>
    </cfRule>
  </conditionalFormatting>
  <conditionalFormatting sqref="X256">
    <cfRule type="cellIs" dxfId="700" priority="16" operator="lessThan">
      <formula>1</formula>
    </cfRule>
  </conditionalFormatting>
  <conditionalFormatting sqref="J259:J270">
    <cfRule type="cellIs" dxfId="699" priority="15" operator="greaterThan">
      <formula>100</formula>
    </cfRule>
  </conditionalFormatting>
  <conditionalFormatting sqref="Y259:Y263">
    <cfRule type="cellIs" dxfId="698" priority="13" stopIfTrue="1" operator="lessThan">
      <formula>-0.999999</formula>
    </cfRule>
    <cfRule type="cellIs" dxfId="697" priority="14" stopIfTrue="1" operator="greaterThan">
      <formula>0.9999999</formula>
    </cfRule>
  </conditionalFormatting>
  <conditionalFormatting sqref="X259:X269">
    <cfRule type="cellIs" dxfId="696" priority="12" operator="lessThan">
      <formula>1</formula>
    </cfRule>
  </conditionalFormatting>
  <conditionalFormatting sqref="X259:X269">
    <cfRule type="cellIs" dxfId="695" priority="11" operator="lessThan">
      <formula>1</formula>
    </cfRule>
  </conditionalFormatting>
  <conditionalFormatting sqref="Y264">
    <cfRule type="cellIs" dxfId="694" priority="9" stopIfTrue="1" operator="lessThan">
      <formula>-0.999999</formula>
    </cfRule>
    <cfRule type="cellIs" dxfId="693" priority="10" stopIfTrue="1" operator="greaterThan">
      <formula>0.9999999</formula>
    </cfRule>
  </conditionalFormatting>
  <conditionalFormatting sqref="Y265">
    <cfRule type="cellIs" dxfId="692" priority="7" stopIfTrue="1" operator="lessThan">
      <formula>-0.999999</formula>
    </cfRule>
    <cfRule type="cellIs" dxfId="691" priority="8" stopIfTrue="1" operator="greaterThan">
      <formula>0.9999999</formula>
    </cfRule>
  </conditionalFormatting>
  <conditionalFormatting sqref="Y266">
    <cfRule type="cellIs" dxfId="690" priority="5" stopIfTrue="1" operator="lessThan">
      <formula>-0.999999</formula>
    </cfRule>
    <cfRule type="cellIs" dxfId="689" priority="6" stopIfTrue="1" operator="greaterThan">
      <formula>0.9999999</formula>
    </cfRule>
  </conditionalFormatting>
  <conditionalFormatting sqref="Y267:Y269">
    <cfRule type="cellIs" dxfId="688" priority="3" stopIfTrue="1" operator="lessThan">
      <formula>-0.999999</formula>
    </cfRule>
    <cfRule type="cellIs" dxfId="687" priority="4" stopIfTrue="1" operator="greaterThan">
      <formula>0.9999999</formula>
    </cfRule>
  </conditionalFormatting>
  <conditionalFormatting sqref="Y258">
    <cfRule type="cellIs" dxfId="686" priority="1" stopIfTrue="1" operator="lessThan">
      <formula>-0.999999</formula>
    </cfRule>
    <cfRule type="cellIs" dxfId="685" priority="2" stopIfTrue="1" operator="greaterThan">
      <formula>0.9999999</formula>
    </cfRule>
  </conditionalFormatting>
  <pageMargins left="0.7" right="0.7" top="0.75" bottom="0.75" header="0.3" footer="0.3"/>
  <pageSetup orientation="portrait" horizontalDpi="4294967293" verticalDpi="4294967293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20"/>
  <dimension ref="A1:AA283"/>
  <sheetViews>
    <sheetView tabSelected="1" zoomScaleNormal="100" workbookViewId="0">
      <selection activeCell="W276" sqref="W276"/>
    </sheetView>
  </sheetViews>
  <sheetFormatPr baseColWidth="10" defaultRowHeight="15" x14ac:dyDescent="0.25"/>
  <cols>
    <col min="1" max="1" width="10.7109375" bestFit="1" customWidth="1"/>
    <col min="5" max="5" width="9.42578125" bestFit="1" customWidth="1"/>
    <col min="6" max="6" width="10.28515625" bestFit="1" customWidth="1"/>
    <col min="7" max="7" width="11.85546875" bestFit="1" customWidth="1"/>
    <col min="11" max="11" width="6.7109375" bestFit="1" customWidth="1"/>
    <col min="12" max="12" width="11.85546875" bestFit="1" customWidth="1"/>
    <col min="13" max="14" width="11.5703125" bestFit="1" customWidth="1"/>
    <col min="15" max="15" width="9.28515625" bestFit="1" customWidth="1"/>
    <col min="16" max="16" width="14.28515625" customWidth="1"/>
    <col min="17" max="17" width="11.85546875" bestFit="1" customWidth="1"/>
    <col min="18" max="18" width="7.140625" hidden="1" customWidth="1"/>
    <col min="19" max="19" width="11.85546875" bestFit="1" customWidth="1"/>
    <col min="20" max="20" width="11.42578125" customWidth="1"/>
    <col min="21" max="21" width="13.42578125" customWidth="1"/>
    <col min="22" max="22" width="12.85546875" bestFit="1" customWidth="1"/>
    <col min="23" max="23" width="12.42578125" customWidth="1"/>
    <col min="24" max="26" width="13.42578125" customWidth="1"/>
    <col min="27" max="27" width="0" hidden="1" customWidth="1"/>
  </cols>
  <sheetData>
    <row r="1" spans="1:27" x14ac:dyDescent="0.25">
      <c r="B1" s="266" t="s">
        <v>0</v>
      </c>
      <c r="C1" s="266"/>
      <c r="D1" s="267">
        <v>21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141</v>
      </c>
      <c r="B3" s="269" t="s">
        <v>2</v>
      </c>
      <c r="C3" s="269"/>
      <c r="D3" s="145" t="s">
        <v>62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7.25" hidden="1" customHeight="1" thickBot="1" x14ac:dyDescent="0.3">
      <c r="B96" s="19" t="s">
        <v>40</v>
      </c>
      <c r="C96" s="20">
        <v>333</v>
      </c>
      <c r="D96" s="20">
        <v>333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20">
        <v>0</v>
      </c>
      <c r="W96" s="20">
        <v>0</v>
      </c>
      <c r="X96" s="20">
        <v>0</v>
      </c>
      <c r="Y96" s="20">
        <v>0</v>
      </c>
      <c r="AA96">
        <f t="shared" si="10"/>
        <v>0</v>
      </c>
    </row>
    <row r="97" spans="1:27" ht="25.5" hidden="1" customHeight="1" thickBot="1" x14ac:dyDescent="0.3">
      <c r="A97" s="18"/>
      <c r="B97" s="19" t="s">
        <v>41</v>
      </c>
      <c r="C97" s="20">
        <v>333</v>
      </c>
      <c r="D97" s="20">
        <v>333</v>
      </c>
      <c r="E97" s="20">
        <v>0</v>
      </c>
      <c r="F97" s="20">
        <v>146</v>
      </c>
      <c r="G97" s="20">
        <v>0</v>
      </c>
      <c r="H97" s="20">
        <v>696</v>
      </c>
      <c r="I97" s="20">
        <v>696</v>
      </c>
      <c r="J97" s="20">
        <v>0</v>
      </c>
      <c r="K97" s="20">
        <v>360</v>
      </c>
      <c r="L97" s="20">
        <v>0</v>
      </c>
      <c r="M97" s="20">
        <v>0</v>
      </c>
      <c r="N97" s="20"/>
      <c r="O97" s="21"/>
      <c r="P97" s="21"/>
      <c r="Q97" s="20">
        <v>0</v>
      </c>
      <c r="R97" s="20">
        <v>0</v>
      </c>
      <c r="S97" s="20">
        <v>55000</v>
      </c>
      <c r="T97" s="20"/>
      <c r="U97" s="20">
        <f t="shared" ref="U97:U128" si="11">G97+L97+M97+R97+S97+N97+Q97+T97</f>
        <v>55000</v>
      </c>
      <c r="V97" s="21">
        <v>0</v>
      </c>
      <c r="W97" s="21">
        <f t="shared" si="7"/>
        <v>55000</v>
      </c>
      <c r="X97" s="20">
        <v>55000</v>
      </c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>
        <v>333</v>
      </c>
      <c r="D98" s="20">
        <v>333</v>
      </c>
      <c r="E98" s="20">
        <v>0</v>
      </c>
      <c r="F98" s="20">
        <v>146</v>
      </c>
      <c r="G98" s="20">
        <v>0</v>
      </c>
      <c r="H98" s="20">
        <v>696</v>
      </c>
      <c r="I98" s="20">
        <v>696</v>
      </c>
      <c r="J98" s="20">
        <v>0</v>
      </c>
      <c r="K98" s="20">
        <v>360</v>
      </c>
      <c r="L98" s="20">
        <v>0</v>
      </c>
      <c r="M98" s="20">
        <v>0</v>
      </c>
      <c r="N98" s="20"/>
      <c r="O98" s="21"/>
      <c r="P98" s="21"/>
      <c r="Q98" s="20">
        <v>0</v>
      </c>
      <c r="R98" s="20">
        <v>0</v>
      </c>
      <c r="S98" s="20">
        <v>55000</v>
      </c>
      <c r="T98" s="20">
        <v>0</v>
      </c>
      <c r="U98" s="20">
        <f t="shared" si="11"/>
        <v>55000</v>
      </c>
      <c r="V98" s="21">
        <v>0</v>
      </c>
      <c r="W98" s="21">
        <f t="shared" si="7"/>
        <v>55000</v>
      </c>
      <c r="X98" s="20">
        <v>55000</v>
      </c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333</v>
      </c>
      <c r="D99" s="20">
        <v>333</v>
      </c>
      <c r="E99" s="20">
        <v>0</v>
      </c>
      <c r="F99" s="20">
        <v>146</v>
      </c>
      <c r="G99" s="20">
        <v>0</v>
      </c>
      <c r="H99" s="20">
        <v>696</v>
      </c>
      <c r="I99" s="20">
        <v>715</v>
      </c>
      <c r="J99" s="20">
        <v>19</v>
      </c>
      <c r="K99" s="20">
        <v>360</v>
      </c>
      <c r="L99" s="20">
        <v>6840</v>
      </c>
      <c r="M99" s="20">
        <v>0</v>
      </c>
      <c r="N99" s="20"/>
      <c r="O99" s="21"/>
      <c r="P99" s="21"/>
      <c r="Q99" s="20">
        <v>0</v>
      </c>
      <c r="R99" s="20">
        <v>0</v>
      </c>
      <c r="S99" s="20">
        <v>55000</v>
      </c>
      <c r="T99" s="20"/>
      <c r="U99" s="20">
        <f t="shared" si="11"/>
        <v>61840</v>
      </c>
      <c r="V99" s="21">
        <v>0</v>
      </c>
      <c r="W99" s="21">
        <f t="shared" si="7"/>
        <v>61840</v>
      </c>
      <c r="X99" s="20">
        <v>61840</v>
      </c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333</v>
      </c>
      <c r="D100" s="20">
        <v>374</v>
      </c>
      <c r="E100" s="20">
        <v>41</v>
      </c>
      <c r="F100" s="20">
        <v>146</v>
      </c>
      <c r="G100" s="20">
        <v>5986</v>
      </c>
      <c r="H100" s="20">
        <v>715</v>
      </c>
      <c r="I100" s="20">
        <v>979</v>
      </c>
      <c r="J100" s="20">
        <v>264</v>
      </c>
      <c r="K100" s="20">
        <v>0</v>
      </c>
      <c r="L100" s="20">
        <v>127080</v>
      </c>
      <c r="M100" s="20">
        <v>0</v>
      </c>
      <c r="N100" s="20"/>
      <c r="O100" s="21"/>
      <c r="P100" s="21"/>
      <c r="Q100" s="20">
        <v>0</v>
      </c>
      <c r="R100" s="20">
        <v>0</v>
      </c>
      <c r="S100" s="20">
        <v>55000</v>
      </c>
      <c r="T100" s="20"/>
      <c r="U100" s="20">
        <f t="shared" si="11"/>
        <v>188066</v>
      </c>
      <c r="V100" s="21">
        <v>0</v>
      </c>
      <c r="W100" s="21">
        <f t="shared" si="7"/>
        <v>188066</v>
      </c>
      <c r="X100" s="20">
        <v>188066</v>
      </c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374</v>
      </c>
      <c r="D101" s="20">
        <v>397</v>
      </c>
      <c r="E101" s="20">
        <v>23</v>
      </c>
      <c r="F101" s="20">
        <v>146</v>
      </c>
      <c r="G101" s="20">
        <v>3358</v>
      </c>
      <c r="H101" s="20">
        <v>979</v>
      </c>
      <c r="I101" s="20">
        <v>1063</v>
      </c>
      <c r="J101" s="20">
        <v>84</v>
      </c>
      <c r="K101" s="20">
        <v>360</v>
      </c>
      <c r="L101" s="20">
        <v>30240</v>
      </c>
      <c r="M101" s="20">
        <v>0</v>
      </c>
      <c r="N101" s="20"/>
      <c r="O101" s="21"/>
      <c r="P101" s="21"/>
      <c r="Q101" s="20">
        <v>0</v>
      </c>
      <c r="R101" s="20">
        <v>0</v>
      </c>
      <c r="S101" s="20">
        <v>55000</v>
      </c>
      <c r="T101" s="20"/>
      <c r="U101" s="20">
        <f t="shared" si="11"/>
        <v>88598</v>
      </c>
      <c r="V101" s="21">
        <v>0</v>
      </c>
      <c r="W101" s="21">
        <f t="shared" si="7"/>
        <v>88598</v>
      </c>
      <c r="X101" s="20">
        <v>88598</v>
      </c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>
        <v>397</v>
      </c>
      <c r="D102" s="20">
        <v>412</v>
      </c>
      <c r="E102" s="20">
        <v>15</v>
      </c>
      <c r="F102" s="20">
        <v>146</v>
      </c>
      <c r="G102" s="20">
        <v>2190</v>
      </c>
      <c r="H102" s="20">
        <v>1442</v>
      </c>
      <c r="I102" s="20">
        <v>1594</v>
      </c>
      <c r="J102" s="20">
        <v>152</v>
      </c>
      <c r="K102" s="20">
        <v>360</v>
      </c>
      <c r="L102" s="20">
        <v>54720</v>
      </c>
      <c r="M102" s="20">
        <v>0</v>
      </c>
      <c r="N102" s="20"/>
      <c r="O102" s="21"/>
      <c r="P102" s="21"/>
      <c r="Q102" s="20">
        <v>0</v>
      </c>
      <c r="R102" s="20">
        <v>0</v>
      </c>
      <c r="S102" s="20">
        <v>55000</v>
      </c>
      <c r="T102" s="20"/>
      <c r="U102" s="20">
        <f t="shared" si="11"/>
        <v>111910</v>
      </c>
      <c r="V102" s="21">
        <f t="shared" si="9"/>
        <v>0</v>
      </c>
      <c r="W102" s="21">
        <f t="shared" si="7"/>
        <v>111910</v>
      </c>
      <c r="X102" s="20">
        <v>111910</v>
      </c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412</v>
      </c>
      <c r="D103" s="20">
        <v>412</v>
      </c>
      <c r="E103" s="20">
        <v>0</v>
      </c>
      <c r="F103" s="20">
        <v>0</v>
      </c>
      <c r="G103" s="20">
        <v>0</v>
      </c>
      <c r="H103" s="20">
        <v>1594</v>
      </c>
      <c r="I103" s="20">
        <v>1703</v>
      </c>
      <c r="J103" s="20">
        <v>109</v>
      </c>
      <c r="K103" s="20">
        <v>360</v>
      </c>
      <c r="L103" s="20">
        <v>39240</v>
      </c>
      <c r="M103" s="20">
        <v>0</v>
      </c>
      <c r="N103" s="20"/>
      <c r="O103" s="21"/>
      <c r="P103" s="21"/>
      <c r="Q103" s="20">
        <v>0</v>
      </c>
      <c r="R103" s="20">
        <v>0</v>
      </c>
      <c r="S103" s="20">
        <v>56650</v>
      </c>
      <c r="T103" s="20"/>
      <c r="U103" s="20">
        <f t="shared" si="11"/>
        <v>95890</v>
      </c>
      <c r="V103" s="21">
        <f t="shared" si="9"/>
        <v>0</v>
      </c>
      <c r="W103" s="21">
        <f t="shared" si="7"/>
        <v>95890</v>
      </c>
      <c r="X103" s="20">
        <v>95890</v>
      </c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412</v>
      </c>
      <c r="D104" s="20">
        <v>412</v>
      </c>
      <c r="E104" s="20">
        <v>0</v>
      </c>
      <c r="F104" s="20">
        <v>0</v>
      </c>
      <c r="G104" s="20">
        <v>0</v>
      </c>
      <c r="H104" s="20">
        <v>1703</v>
      </c>
      <c r="I104" s="20">
        <v>1808</v>
      </c>
      <c r="J104" s="20">
        <v>105</v>
      </c>
      <c r="K104" s="20">
        <v>360</v>
      </c>
      <c r="L104" s="20">
        <v>37800</v>
      </c>
      <c r="M104" s="20">
        <v>0</v>
      </c>
      <c r="N104" s="20"/>
      <c r="O104" s="21"/>
      <c r="P104" s="21"/>
      <c r="Q104" s="20">
        <v>0</v>
      </c>
      <c r="R104" s="20">
        <v>0</v>
      </c>
      <c r="S104" s="20">
        <v>56650</v>
      </c>
      <c r="T104" s="20"/>
      <c r="U104" s="20">
        <f t="shared" si="11"/>
        <v>94450</v>
      </c>
      <c r="V104" s="21">
        <f t="shared" si="9"/>
        <v>0</v>
      </c>
      <c r="W104" s="21">
        <f t="shared" si="7"/>
        <v>94450</v>
      </c>
      <c r="X104" s="20">
        <v>94450</v>
      </c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412</v>
      </c>
      <c r="D105" s="20">
        <v>412</v>
      </c>
      <c r="E105" s="20">
        <v>0</v>
      </c>
      <c r="F105" s="20">
        <v>0</v>
      </c>
      <c r="G105" s="20">
        <v>0</v>
      </c>
      <c r="H105" s="20">
        <v>1808</v>
      </c>
      <c r="I105" s="20">
        <v>1951</v>
      </c>
      <c r="J105" s="20">
        <v>143</v>
      </c>
      <c r="K105" s="20">
        <v>360</v>
      </c>
      <c r="L105" s="20">
        <v>51480</v>
      </c>
      <c r="M105" s="20">
        <v>0</v>
      </c>
      <c r="N105" s="20"/>
      <c r="O105" s="21"/>
      <c r="P105" s="21"/>
      <c r="Q105" s="20">
        <v>0</v>
      </c>
      <c r="R105" s="20">
        <v>0</v>
      </c>
      <c r="S105" s="20">
        <v>56650</v>
      </c>
      <c r="T105" s="20"/>
      <c r="U105" s="20">
        <f t="shared" si="11"/>
        <v>108130</v>
      </c>
      <c r="V105" s="21">
        <f t="shared" si="9"/>
        <v>0</v>
      </c>
      <c r="W105" s="21">
        <f t="shared" si="7"/>
        <v>108130</v>
      </c>
      <c r="X105" s="20">
        <v>108130</v>
      </c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412</v>
      </c>
      <c r="D106" s="20">
        <v>412</v>
      </c>
      <c r="E106" s="20">
        <v>0</v>
      </c>
      <c r="F106" s="20">
        <v>0</v>
      </c>
      <c r="G106" s="20">
        <v>0</v>
      </c>
      <c r="H106" s="20">
        <v>1951</v>
      </c>
      <c r="I106" s="20">
        <v>2020</v>
      </c>
      <c r="J106" s="20">
        <v>69</v>
      </c>
      <c r="K106" s="20">
        <v>360</v>
      </c>
      <c r="L106" s="20">
        <v>24840</v>
      </c>
      <c r="M106" s="20">
        <v>0</v>
      </c>
      <c r="N106" s="20"/>
      <c r="O106" s="21"/>
      <c r="P106" s="21"/>
      <c r="Q106" s="20">
        <v>0</v>
      </c>
      <c r="R106" s="20">
        <v>0</v>
      </c>
      <c r="S106" s="20">
        <v>56650</v>
      </c>
      <c r="T106" s="20"/>
      <c r="U106" s="20">
        <f t="shared" si="11"/>
        <v>81490</v>
      </c>
      <c r="V106" s="21">
        <f t="shared" si="9"/>
        <v>0</v>
      </c>
      <c r="W106" s="21">
        <f t="shared" si="7"/>
        <v>81490</v>
      </c>
      <c r="X106" s="20">
        <v>81490</v>
      </c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>
        <v>412</v>
      </c>
      <c r="D107" s="20">
        <v>413</v>
      </c>
      <c r="E107" s="20">
        <v>1</v>
      </c>
      <c r="F107" s="20">
        <v>146</v>
      </c>
      <c r="G107" s="20">
        <v>146</v>
      </c>
      <c r="H107" s="20">
        <v>2020</v>
      </c>
      <c r="I107" s="20">
        <v>2106</v>
      </c>
      <c r="J107" s="20">
        <v>86</v>
      </c>
      <c r="K107" s="20">
        <v>360</v>
      </c>
      <c r="L107" s="20">
        <v>30960</v>
      </c>
      <c r="M107" s="20">
        <v>0</v>
      </c>
      <c r="N107" s="20"/>
      <c r="O107" s="21"/>
      <c r="P107" s="21"/>
      <c r="Q107" s="20">
        <v>0</v>
      </c>
      <c r="R107" s="20">
        <v>0</v>
      </c>
      <c r="S107" s="20">
        <v>56650</v>
      </c>
      <c r="T107" s="20"/>
      <c r="U107" s="20">
        <f t="shared" si="11"/>
        <v>87756</v>
      </c>
      <c r="V107" s="21">
        <f t="shared" si="9"/>
        <v>0</v>
      </c>
      <c r="W107" s="21">
        <f t="shared" si="7"/>
        <v>87756</v>
      </c>
      <c r="X107" s="20">
        <v>87756</v>
      </c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413</v>
      </c>
      <c r="D108" s="20">
        <v>413</v>
      </c>
      <c r="E108" s="20">
        <v>0</v>
      </c>
      <c r="F108" s="20">
        <v>0</v>
      </c>
      <c r="G108" s="20">
        <v>0</v>
      </c>
      <c r="H108" s="20">
        <v>2106</v>
      </c>
      <c r="I108" s="20">
        <v>2185</v>
      </c>
      <c r="J108" s="20">
        <v>79</v>
      </c>
      <c r="K108" s="20">
        <v>360</v>
      </c>
      <c r="L108" s="20">
        <v>28440</v>
      </c>
      <c r="M108" s="20">
        <v>0</v>
      </c>
      <c r="N108" s="20"/>
      <c r="O108" s="21"/>
      <c r="P108" s="21"/>
      <c r="Q108" s="20">
        <v>0</v>
      </c>
      <c r="R108" s="20">
        <v>0</v>
      </c>
      <c r="S108" s="20">
        <v>56650</v>
      </c>
      <c r="T108" s="20"/>
      <c r="U108" s="20">
        <f t="shared" si="11"/>
        <v>85090</v>
      </c>
      <c r="V108" s="21">
        <f t="shared" si="9"/>
        <v>0</v>
      </c>
      <c r="W108" s="21">
        <f t="shared" si="7"/>
        <v>85090</v>
      </c>
      <c r="X108" s="20">
        <v>85090</v>
      </c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413</v>
      </c>
      <c r="D109" s="20">
        <v>442</v>
      </c>
      <c r="E109" s="20">
        <v>29</v>
      </c>
      <c r="F109" s="20">
        <v>146</v>
      </c>
      <c r="G109" s="20">
        <v>4234</v>
      </c>
      <c r="H109" s="20">
        <v>2185</v>
      </c>
      <c r="I109" s="20">
        <v>2207</v>
      </c>
      <c r="J109" s="20">
        <v>22</v>
      </c>
      <c r="K109" s="20">
        <v>360</v>
      </c>
      <c r="L109" s="20">
        <v>7920</v>
      </c>
      <c r="M109" s="20">
        <v>0</v>
      </c>
      <c r="N109" s="20"/>
      <c r="O109" s="21"/>
      <c r="P109" s="21"/>
      <c r="Q109" s="20">
        <v>0</v>
      </c>
      <c r="R109" s="20">
        <v>0</v>
      </c>
      <c r="S109" s="20">
        <v>56650</v>
      </c>
      <c r="T109" s="20"/>
      <c r="U109" s="20">
        <f t="shared" si="11"/>
        <v>68804</v>
      </c>
      <c r="V109" s="21">
        <f t="shared" si="9"/>
        <v>0</v>
      </c>
      <c r="W109" s="21">
        <f t="shared" si="7"/>
        <v>68804</v>
      </c>
      <c r="X109" s="20">
        <v>68804</v>
      </c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442</v>
      </c>
      <c r="D110" s="20">
        <v>442</v>
      </c>
      <c r="E110" s="20">
        <v>0</v>
      </c>
      <c r="F110" s="20">
        <v>0</v>
      </c>
      <c r="G110" s="20">
        <v>0</v>
      </c>
      <c r="H110" s="20">
        <v>2207</v>
      </c>
      <c r="I110" s="20">
        <v>2209</v>
      </c>
      <c r="J110" s="20">
        <v>2</v>
      </c>
      <c r="K110" s="20">
        <v>360</v>
      </c>
      <c r="L110" s="20">
        <v>720</v>
      </c>
      <c r="M110" s="20">
        <v>0</v>
      </c>
      <c r="N110" s="20"/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1"/>
        <v>57370</v>
      </c>
      <c r="V110" s="21">
        <f t="shared" si="9"/>
        <v>0</v>
      </c>
      <c r="W110" s="21">
        <f t="shared" si="7"/>
        <v>57370</v>
      </c>
      <c r="X110" s="20">
        <v>57370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442</v>
      </c>
      <c r="D111" s="20">
        <v>442</v>
      </c>
      <c r="E111" s="20">
        <v>0</v>
      </c>
      <c r="F111" s="20">
        <v>0</v>
      </c>
      <c r="G111" s="20">
        <v>0</v>
      </c>
      <c r="H111" s="20">
        <v>2209</v>
      </c>
      <c r="I111" s="20">
        <v>2209</v>
      </c>
      <c r="J111" s="20">
        <v>0</v>
      </c>
      <c r="K111" s="20">
        <v>0</v>
      </c>
      <c r="L111" s="20">
        <v>0</v>
      </c>
      <c r="M111" s="20">
        <v>0</v>
      </c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1"/>
        <v>56650</v>
      </c>
      <c r="V111" s="21">
        <f t="shared" si="9"/>
        <v>0</v>
      </c>
      <c r="W111" s="21">
        <f t="shared" si="7"/>
        <v>56650</v>
      </c>
      <c r="X111" s="20">
        <v>56650</v>
      </c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442</v>
      </c>
      <c r="D112" s="20">
        <v>442</v>
      </c>
      <c r="E112" s="20">
        <v>0</v>
      </c>
      <c r="F112" s="20">
        <v>0</v>
      </c>
      <c r="G112" s="20">
        <v>0</v>
      </c>
      <c r="H112" s="20">
        <v>2209</v>
      </c>
      <c r="I112" s="20">
        <v>2255</v>
      </c>
      <c r="J112" s="20">
        <v>46</v>
      </c>
      <c r="K112" s="20">
        <v>360</v>
      </c>
      <c r="L112" s="20">
        <v>16560</v>
      </c>
      <c r="M112" s="20">
        <v>0</v>
      </c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73210</v>
      </c>
      <c r="V112" s="21">
        <f t="shared" si="9"/>
        <v>0</v>
      </c>
      <c r="W112" s="21">
        <f t="shared" si="7"/>
        <v>73210</v>
      </c>
      <c r="X112" s="20">
        <v>0</v>
      </c>
      <c r="Y112" s="21">
        <f t="shared" si="8"/>
        <v>73210</v>
      </c>
      <c r="AA112">
        <f t="shared" si="10"/>
        <v>1</v>
      </c>
    </row>
    <row r="113" spans="1:27" ht="15.75" hidden="1" thickBot="1" x14ac:dyDescent="0.3">
      <c r="A113" s="18"/>
      <c r="B113" s="19" t="s">
        <v>45</v>
      </c>
      <c r="C113" s="20">
        <v>442</v>
      </c>
      <c r="D113" s="20">
        <v>442</v>
      </c>
      <c r="E113" s="20">
        <v>0</v>
      </c>
      <c r="F113" s="20">
        <v>0</v>
      </c>
      <c r="G113" s="20">
        <v>0</v>
      </c>
      <c r="H113" s="20">
        <v>2255</v>
      </c>
      <c r="I113" s="20">
        <v>2326</v>
      </c>
      <c r="J113" s="20">
        <v>71</v>
      </c>
      <c r="K113" s="20">
        <v>360</v>
      </c>
      <c r="L113" s="20">
        <v>25560</v>
      </c>
      <c r="M113" s="20">
        <v>0</v>
      </c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82210</v>
      </c>
      <c r="V113" s="21">
        <f t="shared" si="9"/>
        <v>73210</v>
      </c>
      <c r="W113" s="21">
        <f t="shared" si="7"/>
        <v>155420</v>
      </c>
      <c r="X113" s="20">
        <v>155420</v>
      </c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442</v>
      </c>
      <c r="D114" s="20">
        <v>442</v>
      </c>
      <c r="E114" s="20">
        <v>0</v>
      </c>
      <c r="F114" s="20">
        <v>0</v>
      </c>
      <c r="G114" s="20">
        <v>0</v>
      </c>
      <c r="H114" s="20">
        <v>2326</v>
      </c>
      <c r="I114" s="20">
        <v>2450</v>
      </c>
      <c r="J114" s="20">
        <v>124</v>
      </c>
      <c r="K114" s="20">
        <v>360</v>
      </c>
      <c r="L114" s="20">
        <v>44640</v>
      </c>
      <c r="M114" s="20">
        <v>0</v>
      </c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101290</v>
      </c>
      <c r="V114" s="21">
        <f t="shared" si="9"/>
        <v>0</v>
      </c>
      <c r="W114" s="21">
        <f t="shared" si="7"/>
        <v>101290</v>
      </c>
      <c r="X114" s="20">
        <v>101290</v>
      </c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442</v>
      </c>
      <c r="D115" s="20">
        <v>443</v>
      </c>
      <c r="E115" s="20">
        <v>1</v>
      </c>
      <c r="F115" s="20">
        <v>146</v>
      </c>
      <c r="G115" s="20">
        <v>146</v>
      </c>
      <c r="H115" s="20">
        <v>2450</v>
      </c>
      <c r="I115" s="20">
        <v>2542</v>
      </c>
      <c r="J115" s="20">
        <v>92</v>
      </c>
      <c r="K115" s="20">
        <v>360</v>
      </c>
      <c r="L115" s="20">
        <v>33120</v>
      </c>
      <c r="M115" s="20">
        <v>0</v>
      </c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92125</v>
      </c>
      <c r="V115" s="21">
        <f t="shared" si="9"/>
        <v>0</v>
      </c>
      <c r="W115" s="21">
        <f t="shared" si="7"/>
        <v>92125</v>
      </c>
      <c r="X115" s="20">
        <v>92025</v>
      </c>
      <c r="Y115" s="21">
        <f t="shared" si="8"/>
        <v>100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443</v>
      </c>
      <c r="D116" s="20">
        <v>444</v>
      </c>
      <c r="E116" s="20">
        <v>1</v>
      </c>
      <c r="F116" s="20">
        <v>0</v>
      </c>
      <c r="G116" s="20">
        <v>0</v>
      </c>
      <c r="H116" s="20">
        <v>2542</v>
      </c>
      <c r="I116" s="20">
        <v>2578</v>
      </c>
      <c r="J116" s="20">
        <v>36</v>
      </c>
      <c r="K116" s="20">
        <v>360</v>
      </c>
      <c r="L116" s="20">
        <v>12960</v>
      </c>
      <c r="M116" s="20">
        <v>0</v>
      </c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71819</v>
      </c>
      <c r="V116" s="21">
        <f t="shared" si="9"/>
        <v>100</v>
      </c>
      <c r="W116" s="21">
        <f t="shared" si="7"/>
        <v>71919</v>
      </c>
      <c r="X116" s="20">
        <v>71919</v>
      </c>
      <c r="Y116" s="21">
        <f t="shared" si="8"/>
        <v>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444</v>
      </c>
      <c r="D117" s="20">
        <v>444</v>
      </c>
      <c r="E117" s="20">
        <v>0</v>
      </c>
      <c r="F117" s="20">
        <v>0</v>
      </c>
      <c r="G117" s="20">
        <v>0</v>
      </c>
      <c r="H117" s="20">
        <v>2578</v>
      </c>
      <c r="I117" s="20">
        <v>2639</v>
      </c>
      <c r="J117" s="20">
        <v>61</v>
      </c>
      <c r="K117" s="20">
        <v>360</v>
      </c>
      <c r="L117" s="20">
        <v>21960</v>
      </c>
      <c r="M117" s="20">
        <v>0</v>
      </c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80819</v>
      </c>
      <c r="V117" s="21">
        <f t="shared" si="9"/>
        <v>0</v>
      </c>
      <c r="W117" s="21">
        <f t="shared" si="7"/>
        <v>80819</v>
      </c>
      <c r="X117" s="20">
        <v>80819</v>
      </c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444</v>
      </c>
      <c r="D118" s="20">
        <v>447</v>
      </c>
      <c r="E118" s="20">
        <v>3</v>
      </c>
      <c r="F118" s="20">
        <v>146</v>
      </c>
      <c r="G118" s="20">
        <v>438</v>
      </c>
      <c r="H118" s="20">
        <v>2639</v>
      </c>
      <c r="I118" s="20">
        <v>2677</v>
      </c>
      <c r="J118" s="20">
        <v>38</v>
      </c>
      <c r="K118" s="20">
        <v>360</v>
      </c>
      <c r="L118" s="20">
        <v>13680</v>
      </c>
      <c r="M118" s="20">
        <v>0</v>
      </c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72977</v>
      </c>
      <c r="V118" s="21">
        <f t="shared" si="9"/>
        <v>0</v>
      </c>
      <c r="W118" s="21">
        <f t="shared" si="7"/>
        <v>72977</v>
      </c>
      <c r="X118" s="20">
        <v>72977</v>
      </c>
      <c r="Y118" s="21">
        <f t="shared" si="8"/>
        <v>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447</v>
      </c>
      <c r="D119" s="20">
        <v>478</v>
      </c>
      <c r="E119" s="20">
        <v>31</v>
      </c>
      <c r="F119" s="20">
        <v>146</v>
      </c>
      <c r="G119" s="20">
        <v>4526</v>
      </c>
      <c r="H119" s="20">
        <v>2677</v>
      </c>
      <c r="I119" s="20">
        <v>2725</v>
      </c>
      <c r="J119" s="20">
        <v>48</v>
      </c>
      <c r="K119" s="20">
        <v>360</v>
      </c>
      <c r="L119" s="20">
        <v>17280</v>
      </c>
      <c r="M119" s="20">
        <v>0</v>
      </c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80665</v>
      </c>
      <c r="V119" s="21">
        <f t="shared" si="9"/>
        <v>0</v>
      </c>
      <c r="W119" s="21">
        <f t="shared" si="7"/>
        <v>80665</v>
      </c>
      <c r="X119" s="20">
        <v>80665</v>
      </c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478</v>
      </c>
      <c r="D120" s="20">
        <v>478</v>
      </c>
      <c r="E120" s="20">
        <v>0</v>
      </c>
      <c r="F120" s="20">
        <v>0</v>
      </c>
      <c r="G120" s="20">
        <v>0</v>
      </c>
      <c r="H120" s="20">
        <v>2725</v>
      </c>
      <c r="I120" s="20">
        <v>2725</v>
      </c>
      <c r="J120" s="20">
        <v>0</v>
      </c>
      <c r="K120" s="20">
        <v>0</v>
      </c>
      <c r="L120" s="20">
        <v>0</v>
      </c>
      <c r="M120" s="20">
        <v>0</v>
      </c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58859</v>
      </c>
      <c r="V120" s="21">
        <f t="shared" si="9"/>
        <v>0</v>
      </c>
      <c r="W120" s="21">
        <f t="shared" si="7"/>
        <v>58859</v>
      </c>
      <c r="X120" s="20">
        <v>58859</v>
      </c>
      <c r="Y120" s="21">
        <f t="shared" si="8"/>
        <v>0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478</v>
      </c>
      <c r="D121" s="20">
        <v>478</v>
      </c>
      <c r="E121" s="20">
        <v>0</v>
      </c>
      <c r="F121" s="20">
        <v>0</v>
      </c>
      <c r="G121" s="20">
        <v>0</v>
      </c>
      <c r="H121" s="20">
        <v>2725</v>
      </c>
      <c r="I121" s="20">
        <v>2725</v>
      </c>
      <c r="J121" s="20">
        <v>0</v>
      </c>
      <c r="K121" s="20">
        <v>0</v>
      </c>
      <c r="L121" s="20">
        <v>0</v>
      </c>
      <c r="M121" s="20">
        <v>0</v>
      </c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58859</v>
      </c>
      <c r="V121" s="21">
        <f t="shared" si="9"/>
        <v>0</v>
      </c>
      <c r="W121" s="21">
        <f t="shared" si="7"/>
        <v>58859</v>
      </c>
      <c r="X121" s="20">
        <v>58859</v>
      </c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478</v>
      </c>
      <c r="D122" s="20">
        <v>478</v>
      </c>
      <c r="E122" s="20">
        <v>0</v>
      </c>
      <c r="F122" s="20">
        <v>0</v>
      </c>
      <c r="G122" s="20">
        <v>0</v>
      </c>
      <c r="H122" s="20">
        <v>2725</v>
      </c>
      <c r="I122" s="20">
        <v>2725</v>
      </c>
      <c r="J122" s="20">
        <v>0</v>
      </c>
      <c r="K122" s="20">
        <v>0</v>
      </c>
      <c r="L122" s="20">
        <v>0</v>
      </c>
      <c r="M122" s="20">
        <v>0</v>
      </c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58859</v>
      </c>
      <c r="V122" s="21">
        <f t="shared" si="9"/>
        <v>0</v>
      </c>
      <c r="W122" s="21">
        <f t="shared" si="7"/>
        <v>58859</v>
      </c>
      <c r="X122" s="20">
        <v>58859</v>
      </c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478</v>
      </c>
      <c r="D123" s="20">
        <v>478</v>
      </c>
      <c r="E123" s="20">
        <v>0</v>
      </c>
      <c r="F123" s="20">
        <v>0</v>
      </c>
      <c r="G123" s="20">
        <v>0</v>
      </c>
      <c r="H123" s="20">
        <v>2725</v>
      </c>
      <c r="I123" s="20">
        <v>2735</v>
      </c>
      <c r="J123" s="20">
        <v>10</v>
      </c>
      <c r="K123" s="20">
        <v>360</v>
      </c>
      <c r="L123" s="20">
        <v>3600</v>
      </c>
      <c r="M123" s="20">
        <v>0</v>
      </c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62459</v>
      </c>
      <c r="V123" s="21">
        <f t="shared" si="9"/>
        <v>0</v>
      </c>
      <c r="W123" s="21">
        <f t="shared" si="7"/>
        <v>62459</v>
      </c>
      <c r="X123" s="20">
        <v>62459</v>
      </c>
      <c r="Y123" s="21">
        <f t="shared" si="8"/>
        <v>0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478</v>
      </c>
      <c r="D124" s="20">
        <v>480</v>
      </c>
      <c r="E124" s="20">
        <v>2</v>
      </c>
      <c r="F124" s="20">
        <v>146</v>
      </c>
      <c r="G124" s="20">
        <v>292</v>
      </c>
      <c r="H124" s="20">
        <v>2735</v>
      </c>
      <c r="I124" s="20">
        <v>2774</v>
      </c>
      <c r="J124" s="20">
        <v>39</v>
      </c>
      <c r="K124" s="20">
        <v>360</v>
      </c>
      <c r="L124" s="20">
        <v>14040</v>
      </c>
      <c r="M124" s="20">
        <v>0</v>
      </c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73191</v>
      </c>
      <c r="V124" s="21">
        <f t="shared" si="9"/>
        <v>0</v>
      </c>
      <c r="W124" s="21">
        <f t="shared" si="7"/>
        <v>73191</v>
      </c>
      <c r="X124" s="20">
        <v>73191</v>
      </c>
      <c r="Y124" s="21">
        <f t="shared" si="8"/>
        <v>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480</v>
      </c>
      <c r="D125" s="20">
        <v>481</v>
      </c>
      <c r="E125" s="20">
        <v>1</v>
      </c>
      <c r="F125" s="20">
        <v>146</v>
      </c>
      <c r="G125" s="20">
        <v>146</v>
      </c>
      <c r="H125" s="20">
        <v>2774</v>
      </c>
      <c r="I125" s="20">
        <v>2815</v>
      </c>
      <c r="J125" s="20">
        <v>41</v>
      </c>
      <c r="K125" s="20">
        <v>360</v>
      </c>
      <c r="L125" s="20">
        <v>14760</v>
      </c>
      <c r="M125" s="20">
        <v>0</v>
      </c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1"/>
        <v>73765</v>
      </c>
      <c r="V125" s="21">
        <f t="shared" si="9"/>
        <v>0</v>
      </c>
      <c r="W125" s="21">
        <f t="shared" si="7"/>
        <v>73765</v>
      </c>
      <c r="X125" s="20">
        <v>0</v>
      </c>
      <c r="Y125" s="21">
        <f t="shared" si="8"/>
        <v>73765</v>
      </c>
      <c r="AA125">
        <f t="shared" si="10"/>
        <v>1</v>
      </c>
    </row>
    <row r="126" spans="1:27" ht="15.75" hidden="1" thickBot="1" x14ac:dyDescent="0.3">
      <c r="A126" s="18"/>
      <c r="B126" s="19" t="s">
        <v>46</v>
      </c>
      <c r="C126" s="20">
        <v>481</v>
      </c>
      <c r="D126" s="20">
        <v>483</v>
      </c>
      <c r="E126" s="20">
        <v>2</v>
      </c>
      <c r="F126" s="20">
        <v>146</v>
      </c>
      <c r="G126" s="20">
        <v>292</v>
      </c>
      <c r="H126" s="20">
        <v>2815</v>
      </c>
      <c r="I126" s="20">
        <v>2866</v>
      </c>
      <c r="J126" s="20">
        <v>51</v>
      </c>
      <c r="K126" s="20">
        <v>360</v>
      </c>
      <c r="L126" s="20">
        <v>18360</v>
      </c>
      <c r="M126" s="20">
        <v>0</v>
      </c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1"/>
        <v>77511</v>
      </c>
      <c r="V126" s="21">
        <f t="shared" si="9"/>
        <v>73765</v>
      </c>
      <c r="W126" s="21">
        <f t="shared" si="7"/>
        <v>151276</v>
      </c>
      <c r="X126" s="20">
        <v>151276</v>
      </c>
      <c r="Y126" s="21">
        <f t="shared" si="8"/>
        <v>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483</v>
      </c>
      <c r="D127" s="20">
        <v>498</v>
      </c>
      <c r="E127" s="20">
        <v>15</v>
      </c>
      <c r="F127" s="20">
        <v>146</v>
      </c>
      <c r="G127" s="20">
        <v>2190</v>
      </c>
      <c r="H127" s="20">
        <v>2866</v>
      </c>
      <c r="I127" s="20">
        <v>2939</v>
      </c>
      <c r="J127" s="20">
        <v>73</v>
      </c>
      <c r="K127" s="20">
        <v>360</v>
      </c>
      <c r="L127" s="20">
        <v>26280</v>
      </c>
      <c r="M127" s="20">
        <v>0</v>
      </c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1"/>
        <v>88204</v>
      </c>
      <c r="V127" s="21">
        <f t="shared" si="9"/>
        <v>0</v>
      </c>
      <c r="W127" s="21">
        <f t="shared" si="7"/>
        <v>88204</v>
      </c>
      <c r="X127" s="20">
        <v>88204</v>
      </c>
      <c r="Y127" s="21">
        <f t="shared" si="8"/>
        <v>0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498</v>
      </c>
      <c r="D128" s="20">
        <v>498</v>
      </c>
      <c r="E128" s="20">
        <v>0</v>
      </c>
      <c r="F128" s="20">
        <v>0</v>
      </c>
      <c r="G128" s="20">
        <v>0</v>
      </c>
      <c r="H128" s="20">
        <v>2939</v>
      </c>
      <c r="I128" s="20">
        <v>2981</v>
      </c>
      <c r="J128" s="20">
        <v>42</v>
      </c>
      <c r="K128" s="20">
        <v>360</v>
      </c>
      <c r="L128" s="20">
        <v>15120</v>
      </c>
      <c r="M128" s="20">
        <v>0</v>
      </c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si="11"/>
        <v>87142</v>
      </c>
      <c r="V128" s="21">
        <f t="shared" si="9"/>
        <v>0</v>
      </c>
      <c r="W128" s="21">
        <f t="shared" si="7"/>
        <v>87142</v>
      </c>
      <c r="X128" s="20">
        <v>74854</v>
      </c>
      <c r="Y128" s="21">
        <f t="shared" si="8"/>
        <v>12288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498</v>
      </c>
      <c r="D129" s="20">
        <v>499</v>
      </c>
      <c r="E129" s="20">
        <v>1</v>
      </c>
      <c r="F129" s="20">
        <v>146</v>
      </c>
      <c r="G129" s="20">
        <v>146</v>
      </c>
      <c r="H129" s="20">
        <v>2981</v>
      </c>
      <c r="I129" s="20">
        <v>3026</v>
      </c>
      <c r="J129" s="20">
        <v>45</v>
      </c>
      <c r="K129" s="20">
        <v>360</v>
      </c>
      <c r="L129" s="20">
        <v>16200</v>
      </c>
      <c r="M129" s="20">
        <v>0</v>
      </c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ref="U129:U160" si="12">G129+L129+M129+R129+S129+N129+Q129+T129</f>
        <v>76080</v>
      </c>
      <c r="V129" s="21">
        <f t="shared" si="9"/>
        <v>12288</v>
      </c>
      <c r="W129" s="21">
        <f t="shared" si="7"/>
        <v>88368</v>
      </c>
      <c r="X129" s="20">
        <v>76080</v>
      </c>
      <c r="Y129" s="21">
        <f t="shared" si="8"/>
        <v>12288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499</v>
      </c>
      <c r="D130" s="20">
        <v>499</v>
      </c>
      <c r="E130" s="20">
        <v>0</v>
      </c>
      <c r="F130" s="20">
        <v>0</v>
      </c>
      <c r="G130" s="20">
        <v>0</v>
      </c>
      <c r="H130" s="20">
        <v>3026</v>
      </c>
      <c r="I130" s="20">
        <v>3070</v>
      </c>
      <c r="J130" s="20">
        <v>44</v>
      </c>
      <c r="K130" s="20">
        <v>360</v>
      </c>
      <c r="L130" s="20">
        <v>15840</v>
      </c>
      <c r="M130" s="20">
        <v>0</v>
      </c>
      <c r="N130" s="20"/>
      <c r="O130" s="21"/>
      <c r="P130" s="21"/>
      <c r="Q130" s="20">
        <v>0</v>
      </c>
      <c r="R130" s="20">
        <v>0</v>
      </c>
      <c r="S130" s="20">
        <v>59734</v>
      </c>
      <c r="T130" s="20"/>
      <c r="U130" s="20">
        <f t="shared" si="12"/>
        <v>75574</v>
      </c>
      <c r="V130" s="21">
        <f t="shared" si="9"/>
        <v>12288</v>
      </c>
      <c r="W130" s="21">
        <f t="shared" si="7"/>
        <v>87862</v>
      </c>
      <c r="X130" s="20">
        <v>87862</v>
      </c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499</v>
      </c>
      <c r="D131" s="20">
        <v>499</v>
      </c>
      <c r="E131" s="20">
        <v>0</v>
      </c>
      <c r="F131" s="20">
        <v>0</v>
      </c>
      <c r="G131" s="20">
        <v>0</v>
      </c>
      <c r="H131" s="20">
        <v>3070</v>
      </c>
      <c r="I131" s="20">
        <v>3076</v>
      </c>
      <c r="J131" s="20">
        <v>6</v>
      </c>
      <c r="K131" s="20">
        <v>360</v>
      </c>
      <c r="L131" s="20">
        <v>2160</v>
      </c>
      <c r="M131" s="20">
        <v>0</v>
      </c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2"/>
        <v>61894</v>
      </c>
      <c r="V131" s="21">
        <f t="shared" si="9"/>
        <v>0</v>
      </c>
      <c r="W131" s="21">
        <f t="shared" si="7"/>
        <v>61894</v>
      </c>
      <c r="X131" s="20">
        <v>61894</v>
      </c>
      <c r="Y131" s="21">
        <f t="shared" si="8"/>
        <v>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499</v>
      </c>
      <c r="D132" s="20">
        <v>499</v>
      </c>
      <c r="E132" s="20">
        <v>0</v>
      </c>
      <c r="F132" s="20">
        <v>0</v>
      </c>
      <c r="G132" s="20">
        <v>0</v>
      </c>
      <c r="H132" s="20">
        <v>3076</v>
      </c>
      <c r="I132" s="20">
        <v>3076</v>
      </c>
      <c r="J132" s="20">
        <v>0</v>
      </c>
      <c r="K132" s="20">
        <v>0</v>
      </c>
      <c r="L132" s="20">
        <v>0</v>
      </c>
      <c r="M132" s="20">
        <v>0</v>
      </c>
      <c r="N132" s="20"/>
      <c r="O132" s="21"/>
      <c r="P132" s="21"/>
      <c r="Q132" s="20">
        <v>0</v>
      </c>
      <c r="R132" s="20">
        <v>0</v>
      </c>
      <c r="S132" s="20">
        <v>59734</v>
      </c>
      <c r="T132" s="20"/>
      <c r="U132" s="20">
        <f t="shared" si="12"/>
        <v>59734</v>
      </c>
      <c r="V132" s="21">
        <f t="shared" si="9"/>
        <v>0</v>
      </c>
      <c r="W132" s="21">
        <f t="shared" si="7"/>
        <v>59734</v>
      </c>
      <c r="X132" s="20">
        <v>59734</v>
      </c>
      <c r="Y132" s="21">
        <f t="shared" si="8"/>
        <v>0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499</v>
      </c>
      <c r="D133" s="20">
        <v>499</v>
      </c>
      <c r="E133" s="20">
        <v>0</v>
      </c>
      <c r="F133" s="20">
        <v>0</v>
      </c>
      <c r="G133" s="20">
        <v>0</v>
      </c>
      <c r="H133" s="20">
        <v>3076</v>
      </c>
      <c r="I133" s="20">
        <v>3076</v>
      </c>
      <c r="J133" s="20">
        <v>0</v>
      </c>
      <c r="K133" s="20">
        <v>0</v>
      </c>
      <c r="L133" s="20">
        <v>0</v>
      </c>
      <c r="M133" s="20">
        <v>0</v>
      </c>
      <c r="N133" s="20"/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12"/>
        <v>59734</v>
      </c>
      <c r="V133" s="21">
        <f t="shared" si="9"/>
        <v>0</v>
      </c>
      <c r="W133" s="21">
        <f t="shared" si="7"/>
        <v>59734</v>
      </c>
      <c r="X133" s="20">
        <v>59734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499</v>
      </c>
      <c r="D134" s="20">
        <v>499</v>
      </c>
      <c r="E134" s="20">
        <v>0</v>
      </c>
      <c r="F134" s="20">
        <v>0</v>
      </c>
      <c r="G134" s="20">
        <v>0</v>
      </c>
      <c r="H134" s="20">
        <v>3076</v>
      </c>
      <c r="I134" s="20">
        <v>3076</v>
      </c>
      <c r="J134" s="20">
        <v>0</v>
      </c>
      <c r="K134" s="20">
        <v>0</v>
      </c>
      <c r="L134" s="20">
        <v>0</v>
      </c>
      <c r="M134" s="20">
        <v>0</v>
      </c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2"/>
        <v>59734</v>
      </c>
      <c r="V134" s="21">
        <f t="shared" si="9"/>
        <v>0</v>
      </c>
      <c r="W134" s="21">
        <f t="shared" si="7"/>
        <v>59734</v>
      </c>
      <c r="X134" s="20">
        <v>59734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499</v>
      </c>
      <c r="D135" s="20">
        <v>500</v>
      </c>
      <c r="E135" s="20">
        <v>1</v>
      </c>
      <c r="F135" s="20">
        <v>146</v>
      </c>
      <c r="G135" s="20">
        <v>146</v>
      </c>
      <c r="H135" s="20">
        <v>3076</v>
      </c>
      <c r="I135" s="20">
        <v>3078</v>
      </c>
      <c r="J135" s="20">
        <v>2</v>
      </c>
      <c r="K135" s="20">
        <v>360</v>
      </c>
      <c r="L135" s="20">
        <v>720</v>
      </c>
      <c r="M135" s="20">
        <v>0</v>
      </c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2"/>
        <v>60600</v>
      </c>
      <c r="V135" s="21">
        <f t="shared" si="9"/>
        <v>0</v>
      </c>
      <c r="W135" s="21">
        <f t="shared" si="7"/>
        <v>60600</v>
      </c>
      <c r="X135" s="20">
        <v>60600</v>
      </c>
      <c r="Y135" s="21">
        <f t="shared" si="8"/>
        <v>0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500</v>
      </c>
      <c r="D136" s="20">
        <v>500</v>
      </c>
      <c r="E136" s="20">
        <v>0</v>
      </c>
      <c r="F136" s="20">
        <v>0</v>
      </c>
      <c r="G136" s="20">
        <v>0</v>
      </c>
      <c r="H136" s="20">
        <v>3078</v>
      </c>
      <c r="I136" s="20">
        <v>3101</v>
      </c>
      <c r="J136" s="20">
        <v>23</v>
      </c>
      <c r="K136" s="20">
        <v>360</v>
      </c>
      <c r="L136" s="20">
        <v>8280</v>
      </c>
      <c r="M136" s="20">
        <v>0</v>
      </c>
      <c r="N136" s="20"/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12"/>
        <v>68014</v>
      </c>
      <c r="V136" s="21">
        <f t="shared" si="9"/>
        <v>0</v>
      </c>
      <c r="W136" s="21">
        <f t="shared" ref="W136:W186" si="13">U136+V136</f>
        <v>68014</v>
      </c>
      <c r="X136" s="20">
        <v>68014</v>
      </c>
      <c r="Y136" s="21">
        <f t="shared" ref="Y136:Y186" si="14">W136-X136</f>
        <v>0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500</v>
      </c>
      <c r="D137" s="20">
        <v>502</v>
      </c>
      <c r="E137" s="20">
        <v>2</v>
      </c>
      <c r="F137" s="20">
        <v>146</v>
      </c>
      <c r="G137" s="20">
        <v>292</v>
      </c>
      <c r="H137" s="20">
        <v>3101</v>
      </c>
      <c r="I137" s="20">
        <v>3114</v>
      </c>
      <c r="J137" s="20">
        <v>13</v>
      </c>
      <c r="K137" s="20">
        <v>360</v>
      </c>
      <c r="L137" s="20">
        <v>4680</v>
      </c>
      <c r="M137" s="20">
        <v>0</v>
      </c>
      <c r="N137" s="20"/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12"/>
        <v>64706</v>
      </c>
      <c r="V137" s="21">
        <f t="shared" ref="V137:V186" si="15">Y136</f>
        <v>0</v>
      </c>
      <c r="W137" s="21">
        <f t="shared" si="13"/>
        <v>64706</v>
      </c>
      <c r="X137" s="20">
        <v>64706</v>
      </c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502</v>
      </c>
      <c r="D138" s="20">
        <v>502</v>
      </c>
      <c r="E138" s="20">
        <v>0</v>
      </c>
      <c r="F138" s="20">
        <v>0</v>
      </c>
      <c r="G138" s="20">
        <v>0</v>
      </c>
      <c r="H138" s="20">
        <v>3114</v>
      </c>
      <c r="I138" s="20">
        <v>3127</v>
      </c>
      <c r="J138" s="20">
        <v>60</v>
      </c>
      <c r="K138" s="20">
        <v>360</v>
      </c>
      <c r="L138" s="20">
        <v>21600</v>
      </c>
      <c r="M138" s="20">
        <v>0</v>
      </c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>
        <v>76490</v>
      </c>
      <c r="U138" s="20">
        <f t="shared" si="12"/>
        <v>177824</v>
      </c>
      <c r="V138" s="21">
        <f t="shared" si="15"/>
        <v>0</v>
      </c>
      <c r="W138" s="21">
        <f t="shared" si="13"/>
        <v>177824</v>
      </c>
      <c r="X138" s="20">
        <v>177824</v>
      </c>
      <c r="Y138" s="21">
        <f t="shared" si="14"/>
        <v>0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502</v>
      </c>
      <c r="D139" s="20">
        <v>502</v>
      </c>
      <c r="E139" s="20">
        <v>0</v>
      </c>
      <c r="F139" s="20">
        <v>0</v>
      </c>
      <c r="G139" s="20">
        <v>0</v>
      </c>
      <c r="H139" s="20">
        <v>47</v>
      </c>
      <c r="I139" s="20">
        <v>140</v>
      </c>
      <c r="J139" s="20">
        <v>93</v>
      </c>
      <c r="K139" s="20">
        <v>360</v>
      </c>
      <c r="L139" s="20">
        <v>33480</v>
      </c>
      <c r="M139" s="20">
        <v>0</v>
      </c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/>
      <c r="U139" s="20">
        <f t="shared" si="12"/>
        <v>100016</v>
      </c>
      <c r="V139" s="21">
        <f t="shared" si="15"/>
        <v>0</v>
      </c>
      <c r="W139" s="21">
        <f t="shared" si="13"/>
        <v>100016</v>
      </c>
      <c r="X139" s="20">
        <v>100016</v>
      </c>
      <c r="Y139" s="21">
        <f t="shared" si="14"/>
        <v>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502</v>
      </c>
      <c r="D140" s="20">
        <v>502</v>
      </c>
      <c r="E140" s="20">
        <v>0</v>
      </c>
      <c r="F140" s="20">
        <v>2</v>
      </c>
      <c r="G140" s="20">
        <v>0</v>
      </c>
      <c r="H140" s="20">
        <v>140</v>
      </c>
      <c r="I140" s="20">
        <v>249</v>
      </c>
      <c r="J140" s="20">
        <v>109</v>
      </c>
      <c r="K140" s="20">
        <v>360</v>
      </c>
      <c r="L140" s="20">
        <v>39240</v>
      </c>
      <c r="M140" s="20">
        <v>0</v>
      </c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>
        <v>16541</v>
      </c>
      <c r="U140" s="20">
        <f t="shared" si="12"/>
        <v>122317</v>
      </c>
      <c r="V140" s="21">
        <f t="shared" si="15"/>
        <v>0</v>
      </c>
      <c r="W140" s="21">
        <f t="shared" si="13"/>
        <v>122317</v>
      </c>
      <c r="X140" s="20">
        <v>122317</v>
      </c>
      <c r="Y140" s="21">
        <f t="shared" si="14"/>
        <v>0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502</v>
      </c>
      <c r="D141" s="20">
        <v>502</v>
      </c>
      <c r="E141" s="20">
        <v>0</v>
      </c>
      <c r="F141" s="20">
        <v>0</v>
      </c>
      <c r="G141" s="20">
        <v>0</v>
      </c>
      <c r="H141" s="20">
        <v>249</v>
      </c>
      <c r="I141" s="20">
        <v>346</v>
      </c>
      <c r="J141" s="20">
        <v>97</v>
      </c>
      <c r="K141" s="20">
        <v>360</v>
      </c>
      <c r="L141" s="20">
        <v>34920</v>
      </c>
      <c r="M141" s="20">
        <v>0</v>
      </c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12"/>
        <v>101456</v>
      </c>
      <c r="V141" s="21">
        <f t="shared" si="15"/>
        <v>0</v>
      </c>
      <c r="W141" s="21">
        <f t="shared" si="13"/>
        <v>101456</v>
      </c>
      <c r="X141" s="20">
        <v>101456</v>
      </c>
      <c r="Y141" s="21">
        <f t="shared" si="14"/>
        <v>0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502</v>
      </c>
      <c r="D142" s="20">
        <v>502</v>
      </c>
      <c r="E142" s="20">
        <v>0</v>
      </c>
      <c r="F142" s="20">
        <v>0</v>
      </c>
      <c r="G142" s="20">
        <v>0</v>
      </c>
      <c r="H142" s="20">
        <v>346</v>
      </c>
      <c r="I142" s="20">
        <v>432</v>
      </c>
      <c r="J142" s="20">
        <v>86</v>
      </c>
      <c r="K142" s="20">
        <v>360</v>
      </c>
      <c r="L142" s="20">
        <v>30960</v>
      </c>
      <c r="M142" s="20">
        <v>0</v>
      </c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/>
      <c r="U142" s="20">
        <f t="shared" si="12"/>
        <v>97496</v>
      </c>
      <c r="V142" s="21">
        <f t="shared" si="15"/>
        <v>0</v>
      </c>
      <c r="W142" s="21">
        <f t="shared" si="13"/>
        <v>97496</v>
      </c>
      <c r="X142" s="20">
        <v>97496</v>
      </c>
      <c r="Y142" s="21">
        <f t="shared" si="14"/>
        <v>0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502</v>
      </c>
      <c r="D143" s="20">
        <v>502</v>
      </c>
      <c r="E143" s="20">
        <v>0</v>
      </c>
      <c r="F143" s="20">
        <v>0</v>
      </c>
      <c r="G143" s="20">
        <v>0</v>
      </c>
      <c r="H143" s="20">
        <v>432</v>
      </c>
      <c r="I143" s="20">
        <v>848</v>
      </c>
      <c r="J143" s="20">
        <v>416</v>
      </c>
      <c r="K143" s="20">
        <v>360</v>
      </c>
      <c r="L143" s="20">
        <v>149760</v>
      </c>
      <c r="M143" s="20">
        <v>0</v>
      </c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/>
      <c r="U143" s="20">
        <f t="shared" si="12"/>
        <v>216296</v>
      </c>
      <c r="V143" s="21">
        <f t="shared" si="15"/>
        <v>0</v>
      </c>
      <c r="W143" s="21">
        <f t="shared" si="13"/>
        <v>216296</v>
      </c>
      <c r="X143" s="20">
        <v>216296</v>
      </c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502</v>
      </c>
      <c r="D144" s="20">
        <v>502</v>
      </c>
      <c r="E144" s="20">
        <v>0</v>
      </c>
      <c r="F144" s="20">
        <v>0</v>
      </c>
      <c r="G144" s="20">
        <v>0</v>
      </c>
      <c r="H144" s="20">
        <v>848</v>
      </c>
      <c r="I144" s="20">
        <v>855</v>
      </c>
      <c r="J144" s="20">
        <v>7</v>
      </c>
      <c r="K144" s="20">
        <v>360</v>
      </c>
      <c r="L144" s="20">
        <v>2520</v>
      </c>
      <c r="M144" s="20">
        <v>0</v>
      </c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69056</v>
      </c>
      <c r="V144" s="21">
        <f t="shared" si="15"/>
        <v>0</v>
      </c>
      <c r="W144" s="21">
        <f t="shared" si="13"/>
        <v>69056</v>
      </c>
      <c r="X144" s="20">
        <v>69056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502</v>
      </c>
      <c r="D145" s="20">
        <v>503</v>
      </c>
      <c r="E145" s="20">
        <v>1</v>
      </c>
      <c r="F145" s="20">
        <v>146</v>
      </c>
      <c r="G145" s="20">
        <v>146</v>
      </c>
      <c r="H145" s="20">
        <v>855</v>
      </c>
      <c r="I145" s="20">
        <v>860</v>
      </c>
      <c r="J145" s="20">
        <v>5</v>
      </c>
      <c r="K145" s="20">
        <v>360</v>
      </c>
      <c r="L145" s="20">
        <v>1800</v>
      </c>
      <c r="M145" s="20">
        <v>0</v>
      </c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2"/>
        <v>68482</v>
      </c>
      <c r="V145" s="21">
        <f t="shared" si="15"/>
        <v>0</v>
      </c>
      <c r="W145" s="21">
        <f t="shared" si="13"/>
        <v>68482</v>
      </c>
      <c r="X145" s="20">
        <v>68482</v>
      </c>
      <c r="Y145" s="21">
        <f t="shared" si="14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503</v>
      </c>
      <c r="D146" s="20">
        <v>503</v>
      </c>
      <c r="E146" s="20">
        <v>0</v>
      </c>
      <c r="F146" s="20">
        <v>0</v>
      </c>
      <c r="G146" s="20">
        <v>0</v>
      </c>
      <c r="H146" s="20">
        <v>860</v>
      </c>
      <c r="I146" s="20">
        <v>860</v>
      </c>
      <c r="J146" s="20">
        <v>0</v>
      </c>
      <c r="K146" s="20">
        <v>0</v>
      </c>
      <c r="L146" s="20">
        <v>0</v>
      </c>
      <c r="M146" s="20">
        <v>0</v>
      </c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2"/>
        <v>66536</v>
      </c>
      <c r="V146" s="21">
        <f t="shared" si="15"/>
        <v>0</v>
      </c>
      <c r="W146" s="21">
        <f t="shared" si="13"/>
        <v>66536</v>
      </c>
      <c r="X146" s="20">
        <v>66536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503</v>
      </c>
      <c r="D147" s="20">
        <v>503</v>
      </c>
      <c r="E147" s="20">
        <v>0</v>
      </c>
      <c r="F147" s="20">
        <v>0</v>
      </c>
      <c r="G147" s="20">
        <v>0</v>
      </c>
      <c r="H147" s="20">
        <v>860</v>
      </c>
      <c r="I147" s="20">
        <v>860</v>
      </c>
      <c r="J147" s="20">
        <v>0</v>
      </c>
      <c r="K147" s="20">
        <v>0</v>
      </c>
      <c r="L147" s="20">
        <v>0</v>
      </c>
      <c r="M147" s="20">
        <v>0</v>
      </c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2"/>
        <v>66536</v>
      </c>
      <c r="V147" s="21">
        <f t="shared" si="15"/>
        <v>0</v>
      </c>
      <c r="W147" s="21">
        <f t="shared" si="13"/>
        <v>66536</v>
      </c>
      <c r="X147" s="20">
        <v>66536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503</v>
      </c>
      <c r="D148" s="20">
        <v>503</v>
      </c>
      <c r="E148" s="20">
        <v>0</v>
      </c>
      <c r="F148" s="20">
        <v>0</v>
      </c>
      <c r="G148" s="20">
        <v>0</v>
      </c>
      <c r="H148" s="20">
        <v>860</v>
      </c>
      <c r="I148" s="20">
        <v>860</v>
      </c>
      <c r="J148" s="20">
        <v>0</v>
      </c>
      <c r="K148" s="20">
        <v>0</v>
      </c>
      <c r="L148" s="20">
        <v>0</v>
      </c>
      <c r="M148" s="20">
        <v>0</v>
      </c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2"/>
        <v>66536</v>
      </c>
      <c r="V148" s="21">
        <f t="shared" si="15"/>
        <v>0</v>
      </c>
      <c r="W148" s="21">
        <f t="shared" si="13"/>
        <v>66536</v>
      </c>
      <c r="X148" s="20">
        <v>66536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503</v>
      </c>
      <c r="D149" s="20">
        <v>503</v>
      </c>
      <c r="E149" s="20">
        <v>0</v>
      </c>
      <c r="F149" s="20">
        <v>0</v>
      </c>
      <c r="G149" s="20">
        <v>0</v>
      </c>
      <c r="H149" s="20">
        <v>860</v>
      </c>
      <c r="I149" s="20">
        <v>900</v>
      </c>
      <c r="J149" s="20">
        <v>40</v>
      </c>
      <c r="K149" s="20">
        <v>360</v>
      </c>
      <c r="L149" s="20">
        <v>14400</v>
      </c>
      <c r="M149" s="20">
        <v>0</v>
      </c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2"/>
        <v>80936</v>
      </c>
      <c r="V149" s="21">
        <f t="shared" si="15"/>
        <v>0</v>
      </c>
      <c r="W149" s="21">
        <f t="shared" si="13"/>
        <v>80936</v>
      </c>
      <c r="X149" s="20">
        <v>80936</v>
      </c>
      <c r="Y149" s="21">
        <f t="shared" si="14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503</v>
      </c>
      <c r="D150" s="20">
        <v>503</v>
      </c>
      <c r="E150" s="20">
        <v>0</v>
      </c>
      <c r="F150" s="20">
        <v>0</v>
      </c>
      <c r="G150" s="20">
        <v>0</v>
      </c>
      <c r="H150" s="20">
        <v>900</v>
      </c>
      <c r="I150" s="20">
        <v>920</v>
      </c>
      <c r="J150" s="20">
        <v>20</v>
      </c>
      <c r="K150" s="20">
        <v>360</v>
      </c>
      <c r="L150" s="20">
        <v>7200</v>
      </c>
      <c r="M150" s="20">
        <v>0</v>
      </c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2"/>
        <v>75736</v>
      </c>
      <c r="V150" s="21">
        <f t="shared" si="15"/>
        <v>0</v>
      </c>
      <c r="W150" s="21">
        <f t="shared" si="13"/>
        <v>75736</v>
      </c>
      <c r="X150" s="20">
        <v>75736</v>
      </c>
      <c r="Y150" s="21">
        <f t="shared" si="14"/>
        <v>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503</v>
      </c>
      <c r="D151" s="20">
        <v>503</v>
      </c>
      <c r="E151" s="20">
        <v>0</v>
      </c>
      <c r="F151" s="20"/>
      <c r="G151" s="20">
        <v>0</v>
      </c>
      <c r="H151" s="20">
        <v>920</v>
      </c>
      <c r="I151" s="20">
        <v>952</v>
      </c>
      <c r="J151" s="20">
        <v>32</v>
      </c>
      <c r="K151" s="20">
        <v>360</v>
      </c>
      <c r="L151" s="20">
        <v>11520</v>
      </c>
      <c r="M151" s="20">
        <v>0</v>
      </c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12"/>
        <v>82915</v>
      </c>
      <c r="V151" s="21">
        <f t="shared" si="15"/>
        <v>0</v>
      </c>
      <c r="W151" s="21">
        <f t="shared" si="13"/>
        <v>82915</v>
      </c>
      <c r="X151" s="20">
        <v>82915</v>
      </c>
      <c r="Y151" s="21">
        <f t="shared" si="14"/>
        <v>0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503</v>
      </c>
      <c r="D152" s="20">
        <v>503</v>
      </c>
      <c r="E152" s="20">
        <v>0</v>
      </c>
      <c r="F152" s="20"/>
      <c r="G152" s="20">
        <v>0</v>
      </c>
      <c r="H152" s="20">
        <v>952</v>
      </c>
      <c r="I152" s="20">
        <v>985</v>
      </c>
      <c r="J152" s="20">
        <v>33</v>
      </c>
      <c r="K152" s="20">
        <v>360</v>
      </c>
      <c r="L152" s="20">
        <v>11880</v>
      </c>
      <c r="M152" s="20">
        <v>0</v>
      </c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2"/>
        <v>83275</v>
      </c>
      <c r="V152" s="21">
        <f t="shared" si="15"/>
        <v>0</v>
      </c>
      <c r="W152" s="21">
        <f t="shared" si="13"/>
        <v>83275</v>
      </c>
      <c r="X152" s="20">
        <v>83275</v>
      </c>
      <c r="Y152" s="21">
        <f t="shared" si="14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503</v>
      </c>
      <c r="D153" s="20">
        <v>505</v>
      </c>
      <c r="E153" s="20">
        <v>2</v>
      </c>
      <c r="F153" s="20">
        <v>146</v>
      </c>
      <c r="G153" s="20">
        <v>292</v>
      </c>
      <c r="H153" s="20">
        <v>985</v>
      </c>
      <c r="I153" s="20">
        <v>1013</v>
      </c>
      <c r="J153" s="20">
        <v>28</v>
      </c>
      <c r="K153" s="20">
        <v>360</v>
      </c>
      <c r="L153" s="20">
        <v>10080</v>
      </c>
      <c r="M153" s="20">
        <v>0</v>
      </c>
      <c r="N153" s="20">
        <v>11959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2"/>
        <v>86726</v>
      </c>
      <c r="V153" s="21">
        <f t="shared" si="15"/>
        <v>0</v>
      </c>
      <c r="W153" s="21">
        <f t="shared" si="13"/>
        <v>86726</v>
      </c>
      <c r="X153" s="20">
        <v>86726</v>
      </c>
      <c r="Y153" s="21">
        <f t="shared" si="14"/>
        <v>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505</v>
      </c>
      <c r="D154" s="20">
        <v>505</v>
      </c>
      <c r="E154" s="20">
        <v>0</v>
      </c>
      <c r="F154" s="20"/>
      <c r="G154" s="20">
        <v>0</v>
      </c>
      <c r="H154" s="20">
        <v>1013</v>
      </c>
      <c r="I154" s="20">
        <v>1023</v>
      </c>
      <c r="J154" s="20">
        <v>10</v>
      </c>
      <c r="K154" s="20">
        <v>360</v>
      </c>
      <c r="L154" s="20">
        <v>3600</v>
      </c>
      <c r="M154" s="20">
        <v>0</v>
      </c>
      <c r="N154" s="20">
        <v>11959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2"/>
        <v>79954</v>
      </c>
      <c r="V154" s="21">
        <f t="shared" si="15"/>
        <v>0</v>
      </c>
      <c r="W154" s="21">
        <f t="shared" si="13"/>
        <v>79954</v>
      </c>
      <c r="X154" s="20">
        <v>79954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505</v>
      </c>
      <c r="D155" s="20">
        <v>505</v>
      </c>
      <c r="E155" s="20">
        <v>0</v>
      </c>
      <c r="F155" s="20"/>
      <c r="G155" s="20">
        <v>0</v>
      </c>
      <c r="H155" s="20">
        <v>1023</v>
      </c>
      <c r="I155" s="20">
        <v>1031</v>
      </c>
      <c r="J155" s="20">
        <v>8</v>
      </c>
      <c r="K155" s="20">
        <v>360</v>
      </c>
      <c r="L155" s="20">
        <v>2880</v>
      </c>
      <c r="M155" s="20">
        <v>0</v>
      </c>
      <c r="N155" s="20">
        <v>11959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2"/>
        <v>79234</v>
      </c>
      <c r="V155" s="21">
        <f t="shared" si="15"/>
        <v>0</v>
      </c>
      <c r="W155" s="21">
        <f t="shared" si="13"/>
        <v>79234</v>
      </c>
      <c r="X155" s="20">
        <v>79234</v>
      </c>
      <c r="Y155" s="21">
        <f t="shared" si="14"/>
        <v>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505</v>
      </c>
      <c r="D156" s="20">
        <v>505</v>
      </c>
      <c r="E156" s="20">
        <v>0</v>
      </c>
      <c r="F156" s="20"/>
      <c r="G156" s="20">
        <v>0</v>
      </c>
      <c r="H156" s="20">
        <v>1031</v>
      </c>
      <c r="I156" s="20">
        <v>1033</v>
      </c>
      <c r="J156" s="20">
        <v>2</v>
      </c>
      <c r="K156" s="20">
        <v>360</v>
      </c>
      <c r="L156" s="20">
        <v>720</v>
      </c>
      <c r="M156" s="20">
        <v>0</v>
      </c>
      <c r="N156" s="20">
        <v>11959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2"/>
        <v>77074</v>
      </c>
      <c r="V156" s="21">
        <f t="shared" si="15"/>
        <v>0</v>
      </c>
      <c r="W156" s="21">
        <f t="shared" si="13"/>
        <v>77074</v>
      </c>
      <c r="X156" s="20">
        <v>77074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505</v>
      </c>
      <c r="D157" s="20">
        <v>505</v>
      </c>
      <c r="E157" s="20">
        <v>0</v>
      </c>
      <c r="F157" s="20"/>
      <c r="G157" s="20">
        <v>0</v>
      </c>
      <c r="H157" s="20">
        <v>1033</v>
      </c>
      <c r="I157" s="20">
        <v>1033</v>
      </c>
      <c r="J157" s="20">
        <v>0</v>
      </c>
      <c r="K157" s="20"/>
      <c r="L157" s="20">
        <v>0</v>
      </c>
      <c r="M157" s="20">
        <v>0</v>
      </c>
      <c r="N157" s="20">
        <v>11959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76354</v>
      </c>
      <c r="V157" s="21">
        <f t="shared" si="15"/>
        <v>0</v>
      </c>
      <c r="W157" s="21">
        <f t="shared" si="13"/>
        <v>76354</v>
      </c>
      <c r="X157" s="20">
        <v>76354</v>
      </c>
      <c r="Y157" s="21">
        <f t="shared" si="14"/>
        <v>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505</v>
      </c>
      <c r="D158" s="20">
        <v>505</v>
      </c>
      <c r="E158" s="20">
        <v>0</v>
      </c>
      <c r="F158" s="20"/>
      <c r="G158" s="20">
        <v>0</v>
      </c>
      <c r="H158" s="20">
        <v>1033</v>
      </c>
      <c r="I158" s="20">
        <v>1034</v>
      </c>
      <c r="J158" s="20">
        <v>1</v>
      </c>
      <c r="K158" s="20">
        <v>360</v>
      </c>
      <c r="L158" s="20">
        <v>360</v>
      </c>
      <c r="M158" s="20">
        <v>0</v>
      </c>
      <c r="N158" s="20">
        <v>11959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76714</v>
      </c>
      <c r="V158" s="21">
        <f t="shared" si="15"/>
        <v>0</v>
      </c>
      <c r="W158" s="21">
        <f t="shared" si="13"/>
        <v>76714</v>
      </c>
      <c r="X158" s="20">
        <v>76714</v>
      </c>
      <c r="Y158" s="21">
        <f t="shared" si="14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505</v>
      </c>
      <c r="D159" s="20">
        <v>505</v>
      </c>
      <c r="E159" s="20">
        <v>0</v>
      </c>
      <c r="F159" s="20"/>
      <c r="G159" s="20">
        <v>0</v>
      </c>
      <c r="H159" s="20">
        <v>1034</v>
      </c>
      <c r="I159" s="20">
        <v>1034</v>
      </c>
      <c r="J159" s="20">
        <v>0</v>
      </c>
      <c r="K159" s="20"/>
      <c r="L159" s="20">
        <v>0</v>
      </c>
      <c r="M159" s="20">
        <v>0</v>
      </c>
      <c r="N159" s="20">
        <v>11959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76354</v>
      </c>
      <c r="V159" s="21">
        <f t="shared" si="15"/>
        <v>0</v>
      </c>
      <c r="W159" s="21">
        <f t="shared" si="13"/>
        <v>76354</v>
      </c>
      <c r="X159" s="20">
        <v>76354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505</v>
      </c>
      <c r="D160" s="20">
        <v>505</v>
      </c>
      <c r="E160" s="20">
        <v>0</v>
      </c>
      <c r="F160" s="20"/>
      <c r="G160" s="20">
        <v>0</v>
      </c>
      <c r="H160" s="20">
        <v>1034</v>
      </c>
      <c r="I160" s="20">
        <v>1036</v>
      </c>
      <c r="J160" s="20">
        <v>2</v>
      </c>
      <c r="K160" s="20">
        <v>360</v>
      </c>
      <c r="L160" s="20">
        <v>720</v>
      </c>
      <c r="M160" s="20">
        <v>0</v>
      </c>
      <c r="N160" s="20">
        <v>11959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si="12"/>
        <v>77074</v>
      </c>
      <c r="V160" s="21">
        <f t="shared" si="15"/>
        <v>0</v>
      </c>
      <c r="W160" s="21">
        <f t="shared" si="13"/>
        <v>77074</v>
      </c>
      <c r="X160" s="20">
        <v>77074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505</v>
      </c>
      <c r="D161" s="20">
        <v>505</v>
      </c>
      <c r="E161" s="20">
        <v>0</v>
      </c>
      <c r="F161" s="20"/>
      <c r="G161" s="20">
        <v>0</v>
      </c>
      <c r="H161" s="20">
        <v>1036</v>
      </c>
      <c r="I161" s="20">
        <v>1036</v>
      </c>
      <c r="J161" s="20">
        <v>0</v>
      </c>
      <c r="K161" s="20"/>
      <c r="L161" s="20">
        <v>0</v>
      </c>
      <c r="M161" s="20">
        <v>0</v>
      </c>
      <c r="N161" s="20">
        <v>11959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ref="U161:U192" si="17">G161+L161+M161+R161+S161+N161+Q161+T161</f>
        <v>76354</v>
      </c>
      <c r="V161" s="21">
        <f t="shared" si="15"/>
        <v>0</v>
      </c>
      <c r="W161" s="21">
        <f t="shared" si="13"/>
        <v>76354</v>
      </c>
      <c r="X161" s="20">
        <v>76354</v>
      </c>
      <c r="Y161" s="21">
        <f t="shared" si="14"/>
        <v>0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505</v>
      </c>
      <c r="D162" s="20">
        <v>505</v>
      </c>
      <c r="E162" s="20">
        <v>0</v>
      </c>
      <c r="F162" s="20"/>
      <c r="G162" s="20">
        <v>0</v>
      </c>
      <c r="H162" s="20">
        <v>1036</v>
      </c>
      <c r="I162" s="20">
        <v>1036</v>
      </c>
      <c r="J162" s="20">
        <v>0</v>
      </c>
      <c r="K162" s="20"/>
      <c r="L162" s="20">
        <v>0</v>
      </c>
      <c r="M162" s="20">
        <v>0</v>
      </c>
      <c r="N162" s="20">
        <v>11665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si="17"/>
        <v>76060</v>
      </c>
      <c r="V162" s="21">
        <f t="shared" si="15"/>
        <v>0</v>
      </c>
      <c r="W162" s="21">
        <f t="shared" si="13"/>
        <v>76060</v>
      </c>
      <c r="X162" s="20">
        <v>76060</v>
      </c>
      <c r="Y162" s="21">
        <f t="shared" si="14"/>
        <v>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505</v>
      </c>
      <c r="D163" s="20">
        <v>505</v>
      </c>
      <c r="E163" s="20">
        <v>0</v>
      </c>
      <c r="F163" s="20"/>
      <c r="G163" s="20">
        <v>0</v>
      </c>
      <c r="H163" s="20">
        <v>1036</v>
      </c>
      <c r="I163" s="20">
        <v>1036</v>
      </c>
      <c r="J163" s="20">
        <v>0</v>
      </c>
      <c r="K163" s="20"/>
      <c r="L163" s="20">
        <v>0</v>
      </c>
      <c r="M163" s="20">
        <v>0</v>
      </c>
      <c r="N163" s="20">
        <v>11665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86060</v>
      </c>
      <c r="V163" s="21">
        <f t="shared" si="15"/>
        <v>0</v>
      </c>
      <c r="W163" s="21">
        <f t="shared" si="13"/>
        <v>86060</v>
      </c>
      <c r="X163" s="20">
        <v>86060</v>
      </c>
      <c r="Y163" s="21">
        <f t="shared" si="14"/>
        <v>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505</v>
      </c>
      <c r="D164" s="20">
        <v>505</v>
      </c>
      <c r="E164" s="20">
        <v>0</v>
      </c>
      <c r="F164" s="20"/>
      <c r="G164" s="20">
        <v>0</v>
      </c>
      <c r="H164" s="20">
        <v>1036</v>
      </c>
      <c r="I164" s="20">
        <v>1040</v>
      </c>
      <c r="J164" s="20">
        <v>4</v>
      </c>
      <c r="K164" s="20">
        <v>360</v>
      </c>
      <c r="L164" s="20">
        <v>1440</v>
      </c>
      <c r="M164" s="20">
        <v>0</v>
      </c>
      <c r="N164" s="20">
        <v>11665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87500</v>
      </c>
      <c r="V164" s="21">
        <f t="shared" si="15"/>
        <v>0</v>
      </c>
      <c r="W164" s="21">
        <f t="shared" si="13"/>
        <v>87500</v>
      </c>
      <c r="X164" s="20">
        <v>87500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505</v>
      </c>
      <c r="D165" s="20">
        <v>505</v>
      </c>
      <c r="E165" s="20">
        <v>0</v>
      </c>
      <c r="F165" s="20"/>
      <c r="G165" s="20">
        <v>0</v>
      </c>
      <c r="H165" s="20">
        <v>1040</v>
      </c>
      <c r="I165" s="20">
        <v>1043</v>
      </c>
      <c r="J165" s="20">
        <v>3</v>
      </c>
      <c r="K165" s="20">
        <v>360</v>
      </c>
      <c r="L165" s="20">
        <v>1080</v>
      </c>
      <c r="M165" s="20">
        <v>0</v>
      </c>
      <c r="N165" s="20">
        <v>11665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7"/>
        <v>87140</v>
      </c>
      <c r="V165" s="21">
        <f t="shared" si="15"/>
        <v>0</v>
      </c>
      <c r="W165" s="21">
        <f t="shared" si="13"/>
        <v>87140</v>
      </c>
      <c r="X165" s="20">
        <v>87140</v>
      </c>
      <c r="Y165" s="21">
        <f t="shared" si="14"/>
        <v>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505</v>
      </c>
      <c r="D166" s="20">
        <v>505</v>
      </c>
      <c r="E166" s="20">
        <v>0</v>
      </c>
      <c r="F166" s="20"/>
      <c r="G166" s="20">
        <v>0</v>
      </c>
      <c r="H166" s="20">
        <v>1043</v>
      </c>
      <c r="I166" s="20">
        <v>1043</v>
      </c>
      <c r="J166" s="20">
        <v>0</v>
      </c>
      <c r="K166" s="20"/>
      <c r="L166" s="20">
        <v>0</v>
      </c>
      <c r="M166" s="20">
        <v>0</v>
      </c>
      <c r="N166" s="20">
        <v>11709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17"/>
        <v>86104</v>
      </c>
      <c r="V166" s="21">
        <f t="shared" si="15"/>
        <v>0</v>
      </c>
      <c r="W166" s="21">
        <f t="shared" si="13"/>
        <v>86104</v>
      </c>
      <c r="X166" s="20">
        <v>86104</v>
      </c>
      <c r="Y166" s="21">
        <f t="shared" si="14"/>
        <v>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505</v>
      </c>
      <c r="D167" s="20">
        <v>505</v>
      </c>
      <c r="E167" s="20">
        <v>0</v>
      </c>
      <c r="F167" s="20"/>
      <c r="G167" s="20">
        <v>0</v>
      </c>
      <c r="H167" s="20">
        <v>1043</v>
      </c>
      <c r="I167" s="20">
        <v>1043</v>
      </c>
      <c r="J167" s="20">
        <v>0</v>
      </c>
      <c r="K167" s="20"/>
      <c r="L167" s="20">
        <v>0</v>
      </c>
      <c r="M167" s="20">
        <v>0</v>
      </c>
      <c r="N167" s="20">
        <v>11709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86104</v>
      </c>
      <c r="V167" s="21">
        <f t="shared" si="15"/>
        <v>0</v>
      </c>
      <c r="W167" s="21">
        <f t="shared" si="13"/>
        <v>86104</v>
      </c>
      <c r="X167" s="20">
        <v>86104</v>
      </c>
      <c r="Y167" s="21">
        <f t="shared" si="14"/>
        <v>0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505</v>
      </c>
      <c r="D168" s="20">
        <v>505</v>
      </c>
      <c r="E168" s="20">
        <v>0</v>
      </c>
      <c r="F168" s="20"/>
      <c r="G168" s="20">
        <v>0</v>
      </c>
      <c r="H168" s="20">
        <v>1043</v>
      </c>
      <c r="I168" s="20">
        <v>1043</v>
      </c>
      <c r="J168" s="20">
        <v>0</v>
      </c>
      <c r="K168" s="20"/>
      <c r="L168" s="20">
        <v>0</v>
      </c>
      <c r="M168" s="20">
        <v>0</v>
      </c>
      <c r="N168" s="20">
        <v>11709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86104</v>
      </c>
      <c r="V168" s="21">
        <f t="shared" si="15"/>
        <v>0</v>
      </c>
      <c r="W168" s="21">
        <f t="shared" si="13"/>
        <v>86104</v>
      </c>
      <c r="X168" s="20">
        <v>86104</v>
      </c>
      <c r="Y168" s="21">
        <f t="shared" si="14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505</v>
      </c>
      <c r="D169" s="20">
        <v>511</v>
      </c>
      <c r="E169" s="20">
        <v>6</v>
      </c>
      <c r="F169" s="20">
        <v>146</v>
      </c>
      <c r="G169" s="20">
        <v>876</v>
      </c>
      <c r="H169" s="20">
        <v>1043</v>
      </c>
      <c r="I169" s="20">
        <v>1043</v>
      </c>
      <c r="J169" s="20">
        <v>0</v>
      </c>
      <c r="K169" s="20"/>
      <c r="L169" s="20">
        <v>0</v>
      </c>
      <c r="M169" s="20">
        <v>0</v>
      </c>
      <c r="N169" s="20">
        <v>11315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86586</v>
      </c>
      <c r="V169" s="21">
        <f t="shared" si="15"/>
        <v>0</v>
      </c>
      <c r="W169" s="21">
        <f t="shared" si="13"/>
        <v>86586</v>
      </c>
      <c r="X169" s="20">
        <v>86586</v>
      </c>
      <c r="Y169" s="21">
        <f t="shared" si="14"/>
        <v>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511</v>
      </c>
      <c r="D170" s="20">
        <v>512</v>
      </c>
      <c r="E170" s="20">
        <v>1</v>
      </c>
      <c r="F170" s="20">
        <v>146</v>
      </c>
      <c r="G170" s="20">
        <v>146</v>
      </c>
      <c r="H170" s="20">
        <v>1043</v>
      </c>
      <c r="I170" s="20">
        <v>1056</v>
      </c>
      <c r="J170" s="20">
        <v>13</v>
      </c>
      <c r="K170" s="20">
        <v>360</v>
      </c>
      <c r="L170" s="20">
        <v>4680</v>
      </c>
      <c r="M170" s="20">
        <v>0</v>
      </c>
      <c r="N170" s="20">
        <v>11315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90536</v>
      </c>
      <c r="V170" s="21">
        <f t="shared" si="15"/>
        <v>0</v>
      </c>
      <c r="W170" s="21">
        <f t="shared" si="13"/>
        <v>90536</v>
      </c>
      <c r="X170" s="20">
        <v>90536</v>
      </c>
      <c r="Y170" s="21">
        <f t="shared" si="14"/>
        <v>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512</v>
      </c>
      <c r="D171" s="20">
        <v>512</v>
      </c>
      <c r="E171" s="20">
        <v>0</v>
      </c>
      <c r="F171" s="20">
        <v>146</v>
      </c>
      <c r="G171" s="20">
        <v>0</v>
      </c>
      <c r="H171" s="20">
        <v>1056</v>
      </c>
      <c r="I171" s="20">
        <v>1056</v>
      </c>
      <c r="J171" s="20">
        <v>0</v>
      </c>
      <c r="K171" s="20"/>
      <c r="L171" s="20">
        <v>0</v>
      </c>
      <c r="M171" s="20">
        <v>0</v>
      </c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81395</v>
      </c>
      <c r="V171" s="21">
        <f t="shared" si="15"/>
        <v>0</v>
      </c>
      <c r="W171" s="21">
        <f t="shared" si="13"/>
        <v>81395</v>
      </c>
      <c r="X171" s="20">
        <v>81395</v>
      </c>
      <c r="Y171" s="21">
        <f t="shared" si="14"/>
        <v>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512</v>
      </c>
      <c r="D172" s="20">
        <v>512</v>
      </c>
      <c r="E172" s="20">
        <v>0</v>
      </c>
      <c r="F172" s="20"/>
      <c r="G172" s="20">
        <v>0</v>
      </c>
      <c r="H172" s="20">
        <v>1056</v>
      </c>
      <c r="I172" s="20">
        <v>1056</v>
      </c>
      <c r="J172" s="20">
        <v>0</v>
      </c>
      <c r="K172" s="20"/>
      <c r="L172" s="20">
        <v>0</v>
      </c>
      <c r="M172" s="20">
        <v>0</v>
      </c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81395</v>
      </c>
      <c r="V172" s="21">
        <f t="shared" si="15"/>
        <v>0</v>
      </c>
      <c r="W172" s="21">
        <f t="shared" si="13"/>
        <v>81395</v>
      </c>
      <c r="X172" s="20">
        <v>81395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512</v>
      </c>
      <c r="D173" s="20">
        <v>512</v>
      </c>
      <c r="E173" s="20">
        <v>0</v>
      </c>
      <c r="F173" s="20"/>
      <c r="G173" s="20">
        <v>0</v>
      </c>
      <c r="H173" s="20">
        <v>1056</v>
      </c>
      <c r="I173" s="20">
        <v>1056</v>
      </c>
      <c r="J173" s="20">
        <v>0</v>
      </c>
      <c r="K173" s="20"/>
      <c r="L173" s="20">
        <v>0</v>
      </c>
      <c r="M173" s="20">
        <v>0</v>
      </c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81395</v>
      </c>
      <c r="V173" s="21">
        <f t="shared" si="15"/>
        <v>0</v>
      </c>
      <c r="W173" s="21">
        <f t="shared" si="13"/>
        <v>81395</v>
      </c>
      <c r="X173" s="20">
        <v>81395</v>
      </c>
      <c r="Y173" s="21">
        <f t="shared" si="14"/>
        <v>0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512</v>
      </c>
      <c r="D174" s="20">
        <v>512</v>
      </c>
      <c r="E174" s="20">
        <v>0</v>
      </c>
      <c r="F174" s="20"/>
      <c r="G174" s="20">
        <v>0</v>
      </c>
      <c r="H174" s="20">
        <v>1056</v>
      </c>
      <c r="I174" s="20">
        <v>1056</v>
      </c>
      <c r="J174" s="20">
        <v>0</v>
      </c>
      <c r="K174" s="20"/>
      <c r="L174" s="20">
        <v>0</v>
      </c>
      <c r="M174" s="20">
        <v>0</v>
      </c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81395</v>
      </c>
      <c r="V174" s="21">
        <f t="shared" si="15"/>
        <v>0</v>
      </c>
      <c r="W174" s="21">
        <f t="shared" si="13"/>
        <v>81395</v>
      </c>
      <c r="X174" s="20">
        <v>81395</v>
      </c>
      <c r="Y174" s="21">
        <f t="shared" si="14"/>
        <v>0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39">
        <v>512</v>
      </c>
      <c r="D175" s="39">
        <v>512</v>
      </c>
      <c r="E175" s="39">
        <v>0</v>
      </c>
      <c r="F175" s="39"/>
      <c r="G175" s="69">
        <v>0</v>
      </c>
      <c r="H175" s="39">
        <v>1056</v>
      </c>
      <c r="I175" s="48">
        <v>1056</v>
      </c>
      <c r="J175" s="39">
        <v>0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0</v>
      </c>
      <c r="M175" s="69">
        <v>3731</v>
      </c>
      <c r="N175" s="69">
        <v>7000</v>
      </c>
      <c r="O175" s="41"/>
      <c r="P175" s="41"/>
      <c r="Q175" s="69">
        <v>0</v>
      </c>
      <c r="R175" s="69">
        <v>0</v>
      </c>
      <c r="S175" s="69">
        <v>76410</v>
      </c>
      <c r="T175" s="69"/>
      <c r="U175" s="69">
        <f t="shared" si="17"/>
        <v>87141</v>
      </c>
      <c r="V175" s="41">
        <f t="shared" si="15"/>
        <v>0</v>
      </c>
      <c r="W175" s="41">
        <f t="shared" si="13"/>
        <v>87141</v>
      </c>
      <c r="X175" s="49">
        <v>87141</v>
      </c>
      <c r="Y175" s="41">
        <f t="shared" si="14"/>
        <v>0</v>
      </c>
      <c r="AA175">
        <f t="shared" si="16"/>
        <v>0</v>
      </c>
    </row>
    <row r="176" spans="1:27" hidden="1" x14ac:dyDescent="0.25">
      <c r="A176" s="18"/>
      <c r="B176" s="43" t="s">
        <v>36</v>
      </c>
      <c r="C176" s="44">
        <v>512</v>
      </c>
      <c r="D176" s="44">
        <v>512</v>
      </c>
      <c r="E176" s="44">
        <v>0</v>
      </c>
      <c r="F176" s="44"/>
      <c r="G176" s="70">
        <v>0</v>
      </c>
      <c r="H176" s="44">
        <v>1056</v>
      </c>
      <c r="I176" s="50">
        <v>1056</v>
      </c>
      <c r="J176" s="44">
        <v>0</v>
      </c>
      <c r="K176" s="44">
        <f>IF(J176&lt;=120,559,IF(AND(J176&gt;=121,J176&lt;=150),739,IF(AND(J176&gt;=151,J176&lt;=200),1279,IF(J176&gt;=201,2359,))))</f>
        <v>559</v>
      </c>
      <c r="L176" s="70">
        <f t="shared" ref="L176:L186" si="18">IF(K176=559,K176*J176,IF(K176=739,120*559+(J176-120)*739,IF(K176=1279,120*559+30*739+(J176-150)*1279,IF(K176=2359,120*559+30*739+50*1279+(J176-200)*2359,))))</f>
        <v>0</v>
      </c>
      <c r="M176" s="70">
        <v>3731</v>
      </c>
      <c r="N176" s="70">
        <v>7000</v>
      </c>
      <c r="O176" s="46"/>
      <c r="P176" s="46"/>
      <c r="Q176" s="70">
        <v>0</v>
      </c>
      <c r="R176" s="70">
        <v>0</v>
      </c>
      <c r="S176" s="70">
        <v>76410</v>
      </c>
      <c r="T176" s="70"/>
      <c r="U176" s="70">
        <f t="shared" si="17"/>
        <v>87141</v>
      </c>
      <c r="V176" s="46">
        <f t="shared" si="15"/>
        <v>0</v>
      </c>
      <c r="W176" s="46">
        <f t="shared" si="13"/>
        <v>87141</v>
      </c>
      <c r="X176" s="51"/>
      <c r="Y176" s="46">
        <f t="shared" si="14"/>
        <v>87141</v>
      </c>
      <c r="AA176">
        <f t="shared" si="16"/>
        <v>1</v>
      </c>
    </row>
    <row r="177" spans="1:27" hidden="1" x14ac:dyDescent="0.25">
      <c r="A177" s="18"/>
      <c r="B177" s="43" t="s">
        <v>37</v>
      </c>
      <c r="C177" s="44">
        <v>512</v>
      </c>
      <c r="D177" s="44">
        <v>512</v>
      </c>
      <c r="E177" s="44">
        <v>0</v>
      </c>
      <c r="F177" s="44"/>
      <c r="G177" s="70">
        <v>0</v>
      </c>
      <c r="H177" s="44">
        <v>1056</v>
      </c>
      <c r="I177" s="50">
        <v>1056</v>
      </c>
      <c r="J177" s="44">
        <v>0</v>
      </c>
      <c r="K177" s="44">
        <f t="shared" ref="K177:K186" si="19">IF(J177&lt;=120,559,IF(AND(J177&gt;=121,J177&lt;=150),739,IF(AND(J177&gt;=151,J177&lt;=200),1279,IF(J177&gt;=201,2359,))))</f>
        <v>559</v>
      </c>
      <c r="L177" s="70">
        <f t="shared" si="18"/>
        <v>0</v>
      </c>
      <c r="M177" s="70">
        <v>3731</v>
      </c>
      <c r="N177" s="70">
        <v>7000</v>
      </c>
      <c r="O177" s="46"/>
      <c r="P177" s="46"/>
      <c r="Q177" s="70">
        <v>0</v>
      </c>
      <c r="R177" s="70">
        <v>0</v>
      </c>
      <c r="S177" s="70">
        <v>76410</v>
      </c>
      <c r="T177" s="70"/>
      <c r="U177" s="70">
        <f t="shared" si="17"/>
        <v>87141</v>
      </c>
      <c r="V177" s="46">
        <f t="shared" si="15"/>
        <v>87141</v>
      </c>
      <c r="W177" s="46">
        <f t="shared" si="13"/>
        <v>174282</v>
      </c>
      <c r="X177" s="51">
        <v>174282</v>
      </c>
      <c r="Y177" s="46">
        <f t="shared" si="14"/>
        <v>0</v>
      </c>
      <c r="AA177">
        <f t="shared" si="16"/>
        <v>0</v>
      </c>
    </row>
    <row r="178" spans="1:27" hidden="1" x14ac:dyDescent="0.25">
      <c r="A178" s="18"/>
      <c r="B178" s="43" t="s">
        <v>38</v>
      </c>
      <c r="C178" s="44">
        <v>512</v>
      </c>
      <c r="D178" s="44">
        <v>512</v>
      </c>
      <c r="E178" s="44">
        <v>0</v>
      </c>
      <c r="F178" s="44"/>
      <c r="G178" s="70">
        <v>0</v>
      </c>
      <c r="H178" s="44">
        <v>1056</v>
      </c>
      <c r="I178" s="50">
        <v>1056</v>
      </c>
      <c r="J178" s="44">
        <v>0</v>
      </c>
      <c r="K178" s="44">
        <f t="shared" si="19"/>
        <v>559</v>
      </c>
      <c r="L178" s="70">
        <f t="shared" si="18"/>
        <v>0</v>
      </c>
      <c r="M178" s="70">
        <v>3731</v>
      </c>
      <c r="N178" s="70">
        <v>7000</v>
      </c>
      <c r="O178" s="46"/>
      <c r="P178" s="46"/>
      <c r="Q178" s="70">
        <v>0</v>
      </c>
      <c r="R178" s="70">
        <v>0</v>
      </c>
      <c r="S178" s="70">
        <v>76410</v>
      </c>
      <c r="T178" s="70"/>
      <c r="U178" s="70">
        <f t="shared" si="17"/>
        <v>87141</v>
      </c>
      <c r="V178" s="46">
        <f t="shared" si="15"/>
        <v>0</v>
      </c>
      <c r="W178" s="46">
        <f t="shared" si="13"/>
        <v>87141</v>
      </c>
      <c r="X178" s="51">
        <v>83410</v>
      </c>
      <c r="Y178" s="46">
        <f t="shared" si="14"/>
        <v>3731</v>
      </c>
      <c r="AA178">
        <f t="shared" si="16"/>
        <v>0</v>
      </c>
    </row>
    <row r="179" spans="1:27" hidden="1" x14ac:dyDescent="0.25">
      <c r="A179" s="18"/>
      <c r="B179" s="43" t="s">
        <v>39</v>
      </c>
      <c r="C179" s="44">
        <v>512</v>
      </c>
      <c r="D179" s="44">
        <v>512</v>
      </c>
      <c r="E179" s="44">
        <v>0</v>
      </c>
      <c r="F179" s="44"/>
      <c r="G179" s="70">
        <v>0</v>
      </c>
      <c r="H179" s="44">
        <v>1056</v>
      </c>
      <c r="I179" s="50">
        <v>1056</v>
      </c>
      <c r="J179" s="44">
        <v>0</v>
      </c>
      <c r="K179" s="44">
        <f t="shared" si="19"/>
        <v>559</v>
      </c>
      <c r="L179" s="70">
        <f t="shared" si="18"/>
        <v>0</v>
      </c>
      <c r="M179" s="70">
        <v>3731</v>
      </c>
      <c r="N179" s="70">
        <v>7000</v>
      </c>
      <c r="O179" s="46"/>
      <c r="P179" s="46"/>
      <c r="Q179" s="70">
        <v>0</v>
      </c>
      <c r="R179" s="70">
        <v>0</v>
      </c>
      <c r="S179" s="70">
        <v>76410</v>
      </c>
      <c r="T179" s="70"/>
      <c r="U179" s="70">
        <f t="shared" si="17"/>
        <v>87141</v>
      </c>
      <c r="V179" s="46">
        <f t="shared" si="15"/>
        <v>3731</v>
      </c>
      <c r="W179" s="46">
        <f t="shared" si="13"/>
        <v>90872</v>
      </c>
      <c r="X179" s="51">
        <v>90872</v>
      </c>
      <c r="Y179" s="46">
        <f t="shared" si="14"/>
        <v>0</v>
      </c>
      <c r="AA179">
        <f t="shared" si="16"/>
        <v>0</v>
      </c>
    </row>
    <row r="180" spans="1:27" hidden="1" x14ac:dyDescent="0.25">
      <c r="A180" s="18"/>
      <c r="B180" s="43" t="s">
        <v>40</v>
      </c>
      <c r="C180" s="44">
        <v>512</v>
      </c>
      <c r="D180" s="44">
        <v>512</v>
      </c>
      <c r="E180" s="44">
        <v>0</v>
      </c>
      <c r="F180" s="44"/>
      <c r="G180" s="70">
        <v>0</v>
      </c>
      <c r="H180" s="44">
        <v>1056</v>
      </c>
      <c r="I180" s="50">
        <v>1056</v>
      </c>
      <c r="J180" s="44">
        <v>0</v>
      </c>
      <c r="K180" s="44">
        <f t="shared" si="19"/>
        <v>559</v>
      </c>
      <c r="L180" s="70">
        <f t="shared" si="18"/>
        <v>0</v>
      </c>
      <c r="M180" s="70">
        <v>3731</v>
      </c>
      <c r="N180" s="70">
        <v>7000</v>
      </c>
      <c r="O180" s="46"/>
      <c r="P180" s="46"/>
      <c r="Q180" s="70">
        <v>0</v>
      </c>
      <c r="R180" s="70">
        <v>0</v>
      </c>
      <c r="S180" s="70">
        <v>76410</v>
      </c>
      <c r="T180" s="70"/>
      <c r="U180" s="70">
        <f t="shared" si="17"/>
        <v>87141</v>
      </c>
      <c r="V180" s="46">
        <f t="shared" si="15"/>
        <v>0</v>
      </c>
      <c r="W180" s="46">
        <f t="shared" si="13"/>
        <v>87141</v>
      </c>
      <c r="X180" s="51">
        <v>87141</v>
      </c>
      <c r="Y180" s="46">
        <f t="shared" si="14"/>
        <v>0</v>
      </c>
      <c r="AA180">
        <f t="shared" si="16"/>
        <v>0</v>
      </c>
    </row>
    <row r="181" spans="1:27" hidden="1" x14ac:dyDescent="0.25">
      <c r="A181" s="18"/>
      <c r="B181" s="43" t="s">
        <v>41</v>
      </c>
      <c r="C181" s="44">
        <v>512</v>
      </c>
      <c r="D181" s="44">
        <v>513</v>
      </c>
      <c r="E181" s="44">
        <v>1</v>
      </c>
      <c r="F181" s="44">
        <v>146</v>
      </c>
      <c r="G181" s="70">
        <v>146</v>
      </c>
      <c r="H181" s="44">
        <v>1056</v>
      </c>
      <c r="I181" s="50"/>
      <c r="J181" s="44">
        <v>80</v>
      </c>
      <c r="K181" s="44">
        <f t="shared" si="19"/>
        <v>559</v>
      </c>
      <c r="L181" s="70">
        <f t="shared" si="18"/>
        <v>44720</v>
      </c>
      <c r="M181" s="70">
        <v>3731</v>
      </c>
      <c r="N181" s="70">
        <v>7000</v>
      </c>
      <c r="O181" s="46"/>
      <c r="P181" s="46"/>
      <c r="Q181" s="70">
        <v>0</v>
      </c>
      <c r="R181" s="70">
        <v>0</v>
      </c>
      <c r="S181" s="70">
        <v>76410</v>
      </c>
      <c r="T181" s="70"/>
      <c r="U181" s="70">
        <f t="shared" si="17"/>
        <v>132007</v>
      </c>
      <c r="V181" s="46">
        <f t="shared" si="15"/>
        <v>0</v>
      </c>
      <c r="W181" s="46">
        <f t="shared" si="13"/>
        <v>132007</v>
      </c>
      <c r="X181" s="51">
        <v>131861</v>
      </c>
      <c r="Y181" s="46">
        <f t="shared" si="14"/>
        <v>146</v>
      </c>
      <c r="AA181">
        <f t="shared" si="16"/>
        <v>0</v>
      </c>
    </row>
    <row r="182" spans="1:27" hidden="1" x14ac:dyDescent="0.25">
      <c r="A182" s="18"/>
      <c r="B182" s="43" t="s">
        <v>42</v>
      </c>
      <c r="C182" s="44">
        <v>513</v>
      </c>
      <c r="D182" s="44">
        <v>653</v>
      </c>
      <c r="E182" s="44">
        <f>D182-C182</f>
        <v>140</v>
      </c>
      <c r="F182" s="44">
        <v>146</v>
      </c>
      <c r="G182" s="70">
        <f>F182*E182</f>
        <v>20440</v>
      </c>
      <c r="H182" s="44">
        <f>I181</f>
        <v>0</v>
      </c>
      <c r="I182" s="50">
        <v>19</v>
      </c>
      <c r="J182" s="44">
        <f>I182-H182</f>
        <v>19</v>
      </c>
      <c r="K182" s="44">
        <f t="shared" si="19"/>
        <v>559</v>
      </c>
      <c r="L182" s="70">
        <f t="shared" si="18"/>
        <v>10621</v>
      </c>
      <c r="M182" s="70">
        <v>3731</v>
      </c>
      <c r="N182" s="70">
        <v>7981</v>
      </c>
      <c r="O182" s="46"/>
      <c r="P182" s="46"/>
      <c r="Q182" s="70">
        <v>0</v>
      </c>
      <c r="R182" s="70">
        <v>0</v>
      </c>
      <c r="S182" s="70">
        <v>76410</v>
      </c>
      <c r="T182" s="70"/>
      <c r="U182" s="70">
        <f t="shared" si="17"/>
        <v>119183</v>
      </c>
      <c r="V182" s="46">
        <f t="shared" si="15"/>
        <v>146</v>
      </c>
      <c r="W182" s="46">
        <f t="shared" si="13"/>
        <v>119329</v>
      </c>
      <c r="X182" s="70">
        <v>108562</v>
      </c>
      <c r="Y182" s="46">
        <f t="shared" si="14"/>
        <v>10767</v>
      </c>
      <c r="AA182">
        <f t="shared" si="16"/>
        <v>0</v>
      </c>
    </row>
    <row r="183" spans="1:27" hidden="1" x14ac:dyDescent="0.25">
      <c r="A183" s="18"/>
      <c r="B183" s="43" t="s">
        <v>43</v>
      </c>
      <c r="C183" s="44">
        <f>D182</f>
        <v>653</v>
      </c>
      <c r="D183" s="44">
        <v>786</v>
      </c>
      <c r="E183" s="44">
        <f t="shared" ref="E183:E186" si="20">D183-C183</f>
        <v>133</v>
      </c>
      <c r="F183" s="44">
        <v>146</v>
      </c>
      <c r="G183" s="70">
        <f t="shared" ref="G183:G186" si="21">F183*E183</f>
        <v>19418</v>
      </c>
      <c r="H183" s="44">
        <f t="shared" ref="H183:H186" si="22">I182</f>
        <v>19</v>
      </c>
      <c r="I183" s="44">
        <v>58</v>
      </c>
      <c r="J183" s="44">
        <f t="shared" ref="J183:J186" si="23">I183-H183</f>
        <v>39</v>
      </c>
      <c r="K183" s="44">
        <f t="shared" si="19"/>
        <v>559</v>
      </c>
      <c r="L183" s="70">
        <f t="shared" si="18"/>
        <v>21801</v>
      </c>
      <c r="M183" s="70">
        <v>3731</v>
      </c>
      <c r="N183" s="70">
        <v>7997</v>
      </c>
      <c r="O183" s="46"/>
      <c r="P183" s="46"/>
      <c r="Q183" s="70">
        <v>0</v>
      </c>
      <c r="R183" s="70">
        <v>0</v>
      </c>
      <c r="S183" s="70">
        <v>76410</v>
      </c>
      <c r="T183" s="70"/>
      <c r="U183" s="70">
        <f t="shared" si="17"/>
        <v>129357</v>
      </c>
      <c r="V183" s="46">
        <f t="shared" si="15"/>
        <v>10767</v>
      </c>
      <c r="W183" s="46">
        <f t="shared" si="13"/>
        <v>140124</v>
      </c>
      <c r="X183" s="70">
        <v>119428</v>
      </c>
      <c r="Y183" s="46">
        <f t="shared" si="14"/>
        <v>20696</v>
      </c>
    </row>
    <row r="184" spans="1:27" hidden="1" x14ac:dyDescent="0.25">
      <c r="A184" s="18"/>
      <c r="B184" s="43" t="s">
        <v>44</v>
      </c>
      <c r="C184" s="44">
        <f t="shared" ref="C184:C186" si="24">D183</f>
        <v>786</v>
      </c>
      <c r="D184" s="44">
        <v>900</v>
      </c>
      <c r="E184" s="44">
        <f t="shared" si="20"/>
        <v>114</v>
      </c>
      <c r="F184" s="44">
        <v>146</v>
      </c>
      <c r="G184" s="70">
        <f t="shared" si="21"/>
        <v>16644</v>
      </c>
      <c r="H184" s="44">
        <f t="shared" si="22"/>
        <v>58</v>
      </c>
      <c r="I184" s="44">
        <v>152</v>
      </c>
      <c r="J184" s="44">
        <f t="shared" si="23"/>
        <v>94</v>
      </c>
      <c r="K184" s="44">
        <f t="shared" si="19"/>
        <v>559</v>
      </c>
      <c r="L184" s="70">
        <f t="shared" si="18"/>
        <v>52546</v>
      </c>
      <c r="M184" s="70">
        <v>3731</v>
      </c>
      <c r="N184" s="70">
        <v>7990</v>
      </c>
      <c r="O184" s="46"/>
      <c r="P184" s="46"/>
      <c r="Q184" s="70">
        <v>0</v>
      </c>
      <c r="R184" s="70">
        <v>0</v>
      </c>
      <c r="S184" s="70">
        <v>76410</v>
      </c>
      <c r="T184" s="70"/>
      <c r="U184" s="70">
        <f t="shared" si="17"/>
        <v>157321</v>
      </c>
      <c r="V184" s="46">
        <f t="shared" si="15"/>
        <v>20696</v>
      </c>
      <c r="W184" s="46">
        <f t="shared" si="13"/>
        <v>178017</v>
      </c>
      <c r="X184" s="73">
        <v>178017</v>
      </c>
      <c r="Y184" s="46">
        <f t="shared" si="14"/>
        <v>0</v>
      </c>
    </row>
    <row r="185" spans="1:27" hidden="1" x14ac:dyDescent="0.25">
      <c r="A185" s="18"/>
      <c r="B185" s="43" t="s">
        <v>45</v>
      </c>
      <c r="C185" s="44">
        <f t="shared" si="24"/>
        <v>900</v>
      </c>
      <c r="D185" s="44">
        <v>991</v>
      </c>
      <c r="E185" s="44">
        <f t="shared" si="20"/>
        <v>91</v>
      </c>
      <c r="F185" s="44">
        <v>146</v>
      </c>
      <c r="G185" s="70">
        <f t="shared" si="21"/>
        <v>13286</v>
      </c>
      <c r="H185" s="44">
        <f t="shared" si="22"/>
        <v>152</v>
      </c>
      <c r="I185" s="44">
        <v>189</v>
      </c>
      <c r="J185" s="44">
        <f t="shared" si="23"/>
        <v>37</v>
      </c>
      <c r="K185" s="44">
        <f t="shared" si="19"/>
        <v>559</v>
      </c>
      <c r="L185" s="70">
        <f t="shared" si="18"/>
        <v>20683</v>
      </c>
      <c r="M185" s="70">
        <v>3731</v>
      </c>
      <c r="N185" s="70">
        <v>8019</v>
      </c>
      <c r="O185" s="46"/>
      <c r="P185" s="46"/>
      <c r="Q185" s="70">
        <v>0</v>
      </c>
      <c r="R185" s="70">
        <v>0</v>
      </c>
      <c r="S185" s="70">
        <v>76410</v>
      </c>
      <c r="T185" s="70"/>
      <c r="U185" s="70">
        <f t="shared" si="17"/>
        <v>122129</v>
      </c>
      <c r="V185" s="46">
        <f t="shared" si="15"/>
        <v>0</v>
      </c>
      <c r="W185" s="46">
        <f t="shared" si="13"/>
        <v>122129</v>
      </c>
      <c r="X185" s="73">
        <v>122129</v>
      </c>
      <c r="Y185" s="46">
        <f t="shared" si="14"/>
        <v>0</v>
      </c>
    </row>
    <row r="186" spans="1:27" ht="15.75" hidden="1" thickBot="1" x14ac:dyDescent="0.3">
      <c r="A186" s="18"/>
      <c r="B186" s="83" t="s">
        <v>46</v>
      </c>
      <c r="C186" s="84">
        <f t="shared" si="24"/>
        <v>991</v>
      </c>
      <c r="D186" s="84">
        <v>1078</v>
      </c>
      <c r="E186" s="84">
        <f t="shared" si="20"/>
        <v>87</v>
      </c>
      <c r="F186" s="84">
        <v>146</v>
      </c>
      <c r="G186" s="35">
        <f t="shared" si="21"/>
        <v>12702</v>
      </c>
      <c r="H186" s="84">
        <f t="shared" si="22"/>
        <v>189</v>
      </c>
      <c r="I186" s="84">
        <v>336</v>
      </c>
      <c r="J186" s="84">
        <f t="shared" si="23"/>
        <v>147</v>
      </c>
      <c r="K186" s="84">
        <f t="shared" si="19"/>
        <v>739</v>
      </c>
      <c r="L186" s="35">
        <f t="shared" si="18"/>
        <v>87033</v>
      </c>
      <c r="M186" s="35">
        <v>3731</v>
      </c>
      <c r="N186" s="35">
        <v>8039</v>
      </c>
      <c r="O186" s="46"/>
      <c r="P186" s="46"/>
      <c r="Q186" s="35">
        <v>0</v>
      </c>
      <c r="R186" s="35">
        <v>0</v>
      </c>
      <c r="S186" s="35">
        <v>76410</v>
      </c>
      <c r="T186" s="35"/>
      <c r="U186" s="35">
        <f t="shared" si="17"/>
        <v>187915</v>
      </c>
      <c r="V186" s="36">
        <f t="shared" si="15"/>
        <v>0</v>
      </c>
      <c r="W186" s="36">
        <f t="shared" si="13"/>
        <v>187915</v>
      </c>
      <c r="X186" s="85">
        <v>187915</v>
      </c>
      <c r="Y186" s="36">
        <f t="shared" si="14"/>
        <v>0</v>
      </c>
    </row>
    <row r="187" spans="1:27" hidden="1" x14ac:dyDescent="0.25">
      <c r="A187">
        <v>2018</v>
      </c>
      <c r="B187" s="38" t="s">
        <v>35</v>
      </c>
      <c r="C187" s="39">
        <f t="shared" ref="C187:C198" si="25">D186</f>
        <v>1078</v>
      </c>
      <c r="D187" s="39">
        <v>1194</v>
      </c>
      <c r="E187" s="39">
        <f t="shared" ref="E187:E198" si="26">D187-C187</f>
        <v>116</v>
      </c>
      <c r="F187" s="39">
        <v>146</v>
      </c>
      <c r="G187" s="69">
        <f t="shared" ref="G187:G198" si="27">F187*E187</f>
        <v>16936</v>
      </c>
      <c r="H187" s="39">
        <f t="shared" ref="H187:H198" si="28">I186</f>
        <v>336</v>
      </c>
      <c r="I187" s="39">
        <v>369</v>
      </c>
      <c r="J187" s="39">
        <f t="shared" ref="J187:J198" si="29">I187-H187</f>
        <v>33</v>
      </c>
      <c r="K187" s="39">
        <f t="shared" ref="K187:K198" si="30">IF(J187&lt;=120,559,IF(AND(J187&gt;=121,J187&lt;=150),739,IF(AND(J187&gt;=151,J187&lt;=200),1279,IF(J187&gt;=201,2359,))))</f>
        <v>559</v>
      </c>
      <c r="L187" s="69">
        <f t="shared" ref="L187:L198" si="31">IF(K187=559,K187*J187,IF(K187=739,120*559+(J187-120)*739,IF(K187=1279,120*559+30*739+(J187-150)*1279,IF(K187=2359,120*559+30*739+50*1279+(J187-200)*2359,))))</f>
        <v>18447</v>
      </c>
      <c r="M187" s="69">
        <v>3731</v>
      </c>
      <c r="N187" s="69">
        <v>8047</v>
      </c>
      <c r="O187" s="41"/>
      <c r="P187" s="41"/>
      <c r="Q187" s="69"/>
      <c r="R187" s="69"/>
      <c r="S187" s="69">
        <v>78144</v>
      </c>
      <c r="T187" s="69"/>
      <c r="U187" s="69">
        <f t="shared" si="17"/>
        <v>125305</v>
      </c>
      <c r="V187" s="41">
        <f t="shared" ref="V187:V198" si="32">Y186</f>
        <v>0</v>
      </c>
      <c r="W187" s="41">
        <f t="shared" ref="W187:W198" si="33">U187+V187</f>
        <v>125305</v>
      </c>
      <c r="X187" s="74">
        <v>125305</v>
      </c>
      <c r="Y187" s="41">
        <f t="shared" ref="Y187:Y198" si="34">W187-X187</f>
        <v>0</v>
      </c>
    </row>
    <row r="188" spans="1:27" hidden="1" x14ac:dyDescent="0.25">
      <c r="B188" s="43" t="s">
        <v>36</v>
      </c>
      <c r="C188" s="44">
        <f t="shared" si="25"/>
        <v>1194</v>
      </c>
      <c r="D188" s="44">
        <v>1275</v>
      </c>
      <c r="E188" s="44">
        <f t="shared" si="26"/>
        <v>81</v>
      </c>
      <c r="F188" s="44">
        <v>146</v>
      </c>
      <c r="G188" s="70">
        <f t="shared" si="27"/>
        <v>11826</v>
      </c>
      <c r="H188" s="44">
        <f t="shared" si="28"/>
        <v>369</v>
      </c>
      <c r="I188" s="44">
        <v>398</v>
      </c>
      <c r="J188" s="44">
        <f t="shared" si="29"/>
        <v>29</v>
      </c>
      <c r="K188" s="44">
        <f t="shared" si="30"/>
        <v>559</v>
      </c>
      <c r="L188" s="70">
        <f t="shared" si="31"/>
        <v>16211</v>
      </c>
      <c r="M188" s="70">
        <v>3731</v>
      </c>
      <c r="N188" s="70">
        <v>8077</v>
      </c>
      <c r="O188" s="46"/>
      <c r="P188" s="46"/>
      <c r="Q188" s="70"/>
      <c r="R188" s="70"/>
      <c r="S188" s="70">
        <v>78144</v>
      </c>
      <c r="T188" s="70"/>
      <c r="U188" s="70">
        <f t="shared" si="17"/>
        <v>117989</v>
      </c>
      <c r="V188" s="46">
        <f t="shared" si="32"/>
        <v>0</v>
      </c>
      <c r="W188" s="46">
        <f t="shared" si="33"/>
        <v>117989</v>
      </c>
      <c r="X188" s="73">
        <v>117989</v>
      </c>
      <c r="Y188" s="46">
        <f t="shared" si="34"/>
        <v>0</v>
      </c>
    </row>
    <row r="189" spans="1:27" hidden="1" x14ac:dyDescent="0.25">
      <c r="B189" s="43" t="s">
        <v>37</v>
      </c>
      <c r="C189" s="44">
        <f t="shared" si="25"/>
        <v>1275</v>
      </c>
      <c r="D189" s="44">
        <v>1372</v>
      </c>
      <c r="E189" s="44">
        <f t="shared" si="26"/>
        <v>97</v>
      </c>
      <c r="F189" s="44">
        <v>146</v>
      </c>
      <c r="G189" s="70">
        <f t="shared" si="27"/>
        <v>14162</v>
      </c>
      <c r="H189" s="44">
        <f t="shared" si="28"/>
        <v>398</v>
      </c>
      <c r="I189" s="44">
        <v>426</v>
      </c>
      <c r="J189" s="44">
        <f t="shared" si="29"/>
        <v>28</v>
      </c>
      <c r="K189" s="44">
        <f t="shared" si="30"/>
        <v>559</v>
      </c>
      <c r="L189" s="70">
        <f t="shared" si="31"/>
        <v>15652</v>
      </c>
      <c r="M189" s="70">
        <v>3731</v>
      </c>
      <c r="N189" s="70">
        <v>8090</v>
      </c>
      <c r="O189" s="46"/>
      <c r="P189" s="46"/>
      <c r="Q189" s="70"/>
      <c r="R189" s="70"/>
      <c r="S189" s="70">
        <v>78144</v>
      </c>
      <c r="T189" s="70"/>
      <c r="U189" s="70">
        <f t="shared" si="17"/>
        <v>119779</v>
      </c>
      <c r="V189" s="46">
        <f t="shared" si="32"/>
        <v>0</v>
      </c>
      <c r="W189" s="46">
        <f t="shared" si="33"/>
        <v>119779</v>
      </c>
      <c r="X189" s="73">
        <v>119779</v>
      </c>
      <c r="Y189" s="46">
        <f t="shared" si="34"/>
        <v>0</v>
      </c>
    </row>
    <row r="190" spans="1:27" hidden="1" x14ac:dyDescent="0.25">
      <c r="B190" s="43" t="s">
        <v>38</v>
      </c>
      <c r="C190" s="44">
        <f t="shared" si="25"/>
        <v>1372</v>
      </c>
      <c r="D190" s="44">
        <v>1462</v>
      </c>
      <c r="E190" s="44">
        <f t="shared" si="26"/>
        <v>90</v>
      </c>
      <c r="F190" s="44">
        <v>146</v>
      </c>
      <c r="G190" s="70">
        <f t="shared" si="27"/>
        <v>13140</v>
      </c>
      <c r="H190" s="44">
        <f t="shared" si="28"/>
        <v>426</v>
      </c>
      <c r="I190" s="44">
        <v>700</v>
      </c>
      <c r="J190" s="44">
        <f t="shared" si="29"/>
        <v>274</v>
      </c>
      <c r="K190" s="44">
        <v>559</v>
      </c>
      <c r="L190" s="115">
        <f t="shared" si="31"/>
        <v>153166</v>
      </c>
      <c r="M190" s="70">
        <v>3731</v>
      </c>
      <c r="N190" s="70">
        <v>8101</v>
      </c>
      <c r="O190" s="46"/>
      <c r="P190" s="46"/>
      <c r="Q190" s="70"/>
      <c r="R190" s="70"/>
      <c r="S190" s="70">
        <v>78144</v>
      </c>
      <c r="T190" s="70"/>
      <c r="U190" s="70">
        <f t="shared" si="17"/>
        <v>256282</v>
      </c>
      <c r="V190" s="46">
        <f t="shared" si="32"/>
        <v>0</v>
      </c>
      <c r="W190" s="46">
        <f t="shared" si="33"/>
        <v>256282</v>
      </c>
      <c r="X190" s="73">
        <v>130000</v>
      </c>
      <c r="Y190" s="46">
        <f t="shared" si="34"/>
        <v>126282</v>
      </c>
    </row>
    <row r="191" spans="1:27" hidden="1" x14ac:dyDescent="0.25">
      <c r="B191" s="43" t="s">
        <v>39</v>
      </c>
      <c r="C191" s="44">
        <f t="shared" si="25"/>
        <v>1462</v>
      </c>
      <c r="D191" s="44">
        <v>1554</v>
      </c>
      <c r="E191" s="44">
        <f t="shared" si="26"/>
        <v>92</v>
      </c>
      <c r="F191" s="44">
        <v>146</v>
      </c>
      <c r="G191" s="70">
        <f t="shared" si="27"/>
        <v>13432</v>
      </c>
      <c r="H191" s="44">
        <f t="shared" si="28"/>
        <v>700</v>
      </c>
      <c r="I191" s="44">
        <v>717</v>
      </c>
      <c r="J191" s="44">
        <f t="shared" si="29"/>
        <v>17</v>
      </c>
      <c r="K191" s="44">
        <f t="shared" si="30"/>
        <v>559</v>
      </c>
      <c r="L191" s="70">
        <f t="shared" si="31"/>
        <v>9503</v>
      </c>
      <c r="M191" s="70">
        <v>3731</v>
      </c>
      <c r="N191" s="70">
        <v>8123</v>
      </c>
      <c r="O191" s="46"/>
      <c r="P191" s="46"/>
      <c r="Q191" s="70"/>
      <c r="R191" s="70"/>
      <c r="S191" s="70">
        <v>78144</v>
      </c>
      <c r="T191" s="70"/>
      <c r="U191" s="70">
        <f t="shared" si="17"/>
        <v>112933</v>
      </c>
      <c r="V191" s="126">
        <f t="shared" si="32"/>
        <v>126282</v>
      </c>
      <c r="W191" s="46">
        <f t="shared" si="33"/>
        <v>239215</v>
      </c>
      <c r="X191" s="73">
        <v>112933</v>
      </c>
      <c r="Y191" s="46">
        <f t="shared" si="34"/>
        <v>126282</v>
      </c>
    </row>
    <row r="192" spans="1:27" hidden="1" x14ac:dyDescent="0.25">
      <c r="B192" s="43" t="s">
        <v>40</v>
      </c>
      <c r="C192" s="44">
        <f t="shared" si="25"/>
        <v>1554</v>
      </c>
      <c r="D192" s="44">
        <v>1686</v>
      </c>
      <c r="E192" s="44">
        <f t="shared" si="26"/>
        <v>132</v>
      </c>
      <c r="F192" s="44">
        <v>146</v>
      </c>
      <c r="G192" s="70">
        <f t="shared" si="27"/>
        <v>19272</v>
      </c>
      <c r="H192" s="44">
        <f t="shared" si="28"/>
        <v>717</v>
      </c>
      <c r="I192" s="44">
        <v>729</v>
      </c>
      <c r="J192" s="44">
        <f t="shared" si="29"/>
        <v>12</v>
      </c>
      <c r="K192" s="44">
        <f t="shared" si="30"/>
        <v>559</v>
      </c>
      <c r="L192" s="70">
        <f t="shared" si="31"/>
        <v>6708</v>
      </c>
      <c r="M192" s="70">
        <v>3731</v>
      </c>
      <c r="N192" s="70">
        <v>8148</v>
      </c>
      <c r="O192" s="46"/>
      <c r="P192" s="46"/>
      <c r="Q192" s="70"/>
      <c r="R192" s="70"/>
      <c r="S192" s="70">
        <v>78144</v>
      </c>
      <c r="T192" s="70"/>
      <c r="U192" s="70">
        <f t="shared" si="17"/>
        <v>116003</v>
      </c>
      <c r="V192" s="46">
        <f t="shared" si="32"/>
        <v>126282</v>
      </c>
      <c r="W192" s="46">
        <f t="shared" si="33"/>
        <v>242285</v>
      </c>
      <c r="X192" s="73">
        <v>142285</v>
      </c>
      <c r="Y192" s="46">
        <f t="shared" si="34"/>
        <v>100000</v>
      </c>
    </row>
    <row r="193" spans="1:25" hidden="1" x14ac:dyDescent="0.25">
      <c r="B193" s="43" t="s">
        <v>41</v>
      </c>
      <c r="C193" s="44">
        <f t="shared" si="25"/>
        <v>1686</v>
      </c>
      <c r="D193" s="44">
        <v>1803</v>
      </c>
      <c r="E193" s="44">
        <f t="shared" si="26"/>
        <v>117</v>
      </c>
      <c r="F193" s="44">
        <v>146</v>
      </c>
      <c r="G193" s="70">
        <f t="shared" si="27"/>
        <v>17082</v>
      </c>
      <c r="H193" s="44">
        <f t="shared" si="28"/>
        <v>729</v>
      </c>
      <c r="I193" s="44">
        <v>736</v>
      </c>
      <c r="J193" s="44">
        <f t="shared" si="29"/>
        <v>7</v>
      </c>
      <c r="K193" s="44">
        <f t="shared" si="30"/>
        <v>559</v>
      </c>
      <c r="L193" s="70">
        <f t="shared" si="31"/>
        <v>3913</v>
      </c>
      <c r="M193" s="70">
        <v>3731</v>
      </c>
      <c r="N193" s="70">
        <v>8161</v>
      </c>
      <c r="O193" s="46"/>
      <c r="P193" s="46"/>
      <c r="Q193" s="70"/>
      <c r="R193" s="70"/>
      <c r="S193" s="70">
        <v>78144</v>
      </c>
      <c r="T193" s="70"/>
      <c r="U193" s="70">
        <f t="shared" ref="U193:U222" si="35">G193+L193+M193+R193+S193+N193+Q193+T193</f>
        <v>111031</v>
      </c>
      <c r="V193" s="46">
        <f t="shared" si="32"/>
        <v>100000</v>
      </c>
      <c r="W193" s="46">
        <f t="shared" si="33"/>
        <v>211031</v>
      </c>
      <c r="X193" s="73">
        <v>141031</v>
      </c>
      <c r="Y193" s="46">
        <f t="shared" si="34"/>
        <v>70000</v>
      </c>
    </row>
    <row r="194" spans="1:25" hidden="1" x14ac:dyDescent="0.25">
      <c r="B194" s="43" t="s">
        <v>42</v>
      </c>
      <c r="C194" s="44">
        <f t="shared" si="25"/>
        <v>1803</v>
      </c>
      <c r="D194" s="44">
        <v>1946</v>
      </c>
      <c r="E194" s="44">
        <f t="shared" si="26"/>
        <v>143</v>
      </c>
      <c r="F194" s="44">
        <v>146</v>
      </c>
      <c r="G194" s="70">
        <f t="shared" si="27"/>
        <v>20878</v>
      </c>
      <c r="H194" s="44">
        <f t="shared" si="28"/>
        <v>736</v>
      </c>
      <c r="I194" s="44">
        <v>769</v>
      </c>
      <c r="J194" s="44">
        <f t="shared" si="29"/>
        <v>33</v>
      </c>
      <c r="K194" s="44">
        <f t="shared" si="30"/>
        <v>559</v>
      </c>
      <c r="L194" s="70">
        <f t="shared" si="31"/>
        <v>18447</v>
      </c>
      <c r="M194" s="70">
        <v>3731</v>
      </c>
      <c r="N194" s="70">
        <v>8186</v>
      </c>
      <c r="O194" s="46"/>
      <c r="P194" s="46"/>
      <c r="Q194" s="70"/>
      <c r="R194" s="70"/>
      <c r="S194" s="70">
        <v>78144</v>
      </c>
      <c r="T194" s="70"/>
      <c r="U194" s="70">
        <f t="shared" si="35"/>
        <v>129386</v>
      </c>
      <c r="V194" s="46">
        <f t="shared" si="32"/>
        <v>70000</v>
      </c>
      <c r="W194" s="46">
        <f t="shared" si="33"/>
        <v>199386</v>
      </c>
      <c r="X194" s="51">
        <v>129386</v>
      </c>
      <c r="Y194" s="46">
        <f t="shared" si="34"/>
        <v>70000</v>
      </c>
    </row>
    <row r="195" spans="1:25" hidden="1" x14ac:dyDescent="0.25">
      <c r="B195" s="43" t="s">
        <v>43</v>
      </c>
      <c r="C195" s="44">
        <f t="shared" si="25"/>
        <v>1946</v>
      </c>
      <c r="D195" s="44">
        <v>2048</v>
      </c>
      <c r="E195" s="44">
        <f t="shared" si="26"/>
        <v>102</v>
      </c>
      <c r="F195" s="44">
        <v>146</v>
      </c>
      <c r="G195" s="70">
        <f t="shared" si="27"/>
        <v>14892</v>
      </c>
      <c r="H195" s="44">
        <f t="shared" si="28"/>
        <v>769</v>
      </c>
      <c r="I195" s="44">
        <v>788</v>
      </c>
      <c r="J195" s="44">
        <f t="shared" si="29"/>
        <v>19</v>
      </c>
      <c r="K195" s="44">
        <f t="shared" si="30"/>
        <v>559</v>
      </c>
      <c r="L195" s="70">
        <f t="shared" si="31"/>
        <v>10621</v>
      </c>
      <c r="M195" s="70">
        <v>3731</v>
      </c>
      <c r="N195" s="70">
        <v>8207</v>
      </c>
      <c r="O195" s="46"/>
      <c r="P195" s="46"/>
      <c r="Q195" s="70"/>
      <c r="R195" s="70"/>
      <c r="S195" s="70">
        <v>78144</v>
      </c>
      <c r="T195" s="70"/>
      <c r="U195" s="70">
        <f t="shared" si="35"/>
        <v>115595</v>
      </c>
      <c r="V195" s="46">
        <f t="shared" si="32"/>
        <v>70000</v>
      </c>
      <c r="W195" s="46">
        <f t="shared" si="33"/>
        <v>185595</v>
      </c>
      <c r="X195" s="51">
        <v>145595</v>
      </c>
      <c r="Y195" s="46">
        <f t="shared" si="34"/>
        <v>40000</v>
      </c>
    </row>
    <row r="196" spans="1:25" hidden="1" x14ac:dyDescent="0.25">
      <c r="B196" s="43" t="s">
        <v>44</v>
      </c>
      <c r="C196" s="44">
        <f t="shared" si="25"/>
        <v>2048</v>
      </c>
      <c r="D196" s="44">
        <v>2164</v>
      </c>
      <c r="E196" s="44">
        <f t="shared" si="26"/>
        <v>116</v>
      </c>
      <c r="F196" s="44">
        <v>146</v>
      </c>
      <c r="G196" s="70">
        <f t="shared" si="27"/>
        <v>16936</v>
      </c>
      <c r="H196" s="44">
        <f t="shared" si="28"/>
        <v>788</v>
      </c>
      <c r="I196" s="44">
        <v>804</v>
      </c>
      <c r="J196" s="44">
        <f t="shared" si="29"/>
        <v>16</v>
      </c>
      <c r="K196" s="44">
        <f t="shared" si="30"/>
        <v>559</v>
      </c>
      <c r="L196" s="70">
        <f t="shared" si="31"/>
        <v>8944</v>
      </c>
      <c r="M196" s="70">
        <v>3731</v>
      </c>
      <c r="N196" s="70">
        <v>8230</v>
      </c>
      <c r="O196" s="46"/>
      <c r="P196" s="46"/>
      <c r="Q196" s="70"/>
      <c r="R196" s="70"/>
      <c r="S196" s="70">
        <v>78144</v>
      </c>
      <c r="T196" s="70"/>
      <c r="U196" s="70">
        <f t="shared" si="35"/>
        <v>115985</v>
      </c>
      <c r="V196" s="46">
        <f t="shared" si="32"/>
        <v>40000</v>
      </c>
      <c r="W196" s="46">
        <f t="shared" si="33"/>
        <v>155985</v>
      </c>
      <c r="X196" s="51">
        <v>155985</v>
      </c>
      <c r="Y196" s="46">
        <f t="shared" si="34"/>
        <v>0</v>
      </c>
    </row>
    <row r="197" spans="1:25" hidden="1" x14ac:dyDescent="0.25">
      <c r="B197" s="43" t="s">
        <v>45</v>
      </c>
      <c r="C197" s="44">
        <f t="shared" si="25"/>
        <v>2164</v>
      </c>
      <c r="D197" s="44">
        <v>2277</v>
      </c>
      <c r="E197" s="44">
        <f t="shared" si="26"/>
        <v>113</v>
      </c>
      <c r="F197" s="44">
        <v>146</v>
      </c>
      <c r="G197" s="70">
        <f t="shared" si="27"/>
        <v>16498</v>
      </c>
      <c r="H197" s="44">
        <f t="shared" si="28"/>
        <v>804</v>
      </c>
      <c r="I197" s="44">
        <v>831</v>
      </c>
      <c r="J197" s="44">
        <f t="shared" si="29"/>
        <v>27</v>
      </c>
      <c r="K197" s="44">
        <f t="shared" si="30"/>
        <v>559</v>
      </c>
      <c r="L197" s="70">
        <f t="shared" si="31"/>
        <v>15093</v>
      </c>
      <c r="M197" s="70">
        <v>3731</v>
      </c>
      <c r="N197" s="70">
        <v>8260</v>
      </c>
      <c r="O197" s="46"/>
      <c r="P197" s="46"/>
      <c r="Q197" s="70"/>
      <c r="R197" s="70"/>
      <c r="S197" s="70">
        <v>78144</v>
      </c>
      <c r="T197" s="70"/>
      <c r="U197" s="70">
        <f t="shared" si="35"/>
        <v>121726</v>
      </c>
      <c r="V197" s="46">
        <f t="shared" si="32"/>
        <v>0</v>
      </c>
      <c r="W197" s="46">
        <f t="shared" si="33"/>
        <v>121726</v>
      </c>
      <c r="X197" s="73">
        <v>121726</v>
      </c>
      <c r="Y197" s="46">
        <f t="shared" si="34"/>
        <v>0</v>
      </c>
    </row>
    <row r="198" spans="1:25" ht="15.75" hidden="1" thickBot="1" x14ac:dyDescent="0.3">
      <c r="B198" s="43" t="s">
        <v>46</v>
      </c>
      <c r="C198" s="44">
        <f t="shared" si="25"/>
        <v>2277</v>
      </c>
      <c r="D198" s="44">
        <v>2367</v>
      </c>
      <c r="E198" s="44">
        <f t="shared" si="26"/>
        <v>90</v>
      </c>
      <c r="F198" s="44">
        <v>146</v>
      </c>
      <c r="G198" s="70">
        <f t="shared" si="27"/>
        <v>13140</v>
      </c>
      <c r="H198" s="44">
        <f t="shared" si="28"/>
        <v>831</v>
      </c>
      <c r="I198" s="44">
        <v>878</v>
      </c>
      <c r="J198" s="44">
        <f t="shared" si="29"/>
        <v>47</v>
      </c>
      <c r="K198" s="44">
        <f t="shared" si="30"/>
        <v>559</v>
      </c>
      <c r="L198" s="70">
        <f t="shared" si="31"/>
        <v>26273</v>
      </c>
      <c r="M198" s="70">
        <v>3731</v>
      </c>
      <c r="N198" s="70">
        <v>8270</v>
      </c>
      <c r="O198" s="36"/>
      <c r="P198" s="36"/>
      <c r="Q198" s="70">
        <v>38080</v>
      </c>
      <c r="R198" s="70"/>
      <c r="S198" s="70">
        <v>78144</v>
      </c>
      <c r="T198" s="70"/>
      <c r="U198" s="70">
        <f t="shared" si="35"/>
        <v>167638</v>
      </c>
      <c r="V198" s="46">
        <f t="shared" si="32"/>
        <v>0</v>
      </c>
      <c r="W198" s="46">
        <f t="shared" si="33"/>
        <v>167638</v>
      </c>
      <c r="X198" s="51">
        <f>150000+17638</f>
        <v>167638</v>
      </c>
      <c r="Y198" s="46">
        <f t="shared" si="34"/>
        <v>0</v>
      </c>
    </row>
    <row r="199" spans="1:25" hidden="1" x14ac:dyDescent="0.25">
      <c r="A199">
        <v>2019</v>
      </c>
      <c r="B199" s="38" t="s">
        <v>35</v>
      </c>
      <c r="C199" s="39">
        <f t="shared" ref="C199:C209" si="36">D198</f>
        <v>2367</v>
      </c>
      <c r="D199" s="39">
        <v>2479</v>
      </c>
      <c r="E199" s="39">
        <f t="shared" ref="E199:E209" si="37">D199-C199</f>
        <v>112</v>
      </c>
      <c r="F199" s="39">
        <v>146</v>
      </c>
      <c r="G199" s="69">
        <f t="shared" ref="G199:G209" si="38">F199*E199</f>
        <v>16352</v>
      </c>
      <c r="H199" s="39">
        <f t="shared" ref="H199:H209" si="39">I198</f>
        <v>878</v>
      </c>
      <c r="I199" s="39">
        <v>904</v>
      </c>
      <c r="J199" s="39">
        <f t="shared" ref="J199:J209" si="40">I199-H199</f>
        <v>26</v>
      </c>
      <c r="K199" s="39">
        <f t="shared" ref="K199:K209" si="41">IF(J199&lt;=120,559,IF(AND(J199&gt;=121,J199&lt;=150),739,IF(AND(J199&gt;=151,J199&lt;=200),1279,IF(J199&gt;=201,2359,))))</f>
        <v>559</v>
      </c>
      <c r="L199" s="69">
        <f t="shared" ref="L199:L209" si="42">IF(K199=559,K199*J199,IF(K199=739,120*559+(J199-120)*739,IF(K199=1279,120*559+30*739+(J199-150)*1279,IF(K199=2359,120*559+30*739+50*1279+(J199-200)*2359,))))</f>
        <v>14534</v>
      </c>
      <c r="M199" s="69">
        <v>3828</v>
      </c>
      <c r="N199" s="69">
        <v>8264</v>
      </c>
      <c r="O199" s="41"/>
      <c r="P199" s="41"/>
      <c r="Q199" s="69"/>
      <c r="R199" s="69"/>
      <c r="S199" s="69">
        <v>80176</v>
      </c>
      <c r="T199" s="69"/>
      <c r="U199" s="69">
        <f t="shared" si="35"/>
        <v>123154</v>
      </c>
      <c r="V199" s="41">
        <f t="shared" ref="V199:V209" si="43">Y198</f>
        <v>0</v>
      </c>
      <c r="W199" s="41">
        <f t="shared" ref="W199:W209" si="44">U199+V199</f>
        <v>123154</v>
      </c>
      <c r="X199" s="69">
        <v>123154</v>
      </c>
      <c r="Y199" s="41">
        <f t="shared" ref="Y199:Y209" si="45">W199-X199</f>
        <v>0</v>
      </c>
    </row>
    <row r="200" spans="1:25" hidden="1" x14ac:dyDescent="0.25">
      <c r="B200" s="43" t="s">
        <v>36</v>
      </c>
      <c r="C200" s="44">
        <f t="shared" si="36"/>
        <v>2479</v>
      </c>
      <c r="D200" s="44">
        <v>2706</v>
      </c>
      <c r="E200" s="44">
        <f t="shared" si="37"/>
        <v>227</v>
      </c>
      <c r="F200" s="44">
        <v>146</v>
      </c>
      <c r="G200" s="70">
        <f t="shared" si="38"/>
        <v>33142</v>
      </c>
      <c r="H200" s="44">
        <f t="shared" si="39"/>
        <v>904</v>
      </c>
      <c r="I200" s="44">
        <v>996</v>
      </c>
      <c r="J200" s="44">
        <f t="shared" si="40"/>
        <v>92</v>
      </c>
      <c r="K200" s="44">
        <f t="shared" si="41"/>
        <v>559</v>
      </c>
      <c r="L200" s="70">
        <f t="shared" si="42"/>
        <v>51428</v>
      </c>
      <c r="M200" s="70">
        <v>3828</v>
      </c>
      <c r="N200" s="70">
        <v>8267</v>
      </c>
      <c r="O200" s="46"/>
      <c r="P200" s="46"/>
      <c r="Q200" s="70"/>
      <c r="R200" s="70"/>
      <c r="S200" s="70">
        <v>80176</v>
      </c>
      <c r="T200" s="70"/>
      <c r="U200" s="70">
        <f t="shared" si="35"/>
        <v>176841</v>
      </c>
      <c r="V200" s="46">
        <f t="shared" si="43"/>
        <v>0</v>
      </c>
      <c r="W200" s="46">
        <f t="shared" si="44"/>
        <v>176841</v>
      </c>
      <c r="X200" s="70">
        <v>176841</v>
      </c>
      <c r="Y200" s="46">
        <f t="shared" si="45"/>
        <v>0</v>
      </c>
    </row>
    <row r="201" spans="1:25" hidden="1" x14ac:dyDescent="0.25">
      <c r="B201" s="43" t="s">
        <v>37</v>
      </c>
      <c r="C201" s="44">
        <f t="shared" si="36"/>
        <v>2706</v>
      </c>
      <c r="D201" s="44">
        <v>2829</v>
      </c>
      <c r="E201" s="44">
        <f t="shared" si="37"/>
        <v>123</v>
      </c>
      <c r="F201" s="44">
        <v>146</v>
      </c>
      <c r="G201" s="70">
        <f t="shared" si="38"/>
        <v>17958</v>
      </c>
      <c r="H201" s="44">
        <f t="shared" si="39"/>
        <v>996</v>
      </c>
      <c r="I201" s="44">
        <v>1077</v>
      </c>
      <c r="J201" s="44">
        <f t="shared" si="40"/>
        <v>81</v>
      </c>
      <c r="K201" s="44">
        <f t="shared" si="41"/>
        <v>559</v>
      </c>
      <c r="L201" s="70">
        <f t="shared" si="42"/>
        <v>45279</v>
      </c>
      <c r="M201" s="70">
        <v>3828</v>
      </c>
      <c r="N201" s="70">
        <v>8270</v>
      </c>
      <c r="O201" s="46"/>
      <c r="P201" s="46"/>
      <c r="Q201" s="70"/>
      <c r="R201" s="70"/>
      <c r="S201" s="70">
        <v>80176</v>
      </c>
      <c r="T201" s="70"/>
      <c r="U201" s="70">
        <f t="shared" si="35"/>
        <v>155511</v>
      </c>
      <c r="V201" s="46">
        <f t="shared" si="43"/>
        <v>0</v>
      </c>
      <c r="W201" s="46">
        <f t="shared" si="44"/>
        <v>155511</v>
      </c>
      <c r="X201" s="70">
        <v>155511</v>
      </c>
      <c r="Y201" s="46">
        <f t="shared" si="45"/>
        <v>0</v>
      </c>
    </row>
    <row r="202" spans="1:25" hidden="1" x14ac:dyDescent="0.25">
      <c r="B202" s="43" t="s">
        <v>38</v>
      </c>
      <c r="C202" s="44">
        <f t="shared" si="36"/>
        <v>2829</v>
      </c>
      <c r="D202" s="44">
        <v>2954</v>
      </c>
      <c r="E202" s="44">
        <f t="shared" si="37"/>
        <v>125</v>
      </c>
      <c r="F202" s="44">
        <v>146</v>
      </c>
      <c r="G202" s="70">
        <f t="shared" si="38"/>
        <v>18250</v>
      </c>
      <c r="H202" s="44">
        <f t="shared" si="39"/>
        <v>1077</v>
      </c>
      <c r="I202" s="44">
        <v>1096</v>
      </c>
      <c r="J202" s="44">
        <f t="shared" si="40"/>
        <v>19</v>
      </c>
      <c r="K202" s="44">
        <f t="shared" si="41"/>
        <v>559</v>
      </c>
      <c r="L202" s="70">
        <f t="shared" si="42"/>
        <v>10621</v>
      </c>
      <c r="M202" s="70">
        <v>3828</v>
      </c>
      <c r="N202" s="70">
        <v>8299</v>
      </c>
      <c r="O202" s="46"/>
      <c r="P202" s="46"/>
      <c r="Q202" s="70"/>
      <c r="R202" s="70"/>
      <c r="S202" s="70">
        <v>80176</v>
      </c>
      <c r="T202" s="70"/>
      <c r="U202" s="70">
        <f t="shared" si="35"/>
        <v>121174</v>
      </c>
      <c r="V202" s="46">
        <f t="shared" si="43"/>
        <v>0</v>
      </c>
      <c r="W202" s="46">
        <f t="shared" si="44"/>
        <v>121174</v>
      </c>
      <c r="X202" s="70">
        <v>121174</v>
      </c>
      <c r="Y202" s="46">
        <f t="shared" si="45"/>
        <v>0</v>
      </c>
    </row>
    <row r="203" spans="1:25" hidden="1" x14ac:dyDescent="0.25">
      <c r="B203" s="43" t="s">
        <v>39</v>
      </c>
      <c r="C203" s="44">
        <f t="shared" si="36"/>
        <v>2954</v>
      </c>
      <c r="D203" s="44">
        <v>3108</v>
      </c>
      <c r="E203" s="44">
        <f t="shared" si="37"/>
        <v>154</v>
      </c>
      <c r="F203" s="44">
        <v>146</v>
      </c>
      <c r="G203" s="70">
        <f t="shared" si="38"/>
        <v>22484</v>
      </c>
      <c r="H203" s="44">
        <f t="shared" si="39"/>
        <v>1096</v>
      </c>
      <c r="I203" s="44">
        <v>1119</v>
      </c>
      <c r="J203" s="44">
        <f t="shared" si="40"/>
        <v>23</v>
      </c>
      <c r="K203" s="44">
        <f t="shared" si="41"/>
        <v>559</v>
      </c>
      <c r="L203" s="70">
        <f t="shared" si="42"/>
        <v>12857</v>
      </c>
      <c r="M203" s="70">
        <v>3828</v>
      </c>
      <c r="N203" s="70">
        <v>8329</v>
      </c>
      <c r="O203" s="104"/>
      <c r="P203" s="104"/>
      <c r="Q203" s="70"/>
      <c r="R203" s="70"/>
      <c r="S203" s="70">
        <v>80176</v>
      </c>
      <c r="T203" s="70"/>
      <c r="U203" s="70">
        <f t="shared" si="35"/>
        <v>127674</v>
      </c>
      <c r="V203" s="46">
        <f t="shared" si="43"/>
        <v>0</v>
      </c>
      <c r="W203" s="46">
        <f t="shared" si="44"/>
        <v>127674</v>
      </c>
      <c r="X203" s="51">
        <v>121174</v>
      </c>
      <c r="Y203" s="46">
        <f t="shared" si="45"/>
        <v>6500</v>
      </c>
    </row>
    <row r="204" spans="1:25" hidden="1" x14ac:dyDescent="0.25">
      <c r="B204" s="43" t="s">
        <v>40</v>
      </c>
      <c r="C204" s="44">
        <f t="shared" si="36"/>
        <v>3108</v>
      </c>
      <c r="D204" s="44">
        <v>3355</v>
      </c>
      <c r="E204" s="44">
        <f t="shared" si="37"/>
        <v>247</v>
      </c>
      <c r="F204" s="44">
        <v>146</v>
      </c>
      <c r="G204" s="70">
        <f t="shared" si="38"/>
        <v>36062</v>
      </c>
      <c r="H204" s="44">
        <f t="shared" si="39"/>
        <v>1119</v>
      </c>
      <c r="I204" s="44">
        <v>1127</v>
      </c>
      <c r="J204" s="44">
        <f t="shared" si="40"/>
        <v>8</v>
      </c>
      <c r="K204" s="44">
        <f t="shared" si="41"/>
        <v>559</v>
      </c>
      <c r="L204" s="70">
        <f t="shared" si="42"/>
        <v>4472</v>
      </c>
      <c r="M204" s="70">
        <v>3828</v>
      </c>
      <c r="N204" s="70">
        <v>8371</v>
      </c>
      <c r="O204" s="46"/>
      <c r="P204" s="46"/>
      <c r="Q204" s="70"/>
      <c r="R204" s="70"/>
      <c r="S204" s="70">
        <v>80176</v>
      </c>
      <c r="T204" s="70"/>
      <c r="U204" s="70">
        <f t="shared" si="35"/>
        <v>132909</v>
      </c>
      <c r="V204" s="46">
        <f t="shared" si="43"/>
        <v>6500</v>
      </c>
      <c r="W204" s="46">
        <f t="shared" si="44"/>
        <v>139409</v>
      </c>
      <c r="X204" s="70">
        <v>139409</v>
      </c>
      <c r="Y204" s="46">
        <f t="shared" si="45"/>
        <v>0</v>
      </c>
    </row>
    <row r="205" spans="1:25" hidden="1" x14ac:dyDescent="0.25">
      <c r="B205" s="43" t="s">
        <v>41</v>
      </c>
      <c r="C205" s="44">
        <f t="shared" si="36"/>
        <v>3355</v>
      </c>
      <c r="D205" s="44">
        <v>3603</v>
      </c>
      <c r="E205" s="44">
        <f t="shared" si="37"/>
        <v>248</v>
      </c>
      <c r="F205" s="44">
        <v>146</v>
      </c>
      <c r="G205" s="70">
        <f t="shared" si="38"/>
        <v>36208</v>
      </c>
      <c r="H205" s="44">
        <f t="shared" si="39"/>
        <v>1127</v>
      </c>
      <c r="I205" s="44">
        <v>1136</v>
      </c>
      <c r="J205" s="44">
        <f t="shared" si="40"/>
        <v>9</v>
      </c>
      <c r="K205" s="44">
        <f t="shared" si="41"/>
        <v>559</v>
      </c>
      <c r="L205" s="70">
        <f t="shared" si="42"/>
        <v>5031</v>
      </c>
      <c r="M205" s="70">
        <v>3828</v>
      </c>
      <c r="N205" s="70">
        <v>8386</v>
      </c>
      <c r="O205" s="46"/>
      <c r="P205" s="46"/>
      <c r="Q205" s="70"/>
      <c r="R205" s="70"/>
      <c r="S205" s="70">
        <v>80176</v>
      </c>
      <c r="T205" s="70"/>
      <c r="U205" s="70">
        <f t="shared" si="35"/>
        <v>133629</v>
      </c>
      <c r="V205" s="46">
        <f t="shared" si="43"/>
        <v>0</v>
      </c>
      <c r="W205" s="46">
        <f t="shared" si="44"/>
        <v>133629</v>
      </c>
      <c r="X205" s="70">
        <v>133629</v>
      </c>
      <c r="Y205" s="46">
        <f t="shared" si="45"/>
        <v>0</v>
      </c>
    </row>
    <row r="206" spans="1:25" hidden="1" x14ac:dyDescent="0.25">
      <c r="B206" s="43" t="s">
        <v>42</v>
      </c>
      <c r="C206" s="44">
        <f t="shared" si="36"/>
        <v>3603</v>
      </c>
      <c r="D206" s="44">
        <v>3816</v>
      </c>
      <c r="E206" s="44">
        <f t="shared" si="37"/>
        <v>213</v>
      </c>
      <c r="F206" s="44">
        <v>146</v>
      </c>
      <c r="G206" s="70">
        <f t="shared" si="38"/>
        <v>31098</v>
      </c>
      <c r="H206" s="44">
        <f t="shared" si="39"/>
        <v>1136</v>
      </c>
      <c r="I206" s="44">
        <v>1147</v>
      </c>
      <c r="J206" s="44">
        <f t="shared" si="40"/>
        <v>11</v>
      </c>
      <c r="K206" s="44">
        <f t="shared" si="41"/>
        <v>559</v>
      </c>
      <c r="L206" s="70">
        <f t="shared" si="42"/>
        <v>6149</v>
      </c>
      <c r="M206" s="70">
        <v>3828</v>
      </c>
      <c r="N206" s="70">
        <v>8398</v>
      </c>
      <c r="O206" s="46"/>
      <c r="P206" s="46"/>
      <c r="Q206" s="70"/>
      <c r="R206" s="70"/>
      <c r="S206" s="70">
        <v>80176</v>
      </c>
      <c r="T206" s="70"/>
      <c r="U206" s="70">
        <f t="shared" si="35"/>
        <v>129649</v>
      </c>
      <c r="V206" s="46">
        <f t="shared" si="43"/>
        <v>0</v>
      </c>
      <c r="W206" s="46">
        <f t="shared" si="44"/>
        <v>129649</v>
      </c>
      <c r="X206" s="70">
        <v>129649</v>
      </c>
      <c r="Y206" s="46">
        <f t="shared" si="45"/>
        <v>0</v>
      </c>
    </row>
    <row r="207" spans="1:25" hidden="1" x14ac:dyDescent="0.25">
      <c r="B207" s="43" t="s">
        <v>43</v>
      </c>
      <c r="C207" s="44">
        <f t="shared" si="36"/>
        <v>3816</v>
      </c>
      <c r="D207" s="44">
        <v>3970</v>
      </c>
      <c r="E207" s="44">
        <f t="shared" si="37"/>
        <v>154</v>
      </c>
      <c r="F207" s="44">
        <v>146</v>
      </c>
      <c r="G207" s="70">
        <f t="shared" si="38"/>
        <v>22484</v>
      </c>
      <c r="H207" s="44">
        <f t="shared" si="39"/>
        <v>1147</v>
      </c>
      <c r="I207" s="44">
        <v>1170</v>
      </c>
      <c r="J207" s="44">
        <f t="shared" si="40"/>
        <v>23</v>
      </c>
      <c r="K207" s="44">
        <f t="shared" si="41"/>
        <v>559</v>
      </c>
      <c r="L207" s="70">
        <f t="shared" si="42"/>
        <v>12857</v>
      </c>
      <c r="M207" s="70">
        <v>3828</v>
      </c>
      <c r="N207" s="70">
        <v>8415</v>
      </c>
      <c r="O207" s="46"/>
      <c r="P207" s="46"/>
      <c r="Q207" s="70"/>
      <c r="R207" s="70"/>
      <c r="S207" s="70">
        <v>80176</v>
      </c>
      <c r="T207" s="70"/>
      <c r="U207" s="70">
        <f t="shared" si="35"/>
        <v>127760</v>
      </c>
      <c r="V207" s="46">
        <f t="shared" si="43"/>
        <v>0</v>
      </c>
      <c r="W207" s="46">
        <f t="shared" si="44"/>
        <v>127760</v>
      </c>
      <c r="X207" s="51">
        <v>127760</v>
      </c>
      <c r="Y207" s="46">
        <f t="shared" si="45"/>
        <v>0</v>
      </c>
    </row>
    <row r="208" spans="1:25" hidden="1" x14ac:dyDescent="0.25">
      <c r="B208" s="43" t="s">
        <v>44</v>
      </c>
      <c r="C208" s="44">
        <f t="shared" si="36"/>
        <v>3970</v>
      </c>
      <c r="D208" s="44">
        <v>4091</v>
      </c>
      <c r="E208" s="44">
        <f t="shared" si="37"/>
        <v>121</v>
      </c>
      <c r="F208" s="44">
        <v>146</v>
      </c>
      <c r="G208" s="70">
        <f t="shared" si="38"/>
        <v>17666</v>
      </c>
      <c r="H208" s="44">
        <f t="shared" si="39"/>
        <v>1170</v>
      </c>
      <c r="I208" s="44">
        <v>1186</v>
      </c>
      <c r="J208" s="44">
        <f t="shared" si="40"/>
        <v>16</v>
      </c>
      <c r="K208" s="44">
        <f t="shared" si="41"/>
        <v>559</v>
      </c>
      <c r="L208" s="70">
        <f t="shared" si="42"/>
        <v>8944</v>
      </c>
      <c r="M208" s="70">
        <v>3828</v>
      </c>
      <c r="N208" s="70">
        <v>8420</v>
      </c>
      <c r="O208" s="46"/>
      <c r="P208" s="46"/>
      <c r="Q208" s="70"/>
      <c r="R208" s="70"/>
      <c r="S208" s="70">
        <v>80176</v>
      </c>
      <c r="T208" s="70"/>
      <c r="U208" s="70">
        <f t="shared" si="35"/>
        <v>119034</v>
      </c>
      <c r="V208" s="46">
        <f t="shared" si="43"/>
        <v>0</v>
      </c>
      <c r="W208" s="46">
        <f t="shared" si="44"/>
        <v>119034</v>
      </c>
      <c r="X208" s="135">
        <v>119034</v>
      </c>
      <c r="Y208" s="46">
        <f t="shared" si="45"/>
        <v>0</v>
      </c>
    </row>
    <row r="209" spans="1:25" hidden="1" x14ac:dyDescent="0.25">
      <c r="B209" s="43" t="s">
        <v>45</v>
      </c>
      <c r="C209" s="44">
        <f t="shared" si="36"/>
        <v>4091</v>
      </c>
      <c r="D209" s="44">
        <v>4233</v>
      </c>
      <c r="E209" s="44">
        <f t="shared" si="37"/>
        <v>142</v>
      </c>
      <c r="F209" s="44">
        <v>146</v>
      </c>
      <c r="G209" s="70">
        <f t="shared" si="38"/>
        <v>20732</v>
      </c>
      <c r="H209" s="44">
        <f t="shared" si="39"/>
        <v>1186</v>
      </c>
      <c r="I209" s="44">
        <v>1211</v>
      </c>
      <c r="J209" s="44">
        <f t="shared" si="40"/>
        <v>25</v>
      </c>
      <c r="K209" s="44">
        <f t="shared" si="41"/>
        <v>559</v>
      </c>
      <c r="L209" s="70">
        <f t="shared" si="42"/>
        <v>13975</v>
      </c>
      <c r="M209" s="70">
        <v>3828</v>
      </c>
      <c r="N209" s="70">
        <v>8467</v>
      </c>
      <c r="O209" s="46"/>
      <c r="P209" s="46"/>
      <c r="Q209" s="70"/>
      <c r="R209" s="70"/>
      <c r="S209" s="70">
        <v>80176</v>
      </c>
      <c r="T209" s="70"/>
      <c r="U209" s="70">
        <f t="shared" si="35"/>
        <v>127178</v>
      </c>
      <c r="V209" s="46">
        <f t="shared" si="43"/>
        <v>0</v>
      </c>
      <c r="W209" s="46">
        <f t="shared" si="44"/>
        <v>127178</v>
      </c>
      <c r="X209" s="135">
        <v>127178</v>
      </c>
      <c r="Y209" s="46">
        <f t="shared" si="45"/>
        <v>0</v>
      </c>
    </row>
    <row r="210" spans="1:25" ht="15.75" hidden="1" thickBot="1" x14ac:dyDescent="0.3">
      <c r="B210" s="83" t="s">
        <v>46</v>
      </c>
      <c r="C210" s="84">
        <f t="shared" ref="C210" si="46">D209</f>
        <v>4233</v>
      </c>
      <c r="D210" s="84">
        <v>4436</v>
      </c>
      <c r="E210" s="84">
        <f t="shared" ref="E210" si="47">D210-C210</f>
        <v>203</v>
      </c>
      <c r="F210" s="84">
        <v>146</v>
      </c>
      <c r="G210" s="35">
        <f t="shared" ref="G210" si="48">F210*E210</f>
        <v>29638</v>
      </c>
      <c r="H210" s="84">
        <f t="shared" ref="H210" si="49">I209</f>
        <v>1211</v>
      </c>
      <c r="I210" s="84">
        <v>1247</v>
      </c>
      <c r="J210" s="84">
        <f t="shared" ref="J210" si="50">I210-H210</f>
        <v>36</v>
      </c>
      <c r="K210" s="84">
        <f t="shared" ref="K210" si="51">IF(J210&lt;=120,559,IF(AND(J210&gt;=121,J210&lt;=150),739,IF(AND(J210&gt;=151,J210&lt;=200),1279,IF(J210&gt;=201,2359,))))</f>
        <v>559</v>
      </c>
      <c r="L210" s="35">
        <f t="shared" ref="L210" si="52">IF(K210=559,K210*J210,IF(K210=739,120*559+(J210-120)*739,IF(K210=1279,120*559+30*739+(J210-150)*1279,IF(K210=2359,120*559+30*739+50*1279+(J210-200)*2359,))))</f>
        <v>20124</v>
      </c>
      <c r="M210" s="35">
        <v>3828</v>
      </c>
      <c r="N210" s="35">
        <v>8493</v>
      </c>
      <c r="O210" s="36"/>
      <c r="P210" s="36"/>
      <c r="Q210" s="35"/>
      <c r="R210" s="35"/>
      <c r="S210" s="35">
        <v>80176</v>
      </c>
      <c r="T210" s="35"/>
      <c r="U210" s="35">
        <f t="shared" si="35"/>
        <v>142259</v>
      </c>
      <c r="V210" s="36">
        <f t="shared" ref="V210" si="53">Y209</f>
        <v>0</v>
      </c>
      <c r="W210" s="36">
        <f t="shared" ref="W210" si="54">U210+V210</f>
        <v>142259</v>
      </c>
      <c r="X210" s="135">
        <v>142259</v>
      </c>
      <c r="Y210" s="36">
        <f t="shared" ref="Y210" si="55">W210-X210</f>
        <v>0</v>
      </c>
    </row>
    <row r="211" spans="1:25" hidden="1" x14ac:dyDescent="0.25">
      <c r="A211">
        <v>2020</v>
      </c>
      <c r="B211" s="38" t="s">
        <v>35</v>
      </c>
      <c r="C211" s="39">
        <f t="shared" ref="C211:C234" si="56">D210</f>
        <v>4436</v>
      </c>
      <c r="D211" s="39">
        <v>4693</v>
      </c>
      <c r="E211" s="39">
        <f t="shared" ref="E211:E234" si="57">D211-C211</f>
        <v>257</v>
      </c>
      <c r="F211" s="39">
        <v>146</v>
      </c>
      <c r="G211" s="69">
        <f t="shared" ref="G211:G222" si="58">F211*E211</f>
        <v>37522</v>
      </c>
      <c r="H211" s="39">
        <f t="shared" ref="H211:H234" si="59">I210</f>
        <v>1247</v>
      </c>
      <c r="I211" s="39">
        <v>1274</v>
      </c>
      <c r="J211" s="39">
        <f t="shared" ref="J211:J221" si="60">I211-H211</f>
        <v>27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15552</v>
      </c>
      <c r="M211" s="69">
        <v>3943</v>
      </c>
      <c r="N211" s="69">
        <v>8501</v>
      </c>
      <c r="O211" s="41"/>
      <c r="P211" s="41"/>
      <c r="Q211" s="69"/>
      <c r="R211" s="69"/>
      <c r="S211" s="69">
        <v>82581</v>
      </c>
      <c r="T211" s="69"/>
      <c r="U211" s="69">
        <f t="shared" si="35"/>
        <v>148099</v>
      </c>
      <c r="V211" s="41">
        <f t="shared" ref="V211:V234" si="61">Y210</f>
        <v>0</v>
      </c>
      <c r="W211" s="41">
        <f t="shared" ref="W211:W234" si="62">U211+V211</f>
        <v>148099</v>
      </c>
      <c r="X211" s="152">
        <v>148099</v>
      </c>
      <c r="Y211" s="41">
        <f t="shared" ref="Y211:Y257" si="63">W211-X211</f>
        <v>0</v>
      </c>
    </row>
    <row r="212" spans="1:25" hidden="1" x14ac:dyDescent="0.25">
      <c r="B212" s="43" t="s">
        <v>36</v>
      </c>
      <c r="C212" s="44">
        <f t="shared" si="56"/>
        <v>4693</v>
      </c>
      <c r="D212" s="44">
        <v>5018</v>
      </c>
      <c r="E212" s="44">
        <f t="shared" si="57"/>
        <v>325</v>
      </c>
      <c r="F212" s="44">
        <v>146</v>
      </c>
      <c r="G212" s="70">
        <f t="shared" si="58"/>
        <v>47450</v>
      </c>
      <c r="H212" s="44">
        <f t="shared" si="59"/>
        <v>1274</v>
      </c>
      <c r="I212" s="44">
        <v>1295</v>
      </c>
      <c r="J212" s="44">
        <f t="shared" si="60"/>
        <v>21</v>
      </c>
      <c r="K212" s="44">
        <f t="shared" ref="K212:K220" si="64">IF(J212&lt;=120,576,IF(AND(J212&gt;=121,J212&lt;=150),761,IF(AND(J212&gt;=151,J212&lt;=200),1317,IF(J212&gt;=201,2430,))))</f>
        <v>576</v>
      </c>
      <c r="L212" s="70">
        <f t="shared" ref="L212:L220" si="65">IF(K212=576,K212*J212,IF(K212=761,120*576+(J212-120)*761,IF(K212=1317,120*576+30*761+(J212-150)*1317,IF(K212=2430,120*576+30*761+50*1317+(J212-200)*2430,))))</f>
        <v>12096</v>
      </c>
      <c r="M212" s="70">
        <v>3943</v>
      </c>
      <c r="N212" s="70">
        <v>8539</v>
      </c>
      <c r="O212" s="46"/>
      <c r="P212" s="46"/>
      <c r="Q212" s="70"/>
      <c r="R212" s="70"/>
      <c r="S212" s="70">
        <v>82581</v>
      </c>
      <c r="T212" s="70"/>
      <c r="U212" s="70">
        <f t="shared" si="35"/>
        <v>154609</v>
      </c>
      <c r="V212" s="46">
        <f t="shared" si="61"/>
        <v>0</v>
      </c>
      <c r="W212" s="46">
        <f t="shared" si="62"/>
        <v>154609</v>
      </c>
      <c r="X212" s="135">
        <v>154609</v>
      </c>
      <c r="Y212" s="46">
        <f t="shared" si="63"/>
        <v>0</v>
      </c>
    </row>
    <row r="213" spans="1:25" hidden="1" x14ac:dyDescent="0.25">
      <c r="B213" s="43" t="s">
        <v>37</v>
      </c>
      <c r="C213" s="44">
        <f t="shared" si="56"/>
        <v>5018</v>
      </c>
      <c r="D213" s="44">
        <v>5273</v>
      </c>
      <c r="E213" s="44">
        <f t="shared" si="57"/>
        <v>255</v>
      </c>
      <c r="F213" s="44">
        <v>146</v>
      </c>
      <c r="G213" s="70">
        <f t="shared" si="58"/>
        <v>37230</v>
      </c>
      <c r="H213" s="44">
        <f t="shared" si="59"/>
        <v>1295</v>
      </c>
      <c r="I213" s="44">
        <v>1329</v>
      </c>
      <c r="J213" s="44">
        <f t="shared" si="60"/>
        <v>34</v>
      </c>
      <c r="K213" s="44">
        <f t="shared" si="64"/>
        <v>576</v>
      </c>
      <c r="L213" s="70">
        <f t="shared" si="65"/>
        <v>19584</v>
      </c>
      <c r="M213" s="70">
        <v>3943</v>
      </c>
      <c r="N213" s="70">
        <v>8580</v>
      </c>
      <c r="O213" s="46"/>
      <c r="P213" s="46"/>
      <c r="Q213" s="70"/>
      <c r="R213" s="70"/>
      <c r="S213" s="70">
        <v>82581</v>
      </c>
      <c r="T213" s="70"/>
      <c r="U213" s="70">
        <f t="shared" si="35"/>
        <v>151918</v>
      </c>
      <c r="V213" s="46">
        <f t="shared" si="61"/>
        <v>0</v>
      </c>
      <c r="W213" s="46">
        <f t="shared" si="62"/>
        <v>151918</v>
      </c>
      <c r="X213" s="135">
        <v>151918</v>
      </c>
      <c r="Y213" s="46">
        <f t="shared" si="63"/>
        <v>0</v>
      </c>
    </row>
    <row r="214" spans="1:25" hidden="1" x14ac:dyDescent="0.25">
      <c r="B214" s="43" t="s">
        <v>38</v>
      </c>
      <c r="C214" s="44">
        <f t="shared" si="56"/>
        <v>5273</v>
      </c>
      <c r="D214" s="44">
        <v>5433</v>
      </c>
      <c r="E214" s="44">
        <f t="shared" si="57"/>
        <v>160</v>
      </c>
      <c r="F214" s="44">
        <v>146</v>
      </c>
      <c r="G214" s="70">
        <f t="shared" si="58"/>
        <v>23360</v>
      </c>
      <c r="H214" s="44">
        <f t="shared" si="59"/>
        <v>1329</v>
      </c>
      <c r="I214" s="44">
        <v>1350</v>
      </c>
      <c r="J214" s="44">
        <f t="shared" si="60"/>
        <v>21</v>
      </c>
      <c r="K214" s="44">
        <f t="shared" si="64"/>
        <v>576</v>
      </c>
      <c r="L214" s="70">
        <f t="shared" si="65"/>
        <v>12096</v>
      </c>
      <c r="M214" s="70">
        <v>3943</v>
      </c>
      <c r="N214" s="70">
        <v>8607</v>
      </c>
      <c r="O214" s="46"/>
      <c r="P214" s="46"/>
      <c r="Q214" s="70"/>
      <c r="R214" s="70"/>
      <c r="S214" s="70">
        <v>82581</v>
      </c>
      <c r="T214" s="70"/>
      <c r="U214" s="70">
        <f t="shared" si="35"/>
        <v>130587</v>
      </c>
      <c r="V214" s="46">
        <f t="shared" si="61"/>
        <v>0</v>
      </c>
      <c r="W214" s="46">
        <f t="shared" si="62"/>
        <v>130587</v>
      </c>
      <c r="X214" s="135">
        <v>130587</v>
      </c>
      <c r="Y214" s="46">
        <f t="shared" si="63"/>
        <v>0</v>
      </c>
    </row>
    <row r="215" spans="1:25" hidden="1" x14ac:dyDescent="0.25">
      <c r="B215" s="43" t="s">
        <v>39</v>
      </c>
      <c r="C215" s="44">
        <f t="shared" si="56"/>
        <v>5433</v>
      </c>
      <c r="D215" s="44">
        <v>5827</v>
      </c>
      <c r="E215" s="44">
        <f t="shared" si="57"/>
        <v>394</v>
      </c>
      <c r="F215" s="44">
        <v>146</v>
      </c>
      <c r="G215" s="70">
        <f t="shared" si="58"/>
        <v>57524</v>
      </c>
      <c r="H215" s="44">
        <f t="shared" si="59"/>
        <v>1350</v>
      </c>
      <c r="I215" s="44">
        <v>1366</v>
      </c>
      <c r="J215" s="44">
        <f t="shared" si="60"/>
        <v>16</v>
      </c>
      <c r="K215" s="44">
        <f t="shared" si="64"/>
        <v>576</v>
      </c>
      <c r="L215" s="70">
        <f t="shared" si="65"/>
        <v>9216</v>
      </c>
      <c r="M215" s="70">
        <v>3943</v>
      </c>
      <c r="N215" s="70">
        <v>8615</v>
      </c>
      <c r="O215" s="46"/>
      <c r="P215" s="46"/>
      <c r="Q215" s="70"/>
      <c r="R215" s="70"/>
      <c r="S215" s="70">
        <v>82581</v>
      </c>
      <c r="T215" s="70"/>
      <c r="U215" s="70">
        <f t="shared" si="35"/>
        <v>161879</v>
      </c>
      <c r="V215" s="46">
        <f t="shared" si="61"/>
        <v>0</v>
      </c>
      <c r="W215" s="46">
        <f t="shared" si="62"/>
        <v>161879</v>
      </c>
      <c r="X215" s="135">
        <v>161879</v>
      </c>
      <c r="Y215" s="46">
        <f t="shared" si="63"/>
        <v>0</v>
      </c>
    </row>
    <row r="216" spans="1:25" hidden="1" x14ac:dyDescent="0.25">
      <c r="B216" s="43" t="s">
        <v>40</v>
      </c>
      <c r="C216" s="44">
        <f t="shared" si="56"/>
        <v>5827</v>
      </c>
      <c r="D216" s="44">
        <v>6343</v>
      </c>
      <c r="E216" s="44">
        <f t="shared" si="57"/>
        <v>516</v>
      </c>
      <c r="F216" s="44">
        <v>146</v>
      </c>
      <c r="G216" s="70">
        <f t="shared" si="58"/>
        <v>75336</v>
      </c>
      <c r="H216" s="44">
        <f t="shared" si="59"/>
        <v>1366</v>
      </c>
      <c r="I216" s="44">
        <v>1380</v>
      </c>
      <c r="J216" s="44">
        <f t="shared" si="60"/>
        <v>14</v>
      </c>
      <c r="K216" s="44">
        <f t="shared" si="64"/>
        <v>576</v>
      </c>
      <c r="L216" s="70">
        <f t="shared" si="65"/>
        <v>8064</v>
      </c>
      <c r="M216" s="70">
        <v>3943</v>
      </c>
      <c r="N216" s="70">
        <v>8609</v>
      </c>
      <c r="O216" s="46"/>
      <c r="P216" s="46"/>
      <c r="Q216" s="70"/>
      <c r="R216" s="70"/>
      <c r="S216" s="70">
        <v>82581</v>
      </c>
      <c r="T216" s="70"/>
      <c r="U216" s="70">
        <f t="shared" si="35"/>
        <v>178533</v>
      </c>
      <c r="V216" s="46">
        <f t="shared" si="61"/>
        <v>0</v>
      </c>
      <c r="W216" s="46">
        <f t="shared" si="62"/>
        <v>178533</v>
      </c>
      <c r="X216" s="135">
        <v>178533</v>
      </c>
      <c r="Y216" s="46">
        <f t="shared" si="63"/>
        <v>0</v>
      </c>
    </row>
    <row r="217" spans="1:25" hidden="1" x14ac:dyDescent="0.25">
      <c r="B217" s="43" t="s">
        <v>41</v>
      </c>
      <c r="C217" s="44">
        <f t="shared" si="56"/>
        <v>6343</v>
      </c>
      <c r="D217" s="44">
        <v>6862</v>
      </c>
      <c r="E217" s="44">
        <f t="shared" si="57"/>
        <v>519</v>
      </c>
      <c r="F217" s="44">
        <v>146</v>
      </c>
      <c r="G217" s="70">
        <f t="shared" si="58"/>
        <v>75774</v>
      </c>
      <c r="H217" s="44">
        <f t="shared" si="59"/>
        <v>1380</v>
      </c>
      <c r="I217" s="44">
        <v>1388</v>
      </c>
      <c r="J217" s="44">
        <f t="shared" si="60"/>
        <v>8</v>
      </c>
      <c r="K217" s="44">
        <f t="shared" si="64"/>
        <v>576</v>
      </c>
      <c r="L217" s="70">
        <f t="shared" si="65"/>
        <v>4608</v>
      </c>
      <c r="M217" s="70">
        <v>3943</v>
      </c>
      <c r="N217" s="70">
        <v>8600</v>
      </c>
      <c r="O217" s="46"/>
      <c r="P217" s="46"/>
      <c r="Q217" s="70"/>
      <c r="R217" s="70"/>
      <c r="S217" s="70">
        <v>82581</v>
      </c>
      <c r="T217" s="70"/>
      <c r="U217" s="70">
        <f t="shared" si="35"/>
        <v>175506</v>
      </c>
      <c r="V217" s="46">
        <f t="shared" si="61"/>
        <v>0</v>
      </c>
      <c r="W217" s="46">
        <f t="shared" si="62"/>
        <v>175506</v>
      </c>
      <c r="X217" s="135">
        <v>175506</v>
      </c>
      <c r="Y217" s="46">
        <f t="shared" si="63"/>
        <v>0</v>
      </c>
    </row>
    <row r="218" spans="1:25" hidden="1" x14ac:dyDescent="0.25">
      <c r="B218" s="43" t="s">
        <v>42</v>
      </c>
      <c r="C218" s="44">
        <f t="shared" si="56"/>
        <v>6862</v>
      </c>
      <c r="D218" s="44">
        <v>7247</v>
      </c>
      <c r="E218" s="44">
        <f t="shared" si="57"/>
        <v>385</v>
      </c>
      <c r="F218" s="44">
        <v>146</v>
      </c>
      <c r="G218" s="70">
        <f t="shared" si="58"/>
        <v>56210</v>
      </c>
      <c r="H218" s="44">
        <f t="shared" si="59"/>
        <v>1388</v>
      </c>
      <c r="I218" s="44">
        <v>1398</v>
      </c>
      <c r="J218" s="44">
        <f t="shared" si="60"/>
        <v>10</v>
      </c>
      <c r="K218" s="44">
        <f t="shared" si="64"/>
        <v>576</v>
      </c>
      <c r="L218" s="70">
        <f t="shared" si="65"/>
        <v>5760</v>
      </c>
      <c r="M218" s="70">
        <v>3943</v>
      </c>
      <c r="N218" s="70">
        <v>8604</v>
      </c>
      <c r="O218" s="46"/>
      <c r="P218" s="46"/>
      <c r="Q218" s="70"/>
      <c r="R218" s="70"/>
      <c r="S218" s="70">
        <v>82581</v>
      </c>
      <c r="T218" s="70"/>
      <c r="U218" s="70">
        <f t="shared" si="35"/>
        <v>157098</v>
      </c>
      <c r="V218" s="46">
        <f t="shared" si="61"/>
        <v>0</v>
      </c>
      <c r="W218" s="46">
        <f t="shared" si="62"/>
        <v>157098</v>
      </c>
      <c r="X218" s="135">
        <v>157098</v>
      </c>
      <c r="Y218" s="46">
        <f t="shared" si="63"/>
        <v>0</v>
      </c>
    </row>
    <row r="219" spans="1:25" hidden="1" x14ac:dyDescent="0.25">
      <c r="B219" s="43" t="s">
        <v>43</v>
      </c>
      <c r="C219" s="44">
        <f t="shared" si="56"/>
        <v>7247</v>
      </c>
      <c r="D219" s="44">
        <v>7502</v>
      </c>
      <c r="E219" s="44">
        <f t="shared" si="57"/>
        <v>255</v>
      </c>
      <c r="F219" s="44">
        <v>146</v>
      </c>
      <c r="G219" s="70">
        <f t="shared" si="58"/>
        <v>37230</v>
      </c>
      <c r="H219" s="44">
        <f t="shared" si="59"/>
        <v>1398</v>
      </c>
      <c r="I219" s="44">
        <v>1417</v>
      </c>
      <c r="J219" s="44">
        <f t="shared" si="60"/>
        <v>19</v>
      </c>
      <c r="K219" s="44">
        <f t="shared" si="64"/>
        <v>576</v>
      </c>
      <c r="L219" s="70">
        <f t="shared" si="65"/>
        <v>10944</v>
      </c>
      <c r="M219" s="70">
        <v>3943</v>
      </c>
      <c r="N219" s="70">
        <v>8612</v>
      </c>
      <c r="O219" s="46"/>
      <c r="P219" s="46"/>
      <c r="Q219" s="70"/>
      <c r="R219" s="70"/>
      <c r="S219" s="70">
        <v>82581</v>
      </c>
      <c r="T219" s="70"/>
      <c r="U219" s="70">
        <f t="shared" si="35"/>
        <v>143310</v>
      </c>
      <c r="V219" s="46">
        <f t="shared" si="61"/>
        <v>0</v>
      </c>
      <c r="W219" s="46">
        <f t="shared" si="62"/>
        <v>143310</v>
      </c>
      <c r="X219" s="135">
        <v>143310</v>
      </c>
      <c r="Y219" s="46">
        <f t="shared" si="63"/>
        <v>0</v>
      </c>
    </row>
    <row r="220" spans="1:25" hidden="1" x14ac:dyDescent="0.25">
      <c r="B220" s="43" t="s">
        <v>44</v>
      </c>
      <c r="C220" s="44">
        <f t="shared" si="56"/>
        <v>7502</v>
      </c>
      <c r="D220" s="44">
        <v>7717</v>
      </c>
      <c r="E220" s="44">
        <f t="shared" si="57"/>
        <v>215</v>
      </c>
      <c r="F220" s="44">
        <v>146</v>
      </c>
      <c r="G220" s="70">
        <f t="shared" si="58"/>
        <v>31390</v>
      </c>
      <c r="H220" s="44">
        <f t="shared" si="59"/>
        <v>1417</v>
      </c>
      <c r="I220" s="44">
        <v>1436</v>
      </c>
      <c r="J220" s="44">
        <f t="shared" si="60"/>
        <v>19</v>
      </c>
      <c r="K220" s="44">
        <f t="shared" si="64"/>
        <v>576</v>
      </c>
      <c r="L220" s="70">
        <f t="shared" si="65"/>
        <v>10944</v>
      </c>
      <c r="M220" s="70">
        <v>3943</v>
      </c>
      <c r="N220" s="70">
        <v>8652</v>
      </c>
      <c r="O220" s="46"/>
      <c r="P220" s="46"/>
      <c r="Q220" s="70"/>
      <c r="R220" s="70"/>
      <c r="S220" s="70">
        <v>82581</v>
      </c>
      <c r="T220" s="70"/>
      <c r="U220" s="70">
        <f t="shared" si="35"/>
        <v>137510</v>
      </c>
      <c r="V220" s="46">
        <f t="shared" si="61"/>
        <v>0</v>
      </c>
      <c r="W220" s="46">
        <f t="shared" si="62"/>
        <v>137510</v>
      </c>
      <c r="X220" s="135">
        <v>137510</v>
      </c>
      <c r="Y220" s="46">
        <f t="shared" si="63"/>
        <v>0</v>
      </c>
    </row>
    <row r="221" spans="1:25" hidden="1" x14ac:dyDescent="0.25">
      <c r="B221" s="43" t="s">
        <v>45</v>
      </c>
      <c r="C221" s="44">
        <f t="shared" si="56"/>
        <v>7717</v>
      </c>
      <c r="D221" s="44">
        <v>7919</v>
      </c>
      <c r="E221" s="44">
        <f t="shared" si="57"/>
        <v>202</v>
      </c>
      <c r="F221" s="44">
        <v>146</v>
      </c>
      <c r="G221" s="70">
        <f t="shared" si="58"/>
        <v>29492</v>
      </c>
      <c r="H221" s="44">
        <f t="shared" si="59"/>
        <v>1436</v>
      </c>
      <c r="I221" s="44">
        <v>1456</v>
      </c>
      <c r="J221" s="44">
        <f t="shared" si="60"/>
        <v>20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11520</v>
      </c>
      <c r="M221" s="70">
        <v>3943</v>
      </c>
      <c r="N221" s="70">
        <v>8709</v>
      </c>
      <c r="O221" s="46"/>
      <c r="P221" s="46"/>
      <c r="Q221" s="70"/>
      <c r="R221" s="70"/>
      <c r="S221" s="70">
        <v>82581</v>
      </c>
      <c r="T221" s="70"/>
      <c r="U221" s="70">
        <f t="shared" si="35"/>
        <v>136245</v>
      </c>
      <c r="V221" s="46">
        <f t="shared" si="61"/>
        <v>0</v>
      </c>
      <c r="W221" s="46">
        <f t="shared" si="62"/>
        <v>136245</v>
      </c>
      <c r="X221" s="135">
        <v>136245</v>
      </c>
      <c r="Y221" s="46">
        <f t="shared" si="63"/>
        <v>0</v>
      </c>
    </row>
    <row r="222" spans="1:25" ht="15.75" hidden="1" thickBot="1" x14ac:dyDescent="0.3">
      <c r="B222" s="83" t="s">
        <v>46</v>
      </c>
      <c r="C222" s="84">
        <f t="shared" si="56"/>
        <v>7919</v>
      </c>
      <c r="D222" s="84">
        <v>8200</v>
      </c>
      <c r="E222" s="84">
        <f t="shared" si="57"/>
        <v>281</v>
      </c>
      <c r="F222" s="84">
        <v>146</v>
      </c>
      <c r="G222" s="35">
        <f t="shared" si="58"/>
        <v>41026</v>
      </c>
      <c r="H222" s="84">
        <f t="shared" si="59"/>
        <v>1456</v>
      </c>
      <c r="I222" s="84">
        <v>1481</v>
      </c>
      <c r="J222" s="84">
        <f t="shared" ref="J222:J234" si="66">I222-H222</f>
        <v>25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14400</v>
      </c>
      <c r="M222" s="35">
        <v>3943</v>
      </c>
      <c r="N222" s="35">
        <v>8721</v>
      </c>
      <c r="O222" s="36"/>
      <c r="P222" s="36"/>
      <c r="Q222" s="35"/>
      <c r="R222" s="35"/>
      <c r="S222" s="35">
        <v>82581</v>
      </c>
      <c r="T222" s="35"/>
      <c r="U222" s="35">
        <f t="shared" si="35"/>
        <v>150671</v>
      </c>
      <c r="V222" s="36">
        <f t="shared" si="61"/>
        <v>0</v>
      </c>
      <c r="W222" s="36">
        <f t="shared" si="62"/>
        <v>150671</v>
      </c>
      <c r="X222" s="73">
        <v>150671</v>
      </c>
      <c r="Y222" s="36">
        <f t="shared" si="63"/>
        <v>0</v>
      </c>
    </row>
    <row r="223" spans="1:25" hidden="1" x14ac:dyDescent="0.25">
      <c r="A223">
        <v>2021</v>
      </c>
      <c r="B223" s="43" t="s">
        <v>35</v>
      </c>
      <c r="C223" s="44">
        <f t="shared" si="56"/>
        <v>8200</v>
      </c>
      <c r="D223" s="44">
        <v>8507</v>
      </c>
      <c r="E223" s="44">
        <f t="shared" si="57"/>
        <v>307</v>
      </c>
      <c r="F223" s="44">
        <v>146</v>
      </c>
      <c r="G223" s="70">
        <f t="shared" ref="G223:G234" si="67">E223*F223</f>
        <v>44822</v>
      </c>
      <c r="H223" s="44">
        <f t="shared" si="59"/>
        <v>1481</v>
      </c>
      <c r="I223" s="44">
        <v>1506</v>
      </c>
      <c r="J223" s="44">
        <f t="shared" si="66"/>
        <v>25</v>
      </c>
      <c r="K223" s="44">
        <f t="shared" ref="K223:K234" si="68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14825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69">G223+L223+M223+N223+Q223+R223+S223+T223</f>
        <v>157503</v>
      </c>
      <c r="V223" s="46">
        <f t="shared" si="61"/>
        <v>0</v>
      </c>
      <c r="W223" s="41">
        <f t="shared" si="62"/>
        <v>157503</v>
      </c>
      <c r="X223" s="152">
        <v>157503</v>
      </c>
      <c r="Y223" s="46">
        <f t="shared" si="63"/>
        <v>0</v>
      </c>
    </row>
    <row r="224" spans="1:25" hidden="1" x14ac:dyDescent="0.25">
      <c r="B224" s="43" t="s">
        <v>36</v>
      </c>
      <c r="C224" s="44">
        <f t="shared" si="56"/>
        <v>8507</v>
      </c>
      <c r="D224" s="44">
        <v>8696</v>
      </c>
      <c r="E224" s="44">
        <f t="shared" si="57"/>
        <v>189</v>
      </c>
      <c r="F224" s="44">
        <v>146</v>
      </c>
      <c r="G224" s="70">
        <f t="shared" si="67"/>
        <v>27594</v>
      </c>
      <c r="H224" s="44">
        <f t="shared" si="59"/>
        <v>1506</v>
      </c>
      <c r="I224" s="44">
        <v>1520</v>
      </c>
      <c r="J224" s="44">
        <f t="shared" si="66"/>
        <v>14</v>
      </c>
      <c r="K224" s="44">
        <f t="shared" si="68"/>
        <v>593</v>
      </c>
      <c r="L224" s="46">
        <f t="shared" ref="L224:L234" si="70">IF(K224=593,K224*J224,IF(K224=784,80*593+(J224-80)*784,IF(K224=1357,80*593+20*784+(J224-100)*1357,IF(K224=2501,80*593+20*784+100*1357+(J224-200)*2501,))))</f>
        <v>8302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69"/>
        <v>133801</v>
      </c>
      <c r="V224" s="46">
        <f t="shared" si="61"/>
        <v>0</v>
      </c>
      <c r="W224" s="46">
        <f t="shared" si="62"/>
        <v>133801</v>
      </c>
      <c r="X224" s="73">
        <v>133801</v>
      </c>
      <c r="Y224" s="46">
        <f t="shared" si="63"/>
        <v>0</v>
      </c>
    </row>
    <row r="225" spans="1:25" hidden="1" x14ac:dyDescent="0.25">
      <c r="B225" s="43" t="s">
        <v>37</v>
      </c>
      <c r="C225" s="44">
        <f t="shared" si="56"/>
        <v>8696</v>
      </c>
      <c r="D225" s="44">
        <v>8924</v>
      </c>
      <c r="E225" s="44">
        <f t="shared" si="57"/>
        <v>228</v>
      </c>
      <c r="F225" s="44">
        <v>146</v>
      </c>
      <c r="G225" s="70">
        <f t="shared" si="67"/>
        <v>33288</v>
      </c>
      <c r="H225" s="44">
        <f t="shared" si="59"/>
        <v>1520</v>
      </c>
      <c r="I225" s="44">
        <v>1536</v>
      </c>
      <c r="J225" s="44">
        <f t="shared" si="66"/>
        <v>16</v>
      </c>
      <c r="K225" s="44">
        <f t="shared" si="68"/>
        <v>593</v>
      </c>
      <c r="L225" s="46">
        <f t="shared" si="70"/>
        <v>9488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69"/>
        <v>140713</v>
      </c>
      <c r="V225" s="46">
        <f t="shared" si="61"/>
        <v>0</v>
      </c>
      <c r="W225" s="46">
        <f t="shared" si="62"/>
        <v>140713</v>
      </c>
      <c r="X225" s="135">
        <v>140713</v>
      </c>
      <c r="Y225" s="46">
        <f t="shared" si="63"/>
        <v>0</v>
      </c>
    </row>
    <row r="226" spans="1:25" hidden="1" x14ac:dyDescent="0.25">
      <c r="B226" s="43" t="s">
        <v>38</v>
      </c>
      <c r="C226" s="44">
        <f t="shared" si="56"/>
        <v>8924</v>
      </c>
      <c r="D226" s="44">
        <v>9228</v>
      </c>
      <c r="E226" s="44">
        <f t="shared" si="57"/>
        <v>304</v>
      </c>
      <c r="F226" s="44">
        <v>146</v>
      </c>
      <c r="G226" s="70">
        <f t="shared" si="67"/>
        <v>44384</v>
      </c>
      <c r="H226" s="44">
        <f t="shared" si="59"/>
        <v>1536</v>
      </c>
      <c r="I226" s="44">
        <v>1592</v>
      </c>
      <c r="J226" s="44">
        <f t="shared" si="66"/>
        <v>56</v>
      </c>
      <c r="K226" s="44">
        <f t="shared" si="68"/>
        <v>593</v>
      </c>
      <c r="L226" s="46">
        <f t="shared" si="70"/>
        <v>33208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69"/>
        <v>175559</v>
      </c>
      <c r="V226" s="46">
        <f t="shared" si="61"/>
        <v>0</v>
      </c>
      <c r="W226" s="46">
        <f t="shared" si="62"/>
        <v>175559</v>
      </c>
      <c r="X226" s="135">
        <v>175559</v>
      </c>
      <c r="Y226" s="46">
        <f t="shared" si="63"/>
        <v>0</v>
      </c>
    </row>
    <row r="227" spans="1:25" hidden="1" x14ac:dyDescent="0.25">
      <c r="B227" s="43" t="s">
        <v>39</v>
      </c>
      <c r="C227" s="44">
        <f t="shared" si="56"/>
        <v>9228</v>
      </c>
      <c r="D227" s="44">
        <v>9609</v>
      </c>
      <c r="E227" s="44">
        <f t="shared" si="57"/>
        <v>381</v>
      </c>
      <c r="F227" s="44">
        <v>146</v>
      </c>
      <c r="G227" s="70">
        <f t="shared" si="67"/>
        <v>55626</v>
      </c>
      <c r="H227" s="44">
        <f t="shared" si="59"/>
        <v>1592</v>
      </c>
      <c r="I227" s="44">
        <v>1607</v>
      </c>
      <c r="J227" s="44">
        <f t="shared" si="66"/>
        <v>15</v>
      </c>
      <c r="K227" s="44">
        <f t="shared" si="68"/>
        <v>593</v>
      </c>
      <c r="L227" s="46">
        <f t="shared" si="70"/>
        <v>8895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69"/>
        <v>162524</v>
      </c>
      <c r="V227" s="46">
        <f t="shared" si="61"/>
        <v>0</v>
      </c>
      <c r="W227" s="46">
        <f t="shared" si="62"/>
        <v>162524</v>
      </c>
      <c r="X227" s="135">
        <v>162524</v>
      </c>
      <c r="Y227" s="46">
        <f t="shared" si="63"/>
        <v>0</v>
      </c>
    </row>
    <row r="228" spans="1:25" hidden="1" x14ac:dyDescent="0.25">
      <c r="B228" s="43" t="s">
        <v>40</v>
      </c>
      <c r="C228" s="44">
        <f t="shared" si="56"/>
        <v>9609</v>
      </c>
      <c r="D228" s="44">
        <v>10004</v>
      </c>
      <c r="E228" s="44">
        <f t="shared" si="57"/>
        <v>395</v>
      </c>
      <c r="F228" s="44">
        <v>146</v>
      </c>
      <c r="G228" s="70">
        <f t="shared" si="67"/>
        <v>57670</v>
      </c>
      <c r="H228" s="44">
        <f t="shared" si="59"/>
        <v>1607</v>
      </c>
      <c r="I228" s="44">
        <v>1624</v>
      </c>
      <c r="J228" s="44">
        <f t="shared" si="66"/>
        <v>17</v>
      </c>
      <c r="K228" s="44">
        <f t="shared" si="68"/>
        <v>593</v>
      </c>
      <c r="L228" s="46">
        <f t="shared" si="70"/>
        <v>10081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69"/>
        <v>165783</v>
      </c>
      <c r="V228" s="46">
        <f t="shared" si="61"/>
        <v>0</v>
      </c>
      <c r="W228" s="46">
        <f t="shared" si="62"/>
        <v>165783</v>
      </c>
      <c r="X228" s="73">
        <v>166783</v>
      </c>
      <c r="Y228" s="46">
        <f t="shared" si="63"/>
        <v>-1000</v>
      </c>
    </row>
    <row r="229" spans="1:25" hidden="1" x14ac:dyDescent="0.25">
      <c r="B229" s="43" t="s">
        <v>41</v>
      </c>
      <c r="C229" s="44">
        <f t="shared" si="56"/>
        <v>10004</v>
      </c>
      <c r="D229" s="44">
        <v>10466</v>
      </c>
      <c r="E229" s="44">
        <f t="shared" si="57"/>
        <v>462</v>
      </c>
      <c r="F229" s="44">
        <v>146</v>
      </c>
      <c r="G229" s="70">
        <f t="shared" si="67"/>
        <v>67452</v>
      </c>
      <c r="H229" s="44">
        <f t="shared" si="59"/>
        <v>1624</v>
      </c>
      <c r="I229" s="44">
        <v>1647</v>
      </c>
      <c r="J229" s="44">
        <f t="shared" si="66"/>
        <v>23</v>
      </c>
      <c r="K229" s="44">
        <f t="shared" si="68"/>
        <v>593</v>
      </c>
      <c r="L229" s="46">
        <f t="shared" si="70"/>
        <v>13639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69"/>
        <v>179137</v>
      </c>
      <c r="V229" s="46">
        <f t="shared" si="61"/>
        <v>-1000</v>
      </c>
      <c r="W229" s="46">
        <f t="shared" si="62"/>
        <v>178137</v>
      </c>
      <c r="X229" s="73">
        <v>178137</v>
      </c>
      <c r="Y229" s="46">
        <f t="shared" si="63"/>
        <v>0</v>
      </c>
    </row>
    <row r="230" spans="1:25" hidden="1" x14ac:dyDescent="0.25">
      <c r="B230" s="43" t="s">
        <v>42</v>
      </c>
      <c r="C230" s="44">
        <f t="shared" si="56"/>
        <v>10466</v>
      </c>
      <c r="D230" s="44">
        <v>10889</v>
      </c>
      <c r="E230" s="44">
        <f t="shared" si="57"/>
        <v>423</v>
      </c>
      <c r="F230" s="44">
        <v>146</v>
      </c>
      <c r="G230" s="70">
        <f t="shared" si="67"/>
        <v>61758</v>
      </c>
      <c r="H230" s="44">
        <f t="shared" si="59"/>
        <v>1647</v>
      </c>
      <c r="I230" s="44">
        <v>1673</v>
      </c>
      <c r="J230" s="44">
        <f t="shared" si="66"/>
        <v>26</v>
      </c>
      <c r="K230" s="44">
        <f t="shared" si="68"/>
        <v>593</v>
      </c>
      <c r="L230" s="46">
        <f t="shared" si="70"/>
        <v>15418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69"/>
        <v>175276</v>
      </c>
      <c r="V230" s="46">
        <f t="shared" si="61"/>
        <v>0</v>
      </c>
      <c r="W230" s="46">
        <f t="shared" si="62"/>
        <v>175276</v>
      </c>
      <c r="X230" s="135">
        <v>175276</v>
      </c>
      <c r="Y230" s="46">
        <f t="shared" si="63"/>
        <v>0</v>
      </c>
    </row>
    <row r="231" spans="1:25" hidden="1" x14ac:dyDescent="0.25">
      <c r="B231" s="43" t="s">
        <v>43</v>
      </c>
      <c r="C231" s="44">
        <f t="shared" si="56"/>
        <v>10889</v>
      </c>
      <c r="D231" s="44">
        <v>11263</v>
      </c>
      <c r="E231" s="44">
        <f t="shared" si="57"/>
        <v>374</v>
      </c>
      <c r="F231" s="44">
        <v>146</v>
      </c>
      <c r="G231" s="70">
        <f t="shared" si="67"/>
        <v>54604</v>
      </c>
      <c r="H231" s="44">
        <f t="shared" si="59"/>
        <v>1673</v>
      </c>
      <c r="I231" s="44">
        <v>1719</v>
      </c>
      <c r="J231" s="44">
        <f t="shared" si="66"/>
        <v>46</v>
      </c>
      <c r="K231" s="44">
        <f t="shared" si="68"/>
        <v>593</v>
      </c>
      <c r="L231" s="46">
        <f t="shared" si="70"/>
        <v>27278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69"/>
        <v>180268</v>
      </c>
      <c r="V231" s="46">
        <f t="shared" si="61"/>
        <v>0</v>
      </c>
      <c r="W231" s="46">
        <f t="shared" si="62"/>
        <v>180268</v>
      </c>
      <c r="X231" s="73">
        <v>180268</v>
      </c>
      <c r="Y231" s="46">
        <f t="shared" si="63"/>
        <v>0</v>
      </c>
    </row>
    <row r="232" spans="1:25" hidden="1" x14ac:dyDescent="0.25">
      <c r="B232" s="43" t="s">
        <v>44</v>
      </c>
      <c r="C232" s="44">
        <f t="shared" si="56"/>
        <v>11263</v>
      </c>
      <c r="D232" s="44">
        <v>11588</v>
      </c>
      <c r="E232" s="44">
        <f t="shared" si="57"/>
        <v>325</v>
      </c>
      <c r="F232" s="44">
        <v>146</v>
      </c>
      <c r="G232" s="70">
        <f t="shared" si="67"/>
        <v>47450</v>
      </c>
      <c r="H232" s="44">
        <f t="shared" si="59"/>
        <v>1719</v>
      </c>
      <c r="I232" s="44">
        <v>1824</v>
      </c>
      <c r="J232" s="44">
        <f t="shared" si="66"/>
        <v>105</v>
      </c>
      <c r="K232" s="44">
        <f t="shared" si="68"/>
        <v>1357</v>
      </c>
      <c r="L232" s="46">
        <f t="shared" si="70"/>
        <v>69905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69"/>
        <v>215588</v>
      </c>
      <c r="V232" s="46">
        <f t="shared" si="61"/>
        <v>0</v>
      </c>
      <c r="W232" s="46">
        <f t="shared" si="62"/>
        <v>215588</v>
      </c>
      <c r="X232" s="135">
        <v>215588</v>
      </c>
      <c r="Y232" s="46">
        <f t="shared" si="63"/>
        <v>0</v>
      </c>
    </row>
    <row r="233" spans="1:25" hidden="1" x14ac:dyDescent="0.25">
      <c r="B233" s="43" t="s">
        <v>45</v>
      </c>
      <c r="C233" s="44">
        <f t="shared" si="56"/>
        <v>11588</v>
      </c>
      <c r="D233" s="44">
        <v>11872</v>
      </c>
      <c r="E233" s="44">
        <f t="shared" si="57"/>
        <v>284</v>
      </c>
      <c r="F233" s="44">
        <v>146</v>
      </c>
      <c r="G233" s="70">
        <f t="shared" si="67"/>
        <v>41464</v>
      </c>
      <c r="H233" s="44">
        <f t="shared" si="59"/>
        <v>1824</v>
      </c>
      <c r="I233" s="44">
        <v>1902</v>
      </c>
      <c r="J233" s="44">
        <f t="shared" si="66"/>
        <v>78</v>
      </c>
      <c r="K233" s="44">
        <f t="shared" si="68"/>
        <v>593</v>
      </c>
      <c r="L233" s="46">
        <f t="shared" si="70"/>
        <v>46254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69"/>
        <v>186066</v>
      </c>
      <c r="V233" s="46">
        <f t="shared" si="61"/>
        <v>0</v>
      </c>
      <c r="W233" s="46">
        <f t="shared" si="62"/>
        <v>186066</v>
      </c>
      <c r="X233" s="135">
        <v>186066</v>
      </c>
      <c r="Y233" s="46">
        <f t="shared" si="63"/>
        <v>0</v>
      </c>
    </row>
    <row r="234" spans="1:25" ht="15.75" hidden="1" thickBot="1" x14ac:dyDescent="0.3">
      <c r="B234" s="83" t="s">
        <v>46</v>
      </c>
      <c r="C234" s="84">
        <f t="shared" si="56"/>
        <v>11872</v>
      </c>
      <c r="D234" s="84">
        <v>12248</v>
      </c>
      <c r="E234" s="84">
        <f t="shared" si="57"/>
        <v>376</v>
      </c>
      <c r="F234" s="84">
        <v>146</v>
      </c>
      <c r="G234" s="35">
        <f t="shared" si="67"/>
        <v>54896</v>
      </c>
      <c r="H234" s="84">
        <f t="shared" si="59"/>
        <v>1902</v>
      </c>
      <c r="I234" s="84">
        <v>1953</v>
      </c>
      <c r="J234" s="84">
        <f t="shared" si="66"/>
        <v>51</v>
      </c>
      <c r="K234" s="84">
        <f t="shared" si="68"/>
        <v>593</v>
      </c>
      <c r="L234" s="36">
        <f t="shared" si="70"/>
        <v>30243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69"/>
        <v>183556</v>
      </c>
      <c r="V234" s="36">
        <f t="shared" si="61"/>
        <v>0</v>
      </c>
      <c r="W234" s="36">
        <f t="shared" si="62"/>
        <v>183556</v>
      </c>
      <c r="X234" s="85">
        <v>183556</v>
      </c>
      <c r="Y234" s="36">
        <f t="shared" si="63"/>
        <v>0</v>
      </c>
    </row>
    <row r="235" spans="1:25" hidden="1" x14ac:dyDescent="0.25">
      <c r="A235">
        <v>2022</v>
      </c>
      <c r="B235" s="43" t="s">
        <v>35</v>
      </c>
      <c r="C235" s="44">
        <f t="shared" ref="C235:C246" si="71">D234</f>
        <v>12248</v>
      </c>
      <c r="D235" s="44">
        <v>12586</v>
      </c>
      <c r="E235" s="44">
        <f t="shared" ref="E235:E246" si="72">D235-C235</f>
        <v>338</v>
      </c>
      <c r="F235" s="44">
        <v>146</v>
      </c>
      <c r="G235" s="70">
        <f t="shared" ref="G235:G246" si="73">E235*F235</f>
        <v>49348</v>
      </c>
      <c r="H235" s="44">
        <f t="shared" ref="H235:H246" si="74">I234</f>
        <v>1953</v>
      </c>
      <c r="I235" s="44">
        <v>1978</v>
      </c>
      <c r="J235" s="44">
        <f>I235-H235</f>
        <v>25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15900</v>
      </c>
      <c r="M235" s="70">
        <v>4353</v>
      </c>
      <c r="N235" s="70">
        <v>9364</v>
      </c>
      <c r="O235" s="70"/>
      <c r="P235" s="70"/>
      <c r="Q235" s="70">
        <v>54740</v>
      </c>
      <c r="R235" s="70"/>
      <c r="S235" s="70">
        <v>91182</v>
      </c>
      <c r="T235" s="70"/>
      <c r="U235" s="70">
        <f t="shared" si="69"/>
        <v>224887</v>
      </c>
      <c r="V235" s="46">
        <f t="shared" ref="V235:V246" si="75">Y234</f>
        <v>0</v>
      </c>
      <c r="W235" s="46">
        <f t="shared" ref="W235:W246" si="76">U235+V235</f>
        <v>224887</v>
      </c>
      <c r="X235" s="135">
        <v>224887</v>
      </c>
      <c r="Y235" s="46">
        <f t="shared" si="63"/>
        <v>0</v>
      </c>
    </row>
    <row r="236" spans="1:25" hidden="1" x14ac:dyDescent="0.25">
      <c r="B236" s="43" t="s">
        <v>36</v>
      </c>
      <c r="C236" s="44">
        <f t="shared" si="71"/>
        <v>12586</v>
      </c>
      <c r="D236" s="44">
        <v>12953</v>
      </c>
      <c r="E236" s="44">
        <f t="shared" si="72"/>
        <v>367</v>
      </c>
      <c r="F236" s="44">
        <v>146</v>
      </c>
      <c r="G236" s="70">
        <f t="shared" si="73"/>
        <v>53582</v>
      </c>
      <c r="H236" s="44">
        <f t="shared" si="74"/>
        <v>1978</v>
      </c>
      <c r="I236" s="44">
        <v>2188</v>
      </c>
      <c r="J236" s="44">
        <f t="shared" ref="J236:J246" si="77">I236-H236</f>
        <v>210</v>
      </c>
      <c r="K236" s="44">
        <v>636</v>
      </c>
      <c r="L236" s="46">
        <f>J236*K236</f>
        <v>133560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69"/>
        <v>309802</v>
      </c>
      <c r="V236" s="46">
        <f t="shared" si="75"/>
        <v>0</v>
      </c>
      <c r="W236" s="46">
        <f t="shared" si="76"/>
        <v>309802</v>
      </c>
      <c r="X236" s="135">
        <v>309802</v>
      </c>
      <c r="Y236" s="46">
        <f t="shared" si="63"/>
        <v>0</v>
      </c>
    </row>
    <row r="237" spans="1:25" hidden="1" x14ac:dyDescent="0.25">
      <c r="B237" s="43" t="s">
        <v>37</v>
      </c>
      <c r="C237" s="44">
        <f t="shared" si="71"/>
        <v>12953</v>
      </c>
      <c r="D237" s="44">
        <v>13257</v>
      </c>
      <c r="E237" s="44">
        <f t="shared" si="72"/>
        <v>304</v>
      </c>
      <c r="F237" s="44">
        <v>146</v>
      </c>
      <c r="G237" s="70">
        <f t="shared" si="73"/>
        <v>44384</v>
      </c>
      <c r="H237" s="44">
        <f t="shared" si="74"/>
        <v>2188</v>
      </c>
      <c r="I237" s="44">
        <v>2220</v>
      </c>
      <c r="J237" s="44">
        <f t="shared" si="77"/>
        <v>32</v>
      </c>
      <c r="K237" s="44">
        <f t="shared" ref="K237:K243" si="78">IF(J237&lt;=80,636,IF(AND(J237&gt;=81,J237&lt;=100),840,IF(AND(J237&gt;=101,J237&lt;=200),1455,IF(J237&gt;=201,2681,))))</f>
        <v>636</v>
      </c>
      <c r="L237" s="46">
        <f t="shared" ref="L237:L242" si="79">IF(K237=636,K237*J237,IF(K237=840,80*636+(J237-80)*840,IF(K237=1455,80*636+20*840+(J237-100)*1455,IF(K237=2501,80*636+20*840+100*1455+(J237-200)*2681,))))</f>
        <v>20352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69"/>
        <v>169789</v>
      </c>
      <c r="V237" s="46">
        <f t="shared" si="75"/>
        <v>0</v>
      </c>
      <c r="W237" s="46">
        <f t="shared" si="76"/>
        <v>169789</v>
      </c>
      <c r="X237" s="135">
        <v>169789</v>
      </c>
      <c r="Y237" s="46">
        <f t="shared" si="63"/>
        <v>0</v>
      </c>
    </row>
    <row r="238" spans="1:25" hidden="1" x14ac:dyDescent="0.25">
      <c r="B238" s="43" t="s">
        <v>38</v>
      </c>
      <c r="C238" s="44">
        <f t="shared" si="71"/>
        <v>13257</v>
      </c>
      <c r="D238" s="44">
        <v>13580</v>
      </c>
      <c r="E238" s="44">
        <f t="shared" si="72"/>
        <v>323</v>
      </c>
      <c r="F238" s="44">
        <v>146</v>
      </c>
      <c r="G238" s="70">
        <f t="shared" si="73"/>
        <v>47158</v>
      </c>
      <c r="H238" s="44">
        <f t="shared" si="74"/>
        <v>2220</v>
      </c>
      <c r="I238" s="44">
        <v>2253</v>
      </c>
      <c r="J238" s="44">
        <f t="shared" si="77"/>
        <v>33</v>
      </c>
      <c r="K238" s="44">
        <f t="shared" si="78"/>
        <v>636</v>
      </c>
      <c r="L238" s="46">
        <f t="shared" si="79"/>
        <v>20988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69"/>
        <v>173334</v>
      </c>
      <c r="V238" s="46">
        <f t="shared" si="75"/>
        <v>0</v>
      </c>
      <c r="W238" s="46">
        <f t="shared" si="76"/>
        <v>173334</v>
      </c>
      <c r="X238" s="135">
        <v>173334</v>
      </c>
      <c r="Y238" s="46">
        <f t="shared" si="63"/>
        <v>0</v>
      </c>
    </row>
    <row r="239" spans="1:25" hidden="1" x14ac:dyDescent="0.25">
      <c r="B239" s="43" t="s">
        <v>39</v>
      </c>
      <c r="C239" s="44">
        <f t="shared" si="71"/>
        <v>13580</v>
      </c>
      <c r="D239" s="44">
        <v>13979</v>
      </c>
      <c r="E239" s="44">
        <f t="shared" si="72"/>
        <v>399</v>
      </c>
      <c r="F239" s="44">
        <v>146</v>
      </c>
      <c r="G239" s="70">
        <f t="shared" si="73"/>
        <v>58254</v>
      </c>
      <c r="H239" s="44">
        <f t="shared" si="74"/>
        <v>2253</v>
      </c>
      <c r="I239" s="44">
        <v>2271</v>
      </c>
      <c r="J239" s="44">
        <f t="shared" si="77"/>
        <v>18</v>
      </c>
      <c r="K239" s="44">
        <f t="shared" si="78"/>
        <v>636</v>
      </c>
      <c r="L239" s="46">
        <f t="shared" si="79"/>
        <v>11448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69"/>
        <v>175041</v>
      </c>
      <c r="V239" s="46">
        <f t="shared" si="75"/>
        <v>0</v>
      </c>
      <c r="W239" s="46">
        <f t="shared" si="76"/>
        <v>175041</v>
      </c>
      <c r="X239" s="135">
        <v>175041</v>
      </c>
      <c r="Y239" s="46">
        <f t="shared" si="63"/>
        <v>0</v>
      </c>
    </row>
    <row r="240" spans="1:25" hidden="1" x14ac:dyDescent="0.25">
      <c r="B240" s="43" t="s">
        <v>40</v>
      </c>
      <c r="C240" s="44">
        <f t="shared" si="71"/>
        <v>13979</v>
      </c>
      <c r="D240" s="44">
        <v>14437</v>
      </c>
      <c r="E240" s="44">
        <f t="shared" si="72"/>
        <v>458</v>
      </c>
      <c r="F240" s="44">
        <v>146</v>
      </c>
      <c r="G240" s="70">
        <f t="shared" si="73"/>
        <v>66868</v>
      </c>
      <c r="H240" s="44">
        <f t="shared" si="74"/>
        <v>2271</v>
      </c>
      <c r="I240" s="44">
        <v>2289</v>
      </c>
      <c r="J240" s="44">
        <f t="shared" si="77"/>
        <v>18</v>
      </c>
      <c r="K240" s="44">
        <f t="shared" si="78"/>
        <v>636</v>
      </c>
      <c r="L240" s="46">
        <f t="shared" si="79"/>
        <v>11448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69"/>
        <v>183777</v>
      </c>
      <c r="V240" s="46">
        <f t="shared" si="75"/>
        <v>0</v>
      </c>
      <c r="W240" s="46">
        <f t="shared" si="76"/>
        <v>183777</v>
      </c>
      <c r="X240" s="135">
        <v>183777</v>
      </c>
      <c r="Y240" s="46">
        <f t="shared" si="63"/>
        <v>0</v>
      </c>
    </row>
    <row r="241" spans="1:25" hidden="1" x14ac:dyDescent="0.25">
      <c r="B241" s="43" t="s">
        <v>41</v>
      </c>
      <c r="C241" s="44">
        <f t="shared" si="71"/>
        <v>14437</v>
      </c>
      <c r="D241" s="44">
        <v>14994</v>
      </c>
      <c r="E241" s="44">
        <f t="shared" si="72"/>
        <v>557</v>
      </c>
      <c r="F241" s="44">
        <v>146</v>
      </c>
      <c r="G241" s="70">
        <f t="shared" si="73"/>
        <v>81322</v>
      </c>
      <c r="H241" s="44">
        <f t="shared" si="74"/>
        <v>2289</v>
      </c>
      <c r="I241" s="44">
        <v>2302</v>
      </c>
      <c r="J241" s="44">
        <f t="shared" si="77"/>
        <v>13</v>
      </c>
      <c r="K241" s="44">
        <f t="shared" si="78"/>
        <v>636</v>
      </c>
      <c r="L241" s="46">
        <f t="shared" si="79"/>
        <v>8268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69"/>
        <v>195150</v>
      </c>
      <c r="V241" s="46">
        <f t="shared" si="75"/>
        <v>0</v>
      </c>
      <c r="W241" s="46">
        <f t="shared" si="76"/>
        <v>195150</v>
      </c>
      <c r="X241" s="135">
        <v>195150</v>
      </c>
      <c r="Y241" s="46">
        <f t="shared" si="63"/>
        <v>0</v>
      </c>
    </row>
    <row r="242" spans="1:25" hidden="1" x14ac:dyDescent="0.25">
      <c r="B242" s="43" t="s">
        <v>42</v>
      </c>
      <c r="C242" s="44">
        <f t="shared" si="71"/>
        <v>14994</v>
      </c>
      <c r="D242" s="44">
        <v>15440</v>
      </c>
      <c r="E242" s="44">
        <f t="shared" si="72"/>
        <v>446</v>
      </c>
      <c r="F242" s="44">
        <v>146</v>
      </c>
      <c r="G242" s="70">
        <f t="shared" si="73"/>
        <v>65116</v>
      </c>
      <c r="H242" s="44">
        <f t="shared" si="74"/>
        <v>2302</v>
      </c>
      <c r="I242" s="44">
        <v>2320</v>
      </c>
      <c r="J242" s="44">
        <f t="shared" si="77"/>
        <v>18</v>
      </c>
      <c r="K242" s="44">
        <f t="shared" si="78"/>
        <v>636</v>
      </c>
      <c r="L242" s="46">
        <f t="shared" si="79"/>
        <v>11448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69"/>
        <v>182250</v>
      </c>
      <c r="V242" s="46">
        <f t="shared" si="75"/>
        <v>0</v>
      </c>
      <c r="W242" s="46">
        <f t="shared" si="76"/>
        <v>182250</v>
      </c>
      <c r="X242" s="135">
        <v>182250</v>
      </c>
      <c r="Y242" s="46">
        <f t="shared" si="63"/>
        <v>0</v>
      </c>
    </row>
    <row r="243" spans="1:25" hidden="1" x14ac:dyDescent="0.25">
      <c r="B243" s="43" t="s">
        <v>43</v>
      </c>
      <c r="C243" s="44">
        <f t="shared" si="71"/>
        <v>15440</v>
      </c>
      <c r="D243" s="44">
        <v>15819</v>
      </c>
      <c r="E243" s="44">
        <f t="shared" si="72"/>
        <v>379</v>
      </c>
      <c r="F243" s="44">
        <v>146</v>
      </c>
      <c r="G243" s="70">
        <f t="shared" si="73"/>
        <v>55334</v>
      </c>
      <c r="H243" s="44">
        <f t="shared" si="74"/>
        <v>2320</v>
      </c>
      <c r="I243" s="44">
        <v>2341</v>
      </c>
      <c r="J243" s="44">
        <f t="shared" si="77"/>
        <v>21</v>
      </c>
      <c r="K243" s="44">
        <f t="shared" si="78"/>
        <v>636</v>
      </c>
      <c r="L243" s="46">
        <f>IF(K243=636,K243*J243,IF(K243=840,80*636+(J243-80)*840,IF(K243=1455,80*636+20*840+(J243-100)*1455,IF(K243=2681,80*636+20*840+100*1455+(J243-200)*2681,))))</f>
        <v>13356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69"/>
        <v>174502</v>
      </c>
      <c r="V243" s="46">
        <f t="shared" si="75"/>
        <v>0</v>
      </c>
      <c r="W243" s="46">
        <f t="shared" si="76"/>
        <v>174502</v>
      </c>
      <c r="X243" s="135">
        <v>174502</v>
      </c>
      <c r="Y243" s="46">
        <f t="shared" si="63"/>
        <v>0</v>
      </c>
    </row>
    <row r="244" spans="1:25" hidden="1" x14ac:dyDescent="0.25">
      <c r="B244" s="43" t="s">
        <v>44</v>
      </c>
      <c r="C244" s="44">
        <f t="shared" si="71"/>
        <v>15819</v>
      </c>
      <c r="D244" s="44">
        <v>16245</v>
      </c>
      <c r="E244" s="44">
        <f t="shared" si="72"/>
        <v>426</v>
      </c>
      <c r="F244" s="44">
        <v>146</v>
      </c>
      <c r="G244" s="70">
        <f t="shared" si="73"/>
        <v>62196</v>
      </c>
      <c r="H244" s="44">
        <f t="shared" si="74"/>
        <v>2341</v>
      </c>
      <c r="I244" s="44">
        <v>2368</v>
      </c>
      <c r="J244" s="44">
        <f t="shared" si="77"/>
        <v>27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17172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69"/>
        <v>185283</v>
      </c>
      <c r="V244" s="46">
        <f t="shared" si="75"/>
        <v>0</v>
      </c>
      <c r="W244" s="46">
        <f t="shared" si="76"/>
        <v>185283</v>
      </c>
      <c r="X244" s="73">
        <v>185283</v>
      </c>
      <c r="Y244" s="46">
        <f t="shared" si="63"/>
        <v>0</v>
      </c>
    </row>
    <row r="245" spans="1:25" hidden="1" x14ac:dyDescent="0.25">
      <c r="B245" s="43" t="s">
        <v>45</v>
      </c>
      <c r="C245" s="44">
        <f t="shared" si="71"/>
        <v>16245</v>
      </c>
      <c r="D245" s="44">
        <v>16633</v>
      </c>
      <c r="E245" s="44">
        <f t="shared" si="72"/>
        <v>388</v>
      </c>
      <c r="F245" s="44">
        <v>146</v>
      </c>
      <c r="G245" s="70">
        <f t="shared" si="73"/>
        <v>56648</v>
      </c>
      <c r="H245" s="44">
        <f t="shared" si="74"/>
        <v>2368</v>
      </c>
      <c r="I245" s="44">
        <v>2410</v>
      </c>
      <c r="J245" s="44">
        <f t="shared" si="77"/>
        <v>42</v>
      </c>
      <c r="K245" s="44">
        <f>IF(J245&lt;=40,636,IF(AND(J245&gt;=41,J245&lt;=80),840,IF(AND(J245&gt;=81,J245&lt;=100),1455,IF(J245&gt;=101,2681,))))</f>
        <v>840</v>
      </c>
      <c r="L245" s="46">
        <f>IF(K245=636,K245*J245,IF(K245=840,40*636+(J245-40)*840,IF(K245=1455,40*636+40*840+(J245-80)*1455,IF(K245=2681,40*636+40*840+20*1455+(J245-100)*2681,))))</f>
        <v>27120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69"/>
        <v>189747</v>
      </c>
      <c r="V245" s="46">
        <f t="shared" si="75"/>
        <v>0</v>
      </c>
      <c r="W245" s="46">
        <f t="shared" si="76"/>
        <v>189747</v>
      </c>
      <c r="X245" s="135">
        <v>189747</v>
      </c>
      <c r="Y245" s="46">
        <f t="shared" si="63"/>
        <v>0</v>
      </c>
    </row>
    <row r="246" spans="1:25" ht="15.75" hidden="1" thickBot="1" x14ac:dyDescent="0.3">
      <c r="B246" s="83" t="s">
        <v>46</v>
      </c>
      <c r="C246" s="84">
        <f t="shared" si="71"/>
        <v>16633</v>
      </c>
      <c r="D246" s="84">
        <v>17049</v>
      </c>
      <c r="E246" s="84">
        <f t="shared" si="72"/>
        <v>416</v>
      </c>
      <c r="F246" s="84">
        <v>146</v>
      </c>
      <c r="G246" s="35">
        <f t="shared" si="73"/>
        <v>60736</v>
      </c>
      <c r="H246" s="84">
        <f t="shared" si="74"/>
        <v>2410</v>
      </c>
      <c r="I246" s="84">
        <v>2559</v>
      </c>
      <c r="J246" s="84">
        <f t="shared" si="77"/>
        <v>149</v>
      </c>
      <c r="K246" s="84">
        <v>636</v>
      </c>
      <c r="L246" s="36">
        <f>IF(K246=636,K246*J246,IF(K246=840,40*636+(J246-40)*840,IF(K246=1455,40*636+40*840+(J246-80)*1455,IF(K246=2681,40*636+40*840+20*1455+(J246-100)*2681,))))</f>
        <v>94764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69"/>
        <v>261568</v>
      </c>
      <c r="V246" s="36">
        <f t="shared" si="75"/>
        <v>0</v>
      </c>
      <c r="W246" s="36">
        <f t="shared" si="76"/>
        <v>261568</v>
      </c>
      <c r="X246" s="131">
        <v>261568</v>
      </c>
      <c r="Y246" s="36">
        <f t="shared" si="63"/>
        <v>0</v>
      </c>
    </row>
    <row r="247" spans="1:25" x14ac:dyDescent="0.25">
      <c r="A247">
        <v>2023</v>
      </c>
      <c r="B247" s="43" t="s">
        <v>35</v>
      </c>
      <c r="C247" s="44">
        <f t="shared" ref="C247:C270" si="80">D246</f>
        <v>17049</v>
      </c>
      <c r="D247" s="44">
        <v>17544</v>
      </c>
      <c r="E247" s="44">
        <f t="shared" ref="E247:E270" si="81">D247-C247</f>
        <v>495</v>
      </c>
      <c r="F247" s="44">
        <v>165</v>
      </c>
      <c r="G247" s="70">
        <f t="shared" ref="G247:G270" si="82">E247*F247</f>
        <v>81675</v>
      </c>
      <c r="H247" s="44">
        <f t="shared" ref="H247:H270" si="83">I246</f>
        <v>2559</v>
      </c>
      <c r="I247" s="44">
        <v>2604</v>
      </c>
      <c r="J247" s="44">
        <f t="shared" ref="J247:J270" si="84">I247-H247</f>
        <v>45</v>
      </c>
      <c r="K247" s="44">
        <f>IF(J247&lt;=40,717,IF(AND(J247&gt;=41,J247&lt;=80),948,IF(AND(J247&gt;=81,J247&lt;=100),1641,IF(J247&gt;=101,3024,))))</f>
        <v>948</v>
      </c>
      <c r="L247" s="46">
        <f>IF(K247=717,K247*J247,IF(K247=948,40*717+(J247-40)*948,IF(K247=1641,40*717+40*948+(J247-80)*1641,IF(K247=3024,40*717+40*948+20*1641+(J247-100)*3024,))))</f>
        <v>33420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69"/>
        <v>253444</v>
      </c>
      <c r="V247" s="46">
        <f t="shared" ref="V247:V270" si="85">Y246</f>
        <v>0</v>
      </c>
      <c r="W247" s="46">
        <f t="shared" ref="W247:W270" si="86">U247+V247</f>
        <v>253444</v>
      </c>
      <c r="X247" s="135">
        <v>253444</v>
      </c>
      <c r="Y247" s="46">
        <f t="shared" si="63"/>
        <v>0</v>
      </c>
    </row>
    <row r="248" spans="1:25" x14ac:dyDescent="0.25">
      <c r="B248" s="43" t="s">
        <v>36</v>
      </c>
      <c r="C248" s="44">
        <f t="shared" si="80"/>
        <v>17544</v>
      </c>
      <c r="D248" s="44">
        <v>18060</v>
      </c>
      <c r="E248" s="44">
        <f t="shared" si="81"/>
        <v>516</v>
      </c>
      <c r="F248" s="44">
        <v>165</v>
      </c>
      <c r="G248" s="70">
        <f t="shared" si="82"/>
        <v>85140</v>
      </c>
      <c r="H248" s="44">
        <f t="shared" si="83"/>
        <v>2604</v>
      </c>
      <c r="I248" s="44">
        <v>2639</v>
      </c>
      <c r="J248" s="44">
        <f t="shared" si="84"/>
        <v>35</v>
      </c>
      <c r="K248" s="44">
        <f t="shared" ref="K248:K258" si="87">IF(J248&lt;=40,717,IF(AND(J248&gt;=41,J248&lt;=80),948,IF(AND(J248&gt;=81,J248&lt;=100),1641,IF(J248&gt;=101,3024,))))</f>
        <v>717</v>
      </c>
      <c r="L248" s="46">
        <f t="shared" ref="L248:L258" si="88">IF(K248=717,K248*J248,IF(K248=948,40*717+(J248-40)*948,IF(K248=1641,40*717+40*948+(J248-80)*1641,IF(K248=3024,40*717+40*948+20*1641+(J248-100)*3024,))))</f>
        <v>25095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69"/>
        <v>248651</v>
      </c>
      <c r="V248" s="46">
        <f t="shared" si="85"/>
        <v>0</v>
      </c>
      <c r="W248" s="46">
        <f t="shared" si="86"/>
        <v>248651</v>
      </c>
      <c r="X248" s="135">
        <v>248651</v>
      </c>
      <c r="Y248" s="46">
        <f t="shared" si="63"/>
        <v>0</v>
      </c>
    </row>
    <row r="249" spans="1:25" x14ac:dyDescent="0.25">
      <c r="B249" s="43" t="s">
        <v>37</v>
      </c>
      <c r="C249" s="44">
        <f t="shared" si="80"/>
        <v>18060</v>
      </c>
      <c r="D249" s="44">
        <v>18430</v>
      </c>
      <c r="E249" s="44">
        <f t="shared" si="81"/>
        <v>370</v>
      </c>
      <c r="F249" s="44">
        <v>165</v>
      </c>
      <c r="G249" s="70">
        <f t="shared" si="82"/>
        <v>61050</v>
      </c>
      <c r="H249" s="44">
        <f t="shared" si="83"/>
        <v>2639</v>
      </c>
      <c r="I249" s="44">
        <v>2694</v>
      </c>
      <c r="J249" s="44">
        <f t="shared" si="84"/>
        <v>55</v>
      </c>
      <c r="K249" s="44">
        <f t="shared" si="87"/>
        <v>948</v>
      </c>
      <c r="L249" s="46">
        <f t="shared" si="88"/>
        <v>42900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69"/>
        <v>242386</v>
      </c>
      <c r="V249" s="46">
        <f t="shared" si="85"/>
        <v>0</v>
      </c>
      <c r="W249" s="46">
        <f t="shared" si="86"/>
        <v>242386</v>
      </c>
      <c r="X249" s="135">
        <v>242386</v>
      </c>
      <c r="Y249" s="46">
        <f t="shared" si="63"/>
        <v>0</v>
      </c>
    </row>
    <row r="250" spans="1:25" x14ac:dyDescent="0.25">
      <c r="B250" s="43" t="s">
        <v>38</v>
      </c>
      <c r="C250" s="44">
        <f t="shared" si="80"/>
        <v>18430</v>
      </c>
      <c r="D250" s="44">
        <v>18782</v>
      </c>
      <c r="E250" s="44">
        <f t="shared" si="81"/>
        <v>352</v>
      </c>
      <c r="F250" s="44">
        <v>165</v>
      </c>
      <c r="G250" s="70">
        <f t="shared" si="82"/>
        <v>58080</v>
      </c>
      <c r="H250" s="44">
        <f t="shared" si="83"/>
        <v>2694</v>
      </c>
      <c r="I250" s="44">
        <v>2716</v>
      </c>
      <c r="J250" s="44">
        <f t="shared" si="84"/>
        <v>22</v>
      </c>
      <c r="K250" s="44">
        <f t="shared" si="87"/>
        <v>717</v>
      </c>
      <c r="L250" s="46">
        <f t="shared" si="88"/>
        <v>15774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69"/>
        <v>212369</v>
      </c>
      <c r="V250" s="46">
        <f t="shared" si="85"/>
        <v>0</v>
      </c>
      <c r="W250" s="46">
        <f t="shared" si="86"/>
        <v>212369</v>
      </c>
      <c r="X250" s="135">
        <v>212369</v>
      </c>
      <c r="Y250" s="46">
        <f t="shared" si="63"/>
        <v>0</v>
      </c>
    </row>
    <row r="251" spans="1:25" x14ac:dyDescent="0.25">
      <c r="B251" s="43" t="s">
        <v>39</v>
      </c>
      <c r="C251" s="44">
        <f t="shared" si="80"/>
        <v>18782</v>
      </c>
      <c r="D251" s="44">
        <v>19160</v>
      </c>
      <c r="E251" s="44">
        <f t="shared" si="81"/>
        <v>378</v>
      </c>
      <c r="F251" s="44">
        <v>169</v>
      </c>
      <c r="G251" s="70">
        <f t="shared" si="82"/>
        <v>63882</v>
      </c>
      <c r="H251" s="44">
        <f t="shared" si="83"/>
        <v>2716</v>
      </c>
      <c r="I251" s="44">
        <v>2735</v>
      </c>
      <c r="J251" s="44">
        <f t="shared" si="84"/>
        <v>19</v>
      </c>
      <c r="K251" s="44">
        <f t="shared" si="87"/>
        <v>717</v>
      </c>
      <c r="L251" s="46">
        <f t="shared" si="88"/>
        <v>13623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69"/>
        <v>216078</v>
      </c>
      <c r="V251" s="46">
        <f t="shared" si="85"/>
        <v>0</v>
      </c>
      <c r="W251" s="46">
        <f t="shared" si="86"/>
        <v>216078</v>
      </c>
      <c r="X251" s="135">
        <v>216078</v>
      </c>
      <c r="Y251" s="46">
        <f t="shared" si="63"/>
        <v>0</v>
      </c>
    </row>
    <row r="252" spans="1:25" x14ac:dyDescent="0.25">
      <c r="B252" s="43" t="s">
        <v>40</v>
      </c>
      <c r="C252" s="44">
        <f t="shared" si="80"/>
        <v>19160</v>
      </c>
      <c r="D252" s="44">
        <v>19570</v>
      </c>
      <c r="E252" s="44">
        <f t="shared" si="81"/>
        <v>410</v>
      </c>
      <c r="F252" s="44">
        <v>165</v>
      </c>
      <c r="G252" s="70">
        <f t="shared" si="82"/>
        <v>67650</v>
      </c>
      <c r="H252" s="44">
        <f t="shared" si="83"/>
        <v>2735</v>
      </c>
      <c r="I252" s="44">
        <v>2748</v>
      </c>
      <c r="J252" s="44">
        <f t="shared" si="84"/>
        <v>13</v>
      </c>
      <c r="K252" s="44">
        <f t="shared" si="87"/>
        <v>717</v>
      </c>
      <c r="L252" s="46">
        <f t="shared" si="88"/>
        <v>9321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69"/>
        <v>215561</v>
      </c>
      <c r="V252" s="46">
        <f t="shared" si="85"/>
        <v>0</v>
      </c>
      <c r="W252" s="46">
        <f t="shared" si="86"/>
        <v>215561</v>
      </c>
      <c r="X252" s="135">
        <v>215561</v>
      </c>
      <c r="Y252" s="46">
        <f t="shared" si="63"/>
        <v>0</v>
      </c>
    </row>
    <row r="253" spans="1:25" x14ac:dyDescent="0.25">
      <c r="B253" s="43" t="s">
        <v>41</v>
      </c>
      <c r="C253" s="44">
        <f t="shared" si="80"/>
        <v>19570</v>
      </c>
      <c r="D253" s="44">
        <v>20019</v>
      </c>
      <c r="E253" s="44">
        <f t="shared" si="81"/>
        <v>449</v>
      </c>
      <c r="F253" s="44">
        <v>165</v>
      </c>
      <c r="G253" s="70">
        <f t="shared" si="82"/>
        <v>74085</v>
      </c>
      <c r="H253" s="44">
        <f t="shared" si="83"/>
        <v>2748</v>
      </c>
      <c r="I253" s="44">
        <v>2758</v>
      </c>
      <c r="J253" s="44">
        <f t="shared" si="84"/>
        <v>10</v>
      </c>
      <c r="K253" s="44">
        <f t="shared" si="87"/>
        <v>717</v>
      </c>
      <c r="L253" s="46">
        <f t="shared" si="88"/>
        <v>7170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69"/>
        <v>219833</v>
      </c>
      <c r="V253" s="46">
        <f t="shared" si="85"/>
        <v>0</v>
      </c>
      <c r="W253" s="46">
        <f t="shared" si="86"/>
        <v>219833</v>
      </c>
      <c r="X253" s="135">
        <v>219833</v>
      </c>
      <c r="Y253" s="70">
        <f t="shared" si="63"/>
        <v>0</v>
      </c>
    </row>
    <row r="254" spans="1:25" x14ac:dyDescent="0.25">
      <c r="B254" s="43" t="s">
        <v>42</v>
      </c>
      <c r="C254" s="44">
        <f t="shared" si="80"/>
        <v>20019</v>
      </c>
      <c r="D254" s="44">
        <v>20442</v>
      </c>
      <c r="E254" s="44">
        <f t="shared" si="81"/>
        <v>423</v>
      </c>
      <c r="F254" s="44">
        <v>165</v>
      </c>
      <c r="G254" s="70">
        <f t="shared" si="82"/>
        <v>69795</v>
      </c>
      <c r="H254" s="44">
        <f t="shared" si="83"/>
        <v>2758</v>
      </c>
      <c r="I254" s="44">
        <v>2772</v>
      </c>
      <c r="J254" s="44">
        <f t="shared" si="84"/>
        <v>14</v>
      </c>
      <c r="K254" s="44">
        <f t="shared" si="87"/>
        <v>717</v>
      </c>
      <c r="L254" s="46">
        <f t="shared" si="88"/>
        <v>10038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69"/>
        <v>218435</v>
      </c>
      <c r="V254" s="46">
        <f t="shared" si="85"/>
        <v>0</v>
      </c>
      <c r="W254" s="46">
        <f t="shared" si="86"/>
        <v>218435</v>
      </c>
      <c r="X254" s="135">
        <v>218435</v>
      </c>
      <c r="Y254" s="46">
        <f t="shared" si="63"/>
        <v>0</v>
      </c>
    </row>
    <row r="255" spans="1:25" x14ac:dyDescent="0.25">
      <c r="B255" s="43" t="s">
        <v>43</v>
      </c>
      <c r="C255" s="44">
        <f t="shared" si="80"/>
        <v>20442</v>
      </c>
      <c r="D255" s="44">
        <v>20867</v>
      </c>
      <c r="E255" s="44">
        <f t="shared" si="81"/>
        <v>425</v>
      </c>
      <c r="F255" s="44">
        <v>165</v>
      </c>
      <c r="G255" s="70">
        <f t="shared" si="82"/>
        <v>70125</v>
      </c>
      <c r="H255" s="44">
        <f t="shared" si="83"/>
        <v>2772</v>
      </c>
      <c r="I255" s="44">
        <v>2793</v>
      </c>
      <c r="J255" s="44">
        <f t="shared" si="84"/>
        <v>21</v>
      </c>
      <c r="K255" s="44">
        <f t="shared" si="87"/>
        <v>717</v>
      </c>
      <c r="L255" s="46">
        <f t="shared" si="88"/>
        <v>15057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69"/>
        <v>223804</v>
      </c>
      <c r="V255" s="46">
        <f t="shared" si="85"/>
        <v>0</v>
      </c>
      <c r="W255" s="46">
        <f t="shared" si="86"/>
        <v>223804</v>
      </c>
      <c r="X255" s="135">
        <v>223804</v>
      </c>
      <c r="Y255" s="46">
        <f t="shared" si="63"/>
        <v>0</v>
      </c>
    </row>
    <row r="256" spans="1:25" x14ac:dyDescent="0.25">
      <c r="B256" s="43" t="s">
        <v>44</v>
      </c>
      <c r="C256" s="44">
        <f t="shared" si="80"/>
        <v>20867</v>
      </c>
      <c r="D256" s="44">
        <v>21297</v>
      </c>
      <c r="E256" s="44">
        <f t="shared" si="81"/>
        <v>430</v>
      </c>
      <c r="F256" s="44">
        <v>165</v>
      </c>
      <c r="G256" s="70">
        <f t="shared" si="82"/>
        <v>70950</v>
      </c>
      <c r="H256" s="44">
        <f t="shared" si="83"/>
        <v>2793</v>
      </c>
      <c r="I256" s="44">
        <v>2807</v>
      </c>
      <c r="J256" s="44">
        <f t="shared" si="84"/>
        <v>14</v>
      </c>
      <c r="K256" s="44">
        <f t="shared" si="87"/>
        <v>717</v>
      </c>
      <c r="L256" s="46">
        <f t="shared" si="88"/>
        <v>10038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69"/>
        <v>219667</v>
      </c>
      <c r="V256" s="46">
        <f t="shared" si="85"/>
        <v>0</v>
      </c>
      <c r="W256" s="46">
        <f t="shared" si="86"/>
        <v>219667</v>
      </c>
      <c r="X256" s="135">
        <v>219667</v>
      </c>
      <c r="Y256" s="46">
        <f t="shared" si="63"/>
        <v>0</v>
      </c>
    </row>
    <row r="257" spans="1:25" x14ac:dyDescent="0.25">
      <c r="B257" s="43" t="s">
        <v>45</v>
      </c>
      <c r="C257" s="44">
        <f t="shared" si="80"/>
        <v>21297</v>
      </c>
      <c r="D257" s="44">
        <v>21660</v>
      </c>
      <c r="E257" s="44">
        <f t="shared" si="81"/>
        <v>363</v>
      </c>
      <c r="F257" s="44">
        <v>165</v>
      </c>
      <c r="G257" s="70">
        <f t="shared" si="82"/>
        <v>59895</v>
      </c>
      <c r="H257" s="44">
        <f t="shared" si="83"/>
        <v>2807</v>
      </c>
      <c r="I257" s="44">
        <v>2826</v>
      </c>
      <c r="J257" s="44">
        <f t="shared" si="84"/>
        <v>19</v>
      </c>
      <c r="K257" s="44">
        <f t="shared" si="87"/>
        <v>717</v>
      </c>
      <c r="L257" s="46">
        <f t="shared" si="88"/>
        <v>13623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69"/>
        <v>212250</v>
      </c>
      <c r="V257" s="46">
        <f t="shared" si="85"/>
        <v>0</v>
      </c>
      <c r="W257" s="46">
        <f t="shared" si="86"/>
        <v>212250</v>
      </c>
      <c r="X257" s="70">
        <v>212250</v>
      </c>
      <c r="Y257" s="70">
        <f t="shared" si="63"/>
        <v>0</v>
      </c>
    </row>
    <row r="258" spans="1:25" ht="15.75" thickBot="1" x14ac:dyDescent="0.3">
      <c r="B258" s="43" t="s">
        <v>46</v>
      </c>
      <c r="C258" s="44">
        <f t="shared" si="80"/>
        <v>21660</v>
      </c>
      <c r="D258" s="44">
        <v>22014</v>
      </c>
      <c r="E258" s="44">
        <f t="shared" si="81"/>
        <v>354</v>
      </c>
      <c r="F258" s="44">
        <v>165</v>
      </c>
      <c r="G258" s="70">
        <f t="shared" si="82"/>
        <v>58410</v>
      </c>
      <c r="H258" s="44">
        <f t="shared" si="83"/>
        <v>2826</v>
      </c>
      <c r="I258" s="44">
        <v>2848</v>
      </c>
      <c r="J258" s="44">
        <f t="shared" si="84"/>
        <v>22</v>
      </c>
      <c r="K258" s="44">
        <f t="shared" si="87"/>
        <v>717</v>
      </c>
      <c r="L258" s="46">
        <f t="shared" si="88"/>
        <v>15774</v>
      </c>
      <c r="M258" s="70">
        <v>4910</v>
      </c>
      <c r="N258" s="70">
        <v>11037</v>
      </c>
      <c r="O258" s="70"/>
      <c r="P258" s="70"/>
      <c r="Q258" s="70"/>
      <c r="R258" s="70"/>
      <c r="S258" s="70">
        <v>122853</v>
      </c>
      <c r="T258" s="70"/>
      <c r="U258" s="70">
        <f t="shared" si="69"/>
        <v>212984</v>
      </c>
      <c r="V258" s="46">
        <f t="shared" si="85"/>
        <v>0</v>
      </c>
      <c r="W258" s="46">
        <f t="shared" si="86"/>
        <v>212984</v>
      </c>
      <c r="X258" s="70">
        <v>212984</v>
      </c>
      <c r="Y258" s="241">
        <f t="shared" ref="Y258:Y270" si="89">W258-X258</f>
        <v>0</v>
      </c>
    </row>
    <row r="259" spans="1:25" ht="15.75" thickBot="1" x14ac:dyDescent="0.3">
      <c r="A259">
        <v>2024</v>
      </c>
      <c r="B259" s="195" t="s">
        <v>35</v>
      </c>
      <c r="C259" s="175">
        <f t="shared" si="80"/>
        <v>22014</v>
      </c>
      <c r="D259" s="175">
        <v>22434</v>
      </c>
      <c r="E259" s="175">
        <f t="shared" si="81"/>
        <v>420</v>
      </c>
      <c r="F259" s="175">
        <v>171</v>
      </c>
      <c r="G259" s="177">
        <f t="shared" si="82"/>
        <v>71820</v>
      </c>
      <c r="H259" s="175">
        <f t="shared" si="83"/>
        <v>2848</v>
      </c>
      <c r="I259" s="175">
        <v>2875</v>
      </c>
      <c r="J259" s="175">
        <f t="shared" si="84"/>
        <v>27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20115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241680</v>
      </c>
      <c r="V259" s="176">
        <f t="shared" si="85"/>
        <v>0</v>
      </c>
      <c r="W259" s="176">
        <f t="shared" si="86"/>
        <v>241680</v>
      </c>
      <c r="X259" s="240"/>
      <c r="Y259" s="176">
        <f t="shared" si="89"/>
        <v>241680</v>
      </c>
    </row>
    <row r="260" spans="1:25" hidden="1" x14ac:dyDescent="0.25">
      <c r="B260" s="224" t="s">
        <v>36</v>
      </c>
      <c r="C260" s="225">
        <f>D259</f>
        <v>22434</v>
      </c>
      <c r="D260" s="225"/>
      <c r="E260" s="225">
        <f t="shared" si="81"/>
        <v>-22434</v>
      </c>
      <c r="F260" s="225">
        <v>171</v>
      </c>
      <c r="G260" s="223">
        <f t="shared" si="82"/>
        <v>-3836214</v>
      </c>
      <c r="H260" s="225">
        <f t="shared" si="83"/>
        <v>2875</v>
      </c>
      <c r="I260" s="225"/>
      <c r="J260" s="225">
        <f t="shared" si="84"/>
        <v>-2875</v>
      </c>
      <c r="K260" s="225">
        <f t="shared" ref="K260:K270" si="90">IF(J260&lt;=40,745,IF(AND(J260&gt;=41,J260&lt;=80),985,IF(AND(J260&gt;=81,J260&lt;=100),1705,IF(J260&gt;=101,3142,))))</f>
        <v>745</v>
      </c>
      <c r="L260" s="226">
        <f t="shared" ref="L260:L270" si="91">IF(K260=745,K260*J260,IF(K260=985,40*745+(J260-40)*985,IF(K260=1705,40*745+40*985+(J260-80)*1705,IF(K260=3142,40*745+40*985+20*1705+(J260-100)*3142,))))</f>
        <v>-2141875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92">G260+L260+M260+N260++O260+P260+Q260+R260+S260+T260</f>
        <v>-5828344</v>
      </c>
      <c r="V260" s="226">
        <f t="shared" si="85"/>
        <v>241680</v>
      </c>
      <c r="W260" s="226">
        <f t="shared" si="86"/>
        <v>-5586664</v>
      </c>
      <c r="X260" s="227"/>
      <c r="Y260" s="226">
        <f t="shared" si="89"/>
        <v>-5586664</v>
      </c>
    </row>
    <row r="261" spans="1:25" hidden="1" x14ac:dyDescent="0.25">
      <c r="B261" s="224" t="s">
        <v>37</v>
      </c>
      <c r="C261" s="225">
        <f t="shared" si="80"/>
        <v>0</v>
      </c>
      <c r="D261" s="225"/>
      <c r="E261" s="225">
        <f t="shared" si="81"/>
        <v>0</v>
      </c>
      <c r="F261" s="225">
        <v>171</v>
      </c>
      <c r="G261" s="223">
        <f t="shared" si="82"/>
        <v>0</v>
      </c>
      <c r="H261" s="225">
        <f t="shared" si="83"/>
        <v>0</v>
      </c>
      <c r="I261" s="225"/>
      <c r="J261" s="225">
        <f t="shared" si="84"/>
        <v>0</v>
      </c>
      <c r="K261" s="225">
        <f t="shared" si="90"/>
        <v>745</v>
      </c>
      <c r="L261" s="226">
        <f t="shared" si="91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92"/>
        <v>149745</v>
      </c>
      <c r="V261" s="226">
        <f t="shared" si="85"/>
        <v>-5586664</v>
      </c>
      <c r="W261" s="226">
        <f t="shared" si="86"/>
        <v>-5436919</v>
      </c>
      <c r="X261" s="227"/>
      <c r="Y261" s="226">
        <f t="shared" si="89"/>
        <v>-5436919</v>
      </c>
    </row>
    <row r="262" spans="1:25" hidden="1" x14ac:dyDescent="0.25">
      <c r="B262" s="224" t="s">
        <v>38</v>
      </c>
      <c r="C262" s="225">
        <f t="shared" si="80"/>
        <v>0</v>
      </c>
      <c r="D262" s="225"/>
      <c r="E262" s="225">
        <f t="shared" si="81"/>
        <v>0</v>
      </c>
      <c r="F262" s="225">
        <v>171</v>
      </c>
      <c r="G262" s="223">
        <f t="shared" si="82"/>
        <v>0</v>
      </c>
      <c r="H262" s="225">
        <f t="shared" si="83"/>
        <v>0</v>
      </c>
      <c r="I262" s="225"/>
      <c r="J262" s="225">
        <f t="shared" si="84"/>
        <v>0</v>
      </c>
      <c r="K262" s="225">
        <f t="shared" si="90"/>
        <v>745</v>
      </c>
      <c r="L262" s="226">
        <f t="shared" si="91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92"/>
        <v>149745</v>
      </c>
      <c r="V262" s="226">
        <f t="shared" si="85"/>
        <v>-5436919</v>
      </c>
      <c r="W262" s="226">
        <f t="shared" si="86"/>
        <v>-5287174</v>
      </c>
      <c r="X262" s="227"/>
      <c r="Y262" s="226">
        <f t="shared" si="89"/>
        <v>-5287174</v>
      </c>
    </row>
    <row r="263" spans="1:25" hidden="1" x14ac:dyDescent="0.25">
      <c r="B263" s="224" t="s">
        <v>39</v>
      </c>
      <c r="C263" s="225">
        <f t="shared" si="80"/>
        <v>0</v>
      </c>
      <c r="D263" s="225"/>
      <c r="E263" s="225">
        <f t="shared" si="81"/>
        <v>0</v>
      </c>
      <c r="F263" s="225">
        <v>171</v>
      </c>
      <c r="G263" s="223">
        <f t="shared" si="82"/>
        <v>0</v>
      </c>
      <c r="H263" s="225">
        <f t="shared" si="83"/>
        <v>0</v>
      </c>
      <c r="I263" s="225"/>
      <c r="J263" s="225">
        <f t="shared" si="84"/>
        <v>0</v>
      </c>
      <c r="K263" s="225">
        <f t="shared" si="90"/>
        <v>745</v>
      </c>
      <c r="L263" s="226">
        <f t="shared" si="91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92"/>
        <v>149745</v>
      </c>
      <c r="V263" s="226">
        <f t="shared" si="85"/>
        <v>-5287174</v>
      </c>
      <c r="W263" s="226">
        <f t="shared" si="86"/>
        <v>-5137429</v>
      </c>
      <c r="X263" s="227"/>
      <c r="Y263" s="226">
        <f t="shared" si="89"/>
        <v>-5137429</v>
      </c>
    </row>
    <row r="264" spans="1:25" hidden="1" x14ac:dyDescent="0.25">
      <c r="B264" s="224" t="s">
        <v>40</v>
      </c>
      <c r="C264" s="225">
        <f t="shared" si="80"/>
        <v>0</v>
      </c>
      <c r="D264" s="225"/>
      <c r="E264" s="225">
        <f t="shared" si="81"/>
        <v>0</v>
      </c>
      <c r="F264" s="225">
        <v>171</v>
      </c>
      <c r="G264" s="223">
        <f t="shared" si="82"/>
        <v>0</v>
      </c>
      <c r="H264" s="225">
        <f t="shared" si="83"/>
        <v>0</v>
      </c>
      <c r="I264" s="225"/>
      <c r="J264" s="225">
        <f t="shared" si="84"/>
        <v>0</v>
      </c>
      <c r="K264" s="225">
        <f t="shared" si="90"/>
        <v>745</v>
      </c>
      <c r="L264" s="226">
        <f t="shared" si="91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92"/>
        <v>149745</v>
      </c>
      <c r="V264" s="226">
        <f t="shared" si="85"/>
        <v>-5137429</v>
      </c>
      <c r="W264" s="226">
        <f t="shared" si="86"/>
        <v>-4987684</v>
      </c>
      <c r="X264" s="227"/>
      <c r="Y264" s="226">
        <f t="shared" si="89"/>
        <v>-4987684</v>
      </c>
    </row>
    <row r="265" spans="1:25" s="199" customFormat="1" hidden="1" x14ac:dyDescent="0.25">
      <c r="A265"/>
      <c r="B265" s="224" t="s">
        <v>41</v>
      </c>
      <c r="C265" s="225">
        <f t="shared" si="80"/>
        <v>0</v>
      </c>
      <c r="D265" s="225"/>
      <c r="E265" s="225">
        <f t="shared" si="81"/>
        <v>0</v>
      </c>
      <c r="F265" s="225">
        <v>171</v>
      </c>
      <c r="G265" s="223">
        <f t="shared" si="82"/>
        <v>0</v>
      </c>
      <c r="H265" s="225">
        <f t="shared" si="83"/>
        <v>0</v>
      </c>
      <c r="I265" s="225"/>
      <c r="J265" s="225">
        <f t="shared" si="84"/>
        <v>0</v>
      </c>
      <c r="K265" s="225">
        <f t="shared" si="90"/>
        <v>745</v>
      </c>
      <c r="L265" s="226">
        <f t="shared" si="91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92"/>
        <v>149745</v>
      </c>
      <c r="V265" s="226">
        <f t="shared" si="85"/>
        <v>-4987684</v>
      </c>
      <c r="W265" s="226">
        <f t="shared" si="86"/>
        <v>-4837939</v>
      </c>
      <c r="X265" s="227"/>
      <c r="Y265" s="226">
        <f t="shared" si="89"/>
        <v>-4837939</v>
      </c>
    </row>
    <row r="266" spans="1:25" hidden="1" x14ac:dyDescent="0.25">
      <c r="B266" s="224" t="s">
        <v>42</v>
      </c>
      <c r="C266" s="225">
        <f t="shared" si="80"/>
        <v>0</v>
      </c>
      <c r="D266" s="225"/>
      <c r="E266" s="225">
        <f t="shared" si="81"/>
        <v>0</v>
      </c>
      <c r="F266" s="225">
        <v>171</v>
      </c>
      <c r="G266" s="223">
        <f t="shared" si="82"/>
        <v>0</v>
      </c>
      <c r="H266" s="225">
        <f t="shared" si="83"/>
        <v>0</v>
      </c>
      <c r="I266" s="225"/>
      <c r="J266" s="225">
        <f t="shared" si="84"/>
        <v>0</v>
      </c>
      <c r="K266" s="225">
        <f t="shared" si="90"/>
        <v>745</v>
      </c>
      <c r="L266" s="226">
        <f t="shared" si="91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92"/>
        <v>149745</v>
      </c>
      <c r="V266" s="226">
        <f t="shared" si="85"/>
        <v>-4837939</v>
      </c>
      <c r="W266" s="226">
        <f t="shared" si="86"/>
        <v>-4688194</v>
      </c>
      <c r="X266" s="227"/>
      <c r="Y266" s="226">
        <f t="shared" si="89"/>
        <v>-4688194</v>
      </c>
    </row>
    <row r="267" spans="1:25" hidden="1" x14ac:dyDescent="0.25">
      <c r="B267" s="224" t="s">
        <v>43</v>
      </c>
      <c r="C267" s="225">
        <f t="shared" si="80"/>
        <v>0</v>
      </c>
      <c r="D267" s="225"/>
      <c r="E267" s="225">
        <f t="shared" si="81"/>
        <v>0</v>
      </c>
      <c r="F267" s="225">
        <v>171</v>
      </c>
      <c r="G267" s="223">
        <f t="shared" si="82"/>
        <v>0</v>
      </c>
      <c r="H267" s="225">
        <f t="shared" si="83"/>
        <v>0</v>
      </c>
      <c r="I267" s="225"/>
      <c r="J267" s="225">
        <f t="shared" si="84"/>
        <v>0</v>
      </c>
      <c r="K267" s="225">
        <f t="shared" si="90"/>
        <v>745</v>
      </c>
      <c r="L267" s="226">
        <f t="shared" si="91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92"/>
        <v>149745</v>
      </c>
      <c r="V267" s="226">
        <f t="shared" si="85"/>
        <v>-4688194</v>
      </c>
      <c r="W267" s="226">
        <f t="shared" si="86"/>
        <v>-4538449</v>
      </c>
      <c r="X267" s="227"/>
      <c r="Y267" s="226">
        <f t="shared" si="89"/>
        <v>-4538449</v>
      </c>
    </row>
    <row r="268" spans="1:25" hidden="1" x14ac:dyDescent="0.25">
      <c r="B268" s="224" t="s">
        <v>44</v>
      </c>
      <c r="C268" s="225">
        <f t="shared" si="80"/>
        <v>0</v>
      </c>
      <c r="D268" s="225"/>
      <c r="E268" s="225">
        <f t="shared" si="81"/>
        <v>0</v>
      </c>
      <c r="F268" s="225">
        <v>171</v>
      </c>
      <c r="G268" s="223">
        <f t="shared" si="82"/>
        <v>0</v>
      </c>
      <c r="H268" s="225">
        <f t="shared" si="83"/>
        <v>0</v>
      </c>
      <c r="I268" s="225"/>
      <c r="J268" s="225">
        <f t="shared" si="84"/>
        <v>0</v>
      </c>
      <c r="K268" s="225">
        <f t="shared" si="90"/>
        <v>745</v>
      </c>
      <c r="L268" s="226">
        <f t="shared" si="91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92"/>
        <v>149745</v>
      </c>
      <c r="V268" s="226">
        <f t="shared" si="85"/>
        <v>-4538449</v>
      </c>
      <c r="W268" s="226">
        <f t="shared" si="86"/>
        <v>-4388704</v>
      </c>
      <c r="X268" s="227"/>
      <c r="Y268" s="226">
        <f t="shared" si="89"/>
        <v>-4388704</v>
      </c>
    </row>
    <row r="269" spans="1:25" ht="15.75" hidden="1" thickBot="1" x14ac:dyDescent="0.3">
      <c r="B269" s="224" t="s">
        <v>45</v>
      </c>
      <c r="C269" s="225">
        <f t="shared" si="80"/>
        <v>0</v>
      </c>
      <c r="D269" s="225"/>
      <c r="E269" s="225">
        <f t="shared" si="81"/>
        <v>0</v>
      </c>
      <c r="F269" s="225">
        <v>171</v>
      </c>
      <c r="G269" s="223">
        <f t="shared" si="82"/>
        <v>0</v>
      </c>
      <c r="H269" s="225">
        <f t="shared" si="83"/>
        <v>0</v>
      </c>
      <c r="I269" s="225"/>
      <c r="J269" s="225">
        <f t="shared" si="84"/>
        <v>0</v>
      </c>
      <c r="K269" s="225">
        <f t="shared" si="90"/>
        <v>745</v>
      </c>
      <c r="L269" s="226">
        <f t="shared" si="91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92"/>
        <v>149745</v>
      </c>
      <c r="V269" s="226">
        <f t="shared" si="85"/>
        <v>-4388704</v>
      </c>
      <c r="W269" s="226">
        <f t="shared" si="86"/>
        <v>-4238959</v>
      </c>
      <c r="X269" s="227"/>
      <c r="Y269" s="226">
        <f t="shared" si="89"/>
        <v>-4238959</v>
      </c>
    </row>
    <row r="270" spans="1:25" ht="15.75" hidden="1" thickBot="1" x14ac:dyDescent="0.3">
      <c r="B270" s="195" t="s">
        <v>46</v>
      </c>
      <c r="C270" s="175">
        <f t="shared" si="80"/>
        <v>0</v>
      </c>
      <c r="D270" s="175"/>
      <c r="E270" s="175">
        <f t="shared" si="81"/>
        <v>0</v>
      </c>
      <c r="F270" s="175">
        <f>F269</f>
        <v>171</v>
      </c>
      <c r="G270" s="177">
        <f t="shared" si="82"/>
        <v>0</v>
      </c>
      <c r="H270" s="175">
        <f t="shared" si="83"/>
        <v>0</v>
      </c>
      <c r="I270" s="175"/>
      <c r="J270" s="175">
        <f t="shared" si="84"/>
        <v>0</v>
      </c>
      <c r="K270" s="225">
        <f t="shared" si="90"/>
        <v>745</v>
      </c>
      <c r="L270" s="226">
        <f t="shared" si="91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92"/>
        <v>149745</v>
      </c>
      <c r="V270" s="176">
        <f t="shared" si="85"/>
        <v>-4238959</v>
      </c>
      <c r="W270" s="176">
        <f t="shared" si="86"/>
        <v>-4089214</v>
      </c>
      <c r="X270" s="177"/>
      <c r="Y270" s="176">
        <f t="shared" si="89"/>
        <v>-4089214</v>
      </c>
    </row>
    <row r="273" spans="8:10" ht="15.75" thickBot="1" x14ac:dyDescent="0.3"/>
    <row r="274" spans="8:10" ht="15.75" thickBot="1" x14ac:dyDescent="0.3">
      <c r="H274" s="262" t="s">
        <v>166</v>
      </c>
      <c r="I274" s="263"/>
      <c r="J274" s="264"/>
    </row>
    <row r="275" spans="8:10" x14ac:dyDescent="0.25">
      <c r="H275" s="204" t="s">
        <v>109</v>
      </c>
      <c r="I275" s="205"/>
      <c r="J275" s="153">
        <v>717</v>
      </c>
    </row>
    <row r="276" spans="8:10" ht="15.75" thickBot="1" x14ac:dyDescent="0.3">
      <c r="H276" s="206" t="s">
        <v>110</v>
      </c>
      <c r="I276" s="207"/>
      <c r="J276" s="154">
        <v>4910</v>
      </c>
    </row>
    <row r="277" spans="8:10" ht="15.75" thickBot="1" x14ac:dyDescent="0.3">
      <c r="H277" s="260" t="s">
        <v>157</v>
      </c>
      <c r="I277" s="265"/>
      <c r="J277" s="261"/>
    </row>
    <row r="278" spans="8:10" ht="15.75" thickBot="1" x14ac:dyDescent="0.3">
      <c r="H278" s="260" t="s">
        <v>111</v>
      </c>
      <c r="I278" s="261"/>
      <c r="J278" s="155" t="s">
        <v>112</v>
      </c>
    </row>
    <row r="279" spans="8:10" x14ac:dyDescent="0.25">
      <c r="H279" s="208">
        <v>1</v>
      </c>
      <c r="I279" s="157">
        <v>40</v>
      </c>
      <c r="J279" s="158">
        <v>717</v>
      </c>
    </row>
    <row r="280" spans="8:10" x14ac:dyDescent="0.25">
      <c r="H280" s="209">
        <v>41</v>
      </c>
      <c r="I280" s="160">
        <v>80</v>
      </c>
      <c r="J280" s="161">
        <v>948</v>
      </c>
    </row>
    <row r="281" spans="8:10" x14ac:dyDescent="0.25">
      <c r="H281" s="210">
        <v>81</v>
      </c>
      <c r="I281" s="163">
        <v>100</v>
      </c>
      <c r="J281" s="161">
        <v>1641</v>
      </c>
    </row>
    <row r="282" spans="8:10" ht="15.75" thickBot="1" x14ac:dyDescent="0.3">
      <c r="H282" s="211">
        <v>101</v>
      </c>
      <c r="I282" s="165" t="s">
        <v>113</v>
      </c>
      <c r="J282" s="166">
        <v>3024</v>
      </c>
    </row>
    <row r="283" spans="8:10" ht="15.75" thickBot="1" x14ac:dyDescent="0.3">
      <c r="H283" s="167"/>
      <c r="I283" s="168"/>
      <c r="J283" s="169"/>
    </row>
  </sheetData>
  <mergeCells count="11">
    <mergeCell ref="H278:I278"/>
    <mergeCell ref="B1:C1"/>
    <mergeCell ref="D1:F1"/>
    <mergeCell ref="B2:C2"/>
    <mergeCell ref="D2:F2"/>
    <mergeCell ref="B3:C3"/>
    <mergeCell ref="AA5:AA6"/>
    <mergeCell ref="S4:W4"/>
    <mergeCell ref="N4:R4"/>
    <mergeCell ref="H274:J274"/>
    <mergeCell ref="H277:J277"/>
  </mergeCells>
  <phoneticPr fontId="17" type="noConversion"/>
  <conditionalFormatting sqref="Y7:Y95 Y97:Y222">
    <cfRule type="cellIs" dxfId="684" priority="152" stopIfTrue="1" operator="lessThan">
      <formula>-0.999999</formula>
    </cfRule>
    <cfRule type="cellIs" dxfId="683" priority="153" stopIfTrue="1" operator="greaterThan">
      <formula>0.9999999</formula>
    </cfRule>
  </conditionalFormatting>
  <conditionalFormatting sqref="J7:J222">
    <cfRule type="cellIs" dxfId="682" priority="151" operator="greaterThan">
      <formula>100</formula>
    </cfRule>
  </conditionalFormatting>
  <conditionalFormatting sqref="X7:X192">
    <cfRule type="cellIs" dxfId="681" priority="150" operator="lessThan">
      <formula>1</formula>
    </cfRule>
  </conditionalFormatting>
  <conditionalFormatting sqref="X194">
    <cfRule type="cellIs" dxfId="680" priority="149" operator="lessThan">
      <formula>1</formula>
    </cfRule>
  </conditionalFormatting>
  <conditionalFormatting sqref="X195">
    <cfRule type="cellIs" dxfId="679" priority="148" operator="lessThan">
      <formula>1</formula>
    </cfRule>
  </conditionalFormatting>
  <conditionalFormatting sqref="X196">
    <cfRule type="cellIs" dxfId="678" priority="147" operator="lessThan">
      <formula>1</formula>
    </cfRule>
  </conditionalFormatting>
  <conditionalFormatting sqref="X197">
    <cfRule type="cellIs" dxfId="677" priority="146" operator="lessThan">
      <formula>1</formula>
    </cfRule>
  </conditionalFormatting>
  <conditionalFormatting sqref="X198">
    <cfRule type="cellIs" dxfId="676" priority="145" operator="lessThan">
      <formula>1</formula>
    </cfRule>
  </conditionalFormatting>
  <conditionalFormatting sqref="X199">
    <cfRule type="cellIs" dxfId="675" priority="144" operator="lessThan">
      <formula>1</formula>
    </cfRule>
  </conditionalFormatting>
  <conditionalFormatting sqref="X200">
    <cfRule type="cellIs" dxfId="674" priority="143" operator="lessThan">
      <formula>1</formula>
    </cfRule>
  </conditionalFormatting>
  <conditionalFormatting sqref="X201">
    <cfRule type="cellIs" dxfId="673" priority="142" operator="lessThan">
      <formula>1</formula>
    </cfRule>
  </conditionalFormatting>
  <conditionalFormatting sqref="X202">
    <cfRule type="cellIs" dxfId="672" priority="141" operator="lessThan">
      <formula>1</formula>
    </cfRule>
  </conditionalFormatting>
  <conditionalFormatting sqref="X203">
    <cfRule type="cellIs" dxfId="671" priority="140" operator="lessThan">
      <formula>1</formula>
    </cfRule>
  </conditionalFormatting>
  <conditionalFormatting sqref="X204">
    <cfRule type="cellIs" dxfId="670" priority="139" operator="lessThan">
      <formula>1</formula>
    </cfRule>
  </conditionalFormatting>
  <conditionalFormatting sqref="X205">
    <cfRule type="cellIs" dxfId="669" priority="138" operator="lessThan">
      <formula>1</formula>
    </cfRule>
  </conditionalFormatting>
  <conditionalFormatting sqref="X206">
    <cfRule type="cellIs" dxfId="668" priority="137" operator="lessThan">
      <formula>1</formula>
    </cfRule>
  </conditionalFormatting>
  <conditionalFormatting sqref="X207">
    <cfRule type="cellIs" dxfId="667" priority="136" operator="lessThan">
      <formula>1</formula>
    </cfRule>
  </conditionalFormatting>
  <conditionalFormatting sqref="X208">
    <cfRule type="cellIs" dxfId="666" priority="135" operator="lessThan">
      <formula>1</formula>
    </cfRule>
  </conditionalFormatting>
  <conditionalFormatting sqref="X209">
    <cfRule type="cellIs" dxfId="665" priority="134" operator="lessThan">
      <formula>1</formula>
    </cfRule>
  </conditionalFormatting>
  <conditionalFormatting sqref="X210">
    <cfRule type="cellIs" dxfId="664" priority="133" operator="lessThan">
      <formula>1</formula>
    </cfRule>
  </conditionalFormatting>
  <conditionalFormatting sqref="X211">
    <cfRule type="cellIs" dxfId="663" priority="132" operator="lessThan">
      <formula>1</formula>
    </cfRule>
  </conditionalFormatting>
  <conditionalFormatting sqref="X212">
    <cfRule type="cellIs" dxfId="662" priority="131" operator="lessThan">
      <formula>1</formula>
    </cfRule>
  </conditionalFormatting>
  <conditionalFormatting sqref="X213">
    <cfRule type="cellIs" dxfId="661" priority="130" operator="lessThan">
      <formula>1</formula>
    </cfRule>
  </conditionalFormatting>
  <conditionalFormatting sqref="X214:X215">
    <cfRule type="cellIs" dxfId="660" priority="129" operator="lessThan">
      <formula>1</formula>
    </cfRule>
  </conditionalFormatting>
  <conditionalFormatting sqref="X216">
    <cfRule type="cellIs" dxfId="659" priority="128" operator="lessThan">
      <formula>1</formula>
    </cfRule>
  </conditionalFormatting>
  <conditionalFormatting sqref="X217">
    <cfRule type="cellIs" dxfId="658" priority="127" operator="lessThan">
      <formula>1</formula>
    </cfRule>
  </conditionalFormatting>
  <conditionalFormatting sqref="X218">
    <cfRule type="cellIs" dxfId="657" priority="126" operator="lessThan">
      <formula>1</formula>
    </cfRule>
  </conditionalFormatting>
  <conditionalFormatting sqref="X219">
    <cfRule type="cellIs" dxfId="656" priority="125" operator="lessThan">
      <formula>1</formula>
    </cfRule>
  </conditionalFormatting>
  <conditionalFormatting sqref="X220">
    <cfRule type="cellIs" dxfId="655" priority="124" operator="lessThan">
      <formula>1</formula>
    </cfRule>
  </conditionalFormatting>
  <conditionalFormatting sqref="X221">
    <cfRule type="cellIs" dxfId="654" priority="123" operator="lessThan">
      <formula>1</formula>
    </cfRule>
  </conditionalFormatting>
  <conditionalFormatting sqref="J223:J258">
    <cfRule type="cellIs" dxfId="653" priority="122" operator="greaterThan">
      <formula>100</formula>
    </cfRule>
  </conditionalFormatting>
  <conditionalFormatting sqref="X222">
    <cfRule type="cellIs" dxfId="652" priority="121" operator="lessThan">
      <formula>1</formula>
    </cfRule>
  </conditionalFormatting>
  <conditionalFormatting sqref="Y223">
    <cfRule type="cellIs" dxfId="651" priority="119" stopIfTrue="1" operator="lessThan">
      <formula>-0.999999</formula>
    </cfRule>
    <cfRule type="cellIs" dxfId="650" priority="120" stopIfTrue="1" operator="greaterThan">
      <formula>0.9999999</formula>
    </cfRule>
  </conditionalFormatting>
  <conditionalFormatting sqref="X223">
    <cfRule type="cellIs" dxfId="649" priority="118" operator="lessThan">
      <formula>1</formula>
    </cfRule>
  </conditionalFormatting>
  <conditionalFormatting sqref="Y224">
    <cfRule type="cellIs" dxfId="648" priority="116" stopIfTrue="1" operator="lessThan">
      <formula>-0.999999</formula>
    </cfRule>
    <cfRule type="cellIs" dxfId="647" priority="117" stopIfTrue="1" operator="greaterThan">
      <formula>0.9999999</formula>
    </cfRule>
  </conditionalFormatting>
  <conditionalFormatting sqref="X224">
    <cfRule type="cellIs" dxfId="646" priority="115" operator="lessThan">
      <formula>1</formula>
    </cfRule>
  </conditionalFormatting>
  <conditionalFormatting sqref="Y225">
    <cfRule type="cellIs" dxfId="645" priority="113" stopIfTrue="1" operator="lessThan">
      <formula>-0.999999</formula>
    </cfRule>
    <cfRule type="cellIs" dxfId="644" priority="114" stopIfTrue="1" operator="greaterThan">
      <formula>0.9999999</formula>
    </cfRule>
  </conditionalFormatting>
  <conditionalFormatting sqref="X225">
    <cfRule type="cellIs" dxfId="643" priority="112" operator="lessThan">
      <formula>1</formula>
    </cfRule>
  </conditionalFormatting>
  <conditionalFormatting sqref="Y226">
    <cfRule type="cellIs" dxfId="642" priority="110" stopIfTrue="1" operator="lessThan">
      <formula>-0.999999</formula>
    </cfRule>
    <cfRule type="cellIs" dxfId="641" priority="111" stopIfTrue="1" operator="greaterThan">
      <formula>0.9999999</formula>
    </cfRule>
  </conditionalFormatting>
  <conditionalFormatting sqref="X226">
    <cfRule type="cellIs" dxfId="640" priority="109" operator="lessThan">
      <formula>1</formula>
    </cfRule>
  </conditionalFormatting>
  <conditionalFormatting sqref="Y227">
    <cfRule type="cellIs" dxfId="639" priority="107" stopIfTrue="1" operator="lessThan">
      <formula>-0.999999</formula>
    </cfRule>
    <cfRule type="cellIs" dxfId="638" priority="108" stopIfTrue="1" operator="greaterThan">
      <formula>0.9999999</formula>
    </cfRule>
  </conditionalFormatting>
  <conditionalFormatting sqref="X227">
    <cfRule type="cellIs" dxfId="637" priority="106" operator="lessThan">
      <formula>1</formula>
    </cfRule>
  </conditionalFormatting>
  <conditionalFormatting sqref="Y228">
    <cfRule type="cellIs" dxfId="636" priority="104" stopIfTrue="1" operator="lessThan">
      <formula>-0.999999</formula>
    </cfRule>
    <cfRule type="cellIs" dxfId="635" priority="105" stopIfTrue="1" operator="greaterThan">
      <formula>0.9999999</formula>
    </cfRule>
  </conditionalFormatting>
  <conditionalFormatting sqref="X228">
    <cfRule type="cellIs" dxfId="634" priority="103" operator="lessThan">
      <formula>1</formula>
    </cfRule>
  </conditionalFormatting>
  <conditionalFormatting sqref="Y229">
    <cfRule type="cellIs" dxfId="633" priority="101" stopIfTrue="1" operator="lessThan">
      <formula>-0.999999</formula>
    </cfRule>
    <cfRule type="cellIs" dxfId="632" priority="102" stopIfTrue="1" operator="greaterThan">
      <formula>0.9999999</formula>
    </cfRule>
  </conditionalFormatting>
  <conditionalFormatting sqref="X229">
    <cfRule type="cellIs" dxfId="631" priority="100" operator="lessThan">
      <formula>1</formula>
    </cfRule>
  </conditionalFormatting>
  <conditionalFormatting sqref="Y230">
    <cfRule type="cellIs" dxfId="630" priority="98" stopIfTrue="1" operator="lessThan">
      <formula>-0.999999</formula>
    </cfRule>
    <cfRule type="cellIs" dxfId="629" priority="99" stopIfTrue="1" operator="greaterThan">
      <formula>0.9999999</formula>
    </cfRule>
  </conditionalFormatting>
  <conditionalFormatting sqref="X230">
    <cfRule type="cellIs" dxfId="628" priority="97" operator="lessThan">
      <formula>1</formula>
    </cfRule>
  </conditionalFormatting>
  <conditionalFormatting sqref="Y231">
    <cfRule type="cellIs" dxfId="627" priority="95" stopIfTrue="1" operator="lessThan">
      <formula>-0.999999</formula>
    </cfRule>
    <cfRule type="cellIs" dxfId="626" priority="96" stopIfTrue="1" operator="greaterThan">
      <formula>0.9999999</formula>
    </cfRule>
  </conditionalFormatting>
  <conditionalFormatting sqref="X231">
    <cfRule type="cellIs" dxfId="625" priority="94" operator="lessThan">
      <formula>1</formula>
    </cfRule>
  </conditionalFormatting>
  <conditionalFormatting sqref="Y232">
    <cfRule type="cellIs" dxfId="624" priority="92" stopIfTrue="1" operator="lessThan">
      <formula>-0.999999</formula>
    </cfRule>
    <cfRule type="cellIs" dxfId="623" priority="93" stopIfTrue="1" operator="greaterThan">
      <formula>0.9999999</formula>
    </cfRule>
  </conditionalFormatting>
  <conditionalFormatting sqref="X232">
    <cfRule type="cellIs" dxfId="622" priority="91" operator="lessThan">
      <formula>1</formula>
    </cfRule>
  </conditionalFormatting>
  <conditionalFormatting sqref="Y233">
    <cfRule type="cellIs" dxfId="621" priority="89" stopIfTrue="1" operator="lessThan">
      <formula>-0.999999</formula>
    </cfRule>
    <cfRule type="cellIs" dxfId="620" priority="90" stopIfTrue="1" operator="greaterThan">
      <formula>0.9999999</formula>
    </cfRule>
  </conditionalFormatting>
  <conditionalFormatting sqref="X233">
    <cfRule type="cellIs" dxfId="619" priority="88" operator="lessThan">
      <formula>1</formula>
    </cfRule>
  </conditionalFormatting>
  <conditionalFormatting sqref="Y234">
    <cfRule type="cellIs" dxfId="618" priority="86" stopIfTrue="1" operator="lessThan">
      <formula>-0.999999</formula>
    </cfRule>
    <cfRule type="cellIs" dxfId="617" priority="87" stopIfTrue="1" operator="greaterThan">
      <formula>0.9999999</formula>
    </cfRule>
  </conditionalFormatting>
  <conditionalFormatting sqref="X234">
    <cfRule type="cellIs" dxfId="616" priority="85" operator="lessThan">
      <formula>1</formula>
    </cfRule>
  </conditionalFormatting>
  <conditionalFormatting sqref="X235">
    <cfRule type="cellIs" dxfId="615" priority="82" operator="lessThan">
      <formula>1</formula>
    </cfRule>
  </conditionalFormatting>
  <conditionalFormatting sqref="X236">
    <cfRule type="cellIs" dxfId="614" priority="79" operator="lessThan">
      <formula>1</formula>
    </cfRule>
  </conditionalFormatting>
  <conditionalFormatting sqref="X237">
    <cfRule type="cellIs" dxfId="613" priority="76" operator="lessThan">
      <formula>1</formula>
    </cfRule>
  </conditionalFormatting>
  <conditionalFormatting sqref="X238">
    <cfRule type="cellIs" dxfId="612" priority="73" operator="lessThan">
      <formula>1</formula>
    </cfRule>
  </conditionalFormatting>
  <conditionalFormatting sqref="X239">
    <cfRule type="cellIs" dxfId="611" priority="70" operator="lessThan">
      <formula>1</formula>
    </cfRule>
  </conditionalFormatting>
  <conditionalFormatting sqref="X240">
    <cfRule type="cellIs" dxfId="610" priority="67" operator="lessThan">
      <formula>1</formula>
    </cfRule>
  </conditionalFormatting>
  <conditionalFormatting sqref="Y235:Y240">
    <cfRule type="cellIs" dxfId="609" priority="65" stopIfTrue="1" operator="lessThan">
      <formula>-0.999999</formula>
    </cfRule>
    <cfRule type="cellIs" dxfId="608" priority="66" stopIfTrue="1" operator="greaterThan">
      <formula>0.9999999</formula>
    </cfRule>
  </conditionalFormatting>
  <conditionalFormatting sqref="Y241">
    <cfRule type="cellIs" dxfId="607" priority="63" stopIfTrue="1" operator="lessThan">
      <formula>-0.999999</formula>
    </cfRule>
    <cfRule type="cellIs" dxfId="606" priority="64" stopIfTrue="1" operator="greaterThan">
      <formula>0.9999999</formula>
    </cfRule>
  </conditionalFormatting>
  <conditionalFormatting sqref="X241">
    <cfRule type="cellIs" dxfId="605" priority="62" operator="lessThan">
      <formula>1</formula>
    </cfRule>
  </conditionalFormatting>
  <conditionalFormatting sqref="Y242">
    <cfRule type="cellIs" dxfId="604" priority="60" stopIfTrue="1" operator="lessThan">
      <formula>-0.999999</formula>
    </cfRule>
    <cfRule type="cellIs" dxfId="603" priority="61" stopIfTrue="1" operator="greaterThan">
      <formula>0.9999999</formula>
    </cfRule>
  </conditionalFormatting>
  <conditionalFormatting sqref="X242">
    <cfRule type="cellIs" dxfId="602" priority="59" operator="lessThan">
      <formula>1</formula>
    </cfRule>
  </conditionalFormatting>
  <conditionalFormatting sqref="Y243">
    <cfRule type="cellIs" dxfId="601" priority="57" stopIfTrue="1" operator="lessThan">
      <formula>-0.999999</formula>
    </cfRule>
    <cfRule type="cellIs" dxfId="600" priority="58" stopIfTrue="1" operator="greaterThan">
      <formula>0.9999999</formula>
    </cfRule>
  </conditionalFormatting>
  <conditionalFormatting sqref="X243">
    <cfRule type="cellIs" dxfId="599" priority="56" operator="lessThan">
      <formula>1</formula>
    </cfRule>
  </conditionalFormatting>
  <conditionalFormatting sqref="Y244">
    <cfRule type="cellIs" dxfId="598" priority="54" stopIfTrue="1" operator="lessThan">
      <formula>-0.999999</formula>
    </cfRule>
    <cfRule type="cellIs" dxfId="597" priority="55" stopIfTrue="1" operator="greaterThan">
      <formula>0.9999999</formula>
    </cfRule>
  </conditionalFormatting>
  <conditionalFormatting sqref="X244">
    <cfRule type="cellIs" dxfId="596" priority="53" operator="lessThan">
      <formula>1</formula>
    </cfRule>
  </conditionalFormatting>
  <conditionalFormatting sqref="Y245">
    <cfRule type="cellIs" dxfId="595" priority="51" stopIfTrue="1" operator="lessThan">
      <formula>-0.999999</formula>
    </cfRule>
    <cfRule type="cellIs" dxfId="594" priority="52" stopIfTrue="1" operator="greaterThan">
      <formula>0.9999999</formula>
    </cfRule>
  </conditionalFormatting>
  <conditionalFormatting sqref="X245">
    <cfRule type="cellIs" dxfId="593" priority="50" operator="lessThan">
      <formula>1</formula>
    </cfRule>
  </conditionalFormatting>
  <conditionalFormatting sqref="Y246">
    <cfRule type="cellIs" dxfId="592" priority="48" stopIfTrue="1" operator="lessThan">
      <formula>-0.999999</formula>
    </cfRule>
    <cfRule type="cellIs" dxfId="591" priority="49" stopIfTrue="1" operator="greaterThan">
      <formula>0.9999999</formula>
    </cfRule>
  </conditionalFormatting>
  <conditionalFormatting sqref="X246">
    <cfRule type="cellIs" dxfId="590" priority="47" operator="lessThan">
      <formula>1</formula>
    </cfRule>
  </conditionalFormatting>
  <conditionalFormatting sqref="Y247">
    <cfRule type="cellIs" dxfId="589" priority="45" stopIfTrue="1" operator="lessThan">
      <formula>-0.999999</formula>
    </cfRule>
    <cfRule type="cellIs" dxfId="588" priority="46" stopIfTrue="1" operator="greaterThan">
      <formula>0.9999999</formula>
    </cfRule>
  </conditionalFormatting>
  <conditionalFormatting sqref="X247">
    <cfRule type="cellIs" dxfId="587" priority="44" operator="lessThan">
      <formula>1</formula>
    </cfRule>
  </conditionalFormatting>
  <conditionalFormatting sqref="Y248">
    <cfRule type="cellIs" dxfId="586" priority="42" stopIfTrue="1" operator="lessThan">
      <formula>-0.999999</formula>
    </cfRule>
    <cfRule type="cellIs" dxfId="585" priority="43" stopIfTrue="1" operator="greaterThan">
      <formula>0.9999999</formula>
    </cfRule>
  </conditionalFormatting>
  <conditionalFormatting sqref="X248">
    <cfRule type="cellIs" dxfId="584" priority="41" operator="lessThan">
      <formula>1</formula>
    </cfRule>
  </conditionalFormatting>
  <conditionalFormatting sqref="Y249">
    <cfRule type="cellIs" dxfId="583" priority="39" stopIfTrue="1" operator="lessThan">
      <formula>-0.999999</formula>
    </cfRule>
    <cfRule type="cellIs" dxfId="582" priority="40" stopIfTrue="1" operator="greaterThan">
      <formula>0.9999999</formula>
    </cfRule>
  </conditionalFormatting>
  <conditionalFormatting sqref="X249">
    <cfRule type="cellIs" dxfId="581" priority="38" operator="lessThan">
      <formula>1</formula>
    </cfRule>
  </conditionalFormatting>
  <conditionalFormatting sqref="Y250">
    <cfRule type="cellIs" dxfId="580" priority="36" stopIfTrue="1" operator="lessThan">
      <formula>-0.999999</formula>
    </cfRule>
    <cfRule type="cellIs" dxfId="579" priority="37" stopIfTrue="1" operator="greaterThan">
      <formula>0.9999999</formula>
    </cfRule>
  </conditionalFormatting>
  <conditionalFormatting sqref="X250">
    <cfRule type="cellIs" dxfId="578" priority="35" operator="lessThan">
      <formula>1</formula>
    </cfRule>
  </conditionalFormatting>
  <conditionalFormatting sqref="Y251">
    <cfRule type="cellIs" dxfId="577" priority="33" stopIfTrue="1" operator="lessThan">
      <formula>-0.999999</formula>
    </cfRule>
    <cfRule type="cellIs" dxfId="576" priority="34" stopIfTrue="1" operator="greaterThan">
      <formula>0.9999999</formula>
    </cfRule>
  </conditionalFormatting>
  <conditionalFormatting sqref="X251">
    <cfRule type="cellIs" dxfId="575" priority="32" operator="lessThan">
      <formula>1</formula>
    </cfRule>
  </conditionalFormatting>
  <conditionalFormatting sqref="Y252">
    <cfRule type="cellIs" dxfId="574" priority="30" stopIfTrue="1" operator="lessThan">
      <formula>-0.999999</formula>
    </cfRule>
    <cfRule type="cellIs" dxfId="573" priority="31" stopIfTrue="1" operator="greaterThan">
      <formula>0.9999999</formula>
    </cfRule>
  </conditionalFormatting>
  <conditionalFormatting sqref="X252">
    <cfRule type="cellIs" dxfId="572" priority="29" operator="lessThan">
      <formula>1</formula>
    </cfRule>
  </conditionalFormatting>
  <conditionalFormatting sqref="Y253">
    <cfRule type="cellIs" dxfId="571" priority="27" stopIfTrue="1" operator="lessThan">
      <formula>-0.999999</formula>
    </cfRule>
    <cfRule type="cellIs" dxfId="570" priority="28" stopIfTrue="1" operator="greaterThan">
      <formula>0.9999999</formula>
    </cfRule>
  </conditionalFormatting>
  <conditionalFormatting sqref="X253">
    <cfRule type="cellIs" dxfId="569" priority="26" operator="lessThan">
      <formula>1</formula>
    </cfRule>
  </conditionalFormatting>
  <conditionalFormatting sqref="X253">
    <cfRule type="cellIs" dxfId="568" priority="25" operator="lessThan">
      <formula>1</formula>
    </cfRule>
  </conditionalFormatting>
  <conditionalFormatting sqref="Y254">
    <cfRule type="cellIs" dxfId="567" priority="23" stopIfTrue="1" operator="lessThan">
      <formula>-0.999999</formula>
    </cfRule>
    <cfRule type="cellIs" dxfId="566" priority="24" stopIfTrue="1" operator="greaterThan">
      <formula>0.9999999</formula>
    </cfRule>
  </conditionalFormatting>
  <conditionalFormatting sqref="X254">
    <cfRule type="cellIs" dxfId="565" priority="22" operator="lessThan">
      <formula>1</formula>
    </cfRule>
  </conditionalFormatting>
  <conditionalFormatting sqref="Y255">
    <cfRule type="cellIs" dxfId="564" priority="20" stopIfTrue="1" operator="lessThan">
      <formula>-0.999999</formula>
    </cfRule>
    <cfRule type="cellIs" dxfId="563" priority="21" stopIfTrue="1" operator="greaterThan">
      <formula>0.9999999</formula>
    </cfRule>
  </conditionalFormatting>
  <conditionalFormatting sqref="X255">
    <cfRule type="cellIs" dxfId="562" priority="19" operator="lessThan">
      <formula>1</formula>
    </cfRule>
  </conditionalFormatting>
  <conditionalFormatting sqref="Y256">
    <cfRule type="cellIs" dxfId="561" priority="17" stopIfTrue="1" operator="lessThan">
      <formula>-0.999999</formula>
    </cfRule>
    <cfRule type="cellIs" dxfId="560" priority="18" stopIfTrue="1" operator="greaterThan">
      <formula>0.9999999</formula>
    </cfRule>
  </conditionalFormatting>
  <conditionalFormatting sqref="X256">
    <cfRule type="cellIs" dxfId="559" priority="16" operator="lessThan">
      <formula>1</formula>
    </cfRule>
  </conditionalFormatting>
  <conditionalFormatting sqref="J259:J270">
    <cfRule type="cellIs" dxfId="558" priority="15" operator="greaterThan">
      <formula>100</formula>
    </cfRule>
  </conditionalFormatting>
  <conditionalFormatting sqref="Y259:Y263">
    <cfRule type="cellIs" dxfId="557" priority="13" stopIfTrue="1" operator="lessThan">
      <formula>-0.999999</formula>
    </cfRule>
    <cfRule type="cellIs" dxfId="556" priority="14" stopIfTrue="1" operator="greaterThan">
      <formula>0.9999999</formula>
    </cfRule>
  </conditionalFormatting>
  <conditionalFormatting sqref="X259:X269">
    <cfRule type="cellIs" dxfId="555" priority="12" operator="lessThan">
      <formula>1</formula>
    </cfRule>
  </conditionalFormatting>
  <conditionalFormatting sqref="X259:X269">
    <cfRule type="cellIs" dxfId="554" priority="11" operator="lessThan">
      <formula>1</formula>
    </cfRule>
  </conditionalFormatting>
  <conditionalFormatting sqref="Y264">
    <cfRule type="cellIs" dxfId="553" priority="9" stopIfTrue="1" operator="lessThan">
      <formula>-0.999999</formula>
    </cfRule>
    <cfRule type="cellIs" dxfId="552" priority="10" stopIfTrue="1" operator="greaterThan">
      <formula>0.9999999</formula>
    </cfRule>
  </conditionalFormatting>
  <conditionalFormatting sqref="Y265">
    <cfRule type="cellIs" dxfId="551" priority="7" stopIfTrue="1" operator="lessThan">
      <formula>-0.999999</formula>
    </cfRule>
    <cfRule type="cellIs" dxfId="550" priority="8" stopIfTrue="1" operator="greaterThan">
      <formula>0.9999999</formula>
    </cfRule>
  </conditionalFormatting>
  <conditionalFormatting sqref="Y266">
    <cfRule type="cellIs" dxfId="549" priority="5" stopIfTrue="1" operator="lessThan">
      <formula>-0.999999</formula>
    </cfRule>
    <cfRule type="cellIs" dxfId="548" priority="6" stopIfTrue="1" operator="greaterThan">
      <formula>0.9999999</formula>
    </cfRule>
  </conditionalFormatting>
  <conditionalFormatting sqref="Y267:Y269">
    <cfRule type="cellIs" dxfId="547" priority="3" stopIfTrue="1" operator="lessThan">
      <formula>-0.999999</formula>
    </cfRule>
    <cfRule type="cellIs" dxfId="546" priority="4" stopIfTrue="1" operator="greaterThan">
      <formula>0.9999999</formula>
    </cfRule>
  </conditionalFormatting>
  <conditionalFormatting sqref="Y258">
    <cfRule type="cellIs" dxfId="545" priority="1" stopIfTrue="1" operator="lessThan">
      <formula>-0.999999</formula>
    </cfRule>
    <cfRule type="cellIs" dxfId="544" priority="2" stopIfTrue="1" operator="greaterThan">
      <formula>0.9999999</formula>
    </cfRule>
  </conditionalFormatting>
  <pageMargins left="0.9055118110236221" right="0" top="0.74803149606299213" bottom="0.74803149606299213" header="0.31496062992125984" footer="0.31496062992125984"/>
  <pageSetup paperSize="5" scale="70" orientation="landscape" r:id="rId1"/>
  <ignoredErrors>
    <ignoredError sqref="L236" formula="1"/>
  </ignoredErrors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43"/>
  <dimension ref="A1:AA283"/>
  <sheetViews>
    <sheetView workbookViewId="0">
      <selection activeCell="J259" sqref="J259"/>
    </sheetView>
  </sheetViews>
  <sheetFormatPr baseColWidth="10" defaultRowHeight="15" x14ac:dyDescent="0.25"/>
  <cols>
    <col min="2" max="2" width="12.7109375" customWidth="1"/>
    <col min="3" max="3" width="7.7109375" customWidth="1"/>
    <col min="4" max="4" width="7.85546875" customWidth="1"/>
    <col min="5" max="5" width="8.85546875" customWidth="1"/>
    <col min="6" max="6" width="6.7109375" bestFit="1" customWidth="1"/>
    <col min="7" max="7" width="8.140625" customWidth="1"/>
    <col min="8" max="8" width="10.85546875" customWidth="1"/>
    <col min="9" max="9" width="12.140625" customWidth="1"/>
    <col min="10" max="10" width="9.140625" customWidth="1"/>
    <col min="11" max="11" width="6.5703125" customWidth="1"/>
    <col min="12" max="12" width="8.28515625" bestFit="1" customWidth="1"/>
    <col min="13" max="13" width="13.7109375" customWidth="1"/>
    <col min="14" max="15" width="11.5703125" bestFit="1" customWidth="1"/>
    <col min="16" max="16" width="11.42578125" customWidth="1"/>
    <col min="17" max="17" width="10.7109375" customWidth="1"/>
    <col min="18" max="18" width="7.140625" hidden="1" customWidth="1"/>
    <col min="19" max="19" width="11.7109375" customWidth="1"/>
    <col min="20" max="20" width="9.42578125" customWidth="1"/>
    <col min="21" max="21" width="12" bestFit="1" customWidth="1"/>
    <col min="22" max="23" width="11.85546875" bestFit="1" customWidth="1"/>
    <col min="24" max="26" width="13.42578125" customWidth="1"/>
    <col min="27" max="27" width="0" hidden="1" customWidth="1"/>
  </cols>
  <sheetData>
    <row r="1" spans="1:27" x14ac:dyDescent="0.25">
      <c r="B1" s="266" t="s">
        <v>0</v>
      </c>
      <c r="C1" s="266"/>
      <c r="D1" s="276">
        <v>22</v>
      </c>
      <c r="E1" s="276"/>
      <c r="F1" s="276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6" t="s">
        <v>51</v>
      </c>
      <c r="E2" s="266"/>
      <c r="F2" s="266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142</v>
      </c>
      <c r="B3" s="269" t="s">
        <v>2</v>
      </c>
      <c r="C3" s="269"/>
      <c r="D3" s="146" t="s">
        <v>107</v>
      </c>
      <c r="E3" s="3"/>
      <c r="F3" s="3"/>
      <c r="J3" s="1"/>
      <c r="P3" s="82"/>
      <c r="Q3" s="1"/>
      <c r="S3" s="1"/>
      <c r="T3" s="1"/>
      <c r="U3" s="1"/>
      <c r="V3" s="1"/>
      <c r="W3" s="1"/>
    </row>
    <row r="4" spans="1:27" ht="19.5" customHeight="1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96" t="s">
        <v>30</v>
      </c>
      <c r="O6" s="14" t="s">
        <v>175</v>
      </c>
      <c r="P6" s="14">
        <v>2024</v>
      </c>
      <c r="Q6" s="96"/>
      <c r="R6" s="96"/>
      <c r="S6" s="97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7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5.75" hidden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f t="shared" si="6"/>
        <v>0</v>
      </c>
      <c r="V96" s="21">
        <f t="shared" si="9"/>
        <v>0</v>
      </c>
      <c r="W96" s="21">
        <f t="shared" si="7"/>
        <v>0</v>
      </c>
      <c r="X96" s="20">
        <v>0</v>
      </c>
      <c r="Y96" s="21">
        <f t="shared" si="8"/>
        <v>0</v>
      </c>
      <c r="AA96">
        <f t="shared" si="10"/>
        <v>0</v>
      </c>
    </row>
    <row r="97" spans="1:27" ht="28.5" hidden="1" customHeight="1" thickBot="1" x14ac:dyDescent="0.3">
      <c r="A97" s="18"/>
      <c r="B97" s="19" t="s">
        <v>41</v>
      </c>
      <c r="C97" s="20">
        <v>0</v>
      </c>
      <c r="D97" s="20">
        <v>0</v>
      </c>
      <c r="E97" s="20">
        <v>0</v>
      </c>
      <c r="F97" s="20">
        <v>0</v>
      </c>
      <c r="G97" s="20">
        <v>0</v>
      </c>
      <c r="H97" s="20">
        <v>0</v>
      </c>
      <c r="I97" s="20">
        <v>0</v>
      </c>
      <c r="J97" s="20">
        <v>0</v>
      </c>
      <c r="K97" s="20">
        <v>0</v>
      </c>
      <c r="L97" s="20">
        <v>0</v>
      </c>
      <c r="M97" s="20"/>
      <c r="N97" s="20"/>
      <c r="O97" s="21"/>
      <c r="P97" s="21"/>
      <c r="Q97" s="20">
        <v>0</v>
      </c>
      <c r="R97" s="20"/>
      <c r="S97" s="20"/>
      <c r="T97" s="20"/>
      <c r="U97" s="20">
        <f t="shared" si="6"/>
        <v>0</v>
      </c>
      <c r="V97" s="21"/>
      <c r="W97" s="21">
        <f t="shared" si="7"/>
        <v>0</v>
      </c>
      <c r="X97" s="20"/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>
        <v>0</v>
      </c>
      <c r="D98" s="20">
        <v>0</v>
      </c>
      <c r="E98" s="20">
        <v>0</v>
      </c>
      <c r="F98" s="20">
        <v>0</v>
      </c>
      <c r="G98" s="20">
        <v>0</v>
      </c>
      <c r="H98" s="20">
        <v>0</v>
      </c>
      <c r="I98" s="20">
        <v>0</v>
      </c>
      <c r="J98" s="20">
        <v>0</v>
      </c>
      <c r="K98" s="20">
        <v>0</v>
      </c>
      <c r="L98" s="20">
        <v>0</v>
      </c>
      <c r="M98" s="20"/>
      <c r="N98" s="20"/>
      <c r="O98" s="21"/>
      <c r="P98" s="21"/>
      <c r="Q98" s="20">
        <v>0</v>
      </c>
      <c r="R98" s="20"/>
      <c r="S98" s="20"/>
      <c r="T98" s="20"/>
      <c r="U98" s="20">
        <f t="shared" ref="U98:U129" si="11">G98+L98+M98+R98+S98+N98+Q98+T98</f>
        <v>0</v>
      </c>
      <c r="V98" s="21">
        <f t="shared" si="9"/>
        <v>0</v>
      </c>
      <c r="W98" s="21">
        <f t="shared" si="7"/>
        <v>0</v>
      </c>
      <c r="X98" s="20"/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0</v>
      </c>
      <c r="E99" s="20">
        <v>0</v>
      </c>
      <c r="F99" s="20">
        <v>0</v>
      </c>
      <c r="G99" s="20">
        <v>0</v>
      </c>
      <c r="H99" s="20">
        <v>0</v>
      </c>
      <c r="I99" s="20">
        <v>0</v>
      </c>
      <c r="J99" s="20">
        <v>0</v>
      </c>
      <c r="K99" s="20">
        <v>0</v>
      </c>
      <c r="L99" s="20">
        <v>0</v>
      </c>
      <c r="M99" s="20"/>
      <c r="N99" s="20"/>
      <c r="O99" s="21"/>
      <c r="P99" s="21"/>
      <c r="Q99" s="20">
        <v>0</v>
      </c>
      <c r="R99" s="20"/>
      <c r="S99" s="20"/>
      <c r="T99" s="20"/>
      <c r="U99" s="20">
        <f t="shared" si="11"/>
        <v>0</v>
      </c>
      <c r="V99" s="21">
        <f t="shared" si="9"/>
        <v>0</v>
      </c>
      <c r="W99" s="21">
        <f t="shared" si="7"/>
        <v>0</v>
      </c>
      <c r="X99" s="20"/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0</v>
      </c>
      <c r="D100" s="20">
        <v>0</v>
      </c>
      <c r="E100" s="20">
        <v>0</v>
      </c>
      <c r="F100" s="20">
        <v>0</v>
      </c>
      <c r="G100" s="20">
        <v>0</v>
      </c>
      <c r="H100" s="20">
        <v>0</v>
      </c>
      <c r="I100" s="20">
        <v>0</v>
      </c>
      <c r="J100" s="20">
        <v>0</v>
      </c>
      <c r="K100" s="20">
        <v>0</v>
      </c>
      <c r="L100" s="20">
        <v>0</v>
      </c>
      <c r="M100" s="20"/>
      <c r="N100" s="20"/>
      <c r="O100" s="21"/>
      <c r="P100" s="21"/>
      <c r="Q100" s="20">
        <v>0</v>
      </c>
      <c r="R100" s="20"/>
      <c r="S100" s="20"/>
      <c r="T100" s="20"/>
      <c r="U100" s="20">
        <f t="shared" si="11"/>
        <v>0</v>
      </c>
      <c r="V100" s="21">
        <f t="shared" si="9"/>
        <v>0</v>
      </c>
      <c r="W100" s="21">
        <f t="shared" si="7"/>
        <v>0</v>
      </c>
      <c r="X100" s="20"/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0</v>
      </c>
      <c r="D101" s="20">
        <v>0</v>
      </c>
      <c r="E101" s="20">
        <v>0</v>
      </c>
      <c r="F101" s="20">
        <v>0</v>
      </c>
      <c r="G101" s="20">
        <v>0</v>
      </c>
      <c r="H101" s="20">
        <v>0</v>
      </c>
      <c r="I101" s="20">
        <v>0</v>
      </c>
      <c r="J101" s="20">
        <v>0</v>
      </c>
      <c r="K101" s="20">
        <v>0</v>
      </c>
      <c r="L101" s="20">
        <v>0</v>
      </c>
      <c r="M101" s="20"/>
      <c r="N101" s="20"/>
      <c r="O101" s="21"/>
      <c r="P101" s="21"/>
      <c r="Q101" s="20">
        <v>0</v>
      </c>
      <c r="R101" s="20"/>
      <c r="S101" s="20"/>
      <c r="T101" s="20"/>
      <c r="U101" s="20">
        <f t="shared" si="11"/>
        <v>0</v>
      </c>
      <c r="V101" s="21">
        <f t="shared" si="9"/>
        <v>0</v>
      </c>
      <c r="W101" s="21">
        <f t="shared" si="7"/>
        <v>0</v>
      </c>
      <c r="X101" s="20"/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>
        <v>0</v>
      </c>
      <c r="D102" s="20">
        <v>0</v>
      </c>
      <c r="E102" s="20">
        <v>0</v>
      </c>
      <c r="F102" s="20">
        <v>0</v>
      </c>
      <c r="G102" s="20">
        <v>0</v>
      </c>
      <c r="H102" s="20">
        <v>0</v>
      </c>
      <c r="I102" s="20">
        <v>0</v>
      </c>
      <c r="J102" s="20">
        <v>0</v>
      </c>
      <c r="K102" s="20">
        <v>0</v>
      </c>
      <c r="L102" s="20">
        <v>0</v>
      </c>
      <c r="M102" s="20"/>
      <c r="N102" s="20"/>
      <c r="O102" s="21"/>
      <c r="P102" s="21"/>
      <c r="Q102" s="20">
        <v>0</v>
      </c>
      <c r="R102" s="20"/>
      <c r="S102" s="20"/>
      <c r="T102" s="20"/>
      <c r="U102" s="20">
        <f t="shared" si="11"/>
        <v>0</v>
      </c>
      <c r="V102" s="21">
        <f t="shared" si="9"/>
        <v>0</v>
      </c>
      <c r="W102" s="21">
        <f t="shared" si="7"/>
        <v>0</v>
      </c>
      <c r="X102" s="20"/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0</v>
      </c>
      <c r="D103" s="20">
        <v>0</v>
      </c>
      <c r="E103" s="20">
        <v>0</v>
      </c>
      <c r="F103" s="20">
        <v>0</v>
      </c>
      <c r="G103" s="20">
        <v>0</v>
      </c>
      <c r="H103" s="20">
        <v>0</v>
      </c>
      <c r="I103" s="20">
        <v>0</v>
      </c>
      <c r="J103" s="20">
        <v>0</v>
      </c>
      <c r="K103" s="20">
        <v>0</v>
      </c>
      <c r="L103" s="20">
        <v>0</v>
      </c>
      <c r="M103" s="20"/>
      <c r="N103" s="20"/>
      <c r="O103" s="21"/>
      <c r="P103" s="21"/>
      <c r="Q103" s="20">
        <v>0</v>
      </c>
      <c r="R103" s="20"/>
      <c r="S103" s="20"/>
      <c r="T103" s="20"/>
      <c r="U103" s="20">
        <f t="shared" si="11"/>
        <v>0</v>
      </c>
      <c r="V103" s="21">
        <f t="shared" si="9"/>
        <v>0</v>
      </c>
      <c r="W103" s="21">
        <f t="shared" si="7"/>
        <v>0</v>
      </c>
      <c r="X103" s="20"/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0</v>
      </c>
      <c r="D104" s="20">
        <v>0</v>
      </c>
      <c r="E104" s="20">
        <v>0</v>
      </c>
      <c r="F104" s="20">
        <v>0</v>
      </c>
      <c r="G104" s="20">
        <v>0</v>
      </c>
      <c r="H104" s="20">
        <v>0</v>
      </c>
      <c r="I104" s="20">
        <v>0</v>
      </c>
      <c r="J104" s="20">
        <v>0</v>
      </c>
      <c r="K104" s="20">
        <v>0</v>
      </c>
      <c r="L104" s="20">
        <v>0</v>
      </c>
      <c r="M104" s="20"/>
      <c r="N104" s="20"/>
      <c r="O104" s="21"/>
      <c r="P104" s="21"/>
      <c r="Q104" s="20">
        <v>0</v>
      </c>
      <c r="R104" s="20"/>
      <c r="S104" s="20"/>
      <c r="T104" s="20"/>
      <c r="U104" s="20">
        <f t="shared" si="11"/>
        <v>0</v>
      </c>
      <c r="V104" s="21">
        <f t="shared" si="9"/>
        <v>0</v>
      </c>
      <c r="W104" s="21">
        <f t="shared" si="7"/>
        <v>0</v>
      </c>
      <c r="X104" s="20"/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0</v>
      </c>
      <c r="D105" s="20">
        <v>0</v>
      </c>
      <c r="E105" s="20">
        <v>0</v>
      </c>
      <c r="F105" s="20">
        <v>0</v>
      </c>
      <c r="G105" s="20">
        <v>0</v>
      </c>
      <c r="H105" s="20">
        <v>0</v>
      </c>
      <c r="I105" s="20">
        <v>0</v>
      </c>
      <c r="J105" s="20">
        <v>0</v>
      </c>
      <c r="K105" s="20">
        <v>0</v>
      </c>
      <c r="L105" s="20">
        <v>0</v>
      </c>
      <c r="M105" s="20"/>
      <c r="N105" s="20"/>
      <c r="O105" s="21"/>
      <c r="P105" s="21"/>
      <c r="Q105" s="20">
        <v>0</v>
      </c>
      <c r="R105" s="20"/>
      <c r="S105" s="20"/>
      <c r="T105" s="20"/>
      <c r="U105" s="20">
        <f t="shared" si="11"/>
        <v>0</v>
      </c>
      <c r="V105" s="21">
        <f t="shared" si="9"/>
        <v>0</v>
      </c>
      <c r="W105" s="21">
        <f t="shared" si="7"/>
        <v>0</v>
      </c>
      <c r="X105" s="20"/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0</v>
      </c>
      <c r="D106" s="20">
        <v>0</v>
      </c>
      <c r="E106" s="20">
        <v>0</v>
      </c>
      <c r="F106" s="20">
        <v>0</v>
      </c>
      <c r="G106" s="20">
        <v>0</v>
      </c>
      <c r="H106" s="20">
        <v>0</v>
      </c>
      <c r="I106" s="20">
        <v>0</v>
      </c>
      <c r="J106" s="20">
        <v>0</v>
      </c>
      <c r="K106" s="20">
        <v>0</v>
      </c>
      <c r="L106" s="20">
        <v>0</v>
      </c>
      <c r="M106" s="20"/>
      <c r="N106" s="20"/>
      <c r="O106" s="21"/>
      <c r="P106" s="21"/>
      <c r="Q106" s="20">
        <v>0</v>
      </c>
      <c r="R106" s="20"/>
      <c r="S106" s="20"/>
      <c r="T106" s="20"/>
      <c r="U106" s="20">
        <f t="shared" si="11"/>
        <v>0</v>
      </c>
      <c r="V106" s="21">
        <f t="shared" si="9"/>
        <v>0</v>
      </c>
      <c r="W106" s="21">
        <f t="shared" si="7"/>
        <v>0</v>
      </c>
      <c r="X106" s="20"/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>
        <v>0</v>
      </c>
      <c r="D107" s="20">
        <v>0</v>
      </c>
      <c r="E107" s="20">
        <v>0</v>
      </c>
      <c r="F107" s="20">
        <v>0</v>
      </c>
      <c r="G107" s="20">
        <v>0</v>
      </c>
      <c r="H107" s="20">
        <v>0</v>
      </c>
      <c r="I107" s="20">
        <v>0</v>
      </c>
      <c r="J107" s="20">
        <v>0</v>
      </c>
      <c r="K107" s="20">
        <v>0</v>
      </c>
      <c r="L107" s="20">
        <v>0</v>
      </c>
      <c r="M107" s="20"/>
      <c r="N107" s="20"/>
      <c r="O107" s="21"/>
      <c r="P107" s="21"/>
      <c r="Q107" s="20">
        <v>0</v>
      </c>
      <c r="R107" s="20"/>
      <c r="S107" s="20"/>
      <c r="T107" s="20"/>
      <c r="U107" s="20">
        <f t="shared" si="11"/>
        <v>0</v>
      </c>
      <c r="V107" s="21">
        <f t="shared" si="9"/>
        <v>0</v>
      </c>
      <c r="W107" s="21">
        <f t="shared" si="7"/>
        <v>0</v>
      </c>
      <c r="X107" s="20"/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0</v>
      </c>
      <c r="D108" s="20">
        <v>0</v>
      </c>
      <c r="E108" s="20">
        <v>0</v>
      </c>
      <c r="F108" s="20">
        <v>0</v>
      </c>
      <c r="G108" s="20">
        <v>0</v>
      </c>
      <c r="H108" s="20">
        <v>0</v>
      </c>
      <c r="I108" s="20">
        <v>0</v>
      </c>
      <c r="J108" s="20">
        <v>0</v>
      </c>
      <c r="K108" s="20">
        <v>0</v>
      </c>
      <c r="L108" s="20">
        <v>0</v>
      </c>
      <c r="M108" s="20"/>
      <c r="N108" s="20"/>
      <c r="O108" s="21"/>
      <c r="P108" s="21"/>
      <c r="Q108" s="20">
        <v>0</v>
      </c>
      <c r="R108" s="20"/>
      <c r="S108" s="20"/>
      <c r="T108" s="20"/>
      <c r="U108" s="20">
        <f t="shared" si="11"/>
        <v>0</v>
      </c>
      <c r="V108" s="21">
        <f t="shared" si="9"/>
        <v>0</v>
      </c>
      <c r="W108" s="21">
        <f t="shared" si="7"/>
        <v>0</v>
      </c>
      <c r="X108" s="20"/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0</v>
      </c>
      <c r="D109" s="20">
        <v>0</v>
      </c>
      <c r="E109" s="20">
        <v>0</v>
      </c>
      <c r="F109" s="20">
        <v>0</v>
      </c>
      <c r="G109" s="20">
        <v>0</v>
      </c>
      <c r="H109" s="20">
        <v>0</v>
      </c>
      <c r="I109" s="20">
        <v>0</v>
      </c>
      <c r="J109" s="20">
        <v>0</v>
      </c>
      <c r="K109" s="20">
        <v>0</v>
      </c>
      <c r="L109" s="20">
        <v>0</v>
      </c>
      <c r="M109" s="20"/>
      <c r="N109" s="20">
        <v>0</v>
      </c>
      <c r="O109" s="21"/>
      <c r="P109" s="21"/>
      <c r="Q109" s="20">
        <v>0</v>
      </c>
      <c r="R109" s="20">
        <v>0</v>
      </c>
      <c r="S109" s="20">
        <v>0</v>
      </c>
      <c r="T109" s="20"/>
      <c r="U109" s="20">
        <f t="shared" si="11"/>
        <v>0</v>
      </c>
      <c r="V109" s="21">
        <f t="shared" si="9"/>
        <v>0</v>
      </c>
      <c r="W109" s="21">
        <f t="shared" si="7"/>
        <v>0</v>
      </c>
      <c r="X109" s="20">
        <v>0</v>
      </c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0</v>
      </c>
      <c r="D110" s="20">
        <v>0</v>
      </c>
      <c r="E110" s="20">
        <v>0</v>
      </c>
      <c r="F110" s="20">
        <v>0</v>
      </c>
      <c r="G110" s="20">
        <v>0</v>
      </c>
      <c r="H110" s="20">
        <v>0</v>
      </c>
      <c r="I110" s="20">
        <v>0</v>
      </c>
      <c r="J110" s="20">
        <v>0</v>
      </c>
      <c r="K110" s="20">
        <v>0</v>
      </c>
      <c r="L110" s="20">
        <v>0</v>
      </c>
      <c r="M110" s="20"/>
      <c r="N110" s="20"/>
      <c r="O110" s="21"/>
      <c r="P110" s="21"/>
      <c r="Q110" s="20">
        <v>0</v>
      </c>
      <c r="R110" s="20">
        <v>0</v>
      </c>
      <c r="S110" s="20">
        <v>0</v>
      </c>
      <c r="T110" s="20"/>
      <c r="U110" s="20">
        <f t="shared" si="11"/>
        <v>0</v>
      </c>
      <c r="V110" s="21">
        <f t="shared" si="9"/>
        <v>0</v>
      </c>
      <c r="W110" s="21">
        <f t="shared" si="7"/>
        <v>0</v>
      </c>
      <c r="X110" s="20">
        <v>0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0</v>
      </c>
      <c r="D111" s="20">
        <v>0</v>
      </c>
      <c r="E111" s="20">
        <v>0</v>
      </c>
      <c r="F111" s="20">
        <v>0</v>
      </c>
      <c r="G111" s="20">
        <v>0</v>
      </c>
      <c r="H111" s="20">
        <v>0</v>
      </c>
      <c r="I111" s="20">
        <v>0</v>
      </c>
      <c r="J111" s="20">
        <v>0</v>
      </c>
      <c r="K111" s="20">
        <v>0</v>
      </c>
      <c r="L111" s="20">
        <v>0</v>
      </c>
      <c r="M111" s="20"/>
      <c r="N111" s="20"/>
      <c r="O111" s="21"/>
      <c r="P111" s="21"/>
      <c r="Q111" s="20">
        <v>0</v>
      </c>
      <c r="R111" s="20">
        <v>0</v>
      </c>
      <c r="S111" s="20">
        <v>0</v>
      </c>
      <c r="T111" s="20"/>
      <c r="U111" s="20">
        <f t="shared" si="11"/>
        <v>0</v>
      </c>
      <c r="V111" s="21">
        <f t="shared" si="9"/>
        <v>0</v>
      </c>
      <c r="W111" s="21">
        <f t="shared" si="7"/>
        <v>0</v>
      </c>
      <c r="X111" s="20">
        <v>0</v>
      </c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0</v>
      </c>
      <c r="D112" s="20">
        <v>0</v>
      </c>
      <c r="E112" s="20">
        <v>0</v>
      </c>
      <c r="F112" s="20">
        <v>0</v>
      </c>
      <c r="G112" s="20">
        <v>0</v>
      </c>
      <c r="H112" s="20">
        <v>0</v>
      </c>
      <c r="I112" s="20">
        <v>0</v>
      </c>
      <c r="J112" s="20">
        <v>0</v>
      </c>
      <c r="K112" s="20">
        <v>0</v>
      </c>
      <c r="L112" s="20">
        <v>0</v>
      </c>
      <c r="M112" s="20"/>
      <c r="N112" s="20">
        <v>56650</v>
      </c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113300</v>
      </c>
      <c r="V112" s="21">
        <f t="shared" si="9"/>
        <v>0</v>
      </c>
      <c r="W112" s="21">
        <f t="shared" si="7"/>
        <v>113300</v>
      </c>
      <c r="X112" s="20">
        <v>113300</v>
      </c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0</v>
      </c>
      <c r="D113" s="20">
        <v>0</v>
      </c>
      <c r="E113" s="20">
        <v>0</v>
      </c>
      <c r="F113" s="20">
        <v>0</v>
      </c>
      <c r="G113" s="20">
        <v>0</v>
      </c>
      <c r="H113" s="20">
        <v>0</v>
      </c>
      <c r="I113" s="20">
        <v>0</v>
      </c>
      <c r="J113" s="20">
        <v>0</v>
      </c>
      <c r="K113" s="20">
        <v>0</v>
      </c>
      <c r="L113" s="20">
        <v>0</v>
      </c>
      <c r="M113" s="20"/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56650</v>
      </c>
      <c r="V113" s="21">
        <f t="shared" si="9"/>
        <v>0</v>
      </c>
      <c r="W113" s="21">
        <f t="shared" si="7"/>
        <v>56650</v>
      </c>
      <c r="X113" s="20">
        <v>56650</v>
      </c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0</v>
      </c>
      <c r="D114" s="20">
        <v>0</v>
      </c>
      <c r="E114" s="20">
        <v>0</v>
      </c>
      <c r="F114" s="20">
        <v>0</v>
      </c>
      <c r="G114" s="20">
        <v>0</v>
      </c>
      <c r="H114" s="20">
        <v>0</v>
      </c>
      <c r="I114" s="20">
        <v>0</v>
      </c>
      <c r="J114" s="20">
        <v>0</v>
      </c>
      <c r="K114" s="20">
        <v>0</v>
      </c>
      <c r="L114" s="20">
        <v>0</v>
      </c>
      <c r="M114" s="20"/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56650</v>
      </c>
      <c r="V114" s="21">
        <f t="shared" si="9"/>
        <v>0</v>
      </c>
      <c r="W114" s="21">
        <f t="shared" si="7"/>
        <v>56650</v>
      </c>
      <c r="X114" s="20">
        <v>56650</v>
      </c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0</v>
      </c>
      <c r="D115" s="20">
        <v>0</v>
      </c>
      <c r="E115" s="20">
        <v>0</v>
      </c>
      <c r="F115" s="20">
        <v>0</v>
      </c>
      <c r="G115" s="20">
        <v>0</v>
      </c>
      <c r="H115" s="20">
        <v>0</v>
      </c>
      <c r="I115" s="20">
        <v>0</v>
      </c>
      <c r="J115" s="20">
        <v>0</v>
      </c>
      <c r="K115" s="20">
        <v>0</v>
      </c>
      <c r="L115" s="20">
        <v>0</v>
      </c>
      <c r="M115" s="20"/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58859</v>
      </c>
      <c r="V115" s="21">
        <f t="shared" si="9"/>
        <v>0</v>
      </c>
      <c r="W115" s="21">
        <f t="shared" si="7"/>
        <v>58859</v>
      </c>
      <c r="X115" s="20">
        <v>58859</v>
      </c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0</v>
      </c>
      <c r="D116" s="20">
        <v>0</v>
      </c>
      <c r="E116" s="20">
        <v>0</v>
      </c>
      <c r="F116" s="20">
        <v>0</v>
      </c>
      <c r="G116" s="20">
        <v>0</v>
      </c>
      <c r="H116" s="20">
        <v>0</v>
      </c>
      <c r="I116" s="20">
        <v>0</v>
      </c>
      <c r="J116" s="20">
        <v>0</v>
      </c>
      <c r="K116" s="20">
        <v>0</v>
      </c>
      <c r="L116" s="20">
        <v>0</v>
      </c>
      <c r="M116" s="20"/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58859</v>
      </c>
      <c r="V116" s="21">
        <f t="shared" si="9"/>
        <v>0</v>
      </c>
      <c r="W116" s="21">
        <f t="shared" si="7"/>
        <v>58859</v>
      </c>
      <c r="X116" s="20">
        <v>58859</v>
      </c>
      <c r="Y116" s="21">
        <f t="shared" si="8"/>
        <v>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0</v>
      </c>
      <c r="D117" s="20">
        <v>0</v>
      </c>
      <c r="E117" s="20">
        <v>0</v>
      </c>
      <c r="F117" s="20">
        <v>0</v>
      </c>
      <c r="G117" s="20">
        <v>0</v>
      </c>
      <c r="H117" s="20">
        <v>0</v>
      </c>
      <c r="I117" s="20">
        <v>0</v>
      </c>
      <c r="J117" s="20">
        <v>0</v>
      </c>
      <c r="K117" s="20">
        <v>0</v>
      </c>
      <c r="L117" s="20">
        <v>0</v>
      </c>
      <c r="M117" s="20"/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58859</v>
      </c>
      <c r="V117" s="21">
        <f t="shared" si="9"/>
        <v>0</v>
      </c>
      <c r="W117" s="21">
        <f t="shared" si="7"/>
        <v>58859</v>
      </c>
      <c r="X117" s="20">
        <v>58862</v>
      </c>
      <c r="Y117" s="21">
        <f t="shared" si="8"/>
        <v>-3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0</v>
      </c>
      <c r="D118" s="20">
        <v>0</v>
      </c>
      <c r="E118" s="20">
        <v>0</v>
      </c>
      <c r="F118" s="20">
        <v>0</v>
      </c>
      <c r="G118" s="20">
        <v>0</v>
      </c>
      <c r="H118" s="20">
        <v>0</v>
      </c>
      <c r="I118" s="20">
        <v>0</v>
      </c>
      <c r="J118" s="20">
        <v>0</v>
      </c>
      <c r="K118" s="20">
        <v>0</v>
      </c>
      <c r="L118" s="20">
        <v>0</v>
      </c>
      <c r="M118" s="20"/>
      <c r="N118" s="20"/>
      <c r="O118" s="21"/>
      <c r="P118" s="21"/>
      <c r="Q118" s="20">
        <v>0</v>
      </c>
      <c r="R118" s="20">
        <v>0</v>
      </c>
      <c r="S118" s="20">
        <v>58856</v>
      </c>
      <c r="T118" s="20"/>
      <c r="U118" s="20">
        <f t="shared" si="11"/>
        <v>58856</v>
      </c>
      <c r="V118" s="21">
        <f t="shared" si="9"/>
        <v>-3</v>
      </c>
      <c r="W118" s="21">
        <f t="shared" si="7"/>
        <v>58853</v>
      </c>
      <c r="X118" s="20">
        <v>58853</v>
      </c>
      <c r="Y118" s="21">
        <f t="shared" si="8"/>
        <v>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0</v>
      </c>
      <c r="D119" s="20">
        <v>0</v>
      </c>
      <c r="E119" s="20">
        <v>0</v>
      </c>
      <c r="F119" s="20">
        <v>0</v>
      </c>
      <c r="G119" s="20">
        <v>0</v>
      </c>
      <c r="H119" s="20">
        <v>0</v>
      </c>
      <c r="I119" s="20">
        <v>0</v>
      </c>
      <c r="J119" s="20">
        <v>0</v>
      </c>
      <c r="K119" s="20">
        <v>0</v>
      </c>
      <c r="L119" s="20">
        <v>0</v>
      </c>
      <c r="M119" s="20"/>
      <c r="N119" s="20"/>
      <c r="O119" s="21"/>
      <c r="P119" s="21"/>
      <c r="Q119" s="20">
        <v>0</v>
      </c>
      <c r="R119" s="20">
        <v>0</v>
      </c>
      <c r="S119" s="20">
        <v>58856</v>
      </c>
      <c r="T119" s="20"/>
      <c r="U119" s="20">
        <f t="shared" si="11"/>
        <v>58856</v>
      </c>
      <c r="V119" s="21">
        <f t="shared" si="9"/>
        <v>0</v>
      </c>
      <c r="W119" s="21">
        <f t="shared" si="7"/>
        <v>58856</v>
      </c>
      <c r="X119" s="20">
        <v>58856</v>
      </c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0</v>
      </c>
      <c r="D120" s="20">
        <v>0</v>
      </c>
      <c r="E120" s="20">
        <v>0</v>
      </c>
      <c r="F120" s="20">
        <v>0</v>
      </c>
      <c r="G120" s="20">
        <v>0</v>
      </c>
      <c r="H120" s="20">
        <v>0</v>
      </c>
      <c r="I120" s="20">
        <v>0</v>
      </c>
      <c r="J120" s="20">
        <v>0</v>
      </c>
      <c r="K120" s="20">
        <v>0</v>
      </c>
      <c r="L120" s="20">
        <v>0</v>
      </c>
      <c r="M120" s="20"/>
      <c r="N120" s="20"/>
      <c r="O120" s="21"/>
      <c r="P120" s="21"/>
      <c r="Q120" s="20">
        <v>0</v>
      </c>
      <c r="R120" s="20"/>
      <c r="S120" s="20">
        <v>58859</v>
      </c>
      <c r="T120" s="20"/>
      <c r="U120" s="20">
        <f t="shared" si="11"/>
        <v>58859</v>
      </c>
      <c r="V120" s="21">
        <f t="shared" si="9"/>
        <v>0</v>
      </c>
      <c r="W120" s="21">
        <f t="shared" si="7"/>
        <v>58859</v>
      </c>
      <c r="X120" s="20">
        <v>58859</v>
      </c>
      <c r="Y120" s="21">
        <f t="shared" si="8"/>
        <v>0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0</v>
      </c>
      <c r="D121" s="20">
        <v>0</v>
      </c>
      <c r="E121" s="20">
        <v>0</v>
      </c>
      <c r="F121" s="20">
        <v>0</v>
      </c>
      <c r="G121" s="20">
        <v>0</v>
      </c>
      <c r="H121" s="20">
        <v>0</v>
      </c>
      <c r="I121" s="20">
        <v>0</v>
      </c>
      <c r="J121" s="20">
        <v>0</v>
      </c>
      <c r="K121" s="20">
        <v>0</v>
      </c>
      <c r="L121" s="20">
        <v>0</v>
      </c>
      <c r="M121" s="20"/>
      <c r="N121" s="20"/>
      <c r="O121" s="21"/>
      <c r="P121" s="21"/>
      <c r="Q121" s="20">
        <v>0</v>
      </c>
      <c r="R121" s="20"/>
      <c r="S121" s="20">
        <v>58859</v>
      </c>
      <c r="T121" s="20"/>
      <c r="U121" s="20">
        <f t="shared" si="11"/>
        <v>58859</v>
      </c>
      <c r="V121" s="21">
        <f t="shared" si="9"/>
        <v>0</v>
      </c>
      <c r="W121" s="21">
        <f t="shared" si="7"/>
        <v>58859</v>
      </c>
      <c r="X121" s="20">
        <v>58859</v>
      </c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0</v>
      </c>
      <c r="D122" s="20">
        <v>0</v>
      </c>
      <c r="E122" s="20">
        <v>0</v>
      </c>
      <c r="F122" s="20">
        <v>0</v>
      </c>
      <c r="G122" s="20">
        <v>0</v>
      </c>
      <c r="H122" s="20">
        <v>0</v>
      </c>
      <c r="I122" s="20">
        <v>0</v>
      </c>
      <c r="J122" s="20">
        <v>0</v>
      </c>
      <c r="K122" s="20">
        <v>0</v>
      </c>
      <c r="L122" s="20">
        <v>0</v>
      </c>
      <c r="M122" s="20"/>
      <c r="N122" s="20"/>
      <c r="O122" s="21"/>
      <c r="P122" s="21"/>
      <c r="Q122" s="20">
        <v>0</v>
      </c>
      <c r="R122" s="20"/>
      <c r="S122" s="20">
        <v>58859</v>
      </c>
      <c r="T122" s="20"/>
      <c r="U122" s="20">
        <f t="shared" si="11"/>
        <v>58859</v>
      </c>
      <c r="V122" s="21">
        <f t="shared" si="9"/>
        <v>0</v>
      </c>
      <c r="W122" s="21">
        <f t="shared" si="7"/>
        <v>58859</v>
      </c>
      <c r="X122" s="20">
        <v>58859</v>
      </c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0</v>
      </c>
      <c r="D123" s="20">
        <v>0</v>
      </c>
      <c r="E123" s="20">
        <v>0</v>
      </c>
      <c r="F123" s="20">
        <v>0</v>
      </c>
      <c r="G123" s="20">
        <v>0</v>
      </c>
      <c r="H123" s="20">
        <v>0</v>
      </c>
      <c r="I123" s="20">
        <v>0</v>
      </c>
      <c r="J123" s="20">
        <v>0</v>
      </c>
      <c r="K123" s="20">
        <v>0</v>
      </c>
      <c r="L123" s="20">
        <v>0</v>
      </c>
      <c r="M123" s="20"/>
      <c r="N123" s="20"/>
      <c r="O123" s="21"/>
      <c r="P123" s="21"/>
      <c r="Q123" s="20">
        <v>0</v>
      </c>
      <c r="R123" s="20"/>
      <c r="S123" s="20">
        <v>58859</v>
      </c>
      <c r="T123" s="20"/>
      <c r="U123" s="20">
        <f t="shared" si="11"/>
        <v>58859</v>
      </c>
      <c r="V123" s="21">
        <f t="shared" si="9"/>
        <v>0</v>
      </c>
      <c r="W123" s="21">
        <f t="shared" si="7"/>
        <v>58859</v>
      </c>
      <c r="X123" s="20">
        <v>58859</v>
      </c>
      <c r="Y123" s="21">
        <f t="shared" si="8"/>
        <v>0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0</v>
      </c>
      <c r="D124" s="20">
        <v>0</v>
      </c>
      <c r="E124" s="20">
        <v>0</v>
      </c>
      <c r="F124" s="20">
        <v>0</v>
      </c>
      <c r="G124" s="20">
        <v>0</v>
      </c>
      <c r="H124" s="20">
        <v>0</v>
      </c>
      <c r="I124" s="20">
        <v>0</v>
      </c>
      <c r="J124" s="20">
        <v>0</v>
      </c>
      <c r="K124" s="20">
        <v>0</v>
      </c>
      <c r="L124" s="20">
        <v>0</v>
      </c>
      <c r="M124" s="20"/>
      <c r="N124" s="20"/>
      <c r="O124" s="21"/>
      <c r="P124" s="21"/>
      <c r="Q124" s="20">
        <v>0</v>
      </c>
      <c r="R124" s="20"/>
      <c r="S124" s="20">
        <v>58859</v>
      </c>
      <c r="T124" s="20"/>
      <c r="U124" s="20">
        <f t="shared" si="11"/>
        <v>58859</v>
      </c>
      <c r="V124" s="21">
        <f t="shared" si="9"/>
        <v>0</v>
      </c>
      <c r="W124" s="21">
        <f t="shared" si="7"/>
        <v>58859</v>
      </c>
      <c r="X124" s="20">
        <v>58859</v>
      </c>
      <c r="Y124" s="21">
        <f t="shared" si="8"/>
        <v>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0</v>
      </c>
      <c r="D125" s="20">
        <v>0</v>
      </c>
      <c r="E125" s="20">
        <v>0</v>
      </c>
      <c r="F125" s="20">
        <v>0</v>
      </c>
      <c r="G125" s="20">
        <v>0</v>
      </c>
      <c r="H125" s="20">
        <v>0</v>
      </c>
      <c r="I125" s="20">
        <v>0</v>
      </c>
      <c r="J125" s="20">
        <v>0</v>
      </c>
      <c r="K125" s="20">
        <v>0</v>
      </c>
      <c r="L125" s="20">
        <v>0</v>
      </c>
      <c r="M125" s="20"/>
      <c r="N125" s="20"/>
      <c r="O125" s="21"/>
      <c r="P125" s="21"/>
      <c r="Q125" s="20">
        <v>0</v>
      </c>
      <c r="R125" s="20"/>
      <c r="S125" s="20">
        <v>58859</v>
      </c>
      <c r="T125" s="20"/>
      <c r="U125" s="20">
        <f t="shared" si="11"/>
        <v>58859</v>
      </c>
      <c r="V125" s="21">
        <f t="shared" si="9"/>
        <v>0</v>
      </c>
      <c r="W125" s="21">
        <f t="shared" si="7"/>
        <v>58859</v>
      </c>
      <c r="X125" s="20">
        <v>58859</v>
      </c>
      <c r="Y125" s="21">
        <f t="shared" si="8"/>
        <v>0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0</v>
      </c>
      <c r="D126" s="20">
        <v>0</v>
      </c>
      <c r="E126" s="20">
        <v>0</v>
      </c>
      <c r="F126" s="20">
        <v>0</v>
      </c>
      <c r="G126" s="20">
        <v>0</v>
      </c>
      <c r="H126" s="20">
        <v>0</v>
      </c>
      <c r="I126" s="20">
        <v>0</v>
      </c>
      <c r="J126" s="20">
        <v>0</v>
      </c>
      <c r="K126" s="20">
        <v>0</v>
      </c>
      <c r="L126" s="20">
        <v>0</v>
      </c>
      <c r="M126" s="20"/>
      <c r="N126" s="20"/>
      <c r="O126" s="21"/>
      <c r="P126" s="21"/>
      <c r="Q126" s="20">
        <v>0</v>
      </c>
      <c r="R126" s="20"/>
      <c r="S126" s="20">
        <v>58859</v>
      </c>
      <c r="T126" s="20"/>
      <c r="U126" s="20">
        <f t="shared" si="11"/>
        <v>58859</v>
      </c>
      <c r="V126" s="21">
        <f t="shared" si="9"/>
        <v>0</v>
      </c>
      <c r="W126" s="21">
        <f t="shared" si="7"/>
        <v>58859</v>
      </c>
      <c r="X126" s="20">
        <v>58859</v>
      </c>
      <c r="Y126" s="21">
        <f t="shared" si="8"/>
        <v>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0</v>
      </c>
      <c r="D127" s="20">
        <v>0</v>
      </c>
      <c r="E127" s="20">
        <v>0</v>
      </c>
      <c r="F127" s="20">
        <v>0</v>
      </c>
      <c r="G127" s="20">
        <v>0</v>
      </c>
      <c r="H127" s="20">
        <v>0</v>
      </c>
      <c r="I127" s="20">
        <v>0</v>
      </c>
      <c r="J127" s="20">
        <v>0</v>
      </c>
      <c r="K127" s="20">
        <v>0</v>
      </c>
      <c r="L127" s="20">
        <v>0</v>
      </c>
      <c r="M127" s="20"/>
      <c r="N127" s="20"/>
      <c r="O127" s="21"/>
      <c r="P127" s="21"/>
      <c r="Q127" s="20">
        <v>0</v>
      </c>
      <c r="R127" s="20"/>
      <c r="S127" s="20">
        <v>59734</v>
      </c>
      <c r="T127" s="20"/>
      <c r="U127" s="20">
        <f t="shared" si="11"/>
        <v>59734</v>
      </c>
      <c r="V127" s="21">
        <f t="shared" si="9"/>
        <v>0</v>
      </c>
      <c r="W127" s="21">
        <f t="shared" si="7"/>
        <v>59734</v>
      </c>
      <c r="X127" s="20">
        <v>58859</v>
      </c>
      <c r="Y127" s="21">
        <f t="shared" si="8"/>
        <v>875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0</v>
      </c>
      <c r="D128" s="20">
        <v>0</v>
      </c>
      <c r="E128" s="20">
        <v>0</v>
      </c>
      <c r="F128" s="20">
        <v>0</v>
      </c>
      <c r="G128" s="20">
        <v>0</v>
      </c>
      <c r="H128" s="20">
        <v>0</v>
      </c>
      <c r="I128" s="20">
        <v>0</v>
      </c>
      <c r="J128" s="20">
        <v>0</v>
      </c>
      <c r="K128" s="20">
        <v>0</v>
      </c>
      <c r="L128" s="20">
        <v>0</v>
      </c>
      <c r="M128" s="20"/>
      <c r="N128" s="20">
        <v>12288</v>
      </c>
      <c r="O128" s="21"/>
      <c r="P128" s="21"/>
      <c r="Q128" s="20">
        <v>0</v>
      </c>
      <c r="R128" s="20"/>
      <c r="S128" s="20">
        <v>59734</v>
      </c>
      <c r="T128" s="20"/>
      <c r="U128" s="20">
        <f t="shared" si="11"/>
        <v>72022</v>
      </c>
      <c r="V128" s="21">
        <f t="shared" si="9"/>
        <v>875</v>
      </c>
      <c r="W128" s="21">
        <f t="shared" si="7"/>
        <v>72897</v>
      </c>
      <c r="X128" s="20">
        <v>58859</v>
      </c>
      <c r="Y128" s="21">
        <f t="shared" si="8"/>
        <v>14038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0</v>
      </c>
      <c r="D129" s="20">
        <v>0</v>
      </c>
      <c r="E129" s="20">
        <v>0</v>
      </c>
      <c r="F129" s="20">
        <v>0</v>
      </c>
      <c r="G129" s="20">
        <v>0</v>
      </c>
      <c r="H129" s="20">
        <v>0</v>
      </c>
      <c r="I129" s="20">
        <v>0</v>
      </c>
      <c r="J129" s="20">
        <v>0</v>
      </c>
      <c r="K129" s="20">
        <v>0</v>
      </c>
      <c r="L129" s="20">
        <v>0</v>
      </c>
      <c r="M129" s="20"/>
      <c r="N129" s="20"/>
      <c r="O129" s="21"/>
      <c r="P129" s="21"/>
      <c r="Q129" s="20">
        <v>0</v>
      </c>
      <c r="R129" s="20"/>
      <c r="S129" s="20">
        <v>59734</v>
      </c>
      <c r="T129" s="20"/>
      <c r="U129" s="20">
        <f t="shared" si="11"/>
        <v>59734</v>
      </c>
      <c r="V129" s="21">
        <f t="shared" si="9"/>
        <v>14038</v>
      </c>
      <c r="W129" s="21">
        <f t="shared" si="7"/>
        <v>73772</v>
      </c>
      <c r="X129" s="20">
        <v>59734</v>
      </c>
      <c r="Y129" s="21">
        <f t="shared" si="8"/>
        <v>14038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0</v>
      </c>
      <c r="D130" s="20">
        <v>0</v>
      </c>
      <c r="E130" s="20">
        <v>0</v>
      </c>
      <c r="F130" s="20">
        <v>0</v>
      </c>
      <c r="G130" s="20">
        <v>0</v>
      </c>
      <c r="H130" s="20">
        <v>0</v>
      </c>
      <c r="I130" s="20">
        <v>0</v>
      </c>
      <c r="J130" s="20">
        <v>0</v>
      </c>
      <c r="K130" s="20">
        <v>0</v>
      </c>
      <c r="L130" s="20">
        <v>0</v>
      </c>
      <c r="M130" s="20"/>
      <c r="N130" s="20"/>
      <c r="O130" s="21"/>
      <c r="P130" s="21"/>
      <c r="Q130" s="20">
        <v>0</v>
      </c>
      <c r="R130" s="20"/>
      <c r="S130" s="20">
        <v>59734</v>
      </c>
      <c r="T130" s="20"/>
      <c r="U130" s="20">
        <f t="shared" ref="U130:U161" si="12">G130+L130+M130+R130+S130+N130+Q130+T130</f>
        <v>59734</v>
      </c>
      <c r="V130" s="21">
        <f t="shared" si="9"/>
        <v>14038</v>
      </c>
      <c r="W130" s="21">
        <f t="shared" si="7"/>
        <v>73772</v>
      </c>
      <c r="X130" s="20">
        <v>73772</v>
      </c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0</v>
      </c>
      <c r="I131" s="20">
        <v>0</v>
      </c>
      <c r="J131" s="20">
        <v>0</v>
      </c>
      <c r="K131" s="20">
        <v>0</v>
      </c>
      <c r="L131" s="20">
        <v>0</v>
      </c>
      <c r="M131" s="20"/>
      <c r="N131" s="20"/>
      <c r="O131" s="21"/>
      <c r="P131" s="21"/>
      <c r="Q131" s="20">
        <v>0</v>
      </c>
      <c r="R131" s="20"/>
      <c r="S131" s="20">
        <v>59734</v>
      </c>
      <c r="T131" s="20"/>
      <c r="U131" s="20">
        <f t="shared" si="12"/>
        <v>59734</v>
      </c>
      <c r="V131" s="21">
        <f t="shared" si="9"/>
        <v>0</v>
      </c>
      <c r="W131" s="21">
        <f t="shared" si="7"/>
        <v>59734</v>
      </c>
      <c r="X131" s="20">
        <v>59734</v>
      </c>
      <c r="Y131" s="21">
        <f t="shared" si="8"/>
        <v>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0</v>
      </c>
      <c r="I132" s="20">
        <v>0</v>
      </c>
      <c r="J132" s="20">
        <v>0</v>
      </c>
      <c r="K132" s="20">
        <v>0</v>
      </c>
      <c r="L132" s="20">
        <v>0</v>
      </c>
      <c r="M132" s="20"/>
      <c r="N132" s="20"/>
      <c r="O132" s="21"/>
      <c r="P132" s="21"/>
      <c r="Q132" s="20">
        <v>0</v>
      </c>
      <c r="R132" s="20"/>
      <c r="S132" s="20">
        <v>59734</v>
      </c>
      <c r="T132" s="20"/>
      <c r="U132" s="20">
        <f t="shared" si="12"/>
        <v>59734</v>
      </c>
      <c r="V132" s="21">
        <f t="shared" si="9"/>
        <v>0</v>
      </c>
      <c r="W132" s="21">
        <f t="shared" si="7"/>
        <v>59734</v>
      </c>
      <c r="X132" s="20">
        <v>59734</v>
      </c>
      <c r="Y132" s="21">
        <f t="shared" si="8"/>
        <v>0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0">
        <v>0</v>
      </c>
      <c r="K133" s="20">
        <v>0</v>
      </c>
      <c r="L133" s="20">
        <v>0</v>
      </c>
      <c r="M133" s="20"/>
      <c r="N133" s="20"/>
      <c r="O133" s="21"/>
      <c r="P133" s="21"/>
      <c r="Q133" s="20">
        <v>0</v>
      </c>
      <c r="R133" s="20"/>
      <c r="S133" s="20">
        <v>59734</v>
      </c>
      <c r="T133" s="20"/>
      <c r="U133" s="20">
        <f t="shared" si="12"/>
        <v>59734</v>
      </c>
      <c r="V133" s="21">
        <f t="shared" si="9"/>
        <v>0</v>
      </c>
      <c r="W133" s="21">
        <f t="shared" si="7"/>
        <v>59734</v>
      </c>
      <c r="X133" s="20">
        <v>59734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0</v>
      </c>
      <c r="D134" s="20">
        <v>0</v>
      </c>
      <c r="E134" s="20">
        <v>0</v>
      </c>
      <c r="F134" s="20">
        <v>0</v>
      </c>
      <c r="G134" s="20">
        <v>0</v>
      </c>
      <c r="H134" s="20">
        <v>0</v>
      </c>
      <c r="I134" s="20">
        <v>0</v>
      </c>
      <c r="J134" s="20">
        <v>0</v>
      </c>
      <c r="K134" s="20">
        <v>0</v>
      </c>
      <c r="L134" s="20">
        <v>0</v>
      </c>
      <c r="M134" s="20"/>
      <c r="N134" s="20"/>
      <c r="O134" s="21"/>
      <c r="P134" s="21"/>
      <c r="Q134" s="20">
        <v>0</v>
      </c>
      <c r="R134" s="20"/>
      <c r="S134" s="20">
        <v>59734</v>
      </c>
      <c r="T134" s="20"/>
      <c r="U134" s="20">
        <f t="shared" si="12"/>
        <v>59734</v>
      </c>
      <c r="V134" s="21">
        <f t="shared" si="9"/>
        <v>0</v>
      </c>
      <c r="W134" s="21">
        <f t="shared" si="7"/>
        <v>59734</v>
      </c>
      <c r="X134" s="20">
        <v>59734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0</v>
      </c>
      <c r="D135" s="20">
        <v>0</v>
      </c>
      <c r="E135" s="20">
        <v>0</v>
      </c>
      <c r="F135" s="20">
        <v>0</v>
      </c>
      <c r="G135" s="20">
        <v>0</v>
      </c>
      <c r="H135" s="20">
        <v>0</v>
      </c>
      <c r="I135" s="20">
        <v>0</v>
      </c>
      <c r="J135" s="20">
        <v>0</v>
      </c>
      <c r="K135" s="20">
        <v>0</v>
      </c>
      <c r="L135" s="20">
        <v>0</v>
      </c>
      <c r="M135" s="20"/>
      <c r="N135" s="20"/>
      <c r="O135" s="21"/>
      <c r="P135" s="21"/>
      <c r="Q135" s="20">
        <v>0</v>
      </c>
      <c r="R135" s="20"/>
      <c r="S135" s="20">
        <v>59734</v>
      </c>
      <c r="T135" s="20"/>
      <c r="U135" s="20">
        <f t="shared" si="12"/>
        <v>59734</v>
      </c>
      <c r="V135" s="21">
        <f t="shared" si="9"/>
        <v>0</v>
      </c>
      <c r="W135" s="21">
        <f t="shared" si="7"/>
        <v>59734</v>
      </c>
      <c r="X135" s="20">
        <v>59734</v>
      </c>
      <c r="Y135" s="21">
        <f t="shared" si="8"/>
        <v>0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0</v>
      </c>
      <c r="D136" s="20">
        <v>0</v>
      </c>
      <c r="E136" s="20">
        <v>0</v>
      </c>
      <c r="F136" s="20">
        <v>0</v>
      </c>
      <c r="G136" s="20">
        <v>0</v>
      </c>
      <c r="H136" s="20">
        <v>0</v>
      </c>
      <c r="I136" s="20">
        <v>0</v>
      </c>
      <c r="J136" s="20">
        <v>0</v>
      </c>
      <c r="K136" s="20">
        <v>0</v>
      </c>
      <c r="L136" s="20">
        <v>0</v>
      </c>
      <c r="M136" s="20"/>
      <c r="N136" s="20"/>
      <c r="O136" s="21"/>
      <c r="P136" s="21"/>
      <c r="Q136" s="20">
        <v>0</v>
      </c>
      <c r="R136" s="20"/>
      <c r="S136" s="20">
        <v>59734</v>
      </c>
      <c r="T136" s="20"/>
      <c r="U136" s="20">
        <f t="shared" si="12"/>
        <v>59734</v>
      </c>
      <c r="V136" s="21">
        <f t="shared" si="9"/>
        <v>0</v>
      </c>
      <c r="W136" s="21">
        <f t="shared" ref="W136:W186" si="13">U136+V136</f>
        <v>59734</v>
      </c>
      <c r="X136" s="20">
        <v>59734</v>
      </c>
      <c r="Y136" s="21">
        <f t="shared" ref="Y136:Y186" si="14">W136-X136</f>
        <v>0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0</v>
      </c>
      <c r="D137" s="20">
        <v>0</v>
      </c>
      <c r="E137" s="20">
        <v>0</v>
      </c>
      <c r="F137" s="20">
        <v>0</v>
      </c>
      <c r="G137" s="20">
        <v>0</v>
      </c>
      <c r="H137" s="20">
        <v>0</v>
      </c>
      <c r="I137" s="20">
        <v>0</v>
      </c>
      <c r="J137" s="20">
        <v>0</v>
      </c>
      <c r="K137" s="20">
        <v>0</v>
      </c>
      <c r="L137" s="20">
        <v>0</v>
      </c>
      <c r="M137" s="20"/>
      <c r="N137" s="20"/>
      <c r="O137" s="21"/>
      <c r="P137" s="21"/>
      <c r="Q137" s="20">
        <v>0</v>
      </c>
      <c r="R137" s="20"/>
      <c r="S137" s="20">
        <v>59734</v>
      </c>
      <c r="T137" s="20"/>
      <c r="U137" s="20">
        <f t="shared" si="12"/>
        <v>59734</v>
      </c>
      <c r="V137" s="21">
        <f t="shared" ref="V137:V186" si="15">Y136</f>
        <v>0</v>
      </c>
      <c r="W137" s="21">
        <f t="shared" si="13"/>
        <v>59734</v>
      </c>
      <c r="X137" s="20">
        <v>59734</v>
      </c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0</v>
      </c>
      <c r="D138" s="20">
        <v>0</v>
      </c>
      <c r="E138" s="20">
        <v>0</v>
      </c>
      <c r="F138" s="20">
        <v>0</v>
      </c>
      <c r="G138" s="20">
        <v>0</v>
      </c>
      <c r="H138" s="20">
        <v>0</v>
      </c>
      <c r="I138" s="20">
        <v>0</v>
      </c>
      <c r="J138" s="20">
        <v>0</v>
      </c>
      <c r="K138" s="20">
        <v>0</v>
      </c>
      <c r="L138" s="20">
        <v>0</v>
      </c>
      <c r="M138" s="20"/>
      <c r="N138" s="20">
        <v>20000</v>
      </c>
      <c r="O138" s="21"/>
      <c r="P138" s="21"/>
      <c r="Q138" s="20">
        <v>0</v>
      </c>
      <c r="R138" s="20"/>
      <c r="S138" s="20">
        <v>59734</v>
      </c>
      <c r="T138" s="20"/>
      <c r="U138" s="20">
        <f t="shared" si="12"/>
        <v>79734</v>
      </c>
      <c r="V138" s="21">
        <f t="shared" si="15"/>
        <v>0</v>
      </c>
      <c r="W138" s="21">
        <f t="shared" si="13"/>
        <v>79734</v>
      </c>
      <c r="X138" s="20">
        <v>59734</v>
      </c>
      <c r="Y138" s="21">
        <f t="shared" si="14"/>
        <v>20000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0</v>
      </c>
      <c r="D139" s="20">
        <v>0</v>
      </c>
      <c r="E139" s="20">
        <v>0</v>
      </c>
      <c r="F139" s="20">
        <v>0</v>
      </c>
      <c r="G139" s="20">
        <v>0</v>
      </c>
      <c r="H139" s="20">
        <v>0</v>
      </c>
      <c r="I139" s="20">
        <v>0</v>
      </c>
      <c r="J139" s="20">
        <v>0</v>
      </c>
      <c r="K139" s="20">
        <v>0</v>
      </c>
      <c r="L139" s="20">
        <v>0</v>
      </c>
      <c r="M139" s="20"/>
      <c r="N139" s="20">
        <v>5000</v>
      </c>
      <c r="O139" s="21"/>
      <c r="P139" s="21"/>
      <c r="Q139" s="20">
        <v>0</v>
      </c>
      <c r="R139" s="20"/>
      <c r="S139" s="20">
        <v>61536</v>
      </c>
      <c r="T139" s="20"/>
      <c r="U139" s="20">
        <f t="shared" si="12"/>
        <v>66536</v>
      </c>
      <c r="V139" s="21">
        <f t="shared" si="15"/>
        <v>20000</v>
      </c>
      <c r="W139" s="21">
        <f t="shared" si="13"/>
        <v>86536</v>
      </c>
      <c r="X139" s="20">
        <v>79734</v>
      </c>
      <c r="Y139" s="21">
        <f t="shared" si="14"/>
        <v>6802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0</v>
      </c>
      <c r="D140" s="20">
        <v>0</v>
      </c>
      <c r="E140" s="20">
        <v>0</v>
      </c>
      <c r="F140" s="20">
        <v>0</v>
      </c>
      <c r="G140" s="20">
        <v>0</v>
      </c>
      <c r="H140" s="20">
        <v>0</v>
      </c>
      <c r="I140" s="20">
        <v>0</v>
      </c>
      <c r="J140" s="20">
        <v>0</v>
      </c>
      <c r="K140" s="20">
        <v>0</v>
      </c>
      <c r="L140" s="20">
        <v>0</v>
      </c>
      <c r="M140" s="20"/>
      <c r="N140" s="20">
        <v>5000</v>
      </c>
      <c r="O140" s="21"/>
      <c r="P140" s="21"/>
      <c r="Q140" s="20">
        <v>0</v>
      </c>
      <c r="R140" s="20"/>
      <c r="S140" s="20">
        <v>61536</v>
      </c>
      <c r="T140" s="20"/>
      <c r="U140" s="20">
        <f t="shared" si="12"/>
        <v>66536</v>
      </c>
      <c r="V140" s="21">
        <f t="shared" si="15"/>
        <v>6802</v>
      </c>
      <c r="W140" s="21">
        <f t="shared" si="13"/>
        <v>73338</v>
      </c>
      <c r="X140" s="20">
        <v>66536</v>
      </c>
      <c r="Y140" s="21">
        <f t="shared" si="14"/>
        <v>6802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0</v>
      </c>
      <c r="D141" s="20">
        <v>0</v>
      </c>
      <c r="E141" s="20">
        <v>0</v>
      </c>
      <c r="F141" s="20">
        <v>0</v>
      </c>
      <c r="G141" s="20">
        <v>0</v>
      </c>
      <c r="H141" s="20">
        <v>0</v>
      </c>
      <c r="I141" s="20">
        <v>0</v>
      </c>
      <c r="J141" s="20">
        <v>0</v>
      </c>
      <c r="K141" s="20">
        <v>0</v>
      </c>
      <c r="L141" s="20">
        <v>0</v>
      </c>
      <c r="M141" s="20"/>
      <c r="N141" s="20">
        <v>5000</v>
      </c>
      <c r="O141" s="21"/>
      <c r="P141" s="21"/>
      <c r="Q141" s="20">
        <v>0</v>
      </c>
      <c r="R141" s="20"/>
      <c r="S141" s="20">
        <v>61536</v>
      </c>
      <c r="T141" s="20"/>
      <c r="U141" s="20">
        <f t="shared" si="12"/>
        <v>66536</v>
      </c>
      <c r="V141" s="21">
        <f t="shared" si="15"/>
        <v>6802</v>
      </c>
      <c r="W141" s="21">
        <f t="shared" si="13"/>
        <v>73338</v>
      </c>
      <c r="X141" s="20">
        <v>73338</v>
      </c>
      <c r="Y141" s="21">
        <f t="shared" si="14"/>
        <v>0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/>
      <c r="N142" s="20">
        <v>5000</v>
      </c>
      <c r="O142" s="21"/>
      <c r="P142" s="21"/>
      <c r="Q142" s="20">
        <v>0</v>
      </c>
      <c r="R142" s="20"/>
      <c r="S142" s="20">
        <v>61536</v>
      </c>
      <c r="T142" s="20"/>
      <c r="U142" s="20">
        <f t="shared" si="12"/>
        <v>66536</v>
      </c>
      <c r="V142" s="21">
        <f t="shared" si="15"/>
        <v>0</v>
      </c>
      <c r="W142" s="21">
        <f t="shared" si="13"/>
        <v>66536</v>
      </c>
      <c r="X142" s="20">
        <v>66536</v>
      </c>
      <c r="Y142" s="21">
        <f t="shared" si="14"/>
        <v>0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0</v>
      </c>
      <c r="D143" s="20">
        <v>0</v>
      </c>
      <c r="E143" s="20">
        <v>0</v>
      </c>
      <c r="F143" s="20">
        <v>0</v>
      </c>
      <c r="G143" s="20">
        <v>0</v>
      </c>
      <c r="H143" s="20">
        <v>0</v>
      </c>
      <c r="I143" s="20">
        <v>0</v>
      </c>
      <c r="J143" s="20">
        <v>0</v>
      </c>
      <c r="K143" s="20">
        <v>0</v>
      </c>
      <c r="L143" s="20">
        <v>0</v>
      </c>
      <c r="M143" s="20"/>
      <c r="N143" s="20">
        <v>10000</v>
      </c>
      <c r="O143" s="21"/>
      <c r="P143" s="21"/>
      <c r="Q143" s="20">
        <v>0</v>
      </c>
      <c r="R143" s="20"/>
      <c r="S143" s="20">
        <v>61536</v>
      </c>
      <c r="T143" s="20"/>
      <c r="U143" s="20">
        <f t="shared" si="12"/>
        <v>71536</v>
      </c>
      <c r="V143" s="21">
        <f t="shared" si="15"/>
        <v>0</v>
      </c>
      <c r="W143" s="21">
        <f t="shared" si="13"/>
        <v>71536</v>
      </c>
      <c r="X143" s="20">
        <v>71536</v>
      </c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0</v>
      </c>
      <c r="D144" s="20">
        <v>0</v>
      </c>
      <c r="E144" s="20">
        <v>0</v>
      </c>
      <c r="F144" s="20">
        <v>0</v>
      </c>
      <c r="G144" s="20">
        <v>0</v>
      </c>
      <c r="H144" s="20">
        <v>0</v>
      </c>
      <c r="I144" s="20">
        <v>0</v>
      </c>
      <c r="J144" s="20">
        <v>0</v>
      </c>
      <c r="K144" s="20">
        <v>0</v>
      </c>
      <c r="L144" s="20">
        <v>0</v>
      </c>
      <c r="M144" s="20"/>
      <c r="N144" s="20">
        <v>5000</v>
      </c>
      <c r="O144" s="21"/>
      <c r="P144" s="21"/>
      <c r="Q144" s="20">
        <v>0</v>
      </c>
      <c r="R144" s="20"/>
      <c r="S144" s="20">
        <v>61536</v>
      </c>
      <c r="T144" s="20"/>
      <c r="U144" s="20">
        <f t="shared" si="12"/>
        <v>66536</v>
      </c>
      <c r="V144" s="21">
        <f t="shared" si="15"/>
        <v>0</v>
      </c>
      <c r="W144" s="21">
        <f t="shared" si="13"/>
        <v>66536</v>
      </c>
      <c r="X144" s="20">
        <v>61536</v>
      </c>
      <c r="Y144" s="21">
        <f t="shared" si="14"/>
        <v>5000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0</v>
      </c>
      <c r="D145" s="20">
        <v>0</v>
      </c>
      <c r="E145" s="20">
        <v>0</v>
      </c>
      <c r="F145" s="20">
        <v>0</v>
      </c>
      <c r="G145" s="20">
        <v>0</v>
      </c>
      <c r="H145" s="20">
        <v>0</v>
      </c>
      <c r="I145" s="20">
        <v>0</v>
      </c>
      <c r="J145" s="20">
        <v>0</v>
      </c>
      <c r="K145" s="20">
        <v>0</v>
      </c>
      <c r="L145" s="20">
        <v>0</v>
      </c>
      <c r="M145" s="20"/>
      <c r="N145" s="20">
        <v>5000</v>
      </c>
      <c r="O145" s="21"/>
      <c r="P145" s="21"/>
      <c r="Q145" s="20">
        <v>0</v>
      </c>
      <c r="R145" s="20"/>
      <c r="S145" s="20">
        <v>61536</v>
      </c>
      <c r="T145" s="20"/>
      <c r="U145" s="20">
        <f t="shared" si="12"/>
        <v>66536</v>
      </c>
      <c r="V145" s="21">
        <f t="shared" si="15"/>
        <v>5000</v>
      </c>
      <c r="W145" s="21">
        <f t="shared" si="13"/>
        <v>71536</v>
      </c>
      <c r="X145" s="20">
        <v>66536</v>
      </c>
      <c r="Y145" s="21">
        <f t="shared" si="14"/>
        <v>5000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0</v>
      </c>
      <c r="D146" s="20">
        <v>0</v>
      </c>
      <c r="E146" s="20">
        <v>0</v>
      </c>
      <c r="F146" s="20">
        <v>0</v>
      </c>
      <c r="G146" s="20">
        <v>0</v>
      </c>
      <c r="H146" s="20">
        <v>0</v>
      </c>
      <c r="I146" s="20">
        <v>0</v>
      </c>
      <c r="J146" s="20">
        <v>0</v>
      </c>
      <c r="K146" s="20">
        <v>0</v>
      </c>
      <c r="L146" s="20">
        <v>0</v>
      </c>
      <c r="M146" s="20"/>
      <c r="N146" s="20">
        <v>5000</v>
      </c>
      <c r="O146" s="21"/>
      <c r="P146" s="21"/>
      <c r="Q146" s="20">
        <v>0</v>
      </c>
      <c r="R146" s="20"/>
      <c r="S146" s="20">
        <v>61536</v>
      </c>
      <c r="T146" s="20"/>
      <c r="U146" s="20">
        <f t="shared" si="12"/>
        <v>66536</v>
      </c>
      <c r="V146" s="21">
        <f t="shared" si="15"/>
        <v>5000</v>
      </c>
      <c r="W146" s="21">
        <f t="shared" si="13"/>
        <v>71536</v>
      </c>
      <c r="X146" s="20">
        <v>71536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0</v>
      </c>
      <c r="D147" s="20">
        <v>0</v>
      </c>
      <c r="E147" s="20">
        <v>0</v>
      </c>
      <c r="F147" s="20">
        <v>0</v>
      </c>
      <c r="G147" s="20">
        <v>0</v>
      </c>
      <c r="H147" s="20">
        <v>0</v>
      </c>
      <c r="I147" s="20">
        <v>0</v>
      </c>
      <c r="J147" s="20">
        <v>0</v>
      </c>
      <c r="K147" s="20">
        <v>0</v>
      </c>
      <c r="L147" s="20">
        <v>0</v>
      </c>
      <c r="M147" s="20"/>
      <c r="N147" s="20">
        <v>5000</v>
      </c>
      <c r="O147" s="21"/>
      <c r="P147" s="21"/>
      <c r="Q147" s="20">
        <v>0</v>
      </c>
      <c r="R147" s="20"/>
      <c r="S147" s="20">
        <v>61536</v>
      </c>
      <c r="T147" s="20"/>
      <c r="U147" s="20">
        <f t="shared" si="12"/>
        <v>66536</v>
      </c>
      <c r="V147" s="21">
        <f t="shared" si="15"/>
        <v>0</v>
      </c>
      <c r="W147" s="21">
        <f t="shared" si="13"/>
        <v>66536</v>
      </c>
      <c r="X147" s="20">
        <v>66536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0</v>
      </c>
      <c r="D148" s="20">
        <v>0</v>
      </c>
      <c r="E148" s="20">
        <v>0</v>
      </c>
      <c r="F148" s="20">
        <v>0</v>
      </c>
      <c r="G148" s="20">
        <v>0</v>
      </c>
      <c r="H148" s="20">
        <v>0</v>
      </c>
      <c r="I148" s="20">
        <v>0</v>
      </c>
      <c r="J148" s="20">
        <v>0</v>
      </c>
      <c r="K148" s="20">
        <v>0</v>
      </c>
      <c r="L148" s="20">
        <v>0</v>
      </c>
      <c r="M148" s="20"/>
      <c r="N148" s="20">
        <v>5000</v>
      </c>
      <c r="O148" s="21"/>
      <c r="P148" s="21"/>
      <c r="Q148" s="20">
        <v>0</v>
      </c>
      <c r="R148" s="20"/>
      <c r="S148" s="20">
        <v>61536</v>
      </c>
      <c r="T148" s="20"/>
      <c r="U148" s="20">
        <f t="shared" si="12"/>
        <v>66536</v>
      </c>
      <c r="V148" s="21">
        <f t="shared" si="15"/>
        <v>0</v>
      </c>
      <c r="W148" s="21">
        <f t="shared" si="13"/>
        <v>66536</v>
      </c>
      <c r="X148" s="20">
        <v>66536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0</v>
      </c>
      <c r="D149" s="20">
        <v>0</v>
      </c>
      <c r="E149" s="20">
        <v>0</v>
      </c>
      <c r="F149" s="20">
        <v>0</v>
      </c>
      <c r="G149" s="20">
        <v>0</v>
      </c>
      <c r="H149" s="20">
        <v>0</v>
      </c>
      <c r="I149" s="20">
        <v>0</v>
      </c>
      <c r="J149" s="20">
        <v>0</v>
      </c>
      <c r="K149" s="20">
        <v>0</v>
      </c>
      <c r="L149" s="20">
        <v>0</v>
      </c>
      <c r="M149" s="20"/>
      <c r="N149" s="20">
        <v>5000</v>
      </c>
      <c r="O149" s="21"/>
      <c r="P149" s="21"/>
      <c r="Q149" s="20">
        <v>0</v>
      </c>
      <c r="R149" s="20"/>
      <c r="S149" s="20">
        <v>61536</v>
      </c>
      <c r="T149" s="20"/>
      <c r="U149" s="20">
        <f t="shared" si="12"/>
        <v>66536</v>
      </c>
      <c r="V149" s="21">
        <f t="shared" si="15"/>
        <v>0</v>
      </c>
      <c r="W149" s="21">
        <f t="shared" si="13"/>
        <v>66536</v>
      </c>
      <c r="X149" s="20">
        <v>66536</v>
      </c>
      <c r="Y149" s="21">
        <f t="shared" si="14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0</v>
      </c>
      <c r="D150" s="20">
        <v>0</v>
      </c>
      <c r="E150" s="20">
        <v>0</v>
      </c>
      <c r="F150" s="20">
        <v>0</v>
      </c>
      <c r="G150" s="20">
        <v>0</v>
      </c>
      <c r="H150" s="20">
        <v>0</v>
      </c>
      <c r="I150" s="20">
        <v>0</v>
      </c>
      <c r="J150" s="20">
        <v>0</v>
      </c>
      <c r="K150" s="20">
        <v>0</v>
      </c>
      <c r="L150" s="20">
        <v>0</v>
      </c>
      <c r="M150" s="20"/>
      <c r="N150" s="20">
        <v>7000</v>
      </c>
      <c r="O150" s="21"/>
      <c r="P150" s="21"/>
      <c r="Q150" s="20">
        <v>0</v>
      </c>
      <c r="R150" s="20"/>
      <c r="S150" s="20">
        <v>61536</v>
      </c>
      <c r="T150" s="20"/>
      <c r="U150" s="20">
        <f t="shared" si="12"/>
        <v>68536</v>
      </c>
      <c r="V150" s="21">
        <f t="shared" si="15"/>
        <v>0</v>
      </c>
      <c r="W150" s="21">
        <f t="shared" si="13"/>
        <v>68536</v>
      </c>
      <c r="X150" s="20">
        <v>66536</v>
      </c>
      <c r="Y150" s="21">
        <f t="shared" si="14"/>
        <v>2000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0</v>
      </c>
      <c r="D151" s="20">
        <v>0</v>
      </c>
      <c r="E151" s="20">
        <v>0</v>
      </c>
      <c r="F151" s="20">
        <v>0</v>
      </c>
      <c r="G151" s="20">
        <v>0</v>
      </c>
      <c r="H151" s="20">
        <v>0</v>
      </c>
      <c r="I151" s="20">
        <v>0</v>
      </c>
      <c r="J151" s="20">
        <v>0</v>
      </c>
      <c r="K151" s="20">
        <v>0</v>
      </c>
      <c r="L151" s="20">
        <v>0</v>
      </c>
      <c r="M151" s="20"/>
      <c r="N151" s="20">
        <v>7000</v>
      </c>
      <c r="O151" s="21"/>
      <c r="P151" s="21"/>
      <c r="Q151" s="20">
        <v>0</v>
      </c>
      <c r="R151" s="20"/>
      <c r="S151" s="20">
        <v>64395</v>
      </c>
      <c r="T151" s="20"/>
      <c r="U151" s="20">
        <f t="shared" si="12"/>
        <v>71395</v>
      </c>
      <c r="V151" s="21">
        <f t="shared" si="15"/>
        <v>2000</v>
      </c>
      <c r="W151" s="21">
        <f t="shared" si="13"/>
        <v>73395</v>
      </c>
      <c r="X151" s="20">
        <v>68536</v>
      </c>
      <c r="Y151" s="21">
        <f t="shared" si="14"/>
        <v>4859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0</v>
      </c>
      <c r="D152" s="20">
        <v>0</v>
      </c>
      <c r="E152" s="20">
        <v>0</v>
      </c>
      <c r="F152" s="20">
        <v>0</v>
      </c>
      <c r="G152" s="20">
        <v>0</v>
      </c>
      <c r="H152" s="20">
        <v>0</v>
      </c>
      <c r="I152" s="20">
        <v>0</v>
      </c>
      <c r="J152" s="20">
        <v>0</v>
      </c>
      <c r="K152" s="20">
        <v>0</v>
      </c>
      <c r="L152" s="20">
        <v>0</v>
      </c>
      <c r="M152" s="20"/>
      <c r="N152" s="20">
        <v>7000</v>
      </c>
      <c r="O152" s="21"/>
      <c r="P152" s="21"/>
      <c r="Q152" s="20">
        <v>0</v>
      </c>
      <c r="R152" s="20"/>
      <c r="S152" s="20">
        <v>64395</v>
      </c>
      <c r="T152" s="20"/>
      <c r="U152" s="20">
        <f t="shared" si="12"/>
        <v>71395</v>
      </c>
      <c r="V152" s="21">
        <f t="shared" si="15"/>
        <v>4859</v>
      </c>
      <c r="W152" s="21">
        <f t="shared" si="13"/>
        <v>76254</v>
      </c>
      <c r="X152" s="20">
        <v>73395</v>
      </c>
      <c r="Y152" s="21">
        <f t="shared" si="14"/>
        <v>2859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0</v>
      </c>
      <c r="D153" s="20">
        <v>0</v>
      </c>
      <c r="E153" s="20">
        <v>0</v>
      </c>
      <c r="F153" s="20">
        <v>0</v>
      </c>
      <c r="G153" s="20">
        <v>0</v>
      </c>
      <c r="H153" s="20">
        <v>0</v>
      </c>
      <c r="I153" s="20">
        <v>0</v>
      </c>
      <c r="J153" s="20">
        <v>0</v>
      </c>
      <c r="K153" s="20">
        <v>0</v>
      </c>
      <c r="L153" s="20">
        <v>0</v>
      </c>
      <c r="M153" s="20"/>
      <c r="N153" s="20">
        <v>7000</v>
      </c>
      <c r="O153" s="21"/>
      <c r="P153" s="21"/>
      <c r="Q153" s="20">
        <v>0</v>
      </c>
      <c r="R153" s="20"/>
      <c r="S153" s="20">
        <v>64395</v>
      </c>
      <c r="T153" s="20"/>
      <c r="U153" s="20">
        <f t="shared" si="12"/>
        <v>71395</v>
      </c>
      <c r="V153" s="21">
        <f t="shared" si="15"/>
        <v>2859</v>
      </c>
      <c r="W153" s="21">
        <f t="shared" si="13"/>
        <v>74254</v>
      </c>
      <c r="X153" s="20">
        <v>76254</v>
      </c>
      <c r="Y153" s="21">
        <f t="shared" si="14"/>
        <v>-2000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0</v>
      </c>
      <c r="D154" s="20">
        <v>0</v>
      </c>
      <c r="E154" s="20">
        <v>0</v>
      </c>
      <c r="F154" s="20">
        <v>0</v>
      </c>
      <c r="G154" s="20">
        <v>0</v>
      </c>
      <c r="H154" s="20">
        <v>0</v>
      </c>
      <c r="I154" s="20">
        <v>0</v>
      </c>
      <c r="J154" s="20">
        <v>0</v>
      </c>
      <c r="K154" s="20">
        <v>0</v>
      </c>
      <c r="L154" s="20">
        <v>0</v>
      </c>
      <c r="M154" s="20"/>
      <c r="N154" s="20">
        <v>7000</v>
      </c>
      <c r="O154" s="21"/>
      <c r="P154" s="21"/>
      <c r="Q154" s="20">
        <v>0</v>
      </c>
      <c r="R154" s="20"/>
      <c r="S154" s="20">
        <v>64395</v>
      </c>
      <c r="T154" s="20"/>
      <c r="U154" s="20">
        <f t="shared" si="12"/>
        <v>71395</v>
      </c>
      <c r="V154" s="21">
        <f t="shared" si="15"/>
        <v>-2000</v>
      </c>
      <c r="W154" s="21">
        <f t="shared" si="13"/>
        <v>69395</v>
      </c>
      <c r="X154" s="20">
        <v>69395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0</v>
      </c>
      <c r="D155" s="20">
        <v>0</v>
      </c>
      <c r="E155" s="20">
        <v>0</v>
      </c>
      <c r="F155" s="20">
        <v>0</v>
      </c>
      <c r="G155" s="20">
        <v>0</v>
      </c>
      <c r="H155" s="20">
        <v>0</v>
      </c>
      <c r="I155" s="20">
        <v>0</v>
      </c>
      <c r="J155" s="20">
        <v>0</v>
      </c>
      <c r="K155" s="20">
        <v>0</v>
      </c>
      <c r="L155" s="20">
        <v>0</v>
      </c>
      <c r="M155" s="20"/>
      <c r="N155" s="20">
        <v>7000</v>
      </c>
      <c r="O155" s="21"/>
      <c r="P155" s="21"/>
      <c r="Q155" s="20">
        <v>0</v>
      </c>
      <c r="R155" s="20"/>
      <c r="S155" s="20">
        <v>64395</v>
      </c>
      <c r="T155" s="20"/>
      <c r="U155" s="20">
        <f t="shared" si="12"/>
        <v>71395</v>
      </c>
      <c r="V155" s="21">
        <f t="shared" si="15"/>
        <v>0</v>
      </c>
      <c r="W155" s="21">
        <f t="shared" si="13"/>
        <v>71395</v>
      </c>
      <c r="X155" s="20">
        <v>69395</v>
      </c>
      <c r="Y155" s="21">
        <f t="shared" si="14"/>
        <v>2000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0</v>
      </c>
      <c r="D156" s="20">
        <v>0</v>
      </c>
      <c r="E156" s="20">
        <v>0</v>
      </c>
      <c r="F156" s="20">
        <v>0</v>
      </c>
      <c r="G156" s="20">
        <v>0</v>
      </c>
      <c r="H156" s="20">
        <v>0</v>
      </c>
      <c r="I156" s="20">
        <v>0</v>
      </c>
      <c r="J156" s="20">
        <v>0</v>
      </c>
      <c r="K156" s="20">
        <v>0</v>
      </c>
      <c r="L156" s="20">
        <v>0</v>
      </c>
      <c r="M156" s="20"/>
      <c r="N156" s="20">
        <v>7000</v>
      </c>
      <c r="O156" s="21"/>
      <c r="P156" s="21"/>
      <c r="Q156" s="20">
        <v>0</v>
      </c>
      <c r="R156" s="20"/>
      <c r="S156" s="20">
        <v>64395</v>
      </c>
      <c r="T156" s="20"/>
      <c r="U156" s="20">
        <f t="shared" si="12"/>
        <v>71395</v>
      </c>
      <c r="V156" s="21">
        <f t="shared" si="15"/>
        <v>2000</v>
      </c>
      <c r="W156" s="21">
        <f t="shared" si="13"/>
        <v>73395</v>
      </c>
      <c r="X156" s="20">
        <v>73395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0</v>
      </c>
      <c r="D157" s="20">
        <v>0</v>
      </c>
      <c r="E157" s="20">
        <v>0</v>
      </c>
      <c r="F157" s="20">
        <v>0</v>
      </c>
      <c r="G157" s="20">
        <v>0</v>
      </c>
      <c r="H157" s="20">
        <v>0</v>
      </c>
      <c r="I157" s="20">
        <v>0</v>
      </c>
      <c r="J157" s="20">
        <v>0</v>
      </c>
      <c r="K157" s="20">
        <v>0</v>
      </c>
      <c r="L157" s="20">
        <v>0</v>
      </c>
      <c r="M157" s="20"/>
      <c r="N157" s="20">
        <v>7000</v>
      </c>
      <c r="O157" s="21"/>
      <c r="P157" s="21"/>
      <c r="Q157" s="20">
        <v>0</v>
      </c>
      <c r="R157" s="20"/>
      <c r="S157" s="20">
        <v>64395</v>
      </c>
      <c r="T157" s="20"/>
      <c r="U157" s="20">
        <f t="shared" si="12"/>
        <v>71395</v>
      </c>
      <c r="V157" s="21">
        <f t="shared" si="15"/>
        <v>0</v>
      </c>
      <c r="W157" s="21">
        <f t="shared" si="13"/>
        <v>71395</v>
      </c>
      <c r="X157" s="20">
        <v>73395</v>
      </c>
      <c r="Y157" s="21">
        <f t="shared" si="14"/>
        <v>-2000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0</v>
      </c>
      <c r="D158" s="20">
        <v>0</v>
      </c>
      <c r="E158" s="20">
        <v>0</v>
      </c>
      <c r="F158" s="20">
        <v>0</v>
      </c>
      <c r="G158" s="20">
        <v>0</v>
      </c>
      <c r="H158" s="20">
        <v>0</v>
      </c>
      <c r="I158" s="20">
        <v>0</v>
      </c>
      <c r="J158" s="20">
        <v>0</v>
      </c>
      <c r="K158" s="20">
        <v>0</v>
      </c>
      <c r="L158" s="20">
        <v>0</v>
      </c>
      <c r="M158" s="20"/>
      <c r="N158" s="20">
        <v>7000</v>
      </c>
      <c r="O158" s="21"/>
      <c r="P158" s="21"/>
      <c r="Q158" s="20">
        <v>0</v>
      </c>
      <c r="R158" s="20"/>
      <c r="S158" s="20">
        <v>64395</v>
      </c>
      <c r="T158" s="20"/>
      <c r="U158" s="20">
        <f t="shared" si="12"/>
        <v>71395</v>
      </c>
      <c r="V158" s="21">
        <f t="shared" si="15"/>
        <v>-2000</v>
      </c>
      <c r="W158" s="21">
        <f t="shared" si="13"/>
        <v>69395</v>
      </c>
      <c r="X158" s="20">
        <v>71395</v>
      </c>
      <c r="Y158" s="21">
        <f t="shared" si="14"/>
        <v>-2000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0</v>
      </c>
      <c r="D159" s="20">
        <v>0</v>
      </c>
      <c r="E159" s="20">
        <v>0</v>
      </c>
      <c r="F159" s="20">
        <v>0</v>
      </c>
      <c r="G159" s="20">
        <v>0</v>
      </c>
      <c r="H159" s="20">
        <v>0</v>
      </c>
      <c r="I159" s="20">
        <v>0</v>
      </c>
      <c r="J159" s="20">
        <v>0</v>
      </c>
      <c r="K159" s="20">
        <v>0</v>
      </c>
      <c r="L159" s="20">
        <v>0</v>
      </c>
      <c r="M159" s="20"/>
      <c r="N159" s="20">
        <v>7000</v>
      </c>
      <c r="O159" s="21"/>
      <c r="P159" s="21"/>
      <c r="Q159" s="20">
        <v>0</v>
      </c>
      <c r="R159" s="20"/>
      <c r="S159" s="20">
        <v>64395</v>
      </c>
      <c r="T159" s="20"/>
      <c r="U159" s="20">
        <f t="shared" si="12"/>
        <v>71395</v>
      </c>
      <c r="V159" s="21">
        <f t="shared" si="15"/>
        <v>-2000</v>
      </c>
      <c r="W159" s="21">
        <f t="shared" si="13"/>
        <v>69395</v>
      </c>
      <c r="X159" s="20">
        <v>69395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0</v>
      </c>
      <c r="D160" s="20">
        <v>0</v>
      </c>
      <c r="E160" s="20">
        <v>0</v>
      </c>
      <c r="F160" s="20">
        <v>0</v>
      </c>
      <c r="G160" s="20">
        <v>0</v>
      </c>
      <c r="H160" s="20">
        <v>0</v>
      </c>
      <c r="I160" s="20">
        <v>0</v>
      </c>
      <c r="J160" s="20">
        <v>0</v>
      </c>
      <c r="K160" s="20">
        <v>0</v>
      </c>
      <c r="L160" s="20">
        <v>0</v>
      </c>
      <c r="M160" s="20"/>
      <c r="N160" s="20">
        <v>7000</v>
      </c>
      <c r="O160" s="21"/>
      <c r="P160" s="21"/>
      <c r="Q160" s="20">
        <v>0</v>
      </c>
      <c r="R160" s="20"/>
      <c r="S160" s="20">
        <v>64395</v>
      </c>
      <c r="T160" s="20"/>
      <c r="U160" s="20">
        <f t="shared" si="12"/>
        <v>71395</v>
      </c>
      <c r="V160" s="21">
        <f t="shared" si="15"/>
        <v>0</v>
      </c>
      <c r="W160" s="21">
        <f t="shared" si="13"/>
        <v>71395</v>
      </c>
      <c r="X160" s="20">
        <v>69395</v>
      </c>
      <c r="Y160" s="21">
        <f t="shared" si="14"/>
        <v>2000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0</v>
      </c>
      <c r="D161" s="20">
        <v>0</v>
      </c>
      <c r="E161" s="20">
        <v>0</v>
      </c>
      <c r="F161" s="20">
        <v>0</v>
      </c>
      <c r="G161" s="20">
        <v>0</v>
      </c>
      <c r="H161" s="20">
        <v>0</v>
      </c>
      <c r="I161" s="20">
        <v>0</v>
      </c>
      <c r="J161" s="20">
        <v>0</v>
      </c>
      <c r="K161" s="20">
        <v>0</v>
      </c>
      <c r="L161" s="20">
        <v>0</v>
      </c>
      <c r="M161" s="20"/>
      <c r="N161" s="20">
        <v>7000</v>
      </c>
      <c r="O161" s="21"/>
      <c r="P161" s="21"/>
      <c r="Q161" s="20">
        <v>0</v>
      </c>
      <c r="R161" s="20"/>
      <c r="S161" s="20">
        <v>64395</v>
      </c>
      <c r="T161" s="20"/>
      <c r="U161" s="20">
        <f t="shared" si="12"/>
        <v>71395</v>
      </c>
      <c r="V161" s="21">
        <f t="shared" si="15"/>
        <v>2000</v>
      </c>
      <c r="W161" s="21">
        <f t="shared" si="13"/>
        <v>73395</v>
      </c>
      <c r="X161" s="20">
        <v>71395</v>
      </c>
      <c r="Y161" s="21">
        <f t="shared" si="14"/>
        <v>2000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0</v>
      </c>
      <c r="D162" s="20">
        <v>0</v>
      </c>
      <c r="E162" s="20">
        <v>0</v>
      </c>
      <c r="F162" s="20">
        <v>0</v>
      </c>
      <c r="G162" s="20">
        <v>0</v>
      </c>
      <c r="H162" s="20">
        <v>0</v>
      </c>
      <c r="I162" s="20">
        <v>0</v>
      </c>
      <c r="J162" s="20">
        <v>0</v>
      </c>
      <c r="K162" s="20">
        <v>0</v>
      </c>
      <c r="L162" s="20">
        <v>0</v>
      </c>
      <c r="M162" s="20"/>
      <c r="N162" s="20">
        <v>7000</v>
      </c>
      <c r="O162" s="21"/>
      <c r="P162" s="21"/>
      <c r="Q162" s="20">
        <v>0</v>
      </c>
      <c r="R162" s="20"/>
      <c r="S162" s="20">
        <v>64395</v>
      </c>
      <c r="T162" s="20"/>
      <c r="U162" s="20">
        <f t="shared" ref="U162:U193" si="17">G162+L162+M162+R162+S162+N162+Q162+T162</f>
        <v>71395</v>
      </c>
      <c r="V162" s="21">
        <f t="shared" si="15"/>
        <v>2000</v>
      </c>
      <c r="W162" s="21">
        <f t="shared" si="13"/>
        <v>73395</v>
      </c>
      <c r="X162" s="20">
        <v>73395</v>
      </c>
      <c r="Y162" s="21">
        <f t="shared" si="14"/>
        <v>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0</v>
      </c>
      <c r="D163" s="20">
        <v>0</v>
      </c>
      <c r="E163" s="20">
        <v>0</v>
      </c>
      <c r="F163" s="20">
        <v>0</v>
      </c>
      <c r="G163" s="20">
        <v>0</v>
      </c>
      <c r="H163" s="20">
        <v>0</v>
      </c>
      <c r="I163" s="20">
        <v>0</v>
      </c>
      <c r="J163" s="20">
        <v>0</v>
      </c>
      <c r="K163" s="20">
        <v>0</v>
      </c>
      <c r="L163" s="20">
        <v>0</v>
      </c>
      <c r="M163" s="20"/>
      <c r="N163" s="20">
        <v>7000</v>
      </c>
      <c r="O163" s="21"/>
      <c r="P163" s="21"/>
      <c r="Q163" s="20">
        <v>0</v>
      </c>
      <c r="R163" s="20"/>
      <c r="S163" s="20">
        <v>74395</v>
      </c>
      <c r="T163" s="20"/>
      <c r="U163" s="20">
        <f t="shared" si="17"/>
        <v>81395</v>
      </c>
      <c r="V163" s="21">
        <f t="shared" si="15"/>
        <v>0</v>
      </c>
      <c r="W163" s="21">
        <f t="shared" si="13"/>
        <v>81395</v>
      </c>
      <c r="X163" s="20">
        <v>73395</v>
      </c>
      <c r="Y163" s="21">
        <f t="shared" si="14"/>
        <v>8000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0</v>
      </c>
      <c r="D164" s="20">
        <v>0</v>
      </c>
      <c r="E164" s="20">
        <v>0</v>
      </c>
      <c r="F164" s="20">
        <v>0</v>
      </c>
      <c r="G164" s="20">
        <v>0</v>
      </c>
      <c r="H164" s="20">
        <v>0</v>
      </c>
      <c r="I164" s="20">
        <v>0</v>
      </c>
      <c r="J164" s="20">
        <v>0</v>
      </c>
      <c r="K164" s="20">
        <v>0</v>
      </c>
      <c r="L164" s="20">
        <v>0</v>
      </c>
      <c r="M164" s="20"/>
      <c r="N164" s="20">
        <v>7000</v>
      </c>
      <c r="O164" s="21"/>
      <c r="P164" s="21"/>
      <c r="Q164" s="20">
        <v>0</v>
      </c>
      <c r="R164" s="20"/>
      <c r="S164" s="20">
        <v>74395</v>
      </c>
      <c r="T164" s="20"/>
      <c r="U164" s="20">
        <f t="shared" si="17"/>
        <v>81395</v>
      </c>
      <c r="V164" s="21">
        <f t="shared" si="15"/>
        <v>8000</v>
      </c>
      <c r="W164" s="21">
        <f t="shared" si="13"/>
        <v>89395</v>
      </c>
      <c r="X164" s="20">
        <v>81395</v>
      </c>
      <c r="Y164" s="21">
        <f t="shared" si="14"/>
        <v>8000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0</v>
      </c>
      <c r="D165" s="20">
        <v>0</v>
      </c>
      <c r="E165" s="20">
        <v>0</v>
      </c>
      <c r="F165" s="20">
        <v>0</v>
      </c>
      <c r="G165" s="20">
        <v>0</v>
      </c>
      <c r="H165" s="20">
        <v>0</v>
      </c>
      <c r="I165" s="20">
        <v>0</v>
      </c>
      <c r="J165" s="20">
        <v>0</v>
      </c>
      <c r="K165" s="20">
        <v>0</v>
      </c>
      <c r="L165" s="20">
        <v>0</v>
      </c>
      <c r="M165" s="20"/>
      <c r="N165" s="20">
        <v>7000</v>
      </c>
      <c r="O165" s="21"/>
      <c r="P165" s="21"/>
      <c r="Q165" s="20">
        <v>0</v>
      </c>
      <c r="R165" s="20"/>
      <c r="S165" s="20">
        <v>74395</v>
      </c>
      <c r="T165" s="20"/>
      <c r="U165" s="20">
        <f t="shared" si="17"/>
        <v>81395</v>
      </c>
      <c r="V165" s="21">
        <f t="shared" si="15"/>
        <v>8000</v>
      </c>
      <c r="W165" s="21">
        <f t="shared" si="13"/>
        <v>89395</v>
      </c>
      <c r="X165" s="20">
        <v>89395</v>
      </c>
      <c r="Y165" s="21">
        <f t="shared" si="14"/>
        <v>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/>
      <c r="N166" s="20">
        <v>7000</v>
      </c>
      <c r="O166" s="21"/>
      <c r="P166" s="21"/>
      <c r="Q166" s="20">
        <v>0</v>
      </c>
      <c r="R166" s="20"/>
      <c r="S166" s="20">
        <v>74395</v>
      </c>
      <c r="T166" s="20"/>
      <c r="U166" s="20">
        <f t="shared" si="17"/>
        <v>81395</v>
      </c>
      <c r="V166" s="21">
        <f t="shared" si="15"/>
        <v>0</v>
      </c>
      <c r="W166" s="21">
        <f t="shared" si="13"/>
        <v>81395</v>
      </c>
      <c r="X166" s="20">
        <v>89395</v>
      </c>
      <c r="Y166" s="21">
        <f t="shared" si="14"/>
        <v>-8000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0</v>
      </c>
      <c r="D167" s="20">
        <v>0</v>
      </c>
      <c r="E167" s="20">
        <v>0</v>
      </c>
      <c r="F167" s="20">
        <v>0</v>
      </c>
      <c r="G167" s="20">
        <v>0</v>
      </c>
      <c r="H167" s="20">
        <v>0</v>
      </c>
      <c r="I167" s="20">
        <v>0</v>
      </c>
      <c r="J167" s="20">
        <v>0</v>
      </c>
      <c r="K167" s="20">
        <v>0</v>
      </c>
      <c r="L167" s="20">
        <v>0</v>
      </c>
      <c r="M167" s="20"/>
      <c r="N167" s="20">
        <v>7000</v>
      </c>
      <c r="O167" s="21"/>
      <c r="P167" s="21"/>
      <c r="Q167" s="20">
        <v>0</v>
      </c>
      <c r="R167" s="20"/>
      <c r="S167" s="20">
        <v>74395</v>
      </c>
      <c r="T167" s="20"/>
      <c r="U167" s="20">
        <f t="shared" si="17"/>
        <v>81395</v>
      </c>
      <c r="V167" s="21">
        <f t="shared" si="15"/>
        <v>-8000</v>
      </c>
      <c r="W167" s="21">
        <f t="shared" si="13"/>
        <v>73395</v>
      </c>
      <c r="X167" s="20">
        <v>81395</v>
      </c>
      <c r="Y167" s="21">
        <f t="shared" si="14"/>
        <v>-8000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0</v>
      </c>
      <c r="D168" s="20">
        <v>0</v>
      </c>
      <c r="E168" s="20">
        <v>0</v>
      </c>
      <c r="F168" s="20">
        <v>0</v>
      </c>
      <c r="G168" s="20">
        <v>0</v>
      </c>
      <c r="H168" s="20">
        <v>0</v>
      </c>
      <c r="I168" s="20">
        <v>0</v>
      </c>
      <c r="J168" s="20">
        <v>0</v>
      </c>
      <c r="K168" s="20">
        <v>0</v>
      </c>
      <c r="L168" s="20">
        <v>0</v>
      </c>
      <c r="M168" s="20"/>
      <c r="N168" s="20">
        <v>7000</v>
      </c>
      <c r="O168" s="21"/>
      <c r="P168" s="21"/>
      <c r="Q168" s="20">
        <v>0</v>
      </c>
      <c r="R168" s="20"/>
      <c r="S168" s="20">
        <v>74395</v>
      </c>
      <c r="T168" s="20"/>
      <c r="U168" s="20">
        <f t="shared" si="17"/>
        <v>81395</v>
      </c>
      <c r="V168" s="21">
        <f t="shared" si="15"/>
        <v>-8000</v>
      </c>
      <c r="W168" s="21">
        <f t="shared" si="13"/>
        <v>73395</v>
      </c>
      <c r="X168" s="20">
        <v>73395</v>
      </c>
      <c r="Y168" s="21">
        <f t="shared" si="14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0</v>
      </c>
      <c r="D169" s="20">
        <v>0</v>
      </c>
      <c r="E169" s="20">
        <v>0</v>
      </c>
      <c r="F169" s="20">
        <v>0</v>
      </c>
      <c r="G169" s="20">
        <v>0</v>
      </c>
      <c r="H169" s="20">
        <v>0</v>
      </c>
      <c r="I169" s="20">
        <v>0</v>
      </c>
      <c r="J169" s="20">
        <v>0</v>
      </c>
      <c r="K169" s="20">
        <v>0</v>
      </c>
      <c r="L169" s="20">
        <v>0</v>
      </c>
      <c r="M169" s="20"/>
      <c r="N169" s="20">
        <v>7000</v>
      </c>
      <c r="O169" s="21"/>
      <c r="P169" s="21"/>
      <c r="Q169" s="20">
        <v>0</v>
      </c>
      <c r="R169" s="20"/>
      <c r="S169" s="20">
        <v>74395</v>
      </c>
      <c r="T169" s="20"/>
      <c r="U169" s="20">
        <f t="shared" si="17"/>
        <v>81395</v>
      </c>
      <c r="V169" s="21">
        <f t="shared" si="15"/>
        <v>0</v>
      </c>
      <c r="W169" s="21">
        <f t="shared" si="13"/>
        <v>81395</v>
      </c>
      <c r="X169" s="20">
        <v>81395</v>
      </c>
      <c r="Y169" s="21">
        <f t="shared" si="14"/>
        <v>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0</v>
      </c>
      <c r="D170" s="20">
        <v>0</v>
      </c>
      <c r="E170" s="20">
        <v>0</v>
      </c>
      <c r="F170" s="20">
        <v>0</v>
      </c>
      <c r="G170" s="20">
        <v>0</v>
      </c>
      <c r="H170" s="20">
        <v>0</v>
      </c>
      <c r="I170" s="20">
        <v>0</v>
      </c>
      <c r="J170" s="20">
        <v>0</v>
      </c>
      <c r="K170" s="20">
        <v>0</v>
      </c>
      <c r="L170" s="20">
        <v>0</v>
      </c>
      <c r="M170" s="20"/>
      <c r="N170" s="20">
        <v>7000</v>
      </c>
      <c r="O170" s="21"/>
      <c r="P170" s="21"/>
      <c r="Q170" s="20">
        <v>0</v>
      </c>
      <c r="R170" s="20"/>
      <c r="S170" s="20">
        <v>74395</v>
      </c>
      <c r="T170" s="20"/>
      <c r="U170" s="20">
        <f t="shared" si="17"/>
        <v>81395</v>
      </c>
      <c r="V170" s="21">
        <f t="shared" si="15"/>
        <v>0</v>
      </c>
      <c r="W170" s="21">
        <f t="shared" si="13"/>
        <v>81395</v>
      </c>
      <c r="X170" s="20">
        <v>81395</v>
      </c>
      <c r="Y170" s="21">
        <f t="shared" si="14"/>
        <v>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0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0">
        <v>0</v>
      </c>
      <c r="K171" s="20">
        <v>0</v>
      </c>
      <c r="L171" s="20">
        <v>0</v>
      </c>
      <c r="M171" s="20"/>
      <c r="N171" s="20">
        <v>7000</v>
      </c>
      <c r="O171" s="21"/>
      <c r="P171" s="21"/>
      <c r="Q171" s="20">
        <v>0</v>
      </c>
      <c r="R171" s="20"/>
      <c r="S171" s="20">
        <v>74395</v>
      </c>
      <c r="T171" s="20"/>
      <c r="U171" s="20">
        <f t="shared" si="17"/>
        <v>81395</v>
      </c>
      <c r="V171" s="21">
        <f t="shared" si="15"/>
        <v>0</v>
      </c>
      <c r="W171" s="21">
        <f t="shared" si="13"/>
        <v>81395</v>
      </c>
      <c r="X171" s="20">
        <v>81395</v>
      </c>
      <c r="Y171" s="21">
        <f t="shared" si="14"/>
        <v>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0</v>
      </c>
      <c r="D172" s="20">
        <v>0</v>
      </c>
      <c r="E172" s="20">
        <v>0</v>
      </c>
      <c r="F172" s="20">
        <v>0</v>
      </c>
      <c r="G172" s="20">
        <v>0</v>
      </c>
      <c r="H172" s="20">
        <v>0</v>
      </c>
      <c r="I172" s="20">
        <v>0</v>
      </c>
      <c r="J172" s="20">
        <v>0</v>
      </c>
      <c r="K172" s="20">
        <v>0</v>
      </c>
      <c r="L172" s="20">
        <v>0</v>
      </c>
      <c r="M172" s="20"/>
      <c r="N172" s="20">
        <v>7000</v>
      </c>
      <c r="O172" s="21"/>
      <c r="P172" s="21"/>
      <c r="Q172" s="20">
        <v>0</v>
      </c>
      <c r="R172" s="20"/>
      <c r="S172" s="20">
        <v>74395</v>
      </c>
      <c r="T172" s="20"/>
      <c r="U172" s="20">
        <f t="shared" si="17"/>
        <v>81395</v>
      </c>
      <c r="V172" s="21">
        <f t="shared" si="15"/>
        <v>0</v>
      </c>
      <c r="W172" s="21">
        <f t="shared" si="13"/>
        <v>81395</v>
      </c>
      <c r="X172" s="20">
        <v>81395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0">
        <v>0</v>
      </c>
      <c r="K173" s="20">
        <v>0</v>
      </c>
      <c r="L173" s="20">
        <v>0</v>
      </c>
      <c r="M173" s="20"/>
      <c r="N173" s="20">
        <v>7000</v>
      </c>
      <c r="O173" s="21"/>
      <c r="P173" s="21"/>
      <c r="Q173" s="20">
        <v>0</v>
      </c>
      <c r="R173" s="20"/>
      <c r="S173" s="20">
        <v>74395</v>
      </c>
      <c r="T173" s="20"/>
      <c r="U173" s="20">
        <f t="shared" si="17"/>
        <v>81395</v>
      </c>
      <c r="V173" s="21">
        <f t="shared" si="15"/>
        <v>0</v>
      </c>
      <c r="W173" s="21">
        <f t="shared" si="13"/>
        <v>81395</v>
      </c>
      <c r="X173" s="20">
        <v>81395</v>
      </c>
      <c r="Y173" s="21">
        <f t="shared" si="14"/>
        <v>0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0</v>
      </c>
      <c r="D174" s="20">
        <v>0</v>
      </c>
      <c r="E174" s="20">
        <v>0</v>
      </c>
      <c r="F174" s="20">
        <v>0</v>
      </c>
      <c r="G174" s="20">
        <v>0</v>
      </c>
      <c r="H174" s="20">
        <v>0</v>
      </c>
      <c r="I174" s="20">
        <v>0</v>
      </c>
      <c r="J174" s="20">
        <v>0</v>
      </c>
      <c r="K174" s="20">
        <v>0</v>
      </c>
      <c r="L174" s="20">
        <v>0</v>
      </c>
      <c r="M174" s="20"/>
      <c r="N174" s="20">
        <v>7000</v>
      </c>
      <c r="O174" s="21"/>
      <c r="P174" s="21"/>
      <c r="Q174" s="20">
        <v>0</v>
      </c>
      <c r="R174" s="20"/>
      <c r="S174" s="20">
        <v>74395</v>
      </c>
      <c r="T174" s="20"/>
      <c r="U174" s="20">
        <f t="shared" si="17"/>
        <v>81395</v>
      </c>
      <c r="V174" s="21">
        <f t="shared" si="15"/>
        <v>0</v>
      </c>
      <c r="W174" s="21">
        <f t="shared" si="13"/>
        <v>81395</v>
      </c>
      <c r="X174" s="20">
        <v>81395</v>
      </c>
      <c r="Y174" s="21">
        <f t="shared" si="14"/>
        <v>0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39">
        <v>0</v>
      </c>
      <c r="D175" s="39">
        <v>0</v>
      </c>
      <c r="E175" s="39">
        <v>0</v>
      </c>
      <c r="F175" s="39">
        <v>0</v>
      </c>
      <c r="G175" s="39">
        <v>0</v>
      </c>
      <c r="H175" s="39">
        <v>0</v>
      </c>
      <c r="I175" s="39">
        <v>0</v>
      </c>
      <c r="J175" s="39">
        <v>0</v>
      </c>
      <c r="K175" s="44">
        <f>IF(J175&lt;=120,559,IF(AND(J175&gt;=121,J175&lt;=150),739,IF(AND(J175&gt;=151,J175&lt;=200),1279,IF(J175&gt;=201,2359,))))</f>
        <v>559</v>
      </c>
      <c r="L175" s="39">
        <f>IF(K175=559,K175*J175,IF(K175=739,120*559+(J175-120)*739,IF(K175=1279,120*559+30*739+(J175-150)*1279,IF(K175=2359,120*559+30*739+50*1279+(J175-200)*2359,))))</f>
        <v>0</v>
      </c>
      <c r="M175" s="69">
        <v>3731</v>
      </c>
      <c r="N175" s="69">
        <v>7000</v>
      </c>
      <c r="O175" s="41"/>
      <c r="P175" s="41"/>
      <c r="Q175" s="69">
        <v>0</v>
      </c>
      <c r="R175" s="69"/>
      <c r="S175" s="69">
        <v>76410</v>
      </c>
      <c r="T175" s="69">
        <v>52636</v>
      </c>
      <c r="U175" s="69">
        <f t="shared" si="17"/>
        <v>139777</v>
      </c>
      <c r="V175" s="41">
        <f t="shared" si="15"/>
        <v>0</v>
      </c>
      <c r="W175" s="41">
        <f t="shared" si="13"/>
        <v>139777</v>
      </c>
      <c r="X175" s="39"/>
      <c r="Y175" s="41">
        <f t="shared" si="14"/>
        <v>139777</v>
      </c>
      <c r="AA175">
        <f t="shared" si="16"/>
        <v>1</v>
      </c>
    </row>
    <row r="176" spans="1:27" hidden="1" x14ac:dyDescent="0.25">
      <c r="A176" s="18"/>
      <c r="B176" s="43" t="s">
        <v>36</v>
      </c>
      <c r="C176" s="44">
        <v>0</v>
      </c>
      <c r="D176" s="44">
        <v>0</v>
      </c>
      <c r="E176" s="44">
        <v>0</v>
      </c>
      <c r="F176" s="44">
        <v>0</v>
      </c>
      <c r="G176" s="44">
        <v>0</v>
      </c>
      <c r="H176" s="44">
        <v>0</v>
      </c>
      <c r="I176" s="44">
        <v>0</v>
      </c>
      <c r="J176" s="44">
        <v>0</v>
      </c>
      <c r="K176" s="44">
        <f>IF(J176&lt;=120,559,IF(AND(J176&gt;=121,J176&lt;=150),739,IF(AND(J176&gt;=151,J176&lt;=200),1279,IF(J176&gt;=201,2359,))))</f>
        <v>559</v>
      </c>
      <c r="L176" s="44">
        <f t="shared" ref="L176:L186" si="18">IF(K176=559,K176*J176,IF(K176=739,120*559+(J176-120)*739,IF(K176=1279,120*559+30*739+(J176-150)*1279,IF(K176=2359,120*559+30*739+50*1279+(J176-200)*2359,))))</f>
        <v>0</v>
      </c>
      <c r="M176" s="70">
        <v>3731</v>
      </c>
      <c r="N176" s="70">
        <v>7000</v>
      </c>
      <c r="O176" s="46"/>
      <c r="P176" s="46"/>
      <c r="Q176" s="70">
        <v>0</v>
      </c>
      <c r="R176" s="70"/>
      <c r="S176" s="70">
        <v>76410</v>
      </c>
      <c r="T176" s="70">
        <v>52784</v>
      </c>
      <c r="U176" s="70">
        <f t="shared" si="17"/>
        <v>139925</v>
      </c>
      <c r="V176" s="46">
        <f t="shared" si="15"/>
        <v>139777</v>
      </c>
      <c r="W176" s="46">
        <f t="shared" si="13"/>
        <v>279702</v>
      </c>
      <c r="X176" s="44"/>
      <c r="Y176" s="46">
        <f t="shared" si="14"/>
        <v>279702</v>
      </c>
      <c r="AA176">
        <f t="shared" si="16"/>
        <v>2</v>
      </c>
    </row>
    <row r="177" spans="1:27" hidden="1" x14ac:dyDescent="0.25">
      <c r="A177" s="18"/>
      <c r="B177" s="43" t="s">
        <v>37</v>
      </c>
      <c r="C177" s="44">
        <v>0</v>
      </c>
      <c r="D177" s="44">
        <v>0</v>
      </c>
      <c r="E177" s="44">
        <v>0</v>
      </c>
      <c r="F177" s="44">
        <v>0</v>
      </c>
      <c r="G177" s="44">
        <v>0</v>
      </c>
      <c r="H177" s="44">
        <v>0</v>
      </c>
      <c r="I177" s="44">
        <v>0</v>
      </c>
      <c r="J177" s="44">
        <v>0</v>
      </c>
      <c r="K177" s="44">
        <f t="shared" ref="K177:K182" si="19">IF(J177&lt;=120,559,IF(AND(J177&gt;=121,J177&lt;=150),739,IF(AND(J177&gt;=151,J177&lt;=200),1279,IF(J177&gt;=201,2359,))))</f>
        <v>559</v>
      </c>
      <c r="L177" s="44">
        <f t="shared" si="18"/>
        <v>0</v>
      </c>
      <c r="M177" s="70">
        <v>3731</v>
      </c>
      <c r="N177" s="70">
        <v>7000</v>
      </c>
      <c r="O177" s="46"/>
      <c r="P177" s="46"/>
      <c r="Q177" s="70">
        <v>0</v>
      </c>
      <c r="R177" s="70"/>
      <c r="S177" s="70">
        <v>76410</v>
      </c>
      <c r="T177" s="70">
        <v>52944</v>
      </c>
      <c r="U177" s="70">
        <f t="shared" si="17"/>
        <v>140085</v>
      </c>
      <c r="V177" s="46">
        <f t="shared" si="15"/>
        <v>279702</v>
      </c>
      <c r="W177" s="46">
        <f t="shared" si="13"/>
        <v>419787</v>
      </c>
      <c r="X177" s="44"/>
      <c r="Y177" s="46">
        <f t="shared" si="14"/>
        <v>419787</v>
      </c>
      <c r="AA177">
        <f t="shared" si="16"/>
        <v>3</v>
      </c>
    </row>
    <row r="178" spans="1:27" hidden="1" x14ac:dyDescent="0.25">
      <c r="A178" s="18"/>
      <c r="B178" s="43" t="s">
        <v>38</v>
      </c>
      <c r="C178" s="44">
        <v>0</v>
      </c>
      <c r="D178" s="44">
        <v>0</v>
      </c>
      <c r="E178" s="44">
        <v>0</v>
      </c>
      <c r="F178" s="44">
        <v>0</v>
      </c>
      <c r="G178" s="44">
        <v>0</v>
      </c>
      <c r="H178" s="44">
        <v>0</v>
      </c>
      <c r="I178" s="44">
        <v>0</v>
      </c>
      <c r="J178" s="44">
        <v>0</v>
      </c>
      <c r="K178" s="44">
        <f t="shared" si="19"/>
        <v>559</v>
      </c>
      <c r="L178" s="44">
        <f t="shared" si="18"/>
        <v>0</v>
      </c>
      <c r="M178" s="70">
        <v>3731</v>
      </c>
      <c r="N178" s="70">
        <v>7000</v>
      </c>
      <c r="O178" s="46"/>
      <c r="P178" s="46"/>
      <c r="Q178" s="70">
        <v>0</v>
      </c>
      <c r="R178" s="70"/>
      <c r="S178" s="70">
        <v>76410</v>
      </c>
      <c r="T178" s="70">
        <v>53123</v>
      </c>
      <c r="U178" s="70">
        <f t="shared" si="17"/>
        <v>140264</v>
      </c>
      <c r="V178" s="46">
        <f t="shared" si="15"/>
        <v>419787</v>
      </c>
      <c r="W178" s="46">
        <f t="shared" si="13"/>
        <v>560051</v>
      </c>
      <c r="X178" s="44"/>
      <c r="Y178" s="46">
        <f t="shared" si="14"/>
        <v>560051</v>
      </c>
      <c r="AA178">
        <f t="shared" si="16"/>
        <v>4</v>
      </c>
    </row>
    <row r="179" spans="1:27" hidden="1" x14ac:dyDescent="0.25">
      <c r="A179" s="18"/>
      <c r="B179" s="43" t="s">
        <v>39</v>
      </c>
      <c r="C179" s="44">
        <v>0</v>
      </c>
      <c r="D179" s="44">
        <v>0</v>
      </c>
      <c r="E179" s="44">
        <v>0</v>
      </c>
      <c r="F179" s="44">
        <v>0</v>
      </c>
      <c r="G179" s="44">
        <v>0</v>
      </c>
      <c r="H179" s="44">
        <v>0</v>
      </c>
      <c r="I179" s="44">
        <v>0</v>
      </c>
      <c r="J179" s="44">
        <v>0</v>
      </c>
      <c r="K179" s="44">
        <f t="shared" si="19"/>
        <v>559</v>
      </c>
      <c r="L179" s="44">
        <f t="shared" si="18"/>
        <v>0</v>
      </c>
      <c r="M179" s="70">
        <v>3731</v>
      </c>
      <c r="N179" s="70">
        <v>7000</v>
      </c>
      <c r="O179" s="46"/>
      <c r="P179" s="46"/>
      <c r="Q179" s="70">
        <v>0</v>
      </c>
      <c r="R179" s="70"/>
      <c r="S179" s="70">
        <v>76410</v>
      </c>
      <c r="T179" s="70">
        <v>53262</v>
      </c>
      <c r="U179" s="70">
        <f t="shared" si="17"/>
        <v>140403</v>
      </c>
      <c r="V179" s="46">
        <f t="shared" si="15"/>
        <v>560051</v>
      </c>
      <c r="W179" s="46">
        <f t="shared" si="13"/>
        <v>700454</v>
      </c>
      <c r="X179" s="44"/>
      <c r="Y179" s="46">
        <f t="shared" si="14"/>
        <v>700454</v>
      </c>
      <c r="AA179">
        <f t="shared" si="16"/>
        <v>5</v>
      </c>
    </row>
    <row r="180" spans="1:27" hidden="1" x14ac:dyDescent="0.25">
      <c r="A180" s="18"/>
      <c r="B180" s="43" t="s">
        <v>40</v>
      </c>
      <c r="C180" s="44">
        <v>0</v>
      </c>
      <c r="D180" s="44">
        <v>0</v>
      </c>
      <c r="E180" s="44">
        <v>0</v>
      </c>
      <c r="F180" s="44">
        <v>0</v>
      </c>
      <c r="G180" s="44">
        <v>0</v>
      </c>
      <c r="H180" s="44">
        <v>0</v>
      </c>
      <c r="I180" s="44">
        <v>0</v>
      </c>
      <c r="J180" s="44">
        <v>0</v>
      </c>
      <c r="K180" s="44">
        <f t="shared" si="19"/>
        <v>559</v>
      </c>
      <c r="L180" s="44">
        <f t="shared" si="18"/>
        <v>0</v>
      </c>
      <c r="M180" s="70">
        <v>3731</v>
      </c>
      <c r="N180" s="70">
        <v>7000</v>
      </c>
      <c r="O180" s="46"/>
      <c r="P180" s="46"/>
      <c r="Q180" s="70">
        <v>0</v>
      </c>
      <c r="R180" s="70"/>
      <c r="S180" s="70">
        <v>76410</v>
      </c>
      <c r="T180" s="70">
        <v>53330</v>
      </c>
      <c r="U180" s="70">
        <f t="shared" si="17"/>
        <v>140471</v>
      </c>
      <c r="V180" s="46">
        <f t="shared" si="15"/>
        <v>700454</v>
      </c>
      <c r="W180" s="46">
        <f t="shared" si="13"/>
        <v>840925</v>
      </c>
      <c r="X180" s="44"/>
      <c r="Y180" s="46">
        <f t="shared" si="14"/>
        <v>840925</v>
      </c>
      <c r="AA180">
        <f t="shared" si="16"/>
        <v>6</v>
      </c>
    </row>
    <row r="181" spans="1:27" hidden="1" x14ac:dyDescent="0.25">
      <c r="A181" s="18"/>
      <c r="B181" s="43" t="s">
        <v>41</v>
      </c>
      <c r="C181" s="44">
        <v>0</v>
      </c>
      <c r="D181" s="44">
        <v>0</v>
      </c>
      <c r="E181" s="44">
        <v>0</v>
      </c>
      <c r="F181" s="44">
        <v>0</v>
      </c>
      <c r="G181" s="44">
        <v>0</v>
      </c>
      <c r="H181" s="44">
        <v>0</v>
      </c>
      <c r="I181" s="44">
        <v>0</v>
      </c>
      <c r="J181" s="44">
        <v>0</v>
      </c>
      <c r="K181" s="44">
        <f t="shared" si="19"/>
        <v>559</v>
      </c>
      <c r="L181" s="44">
        <f t="shared" si="18"/>
        <v>0</v>
      </c>
      <c r="M181" s="70">
        <v>3731</v>
      </c>
      <c r="N181" s="70">
        <v>7000</v>
      </c>
      <c r="O181" s="46"/>
      <c r="P181" s="46"/>
      <c r="Q181" s="70">
        <v>0</v>
      </c>
      <c r="R181" s="70"/>
      <c r="S181" s="70">
        <v>76410</v>
      </c>
      <c r="T181" s="70">
        <v>53195</v>
      </c>
      <c r="U181" s="70">
        <f t="shared" si="17"/>
        <v>140336</v>
      </c>
      <c r="V181" s="46">
        <f t="shared" si="15"/>
        <v>840925</v>
      </c>
      <c r="W181" s="46">
        <f t="shared" si="13"/>
        <v>981261</v>
      </c>
      <c r="X181" s="44"/>
      <c r="Y181" s="46">
        <f t="shared" si="14"/>
        <v>981261</v>
      </c>
      <c r="AA181">
        <f t="shared" si="16"/>
        <v>7</v>
      </c>
    </row>
    <row r="182" spans="1:27" hidden="1" x14ac:dyDescent="0.25">
      <c r="A182" s="18"/>
      <c r="B182" s="43" t="s">
        <v>42</v>
      </c>
      <c r="C182" s="44">
        <v>0</v>
      </c>
      <c r="D182" s="44">
        <v>0</v>
      </c>
      <c r="E182" s="44">
        <v>0</v>
      </c>
      <c r="F182" s="44">
        <v>0</v>
      </c>
      <c r="G182" s="44">
        <v>0</v>
      </c>
      <c r="H182" s="44">
        <v>0</v>
      </c>
      <c r="I182" s="44">
        <v>0</v>
      </c>
      <c r="J182" s="44">
        <v>0</v>
      </c>
      <c r="K182" s="44">
        <f t="shared" si="19"/>
        <v>559</v>
      </c>
      <c r="L182" s="44">
        <f t="shared" si="18"/>
        <v>0</v>
      </c>
      <c r="M182" s="70">
        <v>3731</v>
      </c>
      <c r="N182" s="70">
        <v>7981</v>
      </c>
      <c r="O182" s="46"/>
      <c r="P182" s="46"/>
      <c r="Q182" s="70">
        <v>0</v>
      </c>
      <c r="R182" s="70"/>
      <c r="S182" s="70">
        <v>76410</v>
      </c>
      <c r="T182" s="70">
        <v>53208</v>
      </c>
      <c r="U182" s="70">
        <f t="shared" si="17"/>
        <v>141330</v>
      </c>
      <c r="V182" s="46">
        <f t="shared" si="15"/>
        <v>981261</v>
      </c>
      <c r="W182" s="46">
        <f t="shared" si="13"/>
        <v>1122591</v>
      </c>
      <c r="X182" s="44"/>
      <c r="Y182" s="46">
        <f t="shared" si="14"/>
        <v>1122591</v>
      </c>
      <c r="AA182">
        <f t="shared" si="16"/>
        <v>8</v>
      </c>
    </row>
    <row r="183" spans="1:27" hidden="1" x14ac:dyDescent="0.25">
      <c r="A183" s="18"/>
      <c r="B183" s="43" t="s">
        <v>43</v>
      </c>
      <c r="C183" s="44">
        <v>0</v>
      </c>
      <c r="D183" s="44">
        <v>0</v>
      </c>
      <c r="E183" s="44">
        <v>0</v>
      </c>
      <c r="F183" s="44">
        <v>0</v>
      </c>
      <c r="G183" s="44">
        <v>0</v>
      </c>
      <c r="H183" s="44">
        <v>0</v>
      </c>
      <c r="I183" s="44">
        <v>0</v>
      </c>
      <c r="J183" s="44">
        <v>0</v>
      </c>
      <c r="K183" s="44">
        <v>0</v>
      </c>
      <c r="L183" s="44">
        <f t="shared" si="18"/>
        <v>0</v>
      </c>
      <c r="M183" s="70">
        <v>3731</v>
      </c>
      <c r="N183" s="70">
        <v>7997</v>
      </c>
      <c r="O183" s="46"/>
      <c r="P183" s="46"/>
      <c r="Q183" s="70">
        <v>0</v>
      </c>
      <c r="R183" s="70"/>
      <c r="S183" s="70">
        <v>76410</v>
      </c>
      <c r="T183" s="70">
        <v>53314</v>
      </c>
      <c r="U183" s="70">
        <f t="shared" si="17"/>
        <v>141452</v>
      </c>
      <c r="V183" s="46">
        <f t="shared" si="15"/>
        <v>1122591</v>
      </c>
      <c r="W183" s="46">
        <f t="shared" si="13"/>
        <v>1264043</v>
      </c>
      <c r="X183" s="73">
        <v>1296729</v>
      </c>
      <c r="Y183" s="46">
        <f t="shared" si="14"/>
        <v>-32686</v>
      </c>
    </row>
    <row r="184" spans="1:27" hidden="1" x14ac:dyDescent="0.25">
      <c r="A184" s="18"/>
      <c r="B184" s="43" t="s">
        <v>44</v>
      </c>
      <c r="C184" s="44">
        <v>0</v>
      </c>
      <c r="D184" s="44">
        <v>0</v>
      </c>
      <c r="E184" s="44">
        <v>0</v>
      </c>
      <c r="F184" s="44">
        <v>0</v>
      </c>
      <c r="G184" s="44">
        <v>0</v>
      </c>
      <c r="H184" s="44">
        <v>0</v>
      </c>
      <c r="I184" s="44">
        <v>0</v>
      </c>
      <c r="J184" s="44">
        <v>0</v>
      </c>
      <c r="K184" s="44">
        <v>0</v>
      </c>
      <c r="L184" s="44">
        <f t="shared" si="18"/>
        <v>0</v>
      </c>
      <c r="M184" s="70">
        <v>3731</v>
      </c>
      <c r="N184" s="70">
        <v>7990</v>
      </c>
      <c r="O184" s="46"/>
      <c r="P184" s="46"/>
      <c r="Q184" s="70">
        <v>0</v>
      </c>
      <c r="R184" s="70"/>
      <c r="S184" s="70">
        <v>76410</v>
      </c>
      <c r="T184" s="70">
        <v>53270</v>
      </c>
      <c r="U184" s="70">
        <f t="shared" si="17"/>
        <v>141401</v>
      </c>
      <c r="V184" s="46">
        <f t="shared" si="15"/>
        <v>-32686</v>
      </c>
      <c r="W184" s="46">
        <f t="shared" si="13"/>
        <v>108715</v>
      </c>
      <c r="X184" s="73"/>
      <c r="Y184" s="46">
        <f t="shared" si="14"/>
        <v>108715</v>
      </c>
    </row>
    <row r="185" spans="1:27" hidden="1" x14ac:dyDescent="0.25">
      <c r="A185" s="18"/>
      <c r="B185" s="43" t="s">
        <v>45</v>
      </c>
      <c r="C185" s="44">
        <v>0</v>
      </c>
      <c r="D185" s="44">
        <v>0</v>
      </c>
      <c r="E185" s="44">
        <v>0</v>
      </c>
      <c r="F185" s="44">
        <v>0</v>
      </c>
      <c r="G185" s="44">
        <v>0</v>
      </c>
      <c r="H185" s="44">
        <v>0</v>
      </c>
      <c r="I185" s="44">
        <v>0</v>
      </c>
      <c r="J185" s="44">
        <v>0</v>
      </c>
      <c r="K185" s="44">
        <v>0</v>
      </c>
      <c r="L185" s="44">
        <f t="shared" si="18"/>
        <v>0</v>
      </c>
      <c r="M185" s="70">
        <v>3731</v>
      </c>
      <c r="N185" s="70">
        <v>8019</v>
      </c>
      <c r="O185" s="46"/>
      <c r="P185" s="46"/>
      <c r="Q185" s="70">
        <v>0</v>
      </c>
      <c r="R185" s="70"/>
      <c r="S185" s="70">
        <v>76410</v>
      </c>
      <c r="T185" s="70">
        <v>53462</v>
      </c>
      <c r="U185" s="70">
        <f t="shared" si="17"/>
        <v>141622</v>
      </c>
      <c r="V185" s="46">
        <f t="shared" si="15"/>
        <v>108715</v>
      </c>
      <c r="W185" s="46">
        <f t="shared" si="13"/>
        <v>250337</v>
      </c>
      <c r="X185" s="73"/>
      <c r="Y185" s="46">
        <f t="shared" si="14"/>
        <v>250337</v>
      </c>
    </row>
    <row r="186" spans="1:27" ht="15.75" hidden="1" thickBot="1" x14ac:dyDescent="0.3">
      <c r="A186" s="18"/>
      <c r="B186" s="83" t="s">
        <v>46</v>
      </c>
      <c r="C186" s="84">
        <v>0</v>
      </c>
      <c r="D186" s="84">
        <v>0</v>
      </c>
      <c r="E186" s="84">
        <v>0</v>
      </c>
      <c r="F186" s="84">
        <v>0</v>
      </c>
      <c r="G186" s="84">
        <v>0</v>
      </c>
      <c r="H186" s="84">
        <v>0</v>
      </c>
      <c r="I186" s="84">
        <v>0</v>
      </c>
      <c r="J186" s="84">
        <v>0</v>
      </c>
      <c r="K186" s="84">
        <v>0</v>
      </c>
      <c r="L186" s="84">
        <f t="shared" si="18"/>
        <v>0</v>
      </c>
      <c r="M186" s="35">
        <v>3731</v>
      </c>
      <c r="N186" s="35">
        <v>8039</v>
      </c>
      <c r="O186" s="46"/>
      <c r="P186" s="46"/>
      <c r="Q186" s="35">
        <v>0</v>
      </c>
      <c r="R186" s="35"/>
      <c r="S186" s="35">
        <v>76410</v>
      </c>
      <c r="T186" s="35">
        <v>53650</v>
      </c>
      <c r="U186" s="35">
        <f t="shared" si="17"/>
        <v>141830</v>
      </c>
      <c r="V186" s="36">
        <f t="shared" si="15"/>
        <v>250337</v>
      </c>
      <c r="W186" s="36">
        <f t="shared" si="13"/>
        <v>392167</v>
      </c>
      <c r="X186" s="85"/>
      <c r="Y186" s="36">
        <f t="shared" si="14"/>
        <v>392167</v>
      </c>
    </row>
    <row r="187" spans="1:27" hidden="1" x14ac:dyDescent="0.25">
      <c r="A187">
        <v>2018</v>
      </c>
      <c r="B187" s="38" t="s">
        <v>35</v>
      </c>
      <c r="C187" s="39">
        <v>0</v>
      </c>
      <c r="D187" s="39">
        <v>0</v>
      </c>
      <c r="E187" s="39">
        <v>0</v>
      </c>
      <c r="F187" s="39">
        <v>0</v>
      </c>
      <c r="G187" s="39">
        <v>0</v>
      </c>
      <c r="H187" s="39">
        <v>0</v>
      </c>
      <c r="I187" s="39">
        <v>0</v>
      </c>
      <c r="J187" s="39">
        <v>0</v>
      </c>
      <c r="K187" s="39">
        <v>0</v>
      </c>
      <c r="L187" s="39">
        <f t="shared" ref="L187:L198" si="20">IF(K187=559,K187*J187,IF(K187=739,120*559+(J187-120)*739,IF(K187=1279,120*559+30*739+(J187-150)*1279,IF(K187=2359,120*559+30*739+50*1279+(J187-200)*2359,))))</f>
        <v>0</v>
      </c>
      <c r="M187" s="69">
        <v>3731</v>
      </c>
      <c r="N187" s="69">
        <v>8047</v>
      </c>
      <c r="O187" s="41"/>
      <c r="P187" s="41"/>
      <c r="Q187" s="69">
        <v>0</v>
      </c>
      <c r="R187" s="69"/>
      <c r="S187" s="69">
        <v>78144</v>
      </c>
      <c r="T187" s="69">
        <v>53847</v>
      </c>
      <c r="U187" s="69">
        <f t="shared" si="17"/>
        <v>143769</v>
      </c>
      <c r="V187" s="41">
        <f t="shared" ref="V187:V198" si="21">Y186</f>
        <v>392167</v>
      </c>
      <c r="W187" s="41">
        <f t="shared" ref="W187:W198" si="22">U187+V187</f>
        <v>535936</v>
      </c>
      <c r="X187" s="74"/>
      <c r="Y187" s="41">
        <f t="shared" ref="Y187:Y198" si="23">W187-X187</f>
        <v>535936</v>
      </c>
    </row>
    <row r="188" spans="1:27" ht="15" hidden="1" customHeight="1" x14ac:dyDescent="0.25">
      <c r="B188" s="43" t="s">
        <v>36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4">
        <v>0</v>
      </c>
      <c r="J188" s="44">
        <v>0</v>
      </c>
      <c r="K188" s="44">
        <v>0</v>
      </c>
      <c r="L188" s="44">
        <f t="shared" si="20"/>
        <v>0</v>
      </c>
      <c r="M188" s="70">
        <v>3731</v>
      </c>
      <c r="N188" s="70">
        <v>8077</v>
      </c>
      <c r="O188" s="46"/>
      <c r="P188" s="46"/>
      <c r="Q188" s="70">
        <v>0</v>
      </c>
      <c r="R188" s="70"/>
      <c r="S188" s="70">
        <v>78144</v>
      </c>
      <c r="T188" s="70"/>
      <c r="U188" s="70">
        <f t="shared" si="17"/>
        <v>89952</v>
      </c>
      <c r="V188" s="46">
        <f t="shared" si="21"/>
        <v>535936</v>
      </c>
      <c r="W188" s="46">
        <f>U188+V188+86000</f>
        <v>711888</v>
      </c>
      <c r="X188" s="73">
        <v>711888</v>
      </c>
      <c r="Y188" s="46">
        <f t="shared" si="23"/>
        <v>0</v>
      </c>
    </row>
    <row r="189" spans="1:27" hidden="1" x14ac:dyDescent="0.25">
      <c r="B189" s="43" t="s">
        <v>37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4">
        <v>0</v>
      </c>
      <c r="J189" s="44">
        <v>0</v>
      </c>
      <c r="K189" s="44">
        <v>0</v>
      </c>
      <c r="L189" s="44">
        <f t="shared" si="20"/>
        <v>0</v>
      </c>
      <c r="M189" s="70">
        <v>3731</v>
      </c>
      <c r="N189" s="70">
        <v>8090</v>
      </c>
      <c r="O189" s="46"/>
      <c r="P189" s="46"/>
      <c r="Q189" s="70">
        <v>0</v>
      </c>
      <c r="R189" s="70"/>
      <c r="S189" s="70">
        <v>78144</v>
      </c>
      <c r="T189" s="70">
        <v>54009</v>
      </c>
      <c r="U189" s="70">
        <f t="shared" si="17"/>
        <v>143974</v>
      </c>
      <c r="V189" s="46">
        <f t="shared" si="21"/>
        <v>0</v>
      </c>
      <c r="W189" s="46">
        <f t="shared" si="22"/>
        <v>143974</v>
      </c>
      <c r="X189" s="73"/>
      <c r="Y189" s="46">
        <f t="shared" si="23"/>
        <v>143974</v>
      </c>
    </row>
    <row r="190" spans="1:27" hidden="1" x14ac:dyDescent="0.25">
      <c r="B190" s="43" t="s">
        <v>38</v>
      </c>
      <c r="C190" s="44">
        <v>0</v>
      </c>
      <c r="D190" s="44">
        <v>0</v>
      </c>
      <c r="E190" s="44">
        <v>0</v>
      </c>
      <c r="F190" s="44">
        <v>0</v>
      </c>
      <c r="G190" s="44">
        <v>0</v>
      </c>
      <c r="H190" s="44">
        <v>0</v>
      </c>
      <c r="I190" s="44">
        <v>0</v>
      </c>
      <c r="J190" s="44">
        <v>0</v>
      </c>
      <c r="K190" s="44">
        <v>0</v>
      </c>
      <c r="L190" s="44">
        <f t="shared" si="20"/>
        <v>0</v>
      </c>
      <c r="M190" s="70">
        <v>3731</v>
      </c>
      <c r="N190" s="70">
        <v>8101</v>
      </c>
      <c r="O190" s="46"/>
      <c r="P190" s="46"/>
      <c r="Q190" s="70">
        <v>0</v>
      </c>
      <c r="R190" s="70"/>
      <c r="S190" s="70">
        <v>78144</v>
      </c>
      <c r="T190" s="70">
        <v>54157</v>
      </c>
      <c r="U190" s="70">
        <f t="shared" si="17"/>
        <v>144133</v>
      </c>
      <c r="V190" s="46">
        <f t="shared" si="21"/>
        <v>143974</v>
      </c>
      <c r="W190" s="46">
        <f t="shared" si="22"/>
        <v>288107</v>
      </c>
      <c r="X190" s="73"/>
      <c r="Y190" s="46">
        <f t="shared" si="23"/>
        <v>288107</v>
      </c>
    </row>
    <row r="191" spans="1:27" hidden="1" x14ac:dyDescent="0.25">
      <c r="B191" s="43" t="s">
        <v>39</v>
      </c>
      <c r="C191" s="44">
        <v>0</v>
      </c>
      <c r="D191" s="44">
        <v>0</v>
      </c>
      <c r="E191" s="44">
        <v>0</v>
      </c>
      <c r="F191" s="44">
        <v>0</v>
      </c>
      <c r="G191" s="44">
        <v>0</v>
      </c>
      <c r="H191" s="44">
        <v>0</v>
      </c>
      <c r="I191" s="44">
        <v>0</v>
      </c>
      <c r="J191" s="44">
        <v>0</v>
      </c>
      <c r="K191" s="44">
        <v>0</v>
      </c>
      <c r="L191" s="44">
        <f t="shared" si="20"/>
        <v>0</v>
      </c>
      <c r="M191" s="70">
        <v>3731</v>
      </c>
      <c r="N191" s="70">
        <v>8123</v>
      </c>
      <c r="O191" s="46"/>
      <c r="P191" s="46"/>
      <c r="Q191" s="70">
        <v>0</v>
      </c>
      <c r="R191" s="70"/>
      <c r="S191" s="70">
        <v>78144</v>
      </c>
      <c r="T191" s="70"/>
      <c r="U191" s="70">
        <f t="shared" si="17"/>
        <v>89998</v>
      </c>
      <c r="V191" s="46">
        <f t="shared" si="21"/>
        <v>288107</v>
      </c>
      <c r="W191" s="46">
        <f t="shared" si="22"/>
        <v>378105</v>
      </c>
      <c r="X191" s="73">
        <v>378105</v>
      </c>
      <c r="Y191" s="46">
        <f t="shared" si="23"/>
        <v>0</v>
      </c>
    </row>
    <row r="192" spans="1:27" hidden="1" x14ac:dyDescent="0.25">
      <c r="B192" s="43" t="s">
        <v>40</v>
      </c>
      <c r="C192" s="44">
        <v>0</v>
      </c>
      <c r="D192" s="44">
        <v>0</v>
      </c>
      <c r="E192" s="44">
        <v>0</v>
      </c>
      <c r="F192" s="44">
        <v>0</v>
      </c>
      <c r="G192" s="44">
        <v>0</v>
      </c>
      <c r="H192" s="44">
        <v>0</v>
      </c>
      <c r="I192" s="44">
        <v>0</v>
      </c>
      <c r="J192" s="44">
        <v>0</v>
      </c>
      <c r="K192" s="44">
        <v>0</v>
      </c>
      <c r="L192" s="44">
        <f t="shared" si="20"/>
        <v>0</v>
      </c>
      <c r="M192" s="70">
        <v>3731</v>
      </c>
      <c r="N192" s="70">
        <v>8148</v>
      </c>
      <c r="O192" s="46"/>
      <c r="P192" s="46"/>
      <c r="Q192" s="70">
        <v>0</v>
      </c>
      <c r="R192" s="70"/>
      <c r="S192" s="70">
        <v>78144</v>
      </c>
      <c r="T192" s="70"/>
      <c r="U192" s="70">
        <f t="shared" si="17"/>
        <v>90023</v>
      </c>
      <c r="V192" s="46">
        <f t="shared" si="21"/>
        <v>0</v>
      </c>
      <c r="W192" s="46">
        <f t="shared" si="22"/>
        <v>90023</v>
      </c>
      <c r="X192" s="73">
        <v>90023</v>
      </c>
      <c r="Y192" s="46">
        <f t="shared" si="23"/>
        <v>0</v>
      </c>
    </row>
    <row r="193" spans="1:26" hidden="1" x14ac:dyDescent="0.25">
      <c r="B193" s="43" t="s">
        <v>41</v>
      </c>
      <c r="C193" s="44">
        <v>0</v>
      </c>
      <c r="D193" s="44">
        <v>0</v>
      </c>
      <c r="E193" s="44">
        <v>0</v>
      </c>
      <c r="F193" s="44">
        <v>0</v>
      </c>
      <c r="G193" s="44">
        <v>0</v>
      </c>
      <c r="H193" s="44">
        <v>0</v>
      </c>
      <c r="I193" s="44">
        <v>0</v>
      </c>
      <c r="J193" s="44">
        <v>0</v>
      </c>
      <c r="K193" s="44">
        <v>0</v>
      </c>
      <c r="L193" s="44">
        <f t="shared" si="20"/>
        <v>0</v>
      </c>
      <c r="M193" s="70">
        <v>3731</v>
      </c>
      <c r="N193" s="70">
        <v>8161</v>
      </c>
      <c r="O193" s="46"/>
      <c r="P193" s="46"/>
      <c r="Q193" s="70">
        <v>0</v>
      </c>
      <c r="R193" s="70"/>
      <c r="S193" s="70">
        <v>78144</v>
      </c>
      <c r="T193" s="70"/>
      <c r="U193" s="70">
        <f t="shared" si="17"/>
        <v>90036</v>
      </c>
      <c r="V193" s="46">
        <f t="shared" si="21"/>
        <v>0</v>
      </c>
      <c r="W193" s="46">
        <f t="shared" si="22"/>
        <v>90036</v>
      </c>
      <c r="X193" s="73">
        <v>90036</v>
      </c>
      <c r="Y193" s="46">
        <f t="shared" si="23"/>
        <v>0</v>
      </c>
    </row>
    <row r="194" spans="1:26" hidden="1" x14ac:dyDescent="0.25">
      <c r="B194" s="43" t="s">
        <v>42</v>
      </c>
      <c r="C194" s="44">
        <v>0</v>
      </c>
      <c r="D194" s="44">
        <v>0</v>
      </c>
      <c r="E194" s="44">
        <v>0</v>
      </c>
      <c r="F194" s="44">
        <v>0</v>
      </c>
      <c r="G194" s="44">
        <v>0</v>
      </c>
      <c r="H194" s="44">
        <v>0</v>
      </c>
      <c r="I194" s="44">
        <v>0</v>
      </c>
      <c r="J194" s="44">
        <v>0</v>
      </c>
      <c r="K194" s="44">
        <v>0</v>
      </c>
      <c r="L194" s="44">
        <f t="shared" si="20"/>
        <v>0</v>
      </c>
      <c r="M194" s="70">
        <v>3731</v>
      </c>
      <c r="N194" s="70">
        <v>8186</v>
      </c>
      <c r="O194" s="46"/>
      <c r="P194" s="46"/>
      <c r="Q194" s="70">
        <v>0</v>
      </c>
      <c r="R194" s="70"/>
      <c r="S194" s="70">
        <v>78144</v>
      </c>
      <c r="T194" s="46">
        <v>54715</v>
      </c>
      <c r="U194" s="70">
        <f t="shared" ref="U194:U222" si="24">G194+L194+M194+R194+S194+N194+Q194+T194</f>
        <v>144776</v>
      </c>
      <c r="V194" s="46">
        <f t="shared" si="21"/>
        <v>0</v>
      </c>
      <c r="W194" s="46">
        <f t="shared" si="22"/>
        <v>144776</v>
      </c>
      <c r="X194" s="51">
        <v>180000</v>
      </c>
      <c r="Y194" s="46">
        <f t="shared" si="23"/>
        <v>-35224</v>
      </c>
    </row>
    <row r="195" spans="1:26" hidden="1" x14ac:dyDescent="0.25">
      <c r="B195" s="43" t="s">
        <v>43</v>
      </c>
      <c r="C195" s="44">
        <v>0</v>
      </c>
      <c r="D195" s="44">
        <v>0</v>
      </c>
      <c r="E195" s="44">
        <v>0</v>
      </c>
      <c r="F195" s="44">
        <v>0</v>
      </c>
      <c r="G195" s="44">
        <v>0</v>
      </c>
      <c r="H195" s="44">
        <v>0</v>
      </c>
      <c r="I195" s="44">
        <v>0</v>
      </c>
      <c r="J195" s="44">
        <v>0</v>
      </c>
      <c r="K195" s="44">
        <v>0</v>
      </c>
      <c r="L195" s="44">
        <f t="shared" si="20"/>
        <v>0</v>
      </c>
      <c r="M195" s="70">
        <v>3731</v>
      </c>
      <c r="N195" s="70">
        <v>8207</v>
      </c>
      <c r="O195" s="46"/>
      <c r="P195" s="46"/>
      <c r="Q195" s="70">
        <v>0</v>
      </c>
      <c r="R195" s="70"/>
      <c r="S195" s="70">
        <v>78144</v>
      </c>
      <c r="T195" s="46">
        <v>54864</v>
      </c>
      <c r="U195" s="70">
        <f t="shared" si="24"/>
        <v>144946</v>
      </c>
      <c r="V195" s="46">
        <f t="shared" si="21"/>
        <v>-35224</v>
      </c>
      <c r="W195" s="46">
        <f t="shared" si="22"/>
        <v>109722</v>
      </c>
      <c r="X195" s="51">
        <v>180000</v>
      </c>
      <c r="Y195" s="46">
        <f t="shared" si="23"/>
        <v>-70278</v>
      </c>
    </row>
    <row r="196" spans="1:26" hidden="1" x14ac:dyDescent="0.25">
      <c r="B196" s="43" t="s">
        <v>44</v>
      </c>
      <c r="C196" s="44">
        <v>0</v>
      </c>
      <c r="D196" s="44">
        <v>0</v>
      </c>
      <c r="E196" s="44">
        <v>0</v>
      </c>
      <c r="F196" s="44">
        <v>0</v>
      </c>
      <c r="G196" s="44">
        <v>0</v>
      </c>
      <c r="H196" s="44">
        <v>0</v>
      </c>
      <c r="I196" s="44">
        <v>0</v>
      </c>
      <c r="J196" s="44">
        <v>0</v>
      </c>
      <c r="K196" s="44">
        <v>0</v>
      </c>
      <c r="L196" s="44">
        <f t="shared" si="20"/>
        <v>0</v>
      </c>
      <c r="M196" s="70">
        <v>3731</v>
      </c>
      <c r="N196" s="70">
        <v>8230</v>
      </c>
      <c r="O196" s="46"/>
      <c r="P196" s="46"/>
      <c r="Q196" s="70">
        <v>0</v>
      </c>
      <c r="R196" s="70"/>
      <c r="S196" s="70">
        <v>78144</v>
      </c>
      <c r="T196" s="46">
        <v>55066</v>
      </c>
      <c r="U196" s="70">
        <f t="shared" si="24"/>
        <v>145171</v>
      </c>
      <c r="V196" s="46">
        <f t="shared" si="21"/>
        <v>-70278</v>
      </c>
      <c r="W196" s="46">
        <f t="shared" si="22"/>
        <v>74893</v>
      </c>
      <c r="X196" s="51"/>
      <c r="Y196" s="46">
        <f t="shared" si="23"/>
        <v>74893</v>
      </c>
    </row>
    <row r="197" spans="1:26" hidden="1" x14ac:dyDescent="0.25">
      <c r="B197" s="43" t="s">
        <v>45</v>
      </c>
      <c r="C197" s="44">
        <v>0</v>
      </c>
      <c r="D197" s="44">
        <v>0</v>
      </c>
      <c r="E197" s="44">
        <v>0</v>
      </c>
      <c r="F197" s="44">
        <v>0</v>
      </c>
      <c r="G197" s="44">
        <v>0</v>
      </c>
      <c r="H197" s="44">
        <v>0</v>
      </c>
      <c r="I197" s="44">
        <v>0</v>
      </c>
      <c r="J197" s="44">
        <v>0</v>
      </c>
      <c r="K197" s="44">
        <v>0</v>
      </c>
      <c r="L197" s="44">
        <f t="shared" si="20"/>
        <v>0</v>
      </c>
      <c r="M197" s="70">
        <v>3731</v>
      </c>
      <c r="N197" s="70">
        <v>8260</v>
      </c>
      <c r="O197" s="46"/>
      <c r="P197" s="46"/>
      <c r="Q197" s="70">
        <v>0</v>
      </c>
      <c r="R197" s="70"/>
      <c r="S197" s="70">
        <v>78144</v>
      </c>
      <c r="T197" s="46">
        <v>55132</v>
      </c>
      <c r="U197" s="70">
        <f t="shared" si="24"/>
        <v>145267</v>
      </c>
      <c r="V197" s="46">
        <f t="shared" si="21"/>
        <v>74893</v>
      </c>
      <c r="W197" s="46">
        <f t="shared" si="22"/>
        <v>220160</v>
      </c>
      <c r="X197" s="51">
        <v>180000</v>
      </c>
      <c r="Y197" s="46">
        <f t="shared" si="23"/>
        <v>40160</v>
      </c>
    </row>
    <row r="198" spans="1:26" ht="15.75" hidden="1" thickBot="1" x14ac:dyDescent="0.3">
      <c r="B198" s="43" t="s">
        <v>46</v>
      </c>
      <c r="C198" s="44">
        <v>0</v>
      </c>
      <c r="D198" s="44">
        <v>0</v>
      </c>
      <c r="E198" s="44">
        <v>0</v>
      </c>
      <c r="F198" s="44">
        <v>0</v>
      </c>
      <c r="G198" s="44">
        <v>0</v>
      </c>
      <c r="H198" s="44">
        <v>0</v>
      </c>
      <c r="I198" s="44">
        <v>0</v>
      </c>
      <c r="J198" s="44">
        <v>0</v>
      </c>
      <c r="K198" s="44">
        <v>0</v>
      </c>
      <c r="L198" s="44">
        <f t="shared" si="20"/>
        <v>0</v>
      </c>
      <c r="M198" s="70">
        <v>3731</v>
      </c>
      <c r="N198" s="70">
        <v>8270</v>
      </c>
      <c r="O198" s="36"/>
      <c r="P198" s="36"/>
      <c r="Q198" s="70">
        <v>0</v>
      </c>
      <c r="R198" s="70"/>
      <c r="S198" s="70">
        <v>78144</v>
      </c>
      <c r="T198" s="70">
        <v>55092</v>
      </c>
      <c r="U198" s="70">
        <f t="shared" si="24"/>
        <v>145237</v>
      </c>
      <c r="V198" s="46">
        <f t="shared" si="21"/>
        <v>40160</v>
      </c>
      <c r="W198" s="46">
        <f t="shared" si="22"/>
        <v>185397</v>
      </c>
      <c r="X198" s="51">
        <v>180000</v>
      </c>
      <c r="Y198" s="46">
        <f t="shared" si="23"/>
        <v>5397</v>
      </c>
      <c r="Z198" t="s">
        <v>102</v>
      </c>
    </row>
    <row r="199" spans="1:26" hidden="1" x14ac:dyDescent="0.25">
      <c r="A199">
        <v>2019</v>
      </c>
      <c r="B199" s="38" t="s">
        <v>35</v>
      </c>
      <c r="C199" s="39">
        <v>0</v>
      </c>
      <c r="D199" s="39">
        <v>0</v>
      </c>
      <c r="E199" s="39">
        <v>0</v>
      </c>
      <c r="F199" s="39">
        <v>0</v>
      </c>
      <c r="G199" s="39">
        <v>0</v>
      </c>
      <c r="H199" s="39">
        <v>0</v>
      </c>
      <c r="I199" s="39">
        <v>0</v>
      </c>
      <c r="J199" s="39">
        <v>0</v>
      </c>
      <c r="K199" s="39">
        <v>0</v>
      </c>
      <c r="L199" s="39">
        <f t="shared" ref="L199:L210" si="25">IF(K199=559,K199*J199,IF(K199=739,120*559+(J199-120)*739,IF(K199=1279,120*559+30*739+(J199-150)*1279,IF(K199=2359,120*559+30*739+50*1279+(J199-200)*2359,))))</f>
        <v>0</v>
      </c>
      <c r="M199" s="69">
        <v>3828</v>
      </c>
      <c r="N199" s="69">
        <v>8264</v>
      </c>
      <c r="O199" s="41"/>
      <c r="P199" s="41"/>
      <c r="Q199" s="69">
        <v>0</v>
      </c>
      <c r="R199" s="69"/>
      <c r="S199" s="69">
        <v>80176</v>
      </c>
      <c r="T199" s="69"/>
      <c r="U199" s="69">
        <f t="shared" si="24"/>
        <v>92268</v>
      </c>
      <c r="V199" s="41">
        <f t="shared" ref="V199:V210" si="26">Y198</f>
        <v>5397</v>
      </c>
      <c r="W199" s="41">
        <f t="shared" ref="W199:W210" si="27">U199+V199</f>
        <v>97665</v>
      </c>
      <c r="X199" s="49"/>
      <c r="Y199" s="41">
        <f t="shared" ref="Y199:Y210" si="28">W199-X199</f>
        <v>97665</v>
      </c>
    </row>
    <row r="200" spans="1:26" hidden="1" x14ac:dyDescent="0.25">
      <c r="B200" s="43" t="s">
        <v>36</v>
      </c>
      <c r="C200" s="44">
        <v>0</v>
      </c>
      <c r="D200" s="44">
        <v>0</v>
      </c>
      <c r="E200" s="44">
        <v>0</v>
      </c>
      <c r="F200" s="44">
        <v>0</v>
      </c>
      <c r="G200" s="44">
        <v>0</v>
      </c>
      <c r="H200" s="44">
        <v>0</v>
      </c>
      <c r="I200" s="44">
        <v>0</v>
      </c>
      <c r="J200" s="44">
        <v>0</v>
      </c>
      <c r="K200" s="44">
        <v>0</v>
      </c>
      <c r="L200" s="44">
        <f t="shared" si="25"/>
        <v>0</v>
      </c>
      <c r="M200" s="70">
        <v>3828</v>
      </c>
      <c r="N200" s="70">
        <v>8267</v>
      </c>
      <c r="O200" s="46"/>
      <c r="P200" s="46"/>
      <c r="Q200" s="70">
        <v>0</v>
      </c>
      <c r="R200" s="70"/>
      <c r="S200" s="70">
        <v>80176</v>
      </c>
      <c r="T200" s="70"/>
      <c r="U200" s="70">
        <f t="shared" si="24"/>
        <v>92271</v>
      </c>
      <c r="V200" s="46">
        <f t="shared" si="26"/>
        <v>97665</v>
      </c>
      <c r="W200" s="46">
        <f t="shared" si="27"/>
        <v>189936</v>
      </c>
      <c r="X200" s="51">
        <v>180000</v>
      </c>
      <c r="Y200" s="46">
        <f t="shared" si="28"/>
        <v>9936</v>
      </c>
    </row>
    <row r="201" spans="1:26" hidden="1" x14ac:dyDescent="0.25">
      <c r="B201" s="43" t="s">
        <v>37</v>
      </c>
      <c r="C201" s="44">
        <v>0</v>
      </c>
      <c r="D201" s="44">
        <v>0</v>
      </c>
      <c r="E201" s="44">
        <v>0</v>
      </c>
      <c r="F201" s="44">
        <v>0</v>
      </c>
      <c r="G201" s="44">
        <v>0</v>
      </c>
      <c r="H201" s="44">
        <v>0</v>
      </c>
      <c r="I201" s="44">
        <v>0</v>
      </c>
      <c r="J201" s="44">
        <v>0</v>
      </c>
      <c r="K201" s="44">
        <v>0</v>
      </c>
      <c r="L201" s="44">
        <f t="shared" si="25"/>
        <v>0</v>
      </c>
      <c r="M201" s="70">
        <v>3828</v>
      </c>
      <c r="N201" s="70">
        <v>8270</v>
      </c>
      <c r="O201" s="46"/>
      <c r="P201" s="46"/>
      <c r="Q201" s="70">
        <v>0</v>
      </c>
      <c r="R201" s="70"/>
      <c r="S201" s="70">
        <v>80176</v>
      </c>
      <c r="T201" s="70"/>
      <c r="U201" s="70">
        <f t="shared" si="24"/>
        <v>92274</v>
      </c>
      <c r="V201" s="46">
        <f t="shared" si="26"/>
        <v>9936</v>
      </c>
      <c r="W201" s="46">
        <f t="shared" si="27"/>
        <v>102210</v>
      </c>
      <c r="X201" s="70">
        <v>183000</v>
      </c>
      <c r="Y201" s="46">
        <f t="shared" si="28"/>
        <v>-80790</v>
      </c>
    </row>
    <row r="202" spans="1:26" hidden="1" x14ac:dyDescent="0.25">
      <c r="B202" s="43" t="s">
        <v>38</v>
      </c>
      <c r="C202" s="44">
        <v>0</v>
      </c>
      <c r="D202" s="44">
        <v>0</v>
      </c>
      <c r="E202" s="44">
        <v>0</v>
      </c>
      <c r="F202" s="44">
        <v>0</v>
      </c>
      <c r="G202" s="44">
        <v>0</v>
      </c>
      <c r="H202" s="44">
        <v>0</v>
      </c>
      <c r="I202" s="44">
        <v>0</v>
      </c>
      <c r="J202" s="44">
        <v>0</v>
      </c>
      <c r="K202" s="44">
        <v>0</v>
      </c>
      <c r="L202" s="44">
        <f t="shared" si="25"/>
        <v>0</v>
      </c>
      <c r="M202" s="70">
        <v>3828</v>
      </c>
      <c r="N202" s="70">
        <v>8299</v>
      </c>
      <c r="O202" s="46"/>
      <c r="P202" s="46"/>
      <c r="Q202" s="70">
        <v>0</v>
      </c>
      <c r="R202" s="70"/>
      <c r="S202" s="70">
        <v>80176</v>
      </c>
      <c r="T202" s="70"/>
      <c r="U202" s="70">
        <f t="shared" si="24"/>
        <v>92303</v>
      </c>
      <c r="V202" s="46">
        <f t="shared" si="26"/>
        <v>-80790</v>
      </c>
      <c r="W202" s="46">
        <f t="shared" si="27"/>
        <v>11513</v>
      </c>
      <c r="X202" s="51"/>
      <c r="Y202" s="46">
        <f t="shared" si="28"/>
        <v>11513</v>
      </c>
    </row>
    <row r="203" spans="1:26" hidden="1" x14ac:dyDescent="0.25">
      <c r="B203" s="43" t="s">
        <v>39</v>
      </c>
      <c r="C203" s="44">
        <v>0</v>
      </c>
      <c r="D203" s="44">
        <v>0</v>
      </c>
      <c r="E203" s="44">
        <v>0</v>
      </c>
      <c r="F203" s="44">
        <v>0</v>
      </c>
      <c r="G203" s="44">
        <v>0</v>
      </c>
      <c r="H203" s="44">
        <v>0</v>
      </c>
      <c r="I203" s="44">
        <v>0</v>
      </c>
      <c r="J203" s="44">
        <v>0</v>
      </c>
      <c r="K203" s="44">
        <v>0</v>
      </c>
      <c r="L203" s="44">
        <f t="shared" si="25"/>
        <v>0</v>
      </c>
      <c r="M203" s="70">
        <v>3828</v>
      </c>
      <c r="N203" s="70">
        <v>8329</v>
      </c>
      <c r="O203" s="104"/>
      <c r="P203" s="104"/>
      <c r="Q203" s="70">
        <v>0</v>
      </c>
      <c r="R203" s="70"/>
      <c r="S203" s="70">
        <v>80176</v>
      </c>
      <c r="T203" s="70"/>
      <c r="U203" s="70">
        <f t="shared" si="24"/>
        <v>92333</v>
      </c>
      <c r="V203" s="46">
        <f t="shared" si="26"/>
        <v>11513</v>
      </c>
      <c r="W203" s="46">
        <f t="shared" si="27"/>
        <v>103846</v>
      </c>
      <c r="X203" s="135">
        <v>104000</v>
      </c>
      <c r="Y203" s="46">
        <f t="shared" si="28"/>
        <v>-154</v>
      </c>
    </row>
    <row r="204" spans="1:26" hidden="1" x14ac:dyDescent="0.25">
      <c r="B204" s="43" t="s">
        <v>40</v>
      </c>
      <c r="C204" s="44">
        <v>0</v>
      </c>
      <c r="D204" s="44">
        <v>0</v>
      </c>
      <c r="E204" s="44">
        <v>0</v>
      </c>
      <c r="F204" s="44">
        <v>0</v>
      </c>
      <c r="G204" s="44">
        <v>0</v>
      </c>
      <c r="H204" s="44">
        <v>0</v>
      </c>
      <c r="I204" s="44">
        <v>0</v>
      </c>
      <c r="J204" s="44">
        <v>0</v>
      </c>
      <c r="K204" s="44">
        <v>0</v>
      </c>
      <c r="L204" s="44">
        <f t="shared" si="25"/>
        <v>0</v>
      </c>
      <c r="M204" s="70">
        <v>3828</v>
      </c>
      <c r="N204" s="70">
        <v>8371</v>
      </c>
      <c r="O204" s="46"/>
      <c r="P204" s="46"/>
      <c r="Q204" s="70">
        <v>0</v>
      </c>
      <c r="R204" s="70"/>
      <c r="S204" s="70">
        <v>80176</v>
      </c>
      <c r="T204" s="70"/>
      <c r="U204" s="70">
        <f t="shared" si="24"/>
        <v>92375</v>
      </c>
      <c r="V204" s="46">
        <f t="shared" si="26"/>
        <v>-154</v>
      </c>
      <c r="W204" s="46">
        <f t="shared" si="27"/>
        <v>92221</v>
      </c>
      <c r="X204" s="135">
        <v>93000</v>
      </c>
      <c r="Y204" s="46">
        <f t="shared" si="28"/>
        <v>-779</v>
      </c>
    </row>
    <row r="205" spans="1:26" hidden="1" x14ac:dyDescent="0.25">
      <c r="B205" s="43" t="s">
        <v>41</v>
      </c>
      <c r="C205" s="44">
        <v>0</v>
      </c>
      <c r="D205" s="44">
        <v>0</v>
      </c>
      <c r="E205" s="44">
        <v>0</v>
      </c>
      <c r="F205" s="44">
        <v>0</v>
      </c>
      <c r="G205" s="44">
        <v>0</v>
      </c>
      <c r="H205" s="44">
        <v>0</v>
      </c>
      <c r="I205" s="44">
        <v>0</v>
      </c>
      <c r="J205" s="44">
        <v>0</v>
      </c>
      <c r="K205" s="44">
        <v>0</v>
      </c>
      <c r="L205" s="44">
        <f t="shared" si="25"/>
        <v>0</v>
      </c>
      <c r="M205" s="70">
        <v>3828</v>
      </c>
      <c r="N205" s="70">
        <v>8386</v>
      </c>
      <c r="O205" s="46"/>
      <c r="P205" s="46"/>
      <c r="Q205" s="70">
        <v>0</v>
      </c>
      <c r="R205" s="70"/>
      <c r="S205" s="70">
        <v>80176</v>
      </c>
      <c r="T205" s="70"/>
      <c r="U205" s="70">
        <f t="shared" si="24"/>
        <v>92390</v>
      </c>
      <c r="V205" s="46">
        <f t="shared" si="26"/>
        <v>-779</v>
      </c>
      <c r="W205" s="46">
        <f t="shared" si="27"/>
        <v>91611</v>
      </c>
      <c r="X205" s="135">
        <v>91611</v>
      </c>
      <c r="Y205" s="46">
        <f t="shared" si="28"/>
        <v>0</v>
      </c>
      <c r="Z205" s="1"/>
    </row>
    <row r="206" spans="1:26" hidden="1" x14ac:dyDescent="0.25">
      <c r="B206" s="43" t="s">
        <v>42</v>
      </c>
      <c r="C206" s="44">
        <v>0</v>
      </c>
      <c r="D206" s="44">
        <v>0</v>
      </c>
      <c r="E206" s="44">
        <v>0</v>
      </c>
      <c r="F206" s="44">
        <v>0</v>
      </c>
      <c r="G206" s="44">
        <v>0</v>
      </c>
      <c r="H206" s="44">
        <v>0</v>
      </c>
      <c r="I206" s="44">
        <v>0</v>
      </c>
      <c r="J206" s="44">
        <v>0</v>
      </c>
      <c r="K206" s="44">
        <v>0</v>
      </c>
      <c r="L206" s="44">
        <f t="shared" si="25"/>
        <v>0</v>
      </c>
      <c r="M206" s="70">
        <v>3828</v>
      </c>
      <c r="N206" s="70">
        <v>8398</v>
      </c>
      <c r="O206" s="46"/>
      <c r="P206" s="46"/>
      <c r="Q206" s="70">
        <v>0</v>
      </c>
      <c r="R206" s="70"/>
      <c r="S206" s="70">
        <v>80176</v>
      </c>
      <c r="T206" s="70"/>
      <c r="U206" s="70">
        <f t="shared" si="24"/>
        <v>92402</v>
      </c>
      <c r="V206" s="46">
        <f t="shared" si="26"/>
        <v>0</v>
      </c>
      <c r="W206" s="46">
        <f t="shared" si="27"/>
        <v>92402</v>
      </c>
      <c r="X206" s="135">
        <v>92402</v>
      </c>
      <c r="Y206" s="46">
        <f t="shared" si="28"/>
        <v>0</v>
      </c>
      <c r="Z206" s="1"/>
    </row>
    <row r="207" spans="1:26" hidden="1" x14ac:dyDescent="0.25">
      <c r="B207" s="43" t="s">
        <v>43</v>
      </c>
      <c r="C207" s="44">
        <v>0</v>
      </c>
      <c r="D207" s="44">
        <v>0</v>
      </c>
      <c r="E207" s="44">
        <v>0</v>
      </c>
      <c r="F207" s="44">
        <v>0</v>
      </c>
      <c r="G207" s="44">
        <v>0</v>
      </c>
      <c r="H207" s="44">
        <v>0</v>
      </c>
      <c r="I207" s="44">
        <v>0</v>
      </c>
      <c r="J207" s="44">
        <v>0</v>
      </c>
      <c r="K207" s="44">
        <v>0</v>
      </c>
      <c r="L207" s="44">
        <f t="shared" si="25"/>
        <v>0</v>
      </c>
      <c r="M207" s="70">
        <v>3828</v>
      </c>
      <c r="N207" s="70">
        <v>8415</v>
      </c>
      <c r="O207" s="46"/>
      <c r="P207" s="46"/>
      <c r="Q207" s="70">
        <v>0</v>
      </c>
      <c r="R207" s="70"/>
      <c r="S207" s="70">
        <v>80176</v>
      </c>
      <c r="T207" s="70"/>
      <c r="U207" s="70">
        <f t="shared" si="24"/>
        <v>92419</v>
      </c>
      <c r="V207" s="46">
        <f t="shared" si="26"/>
        <v>0</v>
      </c>
      <c r="W207" s="46">
        <f t="shared" si="27"/>
        <v>92419</v>
      </c>
      <c r="X207" s="51">
        <v>92419</v>
      </c>
      <c r="Y207" s="46">
        <f t="shared" si="28"/>
        <v>0</v>
      </c>
      <c r="Z207" s="1"/>
    </row>
    <row r="208" spans="1:26" hidden="1" x14ac:dyDescent="0.25">
      <c r="B208" s="43" t="s">
        <v>44</v>
      </c>
      <c r="C208" s="44">
        <v>0</v>
      </c>
      <c r="D208" s="44">
        <v>0</v>
      </c>
      <c r="E208" s="44">
        <v>0</v>
      </c>
      <c r="F208" s="44">
        <v>0</v>
      </c>
      <c r="G208" s="44">
        <v>0</v>
      </c>
      <c r="H208" s="44">
        <v>0</v>
      </c>
      <c r="I208" s="44">
        <v>0</v>
      </c>
      <c r="J208" s="44">
        <v>0</v>
      </c>
      <c r="K208" s="44">
        <v>0</v>
      </c>
      <c r="L208" s="44">
        <f t="shared" si="25"/>
        <v>0</v>
      </c>
      <c r="M208" s="70">
        <v>3828</v>
      </c>
      <c r="N208" s="70">
        <v>8420</v>
      </c>
      <c r="O208" s="46"/>
      <c r="P208" s="46"/>
      <c r="Q208" s="70">
        <v>0</v>
      </c>
      <c r="R208" s="70"/>
      <c r="S208" s="70">
        <v>80176</v>
      </c>
      <c r="T208" s="70"/>
      <c r="U208" s="70">
        <f t="shared" si="24"/>
        <v>92424</v>
      </c>
      <c r="V208" s="46">
        <f t="shared" si="26"/>
        <v>0</v>
      </c>
      <c r="W208" s="46">
        <f t="shared" si="27"/>
        <v>92424</v>
      </c>
      <c r="X208" s="135">
        <v>92424</v>
      </c>
      <c r="Y208" s="46">
        <f t="shared" si="28"/>
        <v>0</v>
      </c>
    </row>
    <row r="209" spans="1:25" hidden="1" x14ac:dyDescent="0.25">
      <c r="B209" s="43" t="s">
        <v>45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4">
        <v>0</v>
      </c>
      <c r="J209" s="44">
        <v>0</v>
      </c>
      <c r="K209" s="44">
        <v>0</v>
      </c>
      <c r="L209" s="44">
        <f t="shared" si="25"/>
        <v>0</v>
      </c>
      <c r="M209" s="70">
        <v>3828</v>
      </c>
      <c r="N209" s="70">
        <v>8467</v>
      </c>
      <c r="O209" s="46"/>
      <c r="P209" s="46"/>
      <c r="Q209" s="70">
        <v>0</v>
      </c>
      <c r="R209" s="70"/>
      <c r="S209" s="70">
        <v>80176</v>
      </c>
      <c r="T209" s="70"/>
      <c r="U209" s="70">
        <f t="shared" si="24"/>
        <v>92471</v>
      </c>
      <c r="V209" s="46">
        <f t="shared" si="26"/>
        <v>0</v>
      </c>
      <c r="W209" s="46">
        <f t="shared" si="27"/>
        <v>92471</v>
      </c>
      <c r="X209" s="135">
        <v>92471</v>
      </c>
      <c r="Y209" s="46">
        <f t="shared" si="28"/>
        <v>0</v>
      </c>
    </row>
    <row r="210" spans="1:25" ht="15.75" hidden="1" thickBot="1" x14ac:dyDescent="0.3">
      <c r="B210" s="83" t="s">
        <v>46</v>
      </c>
      <c r="C210" s="84">
        <v>0</v>
      </c>
      <c r="D210" s="84">
        <v>0</v>
      </c>
      <c r="E210" s="84">
        <v>0</v>
      </c>
      <c r="F210" s="84">
        <v>0</v>
      </c>
      <c r="G210" s="84">
        <v>0</v>
      </c>
      <c r="H210" s="84">
        <v>0</v>
      </c>
      <c r="I210" s="84">
        <v>0</v>
      </c>
      <c r="J210" s="84">
        <v>0</v>
      </c>
      <c r="K210" s="84">
        <v>0</v>
      </c>
      <c r="L210" s="84">
        <f t="shared" si="25"/>
        <v>0</v>
      </c>
      <c r="M210" s="35">
        <v>3828</v>
      </c>
      <c r="N210" s="35">
        <v>8493</v>
      </c>
      <c r="O210" s="36"/>
      <c r="P210" s="36"/>
      <c r="Q210" s="35">
        <v>0</v>
      </c>
      <c r="R210" s="35"/>
      <c r="S210" s="35">
        <v>80176</v>
      </c>
      <c r="T210" s="35"/>
      <c r="U210" s="35">
        <f t="shared" si="24"/>
        <v>92497</v>
      </c>
      <c r="V210" s="36">
        <f t="shared" si="26"/>
        <v>0</v>
      </c>
      <c r="W210" s="36">
        <f t="shared" si="27"/>
        <v>92497</v>
      </c>
      <c r="X210" s="131">
        <v>92497</v>
      </c>
      <c r="Y210" s="36">
        <f t="shared" si="28"/>
        <v>0</v>
      </c>
    </row>
    <row r="211" spans="1:25" hidden="1" x14ac:dyDescent="0.25">
      <c r="A211">
        <v>2020</v>
      </c>
      <c r="B211" s="38" t="s">
        <v>35</v>
      </c>
      <c r="C211" s="39">
        <f t="shared" ref="C211:C221" si="29">D210</f>
        <v>0</v>
      </c>
      <c r="D211" s="39">
        <v>0</v>
      </c>
      <c r="E211" s="39">
        <f t="shared" ref="E211:E221" si="30">D211-C211</f>
        <v>0</v>
      </c>
      <c r="F211" s="39">
        <v>146</v>
      </c>
      <c r="G211" s="39">
        <f t="shared" ref="G211:G221" si="31">F211*E211</f>
        <v>0</v>
      </c>
      <c r="H211" s="39">
        <f t="shared" ref="H211:H221" si="32">I210</f>
        <v>0</v>
      </c>
      <c r="I211" s="39">
        <v>0</v>
      </c>
      <c r="J211" s="39">
        <f t="shared" ref="J211:J221" si="33">I211-H211</f>
        <v>0</v>
      </c>
      <c r="K211" s="39">
        <f>IF(J211&lt;=120,576,IF(AND(J211&gt;=121,J211&lt;=150),761,IF(AND(J211&gt;=151,J211&lt;=200),1317,IF(J211&gt;=201,2430,))))</f>
        <v>576</v>
      </c>
      <c r="L211" s="39">
        <f>IF(K211=576,K211*J211,IF(K211=761,120*576+(J211-120)*761,IF(K211=1317,120*576+30*761+(J211-150)*1317,IF(K211=2430,120*576+30*761+50*1317+(J211-200)*2430,))))</f>
        <v>0</v>
      </c>
      <c r="M211" s="69">
        <v>3943</v>
      </c>
      <c r="N211" s="69">
        <v>8501</v>
      </c>
      <c r="O211" s="41"/>
      <c r="P211" s="41"/>
      <c r="Q211" s="69">
        <v>0</v>
      </c>
      <c r="R211" s="69"/>
      <c r="S211" s="69">
        <v>82581</v>
      </c>
      <c r="T211" s="69"/>
      <c r="U211" s="69">
        <f t="shared" si="24"/>
        <v>95025</v>
      </c>
      <c r="V211" s="41">
        <f t="shared" ref="V211:V220" si="34">Y210</f>
        <v>0</v>
      </c>
      <c r="W211" s="41">
        <f t="shared" ref="W211:W220" si="35">U211+V211</f>
        <v>95025</v>
      </c>
      <c r="X211" s="152">
        <v>95025</v>
      </c>
      <c r="Y211" s="41">
        <f t="shared" ref="Y211:Y220" si="36">W211-X211</f>
        <v>0</v>
      </c>
    </row>
    <row r="212" spans="1:25" hidden="1" x14ac:dyDescent="0.25">
      <c r="B212" s="43" t="s">
        <v>36</v>
      </c>
      <c r="C212" s="44">
        <f t="shared" si="29"/>
        <v>0</v>
      </c>
      <c r="D212" s="44">
        <v>0</v>
      </c>
      <c r="E212" s="44">
        <f t="shared" si="30"/>
        <v>0</v>
      </c>
      <c r="F212" s="44">
        <v>146</v>
      </c>
      <c r="G212" s="44">
        <f t="shared" si="31"/>
        <v>0</v>
      </c>
      <c r="H212" s="44">
        <f t="shared" si="32"/>
        <v>0</v>
      </c>
      <c r="I212" s="44">
        <v>0</v>
      </c>
      <c r="J212" s="44">
        <f t="shared" si="33"/>
        <v>0</v>
      </c>
      <c r="K212" s="44">
        <f t="shared" ref="K212:K220" si="37">IF(J212&lt;=120,576,IF(AND(J212&gt;=121,J212&lt;=150),761,IF(AND(J212&gt;=151,J212&lt;=200),1317,IF(J212&gt;=201,2430,))))</f>
        <v>576</v>
      </c>
      <c r="L212" s="44">
        <f t="shared" ref="L212:L220" si="38">IF(K212=576,K212*J212,IF(K212=761,120*576+(J212-120)*761,IF(K212=1317,120*576+30*761+(J212-150)*1317,IF(K212=2430,120*576+30*761+50*1317+(J212-200)*2430,))))</f>
        <v>0</v>
      </c>
      <c r="M212" s="70">
        <v>3943</v>
      </c>
      <c r="N212" s="70">
        <v>8539</v>
      </c>
      <c r="O212" s="46"/>
      <c r="P212" s="46"/>
      <c r="Q212" s="70">
        <v>0</v>
      </c>
      <c r="R212" s="70"/>
      <c r="S212" s="70">
        <v>82581</v>
      </c>
      <c r="T212" s="70"/>
      <c r="U212" s="70">
        <f t="shared" si="24"/>
        <v>95063</v>
      </c>
      <c r="V212" s="46">
        <f t="shared" si="34"/>
        <v>0</v>
      </c>
      <c r="W212" s="46">
        <f t="shared" si="35"/>
        <v>95063</v>
      </c>
      <c r="X212" s="135">
        <v>95063</v>
      </c>
      <c r="Y212" s="46">
        <f t="shared" si="36"/>
        <v>0</v>
      </c>
    </row>
    <row r="213" spans="1:25" hidden="1" x14ac:dyDescent="0.25">
      <c r="B213" s="43" t="s">
        <v>37</v>
      </c>
      <c r="C213" s="44">
        <f t="shared" si="29"/>
        <v>0</v>
      </c>
      <c r="D213" s="44">
        <v>0</v>
      </c>
      <c r="E213" s="44">
        <f t="shared" si="30"/>
        <v>0</v>
      </c>
      <c r="F213" s="44">
        <v>146</v>
      </c>
      <c r="G213" s="44">
        <f t="shared" si="31"/>
        <v>0</v>
      </c>
      <c r="H213" s="44">
        <f t="shared" si="32"/>
        <v>0</v>
      </c>
      <c r="I213" s="44">
        <v>0</v>
      </c>
      <c r="J213" s="44">
        <f t="shared" si="33"/>
        <v>0</v>
      </c>
      <c r="K213" s="44">
        <f t="shared" si="37"/>
        <v>576</v>
      </c>
      <c r="L213" s="44">
        <f t="shared" si="38"/>
        <v>0</v>
      </c>
      <c r="M213" s="70">
        <v>3943</v>
      </c>
      <c r="N213" s="70">
        <v>8580</v>
      </c>
      <c r="O213" s="46"/>
      <c r="P213" s="46"/>
      <c r="Q213" s="70">
        <v>0</v>
      </c>
      <c r="R213" s="70"/>
      <c r="S213" s="70">
        <v>82581</v>
      </c>
      <c r="T213" s="70"/>
      <c r="U213" s="70">
        <f t="shared" si="24"/>
        <v>95104</v>
      </c>
      <c r="V213" s="46">
        <f t="shared" si="34"/>
        <v>0</v>
      </c>
      <c r="W213" s="46">
        <f t="shared" si="35"/>
        <v>95104</v>
      </c>
      <c r="X213" s="135">
        <v>95104</v>
      </c>
      <c r="Y213" s="46">
        <f t="shared" si="36"/>
        <v>0</v>
      </c>
    </row>
    <row r="214" spans="1:25" hidden="1" x14ac:dyDescent="0.25">
      <c r="B214" s="43" t="s">
        <v>38</v>
      </c>
      <c r="C214" s="44">
        <f t="shared" si="29"/>
        <v>0</v>
      </c>
      <c r="D214" s="44">
        <v>0</v>
      </c>
      <c r="E214" s="44">
        <f t="shared" si="30"/>
        <v>0</v>
      </c>
      <c r="F214" s="44">
        <v>146</v>
      </c>
      <c r="G214" s="44">
        <f t="shared" si="31"/>
        <v>0</v>
      </c>
      <c r="H214" s="44">
        <f t="shared" si="32"/>
        <v>0</v>
      </c>
      <c r="I214" s="44">
        <v>0</v>
      </c>
      <c r="J214" s="44">
        <f t="shared" si="33"/>
        <v>0</v>
      </c>
      <c r="K214" s="44">
        <f t="shared" si="37"/>
        <v>576</v>
      </c>
      <c r="L214" s="44">
        <f t="shared" si="38"/>
        <v>0</v>
      </c>
      <c r="M214" s="70">
        <v>3943</v>
      </c>
      <c r="N214" s="70">
        <v>8607</v>
      </c>
      <c r="O214" s="46"/>
      <c r="P214" s="46"/>
      <c r="Q214" s="70">
        <v>0</v>
      </c>
      <c r="R214" s="70"/>
      <c r="S214" s="70">
        <v>82581</v>
      </c>
      <c r="T214" s="70"/>
      <c r="U214" s="70">
        <f t="shared" si="24"/>
        <v>95131</v>
      </c>
      <c r="V214" s="46">
        <f t="shared" si="34"/>
        <v>0</v>
      </c>
      <c r="W214" s="46">
        <f t="shared" si="35"/>
        <v>95131</v>
      </c>
      <c r="X214" s="135">
        <v>95131</v>
      </c>
      <c r="Y214" s="46">
        <f t="shared" si="36"/>
        <v>0</v>
      </c>
    </row>
    <row r="215" spans="1:25" hidden="1" x14ac:dyDescent="0.25">
      <c r="B215" s="43" t="s">
        <v>39</v>
      </c>
      <c r="C215" s="44">
        <f t="shared" si="29"/>
        <v>0</v>
      </c>
      <c r="D215" s="44">
        <v>0</v>
      </c>
      <c r="E215" s="44">
        <f t="shared" si="30"/>
        <v>0</v>
      </c>
      <c r="F215" s="44">
        <v>146</v>
      </c>
      <c r="G215" s="44">
        <f t="shared" si="31"/>
        <v>0</v>
      </c>
      <c r="H215" s="44">
        <f t="shared" si="32"/>
        <v>0</v>
      </c>
      <c r="I215" s="44">
        <v>0</v>
      </c>
      <c r="J215" s="44">
        <f t="shared" si="33"/>
        <v>0</v>
      </c>
      <c r="K215" s="44">
        <f t="shared" si="37"/>
        <v>576</v>
      </c>
      <c r="L215" s="44">
        <f t="shared" si="38"/>
        <v>0</v>
      </c>
      <c r="M215" s="70">
        <v>3943</v>
      </c>
      <c r="N215" s="70">
        <v>8615</v>
      </c>
      <c r="O215" s="46"/>
      <c r="P215" s="46"/>
      <c r="Q215" s="70">
        <v>0</v>
      </c>
      <c r="R215" s="70"/>
      <c r="S215" s="70">
        <v>82581</v>
      </c>
      <c r="T215" s="70"/>
      <c r="U215" s="70">
        <f t="shared" si="24"/>
        <v>95139</v>
      </c>
      <c r="V215" s="46">
        <f t="shared" si="34"/>
        <v>0</v>
      </c>
      <c r="W215" s="46">
        <f t="shared" si="35"/>
        <v>95139</v>
      </c>
      <c r="X215" s="135">
        <v>95139</v>
      </c>
      <c r="Y215" s="46">
        <f t="shared" si="36"/>
        <v>0</v>
      </c>
    </row>
    <row r="216" spans="1:25" hidden="1" x14ac:dyDescent="0.25">
      <c r="B216" s="43" t="s">
        <v>40</v>
      </c>
      <c r="C216" s="44">
        <f t="shared" si="29"/>
        <v>0</v>
      </c>
      <c r="D216" s="44">
        <v>0</v>
      </c>
      <c r="E216" s="44">
        <f t="shared" si="30"/>
        <v>0</v>
      </c>
      <c r="F216" s="44">
        <v>146</v>
      </c>
      <c r="G216" s="44">
        <f t="shared" si="31"/>
        <v>0</v>
      </c>
      <c r="H216" s="44">
        <f t="shared" si="32"/>
        <v>0</v>
      </c>
      <c r="I216" s="44">
        <v>0</v>
      </c>
      <c r="J216" s="44">
        <f t="shared" si="33"/>
        <v>0</v>
      </c>
      <c r="K216" s="44">
        <f t="shared" si="37"/>
        <v>576</v>
      </c>
      <c r="L216" s="44">
        <f t="shared" si="38"/>
        <v>0</v>
      </c>
      <c r="M216" s="70">
        <v>3943</v>
      </c>
      <c r="N216" s="70">
        <v>8609</v>
      </c>
      <c r="O216" s="46"/>
      <c r="P216" s="46"/>
      <c r="Q216" s="70">
        <v>0</v>
      </c>
      <c r="R216" s="70"/>
      <c r="S216" s="70">
        <v>82581</v>
      </c>
      <c r="T216" s="70"/>
      <c r="U216" s="70">
        <f t="shared" si="24"/>
        <v>95133</v>
      </c>
      <c r="V216" s="46">
        <f t="shared" si="34"/>
        <v>0</v>
      </c>
      <c r="W216" s="46">
        <f t="shared" si="35"/>
        <v>95133</v>
      </c>
      <c r="X216" s="135">
        <v>95133</v>
      </c>
      <c r="Y216" s="46">
        <f t="shared" si="36"/>
        <v>0</v>
      </c>
    </row>
    <row r="217" spans="1:25" hidden="1" x14ac:dyDescent="0.25">
      <c r="B217" s="43" t="s">
        <v>41</v>
      </c>
      <c r="C217" s="44">
        <f t="shared" si="29"/>
        <v>0</v>
      </c>
      <c r="D217" s="44">
        <v>0</v>
      </c>
      <c r="E217" s="44">
        <f t="shared" si="30"/>
        <v>0</v>
      </c>
      <c r="F217" s="44">
        <v>146</v>
      </c>
      <c r="G217" s="44">
        <f t="shared" si="31"/>
        <v>0</v>
      </c>
      <c r="H217" s="44">
        <f t="shared" si="32"/>
        <v>0</v>
      </c>
      <c r="I217" s="44">
        <v>0</v>
      </c>
      <c r="J217" s="44">
        <f t="shared" si="33"/>
        <v>0</v>
      </c>
      <c r="K217" s="44">
        <f t="shared" si="37"/>
        <v>576</v>
      </c>
      <c r="L217" s="44">
        <f t="shared" si="38"/>
        <v>0</v>
      </c>
      <c r="M217" s="70">
        <v>3943</v>
      </c>
      <c r="N217" s="70">
        <v>8600</v>
      </c>
      <c r="O217" s="46"/>
      <c r="P217" s="46"/>
      <c r="Q217" s="70">
        <v>0</v>
      </c>
      <c r="R217" s="70"/>
      <c r="S217" s="70">
        <v>82581</v>
      </c>
      <c r="T217" s="70"/>
      <c r="U217" s="70">
        <f t="shared" si="24"/>
        <v>95124</v>
      </c>
      <c r="V217" s="46">
        <f t="shared" si="34"/>
        <v>0</v>
      </c>
      <c r="W217" s="46">
        <f t="shared" si="35"/>
        <v>95124</v>
      </c>
      <c r="X217" s="135">
        <v>95124</v>
      </c>
      <c r="Y217" s="46">
        <f t="shared" si="36"/>
        <v>0</v>
      </c>
    </row>
    <row r="218" spans="1:25" hidden="1" x14ac:dyDescent="0.25">
      <c r="B218" s="43" t="s">
        <v>42</v>
      </c>
      <c r="C218" s="44">
        <f t="shared" si="29"/>
        <v>0</v>
      </c>
      <c r="D218" s="44">
        <v>0</v>
      </c>
      <c r="E218" s="44">
        <f t="shared" si="30"/>
        <v>0</v>
      </c>
      <c r="F218" s="44">
        <v>146</v>
      </c>
      <c r="G218" s="44">
        <f t="shared" si="31"/>
        <v>0</v>
      </c>
      <c r="H218" s="44">
        <f t="shared" si="32"/>
        <v>0</v>
      </c>
      <c r="I218" s="44">
        <v>0</v>
      </c>
      <c r="J218" s="44">
        <f t="shared" si="33"/>
        <v>0</v>
      </c>
      <c r="K218" s="44">
        <f t="shared" si="37"/>
        <v>576</v>
      </c>
      <c r="L218" s="44">
        <f t="shared" si="38"/>
        <v>0</v>
      </c>
      <c r="M218" s="70">
        <v>3943</v>
      </c>
      <c r="N218" s="70">
        <v>8604</v>
      </c>
      <c r="O218" s="46"/>
      <c r="P218" s="46"/>
      <c r="Q218" s="70">
        <v>0</v>
      </c>
      <c r="R218" s="70"/>
      <c r="S218" s="70">
        <v>82581</v>
      </c>
      <c r="T218" s="70"/>
      <c r="U218" s="70">
        <f t="shared" si="24"/>
        <v>95128</v>
      </c>
      <c r="V218" s="46">
        <f t="shared" si="34"/>
        <v>0</v>
      </c>
      <c r="W218" s="46">
        <f t="shared" si="35"/>
        <v>95128</v>
      </c>
      <c r="X218" s="135">
        <v>95128</v>
      </c>
      <c r="Y218" s="46">
        <f t="shared" si="36"/>
        <v>0</v>
      </c>
    </row>
    <row r="219" spans="1:25" hidden="1" x14ac:dyDescent="0.25">
      <c r="B219" s="43" t="s">
        <v>43</v>
      </c>
      <c r="C219" s="44">
        <f t="shared" si="29"/>
        <v>0</v>
      </c>
      <c r="D219" s="44">
        <v>0</v>
      </c>
      <c r="E219" s="44">
        <f t="shared" si="30"/>
        <v>0</v>
      </c>
      <c r="F219" s="44">
        <v>146</v>
      </c>
      <c r="G219" s="44">
        <f t="shared" si="31"/>
        <v>0</v>
      </c>
      <c r="H219" s="44">
        <f t="shared" si="32"/>
        <v>0</v>
      </c>
      <c r="I219" s="44">
        <v>0</v>
      </c>
      <c r="J219" s="44">
        <f t="shared" si="33"/>
        <v>0</v>
      </c>
      <c r="K219" s="44">
        <f t="shared" si="37"/>
        <v>576</v>
      </c>
      <c r="L219" s="44">
        <f t="shared" si="38"/>
        <v>0</v>
      </c>
      <c r="M219" s="70">
        <v>3943</v>
      </c>
      <c r="N219" s="70">
        <v>8612</v>
      </c>
      <c r="O219" s="46"/>
      <c r="P219" s="46"/>
      <c r="Q219" s="70">
        <v>0</v>
      </c>
      <c r="R219" s="70"/>
      <c r="S219" s="70">
        <v>82581</v>
      </c>
      <c r="T219" s="70"/>
      <c r="U219" s="70">
        <f t="shared" si="24"/>
        <v>95136</v>
      </c>
      <c r="V219" s="46">
        <f t="shared" si="34"/>
        <v>0</v>
      </c>
      <c r="W219" s="46">
        <f t="shared" si="35"/>
        <v>95136</v>
      </c>
      <c r="X219" s="135">
        <v>95136</v>
      </c>
      <c r="Y219" s="46">
        <f t="shared" si="36"/>
        <v>0</v>
      </c>
    </row>
    <row r="220" spans="1:25" ht="15" hidden="1" customHeight="1" x14ac:dyDescent="0.25">
      <c r="B220" s="43" t="s">
        <v>44</v>
      </c>
      <c r="C220" s="44">
        <f t="shared" si="29"/>
        <v>0</v>
      </c>
      <c r="D220" s="44">
        <v>0</v>
      </c>
      <c r="E220" s="44">
        <f t="shared" si="30"/>
        <v>0</v>
      </c>
      <c r="F220" s="44">
        <v>146</v>
      </c>
      <c r="G220" s="44">
        <f t="shared" si="31"/>
        <v>0</v>
      </c>
      <c r="H220" s="44">
        <f t="shared" si="32"/>
        <v>0</v>
      </c>
      <c r="I220" s="44">
        <v>0</v>
      </c>
      <c r="J220" s="44">
        <f t="shared" si="33"/>
        <v>0</v>
      </c>
      <c r="K220" s="44">
        <f t="shared" si="37"/>
        <v>576</v>
      </c>
      <c r="L220" s="44">
        <f t="shared" si="38"/>
        <v>0</v>
      </c>
      <c r="M220" s="70">
        <v>3943</v>
      </c>
      <c r="N220" s="70">
        <v>8652</v>
      </c>
      <c r="O220" s="46"/>
      <c r="P220" s="46"/>
      <c r="Q220" s="70">
        <v>0</v>
      </c>
      <c r="R220" s="70"/>
      <c r="S220" s="70">
        <v>82581</v>
      </c>
      <c r="T220" s="70"/>
      <c r="U220" s="70">
        <f t="shared" si="24"/>
        <v>95176</v>
      </c>
      <c r="V220" s="46">
        <f t="shared" si="34"/>
        <v>0</v>
      </c>
      <c r="W220" s="46">
        <f t="shared" si="35"/>
        <v>95176</v>
      </c>
      <c r="X220" s="135">
        <v>95176</v>
      </c>
      <c r="Y220" s="46">
        <f t="shared" si="36"/>
        <v>0</v>
      </c>
    </row>
    <row r="221" spans="1:25" ht="15" hidden="1" customHeight="1" x14ac:dyDescent="0.25">
      <c r="B221" s="43" t="s">
        <v>45</v>
      </c>
      <c r="C221" s="44">
        <f t="shared" si="29"/>
        <v>0</v>
      </c>
      <c r="D221" s="44">
        <v>0</v>
      </c>
      <c r="E221" s="44">
        <f t="shared" si="30"/>
        <v>0</v>
      </c>
      <c r="F221" s="44">
        <v>146</v>
      </c>
      <c r="G221" s="44">
        <f t="shared" si="31"/>
        <v>0</v>
      </c>
      <c r="H221" s="44">
        <f t="shared" si="32"/>
        <v>0</v>
      </c>
      <c r="I221" s="44">
        <v>0</v>
      </c>
      <c r="J221" s="44">
        <f t="shared" si="33"/>
        <v>0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0</v>
      </c>
      <c r="M221" s="70">
        <v>3943</v>
      </c>
      <c r="N221" s="70">
        <v>8709</v>
      </c>
      <c r="O221" s="46"/>
      <c r="P221" s="46"/>
      <c r="Q221" s="70">
        <v>0</v>
      </c>
      <c r="R221" s="70"/>
      <c r="S221" s="70">
        <v>82581</v>
      </c>
      <c r="T221" s="70"/>
      <c r="U221" s="70">
        <f t="shared" si="24"/>
        <v>95233</v>
      </c>
      <c r="V221" s="46">
        <f t="shared" ref="V221:V234" si="39">Y220</f>
        <v>0</v>
      </c>
      <c r="W221" s="46">
        <f t="shared" ref="W221:W234" si="40">U221+V221</f>
        <v>95233</v>
      </c>
      <c r="X221" s="135">
        <v>95233</v>
      </c>
      <c r="Y221" s="46">
        <f t="shared" ref="Y221:Y234" si="41">W221-X221</f>
        <v>0</v>
      </c>
    </row>
    <row r="222" spans="1:25" ht="15" hidden="1" customHeight="1" thickBot="1" x14ac:dyDescent="0.3">
      <c r="B222" s="83" t="s">
        <v>46</v>
      </c>
      <c r="C222" s="84">
        <v>0</v>
      </c>
      <c r="D222" s="84">
        <v>0</v>
      </c>
      <c r="E222" s="84">
        <v>0</v>
      </c>
      <c r="F222" s="84">
        <v>146</v>
      </c>
      <c r="G222" s="84">
        <v>0</v>
      </c>
      <c r="H222" s="84">
        <v>0</v>
      </c>
      <c r="I222" s="84">
        <v>0</v>
      </c>
      <c r="J222" s="84">
        <f t="shared" ref="J222:J234" si="42">I222-H222</f>
        <v>0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0</v>
      </c>
      <c r="M222" s="35">
        <v>3943</v>
      </c>
      <c r="N222" s="35">
        <v>8721</v>
      </c>
      <c r="O222" s="36"/>
      <c r="P222" s="36"/>
      <c r="Q222" s="35">
        <v>0</v>
      </c>
      <c r="R222" s="35"/>
      <c r="S222" s="35">
        <v>82581</v>
      </c>
      <c r="T222" s="35"/>
      <c r="U222" s="35">
        <f t="shared" si="24"/>
        <v>95245</v>
      </c>
      <c r="V222" s="36">
        <f t="shared" si="39"/>
        <v>0</v>
      </c>
      <c r="W222" s="36">
        <f t="shared" si="40"/>
        <v>95245</v>
      </c>
      <c r="X222" s="131">
        <v>95245</v>
      </c>
      <c r="Y222" s="36">
        <f t="shared" si="41"/>
        <v>0</v>
      </c>
    </row>
    <row r="223" spans="1:25" hidden="1" x14ac:dyDescent="0.25">
      <c r="A223">
        <v>2021</v>
      </c>
      <c r="B223" s="43" t="s">
        <v>35</v>
      </c>
      <c r="C223" s="44">
        <f t="shared" ref="C223:C234" si="43">D222</f>
        <v>0</v>
      </c>
      <c r="D223" s="44">
        <v>0</v>
      </c>
      <c r="E223" s="44">
        <f t="shared" ref="E223:E234" si="44">D223-C223</f>
        <v>0</v>
      </c>
      <c r="F223" s="44">
        <v>146</v>
      </c>
      <c r="G223" s="70">
        <f t="shared" ref="G223:G234" si="45">E223*F223</f>
        <v>0</v>
      </c>
      <c r="H223" s="44">
        <f t="shared" ref="H223:H234" si="46">I222</f>
        <v>0</v>
      </c>
      <c r="I223" s="44">
        <v>0</v>
      </c>
      <c r="J223" s="44">
        <f t="shared" si="42"/>
        <v>0</v>
      </c>
      <c r="K223" s="44">
        <f t="shared" ref="K223:K234" si="47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0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48">G223+L223+M223+N223+Q223+R223+S223+T223</f>
        <v>97856</v>
      </c>
      <c r="V223" s="46">
        <f t="shared" si="39"/>
        <v>0</v>
      </c>
      <c r="W223" s="41">
        <f t="shared" si="40"/>
        <v>97856</v>
      </c>
      <c r="X223" s="69">
        <v>97856</v>
      </c>
      <c r="Y223" s="41">
        <f t="shared" si="41"/>
        <v>0</v>
      </c>
    </row>
    <row r="224" spans="1:25" hidden="1" x14ac:dyDescent="0.25">
      <c r="B224" s="43" t="s">
        <v>36</v>
      </c>
      <c r="C224" s="44">
        <f t="shared" si="43"/>
        <v>0</v>
      </c>
      <c r="D224" s="44">
        <v>0</v>
      </c>
      <c r="E224" s="44">
        <f t="shared" si="44"/>
        <v>0</v>
      </c>
      <c r="F224" s="44">
        <v>146</v>
      </c>
      <c r="G224" s="70">
        <f t="shared" si="45"/>
        <v>0</v>
      </c>
      <c r="H224" s="44">
        <f t="shared" si="46"/>
        <v>0</v>
      </c>
      <c r="I224" s="44">
        <v>0</v>
      </c>
      <c r="J224" s="44">
        <f t="shared" si="42"/>
        <v>0</v>
      </c>
      <c r="K224" s="44">
        <f t="shared" si="47"/>
        <v>593</v>
      </c>
      <c r="L224" s="46">
        <f t="shared" ref="L224:L234" si="49">IF(K224=593,K224*J224,IF(K224=784,80*593+(J224-80)*784,IF(K224=1357,80*593+20*784+(J224-100)*1357,IF(K224=2501,80*593+20*784+100*1357+(J224-200)*2501,))))</f>
        <v>0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48"/>
        <v>97905</v>
      </c>
      <c r="V224" s="46">
        <f t="shared" si="39"/>
        <v>0</v>
      </c>
      <c r="W224" s="46">
        <f t="shared" si="40"/>
        <v>97905</v>
      </c>
      <c r="X224" s="70">
        <v>97905</v>
      </c>
      <c r="Y224" s="46">
        <f t="shared" si="41"/>
        <v>0</v>
      </c>
    </row>
    <row r="225" spans="1:25" hidden="1" x14ac:dyDescent="0.25">
      <c r="B225" s="43" t="s">
        <v>37</v>
      </c>
      <c r="C225" s="44">
        <f t="shared" si="43"/>
        <v>0</v>
      </c>
      <c r="D225" s="44">
        <v>0</v>
      </c>
      <c r="E225" s="44">
        <f t="shared" si="44"/>
        <v>0</v>
      </c>
      <c r="F225" s="44">
        <v>146</v>
      </c>
      <c r="G225" s="70">
        <f t="shared" si="45"/>
        <v>0</v>
      </c>
      <c r="H225" s="44">
        <f t="shared" si="46"/>
        <v>0</v>
      </c>
      <c r="I225" s="44">
        <v>0</v>
      </c>
      <c r="J225" s="44">
        <f t="shared" si="42"/>
        <v>0</v>
      </c>
      <c r="K225" s="44">
        <f t="shared" si="47"/>
        <v>593</v>
      </c>
      <c r="L225" s="46">
        <f t="shared" si="49"/>
        <v>0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48"/>
        <v>97937</v>
      </c>
      <c r="V225" s="46">
        <f t="shared" si="39"/>
        <v>0</v>
      </c>
      <c r="W225" s="46">
        <f t="shared" si="40"/>
        <v>97937</v>
      </c>
      <c r="X225" s="70">
        <v>97937</v>
      </c>
      <c r="Y225" s="46">
        <f t="shared" si="41"/>
        <v>0</v>
      </c>
    </row>
    <row r="226" spans="1:25" hidden="1" x14ac:dyDescent="0.25">
      <c r="B226" s="43" t="s">
        <v>38</v>
      </c>
      <c r="C226" s="44">
        <f t="shared" si="43"/>
        <v>0</v>
      </c>
      <c r="D226" s="44">
        <v>1</v>
      </c>
      <c r="E226" s="44">
        <f t="shared" si="44"/>
        <v>1</v>
      </c>
      <c r="F226" s="44">
        <v>146</v>
      </c>
      <c r="G226" s="70">
        <f t="shared" si="45"/>
        <v>146</v>
      </c>
      <c r="H226" s="44">
        <f t="shared" si="46"/>
        <v>0</v>
      </c>
      <c r="I226" s="44">
        <v>0</v>
      </c>
      <c r="J226" s="44">
        <f t="shared" si="42"/>
        <v>0</v>
      </c>
      <c r="K226" s="44">
        <f t="shared" si="47"/>
        <v>593</v>
      </c>
      <c r="L226" s="46">
        <f t="shared" si="49"/>
        <v>0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48"/>
        <v>98113</v>
      </c>
      <c r="V226" s="46">
        <f t="shared" si="39"/>
        <v>0</v>
      </c>
      <c r="W226" s="46">
        <f t="shared" si="40"/>
        <v>98113</v>
      </c>
      <c r="X226" s="70">
        <v>98113</v>
      </c>
      <c r="Y226" s="46">
        <f t="shared" si="41"/>
        <v>0</v>
      </c>
    </row>
    <row r="227" spans="1:25" hidden="1" x14ac:dyDescent="0.25">
      <c r="B227" s="43" t="s">
        <v>39</v>
      </c>
      <c r="C227" s="44">
        <f t="shared" si="43"/>
        <v>1</v>
      </c>
      <c r="D227" s="44">
        <v>6</v>
      </c>
      <c r="E227" s="44">
        <f t="shared" si="44"/>
        <v>5</v>
      </c>
      <c r="F227" s="44">
        <v>146</v>
      </c>
      <c r="G227" s="70">
        <f t="shared" si="45"/>
        <v>730</v>
      </c>
      <c r="H227" s="44">
        <f t="shared" si="46"/>
        <v>0</v>
      </c>
      <c r="I227" s="44">
        <v>1</v>
      </c>
      <c r="J227" s="44">
        <f t="shared" si="42"/>
        <v>1</v>
      </c>
      <c r="K227" s="44">
        <f t="shared" si="47"/>
        <v>593</v>
      </c>
      <c r="L227" s="46">
        <f t="shared" si="49"/>
        <v>593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48"/>
        <v>99326</v>
      </c>
      <c r="V227" s="46">
        <f t="shared" si="39"/>
        <v>0</v>
      </c>
      <c r="W227" s="46">
        <f t="shared" si="40"/>
        <v>99326</v>
      </c>
      <c r="X227" s="70">
        <v>99326</v>
      </c>
      <c r="Y227" s="46">
        <f t="shared" si="41"/>
        <v>0</v>
      </c>
    </row>
    <row r="228" spans="1:25" hidden="1" x14ac:dyDescent="0.25">
      <c r="B228" s="43" t="s">
        <v>40</v>
      </c>
      <c r="C228" s="44">
        <f t="shared" si="43"/>
        <v>6</v>
      </c>
      <c r="D228" s="44">
        <v>8</v>
      </c>
      <c r="E228" s="44">
        <f t="shared" si="44"/>
        <v>2</v>
      </c>
      <c r="F228" s="44">
        <v>146</v>
      </c>
      <c r="G228" s="70">
        <f t="shared" si="45"/>
        <v>292</v>
      </c>
      <c r="H228" s="44">
        <f t="shared" si="46"/>
        <v>1</v>
      </c>
      <c r="I228" s="44">
        <v>1</v>
      </c>
      <c r="J228" s="44">
        <f t="shared" si="42"/>
        <v>0</v>
      </c>
      <c r="K228" s="44">
        <f t="shared" si="47"/>
        <v>593</v>
      </c>
      <c r="L228" s="46">
        <f t="shared" si="49"/>
        <v>0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48"/>
        <v>98324</v>
      </c>
      <c r="V228" s="46">
        <f t="shared" si="39"/>
        <v>0</v>
      </c>
      <c r="W228" s="46">
        <f t="shared" si="40"/>
        <v>98324</v>
      </c>
      <c r="X228" s="70">
        <v>98324</v>
      </c>
      <c r="Y228" s="46">
        <f t="shared" si="41"/>
        <v>0</v>
      </c>
    </row>
    <row r="229" spans="1:25" hidden="1" x14ac:dyDescent="0.25">
      <c r="B229" s="43" t="s">
        <v>41</v>
      </c>
      <c r="C229" s="44">
        <f t="shared" si="43"/>
        <v>8</v>
      </c>
      <c r="D229" s="44">
        <v>40</v>
      </c>
      <c r="E229" s="44">
        <f t="shared" si="44"/>
        <v>32</v>
      </c>
      <c r="F229" s="44">
        <v>146</v>
      </c>
      <c r="G229" s="70">
        <f t="shared" si="45"/>
        <v>4672</v>
      </c>
      <c r="H229" s="44">
        <f t="shared" si="46"/>
        <v>1</v>
      </c>
      <c r="I229" s="44">
        <v>9</v>
      </c>
      <c r="J229" s="44">
        <f t="shared" si="42"/>
        <v>8</v>
      </c>
      <c r="K229" s="44">
        <f t="shared" si="47"/>
        <v>593</v>
      </c>
      <c r="L229" s="46">
        <f t="shared" si="49"/>
        <v>4744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48"/>
        <v>107462</v>
      </c>
      <c r="V229" s="46">
        <f t="shared" si="39"/>
        <v>0</v>
      </c>
      <c r="W229" s="46">
        <f t="shared" si="40"/>
        <v>107462</v>
      </c>
      <c r="X229" s="70">
        <v>107462</v>
      </c>
      <c r="Y229" s="46">
        <f t="shared" si="41"/>
        <v>0</v>
      </c>
    </row>
    <row r="230" spans="1:25" hidden="1" x14ac:dyDescent="0.25">
      <c r="B230" s="43" t="s">
        <v>42</v>
      </c>
      <c r="C230" s="44">
        <f t="shared" si="43"/>
        <v>40</v>
      </c>
      <c r="D230" s="44">
        <v>48</v>
      </c>
      <c r="E230" s="44">
        <f t="shared" si="44"/>
        <v>8</v>
      </c>
      <c r="F230" s="44">
        <v>146</v>
      </c>
      <c r="G230" s="70">
        <f t="shared" si="45"/>
        <v>1168</v>
      </c>
      <c r="H230" s="44">
        <f t="shared" si="46"/>
        <v>9</v>
      </c>
      <c r="I230" s="44">
        <v>15</v>
      </c>
      <c r="J230" s="44">
        <f t="shared" si="42"/>
        <v>6</v>
      </c>
      <c r="K230" s="44">
        <f t="shared" si="47"/>
        <v>593</v>
      </c>
      <c r="L230" s="46">
        <f t="shared" si="49"/>
        <v>3558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48"/>
        <v>102826</v>
      </c>
      <c r="V230" s="46">
        <f t="shared" si="39"/>
        <v>0</v>
      </c>
      <c r="W230" s="46">
        <f t="shared" si="40"/>
        <v>102826</v>
      </c>
      <c r="X230" s="70">
        <v>102826</v>
      </c>
      <c r="Y230" s="46">
        <f t="shared" si="41"/>
        <v>0</v>
      </c>
    </row>
    <row r="231" spans="1:25" hidden="1" x14ac:dyDescent="0.25">
      <c r="B231" s="43" t="s">
        <v>43</v>
      </c>
      <c r="C231" s="44">
        <f t="shared" si="43"/>
        <v>48</v>
      </c>
      <c r="D231" s="44">
        <v>48</v>
      </c>
      <c r="E231" s="44">
        <f t="shared" si="44"/>
        <v>0</v>
      </c>
      <c r="F231" s="44">
        <v>146</v>
      </c>
      <c r="G231" s="70">
        <f t="shared" si="45"/>
        <v>0</v>
      </c>
      <c r="H231" s="44">
        <v>15</v>
      </c>
      <c r="I231" s="44">
        <v>15</v>
      </c>
      <c r="J231" s="44">
        <f t="shared" si="42"/>
        <v>0</v>
      </c>
      <c r="K231" s="44">
        <f t="shared" si="47"/>
        <v>593</v>
      </c>
      <c r="L231" s="46">
        <f t="shared" si="49"/>
        <v>0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48"/>
        <v>98386</v>
      </c>
      <c r="V231" s="46">
        <f t="shared" si="39"/>
        <v>0</v>
      </c>
      <c r="W231" s="46">
        <f t="shared" si="40"/>
        <v>98386</v>
      </c>
      <c r="X231" s="70">
        <v>98386</v>
      </c>
      <c r="Y231" s="46">
        <f t="shared" si="41"/>
        <v>0</v>
      </c>
    </row>
    <row r="232" spans="1:25" hidden="1" x14ac:dyDescent="0.25">
      <c r="B232" s="43" t="s">
        <v>44</v>
      </c>
      <c r="C232" s="44">
        <f t="shared" si="43"/>
        <v>48</v>
      </c>
      <c r="D232" s="44">
        <v>48</v>
      </c>
      <c r="E232" s="44">
        <f t="shared" si="44"/>
        <v>0</v>
      </c>
      <c r="F232" s="44">
        <v>146</v>
      </c>
      <c r="G232" s="70">
        <f t="shared" si="45"/>
        <v>0</v>
      </c>
      <c r="H232" s="44">
        <f t="shared" si="46"/>
        <v>15</v>
      </c>
      <c r="I232" s="44">
        <v>15</v>
      </c>
      <c r="J232" s="44">
        <f t="shared" si="42"/>
        <v>0</v>
      </c>
      <c r="K232" s="44">
        <f t="shared" si="47"/>
        <v>593</v>
      </c>
      <c r="L232" s="46">
        <f t="shared" si="49"/>
        <v>0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48"/>
        <v>98233</v>
      </c>
      <c r="V232" s="46">
        <f t="shared" si="39"/>
        <v>0</v>
      </c>
      <c r="W232" s="46">
        <f t="shared" si="40"/>
        <v>98233</v>
      </c>
      <c r="X232" s="70">
        <v>98233</v>
      </c>
      <c r="Y232" s="46">
        <f t="shared" si="41"/>
        <v>0</v>
      </c>
    </row>
    <row r="233" spans="1:25" hidden="1" x14ac:dyDescent="0.25">
      <c r="B233" s="43" t="s">
        <v>45</v>
      </c>
      <c r="C233" s="44">
        <f t="shared" si="43"/>
        <v>48</v>
      </c>
      <c r="D233" s="44">
        <v>48</v>
      </c>
      <c r="E233" s="44">
        <f t="shared" si="44"/>
        <v>0</v>
      </c>
      <c r="F233" s="44">
        <v>146</v>
      </c>
      <c r="G233" s="70">
        <f t="shared" si="45"/>
        <v>0</v>
      </c>
      <c r="H233" s="44">
        <f t="shared" si="46"/>
        <v>15</v>
      </c>
      <c r="I233" s="44">
        <v>15</v>
      </c>
      <c r="J233" s="44">
        <f t="shared" si="42"/>
        <v>0</v>
      </c>
      <c r="K233" s="44">
        <f t="shared" si="47"/>
        <v>593</v>
      </c>
      <c r="L233" s="46">
        <f t="shared" si="49"/>
        <v>0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48"/>
        <v>98348</v>
      </c>
      <c r="V233" s="46">
        <f t="shared" si="39"/>
        <v>0</v>
      </c>
      <c r="W233" s="46">
        <f t="shared" si="40"/>
        <v>98348</v>
      </c>
      <c r="X233" s="70">
        <v>98348</v>
      </c>
      <c r="Y233" s="46">
        <f t="shared" si="41"/>
        <v>0</v>
      </c>
    </row>
    <row r="234" spans="1:25" ht="15.75" hidden="1" thickBot="1" x14ac:dyDescent="0.3">
      <c r="B234" s="83" t="s">
        <v>46</v>
      </c>
      <c r="C234" s="84">
        <f t="shared" si="43"/>
        <v>48</v>
      </c>
      <c r="D234" s="84">
        <v>73</v>
      </c>
      <c r="E234" s="84">
        <f t="shared" si="44"/>
        <v>25</v>
      </c>
      <c r="F234" s="84">
        <v>146</v>
      </c>
      <c r="G234" s="35">
        <f t="shared" si="45"/>
        <v>3650</v>
      </c>
      <c r="H234" s="84">
        <f t="shared" si="46"/>
        <v>15</v>
      </c>
      <c r="I234" s="84">
        <v>21</v>
      </c>
      <c r="J234" s="84">
        <f t="shared" si="42"/>
        <v>6</v>
      </c>
      <c r="K234" s="84">
        <f t="shared" si="47"/>
        <v>593</v>
      </c>
      <c r="L234" s="36">
        <f t="shared" si="49"/>
        <v>3558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48"/>
        <v>105625</v>
      </c>
      <c r="V234" s="36">
        <f t="shared" si="39"/>
        <v>0</v>
      </c>
      <c r="W234" s="36">
        <f t="shared" si="40"/>
        <v>105625</v>
      </c>
      <c r="X234" s="35">
        <v>105625</v>
      </c>
      <c r="Y234" s="36">
        <f t="shared" si="41"/>
        <v>0</v>
      </c>
    </row>
    <row r="235" spans="1:25" hidden="1" x14ac:dyDescent="0.25">
      <c r="A235">
        <v>2022</v>
      </c>
      <c r="B235" s="43" t="s">
        <v>35</v>
      </c>
      <c r="C235" s="44">
        <f t="shared" ref="C235:C246" si="50">D234</f>
        <v>73</v>
      </c>
      <c r="D235" s="44">
        <v>75</v>
      </c>
      <c r="E235" s="44">
        <f t="shared" ref="E235:E246" si="51">D235-C235</f>
        <v>2</v>
      </c>
      <c r="F235" s="44">
        <v>146</v>
      </c>
      <c r="G235" s="70">
        <f t="shared" ref="G235:G246" si="52">E235*F235</f>
        <v>292</v>
      </c>
      <c r="H235" s="44">
        <f t="shared" ref="H235:H246" si="53">I234</f>
        <v>21</v>
      </c>
      <c r="I235" s="44">
        <v>28</v>
      </c>
      <c r="J235" s="44">
        <f>I235-H235</f>
        <v>7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4452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48"/>
        <v>109643</v>
      </c>
      <c r="V235" s="46">
        <f t="shared" ref="V235:V246" si="54">Y234</f>
        <v>0</v>
      </c>
      <c r="W235" s="46">
        <f t="shared" ref="W235:W246" si="55">U235+V235</f>
        <v>109643</v>
      </c>
      <c r="X235" s="70">
        <v>109643</v>
      </c>
      <c r="Y235" s="46">
        <f t="shared" ref="Y235:Y246" si="56">W235-X235</f>
        <v>0</v>
      </c>
    </row>
    <row r="236" spans="1:25" hidden="1" x14ac:dyDescent="0.25">
      <c r="B236" s="43" t="s">
        <v>36</v>
      </c>
      <c r="C236" s="44">
        <f t="shared" si="50"/>
        <v>75</v>
      </c>
      <c r="D236" s="44">
        <v>75</v>
      </c>
      <c r="E236" s="44">
        <f t="shared" si="51"/>
        <v>0</v>
      </c>
      <c r="F236" s="44">
        <v>146</v>
      </c>
      <c r="G236" s="70">
        <f t="shared" si="52"/>
        <v>0</v>
      </c>
      <c r="H236" s="44">
        <f t="shared" si="53"/>
        <v>28</v>
      </c>
      <c r="I236" s="44">
        <v>28</v>
      </c>
      <c r="J236" s="44">
        <f t="shared" ref="J236:J246" si="57">I236-H236</f>
        <v>0</v>
      </c>
      <c r="K236" s="44">
        <f t="shared" ref="K236:K243" si="58">IF(J236&lt;=80,636,IF(AND(J236&gt;=81,J236&lt;=100),840,IF(AND(J236&gt;=101,J236&lt;=200),1455,IF(J236&gt;=201,2681,))))</f>
        <v>636</v>
      </c>
      <c r="L236" s="46">
        <f t="shared" ref="L236:L242" si="59">IF(K236=636,K236*J236,IF(K236=840,80*636+(J236-80)*840,IF(K236=1455,80*636+20*840+(J236-100)*1455,IF(K236=2501,80*636+20*840+100*1455+(J236-200)*2681,))))</f>
        <v>0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48"/>
        <v>122660</v>
      </c>
      <c r="V236" s="46">
        <f t="shared" si="54"/>
        <v>0</v>
      </c>
      <c r="W236" s="46">
        <f t="shared" si="55"/>
        <v>122660</v>
      </c>
      <c r="X236" s="70">
        <v>122660</v>
      </c>
      <c r="Y236" s="46">
        <f t="shared" si="56"/>
        <v>0</v>
      </c>
    </row>
    <row r="237" spans="1:25" hidden="1" x14ac:dyDescent="0.25">
      <c r="B237" s="43" t="s">
        <v>37</v>
      </c>
      <c r="C237" s="44">
        <f t="shared" si="50"/>
        <v>75</v>
      </c>
      <c r="D237" s="44">
        <v>75</v>
      </c>
      <c r="E237" s="44">
        <f t="shared" si="51"/>
        <v>0</v>
      </c>
      <c r="F237" s="44">
        <v>146</v>
      </c>
      <c r="G237" s="70">
        <f t="shared" si="52"/>
        <v>0</v>
      </c>
      <c r="H237" s="44">
        <f t="shared" si="53"/>
        <v>28</v>
      </c>
      <c r="I237" s="44">
        <v>28</v>
      </c>
      <c r="J237" s="44">
        <f t="shared" si="57"/>
        <v>0</v>
      </c>
      <c r="K237" s="44">
        <f t="shared" si="58"/>
        <v>636</v>
      </c>
      <c r="L237" s="46">
        <f t="shared" si="59"/>
        <v>0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48"/>
        <v>105053</v>
      </c>
      <c r="V237" s="46">
        <f t="shared" si="54"/>
        <v>0</v>
      </c>
      <c r="W237" s="46">
        <f t="shared" si="55"/>
        <v>105053</v>
      </c>
      <c r="X237" s="70">
        <v>105053</v>
      </c>
      <c r="Y237" s="46">
        <f t="shared" si="56"/>
        <v>0</v>
      </c>
    </row>
    <row r="238" spans="1:25" hidden="1" x14ac:dyDescent="0.25">
      <c r="B238" s="43" t="s">
        <v>38</v>
      </c>
      <c r="C238" s="44">
        <f t="shared" si="50"/>
        <v>75</v>
      </c>
      <c r="D238" s="44">
        <v>75</v>
      </c>
      <c r="E238" s="44">
        <f t="shared" si="51"/>
        <v>0</v>
      </c>
      <c r="F238" s="44">
        <v>146</v>
      </c>
      <c r="G238" s="70">
        <f t="shared" si="52"/>
        <v>0</v>
      </c>
      <c r="H238" s="44">
        <f t="shared" si="53"/>
        <v>28</v>
      </c>
      <c r="I238" s="44">
        <v>28</v>
      </c>
      <c r="J238" s="44">
        <f t="shared" si="57"/>
        <v>0</v>
      </c>
      <c r="K238" s="44">
        <f t="shared" si="58"/>
        <v>636</v>
      </c>
      <c r="L238" s="46">
        <f t="shared" si="59"/>
        <v>0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48"/>
        <v>105188</v>
      </c>
      <c r="V238" s="46">
        <f t="shared" si="54"/>
        <v>0</v>
      </c>
      <c r="W238" s="46">
        <f t="shared" si="55"/>
        <v>105188</v>
      </c>
      <c r="X238" s="70">
        <v>105188</v>
      </c>
      <c r="Y238" s="46">
        <f t="shared" si="56"/>
        <v>0</v>
      </c>
    </row>
    <row r="239" spans="1:25" hidden="1" x14ac:dyDescent="0.25">
      <c r="B239" s="43" t="s">
        <v>39</v>
      </c>
      <c r="C239" s="44">
        <f t="shared" si="50"/>
        <v>75</v>
      </c>
      <c r="D239" s="44">
        <v>75</v>
      </c>
      <c r="E239" s="44">
        <f t="shared" si="51"/>
        <v>0</v>
      </c>
      <c r="F239" s="44">
        <v>146</v>
      </c>
      <c r="G239" s="70">
        <f t="shared" si="52"/>
        <v>0</v>
      </c>
      <c r="H239" s="44">
        <f t="shared" si="53"/>
        <v>28</v>
      </c>
      <c r="I239" s="44">
        <v>28</v>
      </c>
      <c r="J239" s="44">
        <f t="shared" si="57"/>
        <v>0</v>
      </c>
      <c r="K239" s="44">
        <f t="shared" si="58"/>
        <v>636</v>
      </c>
      <c r="L239" s="46">
        <f t="shared" si="59"/>
        <v>0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48"/>
        <v>105339</v>
      </c>
      <c r="V239" s="46">
        <f t="shared" si="54"/>
        <v>0</v>
      </c>
      <c r="W239" s="46">
        <f t="shared" si="55"/>
        <v>105339</v>
      </c>
      <c r="X239" s="70">
        <v>105339</v>
      </c>
      <c r="Y239" s="46">
        <f t="shared" si="56"/>
        <v>0</v>
      </c>
    </row>
    <row r="240" spans="1:25" hidden="1" x14ac:dyDescent="0.25">
      <c r="B240" s="43" t="s">
        <v>40</v>
      </c>
      <c r="C240" s="44">
        <f t="shared" si="50"/>
        <v>75</v>
      </c>
      <c r="D240" s="44">
        <v>75</v>
      </c>
      <c r="E240" s="44">
        <f t="shared" si="51"/>
        <v>0</v>
      </c>
      <c r="F240" s="44">
        <v>146</v>
      </c>
      <c r="G240" s="70">
        <f t="shared" si="52"/>
        <v>0</v>
      </c>
      <c r="H240" s="44">
        <f t="shared" si="53"/>
        <v>28</v>
      </c>
      <c r="I240" s="44">
        <v>28</v>
      </c>
      <c r="J240" s="44">
        <f t="shared" si="57"/>
        <v>0</v>
      </c>
      <c r="K240" s="44">
        <f t="shared" si="58"/>
        <v>636</v>
      </c>
      <c r="L240" s="46">
        <f t="shared" si="59"/>
        <v>0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48"/>
        <v>105461</v>
      </c>
      <c r="V240" s="46">
        <f t="shared" si="54"/>
        <v>0</v>
      </c>
      <c r="W240" s="46">
        <f t="shared" si="55"/>
        <v>105461</v>
      </c>
      <c r="X240" s="70">
        <v>105461</v>
      </c>
      <c r="Y240" s="46">
        <f t="shared" si="56"/>
        <v>0</v>
      </c>
    </row>
    <row r="241" spans="1:25" hidden="1" x14ac:dyDescent="0.25">
      <c r="B241" s="43" t="s">
        <v>41</v>
      </c>
      <c r="C241" s="44">
        <f t="shared" si="50"/>
        <v>75</v>
      </c>
      <c r="D241" s="44">
        <v>75</v>
      </c>
      <c r="E241" s="44">
        <f t="shared" si="51"/>
        <v>0</v>
      </c>
      <c r="F241" s="44">
        <v>146</v>
      </c>
      <c r="G241" s="70">
        <f t="shared" si="52"/>
        <v>0</v>
      </c>
      <c r="H241" s="44">
        <f t="shared" si="53"/>
        <v>28</v>
      </c>
      <c r="I241" s="44">
        <v>28</v>
      </c>
      <c r="J241" s="44">
        <f t="shared" si="57"/>
        <v>0</v>
      </c>
      <c r="K241" s="44">
        <f t="shared" si="58"/>
        <v>636</v>
      </c>
      <c r="L241" s="46">
        <f t="shared" si="59"/>
        <v>0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48"/>
        <v>105560</v>
      </c>
      <c r="V241" s="46">
        <f t="shared" si="54"/>
        <v>0</v>
      </c>
      <c r="W241" s="46">
        <f t="shared" si="55"/>
        <v>105560</v>
      </c>
      <c r="X241" s="70">
        <v>105560</v>
      </c>
      <c r="Y241" s="46">
        <f t="shared" si="56"/>
        <v>0</v>
      </c>
    </row>
    <row r="242" spans="1:25" hidden="1" x14ac:dyDescent="0.25">
      <c r="B242" s="43" t="s">
        <v>42</v>
      </c>
      <c r="C242" s="44">
        <f t="shared" si="50"/>
        <v>75</v>
      </c>
      <c r="D242" s="44">
        <v>75</v>
      </c>
      <c r="E242" s="44">
        <f t="shared" si="51"/>
        <v>0</v>
      </c>
      <c r="F242" s="44">
        <v>146</v>
      </c>
      <c r="G242" s="70">
        <f t="shared" si="52"/>
        <v>0</v>
      </c>
      <c r="H242" s="44">
        <f t="shared" si="53"/>
        <v>28</v>
      </c>
      <c r="I242" s="44">
        <v>28</v>
      </c>
      <c r="J242" s="44">
        <f t="shared" si="57"/>
        <v>0</v>
      </c>
      <c r="K242" s="44">
        <f t="shared" si="58"/>
        <v>636</v>
      </c>
      <c r="L242" s="46">
        <f t="shared" si="59"/>
        <v>0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48"/>
        <v>105686</v>
      </c>
      <c r="V242" s="46">
        <f t="shared" si="54"/>
        <v>0</v>
      </c>
      <c r="W242" s="46">
        <f t="shared" si="55"/>
        <v>105686</v>
      </c>
      <c r="X242" s="70">
        <v>105686</v>
      </c>
      <c r="Y242" s="46">
        <f t="shared" si="56"/>
        <v>0</v>
      </c>
    </row>
    <row r="243" spans="1:25" hidden="1" x14ac:dyDescent="0.25">
      <c r="B243" s="43" t="s">
        <v>43</v>
      </c>
      <c r="C243" s="44">
        <f t="shared" si="50"/>
        <v>75</v>
      </c>
      <c r="D243" s="44">
        <v>75</v>
      </c>
      <c r="E243" s="44">
        <f t="shared" si="51"/>
        <v>0</v>
      </c>
      <c r="F243" s="44">
        <v>146</v>
      </c>
      <c r="G243" s="70">
        <f t="shared" si="52"/>
        <v>0</v>
      </c>
      <c r="H243" s="44">
        <f t="shared" si="53"/>
        <v>28</v>
      </c>
      <c r="I243" s="44">
        <v>28</v>
      </c>
      <c r="J243" s="44">
        <f t="shared" si="57"/>
        <v>0</v>
      </c>
      <c r="K243" s="44">
        <f t="shared" si="58"/>
        <v>636</v>
      </c>
      <c r="L243" s="46">
        <f>IF(K243=636,K243*J243,IF(K243=840,80*636+(J243-80)*840,IF(K243=1455,80*636+20*840+(J243-100)*1455,IF(K243=2681,80*636+20*840+100*1455+(J243-200)*2681,))))</f>
        <v>0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48"/>
        <v>105812</v>
      </c>
      <c r="V243" s="46">
        <f t="shared" si="54"/>
        <v>0</v>
      </c>
      <c r="W243" s="46">
        <f t="shared" si="55"/>
        <v>105812</v>
      </c>
      <c r="X243" s="70">
        <v>105812</v>
      </c>
      <c r="Y243" s="46">
        <f t="shared" si="56"/>
        <v>0</v>
      </c>
    </row>
    <row r="244" spans="1:25" hidden="1" x14ac:dyDescent="0.25">
      <c r="B244" s="43" t="s">
        <v>44</v>
      </c>
      <c r="C244" s="44">
        <f t="shared" si="50"/>
        <v>75</v>
      </c>
      <c r="D244" s="44">
        <v>75</v>
      </c>
      <c r="E244" s="44">
        <f t="shared" si="51"/>
        <v>0</v>
      </c>
      <c r="F244" s="44">
        <v>146</v>
      </c>
      <c r="G244" s="70">
        <f t="shared" si="52"/>
        <v>0</v>
      </c>
      <c r="H244" s="44">
        <f t="shared" si="53"/>
        <v>28</v>
      </c>
      <c r="I244" s="44">
        <v>28</v>
      </c>
      <c r="J244" s="44">
        <f t="shared" si="57"/>
        <v>0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0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48"/>
        <v>105915</v>
      </c>
      <c r="V244" s="46">
        <f t="shared" si="54"/>
        <v>0</v>
      </c>
      <c r="W244" s="46">
        <f t="shared" si="55"/>
        <v>105915</v>
      </c>
      <c r="X244" s="70">
        <v>105915</v>
      </c>
      <c r="Y244" s="46">
        <f t="shared" si="56"/>
        <v>0</v>
      </c>
    </row>
    <row r="245" spans="1:25" hidden="1" x14ac:dyDescent="0.25">
      <c r="B245" s="43" t="s">
        <v>45</v>
      </c>
      <c r="C245" s="44">
        <f t="shared" si="50"/>
        <v>75</v>
      </c>
      <c r="D245" s="44">
        <v>75</v>
      </c>
      <c r="E245" s="44">
        <f t="shared" si="51"/>
        <v>0</v>
      </c>
      <c r="F245" s="44">
        <v>146</v>
      </c>
      <c r="G245" s="70">
        <f t="shared" si="52"/>
        <v>0</v>
      </c>
      <c r="H245" s="44">
        <f t="shared" si="53"/>
        <v>28</v>
      </c>
      <c r="I245" s="44">
        <v>28</v>
      </c>
      <c r="J245" s="44">
        <f t="shared" si="57"/>
        <v>0</v>
      </c>
      <c r="K245" s="44">
        <f>IF(J245&lt;=40,636,IF(AND(J245&gt;=41,J245&lt;=80),840,IF(AND(J245&gt;=81,J245&lt;=100),1455,IF(J245&gt;=101,2681,))))</f>
        <v>636</v>
      </c>
      <c r="L245" s="46">
        <f>IF(K245=636,K245*J245,IF(K245=840,40*636+(J245-40)*840,IF(K245=1455,40*636+40*840+(J245-80)*1455,IF(K245=2681,40*636+40*840+20*1455+(J245-100)*2681,))))</f>
        <v>0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48"/>
        <v>105979</v>
      </c>
      <c r="V245" s="46">
        <f t="shared" si="54"/>
        <v>0</v>
      </c>
      <c r="W245" s="46">
        <f t="shared" si="55"/>
        <v>105979</v>
      </c>
      <c r="X245" s="70">
        <v>105979</v>
      </c>
      <c r="Y245" s="46">
        <f t="shared" si="56"/>
        <v>0</v>
      </c>
    </row>
    <row r="246" spans="1:25" ht="15.75" hidden="1" thickBot="1" x14ac:dyDescent="0.3">
      <c r="B246" s="83" t="s">
        <v>46</v>
      </c>
      <c r="C246" s="84">
        <f t="shared" si="50"/>
        <v>75</v>
      </c>
      <c r="D246" s="84">
        <v>75</v>
      </c>
      <c r="E246" s="84">
        <f t="shared" si="51"/>
        <v>0</v>
      </c>
      <c r="F246" s="84">
        <v>146</v>
      </c>
      <c r="G246" s="35">
        <f t="shared" si="52"/>
        <v>0</v>
      </c>
      <c r="H246" s="84">
        <f t="shared" si="53"/>
        <v>28</v>
      </c>
      <c r="I246" s="84">
        <v>28</v>
      </c>
      <c r="J246" s="84">
        <f t="shared" si="57"/>
        <v>0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0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48"/>
        <v>106068</v>
      </c>
      <c r="V246" s="36">
        <f t="shared" si="54"/>
        <v>0</v>
      </c>
      <c r="W246" s="36">
        <f t="shared" si="55"/>
        <v>106068</v>
      </c>
      <c r="X246" s="35">
        <v>106068</v>
      </c>
      <c r="Y246" s="36">
        <f t="shared" si="56"/>
        <v>0</v>
      </c>
    </row>
    <row r="247" spans="1:25" x14ac:dyDescent="0.25">
      <c r="A247">
        <v>2023</v>
      </c>
      <c r="B247" s="43" t="s">
        <v>35</v>
      </c>
      <c r="C247" s="44">
        <f t="shared" ref="C247:C270" si="60">D246</f>
        <v>75</v>
      </c>
      <c r="D247" s="44">
        <v>75</v>
      </c>
      <c r="E247" s="44">
        <f t="shared" ref="E247:E270" si="61">D247-C247</f>
        <v>0</v>
      </c>
      <c r="F247" s="44">
        <v>165</v>
      </c>
      <c r="G247" s="70">
        <f t="shared" ref="G247:G270" si="62">E247*F247</f>
        <v>0</v>
      </c>
      <c r="H247" s="44">
        <f t="shared" ref="H247:H270" si="63">I246</f>
        <v>28</v>
      </c>
      <c r="I247" s="44">
        <v>28</v>
      </c>
      <c r="J247" s="44">
        <f t="shared" ref="J247:J270" si="64">I247-H247</f>
        <v>0</v>
      </c>
      <c r="K247" s="44">
        <f>IF(J247&lt;=40,717,IF(AND(J247&gt;=41,J247&lt;=80),948,IF(AND(J247&gt;=81,J247&lt;=100),1641,IF(J247&gt;=101,3024,))))</f>
        <v>717</v>
      </c>
      <c r="L247" s="46">
        <f>IF(K247=717,K247*J247,IF(K247=948,40*717+(J247-40)*948,IF(K247=1641,40*717+40*948+(J247-80)*1641,IF(K247=3024,40*717+40*948+20*1641+(J247-100)*3024,))))</f>
        <v>0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48"/>
        <v>138349</v>
      </c>
      <c r="V247" s="46">
        <f t="shared" ref="V247:V270" si="65">Y246</f>
        <v>0</v>
      </c>
      <c r="W247" s="46">
        <f t="shared" ref="W247:W270" si="66">U247+V247</f>
        <v>138349</v>
      </c>
      <c r="X247" s="70">
        <v>138349</v>
      </c>
      <c r="Y247" s="46">
        <f t="shared" ref="Y247:Y270" si="67">W247-X247</f>
        <v>0</v>
      </c>
    </row>
    <row r="248" spans="1:25" x14ac:dyDescent="0.25">
      <c r="B248" s="43" t="s">
        <v>36</v>
      </c>
      <c r="C248" s="44">
        <f t="shared" si="60"/>
        <v>75</v>
      </c>
      <c r="D248" s="44">
        <v>75</v>
      </c>
      <c r="E248" s="44">
        <f t="shared" si="61"/>
        <v>0</v>
      </c>
      <c r="F248" s="44">
        <v>165</v>
      </c>
      <c r="G248" s="70">
        <f t="shared" si="62"/>
        <v>0</v>
      </c>
      <c r="H248" s="44">
        <f t="shared" si="63"/>
        <v>28</v>
      </c>
      <c r="I248" s="44">
        <v>28</v>
      </c>
      <c r="J248" s="44">
        <f t="shared" si="64"/>
        <v>0</v>
      </c>
      <c r="K248" s="44">
        <f t="shared" ref="K248:K258" si="68">IF(J248&lt;=40,717,IF(AND(J248&gt;=41,J248&lt;=80),948,IF(AND(J248&gt;=81,J248&lt;=100),1641,IF(J248&gt;=101,3024,))))</f>
        <v>717</v>
      </c>
      <c r="L248" s="46">
        <f t="shared" ref="L248:L258" si="69">IF(K248=717,K248*J248,IF(K248=948,40*717+(J248-40)*948,IF(K248=1641,40*717+40*948+(J248-80)*1641,IF(K248=3024,40*717+40*948+20*1641+(J248-100)*3024,))))</f>
        <v>0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48"/>
        <v>138416</v>
      </c>
      <c r="V248" s="46">
        <f t="shared" si="65"/>
        <v>0</v>
      </c>
      <c r="W248" s="46">
        <f t="shared" si="66"/>
        <v>138416</v>
      </c>
      <c r="X248" s="70">
        <v>138416</v>
      </c>
      <c r="Y248" s="46">
        <f t="shared" si="67"/>
        <v>0</v>
      </c>
    </row>
    <row r="249" spans="1:25" x14ac:dyDescent="0.25">
      <c r="B249" s="43" t="s">
        <v>37</v>
      </c>
      <c r="C249" s="44">
        <f t="shared" si="60"/>
        <v>75</v>
      </c>
      <c r="D249" s="44">
        <v>75</v>
      </c>
      <c r="E249" s="44">
        <f t="shared" si="61"/>
        <v>0</v>
      </c>
      <c r="F249" s="44">
        <v>165</v>
      </c>
      <c r="G249" s="70">
        <f t="shared" si="62"/>
        <v>0</v>
      </c>
      <c r="H249" s="44">
        <f t="shared" si="63"/>
        <v>28</v>
      </c>
      <c r="I249" s="44">
        <v>28</v>
      </c>
      <c r="J249" s="44">
        <f t="shared" si="64"/>
        <v>0</v>
      </c>
      <c r="K249" s="44">
        <f t="shared" si="68"/>
        <v>717</v>
      </c>
      <c r="L249" s="46">
        <f t="shared" si="69"/>
        <v>0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48"/>
        <v>138436</v>
      </c>
      <c r="V249" s="46">
        <f t="shared" si="65"/>
        <v>0</v>
      </c>
      <c r="W249" s="46">
        <f t="shared" si="66"/>
        <v>138436</v>
      </c>
      <c r="X249" s="70">
        <v>138436</v>
      </c>
      <c r="Y249" s="46">
        <f t="shared" si="67"/>
        <v>0</v>
      </c>
    </row>
    <row r="250" spans="1:25" x14ac:dyDescent="0.25">
      <c r="B250" s="43" t="s">
        <v>38</v>
      </c>
      <c r="C250" s="44">
        <f t="shared" si="60"/>
        <v>75</v>
      </c>
      <c r="D250" s="44">
        <v>75</v>
      </c>
      <c r="E250" s="44">
        <f t="shared" si="61"/>
        <v>0</v>
      </c>
      <c r="F250" s="44">
        <v>165</v>
      </c>
      <c r="G250" s="70">
        <f t="shared" si="62"/>
        <v>0</v>
      </c>
      <c r="H250" s="44">
        <f t="shared" si="63"/>
        <v>28</v>
      </c>
      <c r="I250" s="44">
        <v>28</v>
      </c>
      <c r="J250" s="44">
        <f t="shared" si="64"/>
        <v>0</v>
      </c>
      <c r="K250" s="44">
        <f t="shared" si="68"/>
        <v>717</v>
      </c>
      <c r="L250" s="46">
        <f t="shared" si="69"/>
        <v>0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48"/>
        <v>138515</v>
      </c>
      <c r="V250" s="46">
        <f t="shared" si="65"/>
        <v>0</v>
      </c>
      <c r="W250" s="46">
        <f t="shared" si="66"/>
        <v>138515</v>
      </c>
      <c r="X250" s="70">
        <v>138515</v>
      </c>
      <c r="Y250" s="46">
        <f t="shared" si="67"/>
        <v>0</v>
      </c>
    </row>
    <row r="251" spans="1:25" x14ac:dyDescent="0.25">
      <c r="B251" s="43" t="s">
        <v>39</v>
      </c>
      <c r="C251" s="44">
        <f t="shared" si="60"/>
        <v>75</v>
      </c>
      <c r="D251" s="44">
        <v>75</v>
      </c>
      <c r="E251" s="44">
        <f t="shared" si="61"/>
        <v>0</v>
      </c>
      <c r="F251" s="44">
        <v>169</v>
      </c>
      <c r="G251" s="70">
        <f t="shared" si="62"/>
        <v>0</v>
      </c>
      <c r="H251" s="44">
        <f t="shared" si="63"/>
        <v>28</v>
      </c>
      <c r="I251" s="44">
        <v>28</v>
      </c>
      <c r="J251" s="44">
        <f t="shared" si="64"/>
        <v>0</v>
      </c>
      <c r="K251" s="44">
        <f t="shared" si="68"/>
        <v>717</v>
      </c>
      <c r="L251" s="46">
        <f t="shared" si="69"/>
        <v>0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48"/>
        <v>138573</v>
      </c>
      <c r="V251" s="46">
        <f t="shared" si="65"/>
        <v>0</v>
      </c>
      <c r="W251" s="46">
        <f t="shared" si="66"/>
        <v>138573</v>
      </c>
      <c r="X251" s="70">
        <v>138573</v>
      </c>
      <c r="Y251" s="46">
        <f t="shared" si="67"/>
        <v>0</v>
      </c>
    </row>
    <row r="252" spans="1:25" x14ac:dyDescent="0.25">
      <c r="B252" s="43" t="s">
        <v>40</v>
      </c>
      <c r="C252" s="44">
        <f t="shared" si="60"/>
        <v>75</v>
      </c>
      <c r="D252" s="44">
        <v>75</v>
      </c>
      <c r="E252" s="44">
        <f t="shared" si="61"/>
        <v>0</v>
      </c>
      <c r="F252" s="44">
        <v>165</v>
      </c>
      <c r="G252" s="70">
        <f t="shared" si="62"/>
        <v>0</v>
      </c>
      <c r="H252" s="44">
        <f t="shared" si="63"/>
        <v>28</v>
      </c>
      <c r="I252" s="44">
        <v>28</v>
      </c>
      <c r="J252" s="44">
        <f t="shared" si="64"/>
        <v>0</v>
      </c>
      <c r="K252" s="44">
        <f t="shared" si="68"/>
        <v>717</v>
      </c>
      <c r="L252" s="46">
        <f t="shared" si="69"/>
        <v>0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48"/>
        <v>138590</v>
      </c>
      <c r="V252" s="46">
        <f t="shared" si="65"/>
        <v>0</v>
      </c>
      <c r="W252" s="46">
        <f t="shared" si="66"/>
        <v>138590</v>
      </c>
      <c r="X252" s="70">
        <v>138590</v>
      </c>
      <c r="Y252" s="46">
        <f t="shared" si="67"/>
        <v>0</v>
      </c>
    </row>
    <row r="253" spans="1:25" x14ac:dyDescent="0.25">
      <c r="B253" s="43" t="s">
        <v>41</v>
      </c>
      <c r="C253" s="44">
        <f t="shared" si="60"/>
        <v>75</v>
      </c>
      <c r="D253" s="44">
        <v>75</v>
      </c>
      <c r="E253" s="44">
        <f t="shared" si="61"/>
        <v>0</v>
      </c>
      <c r="F253" s="44">
        <v>165</v>
      </c>
      <c r="G253" s="70">
        <f t="shared" si="62"/>
        <v>0</v>
      </c>
      <c r="H253" s="44">
        <f t="shared" si="63"/>
        <v>28</v>
      </c>
      <c r="I253" s="44">
        <v>28</v>
      </c>
      <c r="J253" s="44">
        <f t="shared" si="64"/>
        <v>0</v>
      </c>
      <c r="K253" s="44">
        <f t="shared" si="68"/>
        <v>717</v>
      </c>
      <c r="L253" s="46">
        <f t="shared" si="69"/>
        <v>0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48"/>
        <v>138578</v>
      </c>
      <c r="V253" s="46">
        <f t="shared" si="65"/>
        <v>0</v>
      </c>
      <c r="W253" s="46">
        <f t="shared" si="66"/>
        <v>138578</v>
      </c>
      <c r="X253" s="70">
        <v>138578</v>
      </c>
      <c r="Y253" s="46">
        <f t="shared" si="67"/>
        <v>0</v>
      </c>
    </row>
    <row r="254" spans="1:25" x14ac:dyDescent="0.25">
      <c r="B254" s="43" t="s">
        <v>42</v>
      </c>
      <c r="C254" s="44">
        <f t="shared" si="60"/>
        <v>75</v>
      </c>
      <c r="D254" s="44">
        <v>75</v>
      </c>
      <c r="E254" s="44">
        <f t="shared" si="61"/>
        <v>0</v>
      </c>
      <c r="F254" s="44">
        <v>165</v>
      </c>
      <c r="G254" s="70">
        <f t="shared" si="62"/>
        <v>0</v>
      </c>
      <c r="H254" s="44">
        <f t="shared" si="63"/>
        <v>28</v>
      </c>
      <c r="I254" s="44">
        <v>28</v>
      </c>
      <c r="J254" s="44">
        <f t="shared" si="64"/>
        <v>0</v>
      </c>
      <c r="K254" s="44">
        <f t="shared" si="68"/>
        <v>717</v>
      </c>
      <c r="L254" s="46">
        <f t="shared" si="69"/>
        <v>0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48"/>
        <v>138602</v>
      </c>
      <c r="V254" s="46">
        <f t="shared" si="65"/>
        <v>0</v>
      </c>
      <c r="W254" s="46">
        <f t="shared" si="66"/>
        <v>138602</v>
      </c>
      <c r="X254" s="70">
        <v>138602</v>
      </c>
      <c r="Y254" s="46">
        <f t="shared" si="67"/>
        <v>0</v>
      </c>
    </row>
    <row r="255" spans="1:25" x14ac:dyDescent="0.25">
      <c r="B255" s="43" t="s">
        <v>43</v>
      </c>
      <c r="C255" s="44">
        <f t="shared" si="60"/>
        <v>75</v>
      </c>
      <c r="D255" s="44">
        <v>75</v>
      </c>
      <c r="E255" s="44">
        <f t="shared" si="61"/>
        <v>0</v>
      </c>
      <c r="F255" s="44">
        <v>165</v>
      </c>
      <c r="G255" s="70">
        <f t="shared" si="62"/>
        <v>0</v>
      </c>
      <c r="H255" s="44">
        <f t="shared" si="63"/>
        <v>28</v>
      </c>
      <c r="I255" s="44">
        <v>28</v>
      </c>
      <c r="J255" s="44">
        <f t="shared" si="64"/>
        <v>0</v>
      </c>
      <c r="K255" s="44">
        <f t="shared" si="68"/>
        <v>717</v>
      </c>
      <c r="L255" s="46">
        <f t="shared" si="69"/>
        <v>0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48"/>
        <v>138622</v>
      </c>
      <c r="V255" s="46">
        <f t="shared" si="65"/>
        <v>0</v>
      </c>
      <c r="W255" s="46">
        <f t="shared" si="66"/>
        <v>138622</v>
      </c>
      <c r="X255" s="70">
        <v>138622</v>
      </c>
      <c r="Y255" s="46">
        <f t="shared" si="67"/>
        <v>0</v>
      </c>
    </row>
    <row r="256" spans="1:25" x14ac:dyDescent="0.25">
      <c r="B256" s="43" t="s">
        <v>44</v>
      </c>
      <c r="C256" s="44">
        <f t="shared" si="60"/>
        <v>75</v>
      </c>
      <c r="D256" s="44">
        <v>75</v>
      </c>
      <c r="E256" s="44">
        <f t="shared" si="61"/>
        <v>0</v>
      </c>
      <c r="F256" s="44">
        <v>165</v>
      </c>
      <c r="G256" s="70">
        <f t="shared" si="62"/>
        <v>0</v>
      </c>
      <c r="H256" s="44">
        <f t="shared" si="63"/>
        <v>28</v>
      </c>
      <c r="I256" s="44">
        <v>28</v>
      </c>
      <c r="J256" s="44">
        <f t="shared" si="64"/>
        <v>0</v>
      </c>
      <c r="K256" s="44">
        <f t="shared" si="68"/>
        <v>717</v>
      </c>
      <c r="L256" s="46">
        <f t="shared" si="69"/>
        <v>0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48"/>
        <v>138679</v>
      </c>
      <c r="V256" s="46">
        <f t="shared" si="65"/>
        <v>0</v>
      </c>
      <c r="W256" s="46">
        <f t="shared" si="66"/>
        <v>138679</v>
      </c>
      <c r="X256" s="70">
        <v>138679</v>
      </c>
      <c r="Y256" s="46">
        <f t="shared" si="67"/>
        <v>0</v>
      </c>
    </row>
    <row r="257" spans="1:25" x14ac:dyDescent="0.25">
      <c r="B257" s="43" t="s">
        <v>45</v>
      </c>
      <c r="C257" s="44">
        <f t="shared" si="60"/>
        <v>75</v>
      </c>
      <c r="D257" s="44">
        <v>75</v>
      </c>
      <c r="E257" s="44">
        <f t="shared" si="61"/>
        <v>0</v>
      </c>
      <c r="F257" s="44">
        <v>165</v>
      </c>
      <c r="G257" s="70">
        <f t="shared" si="62"/>
        <v>0</v>
      </c>
      <c r="H257" s="44">
        <f t="shared" si="63"/>
        <v>28</v>
      </c>
      <c r="I257" s="44">
        <v>28</v>
      </c>
      <c r="J257" s="44">
        <f t="shared" si="64"/>
        <v>0</v>
      </c>
      <c r="K257" s="44">
        <f t="shared" si="68"/>
        <v>717</v>
      </c>
      <c r="L257" s="46">
        <f t="shared" si="69"/>
        <v>0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48"/>
        <v>138732</v>
      </c>
      <c r="V257" s="46">
        <f t="shared" si="65"/>
        <v>0</v>
      </c>
      <c r="W257" s="46">
        <f t="shared" si="66"/>
        <v>138732</v>
      </c>
      <c r="X257" s="70">
        <v>138732</v>
      </c>
      <c r="Y257" s="46">
        <f t="shared" si="67"/>
        <v>0</v>
      </c>
    </row>
    <row r="258" spans="1:25" ht="15.75" thickBot="1" x14ac:dyDescent="0.3">
      <c r="B258" s="243" t="s">
        <v>46</v>
      </c>
      <c r="C258" s="244">
        <f t="shared" si="60"/>
        <v>75</v>
      </c>
      <c r="D258" s="244">
        <v>75</v>
      </c>
      <c r="E258" s="244">
        <f t="shared" si="61"/>
        <v>0</v>
      </c>
      <c r="F258" s="244">
        <v>165</v>
      </c>
      <c r="G258" s="245">
        <f t="shared" si="62"/>
        <v>0</v>
      </c>
      <c r="H258" s="244">
        <f t="shared" si="63"/>
        <v>28</v>
      </c>
      <c r="I258" s="244">
        <v>28</v>
      </c>
      <c r="J258" s="244">
        <f t="shared" si="64"/>
        <v>0</v>
      </c>
      <c r="K258" s="244">
        <f t="shared" si="68"/>
        <v>717</v>
      </c>
      <c r="L258" s="242">
        <f t="shared" si="69"/>
        <v>0</v>
      </c>
      <c r="M258" s="245">
        <v>4910</v>
      </c>
      <c r="N258" s="245">
        <v>11037</v>
      </c>
      <c r="O258" s="245"/>
      <c r="P258" s="245"/>
      <c r="Q258" s="245"/>
      <c r="R258" s="245"/>
      <c r="S258" s="245">
        <v>122853</v>
      </c>
      <c r="T258" s="245"/>
      <c r="U258" s="245">
        <f t="shared" si="48"/>
        <v>138800</v>
      </c>
      <c r="V258" s="242">
        <f t="shared" si="65"/>
        <v>0</v>
      </c>
      <c r="W258" s="242">
        <f t="shared" si="66"/>
        <v>138800</v>
      </c>
      <c r="X258" s="245">
        <v>138800</v>
      </c>
      <c r="Y258" s="242">
        <f t="shared" si="67"/>
        <v>0</v>
      </c>
    </row>
    <row r="259" spans="1:25" ht="15.75" thickBot="1" x14ac:dyDescent="0.3">
      <c r="A259">
        <v>2024</v>
      </c>
      <c r="B259" s="195" t="s">
        <v>35</v>
      </c>
      <c r="C259" s="175">
        <f t="shared" si="60"/>
        <v>75</v>
      </c>
      <c r="D259" s="175">
        <v>75</v>
      </c>
      <c r="E259" s="175">
        <f t="shared" si="61"/>
        <v>0</v>
      </c>
      <c r="F259" s="175">
        <v>171</v>
      </c>
      <c r="G259" s="177">
        <f t="shared" si="62"/>
        <v>0</v>
      </c>
      <c r="H259" s="175">
        <f t="shared" si="63"/>
        <v>28</v>
      </c>
      <c r="I259" s="175">
        <v>28</v>
      </c>
      <c r="J259" s="175">
        <f t="shared" si="64"/>
        <v>0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149745</v>
      </c>
      <c r="V259" s="176">
        <f t="shared" si="65"/>
        <v>0</v>
      </c>
      <c r="W259" s="176">
        <f t="shared" si="66"/>
        <v>149745</v>
      </c>
      <c r="X259" s="240"/>
      <c r="Y259" s="176">
        <f t="shared" si="67"/>
        <v>149745</v>
      </c>
    </row>
    <row r="260" spans="1:25" hidden="1" x14ac:dyDescent="0.25">
      <c r="B260" s="224" t="s">
        <v>36</v>
      </c>
      <c r="C260" s="225">
        <f>D259</f>
        <v>75</v>
      </c>
      <c r="D260" s="225"/>
      <c r="E260" s="225">
        <f t="shared" si="61"/>
        <v>-75</v>
      </c>
      <c r="F260" s="225">
        <v>171</v>
      </c>
      <c r="G260" s="223">
        <f t="shared" si="62"/>
        <v>-12825</v>
      </c>
      <c r="H260" s="225">
        <f t="shared" si="63"/>
        <v>28</v>
      </c>
      <c r="I260" s="225"/>
      <c r="J260" s="225">
        <f t="shared" si="64"/>
        <v>-28</v>
      </c>
      <c r="K260" s="225">
        <f t="shared" ref="K260:K270" si="70">IF(J260&lt;=40,745,IF(AND(J260&gt;=41,J260&lt;=80),985,IF(AND(J260&gt;=81,J260&lt;=100),1705,IF(J260&gt;=101,3142,))))</f>
        <v>745</v>
      </c>
      <c r="L260" s="226">
        <f t="shared" ref="L260:L270" si="71">IF(K260=745,K260*J260,IF(K260=985,40*745+(J260-40)*985,IF(K260=1705,40*745+40*985+(J260-80)*1705,IF(K260=3142,40*745+40*985+20*1705+(J260-100)*3142,))))</f>
        <v>-20860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72">G260+L260+M260+N260++O260+P260+Q260+R260+S260+T260</f>
        <v>116060</v>
      </c>
      <c r="V260" s="226">
        <f t="shared" si="65"/>
        <v>149745</v>
      </c>
      <c r="W260" s="226">
        <f t="shared" si="66"/>
        <v>265805</v>
      </c>
      <c r="X260" s="227"/>
      <c r="Y260" s="226">
        <f t="shared" si="67"/>
        <v>265805</v>
      </c>
    </row>
    <row r="261" spans="1:25" hidden="1" x14ac:dyDescent="0.25">
      <c r="B261" s="224" t="s">
        <v>37</v>
      </c>
      <c r="C261" s="225">
        <f t="shared" si="60"/>
        <v>0</v>
      </c>
      <c r="D261" s="225"/>
      <c r="E261" s="225">
        <f t="shared" si="61"/>
        <v>0</v>
      </c>
      <c r="F261" s="225">
        <v>171</v>
      </c>
      <c r="G261" s="223">
        <f t="shared" si="62"/>
        <v>0</v>
      </c>
      <c r="H261" s="225">
        <f t="shared" si="63"/>
        <v>0</v>
      </c>
      <c r="I261" s="225"/>
      <c r="J261" s="225">
        <f t="shared" si="64"/>
        <v>0</v>
      </c>
      <c r="K261" s="225">
        <f t="shared" si="70"/>
        <v>745</v>
      </c>
      <c r="L261" s="226">
        <f t="shared" si="71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72"/>
        <v>149745</v>
      </c>
      <c r="V261" s="226">
        <f t="shared" si="65"/>
        <v>265805</v>
      </c>
      <c r="W261" s="226">
        <f t="shared" si="66"/>
        <v>415550</v>
      </c>
      <c r="X261" s="227"/>
      <c r="Y261" s="226">
        <f t="shared" si="67"/>
        <v>415550</v>
      </c>
    </row>
    <row r="262" spans="1:25" hidden="1" x14ac:dyDescent="0.25">
      <c r="B262" s="224" t="s">
        <v>38</v>
      </c>
      <c r="C262" s="225">
        <f t="shared" si="60"/>
        <v>0</v>
      </c>
      <c r="D262" s="225"/>
      <c r="E262" s="225">
        <f t="shared" si="61"/>
        <v>0</v>
      </c>
      <c r="F262" s="225">
        <v>171</v>
      </c>
      <c r="G262" s="223">
        <f t="shared" si="62"/>
        <v>0</v>
      </c>
      <c r="H262" s="225">
        <f t="shared" si="63"/>
        <v>0</v>
      </c>
      <c r="I262" s="225"/>
      <c r="J262" s="225">
        <f t="shared" si="64"/>
        <v>0</v>
      </c>
      <c r="K262" s="225">
        <f t="shared" si="70"/>
        <v>745</v>
      </c>
      <c r="L262" s="226">
        <f t="shared" si="71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72"/>
        <v>149745</v>
      </c>
      <c r="V262" s="226">
        <f t="shared" si="65"/>
        <v>415550</v>
      </c>
      <c r="W262" s="226">
        <f t="shared" si="66"/>
        <v>565295</v>
      </c>
      <c r="X262" s="227"/>
      <c r="Y262" s="226">
        <f t="shared" si="67"/>
        <v>565295</v>
      </c>
    </row>
    <row r="263" spans="1:25" hidden="1" x14ac:dyDescent="0.25">
      <c r="B263" s="224" t="s">
        <v>39</v>
      </c>
      <c r="C263" s="225">
        <f t="shared" si="60"/>
        <v>0</v>
      </c>
      <c r="D263" s="225"/>
      <c r="E263" s="225">
        <f t="shared" si="61"/>
        <v>0</v>
      </c>
      <c r="F263" s="225">
        <v>171</v>
      </c>
      <c r="G263" s="223">
        <f t="shared" si="62"/>
        <v>0</v>
      </c>
      <c r="H263" s="225">
        <f t="shared" si="63"/>
        <v>0</v>
      </c>
      <c r="I263" s="225"/>
      <c r="J263" s="225">
        <f t="shared" si="64"/>
        <v>0</v>
      </c>
      <c r="K263" s="225">
        <f t="shared" si="70"/>
        <v>745</v>
      </c>
      <c r="L263" s="226">
        <f t="shared" si="71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72"/>
        <v>149745</v>
      </c>
      <c r="V263" s="226">
        <f t="shared" si="65"/>
        <v>565295</v>
      </c>
      <c r="W263" s="226">
        <f t="shared" si="66"/>
        <v>715040</v>
      </c>
      <c r="X263" s="227"/>
      <c r="Y263" s="226">
        <f t="shared" si="67"/>
        <v>715040</v>
      </c>
    </row>
    <row r="264" spans="1:25" hidden="1" x14ac:dyDescent="0.25">
      <c r="B264" s="224" t="s">
        <v>40</v>
      </c>
      <c r="C264" s="225">
        <f t="shared" si="60"/>
        <v>0</v>
      </c>
      <c r="D264" s="225"/>
      <c r="E264" s="225">
        <f t="shared" si="61"/>
        <v>0</v>
      </c>
      <c r="F264" s="225">
        <v>171</v>
      </c>
      <c r="G264" s="223">
        <f t="shared" si="62"/>
        <v>0</v>
      </c>
      <c r="H264" s="225">
        <f t="shared" si="63"/>
        <v>0</v>
      </c>
      <c r="I264" s="225"/>
      <c r="J264" s="225">
        <f t="shared" si="64"/>
        <v>0</v>
      </c>
      <c r="K264" s="225">
        <f t="shared" si="70"/>
        <v>745</v>
      </c>
      <c r="L264" s="226">
        <f t="shared" si="71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72"/>
        <v>149745</v>
      </c>
      <c r="V264" s="226">
        <f t="shared" si="65"/>
        <v>715040</v>
      </c>
      <c r="W264" s="226">
        <f t="shared" si="66"/>
        <v>864785</v>
      </c>
      <c r="X264" s="227"/>
      <c r="Y264" s="226">
        <f t="shared" si="67"/>
        <v>864785</v>
      </c>
    </row>
    <row r="265" spans="1:25" s="199" customFormat="1" hidden="1" x14ac:dyDescent="0.25">
      <c r="A265"/>
      <c r="B265" s="224" t="s">
        <v>41</v>
      </c>
      <c r="C265" s="225">
        <f t="shared" si="60"/>
        <v>0</v>
      </c>
      <c r="D265" s="225"/>
      <c r="E265" s="225">
        <f t="shared" si="61"/>
        <v>0</v>
      </c>
      <c r="F265" s="225">
        <v>171</v>
      </c>
      <c r="G265" s="223">
        <f t="shared" si="62"/>
        <v>0</v>
      </c>
      <c r="H265" s="225">
        <f t="shared" si="63"/>
        <v>0</v>
      </c>
      <c r="I265" s="225"/>
      <c r="J265" s="225">
        <f t="shared" si="64"/>
        <v>0</v>
      </c>
      <c r="K265" s="225">
        <f t="shared" si="70"/>
        <v>745</v>
      </c>
      <c r="L265" s="226">
        <f t="shared" si="71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72"/>
        <v>149745</v>
      </c>
      <c r="V265" s="226">
        <f t="shared" si="65"/>
        <v>864785</v>
      </c>
      <c r="W265" s="226">
        <f t="shared" si="66"/>
        <v>1014530</v>
      </c>
      <c r="X265" s="227"/>
      <c r="Y265" s="226">
        <f t="shared" si="67"/>
        <v>1014530</v>
      </c>
    </row>
    <row r="266" spans="1:25" hidden="1" x14ac:dyDescent="0.25">
      <c r="B266" s="224" t="s">
        <v>42</v>
      </c>
      <c r="C266" s="225">
        <f t="shared" si="60"/>
        <v>0</v>
      </c>
      <c r="D266" s="225"/>
      <c r="E266" s="225">
        <f t="shared" si="61"/>
        <v>0</v>
      </c>
      <c r="F266" s="225">
        <v>171</v>
      </c>
      <c r="G266" s="223">
        <f t="shared" si="62"/>
        <v>0</v>
      </c>
      <c r="H266" s="225">
        <f t="shared" si="63"/>
        <v>0</v>
      </c>
      <c r="I266" s="225"/>
      <c r="J266" s="225">
        <f t="shared" si="64"/>
        <v>0</v>
      </c>
      <c r="K266" s="225">
        <f t="shared" si="70"/>
        <v>745</v>
      </c>
      <c r="L266" s="226">
        <f t="shared" si="71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72"/>
        <v>149745</v>
      </c>
      <c r="V266" s="226">
        <f t="shared" si="65"/>
        <v>1014530</v>
      </c>
      <c r="W266" s="226">
        <f t="shared" si="66"/>
        <v>1164275</v>
      </c>
      <c r="X266" s="227"/>
      <c r="Y266" s="226">
        <f t="shared" si="67"/>
        <v>1164275</v>
      </c>
    </row>
    <row r="267" spans="1:25" hidden="1" x14ac:dyDescent="0.25">
      <c r="B267" s="224" t="s">
        <v>43</v>
      </c>
      <c r="C267" s="225">
        <f t="shared" si="60"/>
        <v>0</v>
      </c>
      <c r="D267" s="225"/>
      <c r="E267" s="225">
        <f t="shared" si="61"/>
        <v>0</v>
      </c>
      <c r="F267" s="225">
        <v>171</v>
      </c>
      <c r="G267" s="223">
        <f t="shared" si="62"/>
        <v>0</v>
      </c>
      <c r="H267" s="225">
        <f t="shared" si="63"/>
        <v>0</v>
      </c>
      <c r="I267" s="225"/>
      <c r="J267" s="225">
        <f t="shared" si="64"/>
        <v>0</v>
      </c>
      <c r="K267" s="225">
        <f t="shared" si="70"/>
        <v>745</v>
      </c>
      <c r="L267" s="226">
        <f t="shared" si="71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72"/>
        <v>149745</v>
      </c>
      <c r="V267" s="226">
        <f t="shared" si="65"/>
        <v>1164275</v>
      </c>
      <c r="W267" s="226">
        <f t="shared" si="66"/>
        <v>1314020</v>
      </c>
      <c r="X267" s="227"/>
      <c r="Y267" s="226">
        <f t="shared" si="67"/>
        <v>1314020</v>
      </c>
    </row>
    <row r="268" spans="1:25" hidden="1" x14ac:dyDescent="0.25">
      <c r="B268" s="224" t="s">
        <v>44</v>
      </c>
      <c r="C268" s="225">
        <f t="shared" si="60"/>
        <v>0</v>
      </c>
      <c r="D268" s="225"/>
      <c r="E268" s="225">
        <f t="shared" si="61"/>
        <v>0</v>
      </c>
      <c r="F268" s="225">
        <v>171</v>
      </c>
      <c r="G268" s="223">
        <f t="shared" si="62"/>
        <v>0</v>
      </c>
      <c r="H268" s="225">
        <f t="shared" si="63"/>
        <v>0</v>
      </c>
      <c r="I268" s="225"/>
      <c r="J268" s="225">
        <f t="shared" si="64"/>
        <v>0</v>
      </c>
      <c r="K268" s="225">
        <f t="shared" si="70"/>
        <v>745</v>
      </c>
      <c r="L268" s="226">
        <f t="shared" si="71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72"/>
        <v>149745</v>
      </c>
      <c r="V268" s="226">
        <f t="shared" si="65"/>
        <v>1314020</v>
      </c>
      <c r="W268" s="226">
        <f t="shared" si="66"/>
        <v>1463765</v>
      </c>
      <c r="X268" s="227"/>
      <c r="Y268" s="226">
        <f t="shared" si="67"/>
        <v>1463765</v>
      </c>
    </row>
    <row r="269" spans="1:25" ht="15.75" hidden="1" thickBot="1" x14ac:dyDescent="0.3">
      <c r="B269" s="224" t="s">
        <v>45</v>
      </c>
      <c r="C269" s="225">
        <f t="shared" si="60"/>
        <v>0</v>
      </c>
      <c r="D269" s="225"/>
      <c r="E269" s="225">
        <f t="shared" si="61"/>
        <v>0</v>
      </c>
      <c r="F269" s="225">
        <v>171</v>
      </c>
      <c r="G269" s="223">
        <f t="shared" si="62"/>
        <v>0</v>
      </c>
      <c r="H269" s="225">
        <f t="shared" si="63"/>
        <v>0</v>
      </c>
      <c r="I269" s="225"/>
      <c r="J269" s="225">
        <f t="shared" si="64"/>
        <v>0</v>
      </c>
      <c r="K269" s="225">
        <f t="shared" si="70"/>
        <v>745</v>
      </c>
      <c r="L269" s="226">
        <f t="shared" si="71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72"/>
        <v>149745</v>
      </c>
      <c r="V269" s="226">
        <f t="shared" si="65"/>
        <v>1463765</v>
      </c>
      <c r="W269" s="226">
        <f t="shared" si="66"/>
        <v>1613510</v>
      </c>
      <c r="X269" s="227"/>
      <c r="Y269" s="226">
        <f t="shared" si="67"/>
        <v>1613510</v>
      </c>
    </row>
    <row r="270" spans="1:25" ht="15.75" hidden="1" thickBot="1" x14ac:dyDescent="0.3">
      <c r="B270" s="195" t="s">
        <v>46</v>
      </c>
      <c r="C270" s="175">
        <f t="shared" si="60"/>
        <v>0</v>
      </c>
      <c r="D270" s="175"/>
      <c r="E270" s="175">
        <f t="shared" si="61"/>
        <v>0</v>
      </c>
      <c r="F270" s="175">
        <f>F269</f>
        <v>171</v>
      </c>
      <c r="G270" s="177">
        <f t="shared" si="62"/>
        <v>0</v>
      </c>
      <c r="H270" s="175">
        <f t="shared" si="63"/>
        <v>0</v>
      </c>
      <c r="I270" s="175"/>
      <c r="J270" s="175">
        <f t="shared" si="64"/>
        <v>0</v>
      </c>
      <c r="K270" s="225">
        <f t="shared" si="70"/>
        <v>745</v>
      </c>
      <c r="L270" s="226">
        <f t="shared" si="71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72"/>
        <v>149745</v>
      </c>
      <c r="V270" s="176">
        <f t="shared" si="65"/>
        <v>1613510</v>
      </c>
      <c r="W270" s="176">
        <f t="shared" si="66"/>
        <v>1763255</v>
      </c>
      <c r="X270" s="177"/>
      <c r="Y270" s="176">
        <f t="shared" si="67"/>
        <v>1763255</v>
      </c>
    </row>
    <row r="273" spans="8:10" ht="15.75" thickBot="1" x14ac:dyDescent="0.3"/>
    <row r="274" spans="8:10" ht="15.75" thickBot="1" x14ac:dyDescent="0.3">
      <c r="H274" s="262" t="s">
        <v>166</v>
      </c>
      <c r="I274" s="263"/>
      <c r="J274" s="264"/>
    </row>
    <row r="275" spans="8:10" x14ac:dyDescent="0.25">
      <c r="H275" s="204" t="s">
        <v>109</v>
      </c>
      <c r="I275" s="205"/>
      <c r="J275" s="153">
        <v>717</v>
      </c>
    </row>
    <row r="276" spans="8:10" ht="15.75" thickBot="1" x14ac:dyDescent="0.3">
      <c r="H276" s="206" t="s">
        <v>110</v>
      </c>
      <c r="I276" s="207"/>
      <c r="J276" s="154">
        <v>4910</v>
      </c>
    </row>
    <row r="277" spans="8:10" ht="15.75" thickBot="1" x14ac:dyDescent="0.3">
      <c r="H277" s="260" t="s">
        <v>157</v>
      </c>
      <c r="I277" s="265"/>
      <c r="J277" s="261"/>
    </row>
    <row r="278" spans="8:10" ht="15.75" thickBot="1" x14ac:dyDescent="0.3">
      <c r="H278" s="260" t="s">
        <v>111</v>
      </c>
      <c r="I278" s="261"/>
      <c r="J278" s="155" t="s">
        <v>112</v>
      </c>
    </row>
    <row r="279" spans="8:10" x14ac:dyDescent="0.25">
      <c r="H279" s="208">
        <v>1</v>
      </c>
      <c r="I279" s="157">
        <v>40</v>
      </c>
      <c r="J279" s="158">
        <v>717</v>
      </c>
    </row>
    <row r="280" spans="8:10" x14ac:dyDescent="0.25">
      <c r="H280" s="209">
        <v>41</v>
      </c>
      <c r="I280" s="160">
        <v>80</v>
      </c>
      <c r="J280" s="161">
        <v>948</v>
      </c>
    </row>
    <row r="281" spans="8:10" x14ac:dyDescent="0.25">
      <c r="H281" s="210">
        <v>81</v>
      </c>
      <c r="I281" s="163">
        <v>100</v>
      </c>
      <c r="J281" s="161">
        <v>1641</v>
      </c>
    </row>
    <row r="282" spans="8:10" ht="15.75" thickBot="1" x14ac:dyDescent="0.3">
      <c r="H282" s="211">
        <v>101</v>
      </c>
      <c r="I282" s="165" t="s">
        <v>113</v>
      </c>
      <c r="J282" s="166">
        <v>3024</v>
      </c>
    </row>
    <row r="283" spans="8:10" ht="15.75" thickBot="1" x14ac:dyDescent="0.3">
      <c r="H283" s="167"/>
      <c r="I283" s="168"/>
      <c r="J283" s="169"/>
    </row>
  </sheetData>
  <mergeCells count="11">
    <mergeCell ref="H278:I278"/>
    <mergeCell ref="B1:C1"/>
    <mergeCell ref="D1:F1"/>
    <mergeCell ref="B2:C2"/>
    <mergeCell ref="D2:F2"/>
    <mergeCell ref="B3:C3"/>
    <mergeCell ref="AA5:AA6"/>
    <mergeCell ref="S4:W4"/>
    <mergeCell ref="N4:R4"/>
    <mergeCell ref="H274:J274"/>
    <mergeCell ref="H277:J277"/>
  </mergeCells>
  <phoneticPr fontId="17" type="noConversion"/>
  <conditionalFormatting sqref="Y7:Y222">
    <cfRule type="cellIs" dxfId="543" priority="24" stopIfTrue="1" operator="lessThan">
      <formula>-0.999999</formula>
    </cfRule>
    <cfRule type="cellIs" dxfId="542" priority="25" stopIfTrue="1" operator="greaterThan">
      <formula>0.9999999</formula>
    </cfRule>
  </conditionalFormatting>
  <conditionalFormatting sqref="J7:J222">
    <cfRule type="cellIs" dxfId="541" priority="23" operator="greaterThan">
      <formula>100</formula>
    </cfRule>
  </conditionalFormatting>
  <conditionalFormatting sqref="X7:X192">
    <cfRule type="cellIs" dxfId="540" priority="22" operator="lessThan">
      <formula>1</formula>
    </cfRule>
  </conditionalFormatting>
  <conditionalFormatting sqref="X194:X200">
    <cfRule type="cellIs" dxfId="539" priority="21" operator="lessThan">
      <formula>1</formula>
    </cfRule>
  </conditionalFormatting>
  <conditionalFormatting sqref="X201">
    <cfRule type="cellIs" dxfId="538" priority="20" operator="lessThan">
      <formula>1</formula>
    </cfRule>
  </conditionalFormatting>
  <conditionalFormatting sqref="X202">
    <cfRule type="cellIs" dxfId="537" priority="19" operator="lessThan">
      <formula>1</formula>
    </cfRule>
  </conditionalFormatting>
  <conditionalFormatting sqref="X207">
    <cfRule type="cellIs" dxfId="536" priority="18" operator="lessThan">
      <formula>1</formula>
    </cfRule>
  </conditionalFormatting>
  <conditionalFormatting sqref="X208">
    <cfRule type="cellIs" dxfId="535" priority="17" operator="lessThan">
      <formula>1</formula>
    </cfRule>
  </conditionalFormatting>
  <conditionalFormatting sqref="J223:J258">
    <cfRule type="cellIs" dxfId="534" priority="16" operator="greaterThan">
      <formula>100</formula>
    </cfRule>
  </conditionalFormatting>
  <conditionalFormatting sqref="J259:J270">
    <cfRule type="cellIs" dxfId="533" priority="15" operator="greaterThan">
      <formula>100</formula>
    </cfRule>
  </conditionalFormatting>
  <conditionalFormatting sqref="Y259:Y263">
    <cfRule type="cellIs" dxfId="532" priority="13" stopIfTrue="1" operator="lessThan">
      <formula>-0.999999</formula>
    </cfRule>
    <cfRule type="cellIs" dxfId="531" priority="14" stopIfTrue="1" operator="greaterThan">
      <formula>0.9999999</formula>
    </cfRule>
  </conditionalFormatting>
  <conditionalFormatting sqref="X259:X269">
    <cfRule type="cellIs" dxfId="530" priority="12" operator="lessThan">
      <formula>1</formula>
    </cfRule>
  </conditionalFormatting>
  <conditionalFormatting sqref="X259:X269">
    <cfRule type="cellIs" dxfId="529" priority="11" operator="lessThan">
      <formula>1</formula>
    </cfRule>
  </conditionalFormatting>
  <conditionalFormatting sqref="Y264">
    <cfRule type="cellIs" dxfId="528" priority="9" stopIfTrue="1" operator="lessThan">
      <formula>-0.999999</formula>
    </cfRule>
    <cfRule type="cellIs" dxfId="527" priority="10" stopIfTrue="1" operator="greaterThan">
      <formula>0.9999999</formula>
    </cfRule>
  </conditionalFormatting>
  <conditionalFormatting sqref="Y265">
    <cfRule type="cellIs" dxfId="526" priority="7" stopIfTrue="1" operator="lessThan">
      <formula>-0.999999</formula>
    </cfRule>
    <cfRule type="cellIs" dxfId="525" priority="8" stopIfTrue="1" operator="greaterThan">
      <formula>0.9999999</formula>
    </cfRule>
  </conditionalFormatting>
  <conditionalFormatting sqref="Y266">
    <cfRule type="cellIs" dxfId="524" priority="5" stopIfTrue="1" operator="lessThan">
      <formula>-0.999999</formula>
    </cfRule>
    <cfRule type="cellIs" dxfId="523" priority="6" stopIfTrue="1" operator="greaterThan">
      <formula>0.9999999</formula>
    </cfRule>
  </conditionalFormatting>
  <conditionalFormatting sqref="Y267:Y269">
    <cfRule type="cellIs" dxfId="522" priority="3" stopIfTrue="1" operator="lessThan">
      <formula>-0.999999</formula>
    </cfRule>
    <cfRule type="cellIs" dxfId="521" priority="4" stopIfTrue="1" operator="greaterThan">
      <formula>0.9999999</formula>
    </cfRule>
  </conditionalFormatting>
  <conditionalFormatting sqref="Y258">
    <cfRule type="cellIs" dxfId="520" priority="1" stopIfTrue="1" operator="lessThan">
      <formula>-0.999999</formula>
    </cfRule>
    <cfRule type="cellIs" dxfId="519" priority="2" stopIfTrue="1" operator="greaterThan">
      <formula>0.9999999</formula>
    </cfRule>
  </conditionalFormatting>
  <pageMargins left="0.7" right="0.7" top="0.75" bottom="0.75" header="0.3" footer="0.3"/>
  <pageSetup orientation="portrait" r:id="rId1"/>
  <ignoredErrors>
    <ignoredError sqref="W188" formula="1"/>
  </ignoredErrors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1"/>
  <dimension ref="A1:AA283"/>
  <sheetViews>
    <sheetView zoomScaleNormal="100" workbookViewId="0">
      <selection activeCell="J259" sqref="J259"/>
    </sheetView>
  </sheetViews>
  <sheetFormatPr baseColWidth="10" defaultRowHeight="15" x14ac:dyDescent="0.25"/>
  <cols>
    <col min="1" max="1" width="10.7109375" bestFit="1" customWidth="1"/>
    <col min="3" max="3" width="9.5703125" customWidth="1"/>
    <col min="4" max="4" width="8.7109375" customWidth="1"/>
    <col min="5" max="5" width="9.5703125" customWidth="1"/>
    <col min="6" max="6" width="6.7109375" bestFit="1" customWidth="1"/>
    <col min="7" max="7" width="8.28515625" bestFit="1" customWidth="1"/>
    <col min="8" max="9" width="11.7109375" customWidth="1"/>
    <col min="10" max="10" width="8.7109375" customWidth="1"/>
    <col min="11" max="11" width="6.7109375" bestFit="1" customWidth="1"/>
    <col min="12" max="12" width="9.140625" customWidth="1"/>
    <col min="13" max="13" width="14.42578125" bestFit="1" customWidth="1"/>
    <col min="14" max="14" width="10.85546875" bestFit="1" customWidth="1"/>
    <col min="15" max="15" width="9.28515625" bestFit="1" customWidth="1"/>
    <col min="16" max="16" width="14.28515625" customWidth="1"/>
    <col min="17" max="17" width="11.140625" bestFit="1" customWidth="1"/>
    <col min="18" max="18" width="10.42578125" hidden="1" customWidth="1"/>
    <col min="19" max="19" width="13.28515625" customWidth="1"/>
    <col min="20" max="20" width="11.85546875" bestFit="1" customWidth="1"/>
    <col min="21" max="21" width="12" bestFit="1" customWidth="1"/>
    <col min="22" max="23" width="11.85546875" bestFit="1" customWidth="1"/>
    <col min="24" max="26" width="13.42578125" customWidth="1"/>
    <col min="27" max="27" width="0" hidden="1" customWidth="1"/>
  </cols>
  <sheetData>
    <row r="1" spans="1:27" x14ac:dyDescent="0.25">
      <c r="B1" s="266" t="s">
        <v>0</v>
      </c>
      <c r="C1" s="266"/>
      <c r="D1" s="267">
        <v>23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143</v>
      </c>
      <c r="B3" s="269" t="s">
        <v>2</v>
      </c>
      <c r="C3" s="269"/>
      <c r="D3" s="147" t="s">
        <v>103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247" t="s">
        <v>4</v>
      </c>
      <c r="I4" s="248"/>
      <c r="J4" s="248"/>
      <c r="K4" s="248"/>
      <c r="L4" s="248"/>
      <c r="M4" s="277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7.25" hidden="1" customHeight="1" thickBot="1" x14ac:dyDescent="0.3">
      <c r="B96" s="19" t="s">
        <v>40</v>
      </c>
      <c r="C96" s="20"/>
      <c r="D96" s="20"/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20">
        <v>0</v>
      </c>
      <c r="W96" s="20">
        <v>0</v>
      </c>
      <c r="X96" s="20">
        <v>0</v>
      </c>
      <c r="Y96" s="20">
        <v>0</v>
      </c>
      <c r="AA96">
        <f t="shared" si="10"/>
        <v>0</v>
      </c>
    </row>
    <row r="97" spans="1:27" ht="25.5" hidden="1" customHeight="1" thickBot="1" x14ac:dyDescent="0.3">
      <c r="A97" s="18"/>
      <c r="B97" s="19" t="s">
        <v>41</v>
      </c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1"/>
      <c r="P97" s="21"/>
      <c r="Q97" s="20">
        <v>0</v>
      </c>
      <c r="R97" s="20"/>
      <c r="S97" s="20"/>
      <c r="T97" s="20"/>
      <c r="U97" s="20">
        <f t="shared" ref="U97:U128" si="11">G97+L97+M97+R97+S97+N97+Q97+T97</f>
        <v>0</v>
      </c>
      <c r="V97" s="21"/>
      <c r="W97" s="21">
        <f t="shared" si="7"/>
        <v>0</v>
      </c>
      <c r="X97" s="20"/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1"/>
      <c r="P98" s="21"/>
      <c r="Q98" s="20">
        <v>0</v>
      </c>
      <c r="R98" s="20"/>
      <c r="S98" s="20"/>
      <c r="T98" s="20"/>
      <c r="U98" s="20">
        <f t="shared" si="11"/>
        <v>0</v>
      </c>
      <c r="V98" s="21"/>
      <c r="W98" s="21">
        <f t="shared" si="7"/>
        <v>0</v>
      </c>
      <c r="X98" s="20"/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1"/>
      <c r="P99" s="21"/>
      <c r="Q99" s="20">
        <v>0</v>
      </c>
      <c r="R99" s="20"/>
      <c r="S99" s="20"/>
      <c r="T99" s="20"/>
      <c r="U99" s="20">
        <f t="shared" si="11"/>
        <v>0</v>
      </c>
      <c r="V99" s="21"/>
      <c r="W99" s="21">
        <f t="shared" si="7"/>
        <v>0</v>
      </c>
      <c r="X99" s="20"/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1"/>
      <c r="P100" s="21"/>
      <c r="Q100" s="20">
        <v>0</v>
      </c>
      <c r="R100" s="20"/>
      <c r="S100" s="20"/>
      <c r="T100" s="20"/>
      <c r="U100" s="20">
        <f t="shared" si="11"/>
        <v>0</v>
      </c>
      <c r="V100" s="21"/>
      <c r="W100" s="21">
        <f t="shared" si="7"/>
        <v>0</v>
      </c>
      <c r="X100" s="20"/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1"/>
      <c r="P101" s="21"/>
      <c r="Q101" s="20">
        <v>0</v>
      </c>
      <c r="R101" s="20"/>
      <c r="S101" s="20"/>
      <c r="T101" s="20"/>
      <c r="U101" s="20">
        <f t="shared" si="11"/>
        <v>0</v>
      </c>
      <c r="V101" s="21"/>
      <c r="W101" s="21">
        <f t="shared" si="7"/>
        <v>0</v>
      </c>
      <c r="X101" s="20"/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1"/>
      <c r="P102" s="21"/>
      <c r="Q102" s="20">
        <v>0</v>
      </c>
      <c r="R102" s="20"/>
      <c r="S102" s="20"/>
      <c r="T102" s="20"/>
      <c r="U102" s="20">
        <f t="shared" si="11"/>
        <v>0</v>
      </c>
      <c r="V102" s="21">
        <f t="shared" si="9"/>
        <v>0</v>
      </c>
      <c r="W102" s="21">
        <f t="shared" si="7"/>
        <v>0</v>
      </c>
      <c r="X102" s="20"/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1"/>
      <c r="P103" s="21"/>
      <c r="Q103" s="20">
        <v>0</v>
      </c>
      <c r="R103" s="20"/>
      <c r="S103" s="20"/>
      <c r="T103" s="20"/>
      <c r="U103" s="20">
        <f t="shared" si="11"/>
        <v>0</v>
      </c>
      <c r="V103" s="21">
        <f t="shared" si="9"/>
        <v>0</v>
      </c>
      <c r="W103" s="21">
        <f t="shared" si="7"/>
        <v>0</v>
      </c>
      <c r="X103" s="20"/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1"/>
      <c r="P104" s="21"/>
      <c r="Q104" s="20">
        <v>0</v>
      </c>
      <c r="R104" s="20"/>
      <c r="S104" s="20"/>
      <c r="T104" s="20"/>
      <c r="U104" s="20">
        <f t="shared" si="11"/>
        <v>0</v>
      </c>
      <c r="V104" s="21">
        <f t="shared" si="9"/>
        <v>0</v>
      </c>
      <c r="W104" s="21">
        <f t="shared" si="7"/>
        <v>0</v>
      </c>
      <c r="X104" s="20"/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1"/>
      <c r="P105" s="21"/>
      <c r="Q105" s="20">
        <v>0</v>
      </c>
      <c r="R105" s="20"/>
      <c r="S105" s="20"/>
      <c r="T105" s="20"/>
      <c r="U105" s="20">
        <f t="shared" si="11"/>
        <v>0</v>
      </c>
      <c r="V105" s="21">
        <f t="shared" si="9"/>
        <v>0</v>
      </c>
      <c r="W105" s="21">
        <f t="shared" si="7"/>
        <v>0</v>
      </c>
      <c r="X105" s="20"/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1"/>
      <c r="P106" s="21"/>
      <c r="Q106" s="20">
        <v>0</v>
      </c>
      <c r="R106" s="20"/>
      <c r="S106" s="20"/>
      <c r="T106" s="20"/>
      <c r="U106" s="20">
        <f t="shared" si="11"/>
        <v>0</v>
      </c>
      <c r="V106" s="21">
        <f t="shared" si="9"/>
        <v>0</v>
      </c>
      <c r="W106" s="21">
        <f t="shared" si="7"/>
        <v>0</v>
      </c>
      <c r="X106" s="20"/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1"/>
      <c r="P107" s="21"/>
      <c r="Q107" s="20">
        <v>0</v>
      </c>
      <c r="R107" s="20"/>
      <c r="S107" s="20"/>
      <c r="T107" s="20"/>
      <c r="U107" s="20">
        <f t="shared" si="11"/>
        <v>0</v>
      </c>
      <c r="V107" s="21">
        <f t="shared" si="9"/>
        <v>0</v>
      </c>
      <c r="W107" s="21">
        <f t="shared" si="7"/>
        <v>0</v>
      </c>
      <c r="X107" s="20"/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1"/>
      <c r="P108" s="21"/>
      <c r="Q108" s="20">
        <v>0</v>
      </c>
      <c r="R108" s="20"/>
      <c r="S108" s="20"/>
      <c r="T108" s="20"/>
      <c r="U108" s="20">
        <f t="shared" si="11"/>
        <v>0</v>
      </c>
      <c r="V108" s="21">
        <f t="shared" si="9"/>
        <v>0</v>
      </c>
      <c r="W108" s="21">
        <f t="shared" si="7"/>
        <v>0</v>
      </c>
      <c r="X108" s="20"/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1"/>
      <c r="P109" s="21"/>
      <c r="Q109" s="20">
        <v>0</v>
      </c>
      <c r="R109" s="20"/>
      <c r="S109" s="20"/>
      <c r="T109" s="20"/>
      <c r="U109" s="20">
        <f t="shared" si="11"/>
        <v>0</v>
      </c>
      <c r="V109" s="21">
        <f t="shared" si="9"/>
        <v>0</v>
      </c>
      <c r="W109" s="21">
        <f t="shared" si="7"/>
        <v>0</v>
      </c>
      <c r="X109" s="20"/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1"/>
      <c r="P110" s="21"/>
      <c r="Q110" s="20">
        <v>0</v>
      </c>
      <c r="R110" s="20"/>
      <c r="S110" s="20"/>
      <c r="T110" s="20"/>
      <c r="U110" s="20">
        <f t="shared" si="11"/>
        <v>0</v>
      </c>
      <c r="V110" s="21">
        <f t="shared" si="9"/>
        <v>0</v>
      </c>
      <c r="W110" s="21">
        <f t="shared" si="7"/>
        <v>0</v>
      </c>
      <c r="X110" s="20"/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1"/>
      <c r="P111" s="21"/>
      <c r="Q111" s="20">
        <v>0</v>
      </c>
      <c r="R111" s="20"/>
      <c r="S111" s="20"/>
      <c r="T111" s="20"/>
      <c r="U111" s="20">
        <f t="shared" si="11"/>
        <v>0</v>
      </c>
      <c r="V111" s="21">
        <f t="shared" si="9"/>
        <v>0</v>
      </c>
      <c r="W111" s="21">
        <f t="shared" si="7"/>
        <v>0</v>
      </c>
      <c r="X111" s="20"/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1"/>
      <c r="P112" s="21"/>
      <c r="Q112" s="20">
        <v>0</v>
      </c>
      <c r="R112" s="20"/>
      <c r="S112" s="20"/>
      <c r="T112" s="20"/>
      <c r="U112" s="20">
        <f t="shared" si="11"/>
        <v>0</v>
      </c>
      <c r="V112" s="21">
        <f t="shared" si="9"/>
        <v>0</v>
      </c>
      <c r="W112" s="21">
        <f t="shared" si="7"/>
        <v>0</v>
      </c>
      <c r="X112" s="20"/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1"/>
      <c r="P113" s="21"/>
      <c r="Q113" s="20">
        <v>0</v>
      </c>
      <c r="R113" s="20"/>
      <c r="S113" s="20"/>
      <c r="T113" s="20"/>
      <c r="U113" s="20">
        <f t="shared" si="11"/>
        <v>0</v>
      </c>
      <c r="V113" s="21">
        <f t="shared" si="9"/>
        <v>0</v>
      </c>
      <c r="W113" s="21">
        <f t="shared" si="7"/>
        <v>0</v>
      </c>
      <c r="X113" s="20"/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1"/>
      <c r="P114" s="21"/>
      <c r="Q114" s="20">
        <v>0</v>
      </c>
      <c r="R114" s="20"/>
      <c r="S114" s="20"/>
      <c r="T114" s="20"/>
      <c r="U114" s="20">
        <f t="shared" si="11"/>
        <v>0</v>
      </c>
      <c r="V114" s="21">
        <f t="shared" si="9"/>
        <v>0</v>
      </c>
      <c r="W114" s="21">
        <f t="shared" si="7"/>
        <v>0</v>
      </c>
      <c r="X114" s="20"/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1"/>
      <c r="P115" s="21"/>
      <c r="Q115" s="20">
        <v>0</v>
      </c>
      <c r="R115" s="20"/>
      <c r="S115" s="20"/>
      <c r="T115" s="20"/>
      <c r="U115" s="20">
        <f t="shared" si="11"/>
        <v>0</v>
      </c>
      <c r="V115" s="21">
        <f t="shared" si="9"/>
        <v>0</v>
      </c>
      <c r="W115" s="21">
        <f t="shared" si="7"/>
        <v>0</v>
      </c>
      <c r="X115" s="20"/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1"/>
      <c r="P116" s="21"/>
      <c r="Q116" s="20">
        <v>0</v>
      </c>
      <c r="R116" s="20"/>
      <c r="S116" s="20"/>
      <c r="T116" s="20"/>
      <c r="U116" s="20">
        <f t="shared" si="11"/>
        <v>0</v>
      </c>
      <c r="V116" s="21">
        <f t="shared" si="9"/>
        <v>0</v>
      </c>
      <c r="W116" s="21">
        <f t="shared" si="7"/>
        <v>0</v>
      </c>
      <c r="X116" s="20"/>
      <c r="Y116" s="21">
        <f t="shared" si="8"/>
        <v>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1"/>
      <c r="P117" s="21"/>
      <c r="Q117" s="20">
        <v>0</v>
      </c>
      <c r="R117" s="20"/>
      <c r="S117" s="20"/>
      <c r="T117" s="20"/>
      <c r="U117" s="20">
        <f t="shared" si="11"/>
        <v>0</v>
      </c>
      <c r="V117" s="21">
        <f t="shared" si="9"/>
        <v>0</v>
      </c>
      <c r="W117" s="21">
        <f t="shared" si="7"/>
        <v>0</v>
      </c>
      <c r="X117" s="20"/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1"/>
      <c r="P118" s="21"/>
      <c r="Q118" s="20">
        <v>0</v>
      </c>
      <c r="R118" s="20"/>
      <c r="S118" s="20"/>
      <c r="T118" s="20"/>
      <c r="U118" s="20">
        <f t="shared" si="11"/>
        <v>0</v>
      </c>
      <c r="V118" s="21">
        <f t="shared" si="9"/>
        <v>0</v>
      </c>
      <c r="W118" s="21">
        <f t="shared" si="7"/>
        <v>0</v>
      </c>
      <c r="X118" s="20"/>
      <c r="Y118" s="21">
        <f t="shared" si="8"/>
        <v>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1"/>
      <c r="P119" s="21"/>
      <c r="Q119" s="20">
        <v>0</v>
      </c>
      <c r="R119" s="20"/>
      <c r="S119" s="20"/>
      <c r="T119" s="20"/>
      <c r="U119" s="20">
        <f t="shared" si="11"/>
        <v>0</v>
      </c>
      <c r="V119" s="21">
        <f t="shared" si="9"/>
        <v>0</v>
      </c>
      <c r="W119" s="21">
        <f t="shared" si="7"/>
        <v>0</v>
      </c>
      <c r="X119" s="20"/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1"/>
      <c r="P120" s="21"/>
      <c r="Q120" s="20">
        <v>0</v>
      </c>
      <c r="R120" s="20"/>
      <c r="S120" s="20"/>
      <c r="T120" s="20"/>
      <c r="U120" s="20">
        <f t="shared" si="11"/>
        <v>0</v>
      </c>
      <c r="V120" s="21">
        <f t="shared" si="9"/>
        <v>0</v>
      </c>
      <c r="W120" s="21">
        <f t="shared" si="7"/>
        <v>0</v>
      </c>
      <c r="X120" s="20"/>
      <c r="Y120" s="21">
        <f t="shared" si="8"/>
        <v>0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1"/>
      <c r="P121" s="21"/>
      <c r="Q121" s="20">
        <v>0</v>
      </c>
      <c r="R121" s="20"/>
      <c r="S121" s="20"/>
      <c r="T121" s="20"/>
      <c r="U121" s="20">
        <f t="shared" si="11"/>
        <v>0</v>
      </c>
      <c r="V121" s="21">
        <f t="shared" si="9"/>
        <v>0</v>
      </c>
      <c r="W121" s="21">
        <f t="shared" si="7"/>
        <v>0</v>
      </c>
      <c r="X121" s="20"/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1"/>
      <c r="P122" s="21"/>
      <c r="Q122" s="20">
        <v>0</v>
      </c>
      <c r="R122" s="20"/>
      <c r="S122" s="20"/>
      <c r="T122" s="20"/>
      <c r="U122" s="20">
        <f t="shared" si="11"/>
        <v>0</v>
      </c>
      <c r="V122" s="21">
        <f t="shared" si="9"/>
        <v>0</v>
      </c>
      <c r="W122" s="21">
        <f t="shared" si="7"/>
        <v>0</v>
      </c>
      <c r="X122" s="20"/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1"/>
      <c r="P123" s="21"/>
      <c r="Q123" s="20">
        <v>0</v>
      </c>
      <c r="R123" s="20"/>
      <c r="S123" s="20"/>
      <c r="T123" s="20"/>
      <c r="U123" s="20">
        <f t="shared" si="11"/>
        <v>0</v>
      </c>
      <c r="V123" s="21">
        <f t="shared" si="9"/>
        <v>0</v>
      </c>
      <c r="W123" s="21">
        <f t="shared" si="7"/>
        <v>0</v>
      </c>
      <c r="X123" s="20"/>
      <c r="Y123" s="21">
        <f t="shared" si="8"/>
        <v>0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1"/>
      <c r="P124" s="21"/>
      <c r="Q124" s="20">
        <v>0</v>
      </c>
      <c r="R124" s="20"/>
      <c r="S124" s="20"/>
      <c r="T124" s="20"/>
      <c r="U124" s="20">
        <f t="shared" si="11"/>
        <v>0</v>
      </c>
      <c r="V124" s="21">
        <f t="shared" si="9"/>
        <v>0</v>
      </c>
      <c r="W124" s="21">
        <f t="shared" si="7"/>
        <v>0</v>
      </c>
      <c r="X124" s="20"/>
      <c r="Y124" s="21">
        <f t="shared" si="8"/>
        <v>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1"/>
      <c r="P125" s="21"/>
      <c r="Q125" s="20">
        <v>0</v>
      </c>
      <c r="R125" s="20"/>
      <c r="S125" s="20"/>
      <c r="T125" s="20"/>
      <c r="U125" s="20">
        <f t="shared" si="11"/>
        <v>0</v>
      </c>
      <c r="V125" s="21">
        <f t="shared" si="9"/>
        <v>0</v>
      </c>
      <c r="W125" s="21">
        <f t="shared" si="7"/>
        <v>0</v>
      </c>
      <c r="X125" s="20"/>
      <c r="Y125" s="21">
        <f t="shared" si="8"/>
        <v>0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1"/>
      <c r="P126" s="21"/>
      <c r="Q126" s="20">
        <v>0</v>
      </c>
      <c r="R126" s="20"/>
      <c r="S126" s="20"/>
      <c r="T126" s="20"/>
      <c r="U126" s="20">
        <f t="shared" si="11"/>
        <v>0</v>
      </c>
      <c r="V126" s="21">
        <f t="shared" si="9"/>
        <v>0</v>
      </c>
      <c r="W126" s="21">
        <f t="shared" si="7"/>
        <v>0</v>
      </c>
      <c r="X126" s="20"/>
      <c r="Y126" s="21">
        <f t="shared" si="8"/>
        <v>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1"/>
      <c r="P127" s="21"/>
      <c r="Q127" s="20">
        <v>0</v>
      </c>
      <c r="R127" s="20"/>
      <c r="S127" s="20"/>
      <c r="T127" s="20"/>
      <c r="U127" s="20">
        <f t="shared" si="11"/>
        <v>0</v>
      </c>
      <c r="V127" s="21">
        <f t="shared" si="9"/>
        <v>0</v>
      </c>
      <c r="W127" s="21">
        <f t="shared" si="7"/>
        <v>0</v>
      </c>
      <c r="X127" s="20"/>
      <c r="Y127" s="21">
        <f t="shared" si="8"/>
        <v>0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1"/>
      <c r="P128" s="21"/>
      <c r="Q128" s="20">
        <v>0</v>
      </c>
      <c r="R128" s="20"/>
      <c r="S128" s="20"/>
      <c r="T128" s="20"/>
      <c r="U128" s="20">
        <f t="shared" si="11"/>
        <v>0</v>
      </c>
      <c r="V128" s="21">
        <f t="shared" si="9"/>
        <v>0</v>
      </c>
      <c r="W128" s="21">
        <f t="shared" si="7"/>
        <v>0</v>
      </c>
      <c r="X128" s="20"/>
      <c r="Y128" s="21">
        <f t="shared" si="8"/>
        <v>0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1"/>
      <c r="P129" s="21"/>
      <c r="Q129" s="20">
        <v>0</v>
      </c>
      <c r="R129" s="20"/>
      <c r="S129" s="20"/>
      <c r="T129" s="20"/>
      <c r="U129" s="20">
        <f t="shared" ref="U129:U160" si="12">G129+L129+M129+R129+S129+N129+Q129+T129</f>
        <v>0</v>
      </c>
      <c r="V129" s="21">
        <f t="shared" si="9"/>
        <v>0</v>
      </c>
      <c r="W129" s="21">
        <f t="shared" si="7"/>
        <v>0</v>
      </c>
      <c r="X129" s="20"/>
      <c r="Y129" s="21">
        <f t="shared" si="8"/>
        <v>0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1"/>
      <c r="P130" s="21"/>
      <c r="Q130" s="20">
        <v>0</v>
      </c>
      <c r="R130" s="20"/>
      <c r="S130" s="20"/>
      <c r="T130" s="20"/>
      <c r="U130" s="20">
        <f t="shared" si="12"/>
        <v>0</v>
      </c>
      <c r="V130" s="21">
        <f t="shared" si="9"/>
        <v>0</v>
      </c>
      <c r="W130" s="21">
        <f t="shared" si="7"/>
        <v>0</v>
      </c>
      <c r="X130" s="20"/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1"/>
      <c r="P131" s="21"/>
      <c r="Q131" s="20">
        <v>0</v>
      </c>
      <c r="R131" s="20"/>
      <c r="S131" s="20"/>
      <c r="T131" s="20"/>
      <c r="U131" s="20">
        <f t="shared" si="12"/>
        <v>0</v>
      </c>
      <c r="V131" s="21">
        <f t="shared" si="9"/>
        <v>0</v>
      </c>
      <c r="W131" s="21">
        <f t="shared" si="7"/>
        <v>0</v>
      </c>
      <c r="X131" s="20"/>
      <c r="Y131" s="21">
        <f t="shared" si="8"/>
        <v>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1"/>
      <c r="P132" s="21"/>
      <c r="Q132" s="20">
        <v>0</v>
      </c>
      <c r="R132" s="20"/>
      <c r="S132" s="20"/>
      <c r="T132" s="20"/>
      <c r="U132" s="20">
        <f t="shared" si="12"/>
        <v>0</v>
      </c>
      <c r="V132" s="21">
        <f t="shared" si="9"/>
        <v>0</v>
      </c>
      <c r="W132" s="21">
        <f t="shared" si="7"/>
        <v>0</v>
      </c>
      <c r="X132" s="20"/>
      <c r="Y132" s="21">
        <f t="shared" si="8"/>
        <v>0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1"/>
      <c r="P133" s="21"/>
      <c r="Q133" s="20">
        <v>0</v>
      </c>
      <c r="R133" s="20"/>
      <c r="S133" s="20"/>
      <c r="T133" s="20"/>
      <c r="U133" s="20">
        <f t="shared" si="12"/>
        <v>0</v>
      </c>
      <c r="V133" s="21">
        <f t="shared" si="9"/>
        <v>0</v>
      </c>
      <c r="W133" s="21">
        <f t="shared" si="7"/>
        <v>0</v>
      </c>
      <c r="X133" s="20"/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1"/>
      <c r="P134" s="21"/>
      <c r="Q134" s="20">
        <v>0</v>
      </c>
      <c r="R134" s="20"/>
      <c r="S134" s="20"/>
      <c r="T134" s="20"/>
      <c r="U134" s="20">
        <f t="shared" si="12"/>
        <v>0</v>
      </c>
      <c r="V134" s="21">
        <f t="shared" si="9"/>
        <v>0</v>
      </c>
      <c r="W134" s="21">
        <f t="shared" si="7"/>
        <v>0</v>
      </c>
      <c r="X134" s="20"/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1"/>
      <c r="P135" s="21"/>
      <c r="Q135" s="20">
        <v>0</v>
      </c>
      <c r="R135" s="20"/>
      <c r="S135" s="20"/>
      <c r="T135" s="20"/>
      <c r="U135" s="20">
        <f t="shared" si="12"/>
        <v>0</v>
      </c>
      <c r="V135" s="21">
        <f t="shared" si="9"/>
        <v>0</v>
      </c>
      <c r="W135" s="21">
        <f t="shared" si="7"/>
        <v>0</v>
      </c>
      <c r="X135" s="20"/>
      <c r="Y135" s="21">
        <f t="shared" si="8"/>
        <v>0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1"/>
      <c r="P136" s="21"/>
      <c r="Q136" s="20">
        <v>0</v>
      </c>
      <c r="R136" s="20"/>
      <c r="S136" s="20"/>
      <c r="T136" s="20"/>
      <c r="U136" s="20">
        <f t="shared" si="12"/>
        <v>0</v>
      </c>
      <c r="V136" s="21">
        <f t="shared" si="9"/>
        <v>0</v>
      </c>
      <c r="W136" s="21">
        <f t="shared" ref="W136:W183" si="13">U136+V136</f>
        <v>0</v>
      </c>
      <c r="X136" s="20"/>
      <c r="Y136" s="21">
        <f t="shared" ref="Y136:Y183" si="14">W136-X136</f>
        <v>0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1"/>
      <c r="P137" s="21"/>
      <c r="Q137" s="20">
        <v>0</v>
      </c>
      <c r="R137" s="20"/>
      <c r="S137" s="20"/>
      <c r="T137" s="20"/>
      <c r="U137" s="20">
        <f t="shared" si="12"/>
        <v>0</v>
      </c>
      <c r="V137" s="21">
        <f t="shared" ref="V137:V183" si="15">Y136</f>
        <v>0</v>
      </c>
      <c r="W137" s="21">
        <f t="shared" si="13"/>
        <v>0</v>
      </c>
      <c r="X137" s="20"/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1"/>
      <c r="P138" s="21"/>
      <c r="Q138" s="20">
        <v>0</v>
      </c>
      <c r="R138" s="20"/>
      <c r="S138" s="20"/>
      <c r="T138" s="20"/>
      <c r="U138" s="20">
        <f t="shared" si="12"/>
        <v>0</v>
      </c>
      <c r="V138" s="21">
        <f t="shared" si="15"/>
        <v>0</v>
      </c>
      <c r="W138" s="21">
        <f t="shared" si="13"/>
        <v>0</v>
      </c>
      <c r="X138" s="20"/>
      <c r="Y138" s="21">
        <f t="shared" si="14"/>
        <v>0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1"/>
      <c r="P139" s="21"/>
      <c r="Q139" s="20">
        <v>0</v>
      </c>
      <c r="R139" s="20"/>
      <c r="S139" s="20"/>
      <c r="T139" s="20"/>
      <c r="U139" s="20">
        <f t="shared" si="12"/>
        <v>0</v>
      </c>
      <c r="V139" s="21">
        <f t="shared" si="15"/>
        <v>0</v>
      </c>
      <c r="W139" s="21">
        <f t="shared" si="13"/>
        <v>0</v>
      </c>
      <c r="X139" s="20"/>
      <c r="Y139" s="21">
        <f t="shared" si="14"/>
        <v>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1"/>
      <c r="P140" s="21"/>
      <c r="Q140" s="20">
        <v>0</v>
      </c>
      <c r="R140" s="20"/>
      <c r="S140" s="20"/>
      <c r="T140" s="20"/>
      <c r="U140" s="20">
        <f t="shared" si="12"/>
        <v>0</v>
      </c>
      <c r="V140" s="21">
        <f t="shared" si="15"/>
        <v>0</v>
      </c>
      <c r="W140" s="21">
        <f t="shared" si="13"/>
        <v>0</v>
      </c>
      <c r="X140" s="20"/>
      <c r="Y140" s="21">
        <f t="shared" si="14"/>
        <v>0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1"/>
      <c r="P141" s="21"/>
      <c r="Q141" s="20">
        <v>0</v>
      </c>
      <c r="R141" s="20"/>
      <c r="S141" s="20"/>
      <c r="T141" s="20"/>
      <c r="U141" s="20">
        <f t="shared" si="12"/>
        <v>0</v>
      </c>
      <c r="V141" s="21">
        <f t="shared" si="15"/>
        <v>0</v>
      </c>
      <c r="W141" s="21">
        <f t="shared" si="13"/>
        <v>0</v>
      </c>
      <c r="X141" s="20"/>
      <c r="Y141" s="21">
        <f t="shared" si="14"/>
        <v>0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1"/>
      <c r="P142" s="21"/>
      <c r="Q142" s="20">
        <v>0</v>
      </c>
      <c r="R142" s="20"/>
      <c r="S142" s="20"/>
      <c r="T142" s="20"/>
      <c r="U142" s="20">
        <f t="shared" si="12"/>
        <v>0</v>
      </c>
      <c r="V142" s="21">
        <f t="shared" si="15"/>
        <v>0</v>
      </c>
      <c r="W142" s="21">
        <f t="shared" si="13"/>
        <v>0</v>
      </c>
      <c r="X142" s="20"/>
      <c r="Y142" s="21">
        <f t="shared" si="14"/>
        <v>0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1"/>
      <c r="P143" s="21"/>
      <c r="Q143" s="20">
        <v>0</v>
      </c>
      <c r="R143" s="20"/>
      <c r="S143" s="20"/>
      <c r="T143" s="20"/>
      <c r="U143" s="20">
        <f t="shared" si="12"/>
        <v>0</v>
      </c>
      <c r="V143" s="21">
        <f t="shared" si="15"/>
        <v>0</v>
      </c>
      <c r="W143" s="21">
        <f t="shared" si="13"/>
        <v>0</v>
      </c>
      <c r="X143" s="20"/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1"/>
      <c r="P144" s="21"/>
      <c r="Q144" s="20">
        <v>0</v>
      </c>
      <c r="R144" s="20"/>
      <c r="S144" s="20"/>
      <c r="T144" s="20"/>
      <c r="U144" s="20">
        <f t="shared" si="12"/>
        <v>0</v>
      </c>
      <c r="V144" s="21">
        <f t="shared" si="15"/>
        <v>0</v>
      </c>
      <c r="W144" s="21">
        <f t="shared" si="13"/>
        <v>0</v>
      </c>
      <c r="X144" s="20"/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1"/>
      <c r="P145" s="21"/>
      <c r="Q145" s="20">
        <v>0</v>
      </c>
      <c r="R145" s="20"/>
      <c r="S145" s="20"/>
      <c r="T145" s="20"/>
      <c r="U145" s="20">
        <f t="shared" si="12"/>
        <v>0</v>
      </c>
      <c r="V145" s="21">
        <f t="shared" si="15"/>
        <v>0</v>
      </c>
      <c r="W145" s="21">
        <f t="shared" si="13"/>
        <v>0</v>
      </c>
      <c r="X145" s="20"/>
      <c r="Y145" s="21">
        <f t="shared" si="14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0</v>
      </c>
      <c r="D146" s="20"/>
      <c r="E146" s="20">
        <v>0</v>
      </c>
      <c r="F146" s="20"/>
      <c r="G146" s="20">
        <v>0</v>
      </c>
      <c r="H146" s="20">
        <v>0</v>
      </c>
      <c r="I146" s="20"/>
      <c r="J146" s="20">
        <v>0</v>
      </c>
      <c r="K146" s="20"/>
      <c r="L146" s="20">
        <v>0</v>
      </c>
      <c r="M146" s="20"/>
      <c r="N146" s="20">
        <v>60000</v>
      </c>
      <c r="O146" s="21"/>
      <c r="P146" s="21"/>
      <c r="Q146" s="20">
        <v>61536</v>
      </c>
      <c r="R146" s="20"/>
      <c r="S146" s="20">
        <v>61536</v>
      </c>
      <c r="T146" s="20"/>
      <c r="U146" s="20">
        <f t="shared" si="12"/>
        <v>183072</v>
      </c>
      <c r="V146" s="21">
        <f t="shared" si="15"/>
        <v>0</v>
      </c>
      <c r="W146" s="21">
        <f t="shared" si="13"/>
        <v>183072</v>
      </c>
      <c r="X146" s="20">
        <v>183072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0</v>
      </c>
      <c r="D147" s="20"/>
      <c r="E147" s="20">
        <v>0</v>
      </c>
      <c r="F147" s="20"/>
      <c r="G147" s="20">
        <v>0</v>
      </c>
      <c r="H147" s="20">
        <v>0</v>
      </c>
      <c r="I147" s="20"/>
      <c r="J147" s="20">
        <v>0</v>
      </c>
      <c r="K147" s="20"/>
      <c r="L147" s="20">
        <v>0</v>
      </c>
      <c r="M147" s="20"/>
      <c r="N147" s="20">
        <v>5000</v>
      </c>
      <c r="O147" s="21"/>
      <c r="P147" s="21"/>
      <c r="Q147" s="20">
        <v>0</v>
      </c>
      <c r="R147" s="20"/>
      <c r="S147" s="20">
        <v>61536</v>
      </c>
      <c r="T147" s="20"/>
      <c r="U147" s="20">
        <f t="shared" si="12"/>
        <v>66536</v>
      </c>
      <c r="V147" s="21">
        <f t="shared" si="15"/>
        <v>0</v>
      </c>
      <c r="W147" s="21">
        <f t="shared" si="13"/>
        <v>66536</v>
      </c>
      <c r="X147" s="20">
        <v>66536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0</v>
      </c>
      <c r="D148" s="20"/>
      <c r="E148" s="20">
        <v>0</v>
      </c>
      <c r="F148" s="20"/>
      <c r="G148" s="20">
        <v>0</v>
      </c>
      <c r="H148" s="20">
        <v>0</v>
      </c>
      <c r="I148" s="20"/>
      <c r="J148" s="20">
        <v>0</v>
      </c>
      <c r="K148" s="20"/>
      <c r="L148" s="20">
        <v>0</v>
      </c>
      <c r="M148" s="20"/>
      <c r="N148" s="20">
        <v>5000</v>
      </c>
      <c r="O148" s="21"/>
      <c r="P148" s="21"/>
      <c r="Q148" s="20">
        <v>0</v>
      </c>
      <c r="R148" s="20"/>
      <c r="S148" s="20">
        <v>61536</v>
      </c>
      <c r="T148" s="20"/>
      <c r="U148" s="20">
        <f t="shared" si="12"/>
        <v>66536</v>
      </c>
      <c r="V148" s="21">
        <f t="shared" si="15"/>
        <v>0</v>
      </c>
      <c r="W148" s="21">
        <f t="shared" si="13"/>
        <v>66536</v>
      </c>
      <c r="X148" s="20">
        <v>66536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0</v>
      </c>
      <c r="D149" s="20"/>
      <c r="E149" s="20">
        <v>0</v>
      </c>
      <c r="F149" s="20"/>
      <c r="G149" s="20">
        <v>0</v>
      </c>
      <c r="H149" s="20">
        <v>0</v>
      </c>
      <c r="I149" s="20"/>
      <c r="J149" s="20">
        <v>0</v>
      </c>
      <c r="K149" s="20"/>
      <c r="L149" s="20">
        <v>0</v>
      </c>
      <c r="M149" s="20"/>
      <c r="N149" s="20">
        <v>5000</v>
      </c>
      <c r="O149" s="21"/>
      <c r="P149" s="21"/>
      <c r="Q149" s="20">
        <v>0</v>
      </c>
      <c r="R149" s="20"/>
      <c r="S149" s="20">
        <v>61536</v>
      </c>
      <c r="T149" s="20"/>
      <c r="U149" s="20">
        <f t="shared" si="12"/>
        <v>66536</v>
      </c>
      <c r="V149" s="21">
        <f t="shared" si="15"/>
        <v>0</v>
      </c>
      <c r="W149" s="21">
        <f t="shared" si="13"/>
        <v>66536</v>
      </c>
      <c r="X149" s="20">
        <v>66536</v>
      </c>
      <c r="Y149" s="21">
        <f t="shared" si="14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0</v>
      </c>
      <c r="D150" s="20"/>
      <c r="E150" s="20">
        <v>0</v>
      </c>
      <c r="F150" s="20"/>
      <c r="G150" s="20">
        <v>0</v>
      </c>
      <c r="H150" s="20">
        <v>0</v>
      </c>
      <c r="I150" s="20"/>
      <c r="J150" s="20">
        <v>0</v>
      </c>
      <c r="K150" s="20"/>
      <c r="L150" s="20">
        <v>0</v>
      </c>
      <c r="M150" s="20"/>
      <c r="N150" s="20">
        <v>7000</v>
      </c>
      <c r="O150" s="21"/>
      <c r="P150" s="21"/>
      <c r="Q150" s="20">
        <v>0</v>
      </c>
      <c r="R150" s="20"/>
      <c r="S150" s="20">
        <v>61536</v>
      </c>
      <c r="T150" s="20"/>
      <c r="U150" s="20">
        <f t="shared" si="12"/>
        <v>68536</v>
      </c>
      <c r="V150" s="21">
        <f t="shared" si="15"/>
        <v>0</v>
      </c>
      <c r="W150" s="21">
        <f t="shared" si="13"/>
        <v>68536</v>
      </c>
      <c r="X150" s="20">
        <v>68536</v>
      </c>
      <c r="Y150" s="21">
        <f t="shared" si="14"/>
        <v>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0</v>
      </c>
      <c r="D151" s="20"/>
      <c r="E151" s="20">
        <v>0</v>
      </c>
      <c r="F151" s="20"/>
      <c r="G151" s="20">
        <v>0</v>
      </c>
      <c r="H151" s="20">
        <v>0</v>
      </c>
      <c r="I151" s="20"/>
      <c r="J151" s="20">
        <v>0</v>
      </c>
      <c r="K151" s="20"/>
      <c r="L151" s="20">
        <v>0</v>
      </c>
      <c r="M151" s="20"/>
      <c r="N151" s="20">
        <v>7000</v>
      </c>
      <c r="O151" s="21"/>
      <c r="P151" s="21"/>
      <c r="Q151" s="20">
        <v>0</v>
      </c>
      <c r="R151" s="20"/>
      <c r="S151" s="20">
        <v>64395</v>
      </c>
      <c r="T151" s="20">
        <v>122726</v>
      </c>
      <c r="U151" s="20">
        <f t="shared" si="12"/>
        <v>194121</v>
      </c>
      <c r="V151" s="21">
        <f t="shared" si="15"/>
        <v>0</v>
      </c>
      <c r="W151" s="21">
        <f t="shared" si="13"/>
        <v>194121</v>
      </c>
      <c r="X151" s="20"/>
      <c r="Y151" s="21">
        <f t="shared" si="14"/>
        <v>194121</v>
      </c>
      <c r="AA151">
        <f t="shared" si="16"/>
        <v>1</v>
      </c>
    </row>
    <row r="152" spans="1:27" ht="15.75" hidden="1" thickBot="1" x14ac:dyDescent="0.3">
      <c r="A152" s="18"/>
      <c r="B152" s="19" t="s">
        <v>36</v>
      </c>
      <c r="C152" s="20">
        <v>0</v>
      </c>
      <c r="D152" s="20"/>
      <c r="E152" s="20">
        <v>0</v>
      </c>
      <c r="F152" s="20"/>
      <c r="G152" s="20">
        <v>0</v>
      </c>
      <c r="H152" s="20">
        <v>0</v>
      </c>
      <c r="I152" s="20"/>
      <c r="J152" s="20">
        <v>0</v>
      </c>
      <c r="K152" s="20"/>
      <c r="L152" s="20">
        <v>0</v>
      </c>
      <c r="M152" s="20"/>
      <c r="N152" s="20">
        <v>7000</v>
      </c>
      <c r="O152" s="21"/>
      <c r="P152" s="21"/>
      <c r="Q152" s="20">
        <v>0</v>
      </c>
      <c r="R152" s="20"/>
      <c r="S152" s="20">
        <v>64395</v>
      </c>
      <c r="T152" s="20"/>
      <c r="U152" s="20">
        <f t="shared" si="12"/>
        <v>71395</v>
      </c>
      <c r="V152" s="21">
        <f t="shared" si="15"/>
        <v>194121</v>
      </c>
      <c r="W152" s="21">
        <f t="shared" si="13"/>
        <v>265516</v>
      </c>
      <c r="X152" s="20">
        <v>265516</v>
      </c>
      <c r="Y152" s="21">
        <f t="shared" si="14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0</v>
      </c>
      <c r="D153" s="20"/>
      <c r="E153" s="20">
        <v>0</v>
      </c>
      <c r="F153" s="20"/>
      <c r="G153" s="20">
        <v>0</v>
      </c>
      <c r="H153" s="20">
        <v>0</v>
      </c>
      <c r="I153" s="20"/>
      <c r="J153" s="20">
        <v>0</v>
      </c>
      <c r="K153" s="20"/>
      <c r="L153" s="20">
        <v>0</v>
      </c>
      <c r="M153" s="20"/>
      <c r="N153" s="20">
        <v>7000</v>
      </c>
      <c r="O153" s="21"/>
      <c r="P153" s="21"/>
      <c r="Q153" s="20">
        <v>0</v>
      </c>
      <c r="R153" s="20"/>
      <c r="S153" s="20">
        <v>64395</v>
      </c>
      <c r="T153" s="20"/>
      <c r="U153" s="20">
        <f t="shared" si="12"/>
        <v>71395</v>
      </c>
      <c r="V153" s="21">
        <f t="shared" si="15"/>
        <v>0</v>
      </c>
      <c r="W153" s="21">
        <f t="shared" si="13"/>
        <v>71395</v>
      </c>
      <c r="X153" s="20"/>
      <c r="Y153" s="21">
        <f t="shared" si="14"/>
        <v>71395</v>
      </c>
      <c r="AA153">
        <f t="shared" si="16"/>
        <v>1</v>
      </c>
    </row>
    <row r="154" spans="1:27" ht="15.75" hidden="1" thickBot="1" x14ac:dyDescent="0.3">
      <c r="A154" s="18"/>
      <c r="B154" s="19" t="s">
        <v>38</v>
      </c>
      <c r="C154" s="20">
        <v>0</v>
      </c>
      <c r="D154" s="20"/>
      <c r="E154" s="20">
        <v>0</v>
      </c>
      <c r="F154" s="20"/>
      <c r="G154" s="20">
        <v>0</v>
      </c>
      <c r="H154" s="20">
        <v>0</v>
      </c>
      <c r="I154" s="20"/>
      <c r="J154" s="20">
        <v>0</v>
      </c>
      <c r="K154" s="20"/>
      <c r="L154" s="20">
        <v>0</v>
      </c>
      <c r="M154" s="20"/>
      <c r="N154" s="20">
        <v>7000</v>
      </c>
      <c r="O154" s="21"/>
      <c r="P154" s="21"/>
      <c r="Q154" s="20">
        <v>0</v>
      </c>
      <c r="R154" s="20"/>
      <c r="S154" s="20">
        <v>64395</v>
      </c>
      <c r="T154" s="20"/>
      <c r="U154" s="20">
        <f t="shared" si="12"/>
        <v>71395</v>
      </c>
      <c r="V154" s="21">
        <f t="shared" si="15"/>
        <v>71395</v>
      </c>
      <c r="W154" s="21">
        <f t="shared" si="13"/>
        <v>142790</v>
      </c>
      <c r="X154" s="20">
        <v>142790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0</v>
      </c>
      <c r="D155" s="20"/>
      <c r="E155" s="20">
        <v>0</v>
      </c>
      <c r="F155" s="20"/>
      <c r="G155" s="20">
        <v>0</v>
      </c>
      <c r="H155" s="20">
        <v>0</v>
      </c>
      <c r="I155" s="20"/>
      <c r="J155" s="20">
        <v>0</v>
      </c>
      <c r="K155" s="20"/>
      <c r="L155" s="20">
        <v>0</v>
      </c>
      <c r="M155" s="20"/>
      <c r="N155" s="20">
        <v>7000</v>
      </c>
      <c r="O155" s="21"/>
      <c r="P155" s="21"/>
      <c r="Q155" s="20">
        <v>0</v>
      </c>
      <c r="R155" s="20"/>
      <c r="S155" s="20">
        <v>64395</v>
      </c>
      <c r="T155" s="20"/>
      <c r="U155" s="20">
        <f t="shared" si="12"/>
        <v>71395</v>
      </c>
      <c r="V155" s="21">
        <f t="shared" si="15"/>
        <v>0</v>
      </c>
      <c r="W155" s="21">
        <f t="shared" si="13"/>
        <v>71395</v>
      </c>
      <c r="X155" s="20"/>
      <c r="Y155" s="21">
        <f t="shared" si="14"/>
        <v>71395</v>
      </c>
      <c r="AA155">
        <f t="shared" si="16"/>
        <v>1</v>
      </c>
    </row>
    <row r="156" spans="1:27" ht="15.75" hidden="1" thickBot="1" x14ac:dyDescent="0.3">
      <c r="A156" s="18"/>
      <c r="B156" s="19" t="s">
        <v>40</v>
      </c>
      <c r="C156" s="20">
        <v>0</v>
      </c>
      <c r="D156" s="20"/>
      <c r="E156" s="20">
        <v>0</v>
      </c>
      <c r="F156" s="20"/>
      <c r="G156" s="20">
        <v>0</v>
      </c>
      <c r="H156" s="20">
        <v>0</v>
      </c>
      <c r="I156" s="20"/>
      <c r="J156" s="20">
        <v>0</v>
      </c>
      <c r="K156" s="20"/>
      <c r="L156" s="20">
        <v>0</v>
      </c>
      <c r="M156" s="20"/>
      <c r="N156" s="20">
        <v>7000</v>
      </c>
      <c r="O156" s="21"/>
      <c r="P156" s="21"/>
      <c r="Q156" s="20">
        <v>0</v>
      </c>
      <c r="R156" s="20"/>
      <c r="S156" s="20">
        <v>64395</v>
      </c>
      <c r="T156" s="20"/>
      <c r="U156" s="20">
        <f t="shared" si="12"/>
        <v>71395</v>
      </c>
      <c r="V156" s="21">
        <f t="shared" si="15"/>
        <v>71395</v>
      </c>
      <c r="W156" s="21">
        <f t="shared" si="13"/>
        <v>142790</v>
      </c>
      <c r="X156" s="20">
        <v>142790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0</v>
      </c>
      <c r="D157" s="20"/>
      <c r="E157" s="20">
        <v>0</v>
      </c>
      <c r="F157" s="20"/>
      <c r="G157" s="20">
        <v>0</v>
      </c>
      <c r="H157" s="20">
        <v>0</v>
      </c>
      <c r="I157" s="20"/>
      <c r="J157" s="20">
        <v>0</v>
      </c>
      <c r="K157" s="20"/>
      <c r="L157" s="20">
        <v>0</v>
      </c>
      <c r="M157" s="20"/>
      <c r="N157" s="20">
        <v>7000</v>
      </c>
      <c r="O157" s="21"/>
      <c r="P157" s="21"/>
      <c r="Q157" s="20">
        <v>0</v>
      </c>
      <c r="R157" s="20"/>
      <c r="S157" s="20">
        <v>64395</v>
      </c>
      <c r="T157" s="20"/>
      <c r="U157" s="20">
        <f t="shared" si="12"/>
        <v>71395</v>
      </c>
      <c r="V157" s="21">
        <f t="shared" si="15"/>
        <v>0</v>
      </c>
      <c r="W157" s="21">
        <f t="shared" si="13"/>
        <v>71395</v>
      </c>
      <c r="X157" s="20"/>
      <c r="Y157" s="21">
        <f t="shared" si="14"/>
        <v>71395</v>
      </c>
      <c r="AA157">
        <f t="shared" si="16"/>
        <v>1</v>
      </c>
    </row>
    <row r="158" spans="1:27" ht="15.75" hidden="1" thickBot="1" x14ac:dyDescent="0.3">
      <c r="A158" s="18"/>
      <c r="B158" s="19" t="s">
        <v>42</v>
      </c>
      <c r="C158" s="20">
        <v>0</v>
      </c>
      <c r="D158" s="20"/>
      <c r="E158" s="20">
        <v>0</v>
      </c>
      <c r="F158" s="20"/>
      <c r="G158" s="20">
        <v>0</v>
      </c>
      <c r="H158" s="20">
        <v>0</v>
      </c>
      <c r="I158" s="20"/>
      <c r="J158" s="20">
        <v>0</v>
      </c>
      <c r="K158" s="20"/>
      <c r="L158" s="20">
        <v>0</v>
      </c>
      <c r="M158" s="20"/>
      <c r="N158" s="20">
        <v>7000</v>
      </c>
      <c r="O158" s="21"/>
      <c r="P158" s="21"/>
      <c r="Q158" s="20">
        <v>0</v>
      </c>
      <c r="R158" s="20"/>
      <c r="S158" s="20">
        <v>64395</v>
      </c>
      <c r="T158" s="20"/>
      <c r="U158" s="20">
        <f t="shared" si="12"/>
        <v>71395</v>
      </c>
      <c r="V158" s="21">
        <f t="shared" si="15"/>
        <v>71395</v>
      </c>
      <c r="W158" s="21">
        <f t="shared" si="13"/>
        <v>142790</v>
      </c>
      <c r="X158" s="20">
        <v>142790</v>
      </c>
      <c r="Y158" s="21">
        <f t="shared" si="14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0</v>
      </c>
      <c r="D159" s="20"/>
      <c r="E159" s="20">
        <v>0</v>
      </c>
      <c r="F159" s="20"/>
      <c r="G159" s="20">
        <v>0</v>
      </c>
      <c r="H159" s="20">
        <v>0</v>
      </c>
      <c r="I159" s="20"/>
      <c r="J159" s="20">
        <v>0</v>
      </c>
      <c r="K159" s="20"/>
      <c r="L159" s="20">
        <v>0</v>
      </c>
      <c r="M159" s="20"/>
      <c r="N159" s="20">
        <v>7000</v>
      </c>
      <c r="O159" s="21"/>
      <c r="P159" s="21"/>
      <c r="Q159" s="20">
        <v>0</v>
      </c>
      <c r="R159" s="20"/>
      <c r="S159" s="20">
        <v>64395</v>
      </c>
      <c r="T159" s="20"/>
      <c r="U159" s="20">
        <f t="shared" si="12"/>
        <v>71395</v>
      </c>
      <c r="V159" s="21">
        <f t="shared" si="15"/>
        <v>0</v>
      </c>
      <c r="W159" s="21">
        <f t="shared" si="13"/>
        <v>71395</v>
      </c>
      <c r="X159" s="20"/>
      <c r="Y159" s="21">
        <f t="shared" si="14"/>
        <v>71395</v>
      </c>
      <c r="AA159">
        <f t="shared" si="16"/>
        <v>1</v>
      </c>
    </row>
    <row r="160" spans="1:27" ht="15.75" hidden="1" thickBot="1" x14ac:dyDescent="0.3">
      <c r="A160" s="18"/>
      <c r="B160" s="19" t="s">
        <v>44</v>
      </c>
      <c r="C160" s="20">
        <v>0</v>
      </c>
      <c r="D160" s="20"/>
      <c r="E160" s="20">
        <v>0</v>
      </c>
      <c r="F160" s="20"/>
      <c r="G160" s="20">
        <v>0</v>
      </c>
      <c r="H160" s="20">
        <v>0</v>
      </c>
      <c r="I160" s="20"/>
      <c r="J160" s="20">
        <v>0</v>
      </c>
      <c r="K160" s="20"/>
      <c r="L160" s="20">
        <v>0</v>
      </c>
      <c r="M160" s="20"/>
      <c r="N160" s="20">
        <v>7000</v>
      </c>
      <c r="O160" s="21"/>
      <c r="P160" s="21"/>
      <c r="Q160" s="20">
        <v>0</v>
      </c>
      <c r="R160" s="20"/>
      <c r="S160" s="20">
        <v>64395</v>
      </c>
      <c r="T160" s="20"/>
      <c r="U160" s="20">
        <f t="shared" si="12"/>
        <v>71395</v>
      </c>
      <c r="V160" s="21">
        <f t="shared" si="15"/>
        <v>71395</v>
      </c>
      <c r="W160" s="21">
        <f t="shared" si="13"/>
        <v>142790</v>
      </c>
      <c r="X160" s="20">
        <v>142790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0</v>
      </c>
      <c r="D161" s="20"/>
      <c r="E161" s="20">
        <v>0</v>
      </c>
      <c r="F161" s="20"/>
      <c r="G161" s="20">
        <v>0</v>
      </c>
      <c r="H161" s="20">
        <v>0</v>
      </c>
      <c r="I161" s="20"/>
      <c r="J161" s="20">
        <v>0</v>
      </c>
      <c r="K161" s="20"/>
      <c r="L161" s="20">
        <v>0</v>
      </c>
      <c r="M161" s="20"/>
      <c r="N161" s="20">
        <v>7000</v>
      </c>
      <c r="O161" s="21"/>
      <c r="P161" s="21"/>
      <c r="Q161" s="20">
        <v>0</v>
      </c>
      <c r="R161" s="20"/>
      <c r="S161" s="20">
        <v>64395</v>
      </c>
      <c r="T161" s="20"/>
      <c r="U161" s="20">
        <f t="shared" ref="U161:U192" si="17">G161+L161+M161+R161+S161+N161+Q161+T161</f>
        <v>71395</v>
      </c>
      <c r="V161" s="21">
        <f t="shared" si="15"/>
        <v>0</v>
      </c>
      <c r="W161" s="21">
        <f t="shared" si="13"/>
        <v>71395</v>
      </c>
      <c r="X161" s="20"/>
      <c r="Y161" s="21">
        <f t="shared" si="14"/>
        <v>71395</v>
      </c>
      <c r="AA161">
        <f t="shared" si="16"/>
        <v>1</v>
      </c>
    </row>
    <row r="162" spans="1:27" ht="15.75" hidden="1" thickBot="1" x14ac:dyDescent="0.3">
      <c r="A162" s="18"/>
      <c r="B162" s="19" t="s">
        <v>46</v>
      </c>
      <c r="C162" s="20">
        <v>0</v>
      </c>
      <c r="D162" s="20"/>
      <c r="E162" s="20">
        <v>0</v>
      </c>
      <c r="F162" s="20"/>
      <c r="G162" s="20">
        <v>0</v>
      </c>
      <c r="H162" s="20">
        <v>0</v>
      </c>
      <c r="I162" s="20"/>
      <c r="J162" s="20">
        <v>0</v>
      </c>
      <c r="K162" s="20"/>
      <c r="L162" s="20">
        <v>0</v>
      </c>
      <c r="M162" s="20"/>
      <c r="N162" s="20">
        <v>7000</v>
      </c>
      <c r="O162" s="21"/>
      <c r="P162" s="21"/>
      <c r="Q162" s="20">
        <v>0</v>
      </c>
      <c r="R162" s="20"/>
      <c r="S162" s="20">
        <v>64395</v>
      </c>
      <c r="T162" s="20"/>
      <c r="U162" s="20">
        <f t="shared" si="17"/>
        <v>71395</v>
      </c>
      <c r="V162" s="21">
        <f t="shared" si="15"/>
        <v>71395</v>
      </c>
      <c r="W162" s="21">
        <f t="shared" si="13"/>
        <v>142790</v>
      </c>
      <c r="X162" s="20">
        <v>142790</v>
      </c>
      <c r="Y162" s="21">
        <f t="shared" si="14"/>
        <v>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0</v>
      </c>
      <c r="D163" s="20"/>
      <c r="E163" s="20">
        <v>0</v>
      </c>
      <c r="F163" s="20"/>
      <c r="G163" s="20">
        <v>0</v>
      </c>
      <c r="H163" s="20">
        <v>0</v>
      </c>
      <c r="I163" s="20"/>
      <c r="J163" s="20">
        <v>0</v>
      </c>
      <c r="K163" s="20"/>
      <c r="L163" s="20">
        <v>0</v>
      </c>
      <c r="M163" s="20"/>
      <c r="N163" s="20">
        <v>7000</v>
      </c>
      <c r="O163" s="21"/>
      <c r="P163" s="21"/>
      <c r="Q163" s="20">
        <v>0</v>
      </c>
      <c r="R163" s="20"/>
      <c r="S163" s="20">
        <v>74395</v>
      </c>
      <c r="T163" s="20"/>
      <c r="U163" s="20">
        <f t="shared" si="17"/>
        <v>81395</v>
      </c>
      <c r="V163" s="21">
        <f t="shared" si="15"/>
        <v>0</v>
      </c>
      <c r="W163" s="21">
        <f t="shared" si="13"/>
        <v>81395</v>
      </c>
      <c r="X163" s="20"/>
      <c r="Y163" s="21">
        <f t="shared" si="14"/>
        <v>81395</v>
      </c>
      <c r="AA163">
        <f t="shared" si="16"/>
        <v>1</v>
      </c>
    </row>
    <row r="164" spans="1:27" ht="15.75" hidden="1" thickBot="1" x14ac:dyDescent="0.3">
      <c r="A164" s="18"/>
      <c r="B164" s="19" t="s">
        <v>36</v>
      </c>
      <c r="C164" s="20">
        <v>0</v>
      </c>
      <c r="D164" s="20"/>
      <c r="E164" s="20">
        <v>0</v>
      </c>
      <c r="F164" s="20"/>
      <c r="G164" s="20">
        <v>0</v>
      </c>
      <c r="H164" s="20">
        <v>0</v>
      </c>
      <c r="I164" s="20"/>
      <c r="J164" s="20">
        <v>0</v>
      </c>
      <c r="K164" s="20"/>
      <c r="L164" s="20">
        <v>0</v>
      </c>
      <c r="M164" s="20"/>
      <c r="N164" s="20">
        <v>7000</v>
      </c>
      <c r="O164" s="21"/>
      <c r="P164" s="21"/>
      <c r="Q164" s="20">
        <v>0</v>
      </c>
      <c r="R164" s="20"/>
      <c r="S164" s="20">
        <v>74395</v>
      </c>
      <c r="T164" s="20"/>
      <c r="U164" s="20">
        <f t="shared" si="17"/>
        <v>81395</v>
      </c>
      <c r="V164" s="21">
        <f t="shared" si="15"/>
        <v>81395</v>
      </c>
      <c r="W164" s="21">
        <f t="shared" si="13"/>
        <v>162790</v>
      </c>
      <c r="X164" s="20">
        <v>162790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0</v>
      </c>
      <c r="D165" s="20"/>
      <c r="E165" s="20">
        <v>0</v>
      </c>
      <c r="F165" s="20"/>
      <c r="G165" s="20">
        <v>0</v>
      </c>
      <c r="H165" s="20">
        <v>0</v>
      </c>
      <c r="I165" s="20"/>
      <c r="J165" s="20">
        <v>0</v>
      </c>
      <c r="K165" s="20"/>
      <c r="L165" s="20">
        <v>0</v>
      </c>
      <c r="M165" s="20"/>
      <c r="N165" s="20">
        <v>7000</v>
      </c>
      <c r="O165" s="21"/>
      <c r="P165" s="21"/>
      <c r="Q165" s="20">
        <v>0</v>
      </c>
      <c r="R165" s="20"/>
      <c r="S165" s="20">
        <v>74395</v>
      </c>
      <c r="T165" s="20"/>
      <c r="U165" s="20">
        <f t="shared" si="17"/>
        <v>81395</v>
      </c>
      <c r="V165" s="21">
        <f t="shared" si="15"/>
        <v>0</v>
      </c>
      <c r="W165" s="21">
        <f t="shared" si="13"/>
        <v>81395</v>
      </c>
      <c r="X165" s="20"/>
      <c r="Y165" s="21">
        <f t="shared" si="14"/>
        <v>81395</v>
      </c>
      <c r="AA165">
        <f t="shared" si="16"/>
        <v>1</v>
      </c>
    </row>
    <row r="166" spans="1:27" ht="15.75" hidden="1" thickBot="1" x14ac:dyDescent="0.3">
      <c r="A166" s="18"/>
      <c r="B166" s="19" t="s">
        <v>38</v>
      </c>
      <c r="C166" s="20">
        <v>0</v>
      </c>
      <c r="D166" s="20"/>
      <c r="E166" s="20">
        <v>0</v>
      </c>
      <c r="F166" s="20"/>
      <c r="G166" s="20">
        <v>0</v>
      </c>
      <c r="H166" s="20">
        <v>0</v>
      </c>
      <c r="I166" s="20"/>
      <c r="J166" s="20">
        <v>0</v>
      </c>
      <c r="K166" s="20"/>
      <c r="L166" s="20">
        <v>0</v>
      </c>
      <c r="M166" s="20"/>
      <c r="N166" s="20">
        <v>7000</v>
      </c>
      <c r="O166" s="21"/>
      <c r="P166" s="21"/>
      <c r="Q166" s="20">
        <v>0</v>
      </c>
      <c r="R166" s="20"/>
      <c r="S166" s="20">
        <v>74395</v>
      </c>
      <c r="T166" s="20"/>
      <c r="U166" s="20">
        <f t="shared" si="17"/>
        <v>81395</v>
      </c>
      <c r="V166" s="21">
        <f t="shared" si="15"/>
        <v>81395</v>
      </c>
      <c r="W166" s="21">
        <f t="shared" si="13"/>
        <v>162790</v>
      </c>
      <c r="X166" s="20">
        <v>162790</v>
      </c>
      <c r="Y166" s="21">
        <f t="shared" si="14"/>
        <v>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5</v>
      </c>
      <c r="D167" s="20">
        <v>5</v>
      </c>
      <c r="E167" s="20">
        <v>0</v>
      </c>
      <c r="F167" s="20"/>
      <c r="G167" s="20"/>
      <c r="H167" s="20">
        <v>0</v>
      </c>
      <c r="I167" s="20">
        <v>11</v>
      </c>
      <c r="J167" s="20">
        <v>11</v>
      </c>
      <c r="K167" s="20"/>
      <c r="L167" s="20">
        <v>0</v>
      </c>
      <c r="M167" s="20"/>
      <c r="N167" s="20">
        <v>7000</v>
      </c>
      <c r="O167" s="21"/>
      <c r="P167" s="21"/>
      <c r="Q167" s="20">
        <v>0</v>
      </c>
      <c r="R167" s="20"/>
      <c r="S167" s="20">
        <v>74395</v>
      </c>
      <c r="T167" s="20"/>
      <c r="U167" s="20">
        <f t="shared" si="17"/>
        <v>81395</v>
      </c>
      <c r="V167" s="21">
        <f t="shared" si="15"/>
        <v>0</v>
      </c>
      <c r="W167" s="21">
        <f t="shared" si="13"/>
        <v>81395</v>
      </c>
      <c r="X167" s="20"/>
      <c r="Y167" s="21">
        <f t="shared" si="14"/>
        <v>81395</v>
      </c>
      <c r="AA167">
        <f t="shared" si="16"/>
        <v>1</v>
      </c>
    </row>
    <row r="168" spans="1:27" ht="15.75" hidden="1" thickBot="1" x14ac:dyDescent="0.3">
      <c r="A168" s="18"/>
      <c r="B168" s="19" t="s">
        <v>40</v>
      </c>
      <c r="C168" s="20">
        <v>5</v>
      </c>
      <c r="D168" s="20">
        <v>5</v>
      </c>
      <c r="E168" s="20">
        <v>0</v>
      </c>
      <c r="F168" s="20"/>
      <c r="G168" s="20">
        <v>0</v>
      </c>
      <c r="H168" s="20">
        <v>11</v>
      </c>
      <c r="I168" s="20">
        <v>11</v>
      </c>
      <c r="J168" s="20">
        <v>0</v>
      </c>
      <c r="K168" s="20"/>
      <c r="L168" s="20">
        <v>0</v>
      </c>
      <c r="M168" s="20"/>
      <c r="N168" s="20">
        <v>7000</v>
      </c>
      <c r="O168" s="21"/>
      <c r="P168" s="21"/>
      <c r="Q168" s="20">
        <v>0</v>
      </c>
      <c r="R168" s="20"/>
      <c r="S168" s="20">
        <v>74395</v>
      </c>
      <c r="T168" s="20"/>
      <c r="U168" s="20">
        <f t="shared" si="17"/>
        <v>81395</v>
      </c>
      <c r="V168" s="21">
        <f t="shared" si="15"/>
        <v>81395</v>
      </c>
      <c r="W168" s="21">
        <f t="shared" si="13"/>
        <v>162790</v>
      </c>
      <c r="X168" s="20">
        <v>162790</v>
      </c>
      <c r="Y168" s="21">
        <f t="shared" si="14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5</v>
      </c>
      <c r="D169" s="20">
        <v>5</v>
      </c>
      <c r="E169" s="20">
        <v>0</v>
      </c>
      <c r="F169" s="20"/>
      <c r="G169" s="20">
        <v>0</v>
      </c>
      <c r="H169" s="20">
        <v>11</v>
      </c>
      <c r="I169" s="20">
        <v>13</v>
      </c>
      <c r="J169" s="20">
        <v>2</v>
      </c>
      <c r="K169" s="20">
        <v>360</v>
      </c>
      <c r="L169" s="20">
        <v>720</v>
      </c>
      <c r="M169" s="20"/>
      <c r="N169" s="20">
        <v>7000</v>
      </c>
      <c r="O169" s="21"/>
      <c r="P169" s="21"/>
      <c r="Q169" s="20">
        <v>0</v>
      </c>
      <c r="R169" s="20"/>
      <c r="S169" s="20">
        <v>74395</v>
      </c>
      <c r="T169" s="20"/>
      <c r="U169" s="20">
        <f t="shared" si="17"/>
        <v>82115</v>
      </c>
      <c r="V169" s="21">
        <f t="shared" si="15"/>
        <v>0</v>
      </c>
      <c r="W169" s="21">
        <f t="shared" si="13"/>
        <v>82115</v>
      </c>
      <c r="X169" s="20"/>
      <c r="Y169" s="21">
        <f t="shared" si="14"/>
        <v>82115</v>
      </c>
      <c r="AA169">
        <f t="shared" si="16"/>
        <v>1</v>
      </c>
    </row>
    <row r="170" spans="1:27" ht="15.75" hidden="1" thickBot="1" x14ac:dyDescent="0.3">
      <c r="A170" s="18"/>
      <c r="B170" s="19" t="s">
        <v>42</v>
      </c>
      <c r="C170" s="20">
        <v>5</v>
      </c>
      <c r="D170" s="20">
        <v>5</v>
      </c>
      <c r="E170" s="20">
        <v>0</v>
      </c>
      <c r="F170" s="20"/>
      <c r="G170" s="20">
        <v>0</v>
      </c>
      <c r="H170" s="20">
        <v>13</v>
      </c>
      <c r="I170" s="20">
        <v>19</v>
      </c>
      <c r="J170" s="20">
        <v>6</v>
      </c>
      <c r="K170" s="20">
        <v>360</v>
      </c>
      <c r="L170" s="20">
        <v>2160</v>
      </c>
      <c r="M170" s="20"/>
      <c r="N170" s="20">
        <v>7000</v>
      </c>
      <c r="O170" s="21"/>
      <c r="P170" s="21"/>
      <c r="Q170" s="20">
        <v>0</v>
      </c>
      <c r="R170" s="20"/>
      <c r="S170" s="20">
        <v>74395</v>
      </c>
      <c r="T170" s="20"/>
      <c r="U170" s="20">
        <f t="shared" si="17"/>
        <v>83555</v>
      </c>
      <c r="V170" s="21">
        <f t="shared" si="15"/>
        <v>82115</v>
      </c>
      <c r="W170" s="21">
        <f t="shared" si="13"/>
        <v>165670</v>
      </c>
      <c r="X170" s="20">
        <v>165670</v>
      </c>
      <c r="Y170" s="21">
        <f t="shared" si="14"/>
        <v>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5</v>
      </c>
      <c r="D171" s="20">
        <v>5</v>
      </c>
      <c r="E171" s="20">
        <v>0</v>
      </c>
      <c r="F171" s="20"/>
      <c r="G171" s="20">
        <v>0</v>
      </c>
      <c r="H171" s="20">
        <v>19</v>
      </c>
      <c r="I171" s="20">
        <v>28</v>
      </c>
      <c r="J171" s="20">
        <v>9</v>
      </c>
      <c r="K171" s="20">
        <v>360</v>
      </c>
      <c r="L171" s="20">
        <v>3240</v>
      </c>
      <c r="M171" s="20"/>
      <c r="N171" s="20">
        <v>7000</v>
      </c>
      <c r="O171" s="21"/>
      <c r="P171" s="21"/>
      <c r="Q171" s="20">
        <v>0</v>
      </c>
      <c r="R171" s="20"/>
      <c r="S171" s="20">
        <v>74395</v>
      </c>
      <c r="T171" s="20"/>
      <c r="U171" s="20">
        <f t="shared" si="17"/>
        <v>84635</v>
      </c>
      <c r="V171" s="21">
        <f t="shared" si="15"/>
        <v>0</v>
      </c>
      <c r="W171" s="21">
        <f t="shared" si="13"/>
        <v>84635</v>
      </c>
      <c r="X171" s="20"/>
      <c r="Y171" s="21">
        <f t="shared" si="14"/>
        <v>84635</v>
      </c>
      <c r="AA171">
        <f t="shared" si="16"/>
        <v>1</v>
      </c>
    </row>
    <row r="172" spans="1:27" ht="15.75" hidden="1" thickBot="1" x14ac:dyDescent="0.3">
      <c r="A172" s="18"/>
      <c r="B172" s="19" t="s">
        <v>44</v>
      </c>
      <c r="C172" s="20">
        <v>5</v>
      </c>
      <c r="D172" s="20">
        <v>5</v>
      </c>
      <c r="E172" s="20">
        <v>0</v>
      </c>
      <c r="F172" s="20"/>
      <c r="G172" s="20">
        <v>0</v>
      </c>
      <c r="H172" s="20">
        <v>28</v>
      </c>
      <c r="I172" s="20">
        <v>29</v>
      </c>
      <c r="J172" s="20">
        <v>1</v>
      </c>
      <c r="K172" s="20">
        <v>360</v>
      </c>
      <c r="L172" s="20">
        <v>360</v>
      </c>
      <c r="M172" s="20"/>
      <c r="N172" s="20">
        <v>7000</v>
      </c>
      <c r="O172" s="21"/>
      <c r="P172" s="21"/>
      <c r="Q172" s="20">
        <v>0</v>
      </c>
      <c r="R172" s="20"/>
      <c r="S172" s="20">
        <v>74395</v>
      </c>
      <c r="T172" s="20"/>
      <c r="U172" s="20">
        <f t="shared" si="17"/>
        <v>81755</v>
      </c>
      <c r="V172" s="21">
        <f t="shared" si="15"/>
        <v>84635</v>
      </c>
      <c r="W172" s="21">
        <f t="shared" si="13"/>
        <v>166390</v>
      </c>
      <c r="X172" s="20">
        <v>166390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5</v>
      </c>
      <c r="D173" s="20">
        <v>6</v>
      </c>
      <c r="E173" s="20">
        <v>1</v>
      </c>
      <c r="F173" s="20">
        <v>146</v>
      </c>
      <c r="G173" s="20">
        <v>146</v>
      </c>
      <c r="H173" s="20">
        <v>29</v>
      </c>
      <c r="I173" s="20">
        <v>39</v>
      </c>
      <c r="J173" s="20">
        <v>10</v>
      </c>
      <c r="K173" s="20">
        <v>360</v>
      </c>
      <c r="L173" s="20">
        <v>3600</v>
      </c>
      <c r="M173" s="20"/>
      <c r="N173" s="20">
        <v>7000</v>
      </c>
      <c r="O173" s="21"/>
      <c r="P173" s="21"/>
      <c r="Q173" s="20">
        <v>0</v>
      </c>
      <c r="R173" s="20"/>
      <c r="S173" s="20">
        <v>74395</v>
      </c>
      <c r="T173" s="20"/>
      <c r="U173" s="20">
        <f t="shared" si="17"/>
        <v>85141</v>
      </c>
      <c r="V173" s="21">
        <f t="shared" si="15"/>
        <v>0</v>
      </c>
      <c r="W173" s="21">
        <f t="shared" si="13"/>
        <v>85141</v>
      </c>
      <c r="X173" s="20"/>
      <c r="Y173" s="21">
        <f t="shared" si="14"/>
        <v>85141</v>
      </c>
      <c r="AA173">
        <f t="shared" si="16"/>
        <v>1</v>
      </c>
    </row>
    <row r="174" spans="1:27" ht="15.75" hidden="1" thickBot="1" x14ac:dyDescent="0.3">
      <c r="A174" s="18"/>
      <c r="B174" s="19" t="s">
        <v>46</v>
      </c>
      <c r="C174" s="20">
        <v>6</v>
      </c>
      <c r="D174" s="20">
        <v>7</v>
      </c>
      <c r="E174" s="20">
        <v>1</v>
      </c>
      <c r="F174" s="20">
        <v>146</v>
      </c>
      <c r="G174" s="20">
        <v>146</v>
      </c>
      <c r="H174" s="20">
        <v>39</v>
      </c>
      <c r="I174" s="20">
        <v>50</v>
      </c>
      <c r="J174" s="20">
        <v>11</v>
      </c>
      <c r="K174" s="20">
        <v>360</v>
      </c>
      <c r="L174" s="20">
        <v>3960</v>
      </c>
      <c r="M174" s="20"/>
      <c r="N174" s="20">
        <v>7000</v>
      </c>
      <c r="O174" s="21"/>
      <c r="P174" s="21"/>
      <c r="Q174" s="20">
        <v>0</v>
      </c>
      <c r="R174" s="20"/>
      <c r="S174" s="20">
        <v>74395</v>
      </c>
      <c r="T174" s="20">
        <v>0</v>
      </c>
      <c r="U174" s="20">
        <f t="shared" si="17"/>
        <v>85501</v>
      </c>
      <c r="V174" s="21">
        <f t="shared" si="15"/>
        <v>85141</v>
      </c>
      <c r="W174" s="21">
        <f t="shared" si="13"/>
        <v>170642</v>
      </c>
      <c r="X174" s="20">
        <v>170642</v>
      </c>
      <c r="Y174" s="21">
        <f t="shared" si="14"/>
        <v>0</v>
      </c>
      <c r="AA174">
        <f t="shared" si="16"/>
        <v>0</v>
      </c>
    </row>
    <row r="175" spans="1:27" ht="15.75" hidden="1" thickBot="1" x14ac:dyDescent="0.3">
      <c r="A175" s="18">
        <v>2017</v>
      </c>
      <c r="B175" s="38" t="s">
        <v>35</v>
      </c>
      <c r="C175" s="39">
        <v>7</v>
      </c>
      <c r="D175" s="39">
        <v>8</v>
      </c>
      <c r="E175" s="39">
        <v>1</v>
      </c>
      <c r="F175" s="39">
        <v>146</v>
      </c>
      <c r="G175" s="69">
        <v>146</v>
      </c>
      <c r="H175" s="39">
        <v>50</v>
      </c>
      <c r="I175" s="60">
        <v>55</v>
      </c>
      <c r="J175" s="39">
        <v>5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2795</v>
      </c>
      <c r="M175" s="69">
        <v>3731</v>
      </c>
      <c r="N175" s="69">
        <v>7000</v>
      </c>
      <c r="O175" s="41"/>
      <c r="P175" s="41"/>
      <c r="Q175" s="69">
        <v>0</v>
      </c>
      <c r="R175" s="69"/>
      <c r="S175" s="69">
        <v>76410</v>
      </c>
      <c r="T175" s="69">
        <v>0</v>
      </c>
      <c r="U175" s="69">
        <f t="shared" si="17"/>
        <v>90082</v>
      </c>
      <c r="V175" s="41">
        <f t="shared" si="15"/>
        <v>0</v>
      </c>
      <c r="W175" s="41">
        <f t="shared" si="13"/>
        <v>90082</v>
      </c>
      <c r="X175" s="62"/>
      <c r="Y175" s="41">
        <f t="shared" si="14"/>
        <v>90082</v>
      </c>
      <c r="AA175">
        <f t="shared" si="16"/>
        <v>1</v>
      </c>
    </row>
    <row r="176" spans="1:27" ht="15.75" hidden="1" thickBot="1" x14ac:dyDescent="0.3">
      <c r="A176" s="18"/>
      <c r="B176" s="43" t="s">
        <v>36</v>
      </c>
      <c r="C176" s="44">
        <v>8</v>
      </c>
      <c r="D176" s="44">
        <v>9</v>
      </c>
      <c r="E176" s="44">
        <v>1</v>
      </c>
      <c r="F176" s="44">
        <v>146</v>
      </c>
      <c r="G176" s="70">
        <v>146</v>
      </c>
      <c r="H176" s="44">
        <v>55</v>
      </c>
      <c r="I176" s="61">
        <v>57</v>
      </c>
      <c r="J176" s="44">
        <v>2</v>
      </c>
      <c r="K176" s="44">
        <f>IF(J176&lt;=120,559,IF(AND(J176&gt;=121,J176&lt;=150),739,IF(AND(J176&gt;=151,J176&lt;=200),1279,IF(J176&gt;=201,2359,))))</f>
        <v>559</v>
      </c>
      <c r="L176" s="70">
        <f t="shared" ref="L176:L183" si="18">IF(K176=559,K176*J176,IF(K176=739,120*559+(J176-120)*739,IF(K176=1279,120*559+30*739+(J176-150)*1279,IF(K176=2359,120*559+30*739+50*1279+(J176-200)*2359,))))</f>
        <v>1118</v>
      </c>
      <c r="M176" s="70">
        <v>3731</v>
      </c>
      <c r="N176" s="70">
        <v>7000</v>
      </c>
      <c r="O176" s="46"/>
      <c r="P176" s="46"/>
      <c r="Q176" s="70">
        <v>0</v>
      </c>
      <c r="R176" s="70"/>
      <c r="S176" s="70">
        <v>76410</v>
      </c>
      <c r="T176" s="70">
        <v>0</v>
      </c>
      <c r="U176" s="70">
        <f t="shared" si="17"/>
        <v>88405</v>
      </c>
      <c r="V176" s="46">
        <f t="shared" si="15"/>
        <v>90082</v>
      </c>
      <c r="W176" s="46">
        <f t="shared" si="13"/>
        <v>178487</v>
      </c>
      <c r="X176" s="63">
        <v>178487</v>
      </c>
      <c r="Y176" s="46">
        <f t="shared" si="14"/>
        <v>0</v>
      </c>
      <c r="AA176">
        <f t="shared" si="16"/>
        <v>0</v>
      </c>
    </row>
    <row r="177" spans="1:27" ht="15.75" hidden="1" thickBot="1" x14ac:dyDescent="0.3">
      <c r="A177" s="18"/>
      <c r="B177" s="43" t="s">
        <v>37</v>
      </c>
      <c r="C177" s="44">
        <v>9</v>
      </c>
      <c r="D177" s="44">
        <v>11</v>
      </c>
      <c r="E177" s="44">
        <v>2</v>
      </c>
      <c r="F177" s="44">
        <v>146</v>
      </c>
      <c r="G177" s="70">
        <v>292</v>
      </c>
      <c r="H177" s="44">
        <v>57</v>
      </c>
      <c r="I177" s="61">
        <v>75</v>
      </c>
      <c r="J177" s="44">
        <v>18</v>
      </c>
      <c r="K177" s="44">
        <f t="shared" ref="K177:K210" si="19">IF(J177&lt;=120,559,IF(AND(J177&gt;=121,J177&lt;=150),739,IF(AND(J177&gt;=151,J177&lt;=200),1279,IF(J177&gt;=201,2359,))))</f>
        <v>559</v>
      </c>
      <c r="L177" s="70">
        <f t="shared" si="18"/>
        <v>10062</v>
      </c>
      <c r="M177" s="70">
        <v>3731</v>
      </c>
      <c r="N177" s="70">
        <v>7000</v>
      </c>
      <c r="O177" s="46"/>
      <c r="P177" s="46"/>
      <c r="Q177" s="70">
        <v>0</v>
      </c>
      <c r="R177" s="70"/>
      <c r="S177" s="70">
        <v>76410</v>
      </c>
      <c r="T177" s="70">
        <v>0</v>
      </c>
      <c r="U177" s="70">
        <f t="shared" si="17"/>
        <v>97495</v>
      </c>
      <c r="V177" s="46">
        <f t="shared" si="15"/>
        <v>0</v>
      </c>
      <c r="W177" s="46">
        <f t="shared" si="13"/>
        <v>97495</v>
      </c>
      <c r="X177" s="63"/>
      <c r="Y177" s="46">
        <f t="shared" si="14"/>
        <v>97495</v>
      </c>
      <c r="AA177">
        <f t="shared" si="16"/>
        <v>1</v>
      </c>
    </row>
    <row r="178" spans="1:27" ht="15.75" hidden="1" thickBot="1" x14ac:dyDescent="0.3">
      <c r="A178" s="18"/>
      <c r="B178" s="43" t="s">
        <v>38</v>
      </c>
      <c r="C178" s="44">
        <v>11</v>
      </c>
      <c r="D178" s="44">
        <v>13</v>
      </c>
      <c r="E178" s="44">
        <v>2</v>
      </c>
      <c r="F178" s="44">
        <v>146</v>
      </c>
      <c r="G178" s="70">
        <v>292</v>
      </c>
      <c r="H178" s="44">
        <v>75</v>
      </c>
      <c r="I178" s="61">
        <v>93</v>
      </c>
      <c r="J178" s="44">
        <v>18</v>
      </c>
      <c r="K178" s="44">
        <f t="shared" si="19"/>
        <v>559</v>
      </c>
      <c r="L178" s="70">
        <f t="shared" si="18"/>
        <v>10062</v>
      </c>
      <c r="M178" s="70">
        <v>3731</v>
      </c>
      <c r="N178" s="70">
        <v>7000</v>
      </c>
      <c r="O178" s="46"/>
      <c r="P178" s="46"/>
      <c r="Q178" s="70">
        <v>0</v>
      </c>
      <c r="R178" s="70"/>
      <c r="S178" s="70">
        <v>76410</v>
      </c>
      <c r="T178" s="70">
        <v>0</v>
      </c>
      <c r="U178" s="70">
        <f t="shared" si="17"/>
        <v>97495</v>
      </c>
      <c r="V178" s="46">
        <f t="shared" si="15"/>
        <v>97495</v>
      </c>
      <c r="W178" s="46">
        <f t="shared" si="13"/>
        <v>194990</v>
      </c>
      <c r="X178" s="63">
        <v>194990</v>
      </c>
      <c r="Y178" s="46">
        <f t="shared" si="14"/>
        <v>0</v>
      </c>
      <c r="AA178">
        <f t="shared" si="16"/>
        <v>0</v>
      </c>
    </row>
    <row r="179" spans="1:27" ht="15.75" hidden="1" thickBot="1" x14ac:dyDescent="0.3">
      <c r="A179" s="18"/>
      <c r="B179" s="43" t="s">
        <v>39</v>
      </c>
      <c r="C179" s="44">
        <v>13</v>
      </c>
      <c r="D179" s="44">
        <v>14</v>
      </c>
      <c r="E179" s="44">
        <v>1</v>
      </c>
      <c r="F179" s="44">
        <v>146</v>
      </c>
      <c r="G179" s="70">
        <v>146</v>
      </c>
      <c r="H179" s="44">
        <v>93</v>
      </c>
      <c r="I179" s="61">
        <v>98</v>
      </c>
      <c r="J179" s="44">
        <v>5</v>
      </c>
      <c r="K179" s="44">
        <f t="shared" si="19"/>
        <v>559</v>
      </c>
      <c r="L179" s="70">
        <f t="shared" si="18"/>
        <v>2795</v>
      </c>
      <c r="M179" s="70">
        <v>3731</v>
      </c>
      <c r="N179" s="70">
        <v>7000</v>
      </c>
      <c r="O179" s="46"/>
      <c r="P179" s="46"/>
      <c r="Q179" s="70">
        <v>0</v>
      </c>
      <c r="R179" s="70"/>
      <c r="S179" s="70">
        <v>76410</v>
      </c>
      <c r="T179" s="70">
        <v>0</v>
      </c>
      <c r="U179" s="70">
        <f t="shared" si="17"/>
        <v>90082</v>
      </c>
      <c r="V179" s="46">
        <f t="shared" si="15"/>
        <v>0</v>
      </c>
      <c r="W179" s="46">
        <f t="shared" si="13"/>
        <v>90082</v>
      </c>
      <c r="X179" s="63"/>
      <c r="Y179" s="46">
        <f t="shared" si="14"/>
        <v>90082</v>
      </c>
      <c r="AA179">
        <f t="shared" si="16"/>
        <v>1</v>
      </c>
    </row>
    <row r="180" spans="1:27" ht="15.75" hidden="1" thickBot="1" x14ac:dyDescent="0.3">
      <c r="A180" s="18"/>
      <c r="B180" s="43" t="s">
        <v>40</v>
      </c>
      <c r="C180" s="44">
        <v>14</v>
      </c>
      <c r="D180" s="44">
        <v>16</v>
      </c>
      <c r="E180" s="44">
        <v>2</v>
      </c>
      <c r="F180" s="44">
        <v>146</v>
      </c>
      <c r="G180" s="70">
        <v>292</v>
      </c>
      <c r="H180" s="44">
        <v>98</v>
      </c>
      <c r="I180" s="61">
        <v>98</v>
      </c>
      <c r="J180" s="44">
        <v>0</v>
      </c>
      <c r="K180" s="44">
        <f t="shared" si="19"/>
        <v>559</v>
      </c>
      <c r="L180" s="70">
        <f t="shared" si="18"/>
        <v>0</v>
      </c>
      <c r="M180" s="70">
        <v>3731</v>
      </c>
      <c r="N180" s="70">
        <v>7000</v>
      </c>
      <c r="O180" s="46"/>
      <c r="P180" s="46"/>
      <c r="Q180" s="70">
        <v>0</v>
      </c>
      <c r="R180" s="70"/>
      <c r="S180" s="70">
        <v>76410</v>
      </c>
      <c r="T180" s="70">
        <v>0</v>
      </c>
      <c r="U180" s="70">
        <f t="shared" si="17"/>
        <v>87433</v>
      </c>
      <c r="V180" s="46">
        <f t="shared" si="15"/>
        <v>90082</v>
      </c>
      <c r="W180" s="46">
        <f t="shared" si="13"/>
        <v>177515</v>
      </c>
      <c r="X180" s="63">
        <v>177515</v>
      </c>
      <c r="Y180" s="46">
        <f t="shared" si="14"/>
        <v>0</v>
      </c>
      <c r="AA180">
        <f t="shared" si="16"/>
        <v>0</v>
      </c>
    </row>
    <row r="181" spans="1:27" ht="15.75" hidden="1" thickBot="1" x14ac:dyDescent="0.3">
      <c r="A181" s="18"/>
      <c r="B181" s="43" t="s">
        <v>41</v>
      </c>
      <c r="C181" s="44">
        <v>16</v>
      </c>
      <c r="D181" s="44">
        <v>17</v>
      </c>
      <c r="E181" s="44">
        <v>1</v>
      </c>
      <c r="F181" s="44">
        <v>146</v>
      </c>
      <c r="G181" s="70">
        <v>146</v>
      </c>
      <c r="H181" s="44">
        <v>98</v>
      </c>
      <c r="I181" s="61">
        <v>98</v>
      </c>
      <c r="J181" s="44">
        <v>0</v>
      </c>
      <c r="K181" s="44">
        <f t="shared" si="19"/>
        <v>559</v>
      </c>
      <c r="L181" s="70">
        <f t="shared" si="18"/>
        <v>0</v>
      </c>
      <c r="M181" s="70">
        <v>3731</v>
      </c>
      <c r="N181" s="70">
        <v>7000</v>
      </c>
      <c r="O181" s="46"/>
      <c r="P181" s="46"/>
      <c r="Q181" s="70">
        <v>0</v>
      </c>
      <c r="R181" s="70"/>
      <c r="S181" s="70">
        <v>76410</v>
      </c>
      <c r="T181" s="70">
        <v>0</v>
      </c>
      <c r="U181" s="70">
        <f t="shared" si="17"/>
        <v>87287</v>
      </c>
      <c r="V181" s="46">
        <f t="shared" si="15"/>
        <v>0</v>
      </c>
      <c r="W181" s="46">
        <f t="shared" si="13"/>
        <v>87287</v>
      </c>
      <c r="X181" s="63"/>
      <c r="Y181" s="46">
        <f t="shared" si="14"/>
        <v>87287</v>
      </c>
      <c r="AA181">
        <f t="shared" si="16"/>
        <v>1</v>
      </c>
    </row>
    <row r="182" spans="1:27" ht="15.75" hidden="1" thickBot="1" x14ac:dyDescent="0.3">
      <c r="A182" s="18"/>
      <c r="B182" s="43" t="s">
        <v>42</v>
      </c>
      <c r="C182" s="44">
        <v>17</v>
      </c>
      <c r="D182" s="44">
        <v>19</v>
      </c>
      <c r="E182" s="44">
        <f>D182-C182</f>
        <v>2</v>
      </c>
      <c r="F182" s="44">
        <v>146</v>
      </c>
      <c r="G182" s="70">
        <f>F182*E182</f>
        <v>292</v>
      </c>
      <c r="H182" s="44">
        <v>98</v>
      </c>
      <c r="I182" s="61">
        <v>98</v>
      </c>
      <c r="J182" s="44">
        <f>I182-H182</f>
        <v>0</v>
      </c>
      <c r="K182" s="44">
        <f t="shared" si="19"/>
        <v>559</v>
      </c>
      <c r="L182" s="70">
        <f t="shared" si="18"/>
        <v>0</v>
      </c>
      <c r="M182" s="70">
        <v>3731</v>
      </c>
      <c r="N182" s="70">
        <v>7981</v>
      </c>
      <c r="O182" s="46"/>
      <c r="P182" s="46"/>
      <c r="Q182" s="70">
        <v>0</v>
      </c>
      <c r="R182" s="70"/>
      <c r="S182" s="70">
        <v>76410</v>
      </c>
      <c r="T182" s="70">
        <v>0</v>
      </c>
      <c r="U182" s="70">
        <f t="shared" si="17"/>
        <v>88414</v>
      </c>
      <c r="V182" s="46">
        <f t="shared" si="15"/>
        <v>87287</v>
      </c>
      <c r="W182" s="46">
        <f t="shared" si="13"/>
        <v>175701</v>
      </c>
      <c r="X182" s="63">
        <v>175701</v>
      </c>
      <c r="Y182" s="46">
        <f t="shared" si="14"/>
        <v>0</v>
      </c>
      <c r="AA182">
        <f t="shared" si="16"/>
        <v>0</v>
      </c>
    </row>
    <row r="183" spans="1:27" ht="15.75" hidden="1" thickBot="1" x14ac:dyDescent="0.3">
      <c r="A183" s="18"/>
      <c r="B183" s="83" t="s">
        <v>43</v>
      </c>
      <c r="C183" s="84">
        <f>D182</f>
        <v>19</v>
      </c>
      <c r="D183" s="84">
        <v>21</v>
      </c>
      <c r="E183" s="84">
        <f t="shared" ref="E183" si="20">D183-C183</f>
        <v>2</v>
      </c>
      <c r="F183" s="84">
        <v>146</v>
      </c>
      <c r="G183" s="35">
        <f t="shared" ref="G183" si="21">F183*E183</f>
        <v>292</v>
      </c>
      <c r="H183" s="84">
        <f>I182</f>
        <v>98</v>
      </c>
      <c r="I183" s="84">
        <v>98</v>
      </c>
      <c r="J183" s="84">
        <f t="shared" ref="J183" si="22">I183-H183</f>
        <v>0</v>
      </c>
      <c r="K183" s="84">
        <v>559</v>
      </c>
      <c r="L183" s="35">
        <f t="shared" si="18"/>
        <v>0</v>
      </c>
      <c r="M183" s="35">
        <v>3731</v>
      </c>
      <c r="N183" s="35">
        <v>7997</v>
      </c>
      <c r="O183" s="46"/>
      <c r="P183" s="46"/>
      <c r="Q183" s="35">
        <v>0</v>
      </c>
      <c r="R183" s="35"/>
      <c r="S183" s="35">
        <v>76410</v>
      </c>
      <c r="T183" s="35">
        <v>0</v>
      </c>
      <c r="U183" s="35">
        <f t="shared" si="17"/>
        <v>88430</v>
      </c>
      <c r="V183" s="36">
        <f t="shared" si="15"/>
        <v>0</v>
      </c>
      <c r="W183" s="36">
        <f t="shared" si="13"/>
        <v>88430</v>
      </c>
      <c r="X183" s="35">
        <v>88430</v>
      </c>
      <c r="Y183" s="36">
        <f t="shared" si="14"/>
        <v>0</v>
      </c>
    </row>
    <row r="184" spans="1:27" ht="15.75" hidden="1" thickBot="1" x14ac:dyDescent="0.3">
      <c r="A184" s="18"/>
      <c r="B184" s="83" t="s">
        <v>44</v>
      </c>
      <c r="C184" s="84">
        <f t="shared" ref="C184:C210" si="23">D183</f>
        <v>21</v>
      </c>
      <c r="D184" s="84"/>
      <c r="E184" s="84">
        <f t="shared" ref="E184:E210" si="24">D184-C184</f>
        <v>-21</v>
      </c>
      <c r="F184" s="84">
        <v>146</v>
      </c>
      <c r="G184" s="35">
        <f t="shared" ref="G184:G210" si="25">F184*E184</f>
        <v>-3066</v>
      </c>
      <c r="H184" s="84">
        <f t="shared" ref="H184:H210" si="26">I183</f>
        <v>98</v>
      </c>
      <c r="I184" s="84"/>
      <c r="J184" s="84">
        <f t="shared" ref="J184:J210" si="27">I184-H184</f>
        <v>-98</v>
      </c>
      <c r="K184" s="84">
        <f t="shared" si="19"/>
        <v>559</v>
      </c>
      <c r="L184" s="35">
        <f t="shared" ref="L184:L210" si="28">IF(K184=559,K184*J184,IF(K184=739,120*559+(J184-120)*739,IF(K184=1279,120*559+30*739+(J184-150)*1279,IF(K184=2359,120*559+30*739+50*1279+(J184-200)*2359,))))</f>
        <v>-54782</v>
      </c>
      <c r="M184" s="35">
        <v>3731</v>
      </c>
      <c r="N184" s="35"/>
      <c r="O184" s="46"/>
      <c r="P184" s="46"/>
      <c r="Q184" s="35">
        <v>0</v>
      </c>
      <c r="R184" s="35"/>
      <c r="S184" s="35">
        <v>76410</v>
      </c>
      <c r="T184" s="35">
        <v>0</v>
      </c>
      <c r="U184" s="35">
        <f t="shared" si="17"/>
        <v>22293</v>
      </c>
      <c r="V184" s="36">
        <f t="shared" ref="V184:V210" si="29">Y183</f>
        <v>0</v>
      </c>
      <c r="W184" s="36">
        <f t="shared" ref="W184:W210" si="30">U184+V184</f>
        <v>22293</v>
      </c>
      <c r="X184" s="35"/>
      <c r="Y184" s="36">
        <f t="shared" ref="Y184:Y210" si="31">W184-X184</f>
        <v>22293</v>
      </c>
    </row>
    <row r="185" spans="1:27" ht="15.75" hidden="1" thickBot="1" x14ac:dyDescent="0.3">
      <c r="A185" s="18"/>
      <c r="B185" s="83" t="s">
        <v>45</v>
      </c>
      <c r="C185" s="84">
        <f t="shared" si="23"/>
        <v>0</v>
      </c>
      <c r="D185" s="84"/>
      <c r="E185" s="84">
        <f t="shared" si="24"/>
        <v>0</v>
      </c>
      <c r="F185" s="84">
        <v>146</v>
      </c>
      <c r="G185" s="35">
        <f t="shared" si="25"/>
        <v>0</v>
      </c>
      <c r="H185" s="84">
        <f t="shared" si="26"/>
        <v>0</v>
      </c>
      <c r="I185" s="84"/>
      <c r="J185" s="84">
        <f t="shared" si="27"/>
        <v>0</v>
      </c>
      <c r="K185" s="84">
        <f t="shared" si="19"/>
        <v>559</v>
      </c>
      <c r="L185" s="35">
        <f t="shared" si="28"/>
        <v>0</v>
      </c>
      <c r="M185" s="35">
        <v>3731</v>
      </c>
      <c r="N185" s="35"/>
      <c r="O185" s="46"/>
      <c r="P185" s="46"/>
      <c r="Q185" s="35">
        <v>0</v>
      </c>
      <c r="R185" s="35"/>
      <c r="S185" s="35">
        <v>76410</v>
      </c>
      <c r="T185" s="35">
        <v>0</v>
      </c>
      <c r="U185" s="35">
        <f t="shared" si="17"/>
        <v>80141</v>
      </c>
      <c r="V185" s="36">
        <f t="shared" si="29"/>
        <v>22293</v>
      </c>
      <c r="W185" s="36">
        <f t="shared" si="30"/>
        <v>102434</v>
      </c>
      <c r="X185" s="35"/>
      <c r="Y185" s="36">
        <f t="shared" si="31"/>
        <v>102434</v>
      </c>
    </row>
    <row r="186" spans="1:27" ht="15.75" hidden="1" thickBot="1" x14ac:dyDescent="0.3">
      <c r="A186" s="18"/>
      <c r="B186" s="83" t="s">
        <v>46</v>
      </c>
      <c r="C186" s="84">
        <f t="shared" si="23"/>
        <v>0</v>
      </c>
      <c r="D186" s="84"/>
      <c r="E186" s="84">
        <f t="shared" si="24"/>
        <v>0</v>
      </c>
      <c r="F186" s="84">
        <v>146</v>
      </c>
      <c r="G186" s="35">
        <f t="shared" si="25"/>
        <v>0</v>
      </c>
      <c r="H186" s="84">
        <f t="shared" si="26"/>
        <v>0</v>
      </c>
      <c r="I186" s="84"/>
      <c r="J186" s="84">
        <f t="shared" si="27"/>
        <v>0</v>
      </c>
      <c r="K186" s="84">
        <f t="shared" si="19"/>
        <v>559</v>
      </c>
      <c r="L186" s="35">
        <f t="shared" si="28"/>
        <v>0</v>
      </c>
      <c r="M186" s="35">
        <v>3731</v>
      </c>
      <c r="N186" s="35"/>
      <c r="O186" s="46"/>
      <c r="P186" s="46"/>
      <c r="Q186" s="35">
        <v>0</v>
      </c>
      <c r="R186" s="35"/>
      <c r="S186" s="35">
        <v>76410</v>
      </c>
      <c r="T186" s="35">
        <v>0</v>
      </c>
      <c r="U186" s="35">
        <f t="shared" si="17"/>
        <v>80141</v>
      </c>
      <c r="V186" s="36">
        <f t="shared" si="29"/>
        <v>102434</v>
      </c>
      <c r="W186" s="36">
        <f t="shared" si="30"/>
        <v>182575</v>
      </c>
      <c r="X186" s="35"/>
      <c r="Y186" s="36">
        <f t="shared" si="31"/>
        <v>182575</v>
      </c>
    </row>
    <row r="187" spans="1:27" ht="15.75" hidden="1" thickBot="1" x14ac:dyDescent="0.3">
      <c r="A187">
        <v>2018</v>
      </c>
      <c r="B187" s="83" t="s">
        <v>35</v>
      </c>
      <c r="C187" s="84">
        <f t="shared" si="23"/>
        <v>0</v>
      </c>
      <c r="D187" s="84"/>
      <c r="E187" s="84">
        <f t="shared" si="24"/>
        <v>0</v>
      </c>
      <c r="F187" s="84">
        <v>146</v>
      </c>
      <c r="G187" s="35">
        <f t="shared" si="25"/>
        <v>0</v>
      </c>
      <c r="H187" s="84">
        <f t="shared" si="26"/>
        <v>0</v>
      </c>
      <c r="I187" s="84"/>
      <c r="J187" s="84">
        <f t="shared" si="27"/>
        <v>0</v>
      </c>
      <c r="K187" s="84">
        <f t="shared" si="19"/>
        <v>559</v>
      </c>
      <c r="L187" s="35">
        <f t="shared" si="28"/>
        <v>0</v>
      </c>
      <c r="M187" s="35">
        <v>3731</v>
      </c>
      <c r="N187" s="35"/>
      <c r="O187" s="41"/>
      <c r="P187" s="41"/>
      <c r="Q187" s="35">
        <v>0</v>
      </c>
      <c r="R187" s="35"/>
      <c r="S187" s="35">
        <v>76410</v>
      </c>
      <c r="T187" s="35">
        <v>0</v>
      </c>
      <c r="U187" s="35">
        <f t="shared" si="17"/>
        <v>80141</v>
      </c>
      <c r="V187" s="36">
        <f t="shared" si="29"/>
        <v>182575</v>
      </c>
      <c r="W187" s="36">
        <f t="shared" si="30"/>
        <v>262716</v>
      </c>
      <c r="X187" s="35"/>
      <c r="Y187" s="36">
        <f t="shared" si="31"/>
        <v>262716</v>
      </c>
    </row>
    <row r="188" spans="1:27" ht="15.75" hidden="1" thickBot="1" x14ac:dyDescent="0.3">
      <c r="B188" s="83" t="s">
        <v>36</v>
      </c>
      <c r="C188" s="84">
        <f t="shared" si="23"/>
        <v>0</v>
      </c>
      <c r="D188" s="84"/>
      <c r="E188" s="84">
        <f t="shared" si="24"/>
        <v>0</v>
      </c>
      <c r="F188" s="84">
        <v>146</v>
      </c>
      <c r="G188" s="35">
        <f t="shared" si="25"/>
        <v>0</v>
      </c>
      <c r="H188" s="84">
        <f t="shared" si="26"/>
        <v>0</v>
      </c>
      <c r="I188" s="84"/>
      <c r="J188" s="84">
        <f t="shared" si="27"/>
        <v>0</v>
      </c>
      <c r="K188" s="84">
        <f t="shared" si="19"/>
        <v>559</v>
      </c>
      <c r="L188" s="35">
        <f t="shared" si="28"/>
        <v>0</v>
      </c>
      <c r="M188" s="35">
        <v>3731</v>
      </c>
      <c r="N188" s="35"/>
      <c r="O188" s="46"/>
      <c r="P188" s="46"/>
      <c r="Q188" s="35">
        <v>0</v>
      </c>
      <c r="R188" s="35"/>
      <c r="S188" s="35">
        <v>76410</v>
      </c>
      <c r="T188" s="35">
        <v>0</v>
      </c>
      <c r="U188" s="35">
        <f t="shared" si="17"/>
        <v>80141</v>
      </c>
      <c r="V188" s="36">
        <f t="shared" si="29"/>
        <v>262716</v>
      </c>
      <c r="W188" s="36">
        <f t="shared" si="30"/>
        <v>342857</v>
      </c>
      <c r="X188" s="35"/>
      <c r="Y188" s="36">
        <f t="shared" si="31"/>
        <v>342857</v>
      </c>
    </row>
    <row r="189" spans="1:27" ht="15.75" hidden="1" thickBot="1" x14ac:dyDescent="0.3">
      <c r="B189" s="83" t="s">
        <v>37</v>
      </c>
      <c r="C189" s="84">
        <f t="shared" si="23"/>
        <v>0</v>
      </c>
      <c r="D189" s="84"/>
      <c r="E189" s="84">
        <f t="shared" si="24"/>
        <v>0</v>
      </c>
      <c r="F189" s="84">
        <v>146</v>
      </c>
      <c r="G189" s="35">
        <f t="shared" si="25"/>
        <v>0</v>
      </c>
      <c r="H189" s="84">
        <f t="shared" si="26"/>
        <v>0</v>
      </c>
      <c r="I189" s="84"/>
      <c r="J189" s="84">
        <f t="shared" si="27"/>
        <v>0</v>
      </c>
      <c r="K189" s="84">
        <f t="shared" si="19"/>
        <v>559</v>
      </c>
      <c r="L189" s="35">
        <f t="shared" si="28"/>
        <v>0</v>
      </c>
      <c r="M189" s="35">
        <v>3731</v>
      </c>
      <c r="N189" s="35"/>
      <c r="O189" s="46"/>
      <c r="P189" s="46"/>
      <c r="Q189" s="35">
        <v>0</v>
      </c>
      <c r="R189" s="35"/>
      <c r="S189" s="35">
        <v>76410</v>
      </c>
      <c r="T189" s="35">
        <v>0</v>
      </c>
      <c r="U189" s="35">
        <f t="shared" si="17"/>
        <v>80141</v>
      </c>
      <c r="V189" s="36">
        <f t="shared" si="29"/>
        <v>342857</v>
      </c>
      <c r="W189" s="36">
        <f t="shared" si="30"/>
        <v>422998</v>
      </c>
      <c r="X189" s="35"/>
      <c r="Y189" s="36">
        <f t="shared" si="31"/>
        <v>422998</v>
      </c>
    </row>
    <row r="190" spans="1:27" ht="15.75" hidden="1" thickBot="1" x14ac:dyDescent="0.3">
      <c r="B190" s="83" t="s">
        <v>38</v>
      </c>
      <c r="C190" s="84">
        <f t="shared" si="23"/>
        <v>0</v>
      </c>
      <c r="D190" s="84"/>
      <c r="E190" s="84">
        <f t="shared" si="24"/>
        <v>0</v>
      </c>
      <c r="F190" s="84">
        <v>146</v>
      </c>
      <c r="G190" s="35">
        <f t="shared" si="25"/>
        <v>0</v>
      </c>
      <c r="H190" s="84">
        <f t="shared" si="26"/>
        <v>0</v>
      </c>
      <c r="I190" s="84"/>
      <c r="J190" s="84">
        <f t="shared" si="27"/>
        <v>0</v>
      </c>
      <c r="K190" s="84">
        <f t="shared" si="19"/>
        <v>559</v>
      </c>
      <c r="L190" s="35">
        <f t="shared" si="28"/>
        <v>0</v>
      </c>
      <c r="M190" s="35">
        <v>3731</v>
      </c>
      <c r="N190" s="35"/>
      <c r="O190" s="46"/>
      <c r="P190" s="46"/>
      <c r="Q190" s="35">
        <v>0</v>
      </c>
      <c r="R190" s="35"/>
      <c r="S190" s="35">
        <v>76410</v>
      </c>
      <c r="T190" s="35">
        <v>0</v>
      </c>
      <c r="U190" s="35">
        <f t="shared" si="17"/>
        <v>80141</v>
      </c>
      <c r="V190" s="36">
        <f t="shared" si="29"/>
        <v>422998</v>
      </c>
      <c r="W190" s="36">
        <f t="shared" si="30"/>
        <v>503139</v>
      </c>
      <c r="X190" s="35"/>
      <c r="Y190" s="36">
        <f t="shared" si="31"/>
        <v>503139</v>
      </c>
    </row>
    <row r="191" spans="1:27" ht="15.75" hidden="1" thickBot="1" x14ac:dyDescent="0.3">
      <c r="B191" s="83" t="s">
        <v>39</v>
      </c>
      <c r="C191" s="84">
        <f t="shared" si="23"/>
        <v>0</v>
      </c>
      <c r="D191" s="84"/>
      <c r="E191" s="84">
        <f t="shared" si="24"/>
        <v>0</v>
      </c>
      <c r="F191" s="84">
        <v>146</v>
      </c>
      <c r="G191" s="35">
        <f t="shared" si="25"/>
        <v>0</v>
      </c>
      <c r="H191" s="84">
        <f t="shared" si="26"/>
        <v>0</v>
      </c>
      <c r="I191" s="84"/>
      <c r="J191" s="84">
        <f t="shared" si="27"/>
        <v>0</v>
      </c>
      <c r="K191" s="84">
        <f t="shared" si="19"/>
        <v>559</v>
      </c>
      <c r="L191" s="35">
        <f t="shared" si="28"/>
        <v>0</v>
      </c>
      <c r="M191" s="35">
        <v>3731</v>
      </c>
      <c r="N191" s="35"/>
      <c r="O191" s="46"/>
      <c r="P191" s="46"/>
      <c r="Q191" s="35">
        <v>0</v>
      </c>
      <c r="R191" s="35"/>
      <c r="S191" s="35">
        <v>76410</v>
      </c>
      <c r="T191" s="35">
        <v>0</v>
      </c>
      <c r="U191" s="35">
        <f t="shared" si="17"/>
        <v>80141</v>
      </c>
      <c r="V191" s="36">
        <f t="shared" si="29"/>
        <v>503139</v>
      </c>
      <c r="W191" s="36">
        <f t="shared" si="30"/>
        <v>583280</v>
      </c>
      <c r="X191" s="35"/>
      <c r="Y191" s="36">
        <f t="shared" si="31"/>
        <v>583280</v>
      </c>
    </row>
    <row r="192" spans="1:27" ht="15.75" hidden="1" thickBot="1" x14ac:dyDescent="0.3">
      <c r="B192" s="83" t="s">
        <v>40</v>
      </c>
      <c r="C192" s="84">
        <f t="shared" si="23"/>
        <v>0</v>
      </c>
      <c r="D192" s="84"/>
      <c r="E192" s="84">
        <f t="shared" si="24"/>
        <v>0</v>
      </c>
      <c r="F192" s="84">
        <v>146</v>
      </c>
      <c r="G192" s="35">
        <f t="shared" si="25"/>
        <v>0</v>
      </c>
      <c r="H192" s="84">
        <f t="shared" si="26"/>
        <v>0</v>
      </c>
      <c r="I192" s="84"/>
      <c r="J192" s="84">
        <f t="shared" si="27"/>
        <v>0</v>
      </c>
      <c r="K192" s="84">
        <f t="shared" si="19"/>
        <v>559</v>
      </c>
      <c r="L192" s="35">
        <f t="shared" si="28"/>
        <v>0</v>
      </c>
      <c r="M192" s="35">
        <v>3731</v>
      </c>
      <c r="N192" s="35"/>
      <c r="O192" s="46"/>
      <c r="P192" s="46"/>
      <c r="Q192" s="35">
        <v>0</v>
      </c>
      <c r="R192" s="35"/>
      <c r="S192" s="35">
        <v>76410</v>
      </c>
      <c r="T192" s="35">
        <v>0</v>
      </c>
      <c r="U192" s="35">
        <f t="shared" si="17"/>
        <v>80141</v>
      </c>
      <c r="V192" s="36">
        <f t="shared" si="29"/>
        <v>583280</v>
      </c>
      <c r="W192" s="36">
        <f t="shared" si="30"/>
        <v>663421</v>
      </c>
      <c r="X192" s="35"/>
      <c r="Y192" s="36">
        <f t="shared" si="31"/>
        <v>663421</v>
      </c>
    </row>
    <row r="193" spans="1:25" ht="15.75" hidden="1" thickBot="1" x14ac:dyDescent="0.3">
      <c r="B193" s="83" t="s">
        <v>41</v>
      </c>
      <c r="C193" s="84">
        <f t="shared" si="23"/>
        <v>0</v>
      </c>
      <c r="D193" s="84"/>
      <c r="E193" s="84">
        <f t="shared" si="24"/>
        <v>0</v>
      </c>
      <c r="F193" s="84">
        <v>146</v>
      </c>
      <c r="G193" s="35">
        <f t="shared" si="25"/>
        <v>0</v>
      </c>
      <c r="H193" s="84">
        <f t="shared" si="26"/>
        <v>0</v>
      </c>
      <c r="I193" s="84"/>
      <c r="J193" s="84">
        <f t="shared" si="27"/>
        <v>0</v>
      </c>
      <c r="K193" s="84">
        <f t="shared" si="19"/>
        <v>559</v>
      </c>
      <c r="L193" s="35">
        <f t="shared" si="28"/>
        <v>0</v>
      </c>
      <c r="M193" s="35">
        <v>3731</v>
      </c>
      <c r="N193" s="35"/>
      <c r="O193" s="46"/>
      <c r="P193" s="46"/>
      <c r="Q193" s="35">
        <v>0</v>
      </c>
      <c r="R193" s="35"/>
      <c r="S193" s="35">
        <v>76410</v>
      </c>
      <c r="T193" s="35">
        <v>0</v>
      </c>
      <c r="U193" s="35">
        <f t="shared" ref="U193:U198" si="32">G193+L193+M193+R193+S193+N193+Q193+T193</f>
        <v>80141</v>
      </c>
      <c r="V193" s="36">
        <f t="shared" si="29"/>
        <v>663421</v>
      </c>
      <c r="W193" s="36">
        <f t="shared" si="30"/>
        <v>743562</v>
      </c>
      <c r="X193" s="35"/>
      <c r="Y193" s="36">
        <f t="shared" si="31"/>
        <v>743562</v>
      </c>
    </row>
    <row r="194" spans="1:25" ht="15.75" hidden="1" thickBot="1" x14ac:dyDescent="0.3">
      <c r="B194" s="83" t="s">
        <v>42</v>
      </c>
      <c r="C194" s="84">
        <f t="shared" si="23"/>
        <v>0</v>
      </c>
      <c r="D194" s="84"/>
      <c r="E194" s="84">
        <f t="shared" si="24"/>
        <v>0</v>
      </c>
      <c r="F194" s="84">
        <v>146</v>
      </c>
      <c r="G194" s="35">
        <f t="shared" si="25"/>
        <v>0</v>
      </c>
      <c r="H194" s="84">
        <f t="shared" si="26"/>
        <v>0</v>
      </c>
      <c r="I194" s="84"/>
      <c r="J194" s="84">
        <f t="shared" si="27"/>
        <v>0</v>
      </c>
      <c r="K194" s="84">
        <f t="shared" si="19"/>
        <v>559</v>
      </c>
      <c r="L194" s="35">
        <f t="shared" si="28"/>
        <v>0</v>
      </c>
      <c r="M194" s="35">
        <v>3731</v>
      </c>
      <c r="N194" s="35"/>
      <c r="O194" s="46"/>
      <c r="P194" s="46"/>
      <c r="Q194" s="35">
        <v>0</v>
      </c>
      <c r="R194" s="35"/>
      <c r="S194" s="35">
        <v>76410</v>
      </c>
      <c r="T194" s="35">
        <v>0</v>
      </c>
      <c r="U194" s="35">
        <f t="shared" si="32"/>
        <v>80141</v>
      </c>
      <c r="V194" s="36">
        <f t="shared" si="29"/>
        <v>743562</v>
      </c>
      <c r="W194" s="36">
        <f t="shared" si="30"/>
        <v>823703</v>
      </c>
      <c r="X194" s="35"/>
      <c r="Y194" s="36">
        <f t="shared" si="31"/>
        <v>823703</v>
      </c>
    </row>
    <row r="195" spans="1:25" ht="15.75" hidden="1" thickBot="1" x14ac:dyDescent="0.3">
      <c r="B195" s="83" t="s">
        <v>43</v>
      </c>
      <c r="C195" s="84">
        <f t="shared" si="23"/>
        <v>0</v>
      </c>
      <c r="D195" s="84"/>
      <c r="E195" s="84">
        <f t="shared" si="24"/>
        <v>0</v>
      </c>
      <c r="F195" s="84">
        <v>146</v>
      </c>
      <c r="G195" s="35">
        <f t="shared" si="25"/>
        <v>0</v>
      </c>
      <c r="H195" s="84">
        <f t="shared" si="26"/>
        <v>0</v>
      </c>
      <c r="I195" s="84"/>
      <c r="J195" s="84">
        <f t="shared" si="27"/>
        <v>0</v>
      </c>
      <c r="K195" s="84">
        <f t="shared" si="19"/>
        <v>559</v>
      </c>
      <c r="L195" s="35">
        <f t="shared" si="28"/>
        <v>0</v>
      </c>
      <c r="M195" s="35">
        <v>3731</v>
      </c>
      <c r="N195" s="35"/>
      <c r="O195" s="46"/>
      <c r="P195" s="46"/>
      <c r="Q195" s="35">
        <v>0</v>
      </c>
      <c r="R195" s="35"/>
      <c r="S195" s="35">
        <v>76410</v>
      </c>
      <c r="T195" s="35">
        <v>0</v>
      </c>
      <c r="U195" s="35">
        <f t="shared" si="32"/>
        <v>80141</v>
      </c>
      <c r="V195" s="36">
        <f t="shared" si="29"/>
        <v>823703</v>
      </c>
      <c r="W195" s="36">
        <f t="shared" si="30"/>
        <v>903844</v>
      </c>
      <c r="X195" s="35"/>
      <c r="Y195" s="36">
        <f t="shared" si="31"/>
        <v>903844</v>
      </c>
    </row>
    <row r="196" spans="1:25" ht="15.75" hidden="1" thickBot="1" x14ac:dyDescent="0.3">
      <c r="B196" s="83" t="s">
        <v>44</v>
      </c>
      <c r="C196" s="84">
        <f t="shared" si="23"/>
        <v>0</v>
      </c>
      <c r="D196" s="84"/>
      <c r="E196" s="84">
        <f t="shared" si="24"/>
        <v>0</v>
      </c>
      <c r="F196" s="84">
        <v>146</v>
      </c>
      <c r="G196" s="35">
        <f t="shared" si="25"/>
        <v>0</v>
      </c>
      <c r="H196" s="84">
        <f t="shared" si="26"/>
        <v>0</v>
      </c>
      <c r="I196" s="84"/>
      <c r="J196" s="84">
        <f t="shared" si="27"/>
        <v>0</v>
      </c>
      <c r="K196" s="84">
        <f t="shared" si="19"/>
        <v>559</v>
      </c>
      <c r="L196" s="35">
        <f t="shared" si="28"/>
        <v>0</v>
      </c>
      <c r="M196" s="35">
        <v>3731</v>
      </c>
      <c r="N196" s="35"/>
      <c r="O196" s="46"/>
      <c r="P196" s="46"/>
      <c r="Q196" s="35">
        <v>0</v>
      </c>
      <c r="R196" s="35"/>
      <c r="S196" s="35">
        <v>76410</v>
      </c>
      <c r="T196" s="35">
        <v>0</v>
      </c>
      <c r="U196" s="35">
        <f t="shared" si="32"/>
        <v>80141</v>
      </c>
      <c r="V196" s="36">
        <f t="shared" si="29"/>
        <v>903844</v>
      </c>
      <c r="W196" s="36">
        <f t="shared" si="30"/>
        <v>983985</v>
      </c>
      <c r="X196" s="35"/>
      <c r="Y196" s="36">
        <f t="shared" si="31"/>
        <v>983985</v>
      </c>
    </row>
    <row r="197" spans="1:25" ht="15.75" hidden="1" thickBot="1" x14ac:dyDescent="0.3">
      <c r="B197" s="83" t="s">
        <v>45</v>
      </c>
      <c r="C197" s="84">
        <f t="shared" si="23"/>
        <v>0</v>
      </c>
      <c r="D197" s="84"/>
      <c r="E197" s="84">
        <f t="shared" si="24"/>
        <v>0</v>
      </c>
      <c r="F197" s="84">
        <v>146</v>
      </c>
      <c r="G197" s="35">
        <f t="shared" si="25"/>
        <v>0</v>
      </c>
      <c r="H197" s="84">
        <f t="shared" si="26"/>
        <v>0</v>
      </c>
      <c r="I197" s="84"/>
      <c r="J197" s="84">
        <f t="shared" si="27"/>
        <v>0</v>
      </c>
      <c r="K197" s="84">
        <f t="shared" si="19"/>
        <v>559</v>
      </c>
      <c r="L197" s="35">
        <f t="shared" si="28"/>
        <v>0</v>
      </c>
      <c r="M197" s="35">
        <v>3731</v>
      </c>
      <c r="N197" s="35"/>
      <c r="O197" s="46"/>
      <c r="P197" s="46"/>
      <c r="Q197" s="35">
        <v>0</v>
      </c>
      <c r="R197" s="35"/>
      <c r="S197" s="35">
        <v>76410</v>
      </c>
      <c r="T197" s="35">
        <v>0</v>
      </c>
      <c r="U197" s="35">
        <f t="shared" si="32"/>
        <v>80141</v>
      </c>
      <c r="V197" s="36">
        <f t="shared" si="29"/>
        <v>983985</v>
      </c>
      <c r="W197" s="36">
        <f t="shared" si="30"/>
        <v>1064126</v>
      </c>
      <c r="X197" s="35"/>
      <c r="Y197" s="36">
        <f t="shared" si="31"/>
        <v>1064126</v>
      </c>
    </row>
    <row r="198" spans="1:25" ht="15.75" hidden="1" thickBot="1" x14ac:dyDescent="0.3">
      <c r="B198" s="83" t="s">
        <v>46</v>
      </c>
      <c r="C198" s="84">
        <f t="shared" si="23"/>
        <v>0</v>
      </c>
      <c r="D198" s="84"/>
      <c r="E198" s="84">
        <f t="shared" si="24"/>
        <v>0</v>
      </c>
      <c r="F198" s="84">
        <v>146</v>
      </c>
      <c r="G198" s="35">
        <f t="shared" si="25"/>
        <v>0</v>
      </c>
      <c r="H198" s="84">
        <f t="shared" si="26"/>
        <v>0</v>
      </c>
      <c r="I198" s="84"/>
      <c r="J198" s="84">
        <f t="shared" si="27"/>
        <v>0</v>
      </c>
      <c r="K198" s="84">
        <f t="shared" si="19"/>
        <v>559</v>
      </c>
      <c r="L198" s="35">
        <f t="shared" si="28"/>
        <v>0</v>
      </c>
      <c r="M198" s="35">
        <v>3731</v>
      </c>
      <c r="N198" s="35"/>
      <c r="O198" s="36"/>
      <c r="P198" s="36"/>
      <c r="Q198" s="35">
        <v>0</v>
      </c>
      <c r="R198" s="35"/>
      <c r="S198" s="35">
        <v>76410</v>
      </c>
      <c r="T198" s="35">
        <v>0</v>
      </c>
      <c r="U198" s="35">
        <f t="shared" si="32"/>
        <v>80141</v>
      </c>
      <c r="V198" s="36">
        <f t="shared" si="29"/>
        <v>1064126</v>
      </c>
      <c r="W198" s="36">
        <f t="shared" si="30"/>
        <v>1144267</v>
      </c>
      <c r="X198" s="35">
        <v>0</v>
      </c>
      <c r="Y198" s="36"/>
    </row>
    <row r="199" spans="1:25" ht="15.75" hidden="1" thickBot="1" x14ac:dyDescent="0.3">
      <c r="A199">
        <v>2019</v>
      </c>
      <c r="B199" s="38" t="s">
        <v>35</v>
      </c>
      <c r="C199" s="39"/>
      <c r="D199" s="39"/>
      <c r="E199" s="39"/>
      <c r="F199" s="39"/>
      <c r="G199" s="69"/>
      <c r="H199" s="39"/>
      <c r="I199" s="39"/>
      <c r="J199" s="39"/>
      <c r="K199" s="39"/>
      <c r="L199" s="69"/>
      <c r="M199" s="69"/>
      <c r="N199" s="69"/>
      <c r="O199" s="41"/>
      <c r="P199" s="41"/>
      <c r="Q199" s="69"/>
      <c r="R199" s="69"/>
      <c r="S199" s="69"/>
      <c r="T199" s="69"/>
      <c r="U199" s="69"/>
      <c r="V199" s="41"/>
      <c r="W199" s="41"/>
      <c r="X199" s="69"/>
      <c r="Y199" s="41"/>
    </row>
    <row r="200" spans="1:25" ht="15.75" hidden="1" thickBot="1" x14ac:dyDescent="0.3">
      <c r="B200" s="43" t="s">
        <v>36</v>
      </c>
      <c r="C200" s="44"/>
      <c r="D200" s="44"/>
      <c r="E200" s="44"/>
      <c r="F200" s="44"/>
      <c r="G200" s="70"/>
      <c r="H200" s="44"/>
      <c r="I200" s="44"/>
      <c r="J200" s="44"/>
      <c r="K200" s="44"/>
      <c r="L200" s="70"/>
      <c r="M200" s="70"/>
      <c r="N200" s="70"/>
      <c r="O200" s="46"/>
      <c r="P200" s="46"/>
      <c r="Q200" s="70"/>
      <c r="R200" s="70"/>
      <c r="S200" s="70"/>
      <c r="T200" s="70"/>
      <c r="U200" s="70"/>
      <c r="V200" s="46"/>
      <c r="W200" s="46"/>
      <c r="X200" s="70"/>
      <c r="Y200" s="46"/>
    </row>
    <row r="201" spans="1:25" ht="15.75" hidden="1" thickBot="1" x14ac:dyDescent="0.3">
      <c r="B201" s="43" t="s">
        <v>37</v>
      </c>
      <c r="C201" s="44"/>
      <c r="D201" s="44"/>
      <c r="E201" s="44"/>
      <c r="F201" s="44"/>
      <c r="G201" s="70"/>
      <c r="H201" s="44"/>
      <c r="I201" s="44"/>
      <c r="J201" s="44"/>
      <c r="K201" s="44"/>
      <c r="L201" s="70"/>
      <c r="M201" s="70"/>
      <c r="N201" s="70"/>
      <c r="O201" s="46"/>
      <c r="P201" s="46"/>
      <c r="Q201" s="70"/>
      <c r="R201" s="70"/>
      <c r="S201" s="70"/>
      <c r="T201" s="70"/>
      <c r="U201" s="70"/>
      <c r="V201" s="46"/>
      <c r="W201" s="46"/>
      <c r="X201" s="70"/>
      <c r="Y201" s="46"/>
    </row>
    <row r="202" spans="1:25" ht="15.75" hidden="1" thickBot="1" x14ac:dyDescent="0.3">
      <c r="B202" s="43" t="s">
        <v>38</v>
      </c>
      <c r="C202" s="44"/>
      <c r="D202" s="44"/>
      <c r="E202" s="44"/>
      <c r="F202" s="44"/>
      <c r="G202" s="70"/>
      <c r="H202" s="44"/>
      <c r="I202" s="44"/>
      <c r="J202" s="44"/>
      <c r="K202" s="44"/>
      <c r="L202" s="70"/>
      <c r="M202" s="70"/>
      <c r="N202" s="70"/>
      <c r="O202" s="46"/>
      <c r="P202" s="46"/>
      <c r="Q202" s="70"/>
      <c r="R202" s="70"/>
      <c r="S202" s="70"/>
      <c r="T202" s="70"/>
      <c r="U202" s="70"/>
      <c r="V202" s="46"/>
      <c r="W202" s="46"/>
      <c r="X202" s="70"/>
      <c r="Y202" s="46"/>
    </row>
    <row r="203" spans="1:25" ht="15.75" hidden="1" thickBot="1" x14ac:dyDescent="0.3">
      <c r="B203" s="43" t="s">
        <v>39</v>
      </c>
      <c r="C203" s="44">
        <v>21</v>
      </c>
      <c r="D203" s="44">
        <v>50</v>
      </c>
      <c r="E203" s="44">
        <f t="shared" si="24"/>
        <v>29</v>
      </c>
      <c r="F203" s="44">
        <v>146</v>
      </c>
      <c r="G203" s="70">
        <f t="shared" si="25"/>
        <v>4234</v>
      </c>
      <c r="H203" s="44">
        <v>98</v>
      </c>
      <c r="I203" s="44">
        <v>99</v>
      </c>
      <c r="J203" s="44">
        <f t="shared" si="27"/>
        <v>1</v>
      </c>
      <c r="K203" s="44">
        <f t="shared" si="19"/>
        <v>559</v>
      </c>
      <c r="L203" s="70">
        <f t="shared" si="28"/>
        <v>559</v>
      </c>
      <c r="M203" s="70">
        <v>3828</v>
      </c>
      <c r="N203" s="70">
        <v>8329</v>
      </c>
      <c r="O203" s="104"/>
      <c r="P203" s="104"/>
      <c r="Q203" s="70">
        <v>0</v>
      </c>
      <c r="R203" s="70"/>
      <c r="S203" s="70">
        <v>80176</v>
      </c>
      <c r="T203" s="70">
        <v>0</v>
      </c>
      <c r="U203" s="70">
        <f t="shared" ref="U203:U222" si="33">G203+L203+M203+R203+S203+N203+Q203+T203</f>
        <v>97126</v>
      </c>
      <c r="V203" s="46">
        <f t="shared" si="29"/>
        <v>0</v>
      </c>
      <c r="W203" s="46">
        <f t="shared" si="30"/>
        <v>97126</v>
      </c>
      <c r="X203" s="70">
        <v>97200</v>
      </c>
      <c r="Y203" s="46">
        <f t="shared" si="31"/>
        <v>-74</v>
      </c>
    </row>
    <row r="204" spans="1:25" ht="15.75" hidden="1" thickBot="1" x14ac:dyDescent="0.3">
      <c r="B204" s="43" t="s">
        <v>40</v>
      </c>
      <c r="C204" s="44">
        <f t="shared" si="23"/>
        <v>50</v>
      </c>
      <c r="D204" s="44">
        <v>52</v>
      </c>
      <c r="E204" s="44">
        <f t="shared" si="24"/>
        <v>2</v>
      </c>
      <c r="F204" s="44">
        <v>146</v>
      </c>
      <c r="G204" s="70">
        <f t="shared" si="25"/>
        <v>292</v>
      </c>
      <c r="H204" s="44">
        <f t="shared" si="26"/>
        <v>99</v>
      </c>
      <c r="I204" s="44">
        <v>99</v>
      </c>
      <c r="J204" s="44">
        <f t="shared" si="27"/>
        <v>0</v>
      </c>
      <c r="K204" s="44">
        <f t="shared" si="19"/>
        <v>559</v>
      </c>
      <c r="L204" s="70">
        <f t="shared" si="28"/>
        <v>0</v>
      </c>
      <c r="M204" s="70">
        <v>3828</v>
      </c>
      <c r="N204" s="70">
        <v>8371</v>
      </c>
      <c r="O204" s="46"/>
      <c r="P204" s="46"/>
      <c r="Q204" s="70">
        <v>0</v>
      </c>
      <c r="R204" s="70"/>
      <c r="S204" s="70">
        <v>80176</v>
      </c>
      <c r="T204" s="70"/>
      <c r="U204" s="70">
        <f t="shared" si="33"/>
        <v>92667</v>
      </c>
      <c r="V204" s="46">
        <f t="shared" si="29"/>
        <v>-74</v>
      </c>
      <c r="W204" s="46">
        <f t="shared" si="30"/>
        <v>92593</v>
      </c>
      <c r="X204" s="70"/>
      <c r="Y204" s="46">
        <f t="shared" si="31"/>
        <v>92593</v>
      </c>
    </row>
    <row r="205" spans="1:25" ht="15.75" hidden="1" thickBot="1" x14ac:dyDescent="0.3">
      <c r="B205" s="43" t="s">
        <v>41</v>
      </c>
      <c r="C205" s="44">
        <f t="shared" si="23"/>
        <v>52</v>
      </c>
      <c r="D205" s="44">
        <v>53</v>
      </c>
      <c r="E205" s="44">
        <f t="shared" si="24"/>
        <v>1</v>
      </c>
      <c r="F205" s="44">
        <v>146</v>
      </c>
      <c r="G205" s="70">
        <f t="shared" si="25"/>
        <v>146</v>
      </c>
      <c r="H205" s="44">
        <f t="shared" si="26"/>
        <v>99</v>
      </c>
      <c r="I205" s="44">
        <v>99</v>
      </c>
      <c r="J205" s="44">
        <f t="shared" si="27"/>
        <v>0</v>
      </c>
      <c r="K205" s="44">
        <f t="shared" si="19"/>
        <v>559</v>
      </c>
      <c r="L205" s="70">
        <f t="shared" si="28"/>
        <v>0</v>
      </c>
      <c r="M205" s="70">
        <v>3828</v>
      </c>
      <c r="N205" s="70">
        <v>8386</v>
      </c>
      <c r="O205" s="46"/>
      <c r="P205" s="46"/>
      <c r="Q205" s="70">
        <v>0</v>
      </c>
      <c r="R205" s="70"/>
      <c r="S205" s="70">
        <v>80176</v>
      </c>
      <c r="T205" s="70"/>
      <c r="U205" s="70">
        <f t="shared" si="33"/>
        <v>92536</v>
      </c>
      <c r="V205" s="46">
        <f t="shared" si="29"/>
        <v>92593</v>
      </c>
      <c r="W205" s="46">
        <f t="shared" si="30"/>
        <v>185129</v>
      </c>
      <c r="X205" s="70">
        <v>185129</v>
      </c>
      <c r="Y205" s="46">
        <f t="shared" si="31"/>
        <v>0</v>
      </c>
    </row>
    <row r="206" spans="1:25" ht="15.75" hidden="1" thickBot="1" x14ac:dyDescent="0.3">
      <c r="B206" s="43" t="s">
        <v>42</v>
      </c>
      <c r="C206" s="44">
        <f t="shared" si="23"/>
        <v>53</v>
      </c>
      <c r="D206" s="44">
        <v>55</v>
      </c>
      <c r="E206" s="44">
        <f t="shared" si="24"/>
        <v>2</v>
      </c>
      <c r="F206" s="44">
        <v>146</v>
      </c>
      <c r="G206" s="70">
        <f t="shared" si="25"/>
        <v>292</v>
      </c>
      <c r="H206" s="44">
        <f t="shared" si="26"/>
        <v>99</v>
      </c>
      <c r="I206" s="44">
        <v>99</v>
      </c>
      <c r="J206" s="44">
        <f t="shared" si="27"/>
        <v>0</v>
      </c>
      <c r="K206" s="44">
        <f t="shared" si="19"/>
        <v>559</v>
      </c>
      <c r="L206" s="70">
        <f t="shared" si="28"/>
        <v>0</v>
      </c>
      <c r="M206" s="70">
        <v>3828</v>
      </c>
      <c r="N206" s="70">
        <v>8398</v>
      </c>
      <c r="O206" s="46"/>
      <c r="P206" s="46"/>
      <c r="Q206" s="70">
        <v>0</v>
      </c>
      <c r="R206" s="70"/>
      <c r="S206" s="70">
        <v>80176</v>
      </c>
      <c r="T206" s="70">
        <v>0</v>
      </c>
      <c r="U206" s="70">
        <f t="shared" si="33"/>
        <v>92694</v>
      </c>
      <c r="V206" s="46">
        <f t="shared" si="29"/>
        <v>0</v>
      </c>
      <c r="W206" s="46">
        <f t="shared" si="30"/>
        <v>92694</v>
      </c>
      <c r="X206" s="70">
        <v>92694</v>
      </c>
      <c r="Y206" s="46">
        <f t="shared" si="31"/>
        <v>0</v>
      </c>
    </row>
    <row r="207" spans="1:25" ht="15.75" hidden="1" thickBot="1" x14ac:dyDescent="0.3">
      <c r="B207" s="43" t="s">
        <v>43</v>
      </c>
      <c r="C207" s="44">
        <f t="shared" si="23"/>
        <v>55</v>
      </c>
      <c r="D207" s="44">
        <v>57</v>
      </c>
      <c r="E207" s="44">
        <f t="shared" si="24"/>
        <v>2</v>
      </c>
      <c r="F207" s="44">
        <v>146</v>
      </c>
      <c r="G207" s="70">
        <f t="shared" si="25"/>
        <v>292</v>
      </c>
      <c r="H207" s="44">
        <f t="shared" si="26"/>
        <v>99</v>
      </c>
      <c r="I207" s="44">
        <v>99</v>
      </c>
      <c r="J207" s="44">
        <f t="shared" si="27"/>
        <v>0</v>
      </c>
      <c r="K207" s="44">
        <f t="shared" si="19"/>
        <v>559</v>
      </c>
      <c r="L207" s="70">
        <f t="shared" si="28"/>
        <v>0</v>
      </c>
      <c r="M207" s="70">
        <v>3828</v>
      </c>
      <c r="N207" s="70">
        <v>8415</v>
      </c>
      <c r="O207" s="46"/>
      <c r="P207" s="46"/>
      <c r="Q207" s="70">
        <v>0</v>
      </c>
      <c r="R207" s="70"/>
      <c r="S207" s="70">
        <v>80176</v>
      </c>
      <c r="T207" s="70">
        <v>0</v>
      </c>
      <c r="U207" s="70">
        <f t="shared" si="33"/>
        <v>92711</v>
      </c>
      <c r="V207" s="46">
        <f t="shared" si="29"/>
        <v>0</v>
      </c>
      <c r="W207" s="46">
        <f t="shared" si="30"/>
        <v>92711</v>
      </c>
      <c r="X207" s="70">
        <v>92711</v>
      </c>
      <c r="Y207" s="46">
        <f t="shared" si="31"/>
        <v>0</v>
      </c>
    </row>
    <row r="208" spans="1:25" ht="15.75" hidden="1" thickBot="1" x14ac:dyDescent="0.3">
      <c r="B208" s="43" t="s">
        <v>44</v>
      </c>
      <c r="C208" s="44">
        <f t="shared" si="23"/>
        <v>57</v>
      </c>
      <c r="D208" s="44">
        <v>59</v>
      </c>
      <c r="E208" s="44">
        <f t="shared" si="24"/>
        <v>2</v>
      </c>
      <c r="F208" s="44">
        <v>146</v>
      </c>
      <c r="G208" s="70">
        <f t="shared" si="25"/>
        <v>292</v>
      </c>
      <c r="H208" s="44">
        <f t="shared" si="26"/>
        <v>99</v>
      </c>
      <c r="I208" s="44">
        <v>99</v>
      </c>
      <c r="J208" s="44">
        <f t="shared" si="27"/>
        <v>0</v>
      </c>
      <c r="K208" s="44">
        <f t="shared" si="19"/>
        <v>559</v>
      </c>
      <c r="L208" s="70">
        <f t="shared" si="28"/>
        <v>0</v>
      </c>
      <c r="M208" s="70">
        <v>3828</v>
      </c>
      <c r="N208" s="70">
        <v>8420</v>
      </c>
      <c r="O208" s="46"/>
      <c r="P208" s="46"/>
      <c r="Q208" s="70">
        <v>0</v>
      </c>
      <c r="R208" s="70"/>
      <c r="S208" s="70">
        <v>80176</v>
      </c>
      <c r="T208" s="70">
        <v>56131</v>
      </c>
      <c r="U208" s="70">
        <f t="shared" si="33"/>
        <v>148847</v>
      </c>
      <c r="V208" s="46">
        <f t="shared" si="29"/>
        <v>0</v>
      </c>
      <c r="W208" s="46">
        <f t="shared" si="30"/>
        <v>148847</v>
      </c>
      <c r="X208" s="70"/>
      <c r="Y208" s="46">
        <f t="shared" si="31"/>
        <v>148847</v>
      </c>
    </row>
    <row r="209" spans="1:25" ht="15.75" hidden="1" thickBot="1" x14ac:dyDescent="0.3">
      <c r="B209" s="43" t="s">
        <v>45</v>
      </c>
      <c r="C209" s="44">
        <f t="shared" si="23"/>
        <v>59</v>
      </c>
      <c r="D209" s="44">
        <v>60</v>
      </c>
      <c r="E209" s="44">
        <f t="shared" si="24"/>
        <v>1</v>
      </c>
      <c r="F209" s="44">
        <v>146</v>
      </c>
      <c r="G209" s="70">
        <f t="shared" si="25"/>
        <v>146</v>
      </c>
      <c r="H209" s="44">
        <f t="shared" si="26"/>
        <v>99</v>
      </c>
      <c r="I209" s="44">
        <v>99</v>
      </c>
      <c r="J209" s="44">
        <f t="shared" si="27"/>
        <v>0</v>
      </c>
      <c r="K209" s="44">
        <f t="shared" si="19"/>
        <v>559</v>
      </c>
      <c r="L209" s="70">
        <f t="shared" si="28"/>
        <v>0</v>
      </c>
      <c r="M209" s="70">
        <v>3828</v>
      </c>
      <c r="N209" s="70">
        <v>8467</v>
      </c>
      <c r="O209" s="46"/>
      <c r="P209" s="46"/>
      <c r="Q209" s="70">
        <v>0</v>
      </c>
      <c r="R209" s="70"/>
      <c r="S209" s="70">
        <v>80176</v>
      </c>
      <c r="T209" s="70">
        <v>56445</v>
      </c>
      <c r="U209" s="70">
        <f t="shared" si="33"/>
        <v>149062</v>
      </c>
      <c r="V209" s="46">
        <f t="shared" si="29"/>
        <v>148847</v>
      </c>
      <c r="W209" s="46">
        <f t="shared" si="30"/>
        <v>297909</v>
      </c>
      <c r="X209" s="70"/>
      <c r="Y209" s="46">
        <f t="shared" si="31"/>
        <v>297909</v>
      </c>
    </row>
    <row r="210" spans="1:25" ht="15.75" hidden="1" thickBot="1" x14ac:dyDescent="0.3">
      <c r="B210" s="83" t="s">
        <v>46</v>
      </c>
      <c r="C210" s="84">
        <f t="shared" si="23"/>
        <v>60</v>
      </c>
      <c r="D210" s="84">
        <v>62</v>
      </c>
      <c r="E210" s="84">
        <f t="shared" si="24"/>
        <v>2</v>
      </c>
      <c r="F210" s="84">
        <v>146</v>
      </c>
      <c r="G210" s="35">
        <f t="shared" si="25"/>
        <v>292</v>
      </c>
      <c r="H210" s="84">
        <f t="shared" si="26"/>
        <v>99</v>
      </c>
      <c r="I210" s="84">
        <v>99</v>
      </c>
      <c r="J210" s="84">
        <f t="shared" si="27"/>
        <v>0</v>
      </c>
      <c r="K210" s="84">
        <f t="shared" si="19"/>
        <v>559</v>
      </c>
      <c r="L210" s="35">
        <f t="shared" si="28"/>
        <v>0</v>
      </c>
      <c r="M210" s="35">
        <v>3828</v>
      </c>
      <c r="N210" s="35">
        <v>8493</v>
      </c>
      <c r="O210" s="36"/>
      <c r="P210" s="36"/>
      <c r="Q210" s="35">
        <v>0</v>
      </c>
      <c r="R210" s="35"/>
      <c r="S210" s="35">
        <v>80176</v>
      </c>
      <c r="T210" s="35">
        <v>56620</v>
      </c>
      <c r="U210" s="35">
        <f t="shared" si="33"/>
        <v>149409</v>
      </c>
      <c r="V210" s="36">
        <f t="shared" si="29"/>
        <v>297909</v>
      </c>
      <c r="W210" s="36">
        <f t="shared" si="30"/>
        <v>447318</v>
      </c>
      <c r="X210" s="35"/>
      <c r="Y210" s="36">
        <f t="shared" si="31"/>
        <v>447318</v>
      </c>
    </row>
    <row r="211" spans="1:25" ht="15.75" hidden="1" thickBot="1" x14ac:dyDescent="0.3">
      <c r="A211">
        <v>2020</v>
      </c>
      <c r="B211" s="43" t="s">
        <v>35</v>
      </c>
      <c r="C211" s="44">
        <f t="shared" ref="C211:C234" si="34">D210</f>
        <v>62</v>
      </c>
      <c r="D211" s="44">
        <v>62</v>
      </c>
      <c r="E211" s="44">
        <f t="shared" ref="E211:E234" si="35">D211-C211</f>
        <v>0</v>
      </c>
      <c r="F211" s="44">
        <v>146</v>
      </c>
      <c r="G211" s="70">
        <f t="shared" ref="G211:G222" si="36">F211*E211</f>
        <v>0</v>
      </c>
      <c r="H211" s="44">
        <f t="shared" ref="H211:H234" si="37">I210</f>
        <v>99</v>
      </c>
      <c r="I211" s="44">
        <v>99</v>
      </c>
      <c r="J211" s="44">
        <f t="shared" ref="J211:J221" si="38">I211-H211</f>
        <v>0</v>
      </c>
      <c r="K211" s="44">
        <f>IF(J211&lt;=120,576,IF(AND(J211&gt;=121,J211&lt;=150),761,IF(AND(J211&gt;=151,J211&lt;=200),1317,IF(J211&gt;=201,2430,))))</f>
        <v>576</v>
      </c>
      <c r="L211" s="70">
        <f>IF(K211=576,K211*J211,IF(K211=761,120*576+(J211-120)*761,IF(K211=1317,120*576+30*761+(J211-150)*1317,IF(K211=2430,120*576+30*761+50*1317+(J211-200)*2430,))))</f>
        <v>0</v>
      </c>
      <c r="M211" s="70">
        <v>3943</v>
      </c>
      <c r="N211" s="70">
        <v>8501</v>
      </c>
      <c r="O211" s="41"/>
      <c r="P211" s="41"/>
      <c r="Q211" s="70"/>
      <c r="R211" s="70"/>
      <c r="S211" s="70">
        <v>82581</v>
      </c>
      <c r="T211" s="70">
        <v>0</v>
      </c>
      <c r="U211" s="70">
        <f t="shared" si="33"/>
        <v>95025</v>
      </c>
      <c r="V211" s="46">
        <f t="shared" ref="V211:V234" si="39">Y210</f>
        <v>447318</v>
      </c>
      <c r="W211" s="46">
        <f t="shared" ref="W211:W234" si="40">U211+V211</f>
        <v>542343</v>
      </c>
      <c r="X211" s="70">
        <v>542343</v>
      </c>
      <c r="Y211" s="46">
        <f t="shared" ref="Y211:Y222" si="41">W211-X211</f>
        <v>0</v>
      </c>
    </row>
    <row r="212" spans="1:25" ht="15.75" hidden="1" thickBot="1" x14ac:dyDescent="0.3">
      <c r="B212" s="43" t="s">
        <v>36</v>
      </c>
      <c r="C212" s="44">
        <f t="shared" si="34"/>
        <v>62</v>
      </c>
      <c r="D212" s="44">
        <v>62</v>
      </c>
      <c r="E212" s="44">
        <f t="shared" si="35"/>
        <v>0</v>
      </c>
      <c r="F212" s="44">
        <v>146</v>
      </c>
      <c r="G212" s="70">
        <f t="shared" si="36"/>
        <v>0</v>
      </c>
      <c r="H212" s="44">
        <f t="shared" si="37"/>
        <v>99</v>
      </c>
      <c r="I212" s="44">
        <v>99</v>
      </c>
      <c r="J212" s="44">
        <f t="shared" si="38"/>
        <v>0</v>
      </c>
      <c r="K212" s="44">
        <f t="shared" ref="K212:K220" si="42">IF(J212&lt;=120,576,IF(AND(J212&gt;=121,J212&lt;=150),761,IF(AND(J212&gt;=151,J212&lt;=200),1317,IF(J212&gt;=201,2430,))))</f>
        <v>576</v>
      </c>
      <c r="L212" s="70">
        <f t="shared" ref="L212:L220" si="43">IF(K212=576,K212*J212,IF(K212=761,120*576+(J212-120)*761,IF(K212=1317,120*576+30*761+(J212-150)*1317,IF(K212=2430,120*576+30*761+50*1317+(J212-200)*2430,))))</f>
        <v>0</v>
      </c>
      <c r="M212" s="70">
        <v>3943</v>
      </c>
      <c r="N212" s="70">
        <v>8539</v>
      </c>
      <c r="O212" s="46"/>
      <c r="P212" s="46"/>
      <c r="Q212" s="70"/>
      <c r="R212" s="70"/>
      <c r="S212" s="70">
        <v>82581</v>
      </c>
      <c r="T212" s="70">
        <v>0</v>
      </c>
      <c r="U212" s="70">
        <f t="shared" si="33"/>
        <v>95063</v>
      </c>
      <c r="V212" s="46">
        <f t="shared" si="39"/>
        <v>0</v>
      </c>
      <c r="W212" s="46">
        <f t="shared" si="40"/>
        <v>95063</v>
      </c>
      <c r="X212" s="70">
        <v>95063</v>
      </c>
      <c r="Y212" s="46">
        <f t="shared" si="41"/>
        <v>0</v>
      </c>
    </row>
    <row r="213" spans="1:25" ht="15.75" hidden="1" thickBot="1" x14ac:dyDescent="0.3">
      <c r="B213" s="43" t="s">
        <v>37</v>
      </c>
      <c r="C213" s="44">
        <f t="shared" si="34"/>
        <v>62</v>
      </c>
      <c r="D213" s="44">
        <v>62</v>
      </c>
      <c r="E213" s="44">
        <f t="shared" si="35"/>
        <v>0</v>
      </c>
      <c r="F213" s="44">
        <v>146</v>
      </c>
      <c r="G213" s="70">
        <f t="shared" si="36"/>
        <v>0</v>
      </c>
      <c r="H213" s="44">
        <f t="shared" si="37"/>
        <v>99</v>
      </c>
      <c r="I213" s="44">
        <v>99</v>
      </c>
      <c r="J213" s="44">
        <f t="shared" si="38"/>
        <v>0</v>
      </c>
      <c r="K213" s="44">
        <f t="shared" si="42"/>
        <v>576</v>
      </c>
      <c r="L213" s="70">
        <f t="shared" si="43"/>
        <v>0</v>
      </c>
      <c r="M213" s="70">
        <v>3943</v>
      </c>
      <c r="N213" s="70">
        <v>8580</v>
      </c>
      <c r="O213" s="46"/>
      <c r="P213" s="46"/>
      <c r="Q213" s="70"/>
      <c r="R213" s="70"/>
      <c r="S213" s="70">
        <v>82581</v>
      </c>
      <c r="T213" s="70">
        <v>0</v>
      </c>
      <c r="U213" s="70">
        <f t="shared" si="33"/>
        <v>95104</v>
      </c>
      <c r="V213" s="46">
        <f t="shared" si="39"/>
        <v>0</v>
      </c>
      <c r="W213" s="46">
        <f t="shared" si="40"/>
        <v>95104</v>
      </c>
      <c r="X213" s="70"/>
      <c r="Y213" s="46">
        <f t="shared" si="41"/>
        <v>95104</v>
      </c>
    </row>
    <row r="214" spans="1:25" ht="15.75" hidden="1" thickBot="1" x14ac:dyDescent="0.3">
      <c r="B214" s="43" t="s">
        <v>38</v>
      </c>
      <c r="C214" s="44">
        <f t="shared" si="34"/>
        <v>62</v>
      </c>
      <c r="D214" s="44">
        <v>62</v>
      </c>
      <c r="E214" s="44">
        <f t="shared" si="35"/>
        <v>0</v>
      </c>
      <c r="F214" s="44">
        <v>146</v>
      </c>
      <c r="G214" s="70">
        <f t="shared" si="36"/>
        <v>0</v>
      </c>
      <c r="H214" s="44">
        <f t="shared" si="37"/>
        <v>99</v>
      </c>
      <c r="I214" s="44">
        <v>99</v>
      </c>
      <c r="J214" s="44">
        <f t="shared" si="38"/>
        <v>0</v>
      </c>
      <c r="K214" s="44">
        <f t="shared" si="42"/>
        <v>576</v>
      </c>
      <c r="L214" s="70">
        <f t="shared" si="43"/>
        <v>0</v>
      </c>
      <c r="M214" s="70">
        <v>3943</v>
      </c>
      <c r="N214" s="70">
        <v>8607</v>
      </c>
      <c r="O214" s="46"/>
      <c r="P214" s="46"/>
      <c r="Q214" s="70"/>
      <c r="R214" s="70"/>
      <c r="S214" s="70">
        <v>82581</v>
      </c>
      <c r="T214" s="70">
        <v>0</v>
      </c>
      <c r="U214" s="70">
        <f t="shared" si="33"/>
        <v>95131</v>
      </c>
      <c r="V214" s="46">
        <f t="shared" si="39"/>
        <v>95104</v>
      </c>
      <c r="W214" s="46">
        <f t="shared" si="40"/>
        <v>190235</v>
      </c>
      <c r="X214" s="70">
        <v>190235</v>
      </c>
      <c r="Y214" s="46">
        <f t="shared" si="41"/>
        <v>0</v>
      </c>
    </row>
    <row r="215" spans="1:25" ht="15.75" hidden="1" thickBot="1" x14ac:dyDescent="0.3">
      <c r="B215" s="43" t="s">
        <v>39</v>
      </c>
      <c r="C215" s="44">
        <f t="shared" si="34"/>
        <v>62</v>
      </c>
      <c r="D215" s="44">
        <v>62</v>
      </c>
      <c r="E215" s="44">
        <f t="shared" si="35"/>
        <v>0</v>
      </c>
      <c r="F215" s="44">
        <v>146</v>
      </c>
      <c r="G215" s="70">
        <f t="shared" si="36"/>
        <v>0</v>
      </c>
      <c r="H215" s="44">
        <f t="shared" si="37"/>
        <v>99</v>
      </c>
      <c r="I215" s="44">
        <v>99</v>
      </c>
      <c r="J215" s="44">
        <f t="shared" si="38"/>
        <v>0</v>
      </c>
      <c r="K215" s="44">
        <f t="shared" si="42"/>
        <v>576</v>
      </c>
      <c r="L215" s="70">
        <f t="shared" si="43"/>
        <v>0</v>
      </c>
      <c r="M215" s="70">
        <v>3943</v>
      </c>
      <c r="N215" s="70">
        <v>8615</v>
      </c>
      <c r="O215" s="46"/>
      <c r="P215" s="46"/>
      <c r="Q215" s="70"/>
      <c r="R215" s="70"/>
      <c r="S215" s="70">
        <v>82581</v>
      </c>
      <c r="T215" s="70">
        <v>0</v>
      </c>
      <c r="U215" s="70">
        <f t="shared" si="33"/>
        <v>95139</v>
      </c>
      <c r="V215" s="46">
        <f t="shared" si="39"/>
        <v>0</v>
      </c>
      <c r="W215" s="46">
        <f t="shared" si="40"/>
        <v>95139</v>
      </c>
      <c r="X215" s="70">
        <v>95139</v>
      </c>
      <c r="Y215" s="46">
        <f t="shared" si="41"/>
        <v>0</v>
      </c>
    </row>
    <row r="216" spans="1:25" ht="15.75" hidden="1" thickBot="1" x14ac:dyDescent="0.3">
      <c r="B216" s="43" t="s">
        <v>40</v>
      </c>
      <c r="C216" s="44">
        <f t="shared" si="34"/>
        <v>62</v>
      </c>
      <c r="D216" s="44">
        <v>62</v>
      </c>
      <c r="E216" s="44">
        <f t="shared" si="35"/>
        <v>0</v>
      </c>
      <c r="F216" s="44">
        <v>146</v>
      </c>
      <c r="G216" s="70">
        <f t="shared" si="36"/>
        <v>0</v>
      </c>
      <c r="H216" s="44">
        <f t="shared" si="37"/>
        <v>99</v>
      </c>
      <c r="I216" s="44">
        <v>99</v>
      </c>
      <c r="J216" s="44">
        <f t="shared" si="38"/>
        <v>0</v>
      </c>
      <c r="K216" s="44">
        <f t="shared" si="42"/>
        <v>576</v>
      </c>
      <c r="L216" s="70">
        <f t="shared" si="43"/>
        <v>0</v>
      </c>
      <c r="M216" s="70">
        <v>3943</v>
      </c>
      <c r="N216" s="70">
        <v>8609</v>
      </c>
      <c r="O216" s="46"/>
      <c r="P216" s="46"/>
      <c r="Q216" s="70"/>
      <c r="R216" s="70"/>
      <c r="S216" s="70">
        <v>82581</v>
      </c>
      <c r="T216" s="70">
        <v>0</v>
      </c>
      <c r="U216" s="70">
        <f t="shared" si="33"/>
        <v>95133</v>
      </c>
      <c r="V216" s="46">
        <f t="shared" si="39"/>
        <v>0</v>
      </c>
      <c r="W216" s="46">
        <f t="shared" si="40"/>
        <v>95133</v>
      </c>
      <c r="X216" s="70">
        <v>95133</v>
      </c>
      <c r="Y216" s="46">
        <f t="shared" si="41"/>
        <v>0</v>
      </c>
    </row>
    <row r="217" spans="1:25" ht="15.75" hidden="1" thickBot="1" x14ac:dyDescent="0.3">
      <c r="B217" s="43" t="s">
        <v>41</v>
      </c>
      <c r="C217" s="44">
        <f t="shared" si="34"/>
        <v>62</v>
      </c>
      <c r="D217" s="44">
        <v>62</v>
      </c>
      <c r="E217" s="44">
        <f t="shared" si="35"/>
        <v>0</v>
      </c>
      <c r="F217" s="44">
        <v>146</v>
      </c>
      <c r="G217" s="70">
        <f t="shared" si="36"/>
        <v>0</v>
      </c>
      <c r="H217" s="44">
        <f t="shared" si="37"/>
        <v>99</v>
      </c>
      <c r="I217" s="44">
        <v>99</v>
      </c>
      <c r="J217" s="44">
        <f t="shared" si="38"/>
        <v>0</v>
      </c>
      <c r="K217" s="44">
        <f t="shared" si="42"/>
        <v>576</v>
      </c>
      <c r="L217" s="70">
        <f t="shared" si="43"/>
        <v>0</v>
      </c>
      <c r="M217" s="70">
        <v>3943</v>
      </c>
      <c r="N217" s="70">
        <v>8600</v>
      </c>
      <c r="O217" s="46"/>
      <c r="P217" s="46"/>
      <c r="Q217" s="70"/>
      <c r="R217" s="70"/>
      <c r="S217" s="70">
        <v>82581</v>
      </c>
      <c r="T217" s="70">
        <v>0</v>
      </c>
      <c r="U217" s="70">
        <f t="shared" si="33"/>
        <v>95124</v>
      </c>
      <c r="V217" s="46">
        <f t="shared" si="39"/>
        <v>0</v>
      </c>
      <c r="W217" s="46">
        <f t="shared" si="40"/>
        <v>95124</v>
      </c>
      <c r="X217" s="70">
        <v>95124</v>
      </c>
      <c r="Y217" s="46">
        <f t="shared" si="41"/>
        <v>0</v>
      </c>
    </row>
    <row r="218" spans="1:25" ht="15.75" hidden="1" thickBot="1" x14ac:dyDescent="0.3">
      <c r="B218" s="43" t="s">
        <v>42</v>
      </c>
      <c r="C218" s="44">
        <f t="shared" si="34"/>
        <v>62</v>
      </c>
      <c r="D218" s="44">
        <v>62</v>
      </c>
      <c r="E218" s="44">
        <f t="shared" si="35"/>
        <v>0</v>
      </c>
      <c r="F218" s="44">
        <v>146</v>
      </c>
      <c r="G218" s="70">
        <f t="shared" si="36"/>
        <v>0</v>
      </c>
      <c r="H218" s="44">
        <f t="shared" si="37"/>
        <v>99</v>
      </c>
      <c r="I218" s="44">
        <v>99</v>
      </c>
      <c r="J218" s="44">
        <f t="shared" si="38"/>
        <v>0</v>
      </c>
      <c r="K218" s="44">
        <f t="shared" si="42"/>
        <v>576</v>
      </c>
      <c r="L218" s="70">
        <f t="shared" si="43"/>
        <v>0</v>
      </c>
      <c r="M218" s="70">
        <v>3943</v>
      </c>
      <c r="N218" s="70">
        <v>8604</v>
      </c>
      <c r="O218" s="46"/>
      <c r="P218" s="46"/>
      <c r="Q218" s="70"/>
      <c r="R218" s="70"/>
      <c r="S218" s="70">
        <v>82581</v>
      </c>
      <c r="T218" s="70">
        <v>0</v>
      </c>
      <c r="U218" s="70">
        <f t="shared" si="33"/>
        <v>95128</v>
      </c>
      <c r="V218" s="46">
        <f t="shared" si="39"/>
        <v>0</v>
      </c>
      <c r="W218" s="46">
        <f t="shared" si="40"/>
        <v>95128</v>
      </c>
      <c r="X218" s="70">
        <v>95128</v>
      </c>
      <c r="Y218" s="46">
        <f t="shared" si="41"/>
        <v>0</v>
      </c>
    </row>
    <row r="219" spans="1:25" ht="15.75" hidden="1" thickBot="1" x14ac:dyDescent="0.3">
      <c r="B219" s="43" t="s">
        <v>43</v>
      </c>
      <c r="C219" s="44">
        <f t="shared" si="34"/>
        <v>62</v>
      </c>
      <c r="D219" s="44">
        <v>62</v>
      </c>
      <c r="E219" s="44">
        <f t="shared" si="35"/>
        <v>0</v>
      </c>
      <c r="F219" s="44">
        <v>146</v>
      </c>
      <c r="G219" s="70">
        <f t="shared" si="36"/>
        <v>0</v>
      </c>
      <c r="H219" s="44">
        <f t="shared" si="37"/>
        <v>99</v>
      </c>
      <c r="I219" s="44">
        <v>99</v>
      </c>
      <c r="J219" s="44">
        <f t="shared" si="38"/>
        <v>0</v>
      </c>
      <c r="K219" s="44">
        <f t="shared" si="42"/>
        <v>576</v>
      </c>
      <c r="L219" s="70">
        <f t="shared" si="43"/>
        <v>0</v>
      </c>
      <c r="M219" s="70">
        <v>3943</v>
      </c>
      <c r="N219" s="70">
        <v>8612</v>
      </c>
      <c r="O219" s="46"/>
      <c r="P219" s="46"/>
      <c r="Q219" s="70"/>
      <c r="R219" s="70"/>
      <c r="S219" s="70">
        <v>82581</v>
      </c>
      <c r="T219" s="70">
        <v>0</v>
      </c>
      <c r="U219" s="70">
        <f t="shared" si="33"/>
        <v>95136</v>
      </c>
      <c r="V219" s="46">
        <f t="shared" si="39"/>
        <v>0</v>
      </c>
      <c r="W219" s="46">
        <f t="shared" si="40"/>
        <v>95136</v>
      </c>
      <c r="X219" s="70">
        <v>95136</v>
      </c>
      <c r="Y219" s="46">
        <f t="shared" si="41"/>
        <v>0</v>
      </c>
    </row>
    <row r="220" spans="1:25" ht="15.75" hidden="1" thickBot="1" x14ac:dyDescent="0.3">
      <c r="B220" s="43" t="s">
        <v>44</v>
      </c>
      <c r="C220" s="44">
        <f t="shared" si="34"/>
        <v>62</v>
      </c>
      <c r="D220" s="44">
        <v>62</v>
      </c>
      <c r="E220" s="44">
        <f t="shared" si="35"/>
        <v>0</v>
      </c>
      <c r="F220" s="44">
        <v>146</v>
      </c>
      <c r="G220" s="70">
        <f t="shared" si="36"/>
        <v>0</v>
      </c>
      <c r="H220" s="44">
        <f t="shared" si="37"/>
        <v>99</v>
      </c>
      <c r="I220" s="44">
        <v>99</v>
      </c>
      <c r="J220" s="44">
        <f t="shared" si="38"/>
        <v>0</v>
      </c>
      <c r="K220" s="44">
        <f t="shared" si="42"/>
        <v>576</v>
      </c>
      <c r="L220" s="70">
        <f t="shared" si="43"/>
        <v>0</v>
      </c>
      <c r="M220" s="70">
        <v>3943</v>
      </c>
      <c r="N220" s="70">
        <v>8652</v>
      </c>
      <c r="O220" s="46"/>
      <c r="P220" s="46"/>
      <c r="Q220" s="70"/>
      <c r="R220" s="70"/>
      <c r="S220" s="70">
        <v>82581</v>
      </c>
      <c r="T220" s="70">
        <v>0</v>
      </c>
      <c r="U220" s="70">
        <f t="shared" si="33"/>
        <v>95176</v>
      </c>
      <c r="V220" s="46">
        <f t="shared" si="39"/>
        <v>0</v>
      </c>
      <c r="W220" s="46">
        <f t="shared" si="40"/>
        <v>95176</v>
      </c>
      <c r="X220" s="70">
        <v>95176</v>
      </c>
      <c r="Y220" s="46">
        <f t="shared" si="41"/>
        <v>0</v>
      </c>
    </row>
    <row r="221" spans="1:25" ht="15.75" hidden="1" thickBot="1" x14ac:dyDescent="0.3">
      <c r="B221" s="43" t="s">
        <v>45</v>
      </c>
      <c r="C221" s="44">
        <f t="shared" si="34"/>
        <v>62</v>
      </c>
      <c r="D221" s="44">
        <v>62</v>
      </c>
      <c r="E221" s="44">
        <f t="shared" si="35"/>
        <v>0</v>
      </c>
      <c r="F221" s="44">
        <v>146</v>
      </c>
      <c r="G221" s="70">
        <f t="shared" si="36"/>
        <v>0</v>
      </c>
      <c r="H221" s="44">
        <f t="shared" si="37"/>
        <v>99</v>
      </c>
      <c r="I221" s="44">
        <v>99</v>
      </c>
      <c r="J221" s="44">
        <f t="shared" si="38"/>
        <v>0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0</v>
      </c>
      <c r="M221" s="70">
        <v>3943</v>
      </c>
      <c r="N221" s="70">
        <v>8709</v>
      </c>
      <c r="O221" s="46"/>
      <c r="P221" s="46"/>
      <c r="Q221" s="70"/>
      <c r="R221" s="70"/>
      <c r="S221" s="70">
        <v>82581</v>
      </c>
      <c r="T221" s="70">
        <v>0</v>
      </c>
      <c r="U221" s="70">
        <f t="shared" si="33"/>
        <v>95233</v>
      </c>
      <c r="V221" s="46">
        <f t="shared" si="39"/>
        <v>0</v>
      </c>
      <c r="W221" s="46">
        <f t="shared" si="40"/>
        <v>95233</v>
      </c>
      <c r="X221" s="70">
        <v>95233</v>
      </c>
      <c r="Y221" s="46">
        <f t="shared" si="41"/>
        <v>0</v>
      </c>
    </row>
    <row r="222" spans="1:25" ht="15.75" hidden="1" thickBot="1" x14ac:dyDescent="0.3">
      <c r="B222" s="83" t="s">
        <v>46</v>
      </c>
      <c r="C222" s="84">
        <f t="shared" si="34"/>
        <v>62</v>
      </c>
      <c r="D222" s="84">
        <v>62</v>
      </c>
      <c r="E222" s="84">
        <f t="shared" si="35"/>
        <v>0</v>
      </c>
      <c r="F222" s="84">
        <v>146</v>
      </c>
      <c r="G222" s="35">
        <f t="shared" si="36"/>
        <v>0</v>
      </c>
      <c r="H222" s="84">
        <f t="shared" si="37"/>
        <v>99</v>
      </c>
      <c r="I222" s="84">
        <v>99</v>
      </c>
      <c r="J222" s="84">
        <f t="shared" ref="J222:J234" si="44">I222-H222</f>
        <v>0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0</v>
      </c>
      <c r="M222" s="35">
        <v>3943</v>
      </c>
      <c r="N222" s="35">
        <v>8721</v>
      </c>
      <c r="O222" s="36"/>
      <c r="P222" s="36"/>
      <c r="Q222" s="35"/>
      <c r="R222" s="35"/>
      <c r="S222" s="35">
        <v>82581</v>
      </c>
      <c r="T222" s="35"/>
      <c r="U222" s="35">
        <f t="shared" si="33"/>
        <v>95245</v>
      </c>
      <c r="V222" s="36">
        <f t="shared" si="39"/>
        <v>0</v>
      </c>
      <c r="W222" s="46">
        <f t="shared" si="40"/>
        <v>95245</v>
      </c>
      <c r="X222" s="73"/>
      <c r="Y222" s="46">
        <f t="shared" si="41"/>
        <v>95245</v>
      </c>
    </row>
    <row r="223" spans="1:25" ht="15.75" hidden="1" thickBot="1" x14ac:dyDescent="0.3">
      <c r="A223">
        <v>2021</v>
      </c>
      <c r="B223" s="43" t="s">
        <v>35</v>
      </c>
      <c r="C223" s="44">
        <f t="shared" si="34"/>
        <v>62</v>
      </c>
      <c r="D223" s="44">
        <v>62</v>
      </c>
      <c r="E223" s="44">
        <f t="shared" si="35"/>
        <v>0</v>
      </c>
      <c r="F223" s="44">
        <v>146</v>
      </c>
      <c r="G223" s="70">
        <f t="shared" ref="G223:G234" si="45">E223*F223</f>
        <v>0</v>
      </c>
      <c r="H223" s="44">
        <f t="shared" si="37"/>
        <v>99</v>
      </c>
      <c r="I223" s="44">
        <v>99</v>
      </c>
      <c r="J223" s="44">
        <f t="shared" si="44"/>
        <v>0</v>
      </c>
      <c r="K223" s="44">
        <f t="shared" ref="K223:K234" si="46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0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47">G223+L223+M223+N223+Q223+R223+S223+T223</f>
        <v>97856</v>
      </c>
      <c r="V223" s="46">
        <f t="shared" si="39"/>
        <v>95245</v>
      </c>
      <c r="W223" s="41">
        <f t="shared" si="40"/>
        <v>193101</v>
      </c>
      <c r="X223" s="152">
        <v>220000</v>
      </c>
      <c r="Y223" s="41">
        <f t="shared" ref="Y223:Y226" si="48">W223-X223</f>
        <v>-26899</v>
      </c>
    </row>
    <row r="224" spans="1:25" ht="15.75" hidden="1" thickBot="1" x14ac:dyDescent="0.3">
      <c r="B224" s="43" t="s">
        <v>36</v>
      </c>
      <c r="C224" s="44">
        <f t="shared" si="34"/>
        <v>62</v>
      </c>
      <c r="D224" s="44">
        <v>62</v>
      </c>
      <c r="E224" s="44">
        <f t="shared" si="35"/>
        <v>0</v>
      </c>
      <c r="F224" s="44">
        <v>146</v>
      </c>
      <c r="G224" s="70">
        <f t="shared" si="45"/>
        <v>0</v>
      </c>
      <c r="H224" s="44">
        <f t="shared" si="37"/>
        <v>99</v>
      </c>
      <c r="I224" s="44">
        <v>99</v>
      </c>
      <c r="J224" s="44">
        <f t="shared" si="44"/>
        <v>0</v>
      </c>
      <c r="K224" s="44">
        <f t="shared" si="46"/>
        <v>593</v>
      </c>
      <c r="L224" s="46">
        <f t="shared" ref="L224:L234" si="49">IF(K224=593,K224*J224,IF(K224=784,80*593+(J224-80)*784,IF(K224=1357,80*593+20*784+(J224-100)*1357,IF(K224=2501,80*593+20*784+100*1357+(J224-200)*2501,))))</f>
        <v>0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47"/>
        <v>97905</v>
      </c>
      <c r="V224" s="46">
        <f t="shared" si="39"/>
        <v>-26899</v>
      </c>
      <c r="W224" s="46">
        <f t="shared" si="40"/>
        <v>71006</v>
      </c>
      <c r="X224" s="73">
        <v>71006</v>
      </c>
      <c r="Y224" s="46">
        <f t="shared" si="48"/>
        <v>0</v>
      </c>
    </row>
    <row r="225" spans="1:25" ht="15.75" hidden="1" thickBot="1" x14ac:dyDescent="0.3">
      <c r="B225" s="43" t="s">
        <v>37</v>
      </c>
      <c r="C225" s="44">
        <f t="shared" si="34"/>
        <v>62</v>
      </c>
      <c r="D225" s="44">
        <v>62</v>
      </c>
      <c r="E225" s="44">
        <f t="shared" si="35"/>
        <v>0</v>
      </c>
      <c r="F225" s="44">
        <v>146</v>
      </c>
      <c r="G225" s="70">
        <f t="shared" si="45"/>
        <v>0</v>
      </c>
      <c r="H225" s="44">
        <f t="shared" si="37"/>
        <v>99</v>
      </c>
      <c r="I225" s="44">
        <v>99</v>
      </c>
      <c r="J225" s="44">
        <f t="shared" si="44"/>
        <v>0</v>
      </c>
      <c r="K225" s="44">
        <f t="shared" si="46"/>
        <v>593</v>
      </c>
      <c r="L225" s="46">
        <f t="shared" si="49"/>
        <v>0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47"/>
        <v>97937</v>
      </c>
      <c r="V225" s="46">
        <f t="shared" si="39"/>
        <v>0</v>
      </c>
      <c r="W225" s="46">
        <f t="shared" si="40"/>
        <v>97937</v>
      </c>
      <c r="X225" s="135">
        <v>100000</v>
      </c>
      <c r="Y225" s="46">
        <f t="shared" si="48"/>
        <v>-2063</v>
      </c>
    </row>
    <row r="226" spans="1:25" ht="15.75" hidden="1" thickBot="1" x14ac:dyDescent="0.3">
      <c r="B226" s="43" t="s">
        <v>38</v>
      </c>
      <c r="C226" s="44">
        <f t="shared" si="34"/>
        <v>62</v>
      </c>
      <c r="D226" s="44">
        <v>62</v>
      </c>
      <c r="E226" s="44">
        <f t="shared" si="35"/>
        <v>0</v>
      </c>
      <c r="F226" s="44">
        <v>146</v>
      </c>
      <c r="G226" s="70">
        <f t="shared" si="45"/>
        <v>0</v>
      </c>
      <c r="H226" s="44">
        <f t="shared" si="37"/>
        <v>99</v>
      </c>
      <c r="I226" s="44">
        <v>99</v>
      </c>
      <c r="J226" s="44">
        <f t="shared" si="44"/>
        <v>0</v>
      </c>
      <c r="K226" s="44">
        <f t="shared" si="46"/>
        <v>593</v>
      </c>
      <c r="L226" s="46">
        <f t="shared" si="49"/>
        <v>0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>
        <v>58988</v>
      </c>
      <c r="U226" s="70">
        <f t="shared" si="47"/>
        <v>156955</v>
      </c>
      <c r="V226" s="46">
        <f t="shared" si="39"/>
        <v>-2063</v>
      </c>
      <c r="W226" s="46">
        <f t="shared" si="40"/>
        <v>154892</v>
      </c>
      <c r="X226" s="135"/>
      <c r="Y226" s="46">
        <f t="shared" si="48"/>
        <v>154892</v>
      </c>
    </row>
    <row r="227" spans="1:25" ht="15.75" hidden="1" thickBot="1" x14ac:dyDescent="0.3">
      <c r="B227" s="43" t="s">
        <v>39</v>
      </c>
      <c r="C227" s="44">
        <f t="shared" si="34"/>
        <v>62</v>
      </c>
      <c r="D227" s="44">
        <v>62</v>
      </c>
      <c r="E227" s="44">
        <f t="shared" si="35"/>
        <v>0</v>
      </c>
      <c r="F227" s="44">
        <v>146</v>
      </c>
      <c r="G227" s="70">
        <f t="shared" si="45"/>
        <v>0</v>
      </c>
      <c r="H227" s="44">
        <f t="shared" si="37"/>
        <v>99</v>
      </c>
      <c r="I227" s="44">
        <v>99</v>
      </c>
      <c r="J227" s="44">
        <f t="shared" si="44"/>
        <v>0</v>
      </c>
      <c r="K227" s="44">
        <f t="shared" si="46"/>
        <v>593</v>
      </c>
      <c r="L227" s="46">
        <f t="shared" si="49"/>
        <v>0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>
        <v>59227</v>
      </c>
      <c r="U227" s="70">
        <f t="shared" si="47"/>
        <v>157230</v>
      </c>
      <c r="V227" s="46">
        <f t="shared" si="39"/>
        <v>154892</v>
      </c>
      <c r="W227" s="46">
        <f t="shared" si="40"/>
        <v>312122</v>
      </c>
      <c r="X227" s="135">
        <v>400000</v>
      </c>
      <c r="Y227" s="46">
        <f t="shared" ref="Y227:Y228" si="50">W227-X227</f>
        <v>-87878</v>
      </c>
    </row>
    <row r="228" spans="1:25" ht="15.75" hidden="1" thickBot="1" x14ac:dyDescent="0.3">
      <c r="B228" s="43" t="s">
        <v>40</v>
      </c>
      <c r="C228" s="44">
        <f t="shared" si="34"/>
        <v>62</v>
      </c>
      <c r="D228" s="44">
        <v>62</v>
      </c>
      <c r="E228" s="44">
        <f t="shared" si="35"/>
        <v>0</v>
      </c>
      <c r="F228" s="44">
        <v>146</v>
      </c>
      <c r="G228" s="70">
        <f t="shared" si="45"/>
        <v>0</v>
      </c>
      <c r="H228" s="44">
        <f t="shared" si="37"/>
        <v>99</v>
      </c>
      <c r="I228" s="44">
        <v>99</v>
      </c>
      <c r="J228" s="44">
        <f t="shared" si="44"/>
        <v>0</v>
      </c>
      <c r="K228" s="44">
        <f t="shared" si="46"/>
        <v>593</v>
      </c>
      <c r="L228" s="46">
        <f t="shared" si="49"/>
        <v>0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47"/>
        <v>98032</v>
      </c>
      <c r="V228" s="46">
        <f t="shared" si="39"/>
        <v>-87878</v>
      </c>
      <c r="W228" s="46">
        <f t="shared" si="40"/>
        <v>10154</v>
      </c>
      <c r="X228" s="135"/>
      <c r="Y228" s="46">
        <f t="shared" si="50"/>
        <v>10154</v>
      </c>
    </row>
    <row r="229" spans="1:25" ht="15.75" hidden="1" thickBot="1" x14ac:dyDescent="0.3">
      <c r="B229" s="43" t="s">
        <v>41</v>
      </c>
      <c r="C229" s="44">
        <f t="shared" si="34"/>
        <v>62</v>
      </c>
      <c r="D229" s="44">
        <v>62</v>
      </c>
      <c r="E229" s="44">
        <f t="shared" si="35"/>
        <v>0</v>
      </c>
      <c r="F229" s="44">
        <v>146</v>
      </c>
      <c r="G229" s="70">
        <f t="shared" si="45"/>
        <v>0</v>
      </c>
      <c r="H229" s="44">
        <f t="shared" si="37"/>
        <v>99</v>
      </c>
      <c r="I229" s="44">
        <v>99</v>
      </c>
      <c r="J229" s="44">
        <f t="shared" si="44"/>
        <v>0</v>
      </c>
      <c r="K229" s="44">
        <f t="shared" si="46"/>
        <v>593</v>
      </c>
      <c r="L229" s="46">
        <f t="shared" si="49"/>
        <v>0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47"/>
        <v>98046</v>
      </c>
      <c r="V229" s="46">
        <f t="shared" si="39"/>
        <v>10154</v>
      </c>
      <c r="W229" s="46">
        <f t="shared" si="40"/>
        <v>108200</v>
      </c>
      <c r="X229" s="135">
        <v>230000</v>
      </c>
      <c r="Y229" s="46">
        <f t="shared" ref="Y229:Y230" si="51">W229-X229</f>
        <v>-121800</v>
      </c>
    </row>
    <row r="230" spans="1:25" ht="15.75" hidden="1" thickBot="1" x14ac:dyDescent="0.3">
      <c r="B230" s="43" t="s">
        <v>42</v>
      </c>
      <c r="C230" s="44">
        <f t="shared" si="34"/>
        <v>62</v>
      </c>
      <c r="D230" s="44">
        <v>64</v>
      </c>
      <c r="E230" s="44">
        <f t="shared" si="35"/>
        <v>2</v>
      </c>
      <c r="F230" s="44">
        <v>146</v>
      </c>
      <c r="G230" s="70">
        <f t="shared" si="45"/>
        <v>292</v>
      </c>
      <c r="H230" s="44">
        <f t="shared" si="37"/>
        <v>99</v>
      </c>
      <c r="I230" s="44">
        <v>99</v>
      </c>
      <c r="J230" s="44">
        <f t="shared" si="44"/>
        <v>0</v>
      </c>
      <c r="K230" s="44">
        <f t="shared" si="46"/>
        <v>593</v>
      </c>
      <c r="L230" s="46">
        <f t="shared" si="49"/>
        <v>0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47"/>
        <v>98392</v>
      </c>
      <c r="V230" s="46">
        <f t="shared" si="39"/>
        <v>-121800</v>
      </c>
      <c r="W230" s="46">
        <f t="shared" si="40"/>
        <v>-23408</v>
      </c>
      <c r="X230" s="135"/>
      <c r="Y230" s="46">
        <f t="shared" si="51"/>
        <v>-23408</v>
      </c>
    </row>
    <row r="231" spans="1:25" ht="15.75" hidden="1" thickBot="1" x14ac:dyDescent="0.3">
      <c r="B231" s="43" t="s">
        <v>43</v>
      </c>
      <c r="C231" s="44">
        <f t="shared" si="34"/>
        <v>64</v>
      </c>
      <c r="D231" s="44">
        <v>66</v>
      </c>
      <c r="E231" s="44">
        <f t="shared" si="35"/>
        <v>2</v>
      </c>
      <c r="F231" s="44">
        <v>146</v>
      </c>
      <c r="G231" s="70">
        <f t="shared" si="45"/>
        <v>292</v>
      </c>
      <c r="H231" s="44">
        <f t="shared" si="37"/>
        <v>99</v>
      </c>
      <c r="I231" s="44">
        <v>99</v>
      </c>
      <c r="J231" s="44">
        <f t="shared" si="44"/>
        <v>0</v>
      </c>
      <c r="K231" s="44">
        <f t="shared" si="46"/>
        <v>593</v>
      </c>
      <c r="L231" s="46">
        <f t="shared" si="49"/>
        <v>0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47"/>
        <v>98678</v>
      </c>
      <c r="V231" s="46">
        <f t="shared" si="39"/>
        <v>-23408</v>
      </c>
      <c r="W231" s="46">
        <f t="shared" si="40"/>
        <v>75270</v>
      </c>
      <c r="X231" s="135"/>
      <c r="Y231" s="46">
        <f t="shared" ref="Y231:Y233" si="52">W231-X231</f>
        <v>75270</v>
      </c>
    </row>
    <row r="232" spans="1:25" ht="15.75" hidden="1" thickBot="1" x14ac:dyDescent="0.3">
      <c r="B232" s="43" t="s">
        <v>44</v>
      </c>
      <c r="C232" s="44">
        <f t="shared" si="34"/>
        <v>66</v>
      </c>
      <c r="D232" s="44">
        <v>67</v>
      </c>
      <c r="E232" s="44">
        <f t="shared" si="35"/>
        <v>1</v>
      </c>
      <c r="F232" s="44">
        <v>146</v>
      </c>
      <c r="G232" s="70">
        <f t="shared" si="45"/>
        <v>146</v>
      </c>
      <c r="H232" s="44">
        <f t="shared" si="37"/>
        <v>99</v>
      </c>
      <c r="I232" s="44">
        <v>99</v>
      </c>
      <c r="J232" s="44">
        <f t="shared" si="44"/>
        <v>0</v>
      </c>
      <c r="K232" s="44">
        <f t="shared" si="46"/>
        <v>593</v>
      </c>
      <c r="L232" s="46">
        <f t="shared" si="49"/>
        <v>0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47"/>
        <v>98379</v>
      </c>
      <c r="V232" s="46">
        <f t="shared" si="39"/>
        <v>75270</v>
      </c>
      <c r="W232" s="46">
        <f t="shared" si="40"/>
        <v>173649</v>
      </c>
      <c r="X232" s="70">
        <v>180000</v>
      </c>
      <c r="Y232" s="46">
        <f t="shared" si="52"/>
        <v>-6351</v>
      </c>
    </row>
    <row r="233" spans="1:25" ht="15.75" hidden="1" thickBot="1" x14ac:dyDescent="0.3">
      <c r="B233" s="43" t="s">
        <v>45</v>
      </c>
      <c r="C233" s="44">
        <f t="shared" si="34"/>
        <v>67</v>
      </c>
      <c r="D233" s="44">
        <v>69</v>
      </c>
      <c r="E233" s="44">
        <f t="shared" si="35"/>
        <v>2</v>
      </c>
      <c r="F233" s="44">
        <v>146</v>
      </c>
      <c r="G233" s="70">
        <f t="shared" si="45"/>
        <v>292</v>
      </c>
      <c r="H233" s="44">
        <f t="shared" si="37"/>
        <v>99</v>
      </c>
      <c r="I233" s="44">
        <v>99</v>
      </c>
      <c r="J233" s="44">
        <f t="shared" si="44"/>
        <v>0</v>
      </c>
      <c r="K233" s="44">
        <f t="shared" si="46"/>
        <v>593</v>
      </c>
      <c r="L233" s="46">
        <f t="shared" si="49"/>
        <v>0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151"/>
      <c r="U233" s="70">
        <f t="shared" si="47"/>
        <v>98640</v>
      </c>
      <c r="V233" s="46">
        <f t="shared" si="39"/>
        <v>-6351</v>
      </c>
      <c r="W233" s="46">
        <f t="shared" si="40"/>
        <v>92289</v>
      </c>
      <c r="X233" s="135"/>
      <c r="Y233" s="46">
        <f t="shared" si="52"/>
        <v>92289</v>
      </c>
    </row>
    <row r="234" spans="1:25" ht="15.75" hidden="1" thickBot="1" x14ac:dyDescent="0.3">
      <c r="B234" s="83" t="s">
        <v>46</v>
      </c>
      <c r="C234" s="84">
        <f t="shared" si="34"/>
        <v>69</v>
      </c>
      <c r="D234" s="84">
        <v>70</v>
      </c>
      <c r="E234" s="84">
        <f t="shared" si="35"/>
        <v>1</v>
      </c>
      <c r="F234" s="84">
        <v>146</v>
      </c>
      <c r="G234" s="35">
        <f t="shared" si="45"/>
        <v>146</v>
      </c>
      <c r="H234" s="84">
        <f t="shared" si="37"/>
        <v>99</v>
      </c>
      <c r="I234" s="84">
        <v>99</v>
      </c>
      <c r="J234" s="84">
        <f t="shared" si="44"/>
        <v>0</v>
      </c>
      <c r="K234" s="84">
        <f t="shared" si="46"/>
        <v>593</v>
      </c>
      <c r="L234" s="36">
        <f t="shared" si="49"/>
        <v>0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194"/>
      <c r="U234" s="35">
        <f t="shared" si="47"/>
        <v>98563</v>
      </c>
      <c r="V234" s="36">
        <f t="shared" si="39"/>
        <v>92289</v>
      </c>
      <c r="W234" s="36">
        <f t="shared" si="40"/>
        <v>190852</v>
      </c>
      <c r="X234" s="131">
        <v>250000</v>
      </c>
      <c r="Y234" s="36">
        <f t="shared" ref="Y234:Y242" si="53">W234-X234</f>
        <v>-59148</v>
      </c>
    </row>
    <row r="235" spans="1:25" ht="15.75" hidden="1" thickBot="1" x14ac:dyDescent="0.3">
      <c r="A235">
        <v>2022</v>
      </c>
      <c r="B235" s="43" t="s">
        <v>35</v>
      </c>
      <c r="C235" s="44">
        <f t="shared" ref="C235:C246" si="54">D234</f>
        <v>70</v>
      </c>
      <c r="D235" s="44">
        <v>71</v>
      </c>
      <c r="E235" s="44">
        <f t="shared" ref="E235:E246" si="55">D235-C235</f>
        <v>1</v>
      </c>
      <c r="F235" s="44">
        <v>146</v>
      </c>
      <c r="G235" s="70">
        <f t="shared" ref="G235:G246" si="56">E235*F235</f>
        <v>146</v>
      </c>
      <c r="H235" s="44">
        <f t="shared" ref="H235:H246" si="57">I234</f>
        <v>99</v>
      </c>
      <c r="I235" s="44">
        <v>99</v>
      </c>
      <c r="J235" s="44">
        <f>I235-H235</f>
        <v>0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0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47"/>
        <v>105045</v>
      </c>
      <c r="V235" s="46">
        <f t="shared" ref="V235:V246" si="58">Y234</f>
        <v>-59148</v>
      </c>
      <c r="W235" s="46">
        <f t="shared" ref="W235:W246" si="59">U235+V235</f>
        <v>45897</v>
      </c>
      <c r="X235" s="135">
        <v>82000</v>
      </c>
      <c r="Y235" s="46">
        <f t="shared" si="53"/>
        <v>-36103</v>
      </c>
    </row>
    <row r="236" spans="1:25" ht="15.75" hidden="1" thickBot="1" x14ac:dyDescent="0.3">
      <c r="B236" s="43" t="s">
        <v>36</v>
      </c>
      <c r="C236" s="44">
        <f t="shared" si="54"/>
        <v>71</v>
      </c>
      <c r="D236" s="44">
        <v>73</v>
      </c>
      <c r="E236" s="44">
        <f t="shared" si="55"/>
        <v>2</v>
      </c>
      <c r="F236" s="44">
        <v>146</v>
      </c>
      <c r="G236" s="70">
        <f t="shared" si="56"/>
        <v>292</v>
      </c>
      <c r="H236" s="44">
        <f t="shared" si="57"/>
        <v>99</v>
      </c>
      <c r="I236" s="44">
        <v>99</v>
      </c>
      <c r="J236" s="44">
        <f t="shared" ref="J236:J246" si="60">I236-H236</f>
        <v>0</v>
      </c>
      <c r="K236" s="44">
        <f t="shared" ref="K236:K243" si="61">IF(J236&lt;=80,636,IF(AND(J236&gt;=81,J236&lt;=100),840,IF(AND(J236&gt;=101,J236&lt;=200),1455,IF(J236&gt;=201,2681,))))</f>
        <v>636</v>
      </c>
      <c r="L236" s="46">
        <f t="shared" ref="L236:L242" si="62">IF(K236=636,K236*J236,IF(K236=840,80*636+(J236-80)*840,IF(K236=1455,80*636+20*840+(J236-100)*1455,IF(K236=2501,80*636+20*840+100*1455+(J236-200)*2681,))))</f>
        <v>0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47"/>
        <v>122952</v>
      </c>
      <c r="V236" s="46">
        <f t="shared" si="58"/>
        <v>-36103</v>
      </c>
      <c r="W236" s="46">
        <f t="shared" si="59"/>
        <v>86849</v>
      </c>
      <c r="X236" s="70">
        <v>100000</v>
      </c>
      <c r="Y236" s="46">
        <f t="shared" si="53"/>
        <v>-13151</v>
      </c>
    </row>
    <row r="237" spans="1:25" ht="15.75" hidden="1" thickBot="1" x14ac:dyDescent="0.3">
      <c r="B237" s="43" t="s">
        <v>37</v>
      </c>
      <c r="C237" s="44">
        <f t="shared" si="54"/>
        <v>73</v>
      </c>
      <c r="D237" s="44">
        <v>74</v>
      </c>
      <c r="E237" s="44">
        <f t="shared" si="55"/>
        <v>1</v>
      </c>
      <c r="F237" s="44">
        <v>146</v>
      </c>
      <c r="G237" s="70">
        <f t="shared" si="56"/>
        <v>146</v>
      </c>
      <c r="H237" s="44">
        <f t="shared" si="57"/>
        <v>99</v>
      </c>
      <c r="I237" s="44">
        <v>99</v>
      </c>
      <c r="J237" s="44">
        <f t="shared" si="60"/>
        <v>0</v>
      </c>
      <c r="K237" s="44">
        <f t="shared" si="61"/>
        <v>636</v>
      </c>
      <c r="L237" s="46">
        <f t="shared" si="62"/>
        <v>0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47"/>
        <v>105199</v>
      </c>
      <c r="V237" s="46">
        <f t="shared" si="58"/>
        <v>-13151</v>
      </c>
      <c r="W237" s="46">
        <f t="shared" si="59"/>
        <v>92048</v>
      </c>
      <c r="X237" s="135">
        <v>100000</v>
      </c>
      <c r="Y237" s="46">
        <f t="shared" si="53"/>
        <v>-7952</v>
      </c>
    </row>
    <row r="238" spans="1:25" ht="15.75" hidden="1" thickBot="1" x14ac:dyDescent="0.3">
      <c r="B238" s="43" t="s">
        <v>38</v>
      </c>
      <c r="C238" s="44">
        <f t="shared" si="54"/>
        <v>74</v>
      </c>
      <c r="D238" s="44">
        <v>76</v>
      </c>
      <c r="E238" s="44">
        <f t="shared" si="55"/>
        <v>2</v>
      </c>
      <c r="F238" s="44">
        <v>146</v>
      </c>
      <c r="G238" s="70">
        <f t="shared" si="56"/>
        <v>292</v>
      </c>
      <c r="H238" s="44">
        <f t="shared" si="57"/>
        <v>99</v>
      </c>
      <c r="I238" s="44">
        <v>99</v>
      </c>
      <c r="J238" s="44">
        <f t="shared" si="60"/>
        <v>0</v>
      </c>
      <c r="K238" s="44">
        <f t="shared" si="61"/>
        <v>636</v>
      </c>
      <c r="L238" s="46">
        <f t="shared" si="62"/>
        <v>0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47"/>
        <v>105480</v>
      </c>
      <c r="V238" s="46">
        <f t="shared" si="58"/>
        <v>-7952</v>
      </c>
      <c r="W238" s="46">
        <f t="shared" si="59"/>
        <v>97528</v>
      </c>
      <c r="X238" s="135"/>
      <c r="Y238" s="46">
        <f t="shared" si="53"/>
        <v>97528</v>
      </c>
    </row>
    <row r="239" spans="1:25" ht="15.75" hidden="1" thickBot="1" x14ac:dyDescent="0.3">
      <c r="B239" s="43" t="s">
        <v>39</v>
      </c>
      <c r="C239" s="44">
        <f t="shared" si="54"/>
        <v>76</v>
      </c>
      <c r="D239" s="44">
        <v>77</v>
      </c>
      <c r="E239" s="44">
        <f t="shared" si="55"/>
        <v>1</v>
      </c>
      <c r="F239" s="44">
        <v>146</v>
      </c>
      <c r="G239" s="70">
        <f t="shared" si="56"/>
        <v>146</v>
      </c>
      <c r="H239" s="44">
        <f t="shared" si="57"/>
        <v>99</v>
      </c>
      <c r="I239" s="44">
        <v>99</v>
      </c>
      <c r="J239" s="44">
        <f t="shared" si="60"/>
        <v>0</v>
      </c>
      <c r="K239" s="44">
        <f t="shared" si="61"/>
        <v>636</v>
      </c>
      <c r="L239" s="46">
        <f t="shared" si="62"/>
        <v>0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47"/>
        <v>105485</v>
      </c>
      <c r="V239" s="46">
        <f t="shared" si="58"/>
        <v>97528</v>
      </c>
      <c r="W239" s="46">
        <f t="shared" si="59"/>
        <v>203013</v>
      </c>
      <c r="X239" s="135">
        <v>305000</v>
      </c>
      <c r="Y239" s="46">
        <f t="shared" si="53"/>
        <v>-101987</v>
      </c>
    </row>
    <row r="240" spans="1:25" ht="15.75" hidden="1" thickBot="1" x14ac:dyDescent="0.3">
      <c r="B240" s="43" t="s">
        <v>40</v>
      </c>
      <c r="C240" s="44">
        <f t="shared" si="54"/>
        <v>77</v>
      </c>
      <c r="D240" s="44">
        <v>79</v>
      </c>
      <c r="E240" s="44">
        <f t="shared" si="55"/>
        <v>2</v>
      </c>
      <c r="F240" s="44">
        <v>146</v>
      </c>
      <c r="G240" s="70">
        <f t="shared" si="56"/>
        <v>292</v>
      </c>
      <c r="H240" s="44">
        <f t="shared" si="57"/>
        <v>99</v>
      </c>
      <c r="I240" s="44">
        <v>99</v>
      </c>
      <c r="J240" s="44">
        <f t="shared" si="60"/>
        <v>0</v>
      </c>
      <c r="K240" s="44">
        <f t="shared" si="61"/>
        <v>636</v>
      </c>
      <c r="L240" s="46">
        <f t="shared" si="62"/>
        <v>0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>
        <v>66174</v>
      </c>
      <c r="U240" s="70">
        <f t="shared" si="47"/>
        <v>171927</v>
      </c>
      <c r="V240" s="46">
        <f t="shared" si="58"/>
        <v>-101987</v>
      </c>
      <c r="W240" s="46">
        <f t="shared" si="59"/>
        <v>69940</v>
      </c>
      <c r="X240" s="135"/>
      <c r="Y240" s="46">
        <f t="shared" si="53"/>
        <v>69940</v>
      </c>
    </row>
    <row r="241" spans="1:25" ht="15.75" hidden="1" thickBot="1" x14ac:dyDescent="0.3">
      <c r="B241" s="43" t="s">
        <v>41</v>
      </c>
      <c r="C241" s="44">
        <f t="shared" si="54"/>
        <v>79</v>
      </c>
      <c r="D241" s="44">
        <v>81</v>
      </c>
      <c r="E241" s="44">
        <f t="shared" si="55"/>
        <v>2</v>
      </c>
      <c r="F241" s="44">
        <v>146</v>
      </c>
      <c r="G241" s="70">
        <f t="shared" si="56"/>
        <v>292</v>
      </c>
      <c r="H241" s="44">
        <f t="shared" si="57"/>
        <v>99</v>
      </c>
      <c r="I241" s="44">
        <v>99</v>
      </c>
      <c r="J241" s="44">
        <f t="shared" si="60"/>
        <v>0</v>
      </c>
      <c r="K241" s="44">
        <f t="shared" si="61"/>
        <v>636</v>
      </c>
      <c r="L241" s="46">
        <f t="shared" si="62"/>
        <v>0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>
        <v>66835</v>
      </c>
      <c r="U241" s="70">
        <f t="shared" si="47"/>
        <v>172687</v>
      </c>
      <c r="V241" s="46">
        <f t="shared" si="58"/>
        <v>69940</v>
      </c>
      <c r="W241" s="46">
        <f t="shared" si="59"/>
        <v>242627</v>
      </c>
      <c r="X241" s="135"/>
      <c r="Y241" s="46">
        <f t="shared" si="53"/>
        <v>242627</v>
      </c>
    </row>
    <row r="242" spans="1:25" ht="15.75" hidden="1" thickBot="1" x14ac:dyDescent="0.3">
      <c r="B242" s="43" t="s">
        <v>42</v>
      </c>
      <c r="C242" s="44">
        <f t="shared" si="54"/>
        <v>81</v>
      </c>
      <c r="D242" s="44">
        <v>83</v>
      </c>
      <c r="E242" s="44">
        <f t="shared" si="55"/>
        <v>2</v>
      </c>
      <c r="F242" s="44">
        <v>146</v>
      </c>
      <c r="G242" s="70">
        <f t="shared" si="56"/>
        <v>292</v>
      </c>
      <c r="H242" s="44">
        <f t="shared" si="57"/>
        <v>99</v>
      </c>
      <c r="I242" s="44">
        <v>99</v>
      </c>
      <c r="J242" s="44">
        <f t="shared" si="60"/>
        <v>0</v>
      </c>
      <c r="K242" s="44">
        <f t="shared" si="61"/>
        <v>636</v>
      </c>
      <c r="L242" s="46">
        <f t="shared" si="62"/>
        <v>0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47"/>
        <v>105978</v>
      </c>
      <c r="V242" s="46">
        <f t="shared" si="58"/>
        <v>242627</v>
      </c>
      <c r="W242" s="46">
        <f t="shared" si="59"/>
        <v>348605</v>
      </c>
      <c r="X242" s="135">
        <v>150000</v>
      </c>
      <c r="Y242" s="46">
        <f t="shared" si="53"/>
        <v>198605</v>
      </c>
    </row>
    <row r="243" spans="1:25" ht="15.75" hidden="1" thickBot="1" x14ac:dyDescent="0.3">
      <c r="B243" s="43" t="s">
        <v>43</v>
      </c>
      <c r="C243" s="44">
        <f t="shared" si="54"/>
        <v>83</v>
      </c>
      <c r="D243" s="44">
        <v>85</v>
      </c>
      <c r="E243" s="44">
        <f t="shared" si="55"/>
        <v>2</v>
      </c>
      <c r="F243" s="44">
        <v>146</v>
      </c>
      <c r="G243" s="70">
        <f t="shared" si="56"/>
        <v>292</v>
      </c>
      <c r="H243" s="44">
        <f t="shared" si="57"/>
        <v>99</v>
      </c>
      <c r="I243" s="44">
        <v>99</v>
      </c>
      <c r="J243" s="44">
        <f t="shared" si="60"/>
        <v>0</v>
      </c>
      <c r="K243" s="44">
        <f t="shared" si="61"/>
        <v>636</v>
      </c>
      <c r="L243" s="46">
        <f>IF(K243=636,K243*J243,IF(K243=840,80*636+(J243-80)*840,IF(K243=1455,80*636+20*840+(J243-100)*1455,IF(K243=2681,80*636+20*840+100*1455+(J243-200)*2681,))))</f>
        <v>0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220"/>
      <c r="U243" s="70">
        <f t="shared" si="47"/>
        <v>106104</v>
      </c>
      <c r="V243" s="46">
        <f t="shared" si="58"/>
        <v>198605</v>
      </c>
      <c r="W243" s="46">
        <f t="shared" si="59"/>
        <v>304709</v>
      </c>
      <c r="X243" s="135"/>
      <c r="Y243" s="46">
        <f t="shared" ref="Y243" si="63">W243-X243</f>
        <v>304709</v>
      </c>
    </row>
    <row r="244" spans="1:25" ht="15.75" hidden="1" thickBot="1" x14ac:dyDescent="0.3">
      <c r="B244" s="43" t="s">
        <v>44</v>
      </c>
      <c r="C244" s="44">
        <f t="shared" si="54"/>
        <v>85</v>
      </c>
      <c r="D244" s="44">
        <v>86</v>
      </c>
      <c r="E244" s="44">
        <f t="shared" si="55"/>
        <v>1</v>
      </c>
      <c r="F244" s="44">
        <v>146</v>
      </c>
      <c r="G244" s="70">
        <f t="shared" si="56"/>
        <v>146</v>
      </c>
      <c r="H244" s="44">
        <f t="shared" si="57"/>
        <v>99</v>
      </c>
      <c r="I244" s="44">
        <v>99</v>
      </c>
      <c r="J244" s="44">
        <f t="shared" si="60"/>
        <v>0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0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220"/>
      <c r="U244" s="70">
        <f t="shared" si="47"/>
        <v>106061</v>
      </c>
      <c r="V244" s="46">
        <f t="shared" si="58"/>
        <v>304709</v>
      </c>
      <c r="W244" s="46">
        <f t="shared" si="59"/>
        <v>410770</v>
      </c>
      <c r="X244" s="135"/>
      <c r="Y244" s="46">
        <f t="shared" ref="Y244" si="64">W244-X244</f>
        <v>410770</v>
      </c>
    </row>
    <row r="245" spans="1:25" ht="15.75" hidden="1" thickBot="1" x14ac:dyDescent="0.3">
      <c r="B245" s="43" t="s">
        <v>45</v>
      </c>
      <c r="C245" s="44">
        <f t="shared" si="54"/>
        <v>86</v>
      </c>
      <c r="D245" s="44">
        <v>88</v>
      </c>
      <c r="E245" s="44">
        <f t="shared" si="55"/>
        <v>2</v>
      </c>
      <c r="F245" s="44">
        <v>146</v>
      </c>
      <c r="G245" s="70">
        <f t="shared" si="56"/>
        <v>292</v>
      </c>
      <c r="H245" s="44">
        <f t="shared" si="57"/>
        <v>99</v>
      </c>
      <c r="I245" s="44">
        <v>99</v>
      </c>
      <c r="J245" s="44">
        <f t="shared" si="60"/>
        <v>0</v>
      </c>
      <c r="K245" s="44">
        <f>IF(J245&lt;=40,636,IF(AND(J245&gt;=41,J245&lt;=80),840,IF(AND(J245&gt;=81,J245&lt;=100),1455,IF(J245&gt;=101,2681,))))</f>
        <v>636</v>
      </c>
      <c r="L245" s="46">
        <f>IF(K245=636,K245*J245,IF(K245=840,40*636+(J245-40)*840,IF(K245=1455,40*636+40*840+(J245-80)*1455,IF(K245=2681,40*636+40*840+20*1455+(J245-100)*2681,))))</f>
        <v>0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220"/>
      <c r="U245" s="70">
        <f t="shared" si="47"/>
        <v>106271</v>
      </c>
      <c r="V245" s="46">
        <f t="shared" si="58"/>
        <v>410770</v>
      </c>
      <c r="W245" s="46">
        <f t="shared" si="59"/>
        <v>517041</v>
      </c>
      <c r="X245" s="135"/>
      <c r="Y245" s="46">
        <f t="shared" ref="Y245" si="65">W245-X245</f>
        <v>517041</v>
      </c>
    </row>
    <row r="246" spans="1:25" ht="15.75" hidden="1" thickBot="1" x14ac:dyDescent="0.3">
      <c r="B246" s="83" t="s">
        <v>46</v>
      </c>
      <c r="C246" s="84">
        <f t="shared" si="54"/>
        <v>88</v>
      </c>
      <c r="D246" s="84">
        <v>89</v>
      </c>
      <c r="E246" s="84">
        <f t="shared" si="55"/>
        <v>1</v>
      </c>
      <c r="F246" s="84">
        <v>146</v>
      </c>
      <c r="G246" s="35">
        <f t="shared" si="56"/>
        <v>146</v>
      </c>
      <c r="H246" s="84">
        <f t="shared" si="57"/>
        <v>99</v>
      </c>
      <c r="I246" s="84">
        <v>99</v>
      </c>
      <c r="J246" s="84">
        <f t="shared" si="60"/>
        <v>0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0</v>
      </c>
      <c r="M246" s="35">
        <v>4353</v>
      </c>
      <c r="N246" s="35">
        <v>10533</v>
      </c>
      <c r="O246" s="35"/>
      <c r="P246" s="35"/>
      <c r="Q246" s="35"/>
      <c r="R246" s="35"/>
      <c r="S246" s="70">
        <v>91182</v>
      </c>
      <c r="T246" s="220"/>
      <c r="U246" s="70">
        <f t="shared" si="47"/>
        <v>106214</v>
      </c>
      <c r="V246" s="36">
        <f t="shared" si="58"/>
        <v>517041</v>
      </c>
      <c r="W246" s="36">
        <f t="shared" si="59"/>
        <v>623255</v>
      </c>
      <c r="X246" s="131"/>
      <c r="Y246" s="36">
        <f t="shared" ref="Y246:Y247" si="66">W246-X246</f>
        <v>623255</v>
      </c>
    </row>
    <row r="247" spans="1:25" x14ac:dyDescent="0.25">
      <c r="A247">
        <v>2023</v>
      </c>
      <c r="B247" s="43" t="s">
        <v>35</v>
      </c>
      <c r="C247" s="44">
        <f t="shared" ref="C247:C270" si="67">D246</f>
        <v>89</v>
      </c>
      <c r="D247" s="44">
        <v>91</v>
      </c>
      <c r="E247" s="44">
        <f t="shared" ref="E247:E270" si="68">D247-C247</f>
        <v>2</v>
      </c>
      <c r="F247" s="44">
        <v>165</v>
      </c>
      <c r="G247" s="70">
        <f t="shared" ref="G247:G270" si="69">E247*F247</f>
        <v>330</v>
      </c>
      <c r="H247" s="44">
        <f t="shared" ref="H247:H270" si="70">I246</f>
        <v>99</v>
      </c>
      <c r="I247" s="44">
        <v>99</v>
      </c>
      <c r="J247" s="44">
        <f t="shared" ref="J247:J270" si="71">I247-H247</f>
        <v>0</v>
      </c>
      <c r="K247" s="44">
        <f>IF(J247&lt;=40,717,IF(AND(J247&gt;=41,J247&lt;=80),948,IF(AND(J247&gt;=81,J247&lt;=100),1641,IF(J247&gt;=101,3024,))))</f>
        <v>717</v>
      </c>
      <c r="L247" s="46">
        <f>IF(K247=717,K247*J247,IF(K247=948,40*717+(J247-40)*948,IF(K247=1641,40*717+40*948+(J247-80)*1641,IF(K247=3024,40*717+40*948+20*1641+(J247-100)*3024,))))</f>
        <v>0</v>
      </c>
      <c r="M247" s="70">
        <v>4910</v>
      </c>
      <c r="N247" s="70">
        <v>10586</v>
      </c>
      <c r="O247" s="70"/>
      <c r="P247" s="70"/>
      <c r="Q247" s="70"/>
      <c r="R247" s="70"/>
      <c r="S247" s="69">
        <v>122853</v>
      </c>
      <c r="T247" s="221"/>
      <c r="U247" s="69">
        <f t="shared" si="47"/>
        <v>138679</v>
      </c>
      <c r="V247" s="46">
        <f t="shared" ref="V247:V270" si="72">Y246</f>
        <v>623255</v>
      </c>
      <c r="W247" s="46">
        <f t="shared" ref="W247:W270" si="73">U247+V247</f>
        <v>761934</v>
      </c>
      <c r="X247" s="135"/>
      <c r="Y247" s="46">
        <f t="shared" si="66"/>
        <v>761934</v>
      </c>
    </row>
    <row r="248" spans="1:25" x14ac:dyDescent="0.25">
      <c r="B248" s="43" t="s">
        <v>36</v>
      </c>
      <c r="C248" s="44">
        <f t="shared" si="67"/>
        <v>91</v>
      </c>
      <c r="D248" s="44">
        <v>92</v>
      </c>
      <c r="E248" s="44">
        <f t="shared" si="68"/>
        <v>1</v>
      </c>
      <c r="F248" s="44">
        <v>165</v>
      </c>
      <c r="G248" s="70">
        <f t="shared" si="69"/>
        <v>165</v>
      </c>
      <c r="H248" s="44">
        <f t="shared" si="70"/>
        <v>99</v>
      </c>
      <c r="I248" s="44">
        <v>99</v>
      </c>
      <c r="J248" s="44">
        <f t="shared" si="71"/>
        <v>0</v>
      </c>
      <c r="K248" s="44">
        <f t="shared" ref="K248:K258" si="74">IF(J248&lt;=40,717,IF(AND(J248&gt;=41,J248&lt;=80),948,IF(AND(J248&gt;=81,J248&lt;=100),1641,IF(J248&gt;=101,3024,))))</f>
        <v>717</v>
      </c>
      <c r="L248" s="46">
        <f t="shared" ref="L248:L258" si="75">IF(K248=717,K248*J248,IF(K248=948,40*717+(J248-40)*948,IF(K248=1641,40*717+40*948+(J248-80)*1641,IF(K248=3024,40*717+40*948+20*1641+(J248-100)*3024,))))</f>
        <v>0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220"/>
      <c r="U248" s="70">
        <f t="shared" si="47"/>
        <v>138581</v>
      </c>
      <c r="V248" s="46">
        <f t="shared" si="72"/>
        <v>761934</v>
      </c>
      <c r="W248" s="46">
        <f t="shared" si="73"/>
        <v>900515</v>
      </c>
      <c r="X248" s="135"/>
      <c r="Y248" s="46">
        <f t="shared" ref="Y248:Y250" si="76">W248-X248</f>
        <v>900515</v>
      </c>
    </row>
    <row r="249" spans="1:25" x14ac:dyDescent="0.25">
      <c r="B249" s="43" t="s">
        <v>37</v>
      </c>
      <c r="C249" s="44">
        <f t="shared" si="67"/>
        <v>92</v>
      </c>
      <c r="D249" s="44">
        <v>94</v>
      </c>
      <c r="E249" s="44">
        <f t="shared" si="68"/>
        <v>2</v>
      </c>
      <c r="F249" s="44">
        <v>165</v>
      </c>
      <c r="G249" s="70">
        <f t="shared" si="69"/>
        <v>330</v>
      </c>
      <c r="H249" s="44">
        <f t="shared" si="70"/>
        <v>99</v>
      </c>
      <c r="I249" s="44">
        <v>99</v>
      </c>
      <c r="J249" s="44">
        <f t="shared" si="71"/>
        <v>0</v>
      </c>
      <c r="K249" s="44">
        <f t="shared" si="74"/>
        <v>717</v>
      </c>
      <c r="L249" s="46">
        <f t="shared" si="75"/>
        <v>0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220"/>
      <c r="U249" s="70">
        <f t="shared" si="47"/>
        <v>138766</v>
      </c>
      <c r="V249" s="46">
        <f t="shared" si="72"/>
        <v>900515</v>
      </c>
      <c r="W249" s="46">
        <f t="shared" si="73"/>
        <v>1039281</v>
      </c>
      <c r="X249" s="135"/>
      <c r="Y249" s="46">
        <f t="shared" si="76"/>
        <v>1039281</v>
      </c>
    </row>
    <row r="250" spans="1:25" x14ac:dyDescent="0.25">
      <c r="B250" s="43" t="s">
        <v>38</v>
      </c>
      <c r="C250" s="44">
        <f t="shared" si="67"/>
        <v>94</v>
      </c>
      <c r="D250" s="44">
        <v>96</v>
      </c>
      <c r="E250" s="44">
        <f t="shared" si="68"/>
        <v>2</v>
      </c>
      <c r="F250" s="44">
        <v>165</v>
      </c>
      <c r="G250" s="70">
        <f t="shared" si="69"/>
        <v>330</v>
      </c>
      <c r="H250" s="44">
        <f t="shared" si="70"/>
        <v>99</v>
      </c>
      <c r="I250" s="44">
        <v>99</v>
      </c>
      <c r="J250" s="44">
        <f t="shared" si="71"/>
        <v>0</v>
      </c>
      <c r="K250" s="44">
        <f t="shared" si="74"/>
        <v>717</v>
      </c>
      <c r="L250" s="46">
        <f t="shared" si="75"/>
        <v>0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>
        <v>71677</v>
      </c>
      <c r="U250" s="70">
        <f t="shared" si="47"/>
        <v>210522</v>
      </c>
      <c r="V250" s="46">
        <f t="shared" si="72"/>
        <v>1039281</v>
      </c>
      <c r="W250" s="46">
        <f t="shared" si="73"/>
        <v>1249803</v>
      </c>
      <c r="X250" s="135"/>
      <c r="Y250" s="46">
        <f t="shared" si="76"/>
        <v>1249803</v>
      </c>
    </row>
    <row r="251" spans="1:25" x14ac:dyDescent="0.25">
      <c r="B251" s="43" t="s">
        <v>39</v>
      </c>
      <c r="C251" s="44">
        <f t="shared" si="67"/>
        <v>96</v>
      </c>
      <c r="D251" s="44">
        <v>96</v>
      </c>
      <c r="E251" s="44">
        <f t="shared" si="68"/>
        <v>0</v>
      </c>
      <c r="F251" s="44">
        <v>169</v>
      </c>
      <c r="G251" s="70">
        <f t="shared" si="69"/>
        <v>0</v>
      </c>
      <c r="H251" s="44">
        <f t="shared" si="70"/>
        <v>99</v>
      </c>
      <c r="I251" s="44">
        <v>99</v>
      </c>
      <c r="J251" s="44">
        <f t="shared" si="71"/>
        <v>0</v>
      </c>
      <c r="K251" s="44">
        <f t="shared" si="74"/>
        <v>717</v>
      </c>
      <c r="L251" s="46">
        <f t="shared" si="75"/>
        <v>0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47"/>
        <v>138573</v>
      </c>
      <c r="V251" s="46">
        <f t="shared" si="72"/>
        <v>1249803</v>
      </c>
      <c r="W251" s="46">
        <f t="shared" si="73"/>
        <v>1388376</v>
      </c>
      <c r="X251" s="70">
        <v>1388376</v>
      </c>
      <c r="Y251" s="46">
        <f t="shared" ref="Y251:Y270" si="77">W251-X251</f>
        <v>0</v>
      </c>
    </row>
    <row r="252" spans="1:25" x14ac:dyDescent="0.25">
      <c r="B252" s="43" t="s">
        <v>40</v>
      </c>
      <c r="C252" s="44">
        <f t="shared" si="67"/>
        <v>96</v>
      </c>
      <c r="D252" s="44">
        <v>99</v>
      </c>
      <c r="E252" s="44">
        <f t="shared" si="68"/>
        <v>3</v>
      </c>
      <c r="F252" s="44">
        <v>165</v>
      </c>
      <c r="G252" s="70">
        <f t="shared" si="69"/>
        <v>495</v>
      </c>
      <c r="H252" s="44">
        <f t="shared" si="70"/>
        <v>99</v>
      </c>
      <c r="I252" s="44">
        <v>99</v>
      </c>
      <c r="J252" s="44">
        <f t="shared" si="71"/>
        <v>0</v>
      </c>
      <c r="K252" s="44">
        <f t="shared" si="74"/>
        <v>717</v>
      </c>
      <c r="L252" s="46">
        <f t="shared" si="75"/>
        <v>0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47"/>
        <v>139085</v>
      </c>
      <c r="V252" s="46">
        <f t="shared" si="72"/>
        <v>0</v>
      </c>
      <c r="W252" s="46">
        <f t="shared" si="73"/>
        <v>139085</v>
      </c>
      <c r="X252" s="135"/>
      <c r="Y252" s="46">
        <f t="shared" si="77"/>
        <v>139085</v>
      </c>
    </row>
    <row r="253" spans="1:25" x14ac:dyDescent="0.25">
      <c r="B253" s="43" t="s">
        <v>41</v>
      </c>
      <c r="C253" s="44">
        <f t="shared" si="67"/>
        <v>99</v>
      </c>
      <c r="D253" s="44">
        <v>101</v>
      </c>
      <c r="E253" s="44">
        <f t="shared" si="68"/>
        <v>2</v>
      </c>
      <c r="F253" s="44">
        <v>165</v>
      </c>
      <c r="G253" s="70">
        <f t="shared" si="69"/>
        <v>330</v>
      </c>
      <c r="H253" s="44">
        <f t="shared" si="70"/>
        <v>99</v>
      </c>
      <c r="I253" s="44">
        <v>99</v>
      </c>
      <c r="J253" s="44">
        <f t="shared" si="71"/>
        <v>0</v>
      </c>
      <c r="K253" s="44">
        <f t="shared" si="74"/>
        <v>717</v>
      </c>
      <c r="L253" s="46">
        <f t="shared" si="75"/>
        <v>0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47"/>
        <v>138908</v>
      </c>
      <c r="V253" s="46">
        <f t="shared" si="72"/>
        <v>139085</v>
      </c>
      <c r="W253" s="46">
        <f t="shared" si="73"/>
        <v>277993</v>
      </c>
      <c r="X253" s="135">
        <v>277993</v>
      </c>
      <c r="Y253" s="70">
        <f t="shared" si="77"/>
        <v>0</v>
      </c>
    </row>
    <row r="254" spans="1:25" x14ac:dyDescent="0.25">
      <c r="B254" s="43" t="s">
        <v>42</v>
      </c>
      <c r="C254" s="44">
        <f t="shared" si="67"/>
        <v>101</v>
      </c>
      <c r="D254" s="44">
        <v>103</v>
      </c>
      <c r="E254" s="44">
        <f t="shared" si="68"/>
        <v>2</v>
      </c>
      <c r="F254" s="44">
        <v>165</v>
      </c>
      <c r="G254" s="70">
        <f t="shared" si="69"/>
        <v>330</v>
      </c>
      <c r="H254" s="44">
        <f t="shared" si="70"/>
        <v>99</v>
      </c>
      <c r="I254" s="44">
        <v>99</v>
      </c>
      <c r="J254" s="44">
        <f t="shared" si="71"/>
        <v>0</v>
      </c>
      <c r="K254" s="44">
        <f t="shared" si="74"/>
        <v>717</v>
      </c>
      <c r="L254" s="46">
        <f t="shared" si="75"/>
        <v>0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47"/>
        <v>138932</v>
      </c>
      <c r="V254" s="46">
        <f t="shared" si="72"/>
        <v>0</v>
      </c>
      <c r="W254" s="46">
        <f t="shared" si="73"/>
        <v>138932</v>
      </c>
      <c r="X254" s="135">
        <v>150000</v>
      </c>
      <c r="Y254" s="46">
        <f t="shared" si="77"/>
        <v>-11068</v>
      </c>
    </row>
    <row r="255" spans="1:25" x14ac:dyDescent="0.25">
      <c r="B255" s="43" t="s">
        <v>43</v>
      </c>
      <c r="C255" s="44">
        <f t="shared" si="67"/>
        <v>103</v>
      </c>
      <c r="D255" s="44">
        <v>105</v>
      </c>
      <c r="E255" s="44">
        <f t="shared" si="68"/>
        <v>2</v>
      </c>
      <c r="F255" s="44">
        <v>165</v>
      </c>
      <c r="G255" s="70">
        <f t="shared" si="69"/>
        <v>330</v>
      </c>
      <c r="H255" s="44">
        <f t="shared" si="70"/>
        <v>99</v>
      </c>
      <c r="I255" s="44">
        <v>99</v>
      </c>
      <c r="J255" s="44">
        <f t="shared" si="71"/>
        <v>0</v>
      </c>
      <c r="K255" s="44">
        <f t="shared" si="74"/>
        <v>717</v>
      </c>
      <c r="L255" s="46">
        <f t="shared" si="75"/>
        <v>0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>
        <v>72395</v>
      </c>
      <c r="U255" s="70">
        <f t="shared" si="47"/>
        <v>211347</v>
      </c>
      <c r="V255" s="46">
        <f t="shared" si="72"/>
        <v>-11068</v>
      </c>
      <c r="W255" s="46">
        <f t="shared" si="73"/>
        <v>200279</v>
      </c>
      <c r="X255" s="135"/>
      <c r="Y255" s="46">
        <f t="shared" ref="Y255" si="78">W255-X255</f>
        <v>200279</v>
      </c>
    </row>
    <row r="256" spans="1:25" x14ac:dyDescent="0.25">
      <c r="B256" s="43" t="s">
        <v>44</v>
      </c>
      <c r="C256" s="44">
        <f t="shared" si="67"/>
        <v>105</v>
      </c>
      <c r="D256" s="44">
        <v>107</v>
      </c>
      <c r="E256" s="44">
        <f t="shared" si="68"/>
        <v>2</v>
      </c>
      <c r="F256" s="44">
        <v>165</v>
      </c>
      <c r="G256" s="70">
        <f t="shared" si="69"/>
        <v>330</v>
      </c>
      <c r="H256" s="44">
        <f t="shared" si="70"/>
        <v>99</v>
      </c>
      <c r="I256" s="44">
        <v>99</v>
      </c>
      <c r="J256" s="44">
        <f t="shared" si="71"/>
        <v>0</v>
      </c>
      <c r="K256" s="44">
        <f t="shared" si="74"/>
        <v>717</v>
      </c>
      <c r="L256" s="46">
        <f t="shared" si="75"/>
        <v>0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>
        <v>72776</v>
      </c>
      <c r="U256" s="70">
        <f t="shared" si="47"/>
        <v>211785</v>
      </c>
      <c r="V256" s="46">
        <f t="shared" si="72"/>
        <v>200279</v>
      </c>
      <c r="W256" s="46">
        <f t="shared" si="73"/>
        <v>412064</v>
      </c>
      <c r="X256" s="135"/>
      <c r="Y256" s="46">
        <f t="shared" ref="Y256:Y257" si="79">W256-X256</f>
        <v>412064</v>
      </c>
    </row>
    <row r="257" spans="1:25" x14ac:dyDescent="0.25">
      <c r="B257" s="43" t="s">
        <v>45</v>
      </c>
      <c r="C257" s="44">
        <f t="shared" si="67"/>
        <v>107</v>
      </c>
      <c r="D257" s="44">
        <v>108</v>
      </c>
      <c r="E257" s="44">
        <f t="shared" si="68"/>
        <v>1</v>
      </c>
      <c r="F257" s="44">
        <v>165</v>
      </c>
      <c r="G257" s="70">
        <f t="shared" si="69"/>
        <v>165</v>
      </c>
      <c r="H257" s="44">
        <f t="shared" si="70"/>
        <v>99</v>
      </c>
      <c r="I257" s="44">
        <v>99</v>
      </c>
      <c r="J257" s="44">
        <f t="shared" si="71"/>
        <v>0</v>
      </c>
      <c r="K257" s="44">
        <f t="shared" si="74"/>
        <v>717</v>
      </c>
      <c r="L257" s="46">
        <f t="shared" si="75"/>
        <v>0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47"/>
        <v>138897</v>
      </c>
      <c r="V257" s="46">
        <f t="shared" si="72"/>
        <v>412064</v>
      </c>
      <c r="W257" s="46">
        <f t="shared" si="73"/>
        <v>550961</v>
      </c>
      <c r="X257" s="135"/>
      <c r="Y257" s="46">
        <f t="shared" si="79"/>
        <v>550961</v>
      </c>
    </row>
    <row r="258" spans="1:25" ht="15.75" thickBot="1" x14ac:dyDescent="0.3">
      <c r="B258" s="243" t="s">
        <v>46</v>
      </c>
      <c r="C258" s="244">
        <f t="shared" si="67"/>
        <v>108</v>
      </c>
      <c r="D258" s="244">
        <v>110</v>
      </c>
      <c r="E258" s="244">
        <f t="shared" si="68"/>
        <v>2</v>
      </c>
      <c r="F258" s="244">
        <v>165</v>
      </c>
      <c r="G258" s="245">
        <f t="shared" si="69"/>
        <v>330</v>
      </c>
      <c r="H258" s="244">
        <f t="shared" si="70"/>
        <v>99</v>
      </c>
      <c r="I258" s="244">
        <v>99</v>
      </c>
      <c r="J258" s="244">
        <f t="shared" si="71"/>
        <v>0</v>
      </c>
      <c r="K258" s="244">
        <f t="shared" si="74"/>
        <v>717</v>
      </c>
      <c r="L258" s="242">
        <f t="shared" si="75"/>
        <v>0</v>
      </c>
      <c r="M258" s="245">
        <v>4910</v>
      </c>
      <c r="N258" s="245">
        <v>11037</v>
      </c>
      <c r="O258" s="245"/>
      <c r="P258" s="245"/>
      <c r="Q258" s="245"/>
      <c r="R258" s="245"/>
      <c r="S258" s="245">
        <v>122853</v>
      </c>
      <c r="T258" s="245"/>
      <c r="U258" s="245">
        <f t="shared" si="47"/>
        <v>139130</v>
      </c>
      <c r="V258" s="242">
        <f t="shared" si="72"/>
        <v>550961</v>
      </c>
      <c r="W258" s="242">
        <f t="shared" si="73"/>
        <v>690091</v>
      </c>
      <c r="X258" s="245">
        <f>689693+1800000</f>
        <v>2489693</v>
      </c>
      <c r="Y258" s="242">
        <f t="shared" si="77"/>
        <v>-1799602</v>
      </c>
    </row>
    <row r="259" spans="1:25" ht="15.75" thickBot="1" x14ac:dyDescent="0.3">
      <c r="A259">
        <v>2024</v>
      </c>
      <c r="B259" s="195" t="s">
        <v>35</v>
      </c>
      <c r="C259" s="175">
        <f t="shared" si="67"/>
        <v>110</v>
      </c>
      <c r="D259" s="175">
        <v>110</v>
      </c>
      <c r="E259" s="175">
        <f t="shared" si="68"/>
        <v>0</v>
      </c>
      <c r="F259" s="175">
        <v>171</v>
      </c>
      <c r="G259" s="177">
        <f t="shared" si="69"/>
        <v>0</v>
      </c>
      <c r="H259" s="175">
        <f t="shared" si="70"/>
        <v>99</v>
      </c>
      <c r="I259" s="175">
        <v>99</v>
      </c>
      <c r="J259" s="175">
        <f t="shared" si="71"/>
        <v>0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149745</v>
      </c>
      <c r="V259" s="176">
        <f t="shared" si="72"/>
        <v>-1799602</v>
      </c>
      <c r="W259" s="176">
        <f t="shared" si="73"/>
        <v>-1649857</v>
      </c>
      <c r="X259" s="240"/>
      <c r="Y259" s="176">
        <f t="shared" si="77"/>
        <v>-1649857</v>
      </c>
    </row>
    <row r="260" spans="1:25" hidden="1" x14ac:dyDescent="0.25">
      <c r="B260" s="224" t="s">
        <v>36</v>
      </c>
      <c r="C260" s="225">
        <f>D259</f>
        <v>110</v>
      </c>
      <c r="D260" s="225"/>
      <c r="E260" s="225">
        <f t="shared" si="68"/>
        <v>-110</v>
      </c>
      <c r="F260" s="225">
        <v>171</v>
      </c>
      <c r="G260" s="223">
        <f t="shared" si="69"/>
        <v>-18810</v>
      </c>
      <c r="H260" s="225">
        <f t="shared" si="70"/>
        <v>99</v>
      </c>
      <c r="I260" s="225"/>
      <c r="J260" s="225">
        <f t="shared" si="71"/>
        <v>-99</v>
      </c>
      <c r="K260" s="225">
        <f t="shared" ref="K260:K270" si="80">IF(J260&lt;=40,745,IF(AND(J260&gt;=41,J260&lt;=80),985,IF(AND(J260&gt;=81,J260&lt;=100),1705,IF(J260&gt;=101,3142,))))</f>
        <v>745</v>
      </c>
      <c r="L260" s="226">
        <f t="shared" ref="L260:L270" si="81">IF(K260=745,K260*J260,IF(K260=985,40*745+(J260-40)*985,IF(K260=1705,40*745+40*985+(J260-80)*1705,IF(K260=3142,40*745+40*985+20*1705+(J260-100)*3142,))))</f>
        <v>-73755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82">G260+L260+M260+N260++O260+P260+Q260+R260+S260+T260</f>
        <v>57180</v>
      </c>
      <c r="V260" s="226">
        <f t="shared" si="72"/>
        <v>-1649857</v>
      </c>
      <c r="W260" s="226">
        <f t="shared" si="73"/>
        <v>-1592677</v>
      </c>
      <c r="X260" s="227"/>
      <c r="Y260" s="226">
        <f t="shared" si="77"/>
        <v>-1592677</v>
      </c>
    </row>
    <row r="261" spans="1:25" hidden="1" x14ac:dyDescent="0.25">
      <c r="B261" s="224" t="s">
        <v>37</v>
      </c>
      <c r="C261" s="225">
        <f t="shared" si="67"/>
        <v>0</v>
      </c>
      <c r="D261" s="225"/>
      <c r="E261" s="225">
        <f t="shared" si="68"/>
        <v>0</v>
      </c>
      <c r="F261" s="225">
        <v>171</v>
      </c>
      <c r="G261" s="223">
        <f t="shared" si="69"/>
        <v>0</v>
      </c>
      <c r="H261" s="225">
        <f t="shared" si="70"/>
        <v>0</v>
      </c>
      <c r="I261" s="225"/>
      <c r="J261" s="225">
        <f t="shared" si="71"/>
        <v>0</v>
      </c>
      <c r="K261" s="225">
        <f t="shared" si="80"/>
        <v>745</v>
      </c>
      <c r="L261" s="226">
        <f t="shared" si="81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82"/>
        <v>149745</v>
      </c>
      <c r="V261" s="226">
        <f t="shared" si="72"/>
        <v>-1592677</v>
      </c>
      <c r="W261" s="226">
        <f t="shared" si="73"/>
        <v>-1442932</v>
      </c>
      <c r="X261" s="227"/>
      <c r="Y261" s="226">
        <f t="shared" si="77"/>
        <v>-1442932</v>
      </c>
    </row>
    <row r="262" spans="1:25" hidden="1" x14ac:dyDescent="0.25">
      <c r="B262" s="224" t="s">
        <v>38</v>
      </c>
      <c r="C262" s="225">
        <f t="shared" si="67"/>
        <v>0</v>
      </c>
      <c r="D262" s="225"/>
      <c r="E262" s="225">
        <f t="shared" si="68"/>
        <v>0</v>
      </c>
      <c r="F262" s="225">
        <v>171</v>
      </c>
      <c r="G262" s="223">
        <f t="shared" si="69"/>
        <v>0</v>
      </c>
      <c r="H262" s="225">
        <f t="shared" si="70"/>
        <v>0</v>
      </c>
      <c r="I262" s="225"/>
      <c r="J262" s="225">
        <f t="shared" si="71"/>
        <v>0</v>
      </c>
      <c r="K262" s="225">
        <f t="shared" si="80"/>
        <v>745</v>
      </c>
      <c r="L262" s="226">
        <f t="shared" si="81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82"/>
        <v>149745</v>
      </c>
      <c r="V262" s="226">
        <f t="shared" si="72"/>
        <v>-1442932</v>
      </c>
      <c r="W262" s="226">
        <f t="shared" si="73"/>
        <v>-1293187</v>
      </c>
      <c r="X262" s="227"/>
      <c r="Y262" s="226">
        <f t="shared" si="77"/>
        <v>-1293187</v>
      </c>
    </row>
    <row r="263" spans="1:25" hidden="1" x14ac:dyDescent="0.25">
      <c r="B263" s="224" t="s">
        <v>39</v>
      </c>
      <c r="C263" s="225">
        <f t="shared" si="67"/>
        <v>0</v>
      </c>
      <c r="D263" s="225"/>
      <c r="E263" s="225">
        <f t="shared" si="68"/>
        <v>0</v>
      </c>
      <c r="F263" s="225">
        <v>171</v>
      </c>
      <c r="G263" s="223">
        <f t="shared" si="69"/>
        <v>0</v>
      </c>
      <c r="H263" s="225">
        <f t="shared" si="70"/>
        <v>0</v>
      </c>
      <c r="I263" s="225"/>
      <c r="J263" s="225">
        <f t="shared" si="71"/>
        <v>0</v>
      </c>
      <c r="K263" s="225">
        <f t="shared" si="80"/>
        <v>745</v>
      </c>
      <c r="L263" s="226">
        <f t="shared" si="81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82"/>
        <v>149745</v>
      </c>
      <c r="V263" s="226">
        <f t="shared" si="72"/>
        <v>-1293187</v>
      </c>
      <c r="W263" s="226">
        <f t="shared" si="73"/>
        <v>-1143442</v>
      </c>
      <c r="X263" s="227"/>
      <c r="Y263" s="226">
        <f t="shared" si="77"/>
        <v>-1143442</v>
      </c>
    </row>
    <row r="264" spans="1:25" hidden="1" x14ac:dyDescent="0.25">
      <c r="B264" s="224" t="s">
        <v>40</v>
      </c>
      <c r="C264" s="225">
        <f t="shared" si="67"/>
        <v>0</v>
      </c>
      <c r="D264" s="225"/>
      <c r="E264" s="225">
        <f t="shared" si="68"/>
        <v>0</v>
      </c>
      <c r="F264" s="225">
        <v>171</v>
      </c>
      <c r="G264" s="223">
        <f t="shared" si="69"/>
        <v>0</v>
      </c>
      <c r="H264" s="225">
        <f t="shared" si="70"/>
        <v>0</v>
      </c>
      <c r="I264" s="225"/>
      <c r="J264" s="225">
        <f t="shared" si="71"/>
        <v>0</v>
      </c>
      <c r="K264" s="225">
        <f t="shared" si="80"/>
        <v>745</v>
      </c>
      <c r="L264" s="226">
        <f t="shared" si="81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82"/>
        <v>149745</v>
      </c>
      <c r="V264" s="226">
        <f t="shared" si="72"/>
        <v>-1143442</v>
      </c>
      <c r="W264" s="226">
        <f t="shared" si="73"/>
        <v>-993697</v>
      </c>
      <c r="X264" s="227"/>
      <c r="Y264" s="226">
        <f t="shared" si="77"/>
        <v>-993697</v>
      </c>
    </row>
    <row r="265" spans="1:25" s="199" customFormat="1" hidden="1" x14ac:dyDescent="0.25">
      <c r="A265"/>
      <c r="B265" s="224" t="s">
        <v>41</v>
      </c>
      <c r="C265" s="225">
        <f t="shared" si="67"/>
        <v>0</v>
      </c>
      <c r="D265" s="225"/>
      <c r="E265" s="225">
        <f t="shared" si="68"/>
        <v>0</v>
      </c>
      <c r="F265" s="225">
        <v>171</v>
      </c>
      <c r="G265" s="223">
        <f t="shared" si="69"/>
        <v>0</v>
      </c>
      <c r="H265" s="225">
        <f t="shared" si="70"/>
        <v>0</v>
      </c>
      <c r="I265" s="225"/>
      <c r="J265" s="225">
        <f t="shared" si="71"/>
        <v>0</v>
      </c>
      <c r="K265" s="225">
        <f t="shared" si="80"/>
        <v>745</v>
      </c>
      <c r="L265" s="226">
        <f t="shared" si="81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82"/>
        <v>149745</v>
      </c>
      <c r="V265" s="226">
        <f t="shared" si="72"/>
        <v>-993697</v>
      </c>
      <c r="W265" s="226">
        <f t="shared" si="73"/>
        <v>-843952</v>
      </c>
      <c r="X265" s="227"/>
      <c r="Y265" s="226">
        <f t="shared" si="77"/>
        <v>-843952</v>
      </c>
    </row>
    <row r="266" spans="1:25" hidden="1" x14ac:dyDescent="0.25">
      <c r="B266" s="224" t="s">
        <v>42</v>
      </c>
      <c r="C266" s="225">
        <f t="shared" si="67"/>
        <v>0</v>
      </c>
      <c r="D266" s="225"/>
      <c r="E266" s="225">
        <f t="shared" si="68"/>
        <v>0</v>
      </c>
      <c r="F266" s="225">
        <v>171</v>
      </c>
      <c r="G266" s="223">
        <f t="shared" si="69"/>
        <v>0</v>
      </c>
      <c r="H266" s="225">
        <f t="shared" si="70"/>
        <v>0</v>
      </c>
      <c r="I266" s="225"/>
      <c r="J266" s="225">
        <f t="shared" si="71"/>
        <v>0</v>
      </c>
      <c r="K266" s="225">
        <f t="shared" si="80"/>
        <v>745</v>
      </c>
      <c r="L266" s="226">
        <f t="shared" si="81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82"/>
        <v>149745</v>
      </c>
      <c r="V266" s="226">
        <f t="shared" si="72"/>
        <v>-843952</v>
      </c>
      <c r="W266" s="226">
        <f t="shared" si="73"/>
        <v>-694207</v>
      </c>
      <c r="X266" s="227"/>
      <c r="Y266" s="226">
        <f t="shared" si="77"/>
        <v>-694207</v>
      </c>
    </row>
    <row r="267" spans="1:25" hidden="1" x14ac:dyDescent="0.25">
      <c r="B267" s="224" t="s">
        <v>43</v>
      </c>
      <c r="C267" s="225">
        <f t="shared" si="67"/>
        <v>0</v>
      </c>
      <c r="D267" s="225"/>
      <c r="E267" s="225">
        <f t="shared" si="68"/>
        <v>0</v>
      </c>
      <c r="F267" s="225">
        <v>171</v>
      </c>
      <c r="G267" s="223">
        <f t="shared" si="69"/>
        <v>0</v>
      </c>
      <c r="H267" s="225">
        <f t="shared" si="70"/>
        <v>0</v>
      </c>
      <c r="I267" s="225"/>
      <c r="J267" s="225">
        <f t="shared" si="71"/>
        <v>0</v>
      </c>
      <c r="K267" s="225">
        <f t="shared" si="80"/>
        <v>745</v>
      </c>
      <c r="L267" s="226">
        <f t="shared" si="81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82"/>
        <v>149745</v>
      </c>
      <c r="V267" s="226">
        <f t="shared" si="72"/>
        <v>-694207</v>
      </c>
      <c r="W267" s="226">
        <f t="shared" si="73"/>
        <v>-544462</v>
      </c>
      <c r="X267" s="227"/>
      <c r="Y267" s="226">
        <f t="shared" si="77"/>
        <v>-544462</v>
      </c>
    </row>
    <row r="268" spans="1:25" hidden="1" x14ac:dyDescent="0.25">
      <c r="B268" s="224" t="s">
        <v>44</v>
      </c>
      <c r="C268" s="225">
        <f t="shared" si="67"/>
        <v>0</v>
      </c>
      <c r="D268" s="225"/>
      <c r="E268" s="225">
        <f t="shared" si="68"/>
        <v>0</v>
      </c>
      <c r="F268" s="225">
        <v>171</v>
      </c>
      <c r="G268" s="223">
        <f t="shared" si="69"/>
        <v>0</v>
      </c>
      <c r="H268" s="225">
        <f t="shared" si="70"/>
        <v>0</v>
      </c>
      <c r="I268" s="225"/>
      <c r="J268" s="225">
        <f t="shared" si="71"/>
        <v>0</v>
      </c>
      <c r="K268" s="225">
        <f t="shared" si="80"/>
        <v>745</v>
      </c>
      <c r="L268" s="226">
        <f t="shared" si="81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82"/>
        <v>149745</v>
      </c>
      <c r="V268" s="226">
        <f t="shared" si="72"/>
        <v>-544462</v>
      </c>
      <c r="W268" s="226">
        <f t="shared" si="73"/>
        <v>-394717</v>
      </c>
      <c r="X268" s="227"/>
      <c r="Y268" s="226">
        <f t="shared" si="77"/>
        <v>-394717</v>
      </c>
    </row>
    <row r="269" spans="1:25" ht="15.75" hidden="1" thickBot="1" x14ac:dyDescent="0.3">
      <c r="B269" s="224" t="s">
        <v>45</v>
      </c>
      <c r="C269" s="225">
        <f t="shared" si="67"/>
        <v>0</v>
      </c>
      <c r="D269" s="225"/>
      <c r="E269" s="225">
        <f t="shared" si="68"/>
        <v>0</v>
      </c>
      <c r="F269" s="225">
        <v>171</v>
      </c>
      <c r="G269" s="223">
        <f t="shared" si="69"/>
        <v>0</v>
      </c>
      <c r="H269" s="225">
        <f t="shared" si="70"/>
        <v>0</v>
      </c>
      <c r="I269" s="225"/>
      <c r="J269" s="225">
        <f t="shared" si="71"/>
        <v>0</v>
      </c>
      <c r="K269" s="225">
        <f t="shared" si="80"/>
        <v>745</v>
      </c>
      <c r="L269" s="226">
        <f t="shared" si="81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82"/>
        <v>149745</v>
      </c>
      <c r="V269" s="226">
        <f t="shared" si="72"/>
        <v>-394717</v>
      </c>
      <c r="W269" s="226">
        <f t="shared" si="73"/>
        <v>-244972</v>
      </c>
      <c r="X269" s="227"/>
      <c r="Y269" s="226">
        <f t="shared" si="77"/>
        <v>-244972</v>
      </c>
    </row>
    <row r="270" spans="1:25" ht="15.75" hidden="1" thickBot="1" x14ac:dyDescent="0.3">
      <c r="B270" s="195" t="s">
        <v>46</v>
      </c>
      <c r="C270" s="175">
        <f t="shared" si="67"/>
        <v>0</v>
      </c>
      <c r="D270" s="175"/>
      <c r="E270" s="175">
        <f t="shared" si="68"/>
        <v>0</v>
      </c>
      <c r="F270" s="175">
        <f>F269</f>
        <v>171</v>
      </c>
      <c r="G270" s="177">
        <f t="shared" si="69"/>
        <v>0</v>
      </c>
      <c r="H270" s="175">
        <f t="shared" si="70"/>
        <v>0</v>
      </c>
      <c r="I270" s="175"/>
      <c r="J270" s="175">
        <f t="shared" si="71"/>
        <v>0</v>
      </c>
      <c r="K270" s="225">
        <f t="shared" si="80"/>
        <v>745</v>
      </c>
      <c r="L270" s="226">
        <f t="shared" si="81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82"/>
        <v>149745</v>
      </c>
      <c r="V270" s="176">
        <f t="shared" si="72"/>
        <v>-244972</v>
      </c>
      <c r="W270" s="176">
        <f t="shared" si="73"/>
        <v>-95227</v>
      </c>
      <c r="X270" s="177"/>
      <c r="Y270" s="176">
        <f t="shared" si="77"/>
        <v>-95227</v>
      </c>
    </row>
    <row r="273" spans="8:13" ht="15.75" thickBot="1" x14ac:dyDescent="0.3"/>
    <row r="274" spans="8:13" ht="15.75" thickBot="1" x14ac:dyDescent="0.3">
      <c r="H274" s="262" t="s">
        <v>166</v>
      </c>
      <c r="I274" s="263"/>
      <c r="J274" s="264"/>
      <c r="L274" s="114"/>
      <c r="M274" s="114"/>
    </row>
    <row r="275" spans="8:13" x14ac:dyDescent="0.25">
      <c r="H275" s="204" t="s">
        <v>109</v>
      </c>
      <c r="I275" s="205"/>
      <c r="J275" s="153">
        <v>717</v>
      </c>
      <c r="M275" s="114"/>
    </row>
    <row r="276" spans="8:13" ht="15.75" thickBot="1" x14ac:dyDescent="0.3">
      <c r="H276" s="206" t="s">
        <v>110</v>
      </c>
      <c r="I276" s="207"/>
      <c r="J276" s="154">
        <v>4910</v>
      </c>
      <c r="M276" s="114"/>
    </row>
    <row r="277" spans="8:13" ht="15.75" thickBot="1" x14ac:dyDescent="0.3">
      <c r="H277" s="260" t="s">
        <v>157</v>
      </c>
      <c r="I277" s="265"/>
      <c r="J277" s="261"/>
      <c r="M277" s="114"/>
    </row>
    <row r="278" spans="8:13" ht="15.75" thickBot="1" x14ac:dyDescent="0.3">
      <c r="H278" s="260" t="s">
        <v>111</v>
      </c>
      <c r="I278" s="261"/>
      <c r="J278" s="155" t="s">
        <v>112</v>
      </c>
    </row>
    <row r="279" spans="8:13" x14ac:dyDescent="0.25">
      <c r="H279" s="208">
        <v>1</v>
      </c>
      <c r="I279" s="157">
        <v>40</v>
      </c>
      <c r="J279" s="158">
        <v>717</v>
      </c>
    </row>
    <row r="280" spans="8:13" x14ac:dyDescent="0.25">
      <c r="H280" s="209">
        <v>41</v>
      </c>
      <c r="I280" s="160">
        <v>80</v>
      </c>
      <c r="J280" s="161">
        <v>948</v>
      </c>
    </row>
    <row r="281" spans="8:13" x14ac:dyDescent="0.25">
      <c r="H281" s="210">
        <v>81</v>
      </c>
      <c r="I281" s="163">
        <v>100</v>
      </c>
      <c r="J281" s="161">
        <v>1641</v>
      </c>
    </row>
    <row r="282" spans="8:13" ht="15.75" thickBot="1" x14ac:dyDescent="0.3">
      <c r="H282" s="211">
        <v>101</v>
      </c>
      <c r="I282" s="165" t="s">
        <v>113</v>
      </c>
      <c r="J282" s="166">
        <v>3024</v>
      </c>
    </row>
    <row r="283" spans="8:13" ht="15.75" thickBot="1" x14ac:dyDescent="0.3">
      <c r="H283" s="167"/>
      <c r="I283" s="168"/>
      <c r="J283" s="169"/>
    </row>
  </sheetData>
  <mergeCells count="12">
    <mergeCell ref="H274:J274"/>
    <mergeCell ref="H277:J277"/>
    <mergeCell ref="H278:I278"/>
    <mergeCell ref="S4:W4"/>
    <mergeCell ref="N4:R4"/>
    <mergeCell ref="H4:M4"/>
    <mergeCell ref="AA5:AA6"/>
    <mergeCell ref="B1:C1"/>
    <mergeCell ref="D1:F1"/>
    <mergeCell ref="B2:C2"/>
    <mergeCell ref="D2:F2"/>
    <mergeCell ref="B3:C3"/>
  </mergeCells>
  <phoneticPr fontId="17" type="noConversion"/>
  <conditionalFormatting sqref="Y7:Y95 Y97:Y223">
    <cfRule type="cellIs" dxfId="518" priority="74" stopIfTrue="1" operator="lessThan">
      <formula>-0.999999</formula>
    </cfRule>
    <cfRule type="cellIs" dxfId="517" priority="75" stopIfTrue="1" operator="greaterThan">
      <formula>0.9999999</formula>
    </cfRule>
  </conditionalFormatting>
  <conditionalFormatting sqref="H7:J222">
    <cfRule type="cellIs" dxfId="516" priority="73" operator="greaterThan">
      <formula>100</formula>
    </cfRule>
  </conditionalFormatting>
  <conditionalFormatting sqref="X7:X221">
    <cfRule type="cellIs" dxfId="515" priority="72" operator="lessThan">
      <formula>1</formula>
    </cfRule>
  </conditionalFormatting>
  <conditionalFormatting sqref="J223:J258">
    <cfRule type="cellIs" dxfId="514" priority="71" operator="greaterThan">
      <formula>100</formula>
    </cfRule>
  </conditionalFormatting>
  <conditionalFormatting sqref="X222:X223">
    <cfRule type="cellIs" dxfId="513" priority="70" operator="lessThan">
      <formula>1</formula>
    </cfRule>
  </conditionalFormatting>
  <conditionalFormatting sqref="Y224">
    <cfRule type="cellIs" dxfId="512" priority="68" stopIfTrue="1" operator="lessThan">
      <formula>-0.999999</formula>
    </cfRule>
    <cfRule type="cellIs" dxfId="511" priority="69" stopIfTrue="1" operator="greaterThan">
      <formula>0.9999999</formula>
    </cfRule>
  </conditionalFormatting>
  <conditionalFormatting sqref="X224">
    <cfRule type="cellIs" dxfId="510" priority="67" operator="lessThan">
      <formula>1</formula>
    </cfRule>
  </conditionalFormatting>
  <conditionalFormatting sqref="Y225">
    <cfRule type="cellIs" dxfId="509" priority="65" stopIfTrue="1" operator="lessThan">
      <formula>-0.999999</formula>
    </cfRule>
    <cfRule type="cellIs" dxfId="508" priority="66" stopIfTrue="1" operator="greaterThan">
      <formula>0.9999999</formula>
    </cfRule>
  </conditionalFormatting>
  <conditionalFormatting sqref="X225">
    <cfRule type="cellIs" dxfId="507" priority="64" operator="lessThan">
      <formula>1</formula>
    </cfRule>
  </conditionalFormatting>
  <conditionalFormatting sqref="Y226:Y229">
    <cfRule type="cellIs" dxfId="506" priority="62" stopIfTrue="1" operator="lessThan">
      <formula>-0.999999</formula>
    </cfRule>
    <cfRule type="cellIs" dxfId="505" priority="63" stopIfTrue="1" operator="greaterThan">
      <formula>0.9999999</formula>
    </cfRule>
  </conditionalFormatting>
  <conditionalFormatting sqref="X226:X229">
    <cfRule type="cellIs" dxfId="504" priority="61" operator="lessThan">
      <formula>1</formula>
    </cfRule>
  </conditionalFormatting>
  <conditionalFormatting sqref="Y230:Y232">
    <cfRule type="cellIs" dxfId="503" priority="59" stopIfTrue="1" operator="lessThan">
      <formula>-0.999999</formula>
    </cfRule>
    <cfRule type="cellIs" dxfId="502" priority="60" stopIfTrue="1" operator="greaterThan">
      <formula>0.9999999</formula>
    </cfRule>
  </conditionalFormatting>
  <conditionalFormatting sqref="X230:X231">
    <cfRule type="cellIs" dxfId="501" priority="58" operator="lessThan">
      <formula>1</formula>
    </cfRule>
  </conditionalFormatting>
  <conditionalFormatting sqref="Y233:Y234">
    <cfRule type="cellIs" dxfId="500" priority="56" stopIfTrue="1" operator="lessThan">
      <formula>-0.999999</formula>
    </cfRule>
    <cfRule type="cellIs" dxfId="499" priority="57" stopIfTrue="1" operator="greaterThan">
      <formula>0.9999999</formula>
    </cfRule>
  </conditionalFormatting>
  <conditionalFormatting sqref="X233:X234">
    <cfRule type="cellIs" dxfId="498" priority="55" operator="lessThan">
      <formula>1</formula>
    </cfRule>
  </conditionalFormatting>
  <conditionalFormatting sqref="X235">
    <cfRule type="cellIs" dxfId="497" priority="52" operator="lessThan">
      <formula>1</formula>
    </cfRule>
  </conditionalFormatting>
  <conditionalFormatting sqref="X237">
    <cfRule type="cellIs" dxfId="496" priority="49" operator="lessThan">
      <formula>1</formula>
    </cfRule>
  </conditionalFormatting>
  <conditionalFormatting sqref="X238:X240">
    <cfRule type="cellIs" dxfId="495" priority="46" operator="lessThan">
      <formula>1</formula>
    </cfRule>
  </conditionalFormatting>
  <conditionalFormatting sqref="Y235:Y240">
    <cfRule type="cellIs" dxfId="494" priority="44" stopIfTrue="1" operator="lessThan">
      <formula>-0.999999</formula>
    </cfRule>
    <cfRule type="cellIs" dxfId="493" priority="45" stopIfTrue="1" operator="greaterThan">
      <formula>0.9999999</formula>
    </cfRule>
  </conditionalFormatting>
  <conditionalFormatting sqref="Y241">
    <cfRule type="cellIs" dxfId="492" priority="42" stopIfTrue="1" operator="lessThan">
      <formula>-0.999999</formula>
    </cfRule>
    <cfRule type="cellIs" dxfId="491" priority="43" stopIfTrue="1" operator="greaterThan">
      <formula>0.9999999</formula>
    </cfRule>
  </conditionalFormatting>
  <conditionalFormatting sqref="X241">
    <cfRule type="cellIs" dxfId="490" priority="41" operator="lessThan">
      <formula>1</formula>
    </cfRule>
  </conditionalFormatting>
  <conditionalFormatting sqref="Y242">
    <cfRule type="cellIs" dxfId="489" priority="39" stopIfTrue="1" operator="lessThan">
      <formula>-0.999999</formula>
    </cfRule>
    <cfRule type="cellIs" dxfId="488" priority="40" stopIfTrue="1" operator="greaterThan">
      <formula>0.9999999</formula>
    </cfRule>
  </conditionalFormatting>
  <conditionalFormatting sqref="X242">
    <cfRule type="cellIs" dxfId="487" priority="38" operator="lessThan">
      <formula>1</formula>
    </cfRule>
  </conditionalFormatting>
  <conditionalFormatting sqref="Y243:Y246">
    <cfRule type="cellIs" dxfId="486" priority="36" stopIfTrue="1" operator="lessThan">
      <formula>-0.999999</formula>
    </cfRule>
    <cfRule type="cellIs" dxfId="485" priority="37" stopIfTrue="1" operator="greaterThan">
      <formula>0.9999999</formula>
    </cfRule>
  </conditionalFormatting>
  <conditionalFormatting sqref="X243:X246">
    <cfRule type="cellIs" dxfId="484" priority="35" operator="lessThan">
      <formula>1</formula>
    </cfRule>
  </conditionalFormatting>
  <conditionalFormatting sqref="Y247:Y248">
    <cfRule type="cellIs" dxfId="483" priority="33" stopIfTrue="1" operator="lessThan">
      <formula>-0.999999</formula>
    </cfRule>
    <cfRule type="cellIs" dxfId="482" priority="34" stopIfTrue="1" operator="greaterThan">
      <formula>0.9999999</formula>
    </cfRule>
  </conditionalFormatting>
  <conditionalFormatting sqref="X247:X248">
    <cfRule type="cellIs" dxfId="481" priority="32" operator="lessThan">
      <formula>1</formula>
    </cfRule>
  </conditionalFormatting>
  <conditionalFormatting sqref="Y249">
    <cfRule type="cellIs" dxfId="480" priority="30" stopIfTrue="1" operator="lessThan">
      <formula>-0.999999</formula>
    </cfRule>
    <cfRule type="cellIs" dxfId="479" priority="31" stopIfTrue="1" operator="greaterThan">
      <formula>0.9999999</formula>
    </cfRule>
  </conditionalFormatting>
  <conditionalFormatting sqref="X249">
    <cfRule type="cellIs" dxfId="478" priority="29" operator="lessThan">
      <formula>1</formula>
    </cfRule>
  </conditionalFormatting>
  <conditionalFormatting sqref="Y250">
    <cfRule type="cellIs" dxfId="477" priority="27" stopIfTrue="1" operator="lessThan">
      <formula>-0.999999</formula>
    </cfRule>
    <cfRule type="cellIs" dxfId="476" priority="28" stopIfTrue="1" operator="greaterThan">
      <formula>0.9999999</formula>
    </cfRule>
  </conditionalFormatting>
  <conditionalFormatting sqref="X250">
    <cfRule type="cellIs" dxfId="475" priority="26" operator="lessThan">
      <formula>1</formula>
    </cfRule>
  </conditionalFormatting>
  <conditionalFormatting sqref="Y252">
    <cfRule type="cellIs" dxfId="474" priority="24" stopIfTrue="1" operator="lessThan">
      <formula>-0.999999</formula>
    </cfRule>
    <cfRule type="cellIs" dxfId="473" priority="25" stopIfTrue="1" operator="greaterThan">
      <formula>0.9999999</formula>
    </cfRule>
  </conditionalFormatting>
  <conditionalFormatting sqref="X252">
    <cfRule type="cellIs" dxfId="472" priority="23" operator="lessThan">
      <formula>1</formula>
    </cfRule>
  </conditionalFormatting>
  <conditionalFormatting sqref="Y253">
    <cfRule type="cellIs" dxfId="471" priority="21" stopIfTrue="1" operator="lessThan">
      <formula>-0.999999</formula>
    </cfRule>
    <cfRule type="cellIs" dxfId="470" priority="22" stopIfTrue="1" operator="greaterThan">
      <formula>0.9999999</formula>
    </cfRule>
  </conditionalFormatting>
  <conditionalFormatting sqref="X253">
    <cfRule type="cellIs" dxfId="469" priority="20" operator="lessThan">
      <formula>1</formula>
    </cfRule>
  </conditionalFormatting>
  <conditionalFormatting sqref="X253">
    <cfRule type="cellIs" dxfId="468" priority="19" operator="lessThan">
      <formula>1</formula>
    </cfRule>
  </conditionalFormatting>
  <conditionalFormatting sqref="Y254:Y257">
    <cfRule type="cellIs" dxfId="467" priority="17" stopIfTrue="1" operator="lessThan">
      <formula>-0.999999</formula>
    </cfRule>
    <cfRule type="cellIs" dxfId="466" priority="18" stopIfTrue="1" operator="greaterThan">
      <formula>0.9999999</formula>
    </cfRule>
  </conditionalFormatting>
  <conditionalFormatting sqref="X254:X257">
    <cfRule type="cellIs" dxfId="465" priority="16" operator="lessThan">
      <formula>1</formula>
    </cfRule>
  </conditionalFormatting>
  <conditionalFormatting sqref="J259:J270">
    <cfRule type="cellIs" dxfId="464" priority="15" operator="greaterThan">
      <formula>100</formula>
    </cfRule>
  </conditionalFormatting>
  <conditionalFormatting sqref="Y259:Y263">
    <cfRule type="cellIs" dxfId="463" priority="13" stopIfTrue="1" operator="lessThan">
      <formula>-0.999999</formula>
    </cfRule>
    <cfRule type="cellIs" dxfId="462" priority="14" stopIfTrue="1" operator="greaterThan">
      <formula>0.9999999</formula>
    </cfRule>
  </conditionalFormatting>
  <conditionalFormatting sqref="X259:X269">
    <cfRule type="cellIs" dxfId="461" priority="12" operator="lessThan">
      <formula>1</formula>
    </cfRule>
  </conditionalFormatting>
  <conditionalFormatting sqref="X259:X269">
    <cfRule type="cellIs" dxfId="460" priority="11" operator="lessThan">
      <formula>1</formula>
    </cfRule>
  </conditionalFormatting>
  <conditionalFormatting sqref="Y264">
    <cfRule type="cellIs" dxfId="459" priority="9" stopIfTrue="1" operator="lessThan">
      <formula>-0.999999</formula>
    </cfRule>
    <cfRule type="cellIs" dxfId="458" priority="10" stopIfTrue="1" operator="greaterThan">
      <formula>0.9999999</formula>
    </cfRule>
  </conditionalFormatting>
  <conditionalFormatting sqref="Y265">
    <cfRule type="cellIs" dxfId="457" priority="7" stopIfTrue="1" operator="lessThan">
      <formula>-0.999999</formula>
    </cfRule>
    <cfRule type="cellIs" dxfId="456" priority="8" stopIfTrue="1" operator="greaterThan">
      <formula>0.9999999</formula>
    </cfRule>
  </conditionalFormatting>
  <conditionalFormatting sqref="Y266">
    <cfRule type="cellIs" dxfId="455" priority="5" stopIfTrue="1" operator="lessThan">
      <formula>-0.999999</formula>
    </cfRule>
    <cfRule type="cellIs" dxfId="454" priority="6" stopIfTrue="1" operator="greaterThan">
      <formula>0.9999999</formula>
    </cfRule>
  </conditionalFormatting>
  <conditionalFormatting sqref="Y267:Y269">
    <cfRule type="cellIs" dxfId="453" priority="3" stopIfTrue="1" operator="lessThan">
      <formula>-0.999999</formula>
    </cfRule>
    <cfRule type="cellIs" dxfId="452" priority="4" stopIfTrue="1" operator="greaterThan">
      <formula>0.9999999</formula>
    </cfRule>
  </conditionalFormatting>
  <conditionalFormatting sqref="Y258">
    <cfRule type="cellIs" dxfId="451" priority="1" stopIfTrue="1" operator="lessThan">
      <formula>-0.999999</formula>
    </cfRule>
    <cfRule type="cellIs" dxfId="450" priority="2" stopIfTrue="1" operator="greaterThan">
      <formula>0.9999999</formula>
    </cfRule>
  </conditionalFormatting>
  <pageMargins left="0.7" right="0.7" top="0.75" bottom="0.75" header="0.3" footer="0.3"/>
  <pageSetup scale="41" orientation="portrait" verticalDpi="300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2"/>
  <dimension ref="A1:AA283"/>
  <sheetViews>
    <sheetView workbookViewId="0">
      <selection activeCell="J259" sqref="J259"/>
    </sheetView>
  </sheetViews>
  <sheetFormatPr baseColWidth="10" defaultRowHeight="15" x14ac:dyDescent="0.25"/>
  <cols>
    <col min="3" max="3" width="8.7109375" customWidth="1"/>
    <col min="4" max="4" width="9.28515625" customWidth="1"/>
    <col min="5" max="5" width="9.42578125" bestFit="1" customWidth="1"/>
    <col min="6" max="6" width="6.7109375" bestFit="1" customWidth="1"/>
    <col min="7" max="7" width="10.85546875" customWidth="1"/>
    <col min="11" max="11" width="6.7109375" bestFit="1" customWidth="1"/>
    <col min="12" max="12" width="10.28515625" bestFit="1" customWidth="1"/>
    <col min="13" max="13" width="11.5703125" bestFit="1" customWidth="1"/>
    <col min="14" max="14" width="11.5703125" customWidth="1"/>
    <col min="15" max="15" width="9.28515625" customWidth="1"/>
    <col min="16" max="16" width="14.28515625" customWidth="1"/>
    <col min="17" max="17" width="11.42578125" customWidth="1"/>
    <col min="18" max="18" width="14.42578125" hidden="1" customWidth="1"/>
    <col min="19" max="19" width="11.85546875" bestFit="1" customWidth="1"/>
    <col min="20" max="20" width="10.28515625" bestFit="1" customWidth="1"/>
    <col min="21" max="21" width="12.140625" customWidth="1"/>
    <col min="22" max="22" width="10.5703125" customWidth="1"/>
    <col min="23" max="23" width="12.42578125" customWidth="1"/>
    <col min="24" max="26" width="13.42578125" customWidth="1"/>
  </cols>
  <sheetData>
    <row r="1" spans="1:27" x14ac:dyDescent="0.25">
      <c r="B1" s="266" t="s">
        <v>0</v>
      </c>
      <c r="C1" s="266"/>
      <c r="D1" s="267">
        <v>26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144</v>
      </c>
      <c r="B3" s="269" t="s">
        <v>2</v>
      </c>
      <c r="C3" s="269"/>
      <c r="D3" s="146" t="s">
        <v>63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93" t="s">
        <v>97</v>
      </c>
      <c r="O4" s="94"/>
      <c r="P4" s="94"/>
      <c r="Q4" s="94"/>
      <c r="R4" s="95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7.25" hidden="1" customHeight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20">
        <v>0</v>
      </c>
      <c r="W96" s="20">
        <v>0</v>
      </c>
      <c r="X96" s="20">
        <v>0</v>
      </c>
      <c r="Y96" s="20">
        <v>0</v>
      </c>
      <c r="AA96">
        <f t="shared" si="10"/>
        <v>0</v>
      </c>
    </row>
    <row r="97" spans="1:27" ht="25.5" hidden="1" customHeight="1" thickBot="1" x14ac:dyDescent="0.3">
      <c r="A97" s="18"/>
      <c r="B97" s="19" t="s">
        <v>41</v>
      </c>
      <c r="C97" s="20">
        <v>0</v>
      </c>
      <c r="D97" s="20">
        <v>0</v>
      </c>
      <c r="E97" s="20">
        <v>0</v>
      </c>
      <c r="F97" s="20">
        <v>146</v>
      </c>
      <c r="G97" s="20">
        <v>0</v>
      </c>
      <c r="H97" s="20">
        <v>0</v>
      </c>
      <c r="I97" s="20">
        <v>0</v>
      </c>
      <c r="J97" s="20">
        <v>0</v>
      </c>
      <c r="K97" s="20">
        <v>360</v>
      </c>
      <c r="L97" s="20">
        <v>0</v>
      </c>
      <c r="M97" s="20">
        <v>0</v>
      </c>
      <c r="N97" s="20"/>
      <c r="O97" s="21"/>
      <c r="P97" s="21"/>
      <c r="Q97" s="20">
        <v>0</v>
      </c>
      <c r="R97" s="20">
        <v>0</v>
      </c>
      <c r="S97" s="20">
        <v>0</v>
      </c>
      <c r="T97" s="20"/>
      <c r="U97" s="20">
        <f t="shared" ref="U97:U128" si="11">G97+L97+M97+R97+S97+N97+Q97+T97</f>
        <v>0</v>
      </c>
      <c r="V97" s="21">
        <v>0</v>
      </c>
      <c r="W97" s="21">
        <f t="shared" si="7"/>
        <v>0</v>
      </c>
      <c r="X97" s="20">
        <v>0</v>
      </c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>
        <v>0</v>
      </c>
      <c r="D98" s="20">
        <v>153</v>
      </c>
      <c r="E98" s="20">
        <v>153</v>
      </c>
      <c r="F98" s="20">
        <v>146</v>
      </c>
      <c r="G98" s="20">
        <v>22338</v>
      </c>
      <c r="H98" s="20">
        <v>0</v>
      </c>
      <c r="I98" s="20">
        <v>24</v>
      </c>
      <c r="J98" s="20">
        <v>24</v>
      </c>
      <c r="K98" s="20">
        <v>360</v>
      </c>
      <c r="L98" s="20">
        <v>8640</v>
      </c>
      <c r="M98" s="20">
        <v>0</v>
      </c>
      <c r="N98" s="20"/>
      <c r="O98" s="21"/>
      <c r="P98" s="21"/>
      <c r="Q98" s="20">
        <v>0</v>
      </c>
      <c r="R98" s="20">
        <v>0</v>
      </c>
      <c r="S98" s="20">
        <v>0</v>
      </c>
      <c r="T98" s="20"/>
      <c r="U98" s="20">
        <f t="shared" si="11"/>
        <v>30978</v>
      </c>
      <c r="V98" s="21">
        <f t="shared" si="9"/>
        <v>0</v>
      </c>
      <c r="W98" s="21">
        <f t="shared" si="7"/>
        <v>30978</v>
      </c>
      <c r="X98" s="20">
        <v>0</v>
      </c>
      <c r="Y98" s="21">
        <f t="shared" si="8"/>
        <v>30978</v>
      </c>
      <c r="AA98">
        <f t="shared" si="10"/>
        <v>1</v>
      </c>
    </row>
    <row r="99" spans="1:27" ht="15.75" hidden="1" thickBot="1" x14ac:dyDescent="0.3">
      <c r="A99" s="18"/>
      <c r="B99" s="19" t="s">
        <v>43</v>
      </c>
      <c r="C99" s="20">
        <v>153</v>
      </c>
      <c r="D99" s="20">
        <v>153</v>
      </c>
      <c r="E99" s="20">
        <v>0</v>
      </c>
      <c r="F99" s="20">
        <v>146</v>
      </c>
      <c r="G99" s="20">
        <v>0</v>
      </c>
      <c r="H99" s="20">
        <v>24</v>
      </c>
      <c r="I99" s="20">
        <v>27</v>
      </c>
      <c r="J99" s="20">
        <v>3</v>
      </c>
      <c r="K99" s="20">
        <v>360</v>
      </c>
      <c r="L99" s="20">
        <v>1080</v>
      </c>
      <c r="M99" s="20">
        <v>0</v>
      </c>
      <c r="N99" s="20"/>
      <c r="O99" s="21"/>
      <c r="P99" s="21"/>
      <c r="Q99" s="20">
        <v>0</v>
      </c>
      <c r="R99" s="20">
        <v>0</v>
      </c>
      <c r="S99" s="20">
        <v>0</v>
      </c>
      <c r="T99" s="20"/>
      <c r="U99" s="20">
        <f t="shared" si="11"/>
        <v>1080</v>
      </c>
      <c r="V99" s="21">
        <f t="shared" si="9"/>
        <v>30978</v>
      </c>
      <c r="W99" s="21">
        <f t="shared" si="7"/>
        <v>32058</v>
      </c>
      <c r="X99" s="20">
        <v>32058</v>
      </c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153</v>
      </c>
      <c r="D100" s="20">
        <v>172</v>
      </c>
      <c r="E100" s="20">
        <v>19</v>
      </c>
      <c r="F100" s="20">
        <v>146</v>
      </c>
      <c r="G100" s="20">
        <v>2774</v>
      </c>
      <c r="H100" s="20">
        <v>27</v>
      </c>
      <c r="I100" s="20">
        <v>38</v>
      </c>
      <c r="J100" s="20">
        <v>11</v>
      </c>
      <c r="K100" s="20">
        <v>360</v>
      </c>
      <c r="L100" s="20">
        <v>3960</v>
      </c>
      <c r="M100" s="20">
        <v>0</v>
      </c>
      <c r="N100" s="20"/>
      <c r="O100" s="21"/>
      <c r="P100" s="21"/>
      <c r="Q100" s="20">
        <v>0</v>
      </c>
      <c r="R100" s="20">
        <v>0</v>
      </c>
      <c r="S100" s="20">
        <v>0</v>
      </c>
      <c r="T100" s="20"/>
      <c r="U100" s="20">
        <f t="shared" si="11"/>
        <v>6734</v>
      </c>
      <c r="V100" s="21">
        <f t="shared" si="9"/>
        <v>0</v>
      </c>
      <c r="W100" s="21">
        <f t="shared" si="7"/>
        <v>6734</v>
      </c>
      <c r="X100" s="20">
        <v>6734</v>
      </c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172</v>
      </c>
      <c r="D101" s="20">
        <v>221</v>
      </c>
      <c r="E101" s="20">
        <v>49</v>
      </c>
      <c r="F101" s="20">
        <v>146</v>
      </c>
      <c r="G101" s="20">
        <v>7154</v>
      </c>
      <c r="H101" s="20">
        <v>38</v>
      </c>
      <c r="I101" s="20">
        <v>39</v>
      </c>
      <c r="J101" s="20">
        <v>1</v>
      </c>
      <c r="K101" s="20">
        <v>360</v>
      </c>
      <c r="L101" s="20">
        <v>360</v>
      </c>
      <c r="M101" s="20">
        <v>0</v>
      </c>
      <c r="N101" s="20"/>
      <c r="O101" s="21"/>
      <c r="P101" s="21"/>
      <c r="Q101" s="20">
        <v>0</v>
      </c>
      <c r="R101" s="20">
        <v>0</v>
      </c>
      <c r="S101" s="20"/>
      <c r="T101" s="20"/>
      <c r="U101" s="20">
        <f t="shared" si="11"/>
        <v>7514</v>
      </c>
      <c r="V101" s="21">
        <f t="shared" si="9"/>
        <v>0</v>
      </c>
      <c r="W101" s="21">
        <f t="shared" si="7"/>
        <v>7514</v>
      </c>
      <c r="X101" s="20"/>
      <c r="Y101" s="21">
        <f t="shared" si="8"/>
        <v>7514</v>
      </c>
      <c r="AA101">
        <f t="shared" si="10"/>
        <v>1</v>
      </c>
    </row>
    <row r="102" spans="1:27" ht="14.25" hidden="1" customHeight="1" thickBot="1" x14ac:dyDescent="0.3">
      <c r="A102" s="18"/>
      <c r="B102" s="19" t="s">
        <v>46</v>
      </c>
      <c r="C102" s="20">
        <v>221</v>
      </c>
      <c r="D102" s="20">
        <v>221</v>
      </c>
      <c r="E102" s="20">
        <v>0</v>
      </c>
      <c r="F102" s="20"/>
      <c r="G102" s="20">
        <v>0</v>
      </c>
      <c r="H102" s="20">
        <v>39</v>
      </c>
      <c r="I102" s="20">
        <v>39</v>
      </c>
      <c r="J102" s="20">
        <v>0</v>
      </c>
      <c r="K102" s="20"/>
      <c r="L102" s="20">
        <v>0</v>
      </c>
      <c r="M102" s="20">
        <v>0</v>
      </c>
      <c r="N102" s="20"/>
      <c r="O102" s="21"/>
      <c r="P102" s="21"/>
      <c r="Q102" s="20">
        <v>0</v>
      </c>
      <c r="R102" s="20">
        <v>0</v>
      </c>
      <c r="S102" s="20"/>
      <c r="T102" s="20"/>
      <c r="U102" s="20">
        <f t="shared" si="11"/>
        <v>0</v>
      </c>
      <c r="V102" s="21">
        <f t="shared" si="9"/>
        <v>7514</v>
      </c>
      <c r="W102" s="21">
        <f t="shared" si="7"/>
        <v>7514</v>
      </c>
      <c r="X102" s="20">
        <v>0</v>
      </c>
      <c r="Y102" s="21">
        <f t="shared" si="8"/>
        <v>7514</v>
      </c>
      <c r="AA102">
        <f t="shared" si="10"/>
        <v>2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221</v>
      </c>
      <c r="D103" s="20">
        <v>320</v>
      </c>
      <c r="E103" s="20">
        <v>99</v>
      </c>
      <c r="F103" s="20">
        <v>146</v>
      </c>
      <c r="G103" s="20">
        <v>14454</v>
      </c>
      <c r="H103" s="20">
        <v>39</v>
      </c>
      <c r="I103" s="20">
        <v>47</v>
      </c>
      <c r="J103" s="20">
        <v>8</v>
      </c>
      <c r="K103" s="20">
        <v>360</v>
      </c>
      <c r="L103" s="20">
        <v>2880</v>
      </c>
      <c r="M103" s="20">
        <v>0</v>
      </c>
      <c r="N103" s="20"/>
      <c r="O103" s="21"/>
      <c r="P103" s="21"/>
      <c r="Q103" s="20">
        <v>0</v>
      </c>
      <c r="R103" s="20">
        <v>0</v>
      </c>
      <c r="S103" s="20"/>
      <c r="T103" s="20"/>
      <c r="U103" s="20">
        <f t="shared" si="11"/>
        <v>17334</v>
      </c>
      <c r="V103" s="21">
        <f t="shared" si="9"/>
        <v>7514</v>
      </c>
      <c r="W103" s="21">
        <f t="shared" si="7"/>
        <v>24848</v>
      </c>
      <c r="X103" s="20">
        <v>0</v>
      </c>
      <c r="Y103" s="21">
        <f t="shared" si="8"/>
        <v>24848</v>
      </c>
      <c r="AA103">
        <f t="shared" si="10"/>
        <v>3</v>
      </c>
    </row>
    <row r="104" spans="1:27" ht="15.75" hidden="1" thickBot="1" x14ac:dyDescent="0.3">
      <c r="A104" s="18"/>
      <c r="B104" s="19" t="s">
        <v>36</v>
      </c>
      <c r="C104" s="20">
        <v>320</v>
      </c>
      <c r="D104" s="20">
        <v>356</v>
      </c>
      <c r="E104" s="20">
        <v>36</v>
      </c>
      <c r="F104" s="20">
        <v>146</v>
      </c>
      <c r="G104" s="20">
        <v>5256</v>
      </c>
      <c r="H104" s="20">
        <v>47</v>
      </c>
      <c r="I104" s="20">
        <v>47</v>
      </c>
      <c r="J104" s="20">
        <v>0</v>
      </c>
      <c r="K104" s="20">
        <v>0</v>
      </c>
      <c r="L104" s="20">
        <v>0</v>
      </c>
      <c r="M104" s="20">
        <v>0</v>
      </c>
      <c r="N104" s="20"/>
      <c r="O104" s="21"/>
      <c r="P104" s="21"/>
      <c r="Q104" s="20">
        <v>0</v>
      </c>
      <c r="R104" s="20">
        <v>0</v>
      </c>
      <c r="S104" s="20"/>
      <c r="T104" s="20"/>
      <c r="U104" s="20">
        <f t="shared" si="11"/>
        <v>5256</v>
      </c>
      <c r="V104" s="21">
        <f t="shared" si="9"/>
        <v>24848</v>
      </c>
      <c r="W104" s="21">
        <f t="shared" si="7"/>
        <v>30104</v>
      </c>
      <c r="X104" s="20">
        <v>0</v>
      </c>
      <c r="Y104" s="21">
        <f t="shared" si="8"/>
        <v>30104</v>
      </c>
      <c r="AA104">
        <f t="shared" si="10"/>
        <v>4</v>
      </c>
    </row>
    <row r="105" spans="1:27" ht="15.75" hidden="1" thickBot="1" x14ac:dyDescent="0.3">
      <c r="A105" s="18"/>
      <c r="B105" s="19" t="s">
        <v>37</v>
      </c>
      <c r="C105" s="20">
        <v>356</v>
      </c>
      <c r="D105" s="20">
        <v>407</v>
      </c>
      <c r="E105" s="20">
        <v>51</v>
      </c>
      <c r="F105" s="20">
        <v>146</v>
      </c>
      <c r="G105" s="20">
        <v>7446</v>
      </c>
      <c r="H105" s="20">
        <v>47</v>
      </c>
      <c r="I105" s="20">
        <v>47</v>
      </c>
      <c r="J105" s="20">
        <v>0</v>
      </c>
      <c r="K105" s="20">
        <v>0</v>
      </c>
      <c r="L105" s="20">
        <v>0</v>
      </c>
      <c r="M105" s="20">
        <v>0</v>
      </c>
      <c r="N105" s="20"/>
      <c r="O105" s="21"/>
      <c r="P105" s="21"/>
      <c r="Q105" s="20">
        <v>0</v>
      </c>
      <c r="R105" s="20">
        <v>0</v>
      </c>
      <c r="S105" s="20"/>
      <c r="T105" s="20"/>
      <c r="U105" s="20">
        <f t="shared" si="11"/>
        <v>7446</v>
      </c>
      <c r="V105" s="21">
        <f t="shared" si="9"/>
        <v>30104</v>
      </c>
      <c r="W105" s="21">
        <f t="shared" si="7"/>
        <v>37550</v>
      </c>
      <c r="X105" s="20">
        <v>0</v>
      </c>
      <c r="Y105" s="21">
        <f t="shared" si="8"/>
        <v>37550</v>
      </c>
      <c r="AA105">
        <f t="shared" si="10"/>
        <v>5</v>
      </c>
    </row>
    <row r="106" spans="1:27" ht="15.75" hidden="1" thickBot="1" x14ac:dyDescent="0.3">
      <c r="A106" s="18"/>
      <c r="B106" s="19" t="s">
        <v>38</v>
      </c>
      <c r="C106" s="20">
        <v>407</v>
      </c>
      <c r="D106" s="20">
        <v>458</v>
      </c>
      <c r="E106" s="20">
        <v>51</v>
      </c>
      <c r="F106" s="20">
        <v>146</v>
      </c>
      <c r="G106" s="20">
        <v>7446</v>
      </c>
      <c r="H106" s="20">
        <v>47</v>
      </c>
      <c r="I106" s="20">
        <v>53</v>
      </c>
      <c r="J106" s="20">
        <v>6</v>
      </c>
      <c r="K106" s="20">
        <v>360</v>
      </c>
      <c r="L106" s="20">
        <v>2160</v>
      </c>
      <c r="M106" s="20">
        <v>0</v>
      </c>
      <c r="N106" s="20"/>
      <c r="O106" s="21"/>
      <c r="P106" s="21"/>
      <c r="Q106" s="20">
        <v>0</v>
      </c>
      <c r="R106" s="20">
        <v>0</v>
      </c>
      <c r="S106" s="20"/>
      <c r="T106" s="20"/>
      <c r="U106" s="20">
        <f t="shared" si="11"/>
        <v>9606</v>
      </c>
      <c r="V106" s="21">
        <f t="shared" si="9"/>
        <v>37550</v>
      </c>
      <c r="W106" s="21">
        <f t="shared" si="7"/>
        <v>47156</v>
      </c>
      <c r="X106" s="20">
        <v>0</v>
      </c>
      <c r="Y106" s="21">
        <f t="shared" si="8"/>
        <v>47156</v>
      </c>
      <c r="AA106">
        <f t="shared" si="10"/>
        <v>6</v>
      </c>
    </row>
    <row r="107" spans="1:27" ht="15.75" hidden="1" thickBot="1" x14ac:dyDescent="0.3">
      <c r="A107" s="18"/>
      <c r="B107" s="19" t="s">
        <v>39</v>
      </c>
      <c r="C107" s="20">
        <v>458</v>
      </c>
      <c r="D107" s="20">
        <v>500</v>
      </c>
      <c r="E107" s="20">
        <v>42</v>
      </c>
      <c r="F107" s="20">
        <v>146</v>
      </c>
      <c r="G107" s="20">
        <v>6132</v>
      </c>
      <c r="H107" s="20">
        <v>53</v>
      </c>
      <c r="I107" s="20">
        <v>64</v>
      </c>
      <c r="J107" s="20">
        <v>11</v>
      </c>
      <c r="K107" s="20">
        <v>360</v>
      </c>
      <c r="L107" s="20">
        <v>3960</v>
      </c>
      <c r="M107" s="20">
        <v>0</v>
      </c>
      <c r="N107" s="20"/>
      <c r="O107" s="21"/>
      <c r="P107" s="21"/>
      <c r="Q107" s="20">
        <v>0</v>
      </c>
      <c r="R107" s="20">
        <v>0</v>
      </c>
      <c r="S107" s="20"/>
      <c r="T107" s="20"/>
      <c r="U107" s="20">
        <f t="shared" si="11"/>
        <v>10092</v>
      </c>
      <c r="V107" s="21">
        <f t="shared" si="9"/>
        <v>47156</v>
      </c>
      <c r="W107" s="21">
        <f t="shared" si="7"/>
        <v>57248</v>
      </c>
      <c r="X107" s="20">
        <v>57248</v>
      </c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500</v>
      </c>
      <c r="D108" s="20">
        <v>514</v>
      </c>
      <c r="E108" s="20">
        <v>14</v>
      </c>
      <c r="F108" s="20">
        <v>146</v>
      </c>
      <c r="G108" s="20">
        <v>2044</v>
      </c>
      <c r="H108" s="20">
        <v>64</v>
      </c>
      <c r="I108" s="20">
        <v>68</v>
      </c>
      <c r="J108" s="20">
        <v>4</v>
      </c>
      <c r="K108" s="20">
        <v>360</v>
      </c>
      <c r="L108" s="20">
        <v>1440</v>
      </c>
      <c r="M108" s="20">
        <v>0</v>
      </c>
      <c r="N108" s="20"/>
      <c r="O108" s="21"/>
      <c r="P108" s="21"/>
      <c r="Q108" s="20">
        <v>0</v>
      </c>
      <c r="R108" s="20">
        <v>0</v>
      </c>
      <c r="S108" s="20"/>
      <c r="T108" s="20"/>
      <c r="U108" s="20">
        <f t="shared" si="11"/>
        <v>3484</v>
      </c>
      <c r="V108" s="21">
        <f t="shared" si="9"/>
        <v>0</v>
      </c>
      <c r="W108" s="21">
        <f t="shared" si="7"/>
        <v>3484</v>
      </c>
      <c r="X108" s="20">
        <v>0</v>
      </c>
      <c r="Y108" s="21">
        <f t="shared" si="8"/>
        <v>3484</v>
      </c>
      <c r="AA108">
        <f t="shared" si="10"/>
        <v>1</v>
      </c>
    </row>
    <row r="109" spans="1:27" ht="15.75" hidden="1" thickBot="1" x14ac:dyDescent="0.3">
      <c r="A109" s="18"/>
      <c r="B109" s="19" t="s">
        <v>41</v>
      </c>
      <c r="C109" s="20">
        <v>514</v>
      </c>
      <c r="D109" s="20">
        <v>531</v>
      </c>
      <c r="E109" s="20">
        <v>17</v>
      </c>
      <c r="F109" s="20">
        <v>146</v>
      </c>
      <c r="G109" s="20">
        <v>2482</v>
      </c>
      <c r="H109" s="20">
        <v>68</v>
      </c>
      <c r="I109" s="20">
        <v>68</v>
      </c>
      <c r="J109" s="20">
        <v>0</v>
      </c>
      <c r="K109" s="20">
        <v>0</v>
      </c>
      <c r="L109" s="20">
        <v>0</v>
      </c>
      <c r="M109" s="20">
        <v>0</v>
      </c>
      <c r="N109" s="20"/>
      <c r="O109" s="21"/>
      <c r="P109" s="21"/>
      <c r="Q109" s="20">
        <v>0</v>
      </c>
      <c r="R109" s="20">
        <v>8000</v>
      </c>
      <c r="S109" s="20"/>
      <c r="T109" s="20"/>
      <c r="U109" s="20">
        <f t="shared" si="11"/>
        <v>10482</v>
      </c>
      <c r="V109" s="21">
        <f t="shared" si="9"/>
        <v>3484</v>
      </c>
      <c r="W109" s="21">
        <f t="shared" si="7"/>
        <v>13966</v>
      </c>
      <c r="X109" s="20">
        <v>0</v>
      </c>
      <c r="Y109" s="21">
        <f t="shared" si="8"/>
        <v>13966</v>
      </c>
      <c r="AA109">
        <f t="shared" si="10"/>
        <v>2</v>
      </c>
    </row>
    <row r="110" spans="1:27" ht="15.75" hidden="1" thickBot="1" x14ac:dyDescent="0.3">
      <c r="A110" s="18"/>
      <c r="B110" s="19" t="s">
        <v>42</v>
      </c>
      <c r="C110" s="20">
        <v>531</v>
      </c>
      <c r="D110" s="20">
        <v>605</v>
      </c>
      <c r="E110" s="20">
        <v>74</v>
      </c>
      <c r="F110" s="20">
        <v>146</v>
      </c>
      <c r="G110" s="20">
        <v>10804</v>
      </c>
      <c r="H110" s="20">
        <v>68</v>
      </c>
      <c r="I110" s="20">
        <v>68</v>
      </c>
      <c r="J110" s="20">
        <v>0</v>
      </c>
      <c r="K110" s="20">
        <v>0</v>
      </c>
      <c r="L110" s="20">
        <v>0</v>
      </c>
      <c r="M110" s="20">
        <v>0</v>
      </c>
      <c r="N110" s="20"/>
      <c r="O110" s="21"/>
      <c r="P110" s="21"/>
      <c r="Q110" s="20">
        <v>0</v>
      </c>
      <c r="R110" s="20">
        <v>8000</v>
      </c>
      <c r="S110" s="20"/>
      <c r="T110" s="20"/>
      <c r="U110" s="20">
        <f t="shared" si="11"/>
        <v>18804</v>
      </c>
      <c r="V110" s="21">
        <f t="shared" si="9"/>
        <v>13966</v>
      </c>
      <c r="W110" s="21">
        <f t="shared" si="7"/>
        <v>32770</v>
      </c>
      <c r="X110" s="20">
        <v>0</v>
      </c>
      <c r="Y110" s="21">
        <f t="shared" si="8"/>
        <v>32770</v>
      </c>
      <c r="AA110">
        <f t="shared" si="10"/>
        <v>3</v>
      </c>
    </row>
    <row r="111" spans="1:27" ht="15.75" hidden="1" thickBot="1" x14ac:dyDescent="0.3">
      <c r="A111" s="18"/>
      <c r="B111" s="19" t="s">
        <v>43</v>
      </c>
      <c r="C111" s="20">
        <v>605</v>
      </c>
      <c r="D111" s="20">
        <v>633</v>
      </c>
      <c r="E111" s="20">
        <v>28</v>
      </c>
      <c r="F111" s="20">
        <v>146</v>
      </c>
      <c r="G111" s="20">
        <v>4088</v>
      </c>
      <c r="H111" s="20">
        <v>68</v>
      </c>
      <c r="I111" s="20">
        <v>69</v>
      </c>
      <c r="J111" s="20">
        <v>1</v>
      </c>
      <c r="K111" s="20">
        <v>360</v>
      </c>
      <c r="L111" s="20">
        <v>360</v>
      </c>
      <c r="M111" s="20">
        <v>0</v>
      </c>
      <c r="N111" s="20"/>
      <c r="O111" s="21"/>
      <c r="P111" s="21"/>
      <c r="Q111" s="20">
        <v>0</v>
      </c>
      <c r="R111" s="20">
        <v>8000</v>
      </c>
      <c r="S111" s="20"/>
      <c r="T111" s="20"/>
      <c r="U111" s="20">
        <f t="shared" si="11"/>
        <v>12448</v>
      </c>
      <c r="V111" s="21">
        <f t="shared" si="9"/>
        <v>32770</v>
      </c>
      <c r="W111" s="21">
        <f t="shared" si="7"/>
        <v>45218</v>
      </c>
      <c r="X111" s="20">
        <v>0</v>
      </c>
      <c r="Y111" s="21">
        <f t="shared" si="8"/>
        <v>45218</v>
      </c>
      <c r="AA111">
        <f t="shared" si="10"/>
        <v>4</v>
      </c>
    </row>
    <row r="112" spans="1:27" ht="15.75" hidden="1" thickBot="1" x14ac:dyDescent="0.3">
      <c r="A112" s="18"/>
      <c r="B112" s="19" t="s">
        <v>44</v>
      </c>
      <c r="C112" s="20">
        <v>633</v>
      </c>
      <c r="D112" s="20">
        <v>743</v>
      </c>
      <c r="E112" s="20">
        <v>110</v>
      </c>
      <c r="F112" s="20">
        <v>146</v>
      </c>
      <c r="G112" s="20">
        <v>16060</v>
      </c>
      <c r="H112" s="20">
        <v>69</v>
      </c>
      <c r="I112" s="20">
        <v>69</v>
      </c>
      <c r="J112" s="20">
        <v>0</v>
      </c>
      <c r="K112" s="20">
        <v>0</v>
      </c>
      <c r="L112" s="20">
        <v>0</v>
      </c>
      <c r="M112" s="20">
        <v>0</v>
      </c>
      <c r="N112" s="20"/>
      <c r="O112" s="21"/>
      <c r="P112" s="21"/>
      <c r="Q112" s="20">
        <v>0</v>
      </c>
      <c r="R112" s="20">
        <v>8000</v>
      </c>
      <c r="S112" s="20"/>
      <c r="T112" s="20"/>
      <c r="U112" s="20">
        <f t="shared" si="11"/>
        <v>24060</v>
      </c>
      <c r="V112" s="21">
        <f t="shared" si="9"/>
        <v>45218</v>
      </c>
      <c r="W112" s="21">
        <f t="shared" si="7"/>
        <v>69278</v>
      </c>
      <c r="X112" s="20">
        <v>69278</v>
      </c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743</v>
      </c>
      <c r="D113" s="20">
        <v>841</v>
      </c>
      <c r="E113" s="20">
        <v>98</v>
      </c>
      <c r="F113" s="20">
        <v>146</v>
      </c>
      <c r="G113" s="20">
        <v>14308</v>
      </c>
      <c r="H113" s="20">
        <v>69</v>
      </c>
      <c r="I113" s="20">
        <v>80</v>
      </c>
      <c r="J113" s="20">
        <v>11</v>
      </c>
      <c r="K113" s="20">
        <v>360</v>
      </c>
      <c r="L113" s="20">
        <v>3960</v>
      </c>
      <c r="M113" s="20">
        <v>0</v>
      </c>
      <c r="N113" s="20"/>
      <c r="O113" s="21"/>
      <c r="P113" s="21"/>
      <c r="Q113" s="20">
        <v>0</v>
      </c>
      <c r="R113" s="20">
        <v>8000</v>
      </c>
      <c r="S113" s="20"/>
      <c r="T113" s="20"/>
      <c r="U113" s="20">
        <f t="shared" si="11"/>
        <v>26268</v>
      </c>
      <c r="V113" s="21">
        <f t="shared" si="9"/>
        <v>0</v>
      </c>
      <c r="W113" s="21">
        <f t="shared" si="7"/>
        <v>26268</v>
      </c>
      <c r="X113" s="20">
        <v>0</v>
      </c>
      <c r="Y113" s="21">
        <f t="shared" si="8"/>
        <v>26268</v>
      </c>
      <c r="AA113">
        <f t="shared" si="10"/>
        <v>1</v>
      </c>
    </row>
    <row r="114" spans="1:27" ht="15.75" hidden="1" thickBot="1" x14ac:dyDescent="0.3">
      <c r="A114" s="18"/>
      <c r="B114" s="19" t="s">
        <v>46</v>
      </c>
      <c r="C114" s="20">
        <v>841</v>
      </c>
      <c r="D114" s="20">
        <v>1106</v>
      </c>
      <c r="E114" s="20">
        <v>265</v>
      </c>
      <c r="F114" s="20">
        <v>146</v>
      </c>
      <c r="G114" s="20">
        <v>38690</v>
      </c>
      <c r="H114" s="20">
        <v>80</v>
      </c>
      <c r="I114" s="20">
        <v>199</v>
      </c>
      <c r="J114" s="20">
        <v>119</v>
      </c>
      <c r="K114" s="20">
        <v>360</v>
      </c>
      <c r="L114" s="20">
        <v>42840</v>
      </c>
      <c r="M114" s="20">
        <v>0</v>
      </c>
      <c r="N114" s="20"/>
      <c r="O114" s="21"/>
      <c r="P114" s="21"/>
      <c r="Q114" s="20">
        <v>0</v>
      </c>
      <c r="R114" s="20">
        <v>8000</v>
      </c>
      <c r="S114" s="20"/>
      <c r="T114" s="20"/>
      <c r="U114" s="20">
        <f t="shared" si="11"/>
        <v>89530</v>
      </c>
      <c r="V114" s="21">
        <f t="shared" si="9"/>
        <v>26268</v>
      </c>
      <c r="W114" s="21">
        <f t="shared" si="7"/>
        <v>115798</v>
      </c>
      <c r="X114" s="20">
        <v>0</v>
      </c>
      <c r="Y114" s="21">
        <f t="shared" si="8"/>
        <v>115798</v>
      </c>
      <c r="AA114">
        <f t="shared" si="10"/>
        <v>2</v>
      </c>
    </row>
    <row r="115" spans="1:27" ht="15.75" hidden="1" thickBot="1" x14ac:dyDescent="0.3">
      <c r="A115" s="18">
        <v>2012</v>
      </c>
      <c r="B115" s="19" t="s">
        <v>35</v>
      </c>
      <c r="C115" s="20">
        <v>1106</v>
      </c>
      <c r="D115" s="20">
        <v>1251</v>
      </c>
      <c r="E115" s="20">
        <v>145</v>
      </c>
      <c r="F115" s="20">
        <v>146</v>
      </c>
      <c r="G115" s="20">
        <v>21170</v>
      </c>
      <c r="H115" s="20">
        <v>199</v>
      </c>
      <c r="I115" s="20">
        <v>229</v>
      </c>
      <c r="J115" s="20">
        <v>30</v>
      </c>
      <c r="K115" s="20">
        <v>360</v>
      </c>
      <c r="L115" s="20">
        <v>10800</v>
      </c>
      <c r="M115" s="20">
        <v>0</v>
      </c>
      <c r="N115" s="20"/>
      <c r="O115" s="21"/>
      <c r="P115" s="21"/>
      <c r="Q115" s="20">
        <v>0</v>
      </c>
      <c r="R115" s="20">
        <v>8000</v>
      </c>
      <c r="S115" s="20"/>
      <c r="T115" s="20"/>
      <c r="U115" s="20">
        <f t="shared" si="11"/>
        <v>39970</v>
      </c>
      <c r="V115" s="21">
        <f t="shared" si="9"/>
        <v>115798</v>
      </c>
      <c r="W115" s="21">
        <f t="shared" si="7"/>
        <v>155768</v>
      </c>
      <c r="X115" s="20">
        <v>0</v>
      </c>
      <c r="Y115" s="21">
        <f t="shared" si="8"/>
        <v>155768</v>
      </c>
      <c r="AA115">
        <f t="shared" si="10"/>
        <v>3</v>
      </c>
    </row>
    <row r="116" spans="1:27" ht="15.75" hidden="1" thickBot="1" x14ac:dyDescent="0.3">
      <c r="A116" s="18"/>
      <c r="B116" s="19" t="s">
        <v>36</v>
      </c>
      <c r="C116" s="20">
        <v>1251</v>
      </c>
      <c r="D116" s="20">
        <v>1364</v>
      </c>
      <c r="E116" s="20">
        <v>113</v>
      </c>
      <c r="F116" s="20">
        <v>146</v>
      </c>
      <c r="G116" s="20">
        <v>16498</v>
      </c>
      <c r="H116" s="20">
        <v>229</v>
      </c>
      <c r="I116" s="20">
        <v>278</v>
      </c>
      <c r="J116" s="20">
        <v>49</v>
      </c>
      <c r="K116" s="20">
        <v>360</v>
      </c>
      <c r="L116" s="20">
        <v>17640</v>
      </c>
      <c r="M116" s="20">
        <v>0</v>
      </c>
      <c r="N116" s="20"/>
      <c r="O116" s="21"/>
      <c r="P116" s="21"/>
      <c r="Q116" s="20">
        <v>0</v>
      </c>
      <c r="R116" s="20">
        <v>8000</v>
      </c>
      <c r="S116" s="20"/>
      <c r="T116" s="20"/>
      <c r="U116" s="20">
        <f t="shared" si="11"/>
        <v>42138</v>
      </c>
      <c r="V116" s="21">
        <f t="shared" si="9"/>
        <v>155768</v>
      </c>
      <c r="W116" s="21">
        <f t="shared" si="7"/>
        <v>197906</v>
      </c>
      <c r="X116" s="20">
        <v>0</v>
      </c>
      <c r="Y116" s="21">
        <f t="shared" si="8"/>
        <v>197906</v>
      </c>
      <c r="AA116">
        <f t="shared" si="10"/>
        <v>4</v>
      </c>
    </row>
    <row r="117" spans="1:27" ht="15.75" hidden="1" thickBot="1" x14ac:dyDescent="0.3">
      <c r="A117" s="18"/>
      <c r="B117" s="19" t="s">
        <v>37</v>
      </c>
      <c r="C117" s="20">
        <v>1364</v>
      </c>
      <c r="D117" s="20">
        <v>1549</v>
      </c>
      <c r="E117" s="20">
        <v>185</v>
      </c>
      <c r="F117" s="20">
        <v>146</v>
      </c>
      <c r="G117" s="20">
        <v>27010</v>
      </c>
      <c r="H117" s="20">
        <v>278</v>
      </c>
      <c r="I117" s="20">
        <v>403</v>
      </c>
      <c r="J117" s="20">
        <v>125</v>
      </c>
      <c r="K117" s="20">
        <v>360</v>
      </c>
      <c r="L117" s="20">
        <v>45000</v>
      </c>
      <c r="M117" s="20">
        <v>0</v>
      </c>
      <c r="N117" s="20"/>
      <c r="O117" s="21"/>
      <c r="P117" s="21"/>
      <c r="Q117" s="20">
        <v>0</v>
      </c>
      <c r="R117" s="20">
        <v>8000</v>
      </c>
      <c r="S117" s="20"/>
      <c r="T117" s="20"/>
      <c r="U117" s="20">
        <f t="shared" si="11"/>
        <v>80010</v>
      </c>
      <c r="V117" s="21">
        <f t="shared" si="9"/>
        <v>197906</v>
      </c>
      <c r="W117" s="21">
        <f t="shared" si="7"/>
        <v>277916</v>
      </c>
      <c r="X117" s="20">
        <v>277916</v>
      </c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1549</v>
      </c>
      <c r="D118" s="20">
        <v>1708</v>
      </c>
      <c r="E118" s="20">
        <v>159</v>
      </c>
      <c r="F118" s="20">
        <v>146</v>
      </c>
      <c r="G118" s="20">
        <v>23214</v>
      </c>
      <c r="H118" s="20">
        <v>403</v>
      </c>
      <c r="I118" s="20">
        <v>424</v>
      </c>
      <c r="J118" s="20">
        <v>21</v>
      </c>
      <c r="K118" s="20">
        <v>360</v>
      </c>
      <c r="L118" s="20">
        <v>7560</v>
      </c>
      <c r="M118" s="20">
        <v>0</v>
      </c>
      <c r="N118" s="20"/>
      <c r="O118" s="21"/>
      <c r="P118" s="21"/>
      <c r="Q118" s="20">
        <v>0</v>
      </c>
      <c r="R118" s="20">
        <v>8000</v>
      </c>
      <c r="S118" s="20"/>
      <c r="T118" s="20"/>
      <c r="U118" s="20">
        <f t="shared" si="11"/>
        <v>38774</v>
      </c>
      <c r="V118" s="21">
        <f t="shared" si="9"/>
        <v>0</v>
      </c>
      <c r="W118" s="21">
        <f t="shared" si="7"/>
        <v>38774</v>
      </c>
      <c r="X118" s="20"/>
      <c r="Y118" s="21">
        <f t="shared" si="8"/>
        <v>38774</v>
      </c>
      <c r="AA118">
        <f t="shared" si="10"/>
        <v>1</v>
      </c>
    </row>
    <row r="119" spans="1:27" ht="15.75" hidden="1" thickBot="1" x14ac:dyDescent="0.3">
      <c r="A119" s="18"/>
      <c r="B119" s="19" t="s">
        <v>39</v>
      </c>
      <c r="C119" s="20">
        <v>1708</v>
      </c>
      <c r="D119" s="20">
        <v>1910</v>
      </c>
      <c r="E119" s="20">
        <v>202</v>
      </c>
      <c r="F119" s="20">
        <v>146</v>
      </c>
      <c r="G119" s="20">
        <v>29492</v>
      </c>
      <c r="H119" s="20">
        <v>424</v>
      </c>
      <c r="I119" s="20">
        <v>426</v>
      </c>
      <c r="J119" s="20">
        <v>2</v>
      </c>
      <c r="K119" s="20">
        <v>360</v>
      </c>
      <c r="L119" s="20">
        <v>720</v>
      </c>
      <c r="M119" s="20">
        <v>0</v>
      </c>
      <c r="N119" s="20"/>
      <c r="O119" s="21"/>
      <c r="P119" s="21"/>
      <c r="Q119" s="20">
        <v>0</v>
      </c>
      <c r="R119" s="20">
        <v>8000</v>
      </c>
      <c r="S119" s="20"/>
      <c r="T119" s="20"/>
      <c r="U119" s="20">
        <f t="shared" si="11"/>
        <v>38212</v>
      </c>
      <c r="V119" s="21">
        <f t="shared" si="9"/>
        <v>38774</v>
      </c>
      <c r="W119" s="21">
        <f t="shared" si="7"/>
        <v>76986</v>
      </c>
      <c r="X119" s="20">
        <v>0</v>
      </c>
      <c r="Y119" s="21">
        <f t="shared" si="8"/>
        <v>76986</v>
      </c>
      <c r="AA119">
        <f t="shared" si="10"/>
        <v>2</v>
      </c>
    </row>
    <row r="120" spans="1:27" ht="15.75" hidden="1" thickBot="1" x14ac:dyDescent="0.3">
      <c r="A120" s="18"/>
      <c r="B120" s="19" t="s">
        <v>40</v>
      </c>
      <c r="C120" s="20">
        <v>1910</v>
      </c>
      <c r="D120" s="20">
        <v>2110</v>
      </c>
      <c r="E120" s="20">
        <v>200</v>
      </c>
      <c r="F120" s="20">
        <v>146</v>
      </c>
      <c r="G120" s="20">
        <v>29200</v>
      </c>
      <c r="H120" s="20">
        <v>426</v>
      </c>
      <c r="I120" s="20">
        <v>426</v>
      </c>
      <c r="J120" s="20">
        <v>0</v>
      </c>
      <c r="K120" s="20">
        <v>366</v>
      </c>
      <c r="L120" s="20">
        <v>0</v>
      </c>
      <c r="M120" s="20">
        <v>0</v>
      </c>
      <c r="N120" s="20"/>
      <c r="O120" s="21"/>
      <c r="P120" s="21"/>
      <c r="Q120" s="20">
        <v>0</v>
      </c>
      <c r="R120" s="20">
        <v>4000</v>
      </c>
      <c r="S120" s="20"/>
      <c r="T120" s="20"/>
      <c r="U120" s="20">
        <f t="shared" si="11"/>
        <v>33200</v>
      </c>
      <c r="V120" s="21">
        <f t="shared" si="9"/>
        <v>76986</v>
      </c>
      <c r="W120" s="21">
        <f t="shared" si="7"/>
        <v>110186</v>
      </c>
      <c r="X120" s="20">
        <v>0</v>
      </c>
      <c r="Y120" s="21">
        <f t="shared" si="8"/>
        <v>110186</v>
      </c>
      <c r="AA120">
        <f t="shared" si="10"/>
        <v>3</v>
      </c>
    </row>
    <row r="121" spans="1:27" ht="15.75" hidden="1" thickBot="1" x14ac:dyDescent="0.3">
      <c r="A121" s="18"/>
      <c r="B121" s="19" t="s">
        <v>41</v>
      </c>
      <c r="C121" s="20">
        <v>2110</v>
      </c>
      <c r="D121" s="20">
        <v>2435</v>
      </c>
      <c r="E121" s="20">
        <v>325</v>
      </c>
      <c r="F121" s="20">
        <v>146</v>
      </c>
      <c r="G121" s="20">
        <v>47450</v>
      </c>
      <c r="H121" s="20">
        <v>426</v>
      </c>
      <c r="I121" s="20">
        <v>427</v>
      </c>
      <c r="J121" s="20">
        <v>1</v>
      </c>
      <c r="K121" s="20">
        <v>367</v>
      </c>
      <c r="L121" s="20">
        <v>367</v>
      </c>
      <c r="M121" s="20">
        <v>0</v>
      </c>
      <c r="N121" s="20"/>
      <c r="O121" s="21"/>
      <c r="P121" s="21"/>
      <c r="Q121" s="20">
        <v>0</v>
      </c>
      <c r="R121" s="20">
        <v>8000</v>
      </c>
      <c r="S121" s="20"/>
      <c r="T121" s="20"/>
      <c r="U121" s="20">
        <f t="shared" si="11"/>
        <v>55817</v>
      </c>
      <c r="V121" s="21">
        <f t="shared" si="9"/>
        <v>110186</v>
      </c>
      <c r="W121" s="21">
        <f t="shared" si="7"/>
        <v>166003</v>
      </c>
      <c r="X121" s="20">
        <v>166003</v>
      </c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2435</v>
      </c>
      <c r="D122" s="20">
        <v>2618</v>
      </c>
      <c r="E122" s="20">
        <v>183</v>
      </c>
      <c r="F122" s="20">
        <v>146</v>
      </c>
      <c r="G122" s="20">
        <v>26718</v>
      </c>
      <c r="H122" s="20">
        <v>427</v>
      </c>
      <c r="I122" s="20">
        <v>434</v>
      </c>
      <c r="J122" s="20">
        <v>7</v>
      </c>
      <c r="K122" s="20">
        <v>368</v>
      </c>
      <c r="L122" s="20">
        <v>2576</v>
      </c>
      <c r="M122" s="20">
        <v>0</v>
      </c>
      <c r="N122" s="20"/>
      <c r="O122" s="21"/>
      <c r="P122" s="21"/>
      <c r="Q122" s="20">
        <v>0</v>
      </c>
      <c r="R122" s="20">
        <v>8000</v>
      </c>
      <c r="S122" s="20"/>
      <c r="T122" s="20"/>
      <c r="U122" s="20">
        <f t="shared" si="11"/>
        <v>37294</v>
      </c>
      <c r="V122" s="21">
        <f t="shared" si="9"/>
        <v>0</v>
      </c>
      <c r="W122" s="21">
        <f t="shared" si="7"/>
        <v>37294</v>
      </c>
      <c r="X122" s="20">
        <v>0</v>
      </c>
      <c r="Y122" s="21">
        <f t="shared" si="8"/>
        <v>37294</v>
      </c>
      <c r="AA122">
        <f t="shared" si="10"/>
        <v>1</v>
      </c>
    </row>
    <row r="123" spans="1:27" ht="15.75" hidden="1" thickBot="1" x14ac:dyDescent="0.3">
      <c r="A123" s="18"/>
      <c r="B123" s="19" t="s">
        <v>43</v>
      </c>
      <c r="C123" s="20">
        <v>2618</v>
      </c>
      <c r="D123" s="20">
        <v>2938</v>
      </c>
      <c r="E123" s="20">
        <v>320</v>
      </c>
      <c r="F123" s="20">
        <v>146</v>
      </c>
      <c r="G123" s="20">
        <v>46720</v>
      </c>
      <c r="H123" s="20">
        <v>434</v>
      </c>
      <c r="I123" s="20">
        <v>455</v>
      </c>
      <c r="J123" s="20">
        <v>21</v>
      </c>
      <c r="K123" s="20">
        <v>360</v>
      </c>
      <c r="L123" s="20">
        <v>7560</v>
      </c>
      <c r="M123" s="20"/>
      <c r="N123" s="20"/>
      <c r="O123" s="21"/>
      <c r="P123" s="21"/>
      <c r="Q123" s="20">
        <v>0</v>
      </c>
      <c r="R123" s="20"/>
      <c r="S123" s="20"/>
      <c r="T123" s="20"/>
      <c r="U123" s="20">
        <f t="shared" si="11"/>
        <v>54280</v>
      </c>
      <c r="V123" s="21">
        <f t="shared" si="9"/>
        <v>37294</v>
      </c>
      <c r="W123" s="21">
        <f t="shared" si="7"/>
        <v>91574</v>
      </c>
      <c r="X123" s="20">
        <v>0</v>
      </c>
      <c r="Y123" s="21">
        <f t="shared" si="8"/>
        <v>91574</v>
      </c>
      <c r="AA123">
        <f t="shared" si="10"/>
        <v>2</v>
      </c>
    </row>
    <row r="124" spans="1:27" ht="15.75" hidden="1" thickBot="1" x14ac:dyDescent="0.3">
      <c r="A124" s="18"/>
      <c r="B124" s="19" t="s">
        <v>44</v>
      </c>
      <c r="C124" s="20">
        <v>2938</v>
      </c>
      <c r="D124" s="20">
        <v>3298</v>
      </c>
      <c r="E124" s="20">
        <v>360</v>
      </c>
      <c r="F124" s="20">
        <v>146</v>
      </c>
      <c r="G124" s="20">
        <v>52560</v>
      </c>
      <c r="H124" s="20">
        <v>455</v>
      </c>
      <c r="I124" s="20">
        <v>464</v>
      </c>
      <c r="J124" s="20">
        <v>9</v>
      </c>
      <c r="K124" s="20">
        <v>360</v>
      </c>
      <c r="L124" s="20">
        <v>3240</v>
      </c>
      <c r="M124" s="20"/>
      <c r="N124" s="20"/>
      <c r="O124" s="21"/>
      <c r="P124" s="21"/>
      <c r="Q124" s="20">
        <v>0</v>
      </c>
      <c r="R124" s="20"/>
      <c r="S124" s="20"/>
      <c r="T124" s="20"/>
      <c r="U124" s="20">
        <f t="shared" si="11"/>
        <v>55800</v>
      </c>
      <c r="V124" s="21">
        <f t="shared" si="9"/>
        <v>91574</v>
      </c>
      <c r="W124" s="21">
        <f t="shared" si="7"/>
        <v>147374</v>
      </c>
      <c r="X124" s="20"/>
      <c r="Y124" s="21">
        <f t="shared" si="8"/>
        <v>147374</v>
      </c>
      <c r="AA124">
        <f t="shared" si="10"/>
        <v>3</v>
      </c>
    </row>
    <row r="125" spans="1:27" ht="15.75" hidden="1" thickBot="1" x14ac:dyDescent="0.3">
      <c r="A125" s="18"/>
      <c r="B125" s="19" t="s">
        <v>45</v>
      </c>
      <c r="C125" s="20">
        <v>3298</v>
      </c>
      <c r="D125" s="20">
        <v>3901</v>
      </c>
      <c r="E125" s="20">
        <v>603</v>
      </c>
      <c r="F125" s="20">
        <v>146</v>
      </c>
      <c r="G125" s="20">
        <v>88038</v>
      </c>
      <c r="H125" s="20">
        <v>464</v>
      </c>
      <c r="I125" s="20">
        <v>483</v>
      </c>
      <c r="J125" s="20">
        <v>19</v>
      </c>
      <c r="K125" s="20">
        <v>360</v>
      </c>
      <c r="L125" s="20">
        <v>6840</v>
      </c>
      <c r="M125" s="20"/>
      <c r="N125" s="20"/>
      <c r="O125" s="21"/>
      <c r="P125" s="21"/>
      <c r="Q125" s="20">
        <v>0</v>
      </c>
      <c r="R125" s="20"/>
      <c r="S125" s="20"/>
      <c r="T125" s="20"/>
      <c r="U125" s="20">
        <f t="shared" si="11"/>
        <v>94878</v>
      </c>
      <c r="V125" s="21">
        <f t="shared" si="9"/>
        <v>147374</v>
      </c>
      <c r="W125" s="21">
        <f t="shared" si="7"/>
        <v>242252</v>
      </c>
      <c r="X125" s="20">
        <v>242189</v>
      </c>
      <c r="Y125" s="21">
        <f t="shared" si="8"/>
        <v>63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3901</v>
      </c>
      <c r="D126" s="20">
        <v>4665</v>
      </c>
      <c r="E126" s="20">
        <v>764</v>
      </c>
      <c r="F126" s="20">
        <v>146</v>
      </c>
      <c r="G126" s="20">
        <v>111544</v>
      </c>
      <c r="H126" s="20">
        <v>483</v>
      </c>
      <c r="I126" s="20">
        <v>518</v>
      </c>
      <c r="J126" s="20">
        <v>35</v>
      </c>
      <c r="K126" s="20">
        <v>360</v>
      </c>
      <c r="L126" s="20">
        <v>12600</v>
      </c>
      <c r="M126" s="20"/>
      <c r="N126" s="20"/>
      <c r="O126" s="21"/>
      <c r="P126" s="21"/>
      <c r="Q126" s="20">
        <v>0</v>
      </c>
      <c r="R126" s="20"/>
      <c r="S126" s="20"/>
      <c r="T126" s="20"/>
      <c r="U126" s="20">
        <f t="shared" si="11"/>
        <v>124144</v>
      </c>
      <c r="V126" s="21">
        <f t="shared" si="9"/>
        <v>63</v>
      </c>
      <c r="W126" s="21">
        <f t="shared" si="7"/>
        <v>124207</v>
      </c>
      <c r="X126" s="20"/>
      <c r="Y126" s="21">
        <f t="shared" si="8"/>
        <v>124207</v>
      </c>
      <c r="AA126">
        <f t="shared" si="10"/>
        <v>1</v>
      </c>
    </row>
    <row r="127" spans="1:27" ht="15.75" hidden="1" thickBot="1" x14ac:dyDescent="0.3">
      <c r="A127" s="18">
        <v>2013</v>
      </c>
      <c r="B127" s="19" t="s">
        <v>35</v>
      </c>
      <c r="C127" s="20">
        <v>4665</v>
      </c>
      <c r="D127" s="20">
        <v>5695</v>
      </c>
      <c r="E127" s="20">
        <v>1030</v>
      </c>
      <c r="F127" s="20">
        <v>146</v>
      </c>
      <c r="G127" s="20">
        <v>150380</v>
      </c>
      <c r="H127" s="20">
        <v>518</v>
      </c>
      <c r="I127" s="20">
        <v>578</v>
      </c>
      <c r="J127" s="20">
        <v>60</v>
      </c>
      <c r="K127" s="20">
        <v>360</v>
      </c>
      <c r="L127" s="20">
        <v>21600</v>
      </c>
      <c r="M127" s="20"/>
      <c r="N127" s="20"/>
      <c r="O127" s="21"/>
      <c r="P127" s="21"/>
      <c r="Q127" s="20">
        <v>0</v>
      </c>
      <c r="R127" s="20"/>
      <c r="S127" s="20"/>
      <c r="T127" s="20"/>
      <c r="U127" s="20">
        <f t="shared" si="11"/>
        <v>171980</v>
      </c>
      <c r="V127" s="21">
        <f t="shared" si="9"/>
        <v>124207</v>
      </c>
      <c r="W127" s="21">
        <f t="shared" si="7"/>
        <v>296187</v>
      </c>
      <c r="X127" s="20">
        <v>296187</v>
      </c>
      <c r="Y127" s="21">
        <f t="shared" si="8"/>
        <v>0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5695</v>
      </c>
      <c r="D128" s="20">
        <v>6238</v>
      </c>
      <c r="E128" s="20">
        <v>543</v>
      </c>
      <c r="F128" s="20">
        <v>146</v>
      </c>
      <c r="G128" s="20">
        <v>79278</v>
      </c>
      <c r="H128" s="20">
        <v>578</v>
      </c>
      <c r="I128" s="20">
        <v>608</v>
      </c>
      <c r="J128" s="20">
        <v>30</v>
      </c>
      <c r="K128" s="20">
        <v>360</v>
      </c>
      <c r="L128" s="20">
        <v>10800</v>
      </c>
      <c r="M128" s="20"/>
      <c r="N128" s="20">
        <v>12288</v>
      </c>
      <c r="O128" s="21"/>
      <c r="P128" s="21"/>
      <c r="Q128" s="20">
        <v>0</v>
      </c>
      <c r="R128" s="20"/>
      <c r="S128" s="20"/>
      <c r="T128" s="20"/>
      <c r="U128" s="20">
        <f t="shared" si="11"/>
        <v>102366</v>
      </c>
      <c r="V128" s="21">
        <f t="shared" si="9"/>
        <v>0</v>
      </c>
      <c r="W128" s="21">
        <f t="shared" si="7"/>
        <v>102366</v>
      </c>
      <c r="X128" s="20">
        <v>90078</v>
      </c>
      <c r="Y128" s="21">
        <f t="shared" si="8"/>
        <v>12288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6238</v>
      </c>
      <c r="D129" s="20">
        <v>6644</v>
      </c>
      <c r="E129" s="20">
        <v>406</v>
      </c>
      <c r="F129" s="20">
        <v>146</v>
      </c>
      <c r="G129" s="20">
        <v>59276</v>
      </c>
      <c r="H129" s="20">
        <v>608</v>
      </c>
      <c r="I129" s="20">
        <v>616</v>
      </c>
      <c r="J129" s="20">
        <v>8</v>
      </c>
      <c r="K129" s="20">
        <v>360</v>
      </c>
      <c r="L129" s="20">
        <v>2880</v>
      </c>
      <c r="M129" s="20"/>
      <c r="N129" s="20"/>
      <c r="O129" s="21"/>
      <c r="P129" s="21"/>
      <c r="Q129" s="20">
        <v>0</v>
      </c>
      <c r="R129" s="20"/>
      <c r="S129" s="20"/>
      <c r="T129" s="20"/>
      <c r="U129" s="20">
        <f t="shared" ref="U129:U160" si="12">G129+L129+M129+R129+S129+N129+Q129+T129</f>
        <v>62156</v>
      </c>
      <c r="V129" s="21">
        <f t="shared" si="9"/>
        <v>12288</v>
      </c>
      <c r="W129" s="21">
        <f t="shared" si="7"/>
        <v>74444</v>
      </c>
      <c r="X129" s="20">
        <v>0</v>
      </c>
      <c r="Y129" s="21">
        <f t="shared" si="8"/>
        <v>74444</v>
      </c>
      <c r="AA129">
        <f t="shared" si="10"/>
        <v>1</v>
      </c>
    </row>
    <row r="130" spans="1:27" ht="15.75" hidden="1" thickBot="1" x14ac:dyDescent="0.3">
      <c r="A130" s="18"/>
      <c r="B130" s="19" t="s">
        <v>38</v>
      </c>
      <c r="C130" s="20">
        <v>6644</v>
      </c>
      <c r="D130" s="20">
        <v>7067</v>
      </c>
      <c r="E130" s="20">
        <v>423</v>
      </c>
      <c r="F130" s="20">
        <v>146</v>
      </c>
      <c r="G130" s="20">
        <v>61758</v>
      </c>
      <c r="H130" s="20">
        <v>616</v>
      </c>
      <c r="I130" s="20">
        <v>622</v>
      </c>
      <c r="J130" s="20">
        <v>6</v>
      </c>
      <c r="K130" s="20">
        <v>360</v>
      </c>
      <c r="L130" s="20">
        <v>2160</v>
      </c>
      <c r="M130" s="20"/>
      <c r="N130" s="20"/>
      <c r="O130" s="21"/>
      <c r="P130" s="21"/>
      <c r="Q130" s="20">
        <v>0</v>
      </c>
      <c r="R130" s="20"/>
      <c r="S130" s="20"/>
      <c r="T130" s="20"/>
      <c r="U130" s="20">
        <f t="shared" si="12"/>
        <v>63918</v>
      </c>
      <c r="V130" s="21">
        <f t="shared" si="9"/>
        <v>74444</v>
      </c>
      <c r="W130" s="21">
        <f t="shared" si="7"/>
        <v>138362</v>
      </c>
      <c r="X130" s="20">
        <v>0</v>
      </c>
      <c r="Y130" s="21">
        <f t="shared" si="8"/>
        <v>138362</v>
      </c>
      <c r="AA130">
        <f t="shared" si="10"/>
        <v>2</v>
      </c>
    </row>
    <row r="131" spans="1:27" ht="15.75" hidden="1" thickBot="1" x14ac:dyDescent="0.3">
      <c r="A131" s="18"/>
      <c r="B131" s="19" t="s">
        <v>39</v>
      </c>
      <c r="C131" s="20">
        <v>7067</v>
      </c>
      <c r="D131" s="20">
        <v>7493</v>
      </c>
      <c r="E131" s="20">
        <v>426</v>
      </c>
      <c r="F131" s="20">
        <v>146</v>
      </c>
      <c r="G131" s="20">
        <v>62196</v>
      </c>
      <c r="H131" s="20">
        <v>622</v>
      </c>
      <c r="I131" s="20">
        <v>626</v>
      </c>
      <c r="J131" s="20">
        <v>4</v>
      </c>
      <c r="K131" s="20">
        <v>360</v>
      </c>
      <c r="L131" s="20">
        <v>1440</v>
      </c>
      <c r="M131" s="20"/>
      <c r="N131" s="20"/>
      <c r="O131" s="21"/>
      <c r="P131" s="21"/>
      <c r="Q131" s="20">
        <v>0</v>
      </c>
      <c r="R131" s="20"/>
      <c r="S131" s="20"/>
      <c r="T131" s="20"/>
      <c r="U131" s="20">
        <f t="shared" si="12"/>
        <v>63636</v>
      </c>
      <c r="V131" s="21">
        <f t="shared" si="9"/>
        <v>138362</v>
      </c>
      <c r="W131" s="21">
        <f t="shared" si="7"/>
        <v>201998</v>
      </c>
      <c r="X131" s="20">
        <v>201998</v>
      </c>
      <c r="Y131" s="21">
        <f t="shared" si="8"/>
        <v>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7493</v>
      </c>
      <c r="D132" s="20">
        <v>7910</v>
      </c>
      <c r="E132" s="20">
        <v>417</v>
      </c>
      <c r="F132" s="20">
        <v>146</v>
      </c>
      <c r="G132" s="20">
        <v>60882</v>
      </c>
      <c r="H132" s="20">
        <v>626</v>
      </c>
      <c r="I132" s="20">
        <v>633</v>
      </c>
      <c r="J132" s="20">
        <v>7</v>
      </c>
      <c r="K132" s="20">
        <v>360</v>
      </c>
      <c r="L132" s="20">
        <v>2520</v>
      </c>
      <c r="M132" s="20"/>
      <c r="N132" s="20"/>
      <c r="O132" s="21"/>
      <c r="P132" s="21"/>
      <c r="Q132" s="20">
        <v>0</v>
      </c>
      <c r="R132" s="20"/>
      <c r="S132" s="20"/>
      <c r="T132" s="20"/>
      <c r="U132" s="20">
        <f t="shared" si="12"/>
        <v>63402</v>
      </c>
      <c r="V132" s="21">
        <f t="shared" si="9"/>
        <v>0</v>
      </c>
      <c r="W132" s="21">
        <f t="shared" si="7"/>
        <v>63402</v>
      </c>
      <c r="X132" s="20">
        <v>63402</v>
      </c>
      <c r="Y132" s="21">
        <f t="shared" si="8"/>
        <v>0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7910</v>
      </c>
      <c r="D133" s="20">
        <v>8399</v>
      </c>
      <c r="E133" s="20">
        <v>489</v>
      </c>
      <c r="F133" s="20">
        <v>146</v>
      </c>
      <c r="G133" s="20">
        <v>71394</v>
      </c>
      <c r="H133" s="20">
        <v>633</v>
      </c>
      <c r="I133" s="20">
        <v>634</v>
      </c>
      <c r="J133" s="20">
        <v>1</v>
      </c>
      <c r="K133" s="20">
        <v>360</v>
      </c>
      <c r="L133" s="20">
        <v>360</v>
      </c>
      <c r="M133" s="20"/>
      <c r="N133" s="20"/>
      <c r="O133" s="21"/>
      <c r="P133" s="21"/>
      <c r="Q133" s="20">
        <v>0</v>
      </c>
      <c r="R133" s="20"/>
      <c r="S133" s="20"/>
      <c r="T133" s="20"/>
      <c r="U133" s="20">
        <f t="shared" si="12"/>
        <v>71754</v>
      </c>
      <c r="V133" s="21">
        <f t="shared" si="9"/>
        <v>0</v>
      </c>
      <c r="W133" s="21">
        <f t="shared" si="7"/>
        <v>71754</v>
      </c>
      <c r="X133" s="20">
        <v>71754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8399</v>
      </c>
      <c r="D134" s="20">
        <v>8868</v>
      </c>
      <c r="E134" s="20">
        <v>469</v>
      </c>
      <c r="F134" s="20">
        <v>146</v>
      </c>
      <c r="G134" s="20">
        <v>68474</v>
      </c>
      <c r="H134" s="20">
        <v>634</v>
      </c>
      <c r="I134" s="20">
        <v>635</v>
      </c>
      <c r="J134" s="20">
        <v>1</v>
      </c>
      <c r="K134" s="20">
        <v>360</v>
      </c>
      <c r="L134" s="20">
        <v>360</v>
      </c>
      <c r="M134" s="20"/>
      <c r="N134" s="20"/>
      <c r="O134" s="21"/>
      <c r="P134" s="21"/>
      <c r="Q134" s="20">
        <v>0</v>
      </c>
      <c r="R134" s="20"/>
      <c r="S134" s="20"/>
      <c r="T134" s="20"/>
      <c r="U134" s="20">
        <f t="shared" si="12"/>
        <v>68834</v>
      </c>
      <c r="V134" s="21">
        <f t="shared" si="9"/>
        <v>0</v>
      </c>
      <c r="W134" s="21">
        <f t="shared" si="7"/>
        <v>68834</v>
      </c>
      <c r="X134" s="20">
        <v>68834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8868</v>
      </c>
      <c r="D135" s="20">
        <v>9376</v>
      </c>
      <c r="E135" s="20">
        <v>508</v>
      </c>
      <c r="F135" s="20">
        <v>146</v>
      </c>
      <c r="G135" s="20">
        <v>74168</v>
      </c>
      <c r="H135" s="20">
        <v>635</v>
      </c>
      <c r="I135" s="20">
        <v>683</v>
      </c>
      <c r="J135" s="20">
        <v>48</v>
      </c>
      <c r="K135" s="20">
        <v>360</v>
      </c>
      <c r="L135" s="20">
        <v>17280</v>
      </c>
      <c r="M135" s="20"/>
      <c r="N135" s="20"/>
      <c r="O135" s="21"/>
      <c r="P135" s="21"/>
      <c r="Q135" s="20">
        <v>0</v>
      </c>
      <c r="R135" s="20"/>
      <c r="S135" s="20"/>
      <c r="T135" s="20"/>
      <c r="U135" s="20">
        <f t="shared" si="12"/>
        <v>91448</v>
      </c>
      <c r="V135" s="21">
        <f t="shared" si="9"/>
        <v>0</v>
      </c>
      <c r="W135" s="21">
        <f t="shared" si="7"/>
        <v>91448</v>
      </c>
      <c r="X135" s="20">
        <v>0</v>
      </c>
      <c r="Y135" s="21">
        <f t="shared" si="8"/>
        <v>91448</v>
      </c>
      <c r="AA135">
        <f t="shared" si="10"/>
        <v>1</v>
      </c>
    </row>
    <row r="136" spans="1:27" ht="15.75" hidden="1" thickBot="1" x14ac:dyDescent="0.3">
      <c r="A136" s="18"/>
      <c r="B136" s="19" t="s">
        <v>44</v>
      </c>
      <c r="C136" s="20">
        <v>9376</v>
      </c>
      <c r="D136" s="20">
        <v>9813</v>
      </c>
      <c r="E136" s="20">
        <v>437</v>
      </c>
      <c r="F136" s="20">
        <v>146</v>
      </c>
      <c r="G136" s="20">
        <v>63802</v>
      </c>
      <c r="H136" s="20">
        <v>683</v>
      </c>
      <c r="I136" s="20">
        <v>690</v>
      </c>
      <c r="J136" s="20">
        <v>7</v>
      </c>
      <c r="K136" s="20">
        <v>360</v>
      </c>
      <c r="L136" s="20">
        <v>2520</v>
      </c>
      <c r="M136" s="20"/>
      <c r="N136" s="20"/>
      <c r="O136" s="21"/>
      <c r="P136" s="21"/>
      <c r="Q136" s="20">
        <v>0</v>
      </c>
      <c r="R136" s="20"/>
      <c r="S136" s="20"/>
      <c r="T136" s="20"/>
      <c r="U136" s="20">
        <f t="shared" si="12"/>
        <v>66322</v>
      </c>
      <c r="V136" s="21">
        <f t="shared" si="9"/>
        <v>91448</v>
      </c>
      <c r="W136" s="21">
        <f t="shared" ref="W136:W186" si="13">U136+V136</f>
        <v>157770</v>
      </c>
      <c r="X136" s="20">
        <v>0</v>
      </c>
      <c r="Y136" s="21">
        <f t="shared" ref="Y136:Y186" si="14">W136-X136</f>
        <v>157770</v>
      </c>
      <c r="AA136">
        <f t="shared" si="10"/>
        <v>2</v>
      </c>
    </row>
    <row r="137" spans="1:27" ht="15.75" hidden="1" thickBot="1" x14ac:dyDescent="0.3">
      <c r="A137" s="18"/>
      <c r="B137" s="19" t="s">
        <v>45</v>
      </c>
      <c r="C137" s="20">
        <v>9813</v>
      </c>
      <c r="D137" s="20">
        <v>10227</v>
      </c>
      <c r="E137" s="20">
        <v>414</v>
      </c>
      <c r="F137" s="20">
        <v>146</v>
      </c>
      <c r="G137" s="20">
        <v>60444</v>
      </c>
      <c r="H137" s="20">
        <v>690</v>
      </c>
      <c r="I137" s="20">
        <v>714</v>
      </c>
      <c r="J137" s="20">
        <v>24</v>
      </c>
      <c r="K137" s="20">
        <v>360</v>
      </c>
      <c r="L137" s="20">
        <v>8640</v>
      </c>
      <c r="M137" s="20"/>
      <c r="N137" s="20"/>
      <c r="O137" s="21"/>
      <c r="P137" s="21"/>
      <c r="Q137" s="20">
        <v>0</v>
      </c>
      <c r="R137" s="20"/>
      <c r="S137" s="20"/>
      <c r="T137" s="20"/>
      <c r="U137" s="20">
        <f t="shared" si="12"/>
        <v>69084</v>
      </c>
      <c r="V137" s="21">
        <f t="shared" ref="V137:V186" si="15">Y136</f>
        <v>157770</v>
      </c>
      <c r="W137" s="21">
        <f t="shared" si="13"/>
        <v>226854</v>
      </c>
      <c r="X137" s="20">
        <v>226854</v>
      </c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10227</v>
      </c>
      <c r="D138" s="20">
        <v>10920</v>
      </c>
      <c r="E138" s="20">
        <v>693</v>
      </c>
      <c r="F138" s="20">
        <v>146</v>
      </c>
      <c r="G138" s="20">
        <v>101178</v>
      </c>
      <c r="H138" s="20">
        <v>714</v>
      </c>
      <c r="I138" s="20">
        <v>768</v>
      </c>
      <c r="J138" s="20">
        <v>54</v>
      </c>
      <c r="K138" s="20">
        <v>360</v>
      </c>
      <c r="L138" s="20">
        <v>19440</v>
      </c>
      <c r="M138" s="20"/>
      <c r="N138" s="20">
        <v>20000</v>
      </c>
      <c r="O138" s="21"/>
      <c r="P138" s="21"/>
      <c r="Q138" s="20">
        <v>0</v>
      </c>
      <c r="R138" s="20"/>
      <c r="S138" s="20"/>
      <c r="T138" s="20"/>
      <c r="U138" s="20">
        <f t="shared" si="12"/>
        <v>140618</v>
      </c>
      <c r="V138" s="21">
        <f t="shared" si="15"/>
        <v>0</v>
      </c>
      <c r="W138" s="21">
        <f t="shared" si="13"/>
        <v>140618</v>
      </c>
      <c r="X138" s="20">
        <v>140618</v>
      </c>
      <c r="Y138" s="21">
        <f t="shared" si="14"/>
        <v>0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10920</v>
      </c>
      <c r="D139" s="20">
        <v>11461</v>
      </c>
      <c r="E139" s="20">
        <v>541</v>
      </c>
      <c r="F139" s="20">
        <v>146</v>
      </c>
      <c r="G139" s="20">
        <v>78986</v>
      </c>
      <c r="H139" s="20">
        <v>768</v>
      </c>
      <c r="I139" s="20">
        <v>792</v>
      </c>
      <c r="J139" s="20">
        <v>24</v>
      </c>
      <c r="K139" s="20">
        <v>360</v>
      </c>
      <c r="L139" s="20">
        <v>8640</v>
      </c>
      <c r="M139" s="20"/>
      <c r="N139" s="20">
        <v>5000</v>
      </c>
      <c r="O139" s="21"/>
      <c r="P139" s="21"/>
      <c r="Q139" s="20">
        <v>0</v>
      </c>
      <c r="R139" s="20"/>
      <c r="S139" s="20"/>
      <c r="T139" s="20"/>
      <c r="U139" s="20">
        <f t="shared" si="12"/>
        <v>92626</v>
      </c>
      <c r="V139" s="21">
        <f t="shared" si="15"/>
        <v>0</v>
      </c>
      <c r="W139" s="21">
        <f t="shared" si="13"/>
        <v>92626</v>
      </c>
      <c r="X139" s="20">
        <v>92626</v>
      </c>
      <c r="Y139" s="21">
        <f t="shared" si="14"/>
        <v>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11461</v>
      </c>
      <c r="D140" s="20">
        <v>11939</v>
      </c>
      <c r="E140" s="20">
        <v>478</v>
      </c>
      <c r="F140" s="20">
        <v>146</v>
      </c>
      <c r="G140" s="20">
        <v>69788</v>
      </c>
      <c r="H140" s="20">
        <v>792</v>
      </c>
      <c r="I140" s="20">
        <v>796</v>
      </c>
      <c r="J140" s="20">
        <v>4</v>
      </c>
      <c r="K140" s="20">
        <v>360</v>
      </c>
      <c r="L140" s="20">
        <v>1440</v>
      </c>
      <c r="M140" s="20"/>
      <c r="N140" s="20">
        <v>5000</v>
      </c>
      <c r="O140" s="21"/>
      <c r="P140" s="21"/>
      <c r="Q140" s="20">
        <v>0</v>
      </c>
      <c r="R140" s="20"/>
      <c r="S140" s="20"/>
      <c r="T140" s="20"/>
      <c r="U140" s="20">
        <f t="shared" si="12"/>
        <v>76228</v>
      </c>
      <c r="V140" s="21">
        <f t="shared" si="15"/>
        <v>0</v>
      </c>
      <c r="W140" s="21">
        <f t="shared" si="13"/>
        <v>76228</v>
      </c>
      <c r="X140" s="20">
        <v>0</v>
      </c>
      <c r="Y140" s="21">
        <f t="shared" si="14"/>
        <v>76228</v>
      </c>
      <c r="AA140">
        <f t="shared" si="16"/>
        <v>1</v>
      </c>
    </row>
    <row r="141" spans="1:27" ht="15.75" hidden="1" thickBot="1" x14ac:dyDescent="0.3">
      <c r="A141" s="18"/>
      <c r="B141" s="19" t="s">
        <v>37</v>
      </c>
      <c r="C141" s="20">
        <v>11939</v>
      </c>
      <c r="D141" s="20">
        <v>12352</v>
      </c>
      <c r="E141" s="20">
        <v>413</v>
      </c>
      <c r="F141" s="20">
        <v>146</v>
      </c>
      <c r="G141" s="20">
        <v>60298</v>
      </c>
      <c r="H141" s="20">
        <v>796</v>
      </c>
      <c r="I141" s="20">
        <v>824</v>
      </c>
      <c r="J141" s="20">
        <v>28</v>
      </c>
      <c r="K141" s="20">
        <v>360</v>
      </c>
      <c r="L141" s="20">
        <v>10080</v>
      </c>
      <c r="M141" s="20"/>
      <c r="N141" s="20">
        <v>5000</v>
      </c>
      <c r="O141" s="21"/>
      <c r="P141" s="21"/>
      <c r="Q141" s="20">
        <v>0</v>
      </c>
      <c r="R141" s="20"/>
      <c r="S141" s="20"/>
      <c r="T141" s="20"/>
      <c r="U141" s="20">
        <f t="shared" si="12"/>
        <v>75378</v>
      </c>
      <c r="V141" s="21">
        <f t="shared" si="15"/>
        <v>76228</v>
      </c>
      <c r="W141" s="21">
        <f t="shared" si="13"/>
        <v>151606</v>
      </c>
      <c r="X141" s="20">
        <v>151606</v>
      </c>
      <c r="Y141" s="21">
        <f t="shared" si="14"/>
        <v>0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12352</v>
      </c>
      <c r="D142" s="20">
        <v>12760</v>
      </c>
      <c r="E142" s="20">
        <v>408</v>
      </c>
      <c r="F142" s="20">
        <v>146</v>
      </c>
      <c r="G142" s="20">
        <v>59568</v>
      </c>
      <c r="H142" s="20">
        <v>824</v>
      </c>
      <c r="I142" s="20">
        <v>828</v>
      </c>
      <c r="J142" s="20">
        <v>4</v>
      </c>
      <c r="K142" s="20">
        <v>360</v>
      </c>
      <c r="L142" s="20">
        <v>1440</v>
      </c>
      <c r="M142" s="20"/>
      <c r="N142" s="20">
        <v>5000</v>
      </c>
      <c r="O142" s="21"/>
      <c r="P142" s="21"/>
      <c r="Q142" s="20">
        <v>0</v>
      </c>
      <c r="R142" s="20"/>
      <c r="S142" s="20"/>
      <c r="T142" s="20"/>
      <c r="U142" s="20">
        <f t="shared" si="12"/>
        <v>66008</v>
      </c>
      <c r="V142" s="21">
        <f t="shared" si="15"/>
        <v>0</v>
      </c>
      <c r="W142" s="21">
        <f t="shared" si="13"/>
        <v>66008</v>
      </c>
      <c r="X142" s="20">
        <v>0</v>
      </c>
      <c r="Y142" s="21">
        <f t="shared" si="14"/>
        <v>66008</v>
      </c>
      <c r="AA142">
        <f t="shared" si="16"/>
        <v>1</v>
      </c>
    </row>
    <row r="143" spans="1:27" ht="15.75" hidden="1" thickBot="1" x14ac:dyDescent="0.3">
      <c r="A143" s="18"/>
      <c r="B143" s="19" t="s">
        <v>39</v>
      </c>
      <c r="C143" s="20">
        <v>12760</v>
      </c>
      <c r="D143" s="20">
        <v>13158</v>
      </c>
      <c r="E143" s="20">
        <v>398</v>
      </c>
      <c r="F143" s="20">
        <v>146</v>
      </c>
      <c r="G143" s="20">
        <v>58108</v>
      </c>
      <c r="H143" s="20">
        <v>828</v>
      </c>
      <c r="I143" s="20">
        <v>831</v>
      </c>
      <c r="J143" s="20">
        <v>3</v>
      </c>
      <c r="K143" s="20">
        <v>360</v>
      </c>
      <c r="L143" s="20">
        <v>1080</v>
      </c>
      <c r="M143" s="20"/>
      <c r="N143" s="20">
        <v>5000</v>
      </c>
      <c r="O143" s="21"/>
      <c r="P143" s="21"/>
      <c r="Q143" s="20">
        <v>0</v>
      </c>
      <c r="R143" s="20"/>
      <c r="S143" s="20"/>
      <c r="T143" s="20"/>
      <c r="U143" s="20">
        <f t="shared" si="12"/>
        <v>64188</v>
      </c>
      <c r="V143" s="21">
        <f t="shared" si="15"/>
        <v>66008</v>
      </c>
      <c r="W143" s="21">
        <f t="shared" si="13"/>
        <v>130196</v>
      </c>
      <c r="X143" s="20">
        <v>130196</v>
      </c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13158</v>
      </c>
      <c r="D144" s="20">
        <v>13376</v>
      </c>
      <c r="E144" s="20">
        <v>218</v>
      </c>
      <c r="F144" s="20">
        <v>146</v>
      </c>
      <c r="G144" s="20">
        <v>31828</v>
      </c>
      <c r="H144" s="20">
        <v>831</v>
      </c>
      <c r="I144" s="20">
        <v>834</v>
      </c>
      <c r="J144" s="20">
        <v>3</v>
      </c>
      <c r="K144" s="20">
        <v>360</v>
      </c>
      <c r="L144" s="20">
        <v>1080</v>
      </c>
      <c r="M144" s="20"/>
      <c r="N144" s="20">
        <v>5000</v>
      </c>
      <c r="O144" s="21"/>
      <c r="P144" s="21"/>
      <c r="Q144" s="20">
        <v>0</v>
      </c>
      <c r="R144" s="20"/>
      <c r="S144" s="20"/>
      <c r="T144" s="20"/>
      <c r="U144" s="20">
        <f t="shared" si="12"/>
        <v>37908</v>
      </c>
      <c r="V144" s="21">
        <f t="shared" si="15"/>
        <v>0</v>
      </c>
      <c r="W144" s="21">
        <f t="shared" si="13"/>
        <v>37908</v>
      </c>
      <c r="X144" s="20">
        <v>37908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13376</v>
      </c>
      <c r="D145" s="20">
        <v>13562</v>
      </c>
      <c r="E145" s="20">
        <v>186</v>
      </c>
      <c r="F145" s="20">
        <v>146</v>
      </c>
      <c r="G145" s="20">
        <v>27156</v>
      </c>
      <c r="H145" s="20">
        <v>834</v>
      </c>
      <c r="I145" s="20">
        <v>836</v>
      </c>
      <c r="J145" s="20">
        <v>2</v>
      </c>
      <c r="K145" s="20">
        <v>360</v>
      </c>
      <c r="L145" s="20">
        <v>720</v>
      </c>
      <c r="M145" s="20"/>
      <c r="N145" s="20">
        <v>5000</v>
      </c>
      <c r="O145" s="21"/>
      <c r="P145" s="21"/>
      <c r="Q145" s="20">
        <v>0</v>
      </c>
      <c r="R145" s="20"/>
      <c r="S145" s="20"/>
      <c r="T145" s="20"/>
      <c r="U145" s="20">
        <f t="shared" si="12"/>
        <v>32876</v>
      </c>
      <c r="V145" s="21">
        <f t="shared" si="15"/>
        <v>0</v>
      </c>
      <c r="W145" s="21">
        <f t="shared" si="13"/>
        <v>32876</v>
      </c>
      <c r="X145" s="20">
        <v>32876</v>
      </c>
      <c r="Y145" s="21">
        <f t="shared" si="14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13562</v>
      </c>
      <c r="D146" s="20">
        <v>13716</v>
      </c>
      <c r="E146" s="20">
        <v>154</v>
      </c>
      <c r="F146" s="20">
        <v>146</v>
      </c>
      <c r="G146" s="20">
        <v>22484</v>
      </c>
      <c r="H146" s="20">
        <v>836</v>
      </c>
      <c r="I146" s="20">
        <v>839</v>
      </c>
      <c r="J146" s="20">
        <v>3</v>
      </c>
      <c r="K146" s="20">
        <v>360</v>
      </c>
      <c r="L146" s="20">
        <v>1080</v>
      </c>
      <c r="M146" s="20"/>
      <c r="N146" s="20">
        <v>5000</v>
      </c>
      <c r="O146" s="21"/>
      <c r="P146" s="21"/>
      <c r="Q146" s="20">
        <v>0</v>
      </c>
      <c r="R146" s="20"/>
      <c r="S146" s="20"/>
      <c r="T146" s="20"/>
      <c r="U146" s="20">
        <f t="shared" si="12"/>
        <v>28564</v>
      </c>
      <c r="V146" s="21">
        <f t="shared" si="15"/>
        <v>0</v>
      </c>
      <c r="W146" s="21">
        <f t="shared" si="13"/>
        <v>28564</v>
      </c>
      <c r="X146" s="20">
        <v>28564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13716</v>
      </c>
      <c r="D147" s="20">
        <v>14087</v>
      </c>
      <c r="E147" s="20">
        <v>371</v>
      </c>
      <c r="F147" s="20">
        <v>146</v>
      </c>
      <c r="G147" s="20">
        <v>54166</v>
      </c>
      <c r="H147" s="20">
        <v>839</v>
      </c>
      <c r="I147" s="20">
        <v>845</v>
      </c>
      <c r="J147" s="20">
        <v>6</v>
      </c>
      <c r="K147" s="20">
        <v>360</v>
      </c>
      <c r="L147" s="20">
        <v>2160</v>
      </c>
      <c r="M147" s="20"/>
      <c r="N147" s="20">
        <v>5000</v>
      </c>
      <c r="O147" s="21"/>
      <c r="P147" s="21"/>
      <c r="Q147" s="20">
        <v>0</v>
      </c>
      <c r="R147" s="20"/>
      <c r="S147" s="20"/>
      <c r="T147" s="20"/>
      <c r="U147" s="20">
        <f t="shared" si="12"/>
        <v>61326</v>
      </c>
      <c r="V147" s="21">
        <f t="shared" si="15"/>
        <v>0</v>
      </c>
      <c r="W147" s="21">
        <f t="shared" si="13"/>
        <v>61326</v>
      </c>
      <c r="X147" s="20">
        <v>61326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14087</v>
      </c>
      <c r="D148" s="20">
        <v>14448</v>
      </c>
      <c r="E148" s="20">
        <v>361</v>
      </c>
      <c r="F148" s="20">
        <v>146</v>
      </c>
      <c r="G148" s="20">
        <v>52706</v>
      </c>
      <c r="H148" s="20">
        <v>845</v>
      </c>
      <c r="I148" s="20">
        <v>847</v>
      </c>
      <c r="J148" s="20">
        <v>2</v>
      </c>
      <c r="K148" s="20">
        <v>360</v>
      </c>
      <c r="L148" s="20">
        <v>720</v>
      </c>
      <c r="M148" s="20"/>
      <c r="N148" s="20">
        <v>5000</v>
      </c>
      <c r="O148" s="21"/>
      <c r="P148" s="21"/>
      <c r="Q148" s="20">
        <v>0</v>
      </c>
      <c r="R148" s="20"/>
      <c r="S148" s="20"/>
      <c r="T148" s="20"/>
      <c r="U148" s="20">
        <f t="shared" si="12"/>
        <v>58426</v>
      </c>
      <c r="V148" s="21">
        <f t="shared" si="15"/>
        <v>0</v>
      </c>
      <c r="W148" s="21">
        <f t="shared" si="13"/>
        <v>58426</v>
      </c>
      <c r="X148" s="20">
        <v>58426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14448</v>
      </c>
      <c r="D149" s="20">
        <v>14941</v>
      </c>
      <c r="E149" s="20">
        <v>493</v>
      </c>
      <c r="F149" s="20">
        <v>146</v>
      </c>
      <c r="G149" s="20">
        <v>71978</v>
      </c>
      <c r="H149" s="20">
        <v>847</v>
      </c>
      <c r="I149" s="20">
        <v>852</v>
      </c>
      <c r="J149" s="20">
        <v>5</v>
      </c>
      <c r="K149" s="20">
        <v>360</v>
      </c>
      <c r="L149" s="20">
        <v>1800</v>
      </c>
      <c r="M149" s="20"/>
      <c r="N149" s="20">
        <v>5000</v>
      </c>
      <c r="O149" s="21"/>
      <c r="P149" s="21"/>
      <c r="Q149" s="20">
        <v>0</v>
      </c>
      <c r="R149" s="20"/>
      <c r="S149" s="20"/>
      <c r="T149" s="20"/>
      <c r="U149" s="20">
        <f t="shared" si="12"/>
        <v>78778</v>
      </c>
      <c r="V149" s="21">
        <f t="shared" si="15"/>
        <v>0</v>
      </c>
      <c r="W149" s="21">
        <f t="shared" si="13"/>
        <v>78778</v>
      </c>
      <c r="X149" s="20">
        <v>0</v>
      </c>
      <c r="Y149" s="21">
        <f t="shared" si="14"/>
        <v>78778</v>
      </c>
      <c r="AA149">
        <f t="shared" si="16"/>
        <v>1</v>
      </c>
    </row>
    <row r="150" spans="1:27" ht="15.75" hidden="1" thickBot="1" x14ac:dyDescent="0.3">
      <c r="A150" s="18"/>
      <c r="B150" s="19" t="s">
        <v>46</v>
      </c>
      <c r="C150" s="20">
        <v>14941</v>
      </c>
      <c r="D150" s="20">
        <v>15629</v>
      </c>
      <c r="E150" s="20">
        <v>688</v>
      </c>
      <c r="F150" s="20">
        <v>146</v>
      </c>
      <c r="G150" s="20">
        <v>100448</v>
      </c>
      <c r="H150" s="20">
        <v>852</v>
      </c>
      <c r="I150" s="20">
        <v>864</v>
      </c>
      <c r="J150" s="20">
        <v>12</v>
      </c>
      <c r="K150" s="20">
        <v>360</v>
      </c>
      <c r="L150" s="20">
        <v>4320</v>
      </c>
      <c r="M150" s="20"/>
      <c r="N150" s="20">
        <v>7000</v>
      </c>
      <c r="O150" s="21"/>
      <c r="P150" s="21"/>
      <c r="Q150" s="20">
        <v>0</v>
      </c>
      <c r="R150" s="20"/>
      <c r="S150" s="20"/>
      <c r="T150" s="20"/>
      <c r="U150" s="20">
        <f t="shared" si="12"/>
        <v>111768</v>
      </c>
      <c r="V150" s="21">
        <f t="shared" si="15"/>
        <v>78778</v>
      </c>
      <c r="W150" s="21">
        <f t="shared" si="13"/>
        <v>190546</v>
      </c>
      <c r="X150" s="20">
        <v>190546</v>
      </c>
      <c r="Y150" s="21">
        <f t="shared" si="14"/>
        <v>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15629</v>
      </c>
      <c r="D151" s="20">
        <v>16290</v>
      </c>
      <c r="E151" s="20">
        <v>661</v>
      </c>
      <c r="F151" s="20">
        <v>146</v>
      </c>
      <c r="G151" s="20">
        <v>96506</v>
      </c>
      <c r="H151" s="20">
        <v>864</v>
      </c>
      <c r="I151" s="20">
        <v>879</v>
      </c>
      <c r="J151" s="20">
        <v>15</v>
      </c>
      <c r="K151" s="20">
        <v>360</v>
      </c>
      <c r="L151" s="20">
        <v>5400</v>
      </c>
      <c r="M151" s="20"/>
      <c r="N151" s="20">
        <v>7000</v>
      </c>
      <c r="O151" s="21"/>
      <c r="P151" s="21"/>
      <c r="Q151" s="20">
        <v>0</v>
      </c>
      <c r="R151" s="20"/>
      <c r="S151" s="20"/>
      <c r="T151" s="20"/>
      <c r="U151" s="20">
        <f t="shared" si="12"/>
        <v>108906</v>
      </c>
      <c r="V151" s="21">
        <f t="shared" si="15"/>
        <v>0</v>
      </c>
      <c r="W151" s="21">
        <f t="shared" si="13"/>
        <v>108906</v>
      </c>
      <c r="X151" s="20">
        <v>108906</v>
      </c>
      <c r="Y151" s="21">
        <f t="shared" si="14"/>
        <v>0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16290</v>
      </c>
      <c r="D152" s="20">
        <v>16854</v>
      </c>
      <c r="E152" s="20">
        <v>564</v>
      </c>
      <c r="F152" s="20">
        <v>146</v>
      </c>
      <c r="G152" s="20">
        <v>82344</v>
      </c>
      <c r="H152" s="20">
        <v>879</v>
      </c>
      <c r="I152" s="20">
        <v>901</v>
      </c>
      <c r="J152" s="20">
        <v>22</v>
      </c>
      <c r="K152" s="20">
        <v>360</v>
      </c>
      <c r="L152" s="20">
        <v>7920</v>
      </c>
      <c r="M152" s="20"/>
      <c r="N152" s="20">
        <v>7000</v>
      </c>
      <c r="O152" s="21"/>
      <c r="P152" s="21"/>
      <c r="Q152" s="20">
        <v>0</v>
      </c>
      <c r="R152" s="20"/>
      <c r="S152" s="20"/>
      <c r="T152" s="20"/>
      <c r="U152" s="20">
        <f t="shared" si="12"/>
        <v>97264</v>
      </c>
      <c r="V152" s="21">
        <f t="shared" si="15"/>
        <v>0</v>
      </c>
      <c r="W152" s="21">
        <f t="shared" si="13"/>
        <v>97264</v>
      </c>
      <c r="X152" s="20">
        <v>97264</v>
      </c>
      <c r="Y152" s="21">
        <f t="shared" si="14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16854</v>
      </c>
      <c r="D153" s="20">
        <v>17378</v>
      </c>
      <c r="E153" s="20">
        <v>524</v>
      </c>
      <c r="F153" s="20">
        <v>146</v>
      </c>
      <c r="G153" s="20">
        <v>76504</v>
      </c>
      <c r="H153" s="20">
        <v>901</v>
      </c>
      <c r="I153" s="20">
        <v>903</v>
      </c>
      <c r="J153" s="20">
        <v>2</v>
      </c>
      <c r="K153" s="20">
        <v>360</v>
      </c>
      <c r="L153" s="20">
        <v>720</v>
      </c>
      <c r="M153" s="20"/>
      <c r="N153" s="20">
        <v>11959</v>
      </c>
      <c r="O153" s="21"/>
      <c r="P153" s="21"/>
      <c r="Q153" s="20">
        <v>0</v>
      </c>
      <c r="R153" s="20"/>
      <c r="S153" s="20"/>
      <c r="T153" s="20"/>
      <c r="U153" s="20">
        <f t="shared" si="12"/>
        <v>89183</v>
      </c>
      <c r="V153" s="21">
        <f t="shared" si="15"/>
        <v>0</v>
      </c>
      <c r="W153" s="21">
        <f t="shared" si="13"/>
        <v>89183</v>
      </c>
      <c r="X153" s="20">
        <v>89183</v>
      </c>
      <c r="Y153" s="21">
        <f t="shared" si="14"/>
        <v>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17378</v>
      </c>
      <c r="D154" s="20">
        <v>17902</v>
      </c>
      <c r="E154" s="20">
        <v>524</v>
      </c>
      <c r="F154" s="20">
        <v>146</v>
      </c>
      <c r="G154" s="20">
        <v>76504</v>
      </c>
      <c r="H154" s="20">
        <v>903</v>
      </c>
      <c r="I154" s="20">
        <v>909</v>
      </c>
      <c r="J154" s="20">
        <v>6</v>
      </c>
      <c r="K154" s="20">
        <v>360</v>
      </c>
      <c r="L154" s="20">
        <v>2160</v>
      </c>
      <c r="M154" s="20"/>
      <c r="N154" s="20">
        <v>11959</v>
      </c>
      <c r="O154" s="21"/>
      <c r="P154" s="21"/>
      <c r="Q154" s="20">
        <v>0</v>
      </c>
      <c r="R154" s="20"/>
      <c r="S154" s="20"/>
      <c r="T154" s="20"/>
      <c r="U154" s="20">
        <f t="shared" si="12"/>
        <v>90623</v>
      </c>
      <c r="V154" s="21">
        <f t="shared" si="15"/>
        <v>0</v>
      </c>
      <c r="W154" s="21">
        <f t="shared" si="13"/>
        <v>90623</v>
      </c>
      <c r="X154" s="20">
        <v>90623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17902</v>
      </c>
      <c r="D155" s="20">
        <v>18277</v>
      </c>
      <c r="E155" s="20">
        <v>375</v>
      </c>
      <c r="F155" s="20">
        <v>146</v>
      </c>
      <c r="G155" s="20">
        <v>54750</v>
      </c>
      <c r="H155" s="20">
        <v>909</v>
      </c>
      <c r="I155" s="20">
        <v>912</v>
      </c>
      <c r="J155" s="20">
        <v>3</v>
      </c>
      <c r="K155" s="20">
        <v>360</v>
      </c>
      <c r="L155" s="20">
        <v>1080</v>
      </c>
      <c r="M155" s="20"/>
      <c r="N155" s="20">
        <v>11959</v>
      </c>
      <c r="O155" s="21"/>
      <c r="P155" s="21"/>
      <c r="Q155" s="20">
        <v>0</v>
      </c>
      <c r="R155" s="20"/>
      <c r="S155" s="20"/>
      <c r="T155" s="20"/>
      <c r="U155" s="20">
        <f t="shared" si="12"/>
        <v>67789</v>
      </c>
      <c r="V155" s="21">
        <f t="shared" si="15"/>
        <v>0</v>
      </c>
      <c r="W155" s="21">
        <f t="shared" si="13"/>
        <v>67789</v>
      </c>
      <c r="X155" s="20">
        <v>67789</v>
      </c>
      <c r="Y155" s="21">
        <f t="shared" si="14"/>
        <v>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18277</v>
      </c>
      <c r="D156" s="20">
        <v>18634</v>
      </c>
      <c r="E156" s="20">
        <v>357</v>
      </c>
      <c r="F156" s="20">
        <v>146</v>
      </c>
      <c r="G156" s="20">
        <v>52122</v>
      </c>
      <c r="H156" s="20">
        <v>912</v>
      </c>
      <c r="I156" s="20">
        <v>912</v>
      </c>
      <c r="J156" s="20">
        <v>0</v>
      </c>
      <c r="K156" s="20"/>
      <c r="L156" s="20">
        <v>0</v>
      </c>
      <c r="M156" s="20"/>
      <c r="N156" s="20">
        <v>11959</v>
      </c>
      <c r="O156" s="21"/>
      <c r="P156" s="21"/>
      <c r="Q156" s="20">
        <v>0</v>
      </c>
      <c r="R156" s="20"/>
      <c r="S156" s="20"/>
      <c r="T156" s="20"/>
      <c r="U156" s="20">
        <f t="shared" si="12"/>
        <v>64081</v>
      </c>
      <c r="V156" s="21">
        <f t="shared" si="15"/>
        <v>0</v>
      </c>
      <c r="W156" s="21">
        <f t="shared" si="13"/>
        <v>64081</v>
      </c>
      <c r="X156" s="20">
        <v>64081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18634</v>
      </c>
      <c r="D157" s="20">
        <v>19138</v>
      </c>
      <c r="E157" s="20">
        <v>504</v>
      </c>
      <c r="F157" s="20">
        <v>146</v>
      </c>
      <c r="G157" s="20">
        <v>73584</v>
      </c>
      <c r="H157" s="20">
        <v>912</v>
      </c>
      <c r="I157" s="20">
        <v>920</v>
      </c>
      <c r="J157" s="20">
        <v>8</v>
      </c>
      <c r="K157" s="20">
        <v>360</v>
      </c>
      <c r="L157" s="20">
        <v>2880</v>
      </c>
      <c r="M157" s="20"/>
      <c r="N157" s="20">
        <v>11959</v>
      </c>
      <c r="O157" s="21"/>
      <c r="P157" s="21"/>
      <c r="Q157" s="20">
        <v>0</v>
      </c>
      <c r="R157" s="20"/>
      <c r="S157" s="20"/>
      <c r="T157" s="20"/>
      <c r="U157" s="20">
        <f t="shared" si="12"/>
        <v>88423</v>
      </c>
      <c r="V157" s="21">
        <f t="shared" si="15"/>
        <v>0</v>
      </c>
      <c r="W157" s="21">
        <f t="shared" si="13"/>
        <v>88423</v>
      </c>
      <c r="X157" s="20">
        <v>88423</v>
      </c>
      <c r="Y157" s="21">
        <f t="shared" si="14"/>
        <v>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19138</v>
      </c>
      <c r="D158" s="20">
        <v>19496</v>
      </c>
      <c r="E158" s="20">
        <v>358</v>
      </c>
      <c r="F158" s="20">
        <v>146</v>
      </c>
      <c r="G158" s="20">
        <v>52268</v>
      </c>
      <c r="H158" s="20">
        <v>920</v>
      </c>
      <c r="I158" s="20">
        <v>921</v>
      </c>
      <c r="J158" s="20">
        <v>1</v>
      </c>
      <c r="K158" s="20">
        <v>360</v>
      </c>
      <c r="L158" s="20">
        <v>360</v>
      </c>
      <c r="M158" s="20"/>
      <c r="N158" s="20">
        <v>11959</v>
      </c>
      <c r="O158" s="21"/>
      <c r="P158" s="21"/>
      <c r="Q158" s="20">
        <v>0</v>
      </c>
      <c r="R158" s="20"/>
      <c r="S158" s="20"/>
      <c r="T158" s="20"/>
      <c r="U158" s="20">
        <f t="shared" si="12"/>
        <v>64587</v>
      </c>
      <c r="V158" s="21">
        <f t="shared" si="15"/>
        <v>0</v>
      </c>
      <c r="W158" s="21">
        <f t="shared" si="13"/>
        <v>64587</v>
      </c>
      <c r="X158" s="20">
        <v>64587</v>
      </c>
      <c r="Y158" s="21">
        <f t="shared" si="14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19496</v>
      </c>
      <c r="D159" s="20">
        <v>19929</v>
      </c>
      <c r="E159" s="20">
        <v>433</v>
      </c>
      <c r="F159" s="20">
        <v>146</v>
      </c>
      <c r="G159" s="20">
        <v>63218</v>
      </c>
      <c r="H159" s="20">
        <v>921</v>
      </c>
      <c r="I159" s="20">
        <v>926</v>
      </c>
      <c r="J159" s="20">
        <v>5</v>
      </c>
      <c r="K159" s="20">
        <v>360</v>
      </c>
      <c r="L159" s="20">
        <v>1800</v>
      </c>
      <c r="M159" s="20"/>
      <c r="N159" s="20">
        <v>11959</v>
      </c>
      <c r="O159" s="21"/>
      <c r="P159" s="21"/>
      <c r="Q159" s="20">
        <v>0</v>
      </c>
      <c r="R159" s="20"/>
      <c r="S159" s="20"/>
      <c r="T159" s="20"/>
      <c r="U159" s="20">
        <f t="shared" si="12"/>
        <v>76977</v>
      </c>
      <c r="V159" s="21">
        <f t="shared" si="15"/>
        <v>0</v>
      </c>
      <c r="W159" s="21">
        <f t="shared" si="13"/>
        <v>76977</v>
      </c>
      <c r="X159" s="20">
        <v>76977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19929</v>
      </c>
      <c r="D160" s="20">
        <v>20306</v>
      </c>
      <c r="E160" s="20">
        <v>377</v>
      </c>
      <c r="F160" s="20">
        <v>146</v>
      </c>
      <c r="G160" s="20">
        <v>55042</v>
      </c>
      <c r="H160" s="20">
        <v>926</v>
      </c>
      <c r="I160" s="20">
        <v>928</v>
      </c>
      <c r="J160" s="20">
        <v>2</v>
      </c>
      <c r="K160" s="20">
        <v>360</v>
      </c>
      <c r="L160" s="20">
        <v>720</v>
      </c>
      <c r="M160" s="20"/>
      <c r="N160" s="20">
        <v>11959</v>
      </c>
      <c r="O160" s="21"/>
      <c r="P160" s="21"/>
      <c r="Q160" s="20">
        <v>0</v>
      </c>
      <c r="R160" s="20"/>
      <c r="S160" s="20"/>
      <c r="T160" s="20"/>
      <c r="U160" s="20">
        <f t="shared" si="12"/>
        <v>67721</v>
      </c>
      <c r="V160" s="21">
        <f t="shared" si="15"/>
        <v>0</v>
      </c>
      <c r="W160" s="21">
        <f t="shared" si="13"/>
        <v>67721</v>
      </c>
      <c r="X160" s="20">
        <v>67721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20306</v>
      </c>
      <c r="D161" s="20">
        <v>20673</v>
      </c>
      <c r="E161" s="20">
        <v>367</v>
      </c>
      <c r="F161" s="20">
        <v>146</v>
      </c>
      <c r="G161" s="20">
        <v>53582</v>
      </c>
      <c r="H161" s="20">
        <v>928</v>
      </c>
      <c r="I161" s="20">
        <v>940</v>
      </c>
      <c r="J161" s="20">
        <v>12</v>
      </c>
      <c r="K161" s="20">
        <v>360</v>
      </c>
      <c r="L161" s="20">
        <v>4320</v>
      </c>
      <c r="M161" s="20"/>
      <c r="N161" s="20">
        <v>11959</v>
      </c>
      <c r="O161" s="21"/>
      <c r="P161" s="21"/>
      <c r="Q161" s="20">
        <v>0</v>
      </c>
      <c r="R161" s="20"/>
      <c r="S161" s="20"/>
      <c r="T161" s="20"/>
      <c r="U161" s="20">
        <f t="shared" ref="U161:U192" si="17">G161+L161+M161+R161+S161+N161+Q161+T161</f>
        <v>69861</v>
      </c>
      <c r="V161" s="21">
        <f t="shared" si="15"/>
        <v>0</v>
      </c>
      <c r="W161" s="21">
        <f t="shared" si="13"/>
        <v>69861</v>
      </c>
      <c r="X161" s="20">
        <v>69861</v>
      </c>
      <c r="Y161" s="21">
        <f t="shared" si="14"/>
        <v>0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20673</v>
      </c>
      <c r="D162" s="20">
        <v>21121</v>
      </c>
      <c r="E162" s="20">
        <v>448</v>
      </c>
      <c r="F162" s="20">
        <v>146</v>
      </c>
      <c r="G162" s="20">
        <v>65408</v>
      </c>
      <c r="H162" s="20">
        <v>940</v>
      </c>
      <c r="I162" s="20">
        <v>948</v>
      </c>
      <c r="J162" s="20">
        <v>8</v>
      </c>
      <c r="K162" s="20">
        <v>360</v>
      </c>
      <c r="L162" s="20">
        <v>2880</v>
      </c>
      <c r="M162" s="20"/>
      <c r="N162" s="20">
        <v>11665</v>
      </c>
      <c r="O162" s="21"/>
      <c r="P162" s="21"/>
      <c r="Q162" s="20">
        <v>0</v>
      </c>
      <c r="R162" s="20"/>
      <c r="S162" s="20"/>
      <c r="T162" s="20"/>
      <c r="U162" s="20">
        <f t="shared" si="17"/>
        <v>79953</v>
      </c>
      <c r="V162" s="21">
        <f t="shared" si="15"/>
        <v>0</v>
      </c>
      <c r="W162" s="21">
        <f t="shared" si="13"/>
        <v>79953</v>
      </c>
      <c r="X162" s="20"/>
      <c r="Y162" s="21">
        <f t="shared" si="14"/>
        <v>79953</v>
      </c>
      <c r="AA162">
        <f t="shared" si="16"/>
        <v>1</v>
      </c>
    </row>
    <row r="163" spans="1:27" ht="15.75" hidden="1" thickBot="1" x14ac:dyDescent="0.3">
      <c r="A163" s="18">
        <v>2016</v>
      </c>
      <c r="B163" s="19" t="s">
        <v>35</v>
      </c>
      <c r="C163" s="20">
        <v>21121</v>
      </c>
      <c r="D163" s="20">
        <v>21673</v>
      </c>
      <c r="E163" s="20">
        <v>552</v>
      </c>
      <c r="F163" s="20">
        <v>146</v>
      </c>
      <c r="G163" s="20">
        <v>80592</v>
      </c>
      <c r="H163" s="20">
        <v>948</v>
      </c>
      <c r="I163" s="20">
        <v>963</v>
      </c>
      <c r="J163" s="20">
        <v>15</v>
      </c>
      <c r="K163" s="20">
        <v>360</v>
      </c>
      <c r="L163" s="20">
        <v>5400</v>
      </c>
      <c r="M163" s="20"/>
      <c r="N163" s="20">
        <v>11665</v>
      </c>
      <c r="O163" s="21"/>
      <c r="P163" s="21"/>
      <c r="Q163" s="20">
        <v>0</v>
      </c>
      <c r="R163" s="20"/>
      <c r="S163" s="20"/>
      <c r="T163" s="20"/>
      <c r="U163" s="20">
        <f t="shared" si="17"/>
        <v>97657</v>
      </c>
      <c r="V163" s="21">
        <f t="shared" si="15"/>
        <v>79953</v>
      </c>
      <c r="W163" s="21">
        <f t="shared" si="13"/>
        <v>177610</v>
      </c>
      <c r="X163" s="20">
        <v>97657</v>
      </c>
      <c r="Y163" s="21">
        <f t="shared" si="14"/>
        <v>79953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21673</v>
      </c>
      <c r="D164" s="20">
        <v>22270</v>
      </c>
      <c r="E164" s="20">
        <v>597</v>
      </c>
      <c r="F164" s="20">
        <v>146</v>
      </c>
      <c r="G164" s="20">
        <v>87162</v>
      </c>
      <c r="H164" s="20">
        <v>963</v>
      </c>
      <c r="I164" s="20">
        <v>980</v>
      </c>
      <c r="J164" s="20">
        <v>17</v>
      </c>
      <c r="K164" s="20">
        <v>360</v>
      </c>
      <c r="L164" s="20">
        <v>6120</v>
      </c>
      <c r="M164" s="20"/>
      <c r="N164" s="20">
        <v>11665</v>
      </c>
      <c r="O164" s="21"/>
      <c r="P164" s="21"/>
      <c r="Q164" s="20">
        <v>0</v>
      </c>
      <c r="R164" s="20"/>
      <c r="S164" s="20"/>
      <c r="T164" s="20"/>
      <c r="U164" s="20">
        <f t="shared" si="17"/>
        <v>104947</v>
      </c>
      <c r="V164" s="21">
        <f t="shared" si="15"/>
        <v>79953</v>
      </c>
      <c r="W164" s="21">
        <f t="shared" si="13"/>
        <v>184900</v>
      </c>
      <c r="X164" s="20">
        <v>184900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22270</v>
      </c>
      <c r="D165" s="20">
        <v>22954</v>
      </c>
      <c r="E165" s="20">
        <v>684</v>
      </c>
      <c r="F165" s="20">
        <v>146</v>
      </c>
      <c r="G165" s="20">
        <v>99864</v>
      </c>
      <c r="H165" s="20">
        <v>980</v>
      </c>
      <c r="I165" s="20">
        <v>989</v>
      </c>
      <c r="J165" s="20">
        <v>9</v>
      </c>
      <c r="K165" s="20">
        <v>360</v>
      </c>
      <c r="L165" s="20">
        <v>3240</v>
      </c>
      <c r="M165" s="20"/>
      <c r="N165" s="20">
        <v>11665</v>
      </c>
      <c r="O165" s="21"/>
      <c r="P165" s="21"/>
      <c r="Q165" s="20">
        <v>0</v>
      </c>
      <c r="R165" s="20"/>
      <c r="S165" s="20"/>
      <c r="T165" s="20"/>
      <c r="U165" s="20">
        <f t="shared" si="17"/>
        <v>114769</v>
      </c>
      <c r="V165" s="21">
        <f t="shared" si="15"/>
        <v>0</v>
      </c>
      <c r="W165" s="21">
        <f t="shared" si="13"/>
        <v>114769</v>
      </c>
      <c r="X165" s="20">
        <v>114769</v>
      </c>
      <c r="Y165" s="21">
        <f t="shared" si="14"/>
        <v>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22954</v>
      </c>
      <c r="D166" s="20">
        <v>23378</v>
      </c>
      <c r="E166" s="20">
        <v>424</v>
      </c>
      <c r="F166" s="20">
        <v>146</v>
      </c>
      <c r="G166" s="20">
        <v>61904</v>
      </c>
      <c r="H166" s="20">
        <v>989</v>
      </c>
      <c r="I166" s="20">
        <v>991</v>
      </c>
      <c r="J166" s="20">
        <v>2</v>
      </c>
      <c r="K166" s="20">
        <v>360</v>
      </c>
      <c r="L166" s="20">
        <v>720</v>
      </c>
      <c r="M166" s="20"/>
      <c r="N166" s="20">
        <v>11709</v>
      </c>
      <c r="O166" s="21"/>
      <c r="P166" s="21"/>
      <c r="Q166" s="20">
        <v>0</v>
      </c>
      <c r="R166" s="20"/>
      <c r="S166" s="20"/>
      <c r="T166" s="20"/>
      <c r="U166" s="20">
        <f t="shared" si="17"/>
        <v>74333</v>
      </c>
      <c r="V166" s="21">
        <f t="shared" si="15"/>
        <v>0</v>
      </c>
      <c r="W166" s="21">
        <f t="shared" si="13"/>
        <v>74333</v>
      </c>
      <c r="X166" s="20"/>
      <c r="Y166" s="21">
        <f t="shared" si="14"/>
        <v>74333</v>
      </c>
      <c r="AA166">
        <f t="shared" si="16"/>
        <v>1</v>
      </c>
    </row>
    <row r="167" spans="1:27" ht="15.75" hidden="1" thickBot="1" x14ac:dyDescent="0.3">
      <c r="A167" s="18"/>
      <c r="B167" s="19" t="s">
        <v>39</v>
      </c>
      <c r="C167" s="20">
        <v>23378</v>
      </c>
      <c r="D167" s="20">
        <v>23602</v>
      </c>
      <c r="E167" s="20">
        <v>224</v>
      </c>
      <c r="F167" s="20">
        <v>146</v>
      </c>
      <c r="G167" s="20">
        <v>32704</v>
      </c>
      <c r="H167" s="20">
        <v>991</v>
      </c>
      <c r="I167" s="20">
        <v>995</v>
      </c>
      <c r="J167" s="20">
        <v>4</v>
      </c>
      <c r="K167" s="20">
        <v>360</v>
      </c>
      <c r="L167" s="20">
        <v>1440</v>
      </c>
      <c r="M167" s="20"/>
      <c r="N167" s="20">
        <v>11709</v>
      </c>
      <c r="O167" s="21"/>
      <c r="P167" s="21"/>
      <c r="Q167" s="20">
        <v>0</v>
      </c>
      <c r="R167" s="20"/>
      <c r="S167" s="20"/>
      <c r="T167" s="20"/>
      <c r="U167" s="20">
        <f t="shared" si="17"/>
        <v>45853</v>
      </c>
      <c r="V167" s="21">
        <f t="shared" si="15"/>
        <v>74333</v>
      </c>
      <c r="W167" s="21">
        <f t="shared" si="13"/>
        <v>120186</v>
      </c>
      <c r="X167" s="20"/>
      <c r="Y167" s="21">
        <f t="shared" si="14"/>
        <v>120186</v>
      </c>
      <c r="AA167">
        <f t="shared" si="16"/>
        <v>2</v>
      </c>
    </row>
    <row r="168" spans="1:27" ht="15.75" hidden="1" thickBot="1" x14ac:dyDescent="0.3">
      <c r="A168" s="18"/>
      <c r="B168" s="19" t="s">
        <v>40</v>
      </c>
      <c r="C168" s="20">
        <v>23602</v>
      </c>
      <c r="D168" s="20">
        <v>23827</v>
      </c>
      <c r="E168" s="20">
        <v>225</v>
      </c>
      <c r="F168" s="20">
        <v>146</v>
      </c>
      <c r="G168" s="20">
        <v>32850</v>
      </c>
      <c r="H168" s="20">
        <v>995</v>
      </c>
      <c r="I168" s="20">
        <v>996</v>
      </c>
      <c r="J168" s="20">
        <v>1</v>
      </c>
      <c r="K168" s="20">
        <v>360</v>
      </c>
      <c r="L168" s="20">
        <v>360</v>
      </c>
      <c r="M168" s="20"/>
      <c r="N168" s="20">
        <v>11709</v>
      </c>
      <c r="O168" s="21"/>
      <c r="P168" s="21"/>
      <c r="Q168" s="20">
        <v>0</v>
      </c>
      <c r="R168" s="20"/>
      <c r="S168" s="20"/>
      <c r="T168" s="20"/>
      <c r="U168" s="20">
        <f t="shared" si="17"/>
        <v>44919</v>
      </c>
      <c r="V168" s="21">
        <f t="shared" si="15"/>
        <v>120186</v>
      </c>
      <c r="W168" s="21">
        <f t="shared" si="13"/>
        <v>165105</v>
      </c>
      <c r="X168" s="20"/>
      <c r="Y168" s="21">
        <f t="shared" si="14"/>
        <v>165105</v>
      </c>
      <c r="AA168">
        <f t="shared" si="16"/>
        <v>3</v>
      </c>
    </row>
    <row r="169" spans="1:27" ht="15.75" hidden="1" thickBot="1" x14ac:dyDescent="0.3">
      <c r="A169" s="18"/>
      <c r="B169" s="19" t="s">
        <v>41</v>
      </c>
      <c r="C169" s="20">
        <v>23827</v>
      </c>
      <c r="D169" s="20">
        <v>24119</v>
      </c>
      <c r="E169" s="20">
        <v>292</v>
      </c>
      <c r="F169" s="20">
        <v>146</v>
      </c>
      <c r="G169" s="20">
        <v>42632</v>
      </c>
      <c r="H169" s="20">
        <v>996</v>
      </c>
      <c r="I169" s="20">
        <v>999</v>
      </c>
      <c r="J169" s="20">
        <v>3</v>
      </c>
      <c r="K169" s="20">
        <v>360</v>
      </c>
      <c r="L169" s="20">
        <v>1080</v>
      </c>
      <c r="M169" s="20"/>
      <c r="N169" s="20">
        <v>11315</v>
      </c>
      <c r="O169" s="21"/>
      <c r="P169" s="21"/>
      <c r="Q169" s="20">
        <v>0</v>
      </c>
      <c r="R169" s="20"/>
      <c r="S169" s="20"/>
      <c r="T169" s="20"/>
      <c r="U169" s="20">
        <f t="shared" si="17"/>
        <v>55027</v>
      </c>
      <c r="V169" s="21">
        <f t="shared" si="15"/>
        <v>165105</v>
      </c>
      <c r="W169" s="21">
        <f t="shared" si="13"/>
        <v>220132</v>
      </c>
      <c r="X169" s="20">
        <v>220132</v>
      </c>
      <c r="Y169" s="21">
        <f t="shared" si="14"/>
        <v>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24119</v>
      </c>
      <c r="D170" s="20">
        <v>24393</v>
      </c>
      <c r="E170" s="20">
        <v>274</v>
      </c>
      <c r="F170" s="20">
        <v>146</v>
      </c>
      <c r="G170" s="20">
        <v>40004</v>
      </c>
      <c r="H170" s="20">
        <v>999</v>
      </c>
      <c r="I170" s="20">
        <v>1003</v>
      </c>
      <c r="J170" s="20">
        <v>4</v>
      </c>
      <c r="K170" s="20">
        <v>360</v>
      </c>
      <c r="L170" s="20">
        <v>1440</v>
      </c>
      <c r="M170" s="20"/>
      <c r="N170" s="20">
        <v>11315</v>
      </c>
      <c r="O170" s="21"/>
      <c r="P170" s="21"/>
      <c r="Q170" s="20">
        <v>0</v>
      </c>
      <c r="R170" s="20"/>
      <c r="S170" s="20"/>
      <c r="T170" s="20"/>
      <c r="U170" s="20">
        <f t="shared" si="17"/>
        <v>52759</v>
      </c>
      <c r="V170" s="21">
        <f t="shared" si="15"/>
        <v>0</v>
      </c>
      <c r="W170" s="21">
        <f t="shared" si="13"/>
        <v>52759</v>
      </c>
      <c r="X170" s="20"/>
      <c r="Y170" s="21">
        <f t="shared" si="14"/>
        <v>52759</v>
      </c>
      <c r="AA170">
        <f t="shared" si="16"/>
        <v>1</v>
      </c>
    </row>
    <row r="171" spans="1:27" ht="15.75" hidden="1" thickBot="1" x14ac:dyDescent="0.3">
      <c r="A171" s="18"/>
      <c r="B171" s="19" t="s">
        <v>43</v>
      </c>
      <c r="C171" s="20">
        <v>24393</v>
      </c>
      <c r="D171" s="20">
        <v>24669</v>
      </c>
      <c r="E171" s="20">
        <v>276</v>
      </c>
      <c r="F171" s="20">
        <v>146</v>
      </c>
      <c r="G171" s="20">
        <v>40296</v>
      </c>
      <c r="H171" s="20">
        <v>1003</v>
      </c>
      <c r="I171" s="20">
        <v>1007</v>
      </c>
      <c r="J171" s="20">
        <v>4</v>
      </c>
      <c r="K171" s="20">
        <v>360</v>
      </c>
      <c r="L171" s="20">
        <v>1440</v>
      </c>
      <c r="M171" s="20"/>
      <c r="N171" s="20">
        <v>7000</v>
      </c>
      <c r="O171" s="21"/>
      <c r="P171" s="21"/>
      <c r="Q171" s="20">
        <v>0</v>
      </c>
      <c r="R171" s="20"/>
      <c r="S171" s="20"/>
      <c r="T171" s="20"/>
      <c r="U171" s="20">
        <f t="shared" si="17"/>
        <v>48736</v>
      </c>
      <c r="V171" s="21">
        <f t="shared" si="15"/>
        <v>52759</v>
      </c>
      <c r="W171" s="21">
        <f t="shared" si="13"/>
        <v>101495</v>
      </c>
      <c r="X171" s="20">
        <v>101495</v>
      </c>
      <c r="Y171" s="21">
        <f t="shared" si="14"/>
        <v>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24669</v>
      </c>
      <c r="D172" s="20">
        <v>24908</v>
      </c>
      <c r="E172" s="20">
        <v>239</v>
      </c>
      <c r="F172" s="20">
        <v>146</v>
      </c>
      <c r="G172" s="20">
        <v>34894</v>
      </c>
      <c r="H172" s="20">
        <v>1007</v>
      </c>
      <c r="I172" s="20">
        <v>1011</v>
      </c>
      <c r="J172" s="20">
        <v>4</v>
      </c>
      <c r="K172" s="20">
        <v>360</v>
      </c>
      <c r="L172" s="20">
        <v>1440</v>
      </c>
      <c r="M172" s="20"/>
      <c r="N172" s="20">
        <v>7000</v>
      </c>
      <c r="O172" s="21"/>
      <c r="P172" s="21"/>
      <c r="Q172" s="20">
        <v>0</v>
      </c>
      <c r="R172" s="20"/>
      <c r="S172" s="20"/>
      <c r="T172" s="20"/>
      <c r="U172" s="20">
        <f t="shared" si="17"/>
        <v>43334</v>
      </c>
      <c r="V172" s="21">
        <f t="shared" si="15"/>
        <v>0</v>
      </c>
      <c r="W172" s="21">
        <f t="shared" si="13"/>
        <v>43334</v>
      </c>
      <c r="X172" s="20">
        <v>43334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24908</v>
      </c>
      <c r="D173" s="20">
        <v>25173</v>
      </c>
      <c r="E173" s="20">
        <v>265</v>
      </c>
      <c r="F173" s="20">
        <v>146</v>
      </c>
      <c r="G173" s="20">
        <v>38690</v>
      </c>
      <c r="H173" s="20">
        <v>1011</v>
      </c>
      <c r="I173" s="20">
        <v>1020</v>
      </c>
      <c r="J173" s="20">
        <v>9</v>
      </c>
      <c r="K173" s="20">
        <v>360</v>
      </c>
      <c r="L173" s="20">
        <v>3240</v>
      </c>
      <c r="M173" s="20"/>
      <c r="N173" s="20">
        <v>7000</v>
      </c>
      <c r="O173" s="21"/>
      <c r="P173" s="21"/>
      <c r="Q173" s="20">
        <v>0</v>
      </c>
      <c r="R173" s="20"/>
      <c r="S173" s="20"/>
      <c r="T173" s="20"/>
      <c r="U173" s="20">
        <f t="shared" si="17"/>
        <v>48930</v>
      </c>
      <c r="V173" s="21">
        <f t="shared" si="15"/>
        <v>0</v>
      </c>
      <c r="W173" s="21">
        <f t="shared" si="13"/>
        <v>48930</v>
      </c>
      <c r="X173" s="20">
        <v>48930</v>
      </c>
      <c r="Y173" s="21">
        <f t="shared" si="14"/>
        <v>0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25173</v>
      </c>
      <c r="D174" s="20">
        <v>25428</v>
      </c>
      <c r="E174" s="20">
        <v>255</v>
      </c>
      <c r="F174" s="20">
        <v>146</v>
      </c>
      <c r="G174" s="20">
        <v>37230</v>
      </c>
      <c r="H174" s="20">
        <v>1020</v>
      </c>
      <c r="I174" s="20">
        <v>1026</v>
      </c>
      <c r="J174" s="20">
        <v>6</v>
      </c>
      <c r="K174" s="20">
        <v>360</v>
      </c>
      <c r="L174" s="20">
        <v>2160</v>
      </c>
      <c r="M174" s="20"/>
      <c r="N174" s="20">
        <v>7000</v>
      </c>
      <c r="O174" s="21"/>
      <c r="P174" s="21"/>
      <c r="Q174" s="20">
        <v>0</v>
      </c>
      <c r="R174" s="20"/>
      <c r="S174" s="20"/>
      <c r="T174" s="20"/>
      <c r="U174" s="20">
        <f t="shared" si="17"/>
        <v>46390</v>
      </c>
      <c r="V174" s="21">
        <f t="shared" si="15"/>
        <v>0</v>
      </c>
      <c r="W174" s="21">
        <f t="shared" si="13"/>
        <v>46390</v>
      </c>
      <c r="X174" s="20">
        <v>46390</v>
      </c>
      <c r="Y174" s="21">
        <f t="shared" si="14"/>
        <v>0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39">
        <v>25428</v>
      </c>
      <c r="D175" s="39">
        <v>25666</v>
      </c>
      <c r="E175" s="39">
        <v>238</v>
      </c>
      <c r="F175" s="39">
        <v>146</v>
      </c>
      <c r="G175" s="69">
        <v>34748</v>
      </c>
      <c r="H175" s="39">
        <v>1026</v>
      </c>
      <c r="I175" s="40">
        <v>1032</v>
      </c>
      <c r="J175" s="39">
        <v>6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3354</v>
      </c>
      <c r="M175" s="69">
        <v>3731</v>
      </c>
      <c r="N175" s="69">
        <v>7000</v>
      </c>
      <c r="O175" s="41"/>
      <c r="P175" s="41"/>
      <c r="Q175" s="69"/>
      <c r="R175" s="69"/>
      <c r="S175" s="69"/>
      <c r="T175" s="69"/>
      <c r="U175" s="69">
        <f t="shared" si="17"/>
        <v>48833</v>
      </c>
      <c r="V175" s="41">
        <f t="shared" si="15"/>
        <v>0</v>
      </c>
      <c r="W175" s="41">
        <f t="shared" si="13"/>
        <v>48833</v>
      </c>
      <c r="X175" s="42"/>
      <c r="Y175" s="41">
        <f t="shared" si="14"/>
        <v>48833</v>
      </c>
      <c r="AA175">
        <f t="shared" si="16"/>
        <v>1</v>
      </c>
    </row>
    <row r="176" spans="1:27" hidden="1" x14ac:dyDescent="0.25">
      <c r="A176" s="18"/>
      <c r="B176" s="43" t="s">
        <v>36</v>
      </c>
      <c r="C176" s="44">
        <v>25666</v>
      </c>
      <c r="D176" s="44">
        <v>26065</v>
      </c>
      <c r="E176" s="44">
        <v>399</v>
      </c>
      <c r="F176" s="44">
        <v>146</v>
      </c>
      <c r="G176" s="70">
        <v>58254</v>
      </c>
      <c r="H176" s="44">
        <v>1032</v>
      </c>
      <c r="I176" s="45">
        <v>1045</v>
      </c>
      <c r="J176" s="44">
        <v>13</v>
      </c>
      <c r="K176" s="44">
        <f>IF(J176&lt;=120,559,IF(AND(J176&gt;=121,J176&lt;=150),739,IF(AND(J176&gt;=151,J176&lt;=200),1279,IF(J176&gt;=201,2359,))))</f>
        <v>559</v>
      </c>
      <c r="L176" s="70">
        <f t="shared" ref="L176:L186" si="18">IF(K176=559,K176*J176,IF(K176=739,120*559+(J176-120)*739,IF(K176=1279,120*559+30*739+(J176-150)*1279,IF(K176=2359,120*559+30*739+50*1279+(J176-200)*2359,))))</f>
        <v>7267</v>
      </c>
      <c r="M176" s="70">
        <v>3731</v>
      </c>
      <c r="N176" s="70">
        <v>7000</v>
      </c>
      <c r="O176" s="46"/>
      <c r="P176" s="46"/>
      <c r="Q176" s="70"/>
      <c r="R176" s="70"/>
      <c r="S176" s="70"/>
      <c r="T176" s="70"/>
      <c r="U176" s="70">
        <f t="shared" si="17"/>
        <v>76252</v>
      </c>
      <c r="V176" s="46">
        <f t="shared" si="15"/>
        <v>48833</v>
      </c>
      <c r="W176" s="46">
        <f t="shared" si="13"/>
        <v>125085</v>
      </c>
      <c r="X176" s="47">
        <v>125085</v>
      </c>
      <c r="Y176" s="46">
        <f t="shared" si="14"/>
        <v>0</v>
      </c>
      <c r="AA176">
        <f t="shared" si="16"/>
        <v>0</v>
      </c>
    </row>
    <row r="177" spans="1:27" hidden="1" x14ac:dyDescent="0.25">
      <c r="A177" s="18"/>
      <c r="B177" s="43" t="s">
        <v>37</v>
      </c>
      <c r="C177" s="44">
        <v>26065</v>
      </c>
      <c r="D177" s="44">
        <v>26506</v>
      </c>
      <c r="E177" s="44">
        <v>441</v>
      </c>
      <c r="F177" s="44">
        <v>146</v>
      </c>
      <c r="G177" s="70">
        <v>64386</v>
      </c>
      <c r="H177" s="44">
        <v>1045</v>
      </c>
      <c r="I177" s="45">
        <v>1056</v>
      </c>
      <c r="J177" s="44">
        <v>11</v>
      </c>
      <c r="K177" s="44">
        <f t="shared" ref="K177:K182" si="19">IF(J177&lt;=120,559,IF(AND(J177&gt;=121,J177&lt;=150),739,IF(AND(J177&gt;=151,J177&lt;=200),1279,IF(J177&gt;=201,2359,))))</f>
        <v>559</v>
      </c>
      <c r="L177" s="70">
        <f t="shared" si="18"/>
        <v>6149</v>
      </c>
      <c r="M177" s="70">
        <v>3731</v>
      </c>
      <c r="N177" s="70">
        <v>7000</v>
      </c>
      <c r="O177" s="46"/>
      <c r="P177" s="46"/>
      <c r="Q177" s="70"/>
      <c r="R177" s="70"/>
      <c r="S177" s="70"/>
      <c r="T177" s="70"/>
      <c r="U177" s="70">
        <f t="shared" si="17"/>
        <v>81266</v>
      </c>
      <c r="V177" s="46">
        <f t="shared" si="15"/>
        <v>0</v>
      </c>
      <c r="W177" s="46">
        <f t="shared" si="13"/>
        <v>81266</v>
      </c>
      <c r="X177" s="47">
        <v>81266</v>
      </c>
      <c r="Y177" s="46">
        <f t="shared" si="14"/>
        <v>0</v>
      </c>
      <c r="AA177">
        <f t="shared" si="16"/>
        <v>0</v>
      </c>
    </row>
    <row r="178" spans="1:27" hidden="1" x14ac:dyDescent="0.25">
      <c r="A178" s="18"/>
      <c r="B178" s="43" t="s">
        <v>38</v>
      </c>
      <c r="C178" s="44">
        <v>26506</v>
      </c>
      <c r="D178" s="44">
        <v>26786</v>
      </c>
      <c r="E178" s="44">
        <v>280</v>
      </c>
      <c r="F178" s="44">
        <v>146</v>
      </c>
      <c r="G178" s="70">
        <v>40880</v>
      </c>
      <c r="H178" s="44">
        <v>1056</v>
      </c>
      <c r="I178" s="45">
        <v>1062</v>
      </c>
      <c r="J178" s="44">
        <v>6</v>
      </c>
      <c r="K178" s="44">
        <f t="shared" si="19"/>
        <v>559</v>
      </c>
      <c r="L178" s="70">
        <f t="shared" si="18"/>
        <v>3354</v>
      </c>
      <c r="M178" s="70">
        <v>3731</v>
      </c>
      <c r="N178" s="70">
        <v>7000</v>
      </c>
      <c r="O178" s="46"/>
      <c r="P178" s="46"/>
      <c r="Q178" s="70"/>
      <c r="R178" s="70"/>
      <c r="S178" s="70"/>
      <c r="T178" s="70"/>
      <c r="U178" s="70">
        <f t="shared" si="17"/>
        <v>54965</v>
      </c>
      <c r="V178" s="46">
        <f t="shared" si="15"/>
        <v>0</v>
      </c>
      <c r="W178" s="46">
        <f t="shared" si="13"/>
        <v>54965</v>
      </c>
      <c r="X178" s="47">
        <v>54965</v>
      </c>
      <c r="Y178" s="46">
        <f t="shared" si="14"/>
        <v>0</v>
      </c>
      <c r="AA178">
        <f t="shared" si="16"/>
        <v>0</v>
      </c>
    </row>
    <row r="179" spans="1:27" hidden="1" x14ac:dyDescent="0.25">
      <c r="A179" s="18"/>
      <c r="B179" s="43" t="s">
        <v>39</v>
      </c>
      <c r="C179" s="44">
        <v>26786</v>
      </c>
      <c r="D179" s="44">
        <v>27168</v>
      </c>
      <c r="E179" s="44">
        <v>382</v>
      </c>
      <c r="F179" s="44">
        <v>146</v>
      </c>
      <c r="G179" s="70">
        <v>55772</v>
      </c>
      <c r="H179" s="44">
        <v>1062</v>
      </c>
      <c r="I179" s="45">
        <v>1068</v>
      </c>
      <c r="J179" s="44">
        <v>6</v>
      </c>
      <c r="K179" s="44">
        <f t="shared" si="19"/>
        <v>559</v>
      </c>
      <c r="L179" s="70">
        <f t="shared" si="18"/>
        <v>3354</v>
      </c>
      <c r="M179" s="70">
        <v>3731</v>
      </c>
      <c r="N179" s="70">
        <v>7000</v>
      </c>
      <c r="O179" s="46"/>
      <c r="P179" s="46"/>
      <c r="Q179" s="70"/>
      <c r="R179" s="70"/>
      <c r="S179" s="70"/>
      <c r="T179" s="70"/>
      <c r="U179" s="70">
        <f t="shared" si="17"/>
        <v>69857</v>
      </c>
      <c r="V179" s="46">
        <f t="shared" si="15"/>
        <v>0</v>
      </c>
      <c r="W179" s="46">
        <f t="shared" si="13"/>
        <v>69857</v>
      </c>
      <c r="X179" s="47">
        <v>69857</v>
      </c>
      <c r="Y179" s="46">
        <f t="shared" si="14"/>
        <v>0</v>
      </c>
      <c r="AA179">
        <f t="shared" si="16"/>
        <v>0</v>
      </c>
    </row>
    <row r="180" spans="1:27" hidden="1" x14ac:dyDescent="0.25">
      <c r="A180" s="18"/>
      <c r="B180" s="43" t="s">
        <v>40</v>
      </c>
      <c r="C180" s="44">
        <v>27168</v>
      </c>
      <c r="D180" s="44">
        <v>27962</v>
      </c>
      <c r="E180" s="44">
        <v>794</v>
      </c>
      <c r="F180" s="44">
        <v>146</v>
      </c>
      <c r="G180" s="70">
        <v>115924</v>
      </c>
      <c r="H180" s="44">
        <v>1068</v>
      </c>
      <c r="I180" s="45">
        <v>1074</v>
      </c>
      <c r="J180" s="44">
        <v>6</v>
      </c>
      <c r="K180" s="44">
        <f t="shared" si="19"/>
        <v>559</v>
      </c>
      <c r="L180" s="70">
        <f t="shared" si="18"/>
        <v>3354</v>
      </c>
      <c r="M180" s="70">
        <v>3731</v>
      </c>
      <c r="N180" s="70">
        <v>7000</v>
      </c>
      <c r="O180" s="46"/>
      <c r="P180" s="46"/>
      <c r="Q180" s="70"/>
      <c r="R180" s="70"/>
      <c r="S180" s="70"/>
      <c r="T180" s="70"/>
      <c r="U180" s="70">
        <f t="shared" si="17"/>
        <v>130009</v>
      </c>
      <c r="V180" s="46">
        <f t="shared" si="15"/>
        <v>0</v>
      </c>
      <c r="W180" s="46">
        <f t="shared" si="13"/>
        <v>130009</v>
      </c>
      <c r="X180" s="47"/>
      <c r="Y180" s="46">
        <f t="shared" si="14"/>
        <v>130009</v>
      </c>
      <c r="AA180">
        <f t="shared" si="16"/>
        <v>1</v>
      </c>
    </row>
    <row r="181" spans="1:27" hidden="1" x14ac:dyDescent="0.25">
      <c r="A181" s="18"/>
      <c r="B181" s="43" t="s">
        <v>41</v>
      </c>
      <c r="C181" s="44">
        <v>27962</v>
      </c>
      <c r="D181" s="44">
        <v>28788</v>
      </c>
      <c r="E181" s="44">
        <v>826</v>
      </c>
      <c r="F181" s="44">
        <v>146</v>
      </c>
      <c r="G181" s="70">
        <v>120596</v>
      </c>
      <c r="H181" s="44">
        <v>1074</v>
      </c>
      <c r="I181" s="45">
        <v>1083</v>
      </c>
      <c r="J181" s="44">
        <v>9</v>
      </c>
      <c r="K181" s="44">
        <f t="shared" si="19"/>
        <v>559</v>
      </c>
      <c r="L181" s="70">
        <f t="shared" si="18"/>
        <v>5031</v>
      </c>
      <c r="M181" s="70">
        <v>3731</v>
      </c>
      <c r="N181" s="70">
        <v>7000</v>
      </c>
      <c r="O181" s="46"/>
      <c r="P181" s="46"/>
      <c r="Q181" s="70"/>
      <c r="R181" s="70"/>
      <c r="S181" s="70"/>
      <c r="T181" s="70"/>
      <c r="U181" s="70">
        <f t="shared" si="17"/>
        <v>136358</v>
      </c>
      <c r="V181" s="46">
        <f t="shared" si="15"/>
        <v>130009</v>
      </c>
      <c r="W181" s="46">
        <f t="shared" si="13"/>
        <v>266367</v>
      </c>
      <c r="X181" s="47">
        <v>266367</v>
      </c>
      <c r="Y181" s="46">
        <f t="shared" si="14"/>
        <v>0</v>
      </c>
      <c r="AA181">
        <f t="shared" si="16"/>
        <v>0</v>
      </c>
    </row>
    <row r="182" spans="1:27" hidden="1" x14ac:dyDescent="0.25">
      <c r="A182" s="18"/>
      <c r="B182" s="43" t="s">
        <v>42</v>
      </c>
      <c r="C182" s="44">
        <v>28788</v>
      </c>
      <c r="D182" s="44">
        <v>29566</v>
      </c>
      <c r="E182" s="44">
        <f>D182-C182</f>
        <v>778</v>
      </c>
      <c r="F182" s="44">
        <v>146</v>
      </c>
      <c r="G182" s="70">
        <f>F182*E182</f>
        <v>113588</v>
      </c>
      <c r="H182" s="44">
        <v>1083</v>
      </c>
      <c r="I182" s="45">
        <v>1089</v>
      </c>
      <c r="J182" s="44">
        <f>I182-H182</f>
        <v>6</v>
      </c>
      <c r="K182" s="44">
        <f t="shared" si="19"/>
        <v>559</v>
      </c>
      <c r="L182" s="70">
        <f t="shared" si="18"/>
        <v>3354</v>
      </c>
      <c r="M182" s="70">
        <v>3731</v>
      </c>
      <c r="N182" s="70">
        <v>7981</v>
      </c>
      <c r="O182" s="46"/>
      <c r="P182" s="46"/>
      <c r="Q182" s="70"/>
      <c r="R182" s="70"/>
      <c r="S182" s="70"/>
      <c r="T182" s="70"/>
      <c r="U182" s="70">
        <f t="shared" si="17"/>
        <v>128654</v>
      </c>
      <c r="V182" s="46">
        <f t="shared" si="15"/>
        <v>0</v>
      </c>
      <c r="W182" s="46">
        <f t="shared" si="13"/>
        <v>128654</v>
      </c>
      <c r="X182" s="44"/>
      <c r="Y182" s="46">
        <f t="shared" si="14"/>
        <v>128654</v>
      </c>
      <c r="AA182">
        <f t="shared" si="16"/>
        <v>1</v>
      </c>
    </row>
    <row r="183" spans="1:27" hidden="1" x14ac:dyDescent="0.25">
      <c r="A183" s="18"/>
      <c r="B183" s="43" t="s">
        <v>43</v>
      </c>
      <c r="C183" s="44">
        <f>D182</f>
        <v>29566</v>
      </c>
      <c r="D183" s="44">
        <v>29968</v>
      </c>
      <c r="E183" s="44">
        <f t="shared" ref="E183:E186" si="20">D183-C183</f>
        <v>402</v>
      </c>
      <c r="F183" s="44">
        <v>146</v>
      </c>
      <c r="G183" s="70">
        <f t="shared" ref="G183:G186" si="21">F183*E183</f>
        <v>58692</v>
      </c>
      <c r="H183" s="44">
        <f>I182</f>
        <v>1089</v>
      </c>
      <c r="I183" s="44">
        <v>1096</v>
      </c>
      <c r="J183" s="44">
        <f t="shared" ref="J183:J186" si="22">I183-H183</f>
        <v>7</v>
      </c>
      <c r="K183" s="44">
        <v>559</v>
      </c>
      <c r="L183" s="70">
        <f t="shared" si="18"/>
        <v>3913</v>
      </c>
      <c r="M183" s="70">
        <v>3731</v>
      </c>
      <c r="N183" s="70">
        <v>7997</v>
      </c>
      <c r="O183" s="46"/>
      <c r="P183" s="46"/>
      <c r="Q183" s="70"/>
      <c r="R183" s="70"/>
      <c r="S183" s="70"/>
      <c r="T183" s="70"/>
      <c r="U183" s="70">
        <f t="shared" si="17"/>
        <v>74333</v>
      </c>
      <c r="V183" s="46">
        <f t="shared" si="15"/>
        <v>128654</v>
      </c>
      <c r="W183" s="46">
        <f t="shared" si="13"/>
        <v>202987</v>
      </c>
      <c r="X183" s="70">
        <v>202987</v>
      </c>
      <c r="Y183" s="46">
        <f t="shared" si="14"/>
        <v>0</v>
      </c>
    </row>
    <row r="184" spans="1:27" hidden="1" x14ac:dyDescent="0.25">
      <c r="A184" s="18"/>
      <c r="B184" s="43" t="s">
        <v>44</v>
      </c>
      <c r="C184" s="44">
        <f t="shared" ref="C184:C186" si="23">D183</f>
        <v>29968</v>
      </c>
      <c r="D184" s="44">
        <v>30092</v>
      </c>
      <c r="E184" s="44">
        <f t="shared" si="20"/>
        <v>124</v>
      </c>
      <c r="F184" s="44">
        <v>146</v>
      </c>
      <c r="G184" s="70">
        <f t="shared" si="21"/>
        <v>18104</v>
      </c>
      <c r="H184" s="44">
        <f t="shared" ref="H184:H186" si="24">I183</f>
        <v>1096</v>
      </c>
      <c r="I184" s="44">
        <v>1103</v>
      </c>
      <c r="J184" s="44">
        <f t="shared" si="22"/>
        <v>7</v>
      </c>
      <c r="K184" s="44">
        <v>559</v>
      </c>
      <c r="L184" s="70">
        <f t="shared" si="18"/>
        <v>3913</v>
      </c>
      <c r="M184" s="70">
        <v>3731</v>
      </c>
      <c r="N184" s="70">
        <v>7990</v>
      </c>
      <c r="O184" s="46"/>
      <c r="P184" s="46"/>
      <c r="Q184" s="70"/>
      <c r="R184" s="70"/>
      <c r="S184" s="70"/>
      <c r="T184" s="70"/>
      <c r="U184" s="70">
        <f t="shared" si="17"/>
        <v>33738</v>
      </c>
      <c r="V184" s="46">
        <f t="shared" si="15"/>
        <v>0</v>
      </c>
      <c r="W184" s="46">
        <f t="shared" si="13"/>
        <v>33738</v>
      </c>
      <c r="X184" s="70">
        <v>33738</v>
      </c>
      <c r="Y184" s="46">
        <f t="shared" si="14"/>
        <v>0</v>
      </c>
    </row>
    <row r="185" spans="1:27" hidden="1" x14ac:dyDescent="0.25">
      <c r="A185" s="18"/>
      <c r="B185" s="43" t="s">
        <v>45</v>
      </c>
      <c r="C185" s="44">
        <f t="shared" si="23"/>
        <v>30092</v>
      </c>
      <c r="D185" s="44">
        <v>30243</v>
      </c>
      <c r="E185" s="44">
        <f t="shared" si="20"/>
        <v>151</v>
      </c>
      <c r="F185" s="44">
        <v>146</v>
      </c>
      <c r="G185" s="70">
        <f t="shared" si="21"/>
        <v>22046</v>
      </c>
      <c r="H185" s="44">
        <f t="shared" si="24"/>
        <v>1103</v>
      </c>
      <c r="I185" s="44">
        <v>1111</v>
      </c>
      <c r="J185" s="44">
        <f t="shared" si="22"/>
        <v>8</v>
      </c>
      <c r="K185" s="44">
        <v>559</v>
      </c>
      <c r="L185" s="70">
        <f t="shared" si="18"/>
        <v>4472</v>
      </c>
      <c r="M185" s="70">
        <v>3731</v>
      </c>
      <c r="N185" s="70">
        <v>8019</v>
      </c>
      <c r="O185" s="46"/>
      <c r="P185" s="46"/>
      <c r="Q185" s="70"/>
      <c r="R185" s="70"/>
      <c r="S185" s="70"/>
      <c r="T185" s="70"/>
      <c r="U185" s="70">
        <f t="shared" si="17"/>
        <v>38268</v>
      </c>
      <c r="V185" s="46">
        <f t="shared" si="15"/>
        <v>0</v>
      </c>
      <c r="W185" s="46">
        <f t="shared" si="13"/>
        <v>38268</v>
      </c>
      <c r="X185" s="73">
        <v>38268</v>
      </c>
      <c r="Y185" s="46">
        <f t="shared" si="14"/>
        <v>0</v>
      </c>
    </row>
    <row r="186" spans="1:27" ht="15.75" hidden="1" thickBot="1" x14ac:dyDescent="0.3">
      <c r="A186" s="18"/>
      <c r="B186" s="83" t="s">
        <v>46</v>
      </c>
      <c r="C186" s="84">
        <f t="shared" si="23"/>
        <v>30243</v>
      </c>
      <c r="D186" s="84">
        <v>30430</v>
      </c>
      <c r="E186" s="84">
        <f t="shared" si="20"/>
        <v>187</v>
      </c>
      <c r="F186" s="84">
        <v>146</v>
      </c>
      <c r="G186" s="35">
        <f t="shared" si="21"/>
        <v>27302</v>
      </c>
      <c r="H186" s="84">
        <f t="shared" si="24"/>
        <v>1111</v>
      </c>
      <c r="I186" s="84">
        <v>1124</v>
      </c>
      <c r="J186" s="84">
        <f t="shared" si="22"/>
        <v>13</v>
      </c>
      <c r="K186" s="84">
        <f t="shared" ref="K186:K198" si="25">IF(J186&lt;=120,559,IF(AND(J186&gt;=121,J186&lt;=150),739,IF(AND(J186&gt;=151,J186&lt;=200),1279,IF(J186&gt;=201,2359,))))</f>
        <v>559</v>
      </c>
      <c r="L186" s="35">
        <f t="shared" si="18"/>
        <v>7267</v>
      </c>
      <c r="M186" s="35">
        <v>3731</v>
      </c>
      <c r="N186" s="35">
        <v>8039</v>
      </c>
      <c r="O186" s="46"/>
      <c r="P186" s="46"/>
      <c r="Q186" s="35"/>
      <c r="R186" s="35"/>
      <c r="S186" s="35"/>
      <c r="T186" s="35"/>
      <c r="U186" s="35">
        <f t="shared" si="17"/>
        <v>46339</v>
      </c>
      <c r="V186" s="36">
        <f t="shared" si="15"/>
        <v>0</v>
      </c>
      <c r="W186" s="36">
        <f t="shared" si="13"/>
        <v>46339</v>
      </c>
      <c r="X186" s="85">
        <v>46339</v>
      </c>
      <c r="Y186" s="36">
        <f t="shared" si="14"/>
        <v>0</v>
      </c>
    </row>
    <row r="187" spans="1:27" hidden="1" x14ac:dyDescent="0.25">
      <c r="A187">
        <v>2018</v>
      </c>
      <c r="B187" s="38" t="s">
        <v>35</v>
      </c>
      <c r="C187" s="39">
        <f t="shared" ref="C187:C198" si="26">D186</f>
        <v>30430</v>
      </c>
      <c r="D187" s="39">
        <v>30817</v>
      </c>
      <c r="E187" s="39">
        <f t="shared" ref="E187:E198" si="27">D187-C187</f>
        <v>387</v>
      </c>
      <c r="F187" s="39">
        <v>146</v>
      </c>
      <c r="G187" s="69">
        <f t="shared" ref="G187:G198" si="28">F187*E187</f>
        <v>56502</v>
      </c>
      <c r="H187" s="39">
        <f t="shared" ref="H187:H198" si="29">I186</f>
        <v>1124</v>
      </c>
      <c r="I187" s="39">
        <v>1167</v>
      </c>
      <c r="J187" s="39">
        <f t="shared" ref="J187:J198" si="30">I187-H187</f>
        <v>43</v>
      </c>
      <c r="K187" s="39">
        <f t="shared" si="25"/>
        <v>559</v>
      </c>
      <c r="L187" s="69">
        <f t="shared" ref="L187:L198" si="31">IF(K187=559,K187*J187,IF(K187=739,120*559+(J187-120)*739,IF(K187=1279,120*559+30*739+(J187-150)*1279,IF(K187=2359,120*559+30*739+50*1279+(J187-200)*2359,))))</f>
        <v>24037</v>
      </c>
      <c r="M187" s="69">
        <v>3731</v>
      </c>
      <c r="N187" s="69">
        <v>8047</v>
      </c>
      <c r="O187" s="41"/>
      <c r="P187" s="41"/>
      <c r="Q187" s="69"/>
      <c r="R187" s="69"/>
      <c r="S187" s="69"/>
      <c r="T187" s="69"/>
      <c r="U187" s="69">
        <f t="shared" si="17"/>
        <v>92317</v>
      </c>
      <c r="V187" s="41">
        <f t="shared" ref="V187:V198" si="32">Y186</f>
        <v>0</v>
      </c>
      <c r="W187" s="41">
        <f t="shared" ref="W187:W198" si="33">U187+V187</f>
        <v>92317</v>
      </c>
      <c r="X187" s="74">
        <v>92317</v>
      </c>
      <c r="Y187" s="41">
        <f t="shared" ref="Y187:Y198" si="34">W187-X187</f>
        <v>0</v>
      </c>
    </row>
    <row r="188" spans="1:27" hidden="1" x14ac:dyDescent="0.25">
      <c r="B188" s="43" t="s">
        <v>36</v>
      </c>
      <c r="C188" s="44">
        <f t="shared" si="26"/>
        <v>30817</v>
      </c>
      <c r="D188" s="44">
        <v>31041</v>
      </c>
      <c r="E188" s="44">
        <f t="shared" si="27"/>
        <v>224</v>
      </c>
      <c r="F188" s="44">
        <v>146</v>
      </c>
      <c r="G188" s="70">
        <f t="shared" si="28"/>
        <v>32704</v>
      </c>
      <c r="H188" s="44">
        <f t="shared" si="29"/>
        <v>1167</v>
      </c>
      <c r="I188" s="44">
        <v>1181</v>
      </c>
      <c r="J188" s="44">
        <f t="shared" si="30"/>
        <v>14</v>
      </c>
      <c r="K188" s="44">
        <f t="shared" si="25"/>
        <v>559</v>
      </c>
      <c r="L188" s="70">
        <f t="shared" si="31"/>
        <v>7826</v>
      </c>
      <c r="M188" s="70">
        <v>3731</v>
      </c>
      <c r="N188" s="70">
        <v>8077</v>
      </c>
      <c r="O188" s="46"/>
      <c r="P188" s="46"/>
      <c r="Q188" s="70"/>
      <c r="R188" s="70"/>
      <c r="S188" s="70"/>
      <c r="T188" s="70"/>
      <c r="U188" s="70">
        <f t="shared" si="17"/>
        <v>52338</v>
      </c>
      <c r="V188" s="46">
        <f t="shared" si="32"/>
        <v>0</v>
      </c>
      <c r="W188" s="46">
        <f t="shared" si="33"/>
        <v>52338</v>
      </c>
      <c r="X188" s="73">
        <v>52338</v>
      </c>
      <c r="Y188" s="46">
        <f t="shared" si="34"/>
        <v>0</v>
      </c>
    </row>
    <row r="189" spans="1:27" hidden="1" x14ac:dyDescent="0.25">
      <c r="B189" s="43" t="s">
        <v>37</v>
      </c>
      <c r="C189" s="44">
        <f t="shared" si="26"/>
        <v>31041</v>
      </c>
      <c r="D189" s="44">
        <v>31303</v>
      </c>
      <c r="E189" s="44">
        <f t="shared" si="27"/>
        <v>262</v>
      </c>
      <c r="F189" s="44">
        <v>146</v>
      </c>
      <c r="G189" s="70">
        <f t="shared" si="28"/>
        <v>38252</v>
      </c>
      <c r="H189" s="44">
        <f t="shared" si="29"/>
        <v>1181</v>
      </c>
      <c r="I189" s="44">
        <v>1195</v>
      </c>
      <c r="J189" s="44">
        <f t="shared" si="30"/>
        <v>14</v>
      </c>
      <c r="K189" s="44">
        <f t="shared" si="25"/>
        <v>559</v>
      </c>
      <c r="L189" s="70">
        <f t="shared" si="31"/>
        <v>7826</v>
      </c>
      <c r="M189" s="70">
        <v>3731</v>
      </c>
      <c r="N189" s="70">
        <v>8090</v>
      </c>
      <c r="O189" s="46"/>
      <c r="P189" s="46"/>
      <c r="Q189" s="70"/>
      <c r="R189" s="70"/>
      <c r="S189" s="70"/>
      <c r="T189" s="70"/>
      <c r="U189" s="70">
        <f t="shared" si="17"/>
        <v>57899</v>
      </c>
      <c r="V189" s="46">
        <f t="shared" si="32"/>
        <v>0</v>
      </c>
      <c r="W189" s="46">
        <f t="shared" si="33"/>
        <v>57899</v>
      </c>
      <c r="X189" s="73">
        <v>57899</v>
      </c>
      <c r="Y189" s="46">
        <f t="shared" si="34"/>
        <v>0</v>
      </c>
    </row>
    <row r="190" spans="1:27" hidden="1" x14ac:dyDescent="0.25">
      <c r="B190" s="43" t="s">
        <v>38</v>
      </c>
      <c r="C190" s="44">
        <f t="shared" si="26"/>
        <v>31303</v>
      </c>
      <c r="D190" s="44">
        <v>31494</v>
      </c>
      <c r="E190" s="44">
        <f t="shared" si="27"/>
        <v>191</v>
      </c>
      <c r="F190" s="44">
        <v>146</v>
      </c>
      <c r="G190" s="70">
        <f t="shared" si="28"/>
        <v>27886</v>
      </c>
      <c r="H190" s="44">
        <f t="shared" si="29"/>
        <v>1195</v>
      </c>
      <c r="I190" s="44">
        <v>1212</v>
      </c>
      <c r="J190" s="44">
        <f t="shared" si="30"/>
        <v>17</v>
      </c>
      <c r="K190" s="44">
        <f t="shared" si="25"/>
        <v>559</v>
      </c>
      <c r="L190" s="70">
        <f t="shared" si="31"/>
        <v>9503</v>
      </c>
      <c r="M190" s="70">
        <v>3731</v>
      </c>
      <c r="N190" s="70">
        <v>8101</v>
      </c>
      <c r="O190" s="46"/>
      <c r="P190" s="46"/>
      <c r="Q190" s="70"/>
      <c r="R190" s="70"/>
      <c r="S190" s="70"/>
      <c r="T190" s="70"/>
      <c r="U190" s="70">
        <f t="shared" si="17"/>
        <v>49221</v>
      </c>
      <c r="V190" s="46">
        <f t="shared" si="32"/>
        <v>0</v>
      </c>
      <c r="W190" s="46">
        <f t="shared" si="33"/>
        <v>49221</v>
      </c>
      <c r="X190" s="73">
        <v>49221</v>
      </c>
      <c r="Y190" s="46">
        <f t="shared" si="34"/>
        <v>0</v>
      </c>
    </row>
    <row r="191" spans="1:27" hidden="1" x14ac:dyDescent="0.25">
      <c r="B191" s="43" t="s">
        <v>39</v>
      </c>
      <c r="C191" s="44">
        <f t="shared" si="26"/>
        <v>31494</v>
      </c>
      <c r="D191" s="44">
        <v>31697</v>
      </c>
      <c r="E191" s="44">
        <f t="shared" si="27"/>
        <v>203</v>
      </c>
      <c r="F191" s="44">
        <v>146</v>
      </c>
      <c r="G191" s="70">
        <f t="shared" si="28"/>
        <v>29638</v>
      </c>
      <c r="H191" s="44">
        <f t="shared" si="29"/>
        <v>1212</v>
      </c>
      <c r="I191" s="44">
        <v>1212</v>
      </c>
      <c r="J191" s="44">
        <f t="shared" si="30"/>
        <v>0</v>
      </c>
      <c r="K191" s="44">
        <f t="shared" si="25"/>
        <v>559</v>
      </c>
      <c r="L191" s="70">
        <f t="shared" si="31"/>
        <v>0</v>
      </c>
      <c r="M191" s="70">
        <v>3731</v>
      </c>
      <c r="N191" s="70">
        <v>8123</v>
      </c>
      <c r="O191" s="46"/>
      <c r="P191" s="46"/>
      <c r="Q191" s="70"/>
      <c r="R191" s="70"/>
      <c r="S191" s="70"/>
      <c r="T191" s="70"/>
      <c r="U191" s="70">
        <f t="shared" si="17"/>
        <v>41492</v>
      </c>
      <c r="V191" s="46">
        <f t="shared" si="32"/>
        <v>0</v>
      </c>
      <c r="W191" s="46">
        <f t="shared" si="33"/>
        <v>41492</v>
      </c>
      <c r="X191" s="73">
        <v>41492</v>
      </c>
      <c r="Y191" s="46">
        <f t="shared" si="34"/>
        <v>0</v>
      </c>
    </row>
    <row r="192" spans="1:27" hidden="1" x14ac:dyDescent="0.25">
      <c r="B192" s="43" t="s">
        <v>40</v>
      </c>
      <c r="C192" s="44">
        <f t="shared" si="26"/>
        <v>31697</v>
      </c>
      <c r="D192" s="44">
        <v>31890</v>
      </c>
      <c r="E192" s="44">
        <f t="shared" si="27"/>
        <v>193</v>
      </c>
      <c r="F192" s="44">
        <v>146</v>
      </c>
      <c r="G192" s="70">
        <f t="shared" si="28"/>
        <v>28178</v>
      </c>
      <c r="H192" s="44">
        <f t="shared" si="29"/>
        <v>1212</v>
      </c>
      <c r="I192" s="44">
        <v>1229</v>
      </c>
      <c r="J192" s="44">
        <f t="shared" si="30"/>
        <v>17</v>
      </c>
      <c r="K192" s="44">
        <f t="shared" si="25"/>
        <v>559</v>
      </c>
      <c r="L192" s="70">
        <f t="shared" si="31"/>
        <v>9503</v>
      </c>
      <c r="M192" s="70">
        <v>3731</v>
      </c>
      <c r="N192" s="70">
        <v>8148</v>
      </c>
      <c r="O192" s="46"/>
      <c r="P192" s="46"/>
      <c r="Q192" s="70"/>
      <c r="R192" s="70"/>
      <c r="S192" s="70"/>
      <c r="T192" s="70"/>
      <c r="U192" s="70">
        <f t="shared" si="17"/>
        <v>49560</v>
      </c>
      <c r="V192" s="46">
        <f t="shared" si="32"/>
        <v>0</v>
      </c>
      <c r="W192" s="46">
        <f t="shared" si="33"/>
        <v>49560</v>
      </c>
      <c r="X192" s="73">
        <v>49560</v>
      </c>
      <c r="Y192" s="46">
        <f t="shared" si="34"/>
        <v>0</v>
      </c>
    </row>
    <row r="193" spans="1:25" hidden="1" x14ac:dyDescent="0.25">
      <c r="B193" s="43" t="s">
        <v>41</v>
      </c>
      <c r="C193" s="44">
        <f t="shared" si="26"/>
        <v>31890</v>
      </c>
      <c r="D193" s="44">
        <v>32099</v>
      </c>
      <c r="E193" s="44">
        <f t="shared" si="27"/>
        <v>209</v>
      </c>
      <c r="F193" s="44">
        <v>146</v>
      </c>
      <c r="G193" s="70">
        <f t="shared" si="28"/>
        <v>30514</v>
      </c>
      <c r="H193" s="44">
        <f t="shared" si="29"/>
        <v>1229</v>
      </c>
      <c r="I193" s="44">
        <v>1229</v>
      </c>
      <c r="J193" s="44">
        <f t="shared" si="30"/>
        <v>0</v>
      </c>
      <c r="K193" s="44">
        <f t="shared" si="25"/>
        <v>559</v>
      </c>
      <c r="L193" s="70">
        <f t="shared" si="31"/>
        <v>0</v>
      </c>
      <c r="M193" s="70">
        <v>3731</v>
      </c>
      <c r="N193" s="70">
        <v>8161</v>
      </c>
      <c r="O193" s="46"/>
      <c r="P193" s="46"/>
      <c r="Q193" s="70"/>
      <c r="R193" s="70"/>
      <c r="S193" s="70"/>
      <c r="T193" s="70"/>
      <c r="U193" s="70">
        <f t="shared" ref="U193:U222" si="35">G193+L193+M193+R193+S193+N193+Q193+T193</f>
        <v>42406</v>
      </c>
      <c r="V193" s="46">
        <f t="shared" si="32"/>
        <v>0</v>
      </c>
      <c r="W193" s="46">
        <f t="shared" si="33"/>
        <v>42406</v>
      </c>
      <c r="X193" s="73">
        <v>42406</v>
      </c>
      <c r="Y193" s="46">
        <f t="shared" si="34"/>
        <v>0</v>
      </c>
    </row>
    <row r="194" spans="1:25" hidden="1" x14ac:dyDescent="0.25">
      <c r="B194" s="43" t="s">
        <v>42</v>
      </c>
      <c r="C194" s="44">
        <f t="shared" si="26"/>
        <v>32099</v>
      </c>
      <c r="D194" s="44">
        <v>32318</v>
      </c>
      <c r="E194" s="44">
        <f t="shared" si="27"/>
        <v>219</v>
      </c>
      <c r="F194" s="44">
        <v>146</v>
      </c>
      <c r="G194" s="70">
        <f t="shared" si="28"/>
        <v>31974</v>
      </c>
      <c r="H194" s="44">
        <f t="shared" si="29"/>
        <v>1229</v>
      </c>
      <c r="I194" s="44">
        <v>1229</v>
      </c>
      <c r="J194" s="44">
        <f t="shared" si="30"/>
        <v>0</v>
      </c>
      <c r="K194" s="44">
        <f t="shared" si="25"/>
        <v>559</v>
      </c>
      <c r="L194" s="70">
        <f t="shared" si="31"/>
        <v>0</v>
      </c>
      <c r="M194" s="70">
        <v>3731</v>
      </c>
      <c r="N194" s="70">
        <v>8186</v>
      </c>
      <c r="O194" s="46"/>
      <c r="P194" s="46"/>
      <c r="Q194" s="70"/>
      <c r="R194" s="70"/>
      <c r="S194" s="70"/>
      <c r="T194" s="70"/>
      <c r="U194" s="70">
        <f t="shared" si="35"/>
        <v>43891</v>
      </c>
      <c r="V194" s="46">
        <f t="shared" si="32"/>
        <v>0</v>
      </c>
      <c r="W194" s="46">
        <f t="shared" si="33"/>
        <v>43891</v>
      </c>
      <c r="X194" s="73">
        <v>43891</v>
      </c>
      <c r="Y194" s="46">
        <f t="shared" si="34"/>
        <v>0</v>
      </c>
    </row>
    <row r="195" spans="1:25" hidden="1" x14ac:dyDescent="0.25">
      <c r="B195" s="43" t="s">
        <v>43</v>
      </c>
      <c r="C195" s="44">
        <f t="shared" si="26"/>
        <v>32318</v>
      </c>
      <c r="D195" s="44">
        <v>32684</v>
      </c>
      <c r="E195" s="44">
        <f t="shared" si="27"/>
        <v>366</v>
      </c>
      <c r="F195" s="44">
        <v>146</v>
      </c>
      <c r="G195" s="70">
        <f t="shared" si="28"/>
        <v>53436</v>
      </c>
      <c r="H195" s="44">
        <f t="shared" si="29"/>
        <v>1229</v>
      </c>
      <c r="I195" s="44">
        <v>1229</v>
      </c>
      <c r="J195" s="44">
        <f t="shared" si="30"/>
        <v>0</v>
      </c>
      <c r="K195" s="44">
        <f t="shared" si="25"/>
        <v>559</v>
      </c>
      <c r="L195" s="70">
        <f t="shared" si="31"/>
        <v>0</v>
      </c>
      <c r="M195" s="70">
        <v>3731</v>
      </c>
      <c r="N195" s="70">
        <v>8207</v>
      </c>
      <c r="O195" s="46"/>
      <c r="P195" s="46"/>
      <c r="Q195" s="70"/>
      <c r="R195" s="70"/>
      <c r="S195" s="70"/>
      <c r="T195" s="70"/>
      <c r="U195" s="70">
        <f t="shared" si="35"/>
        <v>65374</v>
      </c>
      <c r="V195" s="46">
        <f t="shared" si="32"/>
        <v>0</v>
      </c>
      <c r="W195" s="46">
        <f t="shared" si="33"/>
        <v>65374</v>
      </c>
      <c r="X195" s="73">
        <v>53436</v>
      </c>
      <c r="Y195" s="46">
        <f t="shared" si="34"/>
        <v>11938</v>
      </c>
    </row>
    <row r="196" spans="1:25" hidden="1" x14ac:dyDescent="0.25">
      <c r="B196" s="43" t="s">
        <v>44</v>
      </c>
      <c r="C196" s="44">
        <f t="shared" si="26"/>
        <v>32684</v>
      </c>
      <c r="D196" s="44">
        <v>32870</v>
      </c>
      <c r="E196" s="44">
        <f t="shared" si="27"/>
        <v>186</v>
      </c>
      <c r="F196" s="44">
        <v>146</v>
      </c>
      <c r="G196" s="70">
        <f t="shared" si="28"/>
        <v>27156</v>
      </c>
      <c r="H196" s="44">
        <f t="shared" si="29"/>
        <v>1229</v>
      </c>
      <c r="I196" s="44">
        <v>1229</v>
      </c>
      <c r="J196" s="44">
        <f t="shared" si="30"/>
        <v>0</v>
      </c>
      <c r="K196" s="44">
        <f t="shared" si="25"/>
        <v>559</v>
      </c>
      <c r="L196" s="70">
        <f t="shared" si="31"/>
        <v>0</v>
      </c>
      <c r="M196" s="70">
        <v>3731</v>
      </c>
      <c r="N196" s="70">
        <v>8230</v>
      </c>
      <c r="O196" s="46"/>
      <c r="P196" s="46"/>
      <c r="Q196" s="70"/>
      <c r="R196" s="70"/>
      <c r="S196" s="70"/>
      <c r="T196" s="70"/>
      <c r="U196" s="70">
        <f t="shared" si="35"/>
        <v>39117</v>
      </c>
      <c r="V196" s="46">
        <f t="shared" si="32"/>
        <v>11938</v>
      </c>
      <c r="W196" s="46">
        <f t="shared" si="33"/>
        <v>51055</v>
      </c>
      <c r="X196" s="73">
        <v>51055</v>
      </c>
      <c r="Y196" s="46">
        <f t="shared" si="34"/>
        <v>0</v>
      </c>
    </row>
    <row r="197" spans="1:25" hidden="1" x14ac:dyDescent="0.25">
      <c r="B197" s="43" t="s">
        <v>45</v>
      </c>
      <c r="C197" s="44">
        <f t="shared" si="26"/>
        <v>32870</v>
      </c>
      <c r="D197" s="44">
        <v>33080</v>
      </c>
      <c r="E197" s="44">
        <f t="shared" si="27"/>
        <v>210</v>
      </c>
      <c r="F197" s="44">
        <v>146</v>
      </c>
      <c r="G197" s="70">
        <f t="shared" si="28"/>
        <v>30660</v>
      </c>
      <c r="H197" s="44">
        <f t="shared" si="29"/>
        <v>1229</v>
      </c>
      <c r="I197" s="44">
        <v>1230</v>
      </c>
      <c r="J197" s="44">
        <f t="shared" si="30"/>
        <v>1</v>
      </c>
      <c r="K197" s="44">
        <f t="shared" si="25"/>
        <v>559</v>
      </c>
      <c r="L197" s="70">
        <f t="shared" si="31"/>
        <v>559</v>
      </c>
      <c r="M197" s="70">
        <v>3731</v>
      </c>
      <c r="N197" s="70">
        <v>8260</v>
      </c>
      <c r="O197" s="46"/>
      <c r="P197" s="46"/>
      <c r="Q197" s="70"/>
      <c r="R197" s="70"/>
      <c r="S197" s="70"/>
      <c r="T197" s="70"/>
      <c r="U197" s="70">
        <f t="shared" si="35"/>
        <v>43210</v>
      </c>
      <c r="V197" s="46">
        <f t="shared" si="32"/>
        <v>0</v>
      </c>
      <c r="W197" s="46">
        <f t="shared" si="33"/>
        <v>43210</v>
      </c>
      <c r="X197" s="73">
        <v>43210</v>
      </c>
      <c r="Y197" s="46">
        <f t="shared" si="34"/>
        <v>0</v>
      </c>
    </row>
    <row r="198" spans="1:25" ht="15.75" hidden="1" thickBot="1" x14ac:dyDescent="0.3">
      <c r="B198" s="43" t="s">
        <v>46</v>
      </c>
      <c r="C198" s="44">
        <f t="shared" si="26"/>
        <v>33080</v>
      </c>
      <c r="D198" s="44">
        <v>33370</v>
      </c>
      <c r="E198" s="44">
        <f t="shared" si="27"/>
        <v>290</v>
      </c>
      <c r="F198" s="44">
        <v>146</v>
      </c>
      <c r="G198" s="70">
        <f t="shared" si="28"/>
        <v>42340</v>
      </c>
      <c r="H198" s="44">
        <f t="shared" si="29"/>
        <v>1230</v>
      </c>
      <c r="I198" s="44">
        <v>1231</v>
      </c>
      <c r="J198" s="44">
        <f t="shared" si="30"/>
        <v>1</v>
      </c>
      <c r="K198" s="44">
        <f t="shared" si="25"/>
        <v>559</v>
      </c>
      <c r="L198" s="70">
        <f t="shared" si="31"/>
        <v>559</v>
      </c>
      <c r="M198" s="70">
        <v>3731</v>
      </c>
      <c r="N198" s="70">
        <v>8270</v>
      </c>
      <c r="O198" s="36"/>
      <c r="P198" s="36"/>
      <c r="Q198" s="70"/>
      <c r="R198" s="70"/>
      <c r="S198" s="70"/>
      <c r="T198" s="70"/>
      <c r="U198" s="70">
        <f t="shared" si="35"/>
        <v>54900</v>
      </c>
      <c r="V198" s="46">
        <f t="shared" si="32"/>
        <v>0</v>
      </c>
      <c r="W198" s="46">
        <f t="shared" si="33"/>
        <v>54900</v>
      </c>
      <c r="X198" s="73">
        <v>54900</v>
      </c>
      <c r="Y198" s="46">
        <f t="shared" si="34"/>
        <v>0</v>
      </c>
    </row>
    <row r="199" spans="1:25" hidden="1" x14ac:dyDescent="0.25">
      <c r="A199">
        <v>2019</v>
      </c>
      <c r="B199" s="38" t="s">
        <v>35</v>
      </c>
      <c r="C199" s="39">
        <f t="shared" ref="C199:C210" si="36">D198</f>
        <v>33370</v>
      </c>
      <c r="D199" s="39">
        <v>33713</v>
      </c>
      <c r="E199" s="39">
        <f t="shared" ref="E199:E210" si="37">D199-C199</f>
        <v>343</v>
      </c>
      <c r="F199" s="39">
        <v>146</v>
      </c>
      <c r="G199" s="69">
        <f t="shared" ref="G199:G210" si="38">F199*E199</f>
        <v>50078</v>
      </c>
      <c r="H199" s="39">
        <f t="shared" ref="H199:H210" si="39">I198</f>
        <v>1231</v>
      </c>
      <c r="I199" s="39">
        <v>1231</v>
      </c>
      <c r="J199" s="39">
        <f t="shared" ref="J199:J210" si="40">I199-H199</f>
        <v>0</v>
      </c>
      <c r="K199" s="39">
        <f t="shared" ref="K199:K210" si="41">IF(J199&lt;=120,559,IF(AND(J199&gt;=121,J199&lt;=150),739,IF(AND(J199&gt;=151,J199&lt;=200),1279,IF(J199&gt;=201,2359,))))</f>
        <v>559</v>
      </c>
      <c r="L199" s="69">
        <f t="shared" ref="L199:L210" si="42">IF(K199=559,K199*J199,IF(K199=739,120*559+(J199-120)*739,IF(K199=1279,120*559+30*739+(J199-150)*1279,IF(K199=2359,120*559+30*739+50*1279+(J199-200)*2359,))))</f>
        <v>0</v>
      </c>
      <c r="M199" s="69">
        <v>3828</v>
      </c>
      <c r="N199" s="69">
        <v>8264</v>
      </c>
      <c r="O199" s="41"/>
      <c r="P199" s="41"/>
      <c r="Q199" s="69"/>
      <c r="R199" s="69"/>
      <c r="S199" s="69"/>
      <c r="T199" s="69"/>
      <c r="U199" s="69">
        <f t="shared" si="35"/>
        <v>62170</v>
      </c>
      <c r="V199" s="41">
        <f t="shared" ref="V199:V210" si="43">Y198</f>
        <v>0</v>
      </c>
      <c r="W199" s="41">
        <f t="shared" ref="W199:W210" si="44">U199+V199</f>
        <v>62170</v>
      </c>
      <c r="X199" s="74">
        <v>62170</v>
      </c>
      <c r="Y199" s="41">
        <f t="shared" ref="Y199:Y210" si="45">W199-X199</f>
        <v>0</v>
      </c>
    </row>
    <row r="200" spans="1:25" hidden="1" x14ac:dyDescent="0.25">
      <c r="B200" s="43" t="s">
        <v>36</v>
      </c>
      <c r="C200" s="44">
        <f t="shared" si="36"/>
        <v>33713</v>
      </c>
      <c r="D200" s="44">
        <v>34069</v>
      </c>
      <c r="E200" s="44">
        <f t="shared" si="37"/>
        <v>356</v>
      </c>
      <c r="F200" s="44">
        <v>146</v>
      </c>
      <c r="G200" s="70">
        <f t="shared" si="38"/>
        <v>51976</v>
      </c>
      <c r="H200" s="44">
        <f t="shared" si="39"/>
        <v>1231</v>
      </c>
      <c r="I200" s="44">
        <v>1236</v>
      </c>
      <c r="J200" s="44">
        <f t="shared" si="40"/>
        <v>5</v>
      </c>
      <c r="K200" s="44">
        <f t="shared" si="41"/>
        <v>559</v>
      </c>
      <c r="L200" s="70">
        <f t="shared" si="42"/>
        <v>2795</v>
      </c>
      <c r="M200" s="70">
        <v>3828</v>
      </c>
      <c r="N200" s="70">
        <v>8267</v>
      </c>
      <c r="O200" s="46"/>
      <c r="P200" s="46"/>
      <c r="Q200" s="70"/>
      <c r="R200" s="70"/>
      <c r="S200" s="70"/>
      <c r="T200" s="70"/>
      <c r="U200" s="70">
        <f t="shared" si="35"/>
        <v>66866</v>
      </c>
      <c r="V200" s="46">
        <f t="shared" si="43"/>
        <v>0</v>
      </c>
      <c r="W200" s="46">
        <f t="shared" si="44"/>
        <v>66866</v>
      </c>
      <c r="X200" s="73">
        <v>66866</v>
      </c>
      <c r="Y200" s="46">
        <f t="shared" si="45"/>
        <v>0</v>
      </c>
    </row>
    <row r="201" spans="1:25" hidden="1" x14ac:dyDescent="0.25">
      <c r="B201" s="43" t="s">
        <v>37</v>
      </c>
      <c r="C201" s="44">
        <f t="shared" si="36"/>
        <v>34069</v>
      </c>
      <c r="D201" s="44">
        <v>34392</v>
      </c>
      <c r="E201" s="44">
        <f t="shared" si="37"/>
        <v>323</v>
      </c>
      <c r="F201" s="44">
        <v>146</v>
      </c>
      <c r="G201" s="70">
        <f t="shared" si="38"/>
        <v>47158</v>
      </c>
      <c r="H201" s="44">
        <f t="shared" si="39"/>
        <v>1236</v>
      </c>
      <c r="I201" s="44">
        <v>1236</v>
      </c>
      <c r="J201" s="44">
        <f t="shared" si="40"/>
        <v>0</v>
      </c>
      <c r="K201" s="44">
        <f t="shared" si="41"/>
        <v>559</v>
      </c>
      <c r="L201" s="70">
        <f t="shared" si="42"/>
        <v>0</v>
      </c>
      <c r="M201" s="70">
        <v>3828</v>
      </c>
      <c r="N201" s="70">
        <v>8270</v>
      </c>
      <c r="O201" s="46"/>
      <c r="P201" s="46"/>
      <c r="Q201" s="70"/>
      <c r="R201" s="70"/>
      <c r="S201" s="70"/>
      <c r="T201" s="70"/>
      <c r="U201" s="70">
        <f t="shared" si="35"/>
        <v>59256</v>
      </c>
      <c r="V201" s="46">
        <f t="shared" si="43"/>
        <v>0</v>
      </c>
      <c r="W201" s="46">
        <f t="shared" si="44"/>
        <v>59256</v>
      </c>
      <c r="X201" s="70"/>
      <c r="Y201" s="46">
        <f t="shared" si="45"/>
        <v>59256</v>
      </c>
    </row>
    <row r="202" spans="1:25" hidden="1" x14ac:dyDescent="0.25">
      <c r="B202" s="43" t="s">
        <v>38</v>
      </c>
      <c r="C202" s="44">
        <f t="shared" si="36"/>
        <v>34392</v>
      </c>
      <c r="D202" s="44">
        <v>34648</v>
      </c>
      <c r="E202" s="44">
        <f t="shared" si="37"/>
        <v>256</v>
      </c>
      <c r="F202" s="44">
        <v>146</v>
      </c>
      <c r="G202" s="70">
        <f t="shared" si="38"/>
        <v>37376</v>
      </c>
      <c r="H202" s="44">
        <f t="shared" si="39"/>
        <v>1236</v>
      </c>
      <c r="I202" s="44">
        <v>1236</v>
      </c>
      <c r="J202" s="44">
        <f t="shared" si="40"/>
        <v>0</v>
      </c>
      <c r="K202" s="44">
        <f t="shared" si="41"/>
        <v>559</v>
      </c>
      <c r="L202" s="70">
        <f t="shared" si="42"/>
        <v>0</v>
      </c>
      <c r="M202" s="70">
        <v>3828</v>
      </c>
      <c r="N202" s="70">
        <v>8299</v>
      </c>
      <c r="O202" s="46"/>
      <c r="P202" s="46"/>
      <c r="Q202" s="70"/>
      <c r="R202" s="70"/>
      <c r="S202" s="70"/>
      <c r="T202" s="70"/>
      <c r="U202" s="70">
        <f t="shared" si="35"/>
        <v>49503</v>
      </c>
      <c r="V202" s="46">
        <f t="shared" si="43"/>
        <v>59256</v>
      </c>
      <c r="W202" s="46">
        <f t="shared" si="44"/>
        <v>108759</v>
      </c>
      <c r="X202" s="135">
        <v>108759</v>
      </c>
      <c r="Y202" s="46">
        <f t="shared" si="45"/>
        <v>0</v>
      </c>
    </row>
    <row r="203" spans="1:25" hidden="1" x14ac:dyDescent="0.25">
      <c r="B203" s="43" t="s">
        <v>39</v>
      </c>
      <c r="C203" s="44">
        <f t="shared" si="36"/>
        <v>34648</v>
      </c>
      <c r="D203" s="44">
        <v>34948</v>
      </c>
      <c r="E203" s="44">
        <f t="shared" si="37"/>
        <v>300</v>
      </c>
      <c r="F203" s="44">
        <v>146</v>
      </c>
      <c r="G203" s="70">
        <f t="shared" si="38"/>
        <v>43800</v>
      </c>
      <c r="H203" s="44">
        <f t="shared" si="39"/>
        <v>1236</v>
      </c>
      <c r="I203" s="44">
        <v>1237</v>
      </c>
      <c r="J203" s="44">
        <f t="shared" si="40"/>
        <v>1</v>
      </c>
      <c r="K203" s="44">
        <f t="shared" si="41"/>
        <v>559</v>
      </c>
      <c r="L203" s="70">
        <f t="shared" si="42"/>
        <v>559</v>
      </c>
      <c r="M203" s="70">
        <v>3828</v>
      </c>
      <c r="N203" s="70">
        <v>8329</v>
      </c>
      <c r="O203" s="104"/>
      <c r="P203" s="104"/>
      <c r="Q203" s="70"/>
      <c r="R203" s="70"/>
      <c r="S203" s="70"/>
      <c r="T203" s="70"/>
      <c r="U203" s="70">
        <f t="shared" si="35"/>
        <v>56516</v>
      </c>
      <c r="V203" s="46">
        <f t="shared" si="43"/>
        <v>0</v>
      </c>
      <c r="W203" s="46">
        <f t="shared" si="44"/>
        <v>56516</v>
      </c>
      <c r="X203" s="135">
        <v>56516</v>
      </c>
      <c r="Y203" s="46">
        <f t="shared" si="45"/>
        <v>0</v>
      </c>
    </row>
    <row r="204" spans="1:25" hidden="1" x14ac:dyDescent="0.25">
      <c r="B204" s="43" t="s">
        <v>40</v>
      </c>
      <c r="C204" s="44">
        <f t="shared" si="36"/>
        <v>34948</v>
      </c>
      <c r="D204" s="44">
        <v>35127</v>
      </c>
      <c r="E204" s="44">
        <f t="shared" si="37"/>
        <v>179</v>
      </c>
      <c r="F204" s="44">
        <v>146</v>
      </c>
      <c r="G204" s="70">
        <f t="shared" si="38"/>
        <v>26134</v>
      </c>
      <c r="H204" s="44">
        <f t="shared" si="39"/>
        <v>1237</v>
      </c>
      <c r="I204" s="44">
        <v>1237</v>
      </c>
      <c r="J204" s="44">
        <f t="shared" si="40"/>
        <v>0</v>
      </c>
      <c r="K204" s="44">
        <f t="shared" si="41"/>
        <v>559</v>
      </c>
      <c r="L204" s="70">
        <f t="shared" si="42"/>
        <v>0</v>
      </c>
      <c r="M204" s="70">
        <v>3828</v>
      </c>
      <c r="N204" s="70">
        <v>8371</v>
      </c>
      <c r="O204" s="46"/>
      <c r="P204" s="46"/>
      <c r="Q204" s="70"/>
      <c r="R204" s="70"/>
      <c r="S204" s="70"/>
      <c r="T204" s="70"/>
      <c r="U204" s="70">
        <f t="shared" si="35"/>
        <v>38333</v>
      </c>
      <c r="V204" s="46">
        <f t="shared" si="43"/>
        <v>0</v>
      </c>
      <c r="W204" s="46">
        <f t="shared" si="44"/>
        <v>38333</v>
      </c>
      <c r="X204" s="135">
        <v>38333</v>
      </c>
      <c r="Y204" s="46">
        <f t="shared" si="45"/>
        <v>0</v>
      </c>
    </row>
    <row r="205" spans="1:25" hidden="1" x14ac:dyDescent="0.25">
      <c r="B205" s="43" t="s">
        <v>41</v>
      </c>
      <c r="C205" s="44">
        <f t="shared" si="36"/>
        <v>35127</v>
      </c>
      <c r="D205" s="44">
        <v>35314</v>
      </c>
      <c r="E205" s="44">
        <f t="shared" si="37"/>
        <v>187</v>
      </c>
      <c r="F205" s="44">
        <v>146</v>
      </c>
      <c r="G205" s="70">
        <f t="shared" si="38"/>
        <v>27302</v>
      </c>
      <c r="H205" s="44">
        <f t="shared" si="39"/>
        <v>1237</v>
      </c>
      <c r="I205" s="44">
        <v>1242</v>
      </c>
      <c r="J205" s="44">
        <f t="shared" si="40"/>
        <v>5</v>
      </c>
      <c r="K205" s="44">
        <f t="shared" si="41"/>
        <v>559</v>
      </c>
      <c r="L205" s="70">
        <f t="shared" si="42"/>
        <v>2795</v>
      </c>
      <c r="M205" s="70">
        <v>3828</v>
      </c>
      <c r="N205" s="70">
        <v>8386</v>
      </c>
      <c r="O205" s="46"/>
      <c r="P205" s="46"/>
      <c r="Q205" s="70"/>
      <c r="R205" s="70"/>
      <c r="S205" s="70"/>
      <c r="T205" s="70"/>
      <c r="U205" s="70">
        <f t="shared" si="35"/>
        <v>42311</v>
      </c>
      <c r="V205" s="46">
        <f t="shared" si="43"/>
        <v>0</v>
      </c>
      <c r="W205" s="46">
        <f t="shared" si="44"/>
        <v>42311</v>
      </c>
      <c r="X205" s="135">
        <v>42311</v>
      </c>
      <c r="Y205" s="46">
        <f t="shared" si="45"/>
        <v>0</v>
      </c>
    </row>
    <row r="206" spans="1:25" hidden="1" x14ac:dyDescent="0.25">
      <c r="B206" s="43" t="s">
        <v>42</v>
      </c>
      <c r="C206" s="44">
        <f t="shared" si="36"/>
        <v>35314</v>
      </c>
      <c r="D206" s="44">
        <v>35456</v>
      </c>
      <c r="E206" s="44">
        <f t="shared" si="37"/>
        <v>142</v>
      </c>
      <c r="F206" s="44">
        <v>146</v>
      </c>
      <c r="G206" s="70">
        <f t="shared" si="38"/>
        <v>20732</v>
      </c>
      <c r="H206" s="44">
        <f t="shared" si="39"/>
        <v>1242</v>
      </c>
      <c r="I206" s="44">
        <v>1242</v>
      </c>
      <c r="J206" s="44">
        <f t="shared" si="40"/>
        <v>0</v>
      </c>
      <c r="K206" s="44">
        <f t="shared" si="41"/>
        <v>559</v>
      </c>
      <c r="L206" s="70">
        <f t="shared" si="42"/>
        <v>0</v>
      </c>
      <c r="M206" s="70">
        <v>3828</v>
      </c>
      <c r="N206" s="70">
        <v>8398</v>
      </c>
      <c r="O206" s="46"/>
      <c r="P206" s="46"/>
      <c r="Q206" s="70"/>
      <c r="R206" s="70"/>
      <c r="S206" s="70"/>
      <c r="T206" s="70"/>
      <c r="U206" s="70">
        <f t="shared" si="35"/>
        <v>32958</v>
      </c>
      <c r="V206" s="46">
        <f t="shared" si="43"/>
        <v>0</v>
      </c>
      <c r="W206" s="46">
        <f t="shared" si="44"/>
        <v>32958</v>
      </c>
      <c r="X206" s="135">
        <v>32958</v>
      </c>
      <c r="Y206" s="46">
        <f t="shared" si="45"/>
        <v>0</v>
      </c>
    </row>
    <row r="207" spans="1:25" hidden="1" x14ac:dyDescent="0.25">
      <c r="B207" s="43" t="s">
        <v>43</v>
      </c>
      <c r="C207" s="44">
        <f t="shared" si="36"/>
        <v>35456</v>
      </c>
      <c r="D207" s="44">
        <v>35591</v>
      </c>
      <c r="E207" s="44">
        <f t="shared" si="37"/>
        <v>135</v>
      </c>
      <c r="F207" s="44">
        <v>146</v>
      </c>
      <c r="G207" s="70">
        <f t="shared" si="38"/>
        <v>19710</v>
      </c>
      <c r="H207" s="44">
        <f t="shared" si="39"/>
        <v>1242</v>
      </c>
      <c r="I207" s="44">
        <v>1242</v>
      </c>
      <c r="J207" s="44">
        <f t="shared" si="40"/>
        <v>0</v>
      </c>
      <c r="K207" s="44">
        <f t="shared" si="41"/>
        <v>559</v>
      </c>
      <c r="L207" s="70">
        <f t="shared" si="42"/>
        <v>0</v>
      </c>
      <c r="M207" s="70">
        <v>3828</v>
      </c>
      <c r="N207" s="70">
        <v>8415</v>
      </c>
      <c r="O207" s="46"/>
      <c r="P207" s="46"/>
      <c r="Q207" s="70"/>
      <c r="R207" s="70"/>
      <c r="S207" s="70"/>
      <c r="T207" s="70"/>
      <c r="U207" s="70">
        <f t="shared" si="35"/>
        <v>31953</v>
      </c>
      <c r="V207" s="46">
        <f t="shared" si="43"/>
        <v>0</v>
      </c>
      <c r="W207" s="46">
        <f t="shared" si="44"/>
        <v>31953</v>
      </c>
      <c r="X207" s="135">
        <v>31953</v>
      </c>
      <c r="Y207" s="46">
        <f t="shared" si="45"/>
        <v>0</v>
      </c>
    </row>
    <row r="208" spans="1:25" hidden="1" x14ac:dyDescent="0.25">
      <c r="B208" s="43" t="s">
        <v>44</v>
      </c>
      <c r="C208" s="44">
        <f t="shared" si="36"/>
        <v>35591</v>
      </c>
      <c r="D208" s="44">
        <v>35742</v>
      </c>
      <c r="E208" s="44">
        <f t="shared" si="37"/>
        <v>151</v>
      </c>
      <c r="F208" s="44">
        <v>146</v>
      </c>
      <c r="G208" s="70">
        <f t="shared" si="38"/>
        <v>22046</v>
      </c>
      <c r="H208" s="44">
        <f t="shared" si="39"/>
        <v>1242</v>
      </c>
      <c r="I208" s="44">
        <v>1242</v>
      </c>
      <c r="J208" s="44">
        <f t="shared" si="40"/>
        <v>0</v>
      </c>
      <c r="K208" s="44">
        <f t="shared" si="41"/>
        <v>559</v>
      </c>
      <c r="L208" s="70">
        <f t="shared" si="42"/>
        <v>0</v>
      </c>
      <c r="M208" s="70">
        <v>3828</v>
      </c>
      <c r="N208" s="70">
        <v>8420</v>
      </c>
      <c r="O208" s="46"/>
      <c r="P208" s="46"/>
      <c r="Q208" s="70"/>
      <c r="R208" s="70"/>
      <c r="S208" s="70"/>
      <c r="T208" s="70"/>
      <c r="U208" s="70">
        <f t="shared" si="35"/>
        <v>34294</v>
      </c>
      <c r="V208" s="46">
        <f t="shared" si="43"/>
        <v>0</v>
      </c>
      <c r="W208" s="46">
        <f t="shared" si="44"/>
        <v>34294</v>
      </c>
      <c r="X208" s="135">
        <v>34294</v>
      </c>
      <c r="Y208" s="46">
        <f t="shared" si="45"/>
        <v>0</v>
      </c>
    </row>
    <row r="209" spans="1:25" hidden="1" x14ac:dyDescent="0.25">
      <c r="B209" s="43" t="s">
        <v>45</v>
      </c>
      <c r="C209" s="44">
        <f t="shared" si="36"/>
        <v>35742</v>
      </c>
      <c r="D209" s="44">
        <v>35897</v>
      </c>
      <c r="E209" s="44">
        <f t="shared" si="37"/>
        <v>155</v>
      </c>
      <c r="F209" s="44">
        <v>146</v>
      </c>
      <c r="G209" s="70">
        <f t="shared" si="38"/>
        <v>22630</v>
      </c>
      <c r="H209" s="44">
        <f t="shared" si="39"/>
        <v>1242</v>
      </c>
      <c r="I209" s="44">
        <v>1250</v>
      </c>
      <c r="J209" s="44">
        <f t="shared" si="40"/>
        <v>8</v>
      </c>
      <c r="K209" s="44">
        <f t="shared" si="41"/>
        <v>559</v>
      </c>
      <c r="L209" s="70">
        <f t="shared" si="42"/>
        <v>4472</v>
      </c>
      <c r="M209" s="70">
        <v>3828</v>
      </c>
      <c r="N209" s="70">
        <v>8467</v>
      </c>
      <c r="O209" s="46"/>
      <c r="P209" s="46"/>
      <c r="Q209" s="70"/>
      <c r="R209" s="70"/>
      <c r="S209" s="70"/>
      <c r="T209" s="70"/>
      <c r="U209" s="70">
        <f t="shared" si="35"/>
        <v>39397</v>
      </c>
      <c r="V209" s="46">
        <f t="shared" si="43"/>
        <v>0</v>
      </c>
      <c r="W209" s="46">
        <f t="shared" si="44"/>
        <v>39397</v>
      </c>
      <c r="X209" s="135">
        <v>39397</v>
      </c>
      <c r="Y209" s="46">
        <f t="shared" si="45"/>
        <v>0</v>
      </c>
    </row>
    <row r="210" spans="1:25" ht="15.75" hidden="1" thickBot="1" x14ac:dyDescent="0.3">
      <c r="B210" s="83" t="s">
        <v>46</v>
      </c>
      <c r="C210" s="84">
        <f t="shared" si="36"/>
        <v>35897</v>
      </c>
      <c r="D210" s="84">
        <v>36114</v>
      </c>
      <c r="E210" s="84">
        <f t="shared" si="37"/>
        <v>217</v>
      </c>
      <c r="F210" s="84">
        <v>146</v>
      </c>
      <c r="G210" s="35">
        <f t="shared" si="38"/>
        <v>31682</v>
      </c>
      <c r="H210" s="84">
        <f t="shared" si="39"/>
        <v>1250</v>
      </c>
      <c r="I210" s="84">
        <v>1253</v>
      </c>
      <c r="J210" s="84">
        <f t="shared" si="40"/>
        <v>3</v>
      </c>
      <c r="K210" s="84">
        <f t="shared" si="41"/>
        <v>559</v>
      </c>
      <c r="L210" s="35">
        <f t="shared" si="42"/>
        <v>1677</v>
      </c>
      <c r="M210" s="35">
        <v>3828</v>
      </c>
      <c r="N210" s="35">
        <v>8493</v>
      </c>
      <c r="O210" s="36"/>
      <c r="P210" s="36"/>
      <c r="Q210" s="35"/>
      <c r="R210" s="35"/>
      <c r="S210" s="35"/>
      <c r="T210" s="35"/>
      <c r="U210" s="35">
        <f t="shared" si="35"/>
        <v>45680</v>
      </c>
      <c r="V210" s="36">
        <f t="shared" si="43"/>
        <v>0</v>
      </c>
      <c r="W210" s="36">
        <f t="shared" si="44"/>
        <v>45680</v>
      </c>
      <c r="X210" s="131">
        <v>45680</v>
      </c>
      <c r="Y210" s="36">
        <f t="shared" si="45"/>
        <v>0</v>
      </c>
    </row>
    <row r="211" spans="1:25" hidden="1" x14ac:dyDescent="0.25">
      <c r="A211">
        <v>2020</v>
      </c>
      <c r="B211" s="38" t="s">
        <v>35</v>
      </c>
      <c r="C211" s="39">
        <f t="shared" ref="C211:C234" si="46">D210</f>
        <v>36114</v>
      </c>
      <c r="D211" s="39">
        <v>36299</v>
      </c>
      <c r="E211" s="39">
        <f t="shared" ref="E211:E234" si="47">D211-C211</f>
        <v>185</v>
      </c>
      <c r="F211" s="39">
        <v>146</v>
      </c>
      <c r="G211" s="69">
        <f t="shared" ref="G211:G222" si="48">F211*E211</f>
        <v>27010</v>
      </c>
      <c r="H211" s="39">
        <f t="shared" ref="H211:H234" si="49">I210</f>
        <v>1253</v>
      </c>
      <c r="I211" s="39">
        <v>1299</v>
      </c>
      <c r="J211" s="39">
        <f t="shared" ref="J211:J221" si="50">I211-H211</f>
        <v>46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26496</v>
      </c>
      <c r="M211" s="69">
        <v>3943</v>
      </c>
      <c r="N211" s="69">
        <v>8501</v>
      </c>
      <c r="O211" s="41"/>
      <c r="P211" s="41"/>
      <c r="Q211" s="69"/>
      <c r="R211" s="69"/>
      <c r="S211" s="69"/>
      <c r="T211" s="69"/>
      <c r="U211" s="69">
        <f t="shared" si="35"/>
        <v>65950</v>
      </c>
      <c r="V211" s="41">
        <f t="shared" ref="V211:V234" si="51">Y210</f>
        <v>0</v>
      </c>
      <c r="W211" s="41">
        <f t="shared" ref="W211:W234" si="52">U211+V211</f>
        <v>65950</v>
      </c>
      <c r="X211" s="152">
        <v>65950</v>
      </c>
      <c r="Y211" s="41">
        <f t="shared" ref="Y211:Y234" si="53">W211-X211</f>
        <v>0</v>
      </c>
    </row>
    <row r="212" spans="1:25" hidden="1" x14ac:dyDescent="0.25">
      <c r="B212" s="43" t="s">
        <v>36</v>
      </c>
      <c r="C212" s="44">
        <f t="shared" si="46"/>
        <v>36299</v>
      </c>
      <c r="D212" s="44">
        <v>36469</v>
      </c>
      <c r="E212" s="44">
        <f t="shared" si="47"/>
        <v>170</v>
      </c>
      <c r="F212" s="44">
        <v>146</v>
      </c>
      <c r="G212" s="70">
        <f t="shared" si="48"/>
        <v>24820</v>
      </c>
      <c r="H212" s="44">
        <f t="shared" si="49"/>
        <v>1299</v>
      </c>
      <c r="I212" s="44">
        <v>1311</v>
      </c>
      <c r="J212" s="44">
        <f t="shared" si="50"/>
        <v>12</v>
      </c>
      <c r="K212" s="44">
        <f t="shared" ref="K212:K220" si="54">IF(J212&lt;=120,576,IF(AND(J212&gt;=121,J212&lt;=150),761,IF(AND(J212&gt;=151,J212&lt;=200),1317,IF(J212&gt;=201,2430,))))</f>
        <v>576</v>
      </c>
      <c r="L212" s="70">
        <f t="shared" ref="L212:L220" si="55">IF(K212=576,K212*J212,IF(K212=761,120*576+(J212-120)*761,IF(K212=1317,120*576+30*761+(J212-150)*1317,IF(K212=2430,120*576+30*761+50*1317+(J212-200)*2430,))))</f>
        <v>6912</v>
      </c>
      <c r="M212" s="70">
        <v>3943</v>
      </c>
      <c r="N212" s="70">
        <v>8539</v>
      </c>
      <c r="O212" s="46"/>
      <c r="P212" s="46"/>
      <c r="Q212" s="70"/>
      <c r="R212" s="70"/>
      <c r="S212" s="70"/>
      <c r="T212" s="70"/>
      <c r="U212" s="70">
        <f t="shared" si="35"/>
        <v>44214</v>
      </c>
      <c r="V212" s="46">
        <f t="shared" si="51"/>
        <v>0</v>
      </c>
      <c r="W212" s="46">
        <f t="shared" si="52"/>
        <v>44214</v>
      </c>
      <c r="X212" s="70"/>
      <c r="Y212" s="46">
        <f t="shared" si="53"/>
        <v>44214</v>
      </c>
    </row>
    <row r="213" spans="1:25" hidden="1" x14ac:dyDescent="0.25">
      <c r="B213" s="43" t="s">
        <v>37</v>
      </c>
      <c r="C213" s="44">
        <f t="shared" si="46"/>
        <v>36469</v>
      </c>
      <c r="D213" s="44">
        <v>36608</v>
      </c>
      <c r="E213" s="44">
        <f t="shared" si="47"/>
        <v>139</v>
      </c>
      <c r="F213" s="44">
        <v>146</v>
      </c>
      <c r="G213" s="70">
        <f t="shared" si="48"/>
        <v>20294</v>
      </c>
      <c r="H213" s="44">
        <f t="shared" si="49"/>
        <v>1311</v>
      </c>
      <c r="I213" s="44">
        <v>1315</v>
      </c>
      <c r="J213" s="44">
        <f t="shared" si="50"/>
        <v>4</v>
      </c>
      <c r="K213" s="44">
        <f t="shared" si="54"/>
        <v>576</v>
      </c>
      <c r="L213" s="70">
        <f t="shared" si="55"/>
        <v>2304</v>
      </c>
      <c r="M213" s="70">
        <v>3943</v>
      </c>
      <c r="N213" s="70">
        <v>8580</v>
      </c>
      <c r="O213" s="46"/>
      <c r="P213" s="46"/>
      <c r="Q213" s="70"/>
      <c r="R213" s="70"/>
      <c r="S213" s="70"/>
      <c r="T213" s="70"/>
      <c r="U213" s="70">
        <f t="shared" si="35"/>
        <v>35121</v>
      </c>
      <c r="V213" s="46">
        <f t="shared" si="51"/>
        <v>44214</v>
      </c>
      <c r="W213" s="46">
        <f t="shared" si="52"/>
        <v>79335</v>
      </c>
      <c r="X213" s="135">
        <v>79335</v>
      </c>
      <c r="Y213" s="46">
        <f t="shared" si="53"/>
        <v>0</v>
      </c>
    </row>
    <row r="214" spans="1:25" hidden="1" x14ac:dyDescent="0.25">
      <c r="B214" s="43" t="s">
        <v>38</v>
      </c>
      <c r="C214" s="44">
        <f t="shared" si="46"/>
        <v>36608</v>
      </c>
      <c r="D214" s="44">
        <v>36804</v>
      </c>
      <c r="E214" s="44">
        <f t="shared" si="47"/>
        <v>196</v>
      </c>
      <c r="F214" s="44">
        <v>146</v>
      </c>
      <c r="G214" s="70">
        <f t="shared" si="48"/>
        <v>28616</v>
      </c>
      <c r="H214" s="44">
        <f t="shared" si="49"/>
        <v>1315</v>
      </c>
      <c r="I214" s="44">
        <v>1316</v>
      </c>
      <c r="J214" s="44">
        <f t="shared" si="50"/>
        <v>1</v>
      </c>
      <c r="K214" s="44">
        <f t="shared" si="54"/>
        <v>576</v>
      </c>
      <c r="L214" s="70">
        <f t="shared" si="55"/>
        <v>576</v>
      </c>
      <c r="M214" s="70">
        <v>3943</v>
      </c>
      <c r="N214" s="70">
        <v>8607</v>
      </c>
      <c r="O214" s="46"/>
      <c r="P214" s="46"/>
      <c r="Q214" s="70"/>
      <c r="R214" s="70"/>
      <c r="S214" s="70"/>
      <c r="T214" s="70"/>
      <c r="U214" s="70">
        <f t="shared" si="35"/>
        <v>41742</v>
      </c>
      <c r="V214" s="46">
        <f t="shared" si="51"/>
        <v>0</v>
      </c>
      <c r="W214" s="46">
        <f t="shared" si="52"/>
        <v>41742</v>
      </c>
      <c r="X214" s="135">
        <v>41742</v>
      </c>
      <c r="Y214" s="46">
        <f t="shared" si="53"/>
        <v>0</v>
      </c>
    </row>
    <row r="215" spans="1:25" hidden="1" x14ac:dyDescent="0.25">
      <c r="B215" s="43" t="s">
        <v>39</v>
      </c>
      <c r="C215" s="44">
        <f t="shared" si="46"/>
        <v>36804</v>
      </c>
      <c r="D215" s="44">
        <v>36975</v>
      </c>
      <c r="E215" s="44">
        <f t="shared" si="47"/>
        <v>171</v>
      </c>
      <c r="F215" s="44">
        <v>146</v>
      </c>
      <c r="G215" s="70">
        <f t="shared" si="48"/>
        <v>24966</v>
      </c>
      <c r="H215" s="44">
        <f t="shared" si="49"/>
        <v>1316</v>
      </c>
      <c r="I215" s="44">
        <v>1326</v>
      </c>
      <c r="J215" s="44">
        <f t="shared" si="50"/>
        <v>10</v>
      </c>
      <c r="K215" s="44">
        <f t="shared" si="54"/>
        <v>576</v>
      </c>
      <c r="L215" s="70">
        <f t="shared" si="55"/>
        <v>5760</v>
      </c>
      <c r="M215" s="70">
        <v>3943</v>
      </c>
      <c r="N215" s="70">
        <v>8615</v>
      </c>
      <c r="O215" s="46"/>
      <c r="P215" s="46"/>
      <c r="Q215" s="70"/>
      <c r="R215" s="70"/>
      <c r="S215" s="70"/>
      <c r="T215" s="70"/>
      <c r="U215" s="70">
        <f t="shared" si="35"/>
        <v>43284</v>
      </c>
      <c r="V215" s="46">
        <f t="shared" si="51"/>
        <v>0</v>
      </c>
      <c r="W215" s="46">
        <f t="shared" si="52"/>
        <v>43284</v>
      </c>
      <c r="X215" s="135">
        <v>43284</v>
      </c>
      <c r="Y215" s="46">
        <f t="shared" si="53"/>
        <v>0</v>
      </c>
    </row>
    <row r="216" spans="1:25" hidden="1" x14ac:dyDescent="0.25">
      <c r="B216" s="43" t="s">
        <v>40</v>
      </c>
      <c r="C216" s="44">
        <f t="shared" si="46"/>
        <v>36975</v>
      </c>
      <c r="D216" s="44">
        <v>37149</v>
      </c>
      <c r="E216" s="44">
        <f t="shared" si="47"/>
        <v>174</v>
      </c>
      <c r="F216" s="44">
        <v>146</v>
      </c>
      <c r="G216" s="70">
        <f t="shared" si="48"/>
        <v>25404</v>
      </c>
      <c r="H216" s="44">
        <f t="shared" si="49"/>
        <v>1326</v>
      </c>
      <c r="I216" s="44">
        <v>1326</v>
      </c>
      <c r="J216" s="44">
        <f t="shared" si="50"/>
        <v>0</v>
      </c>
      <c r="K216" s="44">
        <f t="shared" si="54"/>
        <v>576</v>
      </c>
      <c r="L216" s="70">
        <f t="shared" si="55"/>
        <v>0</v>
      </c>
      <c r="M216" s="70">
        <v>3943</v>
      </c>
      <c r="N216" s="70">
        <v>8609</v>
      </c>
      <c r="O216" s="46"/>
      <c r="P216" s="46"/>
      <c r="Q216" s="70"/>
      <c r="R216" s="70"/>
      <c r="S216" s="70"/>
      <c r="T216" s="70"/>
      <c r="U216" s="70">
        <f t="shared" si="35"/>
        <v>37956</v>
      </c>
      <c r="V216" s="46">
        <f t="shared" si="51"/>
        <v>0</v>
      </c>
      <c r="W216" s="46">
        <f t="shared" si="52"/>
        <v>37956</v>
      </c>
      <c r="X216" s="135">
        <v>37956</v>
      </c>
      <c r="Y216" s="46">
        <f t="shared" si="53"/>
        <v>0</v>
      </c>
    </row>
    <row r="217" spans="1:25" hidden="1" x14ac:dyDescent="0.25">
      <c r="B217" s="43" t="s">
        <v>41</v>
      </c>
      <c r="C217" s="44">
        <f t="shared" si="46"/>
        <v>37149</v>
      </c>
      <c r="D217" s="44">
        <v>37293</v>
      </c>
      <c r="E217" s="44">
        <f t="shared" si="47"/>
        <v>144</v>
      </c>
      <c r="F217" s="44">
        <v>146</v>
      </c>
      <c r="G217" s="70">
        <f t="shared" si="48"/>
        <v>21024</v>
      </c>
      <c r="H217" s="44">
        <f t="shared" si="49"/>
        <v>1326</v>
      </c>
      <c r="I217" s="44">
        <v>1326</v>
      </c>
      <c r="J217" s="44">
        <f t="shared" si="50"/>
        <v>0</v>
      </c>
      <c r="K217" s="44">
        <f t="shared" si="54"/>
        <v>576</v>
      </c>
      <c r="L217" s="70">
        <f t="shared" si="55"/>
        <v>0</v>
      </c>
      <c r="M217" s="70">
        <v>3943</v>
      </c>
      <c r="N217" s="70">
        <v>8600</v>
      </c>
      <c r="O217" s="46"/>
      <c r="P217" s="46"/>
      <c r="Q217" s="70"/>
      <c r="R217" s="70"/>
      <c r="S217" s="70"/>
      <c r="T217" s="70"/>
      <c r="U217" s="70">
        <f t="shared" si="35"/>
        <v>33567</v>
      </c>
      <c r="V217" s="46">
        <f t="shared" si="51"/>
        <v>0</v>
      </c>
      <c r="W217" s="46">
        <f t="shared" si="52"/>
        <v>33567</v>
      </c>
      <c r="X217" s="135">
        <v>33567</v>
      </c>
      <c r="Y217" s="46">
        <f t="shared" si="53"/>
        <v>0</v>
      </c>
    </row>
    <row r="218" spans="1:25" hidden="1" x14ac:dyDescent="0.25">
      <c r="B218" s="43" t="s">
        <v>42</v>
      </c>
      <c r="C218" s="44">
        <f t="shared" si="46"/>
        <v>37293</v>
      </c>
      <c r="D218" s="44">
        <v>37449</v>
      </c>
      <c r="E218" s="44">
        <f t="shared" si="47"/>
        <v>156</v>
      </c>
      <c r="F218" s="44">
        <v>146</v>
      </c>
      <c r="G218" s="70">
        <f t="shared" si="48"/>
        <v>22776</v>
      </c>
      <c r="H218" s="44">
        <f t="shared" si="49"/>
        <v>1326</v>
      </c>
      <c r="I218" s="44">
        <v>1326</v>
      </c>
      <c r="J218" s="44">
        <f t="shared" si="50"/>
        <v>0</v>
      </c>
      <c r="K218" s="44">
        <f t="shared" si="54"/>
        <v>576</v>
      </c>
      <c r="L218" s="70">
        <f t="shared" si="55"/>
        <v>0</v>
      </c>
      <c r="M218" s="70">
        <v>3943</v>
      </c>
      <c r="N218" s="70">
        <v>8604</v>
      </c>
      <c r="O218" s="46"/>
      <c r="P218" s="46"/>
      <c r="Q218" s="70"/>
      <c r="R218" s="70"/>
      <c r="S218" s="70"/>
      <c r="T218" s="70"/>
      <c r="U218" s="70">
        <f t="shared" si="35"/>
        <v>35323</v>
      </c>
      <c r="V218" s="46">
        <f t="shared" si="51"/>
        <v>0</v>
      </c>
      <c r="W218" s="46">
        <f t="shared" si="52"/>
        <v>35323</v>
      </c>
      <c r="X218" s="135">
        <v>35323</v>
      </c>
      <c r="Y218" s="46">
        <f t="shared" si="53"/>
        <v>0</v>
      </c>
    </row>
    <row r="219" spans="1:25" hidden="1" x14ac:dyDescent="0.25">
      <c r="B219" s="43" t="s">
        <v>43</v>
      </c>
      <c r="C219" s="44">
        <f t="shared" si="46"/>
        <v>37449</v>
      </c>
      <c r="D219" s="44">
        <v>37623</v>
      </c>
      <c r="E219" s="44">
        <f t="shared" si="47"/>
        <v>174</v>
      </c>
      <c r="F219" s="44">
        <v>146</v>
      </c>
      <c r="G219" s="70">
        <f t="shared" si="48"/>
        <v>25404</v>
      </c>
      <c r="H219" s="44">
        <f t="shared" si="49"/>
        <v>1326</v>
      </c>
      <c r="I219" s="44">
        <v>1326</v>
      </c>
      <c r="J219" s="44">
        <f t="shared" si="50"/>
        <v>0</v>
      </c>
      <c r="K219" s="44">
        <f t="shared" si="54"/>
        <v>576</v>
      </c>
      <c r="L219" s="70">
        <f t="shared" si="55"/>
        <v>0</v>
      </c>
      <c r="M219" s="70">
        <v>3943</v>
      </c>
      <c r="N219" s="70">
        <v>8612</v>
      </c>
      <c r="O219" s="46"/>
      <c r="P219" s="46"/>
      <c r="Q219" s="70"/>
      <c r="R219" s="70"/>
      <c r="S219" s="70"/>
      <c r="T219" s="70"/>
      <c r="U219" s="70">
        <f t="shared" si="35"/>
        <v>37959</v>
      </c>
      <c r="V219" s="46">
        <f t="shared" si="51"/>
        <v>0</v>
      </c>
      <c r="W219" s="46">
        <f t="shared" si="52"/>
        <v>37959</v>
      </c>
      <c r="X219" s="135">
        <v>37959</v>
      </c>
      <c r="Y219" s="46">
        <f t="shared" si="53"/>
        <v>0</v>
      </c>
    </row>
    <row r="220" spans="1:25" hidden="1" x14ac:dyDescent="0.25">
      <c r="B220" s="43" t="s">
        <v>44</v>
      </c>
      <c r="C220" s="44">
        <f t="shared" si="46"/>
        <v>37623</v>
      </c>
      <c r="D220" s="44">
        <v>37760</v>
      </c>
      <c r="E220" s="44">
        <f t="shared" si="47"/>
        <v>137</v>
      </c>
      <c r="F220" s="44">
        <v>146</v>
      </c>
      <c r="G220" s="70">
        <f t="shared" si="48"/>
        <v>20002</v>
      </c>
      <c r="H220" s="44">
        <f t="shared" si="49"/>
        <v>1326</v>
      </c>
      <c r="I220" s="44">
        <v>1327</v>
      </c>
      <c r="J220" s="44">
        <f t="shared" si="50"/>
        <v>1</v>
      </c>
      <c r="K220" s="44">
        <f t="shared" si="54"/>
        <v>576</v>
      </c>
      <c r="L220" s="70">
        <f t="shared" si="55"/>
        <v>576</v>
      </c>
      <c r="M220" s="70">
        <v>3943</v>
      </c>
      <c r="N220" s="70">
        <v>8652</v>
      </c>
      <c r="O220" s="46"/>
      <c r="P220" s="46"/>
      <c r="Q220" s="70"/>
      <c r="R220" s="70"/>
      <c r="S220" s="70"/>
      <c r="T220" s="70"/>
      <c r="U220" s="70">
        <f t="shared" si="35"/>
        <v>33173</v>
      </c>
      <c r="V220" s="46">
        <f t="shared" si="51"/>
        <v>0</v>
      </c>
      <c r="W220" s="46">
        <f t="shared" si="52"/>
        <v>33173</v>
      </c>
      <c r="X220" s="135"/>
      <c r="Y220" s="46">
        <f t="shared" si="53"/>
        <v>33173</v>
      </c>
    </row>
    <row r="221" spans="1:25" hidden="1" x14ac:dyDescent="0.25">
      <c r="B221" s="43" t="s">
        <v>45</v>
      </c>
      <c r="C221" s="44">
        <f t="shared" si="46"/>
        <v>37760</v>
      </c>
      <c r="D221" s="44">
        <v>37887</v>
      </c>
      <c r="E221" s="44">
        <f t="shared" si="47"/>
        <v>127</v>
      </c>
      <c r="F221" s="44">
        <v>146</v>
      </c>
      <c r="G221" s="70">
        <f t="shared" si="48"/>
        <v>18542</v>
      </c>
      <c r="H221" s="44">
        <f t="shared" si="49"/>
        <v>1327</v>
      </c>
      <c r="I221" s="44">
        <v>1328</v>
      </c>
      <c r="J221" s="44">
        <f t="shared" si="50"/>
        <v>1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576</v>
      </c>
      <c r="M221" s="70">
        <v>3943</v>
      </c>
      <c r="N221" s="70">
        <v>8709</v>
      </c>
      <c r="O221" s="46"/>
      <c r="P221" s="46"/>
      <c r="Q221" s="70"/>
      <c r="R221" s="70"/>
      <c r="S221" s="70"/>
      <c r="T221" s="70"/>
      <c r="U221" s="70">
        <f t="shared" si="35"/>
        <v>31770</v>
      </c>
      <c r="V221" s="46">
        <f t="shared" si="51"/>
        <v>33173</v>
      </c>
      <c r="W221" s="46">
        <f t="shared" si="52"/>
        <v>64943</v>
      </c>
      <c r="X221" s="135">
        <v>64943</v>
      </c>
      <c r="Y221" s="46">
        <f t="shared" si="53"/>
        <v>0</v>
      </c>
    </row>
    <row r="222" spans="1:25" ht="15.75" hidden="1" thickBot="1" x14ac:dyDescent="0.3">
      <c r="B222" s="83" t="s">
        <v>46</v>
      </c>
      <c r="C222" s="84">
        <f t="shared" si="46"/>
        <v>37887</v>
      </c>
      <c r="D222" s="84">
        <v>38109</v>
      </c>
      <c r="E222" s="84">
        <f t="shared" si="47"/>
        <v>222</v>
      </c>
      <c r="F222" s="84">
        <v>146</v>
      </c>
      <c r="G222" s="35">
        <f t="shared" si="48"/>
        <v>32412</v>
      </c>
      <c r="H222" s="84">
        <f t="shared" si="49"/>
        <v>1328</v>
      </c>
      <c r="I222" s="84">
        <v>1328</v>
      </c>
      <c r="J222" s="84">
        <f t="shared" ref="J222:J234" si="56">I222-H222</f>
        <v>0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0</v>
      </c>
      <c r="M222" s="35">
        <v>3943</v>
      </c>
      <c r="N222" s="35">
        <v>8721</v>
      </c>
      <c r="O222" s="36"/>
      <c r="P222" s="36"/>
      <c r="Q222" s="35"/>
      <c r="R222" s="35"/>
      <c r="S222" s="35"/>
      <c r="T222" s="35"/>
      <c r="U222" s="35">
        <f t="shared" si="35"/>
        <v>45076</v>
      </c>
      <c r="V222" s="36">
        <f t="shared" si="51"/>
        <v>0</v>
      </c>
      <c r="W222" s="36">
        <f t="shared" si="52"/>
        <v>45076</v>
      </c>
      <c r="X222" s="131">
        <v>32412</v>
      </c>
      <c r="Y222" s="36">
        <f t="shared" si="53"/>
        <v>12664</v>
      </c>
    </row>
    <row r="223" spans="1:25" hidden="1" x14ac:dyDescent="0.25">
      <c r="A223">
        <v>2021</v>
      </c>
      <c r="B223" s="43" t="s">
        <v>35</v>
      </c>
      <c r="C223" s="44">
        <f t="shared" si="46"/>
        <v>38109</v>
      </c>
      <c r="D223" s="44">
        <v>38357</v>
      </c>
      <c r="E223" s="44">
        <f t="shared" si="47"/>
        <v>248</v>
      </c>
      <c r="F223" s="44">
        <v>146</v>
      </c>
      <c r="G223" s="70">
        <f t="shared" ref="G223:G234" si="57">E223*F223</f>
        <v>36208</v>
      </c>
      <c r="H223" s="44">
        <f t="shared" si="49"/>
        <v>1328</v>
      </c>
      <c r="I223" s="44">
        <v>1328</v>
      </c>
      <c r="J223" s="44">
        <f t="shared" si="56"/>
        <v>0</v>
      </c>
      <c r="K223" s="44">
        <f t="shared" ref="K223:K234" si="58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0</v>
      </c>
      <c r="M223" s="70">
        <v>4061</v>
      </c>
      <c r="N223" s="70">
        <v>8737</v>
      </c>
      <c r="O223" s="70"/>
      <c r="P223" s="70"/>
      <c r="Q223" s="70"/>
      <c r="R223" s="70"/>
      <c r="S223" s="70"/>
      <c r="T223" s="70"/>
      <c r="U223" s="70">
        <f t="shared" ref="U223:U258" si="59">G223+L223+M223+N223+Q223+R223+S223+T223</f>
        <v>49006</v>
      </c>
      <c r="V223" s="46">
        <f t="shared" si="51"/>
        <v>12664</v>
      </c>
      <c r="W223" s="41">
        <f t="shared" si="52"/>
        <v>61670</v>
      </c>
      <c r="X223" s="69">
        <v>61670</v>
      </c>
      <c r="Y223" s="41">
        <f t="shared" si="53"/>
        <v>0</v>
      </c>
    </row>
    <row r="224" spans="1:25" hidden="1" x14ac:dyDescent="0.25">
      <c r="B224" s="43" t="s">
        <v>36</v>
      </c>
      <c r="C224" s="44">
        <f t="shared" si="46"/>
        <v>38357</v>
      </c>
      <c r="D224" s="44">
        <v>38562</v>
      </c>
      <c r="E224" s="44">
        <f t="shared" si="47"/>
        <v>205</v>
      </c>
      <c r="F224" s="44">
        <v>146</v>
      </c>
      <c r="G224" s="70">
        <f t="shared" si="57"/>
        <v>29930</v>
      </c>
      <c r="H224" s="44">
        <f t="shared" si="49"/>
        <v>1328</v>
      </c>
      <c r="I224" s="44">
        <v>1328</v>
      </c>
      <c r="J224" s="44">
        <f t="shared" si="56"/>
        <v>0</v>
      </c>
      <c r="K224" s="44">
        <f t="shared" si="58"/>
        <v>593</v>
      </c>
      <c r="L224" s="46">
        <f t="shared" ref="L224:L234" si="60">IF(K224=593,K224*J224,IF(K224=784,80*593+(J224-80)*784,IF(K224=1357,80*593+20*784+(J224-100)*1357,IF(K224=2501,80*593+20*784+100*1357+(J224-200)*2501,))))</f>
        <v>0</v>
      </c>
      <c r="M224" s="70">
        <v>4061</v>
      </c>
      <c r="N224" s="70">
        <v>8786</v>
      </c>
      <c r="O224" s="70"/>
      <c r="P224" s="70"/>
      <c r="Q224" s="70"/>
      <c r="R224" s="70"/>
      <c r="S224" s="70"/>
      <c r="T224" s="70"/>
      <c r="U224" s="70">
        <f t="shared" si="59"/>
        <v>42777</v>
      </c>
      <c r="V224" s="46">
        <f t="shared" si="51"/>
        <v>0</v>
      </c>
      <c r="W224" s="46">
        <f t="shared" si="52"/>
        <v>42777</v>
      </c>
      <c r="X224" s="70">
        <v>42777</v>
      </c>
      <c r="Y224" s="46">
        <f t="shared" si="53"/>
        <v>0</v>
      </c>
    </row>
    <row r="225" spans="1:25" hidden="1" x14ac:dyDescent="0.25">
      <c r="B225" s="43" t="s">
        <v>37</v>
      </c>
      <c r="C225" s="44">
        <f t="shared" si="46"/>
        <v>38562</v>
      </c>
      <c r="D225" s="44">
        <v>38788</v>
      </c>
      <c r="E225" s="44">
        <f t="shared" si="47"/>
        <v>226</v>
      </c>
      <c r="F225" s="44">
        <v>146</v>
      </c>
      <c r="G225" s="70">
        <f t="shared" si="57"/>
        <v>32996</v>
      </c>
      <c r="H225" s="44">
        <f t="shared" si="49"/>
        <v>1328</v>
      </c>
      <c r="I225" s="44">
        <v>1328</v>
      </c>
      <c r="J225" s="44">
        <f t="shared" si="56"/>
        <v>0</v>
      </c>
      <c r="K225" s="44">
        <f t="shared" si="58"/>
        <v>593</v>
      </c>
      <c r="L225" s="46">
        <f t="shared" si="60"/>
        <v>0</v>
      </c>
      <c r="M225" s="70">
        <v>4061</v>
      </c>
      <c r="N225" s="70">
        <v>8818</v>
      </c>
      <c r="O225" s="70"/>
      <c r="P225" s="70"/>
      <c r="Q225" s="70"/>
      <c r="R225" s="70"/>
      <c r="S225" s="70"/>
      <c r="T225" s="70"/>
      <c r="U225" s="70">
        <f t="shared" si="59"/>
        <v>45875</v>
      </c>
      <c r="V225" s="46">
        <f t="shared" si="51"/>
        <v>0</v>
      </c>
      <c r="W225" s="46">
        <f t="shared" si="52"/>
        <v>45875</v>
      </c>
      <c r="X225" s="70">
        <v>45875</v>
      </c>
      <c r="Y225" s="46">
        <f t="shared" si="53"/>
        <v>0</v>
      </c>
    </row>
    <row r="226" spans="1:25" hidden="1" x14ac:dyDescent="0.25">
      <c r="B226" s="43" t="s">
        <v>38</v>
      </c>
      <c r="C226" s="44">
        <f t="shared" si="46"/>
        <v>38788</v>
      </c>
      <c r="D226" s="44">
        <v>39018</v>
      </c>
      <c r="E226" s="44">
        <f t="shared" si="47"/>
        <v>230</v>
      </c>
      <c r="F226" s="44">
        <v>146</v>
      </c>
      <c r="G226" s="70">
        <f t="shared" si="57"/>
        <v>33580</v>
      </c>
      <c r="H226" s="44">
        <f t="shared" si="49"/>
        <v>1328</v>
      </c>
      <c r="I226" s="44">
        <v>1328</v>
      </c>
      <c r="J226" s="44">
        <f t="shared" si="56"/>
        <v>0</v>
      </c>
      <c r="K226" s="44">
        <f t="shared" si="58"/>
        <v>593</v>
      </c>
      <c r="L226" s="46">
        <f t="shared" si="60"/>
        <v>0</v>
      </c>
      <c r="M226" s="70">
        <v>4061</v>
      </c>
      <c r="N226" s="70">
        <v>8848</v>
      </c>
      <c r="O226" s="70"/>
      <c r="P226" s="70"/>
      <c r="Q226" s="70"/>
      <c r="R226" s="70"/>
      <c r="S226" s="70"/>
      <c r="T226" s="70"/>
      <c r="U226" s="70">
        <f t="shared" si="59"/>
        <v>46489</v>
      </c>
      <c r="V226" s="46">
        <f t="shared" si="51"/>
        <v>0</v>
      </c>
      <c r="W226" s="46">
        <f t="shared" si="52"/>
        <v>46489</v>
      </c>
      <c r="X226" s="70">
        <v>46489</v>
      </c>
      <c r="Y226" s="46">
        <f t="shared" si="53"/>
        <v>0</v>
      </c>
    </row>
    <row r="227" spans="1:25" hidden="1" x14ac:dyDescent="0.25">
      <c r="B227" s="43" t="s">
        <v>39</v>
      </c>
      <c r="C227" s="44">
        <f t="shared" si="46"/>
        <v>39018</v>
      </c>
      <c r="D227" s="44">
        <v>39167</v>
      </c>
      <c r="E227" s="44">
        <f t="shared" si="47"/>
        <v>149</v>
      </c>
      <c r="F227" s="44">
        <v>146</v>
      </c>
      <c r="G227" s="70">
        <f t="shared" si="57"/>
        <v>21754</v>
      </c>
      <c r="H227" s="44">
        <f t="shared" si="49"/>
        <v>1328</v>
      </c>
      <c r="I227" s="44">
        <v>1328</v>
      </c>
      <c r="J227" s="44">
        <f t="shared" si="56"/>
        <v>0</v>
      </c>
      <c r="K227" s="44">
        <f t="shared" si="58"/>
        <v>593</v>
      </c>
      <c r="L227" s="46">
        <f t="shared" si="60"/>
        <v>0</v>
      </c>
      <c r="M227" s="70">
        <v>4061</v>
      </c>
      <c r="N227" s="70">
        <v>8884</v>
      </c>
      <c r="O227" s="70"/>
      <c r="P227" s="70"/>
      <c r="Q227" s="70"/>
      <c r="R227" s="70"/>
      <c r="S227" s="70"/>
      <c r="T227" s="70"/>
      <c r="U227" s="70">
        <f t="shared" si="59"/>
        <v>34699</v>
      </c>
      <c r="V227" s="46">
        <f t="shared" si="51"/>
        <v>0</v>
      </c>
      <c r="W227" s="46">
        <f t="shared" si="52"/>
        <v>34699</v>
      </c>
      <c r="X227" s="70">
        <v>34699</v>
      </c>
      <c r="Y227" s="46">
        <f t="shared" si="53"/>
        <v>0</v>
      </c>
    </row>
    <row r="228" spans="1:25" hidden="1" x14ac:dyDescent="0.25">
      <c r="B228" s="43" t="s">
        <v>40</v>
      </c>
      <c r="C228" s="44">
        <f t="shared" si="46"/>
        <v>39167</v>
      </c>
      <c r="D228" s="44">
        <v>39459</v>
      </c>
      <c r="E228" s="44">
        <f t="shared" si="47"/>
        <v>292</v>
      </c>
      <c r="F228" s="44">
        <v>146</v>
      </c>
      <c r="G228" s="70">
        <f t="shared" si="57"/>
        <v>42632</v>
      </c>
      <c r="H228" s="44">
        <f t="shared" si="49"/>
        <v>1328</v>
      </c>
      <c r="I228" s="44">
        <v>1328</v>
      </c>
      <c r="J228" s="44">
        <f t="shared" si="56"/>
        <v>0</v>
      </c>
      <c r="K228" s="44">
        <f t="shared" si="58"/>
        <v>593</v>
      </c>
      <c r="L228" s="46">
        <f t="shared" si="60"/>
        <v>0</v>
      </c>
      <c r="M228" s="70">
        <v>4061</v>
      </c>
      <c r="N228" s="70">
        <v>8913</v>
      </c>
      <c r="O228" s="70"/>
      <c r="P228" s="70"/>
      <c r="Q228" s="70"/>
      <c r="R228" s="70"/>
      <c r="S228" s="70"/>
      <c r="T228" s="70"/>
      <c r="U228" s="70">
        <f t="shared" si="59"/>
        <v>55606</v>
      </c>
      <c r="V228" s="46">
        <f t="shared" si="51"/>
        <v>0</v>
      </c>
      <c r="W228" s="46">
        <f t="shared" si="52"/>
        <v>55606</v>
      </c>
      <c r="X228" s="135"/>
      <c r="Y228" s="46">
        <f t="shared" ref="Y228" si="61">W228-X228</f>
        <v>55606</v>
      </c>
    </row>
    <row r="229" spans="1:25" hidden="1" x14ac:dyDescent="0.25">
      <c r="B229" s="43" t="s">
        <v>41</v>
      </c>
      <c r="C229" s="44">
        <f t="shared" si="46"/>
        <v>39459</v>
      </c>
      <c r="D229" s="44">
        <v>39692</v>
      </c>
      <c r="E229" s="44">
        <f t="shared" si="47"/>
        <v>233</v>
      </c>
      <c r="F229" s="44">
        <v>146</v>
      </c>
      <c r="G229" s="70">
        <f t="shared" si="57"/>
        <v>34018</v>
      </c>
      <c r="H229" s="44">
        <f t="shared" si="49"/>
        <v>1328</v>
      </c>
      <c r="I229" s="44">
        <v>1328</v>
      </c>
      <c r="J229" s="44">
        <f t="shared" si="56"/>
        <v>0</v>
      </c>
      <c r="K229" s="44">
        <f t="shared" si="58"/>
        <v>593</v>
      </c>
      <c r="L229" s="46">
        <f t="shared" si="60"/>
        <v>0</v>
      </c>
      <c r="M229" s="70">
        <v>4061</v>
      </c>
      <c r="N229" s="70">
        <v>8927</v>
      </c>
      <c r="O229" s="70"/>
      <c r="P229" s="70"/>
      <c r="Q229" s="70"/>
      <c r="R229" s="70"/>
      <c r="S229" s="70"/>
      <c r="T229" s="70"/>
      <c r="U229" s="70">
        <f t="shared" si="59"/>
        <v>47006</v>
      </c>
      <c r="V229" s="46">
        <f t="shared" si="51"/>
        <v>55606</v>
      </c>
      <c r="W229" s="46">
        <f t="shared" si="52"/>
        <v>102612</v>
      </c>
      <c r="X229" s="70">
        <v>102612</v>
      </c>
      <c r="Y229" s="46">
        <f t="shared" si="53"/>
        <v>0</v>
      </c>
    </row>
    <row r="230" spans="1:25" hidden="1" x14ac:dyDescent="0.25">
      <c r="B230" s="43" t="s">
        <v>42</v>
      </c>
      <c r="C230" s="44">
        <f t="shared" si="46"/>
        <v>39692</v>
      </c>
      <c r="D230" s="44">
        <v>39998</v>
      </c>
      <c r="E230" s="44">
        <f t="shared" si="47"/>
        <v>306</v>
      </c>
      <c r="F230" s="44">
        <v>146</v>
      </c>
      <c r="G230" s="70">
        <f t="shared" si="57"/>
        <v>44676</v>
      </c>
      <c r="H230" s="44">
        <f t="shared" si="49"/>
        <v>1328</v>
      </c>
      <c r="I230" s="44">
        <v>1328</v>
      </c>
      <c r="J230" s="44">
        <f t="shared" si="56"/>
        <v>0</v>
      </c>
      <c r="K230" s="44">
        <f t="shared" si="58"/>
        <v>593</v>
      </c>
      <c r="L230" s="46">
        <f t="shared" si="60"/>
        <v>0</v>
      </c>
      <c r="M230" s="70">
        <v>4061</v>
      </c>
      <c r="N230" s="70">
        <v>8981</v>
      </c>
      <c r="O230" s="70"/>
      <c r="P230" s="70"/>
      <c r="Q230" s="70"/>
      <c r="R230" s="70"/>
      <c r="S230" s="70"/>
      <c r="T230" s="70"/>
      <c r="U230" s="70">
        <f t="shared" si="59"/>
        <v>57718</v>
      </c>
      <c r="V230" s="46">
        <f t="shared" si="51"/>
        <v>0</v>
      </c>
      <c r="W230" s="46">
        <f t="shared" si="52"/>
        <v>57718</v>
      </c>
      <c r="X230" s="70">
        <v>57718</v>
      </c>
      <c r="Y230" s="46">
        <f t="shared" si="53"/>
        <v>0</v>
      </c>
    </row>
    <row r="231" spans="1:25" hidden="1" x14ac:dyDescent="0.25">
      <c r="B231" s="43" t="s">
        <v>43</v>
      </c>
      <c r="C231" s="44">
        <f t="shared" si="46"/>
        <v>39998</v>
      </c>
      <c r="D231" s="44">
        <v>40334</v>
      </c>
      <c r="E231" s="44">
        <f t="shared" si="47"/>
        <v>336</v>
      </c>
      <c r="F231" s="44">
        <v>146</v>
      </c>
      <c r="G231" s="70">
        <f t="shared" si="57"/>
        <v>49056</v>
      </c>
      <c r="H231" s="44">
        <f t="shared" si="49"/>
        <v>1328</v>
      </c>
      <c r="I231" s="44">
        <v>1328</v>
      </c>
      <c r="J231" s="44">
        <f t="shared" si="56"/>
        <v>0</v>
      </c>
      <c r="K231" s="44">
        <f t="shared" si="58"/>
        <v>593</v>
      </c>
      <c r="L231" s="46">
        <f t="shared" si="60"/>
        <v>0</v>
      </c>
      <c r="M231" s="70">
        <v>4061</v>
      </c>
      <c r="N231" s="70">
        <v>9267</v>
      </c>
      <c r="O231" s="70"/>
      <c r="P231" s="70"/>
      <c r="Q231" s="70"/>
      <c r="R231" s="70"/>
      <c r="S231" s="70"/>
      <c r="T231" s="70"/>
      <c r="U231" s="70">
        <f t="shared" si="59"/>
        <v>62384</v>
      </c>
      <c r="V231" s="46">
        <f t="shared" si="51"/>
        <v>0</v>
      </c>
      <c r="W231" s="46">
        <f t="shared" si="52"/>
        <v>62384</v>
      </c>
      <c r="X231" s="70">
        <v>62384</v>
      </c>
      <c r="Y231" s="46">
        <f t="shared" si="53"/>
        <v>0</v>
      </c>
    </row>
    <row r="232" spans="1:25" hidden="1" x14ac:dyDescent="0.25">
      <c r="B232" s="43" t="s">
        <v>44</v>
      </c>
      <c r="C232" s="44">
        <f t="shared" si="46"/>
        <v>40334</v>
      </c>
      <c r="D232" s="44">
        <v>40518</v>
      </c>
      <c r="E232" s="44">
        <f t="shared" si="47"/>
        <v>184</v>
      </c>
      <c r="F232" s="44">
        <v>146</v>
      </c>
      <c r="G232" s="70">
        <f t="shared" si="57"/>
        <v>26864</v>
      </c>
      <c r="H232" s="44">
        <f t="shared" si="49"/>
        <v>1328</v>
      </c>
      <c r="I232" s="44">
        <v>1328</v>
      </c>
      <c r="J232" s="44">
        <f t="shared" si="56"/>
        <v>0</v>
      </c>
      <c r="K232" s="44">
        <f t="shared" si="58"/>
        <v>593</v>
      </c>
      <c r="L232" s="46">
        <f t="shared" si="60"/>
        <v>0</v>
      </c>
      <c r="M232" s="70">
        <v>4061</v>
      </c>
      <c r="N232" s="70">
        <v>9114</v>
      </c>
      <c r="O232" s="70"/>
      <c r="P232" s="70"/>
      <c r="Q232" s="70"/>
      <c r="R232" s="70"/>
      <c r="S232" s="70"/>
      <c r="T232" s="70"/>
      <c r="U232" s="70">
        <f t="shared" si="59"/>
        <v>40039</v>
      </c>
      <c r="V232" s="46">
        <f t="shared" si="51"/>
        <v>0</v>
      </c>
      <c r="W232" s="46">
        <f t="shared" si="52"/>
        <v>40039</v>
      </c>
      <c r="X232" s="70">
        <v>40039</v>
      </c>
      <c r="Y232" s="46">
        <f t="shared" si="53"/>
        <v>0</v>
      </c>
    </row>
    <row r="233" spans="1:25" hidden="1" x14ac:dyDescent="0.25">
      <c r="B233" s="43" t="s">
        <v>45</v>
      </c>
      <c r="C233" s="44">
        <f t="shared" si="46"/>
        <v>40518</v>
      </c>
      <c r="D233" s="44">
        <v>40564</v>
      </c>
      <c r="E233" s="44">
        <f t="shared" si="47"/>
        <v>46</v>
      </c>
      <c r="F233" s="44">
        <v>146</v>
      </c>
      <c r="G233" s="70">
        <f t="shared" si="57"/>
        <v>6716</v>
      </c>
      <c r="H233" s="44">
        <f t="shared" si="49"/>
        <v>1328</v>
      </c>
      <c r="I233" s="44">
        <v>1328</v>
      </c>
      <c r="J233" s="44">
        <f t="shared" si="56"/>
        <v>0</v>
      </c>
      <c r="K233" s="44">
        <f t="shared" si="58"/>
        <v>593</v>
      </c>
      <c r="L233" s="46">
        <f t="shared" si="60"/>
        <v>0</v>
      </c>
      <c r="M233" s="70">
        <v>4061</v>
      </c>
      <c r="N233" s="70">
        <v>9229</v>
      </c>
      <c r="O233" s="70"/>
      <c r="P233" s="70"/>
      <c r="Q233" s="70"/>
      <c r="R233" s="70"/>
      <c r="S233" s="70"/>
      <c r="T233" s="70"/>
      <c r="U233" s="70">
        <f t="shared" si="59"/>
        <v>20006</v>
      </c>
      <c r="V233" s="46">
        <f t="shared" si="51"/>
        <v>0</v>
      </c>
      <c r="W233" s="46">
        <f t="shared" si="52"/>
        <v>20006</v>
      </c>
      <c r="X233" s="70">
        <v>20006</v>
      </c>
      <c r="Y233" s="46">
        <f t="shared" si="53"/>
        <v>0</v>
      </c>
    </row>
    <row r="234" spans="1:25" ht="15.75" hidden="1" thickBot="1" x14ac:dyDescent="0.3">
      <c r="B234" s="83" t="s">
        <v>46</v>
      </c>
      <c r="C234" s="84">
        <f t="shared" si="46"/>
        <v>40564</v>
      </c>
      <c r="D234" s="84">
        <v>40736</v>
      </c>
      <c r="E234" s="84">
        <f t="shared" si="47"/>
        <v>172</v>
      </c>
      <c r="F234" s="84">
        <v>146</v>
      </c>
      <c r="G234" s="35">
        <f t="shared" si="57"/>
        <v>25112</v>
      </c>
      <c r="H234" s="84">
        <f t="shared" si="49"/>
        <v>1328</v>
      </c>
      <c r="I234" s="84">
        <v>1333</v>
      </c>
      <c r="J234" s="84">
        <f t="shared" si="56"/>
        <v>5</v>
      </c>
      <c r="K234" s="84">
        <f t="shared" si="58"/>
        <v>593</v>
      </c>
      <c r="L234" s="36">
        <f t="shared" si="60"/>
        <v>2965</v>
      </c>
      <c r="M234" s="35">
        <v>4061</v>
      </c>
      <c r="N234" s="35">
        <v>9298</v>
      </c>
      <c r="O234" s="35"/>
      <c r="P234" s="35"/>
      <c r="Q234" s="35"/>
      <c r="R234" s="35"/>
      <c r="S234" s="35"/>
      <c r="T234" s="35"/>
      <c r="U234" s="35">
        <f t="shared" si="59"/>
        <v>41436</v>
      </c>
      <c r="V234" s="36">
        <f t="shared" si="51"/>
        <v>0</v>
      </c>
      <c r="W234" s="36">
        <f t="shared" si="52"/>
        <v>41436</v>
      </c>
      <c r="X234" s="35">
        <v>41436</v>
      </c>
      <c r="Y234" s="36">
        <f t="shared" si="53"/>
        <v>0</v>
      </c>
    </row>
    <row r="235" spans="1:25" hidden="1" x14ac:dyDescent="0.25">
      <c r="A235">
        <v>2022</v>
      </c>
      <c r="B235" s="43" t="s">
        <v>35</v>
      </c>
      <c r="C235" s="44">
        <f t="shared" ref="C235:C244" si="62">D234</f>
        <v>40736</v>
      </c>
      <c r="D235" s="44">
        <v>41074</v>
      </c>
      <c r="E235" s="44">
        <f t="shared" ref="E235:E244" si="63">D235-C235</f>
        <v>338</v>
      </c>
      <c r="F235" s="44">
        <v>146</v>
      </c>
      <c r="G235" s="70">
        <f t="shared" ref="G235:G244" si="64">E235*F235</f>
        <v>49348</v>
      </c>
      <c r="H235" s="44"/>
      <c r="I235" s="44"/>
      <c r="J235" s="44">
        <v>6.5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4134</v>
      </c>
      <c r="M235" s="70">
        <v>4353</v>
      </c>
      <c r="N235" s="70">
        <v>9364</v>
      </c>
      <c r="O235" s="70"/>
      <c r="P235" s="70"/>
      <c r="Q235" s="70">
        <v>39433</v>
      </c>
      <c r="R235" s="70"/>
      <c r="S235" s="70"/>
      <c r="T235" s="70"/>
      <c r="U235" s="70">
        <f t="shared" si="59"/>
        <v>106632</v>
      </c>
      <c r="V235" s="46">
        <f t="shared" ref="V235:V244" si="65">Y234</f>
        <v>0</v>
      </c>
      <c r="W235" s="46">
        <f t="shared" ref="W235:W244" si="66">U235+V235</f>
        <v>106632</v>
      </c>
      <c r="X235" s="70">
        <v>106632</v>
      </c>
      <c r="Y235" s="46">
        <f t="shared" ref="Y235:Y244" si="67">W235-X235</f>
        <v>0</v>
      </c>
    </row>
    <row r="236" spans="1:25" hidden="1" x14ac:dyDescent="0.25">
      <c r="B236" s="43" t="s">
        <v>36</v>
      </c>
      <c r="C236" s="44">
        <f t="shared" si="62"/>
        <v>41074</v>
      </c>
      <c r="D236" s="44">
        <v>41437</v>
      </c>
      <c r="E236" s="44">
        <f t="shared" si="63"/>
        <v>363</v>
      </c>
      <c r="F236" s="44">
        <v>146</v>
      </c>
      <c r="G236" s="70">
        <f t="shared" si="64"/>
        <v>52998</v>
      </c>
      <c r="H236" s="44">
        <f t="shared" ref="H236:H244" si="68">I235</f>
        <v>0</v>
      </c>
      <c r="I236" s="44">
        <v>0</v>
      </c>
      <c r="J236" s="44">
        <f t="shared" ref="J236:J244" si="69">I236-H236</f>
        <v>0</v>
      </c>
      <c r="K236" s="44">
        <f t="shared" ref="K236:K243" si="70">IF(J236&lt;=80,636,IF(AND(J236&gt;=81,J236&lt;=100),840,IF(AND(J236&gt;=101,J236&lt;=200),1455,IF(J236&gt;=201,2681,))))</f>
        <v>636</v>
      </c>
      <c r="L236" s="46">
        <f t="shared" ref="L236:L242" si="71">IF(K236=636,K236*J236,IF(K236=840,80*636+(J236-80)*840,IF(K236=1455,80*636+20*840+(J236-100)*1455,IF(K236=2501,80*636+20*840+100*1455+(J236-200)*2681,))))</f>
        <v>0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/>
      <c r="T236" s="70"/>
      <c r="U236" s="70">
        <f t="shared" si="59"/>
        <v>84476</v>
      </c>
      <c r="V236" s="46">
        <f t="shared" si="65"/>
        <v>0</v>
      </c>
      <c r="W236" s="46">
        <f t="shared" si="66"/>
        <v>84476</v>
      </c>
      <c r="X236" s="70">
        <v>84476</v>
      </c>
      <c r="Y236" s="46">
        <f t="shared" si="67"/>
        <v>0</v>
      </c>
    </row>
    <row r="237" spans="1:25" hidden="1" x14ac:dyDescent="0.25">
      <c r="B237" s="43" t="s">
        <v>37</v>
      </c>
      <c r="C237" s="44">
        <f t="shared" si="62"/>
        <v>41437</v>
      </c>
      <c r="D237" s="44">
        <v>41834</v>
      </c>
      <c r="E237" s="44">
        <f t="shared" si="63"/>
        <v>397</v>
      </c>
      <c r="F237" s="44">
        <v>146</v>
      </c>
      <c r="G237" s="70">
        <f t="shared" si="64"/>
        <v>57962</v>
      </c>
      <c r="H237" s="44">
        <f t="shared" si="68"/>
        <v>0</v>
      </c>
      <c r="I237" s="44">
        <v>0</v>
      </c>
      <c r="J237" s="44">
        <f t="shared" si="69"/>
        <v>0</v>
      </c>
      <c r="K237" s="44">
        <f t="shared" si="70"/>
        <v>636</v>
      </c>
      <c r="L237" s="46">
        <f t="shared" si="71"/>
        <v>0</v>
      </c>
      <c r="M237" s="70">
        <v>4353</v>
      </c>
      <c r="N237" s="70">
        <v>9518</v>
      </c>
      <c r="O237" s="70"/>
      <c r="P237" s="70"/>
      <c r="Q237" s="70"/>
      <c r="R237" s="70"/>
      <c r="S237" s="70"/>
      <c r="T237" s="70"/>
      <c r="U237" s="70">
        <f t="shared" si="59"/>
        <v>71833</v>
      </c>
      <c r="V237" s="46">
        <f t="shared" si="65"/>
        <v>0</v>
      </c>
      <c r="W237" s="46">
        <f t="shared" si="66"/>
        <v>71833</v>
      </c>
      <c r="X237" s="135"/>
      <c r="Y237" s="46">
        <f t="shared" si="67"/>
        <v>71833</v>
      </c>
    </row>
    <row r="238" spans="1:25" hidden="1" x14ac:dyDescent="0.25">
      <c r="B238" s="43" t="s">
        <v>38</v>
      </c>
      <c r="C238" s="44">
        <f t="shared" si="62"/>
        <v>41834</v>
      </c>
      <c r="D238" s="44">
        <v>42153</v>
      </c>
      <c r="E238" s="44">
        <f t="shared" si="63"/>
        <v>319</v>
      </c>
      <c r="F238" s="44">
        <v>146</v>
      </c>
      <c r="G238" s="70">
        <f t="shared" si="64"/>
        <v>46574</v>
      </c>
      <c r="H238" s="44">
        <f t="shared" si="68"/>
        <v>0</v>
      </c>
      <c r="I238" s="44">
        <v>0</v>
      </c>
      <c r="J238" s="44">
        <f t="shared" si="69"/>
        <v>0</v>
      </c>
      <c r="K238" s="44">
        <f t="shared" si="70"/>
        <v>636</v>
      </c>
      <c r="L238" s="46">
        <f t="shared" si="71"/>
        <v>0</v>
      </c>
      <c r="M238" s="70">
        <v>4353</v>
      </c>
      <c r="N238" s="70">
        <v>9653</v>
      </c>
      <c r="O238" s="70"/>
      <c r="P238" s="70"/>
      <c r="Q238" s="70"/>
      <c r="R238" s="70"/>
      <c r="S238" s="70"/>
      <c r="T238" s="70"/>
      <c r="U238" s="70">
        <f t="shared" si="59"/>
        <v>60580</v>
      </c>
      <c r="V238" s="46">
        <f t="shared" si="65"/>
        <v>71833</v>
      </c>
      <c r="W238" s="46">
        <f t="shared" si="66"/>
        <v>132413</v>
      </c>
      <c r="X238" s="70">
        <v>132413</v>
      </c>
      <c r="Y238" s="46">
        <f t="shared" si="67"/>
        <v>0</v>
      </c>
    </row>
    <row r="239" spans="1:25" hidden="1" x14ac:dyDescent="0.25">
      <c r="B239" s="43" t="s">
        <v>39</v>
      </c>
      <c r="C239" s="44">
        <f t="shared" si="62"/>
        <v>42153</v>
      </c>
      <c r="D239" s="44">
        <v>42360</v>
      </c>
      <c r="E239" s="44">
        <f t="shared" si="63"/>
        <v>207</v>
      </c>
      <c r="F239" s="44">
        <v>146</v>
      </c>
      <c r="G239" s="70">
        <f t="shared" si="64"/>
        <v>30222</v>
      </c>
      <c r="H239" s="44">
        <f t="shared" si="68"/>
        <v>0</v>
      </c>
      <c r="I239" s="44">
        <v>0</v>
      </c>
      <c r="J239" s="44">
        <f t="shared" si="69"/>
        <v>0</v>
      </c>
      <c r="K239" s="44">
        <f t="shared" si="70"/>
        <v>636</v>
      </c>
      <c r="L239" s="46">
        <f t="shared" si="71"/>
        <v>0</v>
      </c>
      <c r="M239" s="70">
        <v>4353</v>
      </c>
      <c r="N239" s="70">
        <v>9804</v>
      </c>
      <c r="O239" s="70"/>
      <c r="P239" s="70"/>
      <c r="Q239" s="70"/>
      <c r="R239" s="70"/>
      <c r="S239" s="70"/>
      <c r="T239" s="70"/>
      <c r="U239" s="70">
        <f t="shared" si="59"/>
        <v>44379</v>
      </c>
      <c r="V239" s="46">
        <f t="shared" si="65"/>
        <v>0</v>
      </c>
      <c r="W239" s="46">
        <f t="shared" si="66"/>
        <v>44379</v>
      </c>
      <c r="X239" s="70">
        <v>44379</v>
      </c>
      <c r="Y239" s="46">
        <f t="shared" si="67"/>
        <v>0</v>
      </c>
    </row>
    <row r="240" spans="1:25" hidden="1" x14ac:dyDescent="0.25">
      <c r="B240" s="43" t="s">
        <v>40</v>
      </c>
      <c r="C240" s="44">
        <f t="shared" si="62"/>
        <v>42360</v>
      </c>
      <c r="D240" s="44">
        <v>42787</v>
      </c>
      <c r="E240" s="44">
        <f t="shared" si="63"/>
        <v>427</v>
      </c>
      <c r="F240" s="44">
        <v>146</v>
      </c>
      <c r="G240" s="70">
        <f t="shared" si="64"/>
        <v>62342</v>
      </c>
      <c r="H240" s="44">
        <f t="shared" si="68"/>
        <v>0</v>
      </c>
      <c r="I240" s="44">
        <v>0</v>
      </c>
      <c r="J240" s="44">
        <f t="shared" si="69"/>
        <v>0</v>
      </c>
      <c r="K240" s="44">
        <f t="shared" si="70"/>
        <v>636</v>
      </c>
      <c r="L240" s="46">
        <f t="shared" si="71"/>
        <v>0</v>
      </c>
      <c r="M240" s="70">
        <v>4353</v>
      </c>
      <c r="N240" s="70">
        <v>9926</v>
      </c>
      <c r="O240" s="70"/>
      <c r="P240" s="70"/>
      <c r="Q240" s="70"/>
      <c r="R240" s="70"/>
      <c r="S240" s="70"/>
      <c r="T240" s="70"/>
      <c r="U240" s="70">
        <f t="shared" si="59"/>
        <v>76621</v>
      </c>
      <c r="V240" s="46">
        <f t="shared" si="65"/>
        <v>0</v>
      </c>
      <c r="W240" s="46">
        <f t="shared" si="66"/>
        <v>76621</v>
      </c>
      <c r="X240" s="70">
        <v>76621</v>
      </c>
      <c r="Y240" s="46">
        <f t="shared" si="67"/>
        <v>0</v>
      </c>
    </row>
    <row r="241" spans="1:25" hidden="1" x14ac:dyDescent="0.25">
      <c r="B241" s="43" t="s">
        <v>41</v>
      </c>
      <c r="C241" s="44">
        <f t="shared" si="62"/>
        <v>42787</v>
      </c>
      <c r="D241" s="44">
        <v>43061</v>
      </c>
      <c r="E241" s="44">
        <f t="shared" si="63"/>
        <v>274</v>
      </c>
      <c r="F241" s="44">
        <v>146</v>
      </c>
      <c r="G241" s="70">
        <f t="shared" si="64"/>
        <v>40004</v>
      </c>
      <c r="H241" s="44">
        <f t="shared" si="68"/>
        <v>0</v>
      </c>
      <c r="I241" s="44">
        <v>0</v>
      </c>
      <c r="J241" s="44">
        <f t="shared" si="69"/>
        <v>0</v>
      </c>
      <c r="K241" s="44">
        <f t="shared" si="70"/>
        <v>636</v>
      </c>
      <c r="L241" s="46">
        <f t="shared" si="71"/>
        <v>0</v>
      </c>
      <c r="M241" s="70">
        <v>4353</v>
      </c>
      <c r="N241" s="70">
        <v>10025</v>
      </c>
      <c r="O241" s="70"/>
      <c r="P241" s="70"/>
      <c r="Q241" s="70"/>
      <c r="R241" s="70"/>
      <c r="S241" s="70"/>
      <c r="T241" s="70"/>
      <c r="U241" s="70">
        <f t="shared" si="59"/>
        <v>54382</v>
      </c>
      <c r="V241" s="46">
        <f t="shared" si="65"/>
        <v>0</v>
      </c>
      <c r="W241" s="46">
        <f t="shared" si="66"/>
        <v>54382</v>
      </c>
      <c r="X241" s="70">
        <v>54382</v>
      </c>
      <c r="Y241" s="46">
        <f t="shared" si="67"/>
        <v>0</v>
      </c>
    </row>
    <row r="242" spans="1:25" hidden="1" x14ac:dyDescent="0.25">
      <c r="B242" s="43" t="s">
        <v>42</v>
      </c>
      <c r="C242" s="44">
        <f t="shared" si="62"/>
        <v>43061</v>
      </c>
      <c r="D242" s="44">
        <v>43285</v>
      </c>
      <c r="E242" s="44">
        <f t="shared" si="63"/>
        <v>224</v>
      </c>
      <c r="F242" s="44">
        <v>146</v>
      </c>
      <c r="G242" s="70">
        <f t="shared" si="64"/>
        <v>32704</v>
      </c>
      <c r="H242" s="44">
        <f t="shared" si="68"/>
        <v>0</v>
      </c>
      <c r="I242" s="44">
        <v>0</v>
      </c>
      <c r="J242" s="44">
        <f t="shared" si="69"/>
        <v>0</v>
      </c>
      <c r="K242" s="44">
        <f t="shared" si="70"/>
        <v>636</v>
      </c>
      <c r="L242" s="46">
        <f t="shared" si="71"/>
        <v>0</v>
      </c>
      <c r="M242" s="70">
        <v>4353</v>
      </c>
      <c r="N242" s="70">
        <v>10151</v>
      </c>
      <c r="O242" s="70"/>
      <c r="P242" s="70"/>
      <c r="Q242" s="70"/>
      <c r="R242" s="70"/>
      <c r="S242" s="70"/>
      <c r="T242" s="70"/>
      <c r="U242" s="70">
        <f t="shared" si="59"/>
        <v>47208</v>
      </c>
      <c r="V242" s="46">
        <f t="shared" si="65"/>
        <v>0</v>
      </c>
      <c r="W242" s="46">
        <f t="shared" si="66"/>
        <v>47208</v>
      </c>
      <c r="X242" s="70">
        <v>47208</v>
      </c>
      <c r="Y242" s="46">
        <f t="shared" si="67"/>
        <v>0</v>
      </c>
    </row>
    <row r="243" spans="1:25" hidden="1" x14ac:dyDescent="0.25">
      <c r="B243" s="43" t="s">
        <v>43</v>
      </c>
      <c r="C243" s="44">
        <f t="shared" si="62"/>
        <v>43285</v>
      </c>
      <c r="D243" s="44">
        <v>43520</v>
      </c>
      <c r="E243" s="44">
        <f t="shared" si="63"/>
        <v>235</v>
      </c>
      <c r="F243" s="44">
        <v>146</v>
      </c>
      <c r="G243" s="70">
        <f t="shared" si="64"/>
        <v>34310</v>
      </c>
      <c r="H243" s="44">
        <f t="shared" si="68"/>
        <v>0</v>
      </c>
      <c r="I243" s="44">
        <v>0</v>
      </c>
      <c r="J243" s="44">
        <f t="shared" si="69"/>
        <v>0</v>
      </c>
      <c r="K243" s="44">
        <f t="shared" si="70"/>
        <v>636</v>
      </c>
      <c r="L243" s="46">
        <f>IF(K243=636,K243*J243,IF(K243=840,80*636+(J243-80)*840,IF(K243=1455,80*636+20*840+(J243-100)*1455,IF(K243=2681,80*636+20*840+100*1455+(J243-200)*2681,))))</f>
        <v>0</v>
      </c>
      <c r="M243" s="70">
        <v>4353</v>
      </c>
      <c r="N243" s="70">
        <v>10277</v>
      </c>
      <c r="O243" s="70"/>
      <c r="P243" s="70"/>
      <c r="Q243" s="70"/>
      <c r="R243" s="70"/>
      <c r="S243" s="70"/>
      <c r="T243" s="70"/>
      <c r="U243" s="70">
        <f t="shared" si="59"/>
        <v>48940</v>
      </c>
      <c r="V243" s="46">
        <f t="shared" si="65"/>
        <v>0</v>
      </c>
      <c r="W243" s="46">
        <f t="shared" si="66"/>
        <v>48940</v>
      </c>
      <c r="X243" s="70">
        <v>48940</v>
      </c>
      <c r="Y243" s="46">
        <f t="shared" si="67"/>
        <v>0</v>
      </c>
    </row>
    <row r="244" spans="1:25" hidden="1" x14ac:dyDescent="0.25">
      <c r="B244" s="43" t="s">
        <v>44</v>
      </c>
      <c r="C244" s="44">
        <f t="shared" si="62"/>
        <v>43520</v>
      </c>
      <c r="D244" s="44">
        <v>43682</v>
      </c>
      <c r="E244" s="44">
        <f t="shared" si="63"/>
        <v>162</v>
      </c>
      <c r="F244" s="44">
        <v>146</v>
      </c>
      <c r="G244" s="70">
        <f t="shared" si="64"/>
        <v>23652</v>
      </c>
      <c r="H244" s="44">
        <f t="shared" si="68"/>
        <v>0</v>
      </c>
      <c r="I244" s="44">
        <v>0</v>
      </c>
      <c r="J244" s="44">
        <f t="shared" si="69"/>
        <v>0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0</v>
      </c>
      <c r="M244" s="70">
        <v>4353</v>
      </c>
      <c r="N244" s="70">
        <v>10380</v>
      </c>
      <c r="O244" s="70"/>
      <c r="P244" s="70"/>
      <c r="Q244" s="70"/>
      <c r="R244" s="70"/>
      <c r="S244" s="70"/>
      <c r="T244" s="70"/>
      <c r="U244" s="70">
        <f t="shared" si="59"/>
        <v>38385</v>
      </c>
      <c r="V244" s="46">
        <f t="shared" si="65"/>
        <v>0</v>
      </c>
      <c r="W244" s="46">
        <f t="shared" si="66"/>
        <v>38385</v>
      </c>
      <c r="X244" s="70">
        <v>38385</v>
      </c>
      <c r="Y244" s="46">
        <f t="shared" si="67"/>
        <v>0</v>
      </c>
    </row>
    <row r="245" spans="1:25" hidden="1" x14ac:dyDescent="0.25">
      <c r="B245" s="43" t="s">
        <v>45</v>
      </c>
      <c r="C245" s="44">
        <f t="shared" ref="C245:C246" si="72">D244</f>
        <v>43682</v>
      </c>
      <c r="D245" s="44">
        <v>43818</v>
      </c>
      <c r="E245" s="44">
        <f t="shared" ref="E245:E246" si="73">D245-C245</f>
        <v>136</v>
      </c>
      <c r="F245" s="44">
        <v>146</v>
      </c>
      <c r="G245" s="70">
        <f t="shared" ref="G245:G246" si="74">E245*F245</f>
        <v>19856</v>
      </c>
      <c r="H245" s="44">
        <f t="shared" ref="H245:H246" si="75">I244</f>
        <v>0</v>
      </c>
      <c r="I245" s="44">
        <v>0</v>
      </c>
      <c r="J245" s="44">
        <f t="shared" ref="J245:J246" si="76">I245-H245</f>
        <v>0</v>
      </c>
      <c r="K245" s="44">
        <f>IF(J245&lt;=40,636,IF(AND(J245&gt;=41,J245&lt;=80),840,IF(AND(J245&gt;=81,J245&lt;=100),1455,IF(J245&gt;=101,2681,))))</f>
        <v>636</v>
      </c>
      <c r="L245" s="46">
        <f>IF(K245=636,K245*J245,IF(K245=840,40*636+(J245-40)*840,IF(K245=1455,40*636+40*840+(J245-80)*1455,IF(K245=2681,40*636+40*840+20*1455+(J245-100)*2681,))))</f>
        <v>0</v>
      </c>
      <c r="M245" s="70">
        <v>4353</v>
      </c>
      <c r="N245" s="70">
        <v>10444</v>
      </c>
      <c r="O245" s="70"/>
      <c r="P245" s="70"/>
      <c r="Q245" s="70"/>
      <c r="R245" s="70"/>
      <c r="S245" s="70"/>
      <c r="T245" s="70"/>
      <c r="U245" s="70">
        <f t="shared" si="59"/>
        <v>34653</v>
      </c>
      <c r="V245" s="46">
        <f t="shared" ref="V245:V246" si="77">Y244</f>
        <v>0</v>
      </c>
      <c r="W245" s="46">
        <f t="shared" ref="W245:W246" si="78">U245+V245</f>
        <v>34653</v>
      </c>
      <c r="X245" s="135"/>
      <c r="Y245" s="46">
        <f t="shared" ref="Y245" si="79">W245-X245</f>
        <v>34653</v>
      </c>
    </row>
    <row r="246" spans="1:25" ht="17.25" hidden="1" customHeight="1" thickBot="1" x14ac:dyDescent="0.3">
      <c r="B246" s="83" t="s">
        <v>46</v>
      </c>
      <c r="C246" s="84">
        <f t="shared" si="72"/>
        <v>43818</v>
      </c>
      <c r="D246" s="84">
        <v>44074</v>
      </c>
      <c r="E246" s="84">
        <f t="shared" si="73"/>
        <v>256</v>
      </c>
      <c r="F246" s="84">
        <v>146</v>
      </c>
      <c r="G246" s="35">
        <f t="shared" si="74"/>
        <v>37376</v>
      </c>
      <c r="H246" s="84">
        <f t="shared" si="75"/>
        <v>0</v>
      </c>
      <c r="I246" s="84">
        <v>1</v>
      </c>
      <c r="J246" s="84">
        <f t="shared" si="76"/>
        <v>1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636</v>
      </c>
      <c r="M246" s="35">
        <v>4353</v>
      </c>
      <c r="N246" s="35">
        <v>10533</v>
      </c>
      <c r="O246" s="35"/>
      <c r="P246" s="35"/>
      <c r="Q246" s="35"/>
      <c r="R246" s="35"/>
      <c r="S246" s="35"/>
      <c r="T246" s="35"/>
      <c r="U246" s="35">
        <f t="shared" si="59"/>
        <v>52898</v>
      </c>
      <c r="V246" s="36">
        <f t="shared" si="77"/>
        <v>34653</v>
      </c>
      <c r="W246" s="36">
        <f t="shared" si="78"/>
        <v>87551</v>
      </c>
      <c r="X246" s="35">
        <v>87551</v>
      </c>
      <c r="Y246" s="36">
        <f t="shared" ref="Y246" si="80">W246-X246</f>
        <v>0</v>
      </c>
    </row>
    <row r="247" spans="1:25" x14ac:dyDescent="0.25">
      <c r="A247">
        <v>2023</v>
      </c>
      <c r="B247" s="43" t="s">
        <v>35</v>
      </c>
      <c r="C247" s="44">
        <f t="shared" ref="C247:C270" si="81">D246</f>
        <v>44074</v>
      </c>
      <c r="D247" s="44">
        <v>44354</v>
      </c>
      <c r="E247" s="44">
        <f t="shared" ref="E247:E270" si="82">D247-C247</f>
        <v>280</v>
      </c>
      <c r="F247" s="44">
        <v>165</v>
      </c>
      <c r="G247" s="70">
        <f t="shared" ref="G247:G270" si="83">E247*F247</f>
        <v>46200</v>
      </c>
      <c r="H247" s="44">
        <f t="shared" ref="H247:H270" si="84">I246</f>
        <v>1</v>
      </c>
      <c r="I247" s="44">
        <v>1</v>
      </c>
      <c r="J247" s="44">
        <f t="shared" ref="J247:J270" si="85">I247-H247</f>
        <v>0</v>
      </c>
      <c r="K247" s="44">
        <f>IF(J247&lt;=40,717,IF(AND(J247&gt;=41,J247&lt;=80),948,IF(AND(J247&gt;=81,J247&lt;=100),1641,IF(J247&gt;=101,3024,))))</f>
        <v>717</v>
      </c>
      <c r="L247" s="46">
        <f>IF(K247=717,K247*J247,IF(K247=948,40*717+(J247-40)*948,IF(K247=1641,40*717+40*948+(J247-80)*1641,IF(K247=3024,40*717+40*948+20*1641+(J247-100)*3024,))))</f>
        <v>0</v>
      </c>
      <c r="M247" s="70">
        <v>4910</v>
      </c>
      <c r="N247" s="70">
        <v>10586</v>
      </c>
      <c r="O247" s="70"/>
      <c r="P247" s="70"/>
      <c r="Q247" s="70"/>
      <c r="R247" s="70"/>
      <c r="S247" s="70"/>
      <c r="T247" s="70"/>
      <c r="U247" s="70">
        <f t="shared" si="59"/>
        <v>61696</v>
      </c>
      <c r="V247" s="46">
        <f t="shared" ref="V247:V270" si="86">Y246</f>
        <v>0</v>
      </c>
      <c r="W247" s="46">
        <f t="shared" ref="W247:W270" si="87">U247+V247</f>
        <v>61696</v>
      </c>
      <c r="X247" s="70">
        <v>61696</v>
      </c>
      <c r="Y247" s="46">
        <f t="shared" ref="Y247:Y270" si="88">W247-X247</f>
        <v>0</v>
      </c>
    </row>
    <row r="248" spans="1:25" x14ac:dyDescent="0.25">
      <c r="B248" s="43" t="s">
        <v>36</v>
      </c>
      <c r="C248" s="44">
        <f t="shared" si="81"/>
        <v>44354</v>
      </c>
      <c r="D248" s="44">
        <v>44580</v>
      </c>
      <c r="E248" s="44">
        <f t="shared" si="82"/>
        <v>226</v>
      </c>
      <c r="F248" s="44">
        <v>165</v>
      </c>
      <c r="G248" s="70">
        <f t="shared" si="83"/>
        <v>37290</v>
      </c>
      <c r="H248" s="44">
        <f t="shared" si="84"/>
        <v>1</v>
      </c>
      <c r="I248" s="44">
        <v>14</v>
      </c>
      <c r="J248" s="44">
        <f t="shared" si="85"/>
        <v>13</v>
      </c>
      <c r="K248" s="44">
        <f t="shared" ref="K248:K258" si="89">IF(J248&lt;=40,717,IF(AND(J248&gt;=41,J248&lt;=80),948,IF(AND(J248&gt;=81,J248&lt;=100),1641,IF(J248&gt;=101,3024,))))</f>
        <v>717</v>
      </c>
      <c r="L248" s="46">
        <f t="shared" ref="L248:L258" si="90">IF(K248=717,K248*J248,IF(K248=948,40*717+(J248-40)*948,IF(K248=1641,40*717+40*948+(J248-80)*1641,IF(K248=3024,40*717+40*948+20*1641+(J248-100)*3024,))))</f>
        <v>9321</v>
      </c>
      <c r="M248" s="70">
        <v>4910</v>
      </c>
      <c r="N248" s="70">
        <v>10653</v>
      </c>
      <c r="O248" s="70"/>
      <c r="P248" s="70"/>
      <c r="Q248" s="70"/>
      <c r="R248" s="70"/>
      <c r="S248" s="70"/>
      <c r="T248" s="70"/>
      <c r="U248" s="70">
        <f t="shared" si="59"/>
        <v>62174</v>
      </c>
      <c r="V248" s="46">
        <f t="shared" si="86"/>
        <v>0</v>
      </c>
      <c r="W248" s="46">
        <f t="shared" si="87"/>
        <v>62174</v>
      </c>
      <c r="X248" s="70">
        <v>62174</v>
      </c>
      <c r="Y248" s="46">
        <f t="shared" si="88"/>
        <v>0</v>
      </c>
    </row>
    <row r="249" spans="1:25" x14ac:dyDescent="0.25">
      <c r="B249" s="43" t="s">
        <v>37</v>
      </c>
      <c r="C249" s="44">
        <f t="shared" si="81"/>
        <v>44580</v>
      </c>
      <c r="D249" s="44">
        <v>44814</v>
      </c>
      <c r="E249" s="44">
        <f t="shared" si="82"/>
        <v>234</v>
      </c>
      <c r="F249" s="44">
        <v>165</v>
      </c>
      <c r="G249" s="70">
        <f t="shared" si="83"/>
        <v>38610</v>
      </c>
      <c r="H249" s="44">
        <f t="shared" si="84"/>
        <v>14</v>
      </c>
      <c r="I249" s="44">
        <v>14</v>
      </c>
      <c r="J249" s="44">
        <f t="shared" si="85"/>
        <v>0</v>
      </c>
      <c r="K249" s="44">
        <f t="shared" si="89"/>
        <v>717</v>
      </c>
      <c r="L249" s="46">
        <f t="shared" si="90"/>
        <v>0</v>
      </c>
      <c r="M249" s="70">
        <v>4910</v>
      </c>
      <c r="N249" s="70">
        <v>10673</v>
      </c>
      <c r="O249" s="70"/>
      <c r="P249" s="70"/>
      <c r="Q249" s="70"/>
      <c r="R249" s="70"/>
      <c r="S249" s="70"/>
      <c r="T249" s="70"/>
      <c r="U249" s="70">
        <f t="shared" si="59"/>
        <v>54193</v>
      </c>
      <c r="V249" s="46">
        <f t="shared" si="86"/>
        <v>0</v>
      </c>
      <c r="W249" s="46">
        <f t="shared" si="87"/>
        <v>54193</v>
      </c>
      <c r="X249" s="70">
        <v>54193</v>
      </c>
      <c r="Y249" s="46">
        <f t="shared" si="88"/>
        <v>0</v>
      </c>
    </row>
    <row r="250" spans="1:25" x14ac:dyDescent="0.25">
      <c r="B250" s="43" t="s">
        <v>38</v>
      </c>
      <c r="C250" s="44">
        <f t="shared" si="81"/>
        <v>44814</v>
      </c>
      <c r="D250" s="44">
        <v>45063</v>
      </c>
      <c r="E250" s="44">
        <f t="shared" si="82"/>
        <v>249</v>
      </c>
      <c r="F250" s="44">
        <v>165</v>
      </c>
      <c r="G250" s="70">
        <f t="shared" si="83"/>
        <v>41085</v>
      </c>
      <c r="H250" s="44">
        <f t="shared" si="84"/>
        <v>14</v>
      </c>
      <c r="I250" s="44">
        <v>14</v>
      </c>
      <c r="J250" s="44">
        <f t="shared" si="85"/>
        <v>0</v>
      </c>
      <c r="K250" s="44">
        <f t="shared" si="89"/>
        <v>717</v>
      </c>
      <c r="L250" s="46">
        <f t="shared" si="90"/>
        <v>0</v>
      </c>
      <c r="M250" s="70">
        <v>4910</v>
      </c>
      <c r="N250" s="70">
        <v>10752</v>
      </c>
      <c r="O250" s="70"/>
      <c r="P250" s="70"/>
      <c r="Q250" s="70"/>
      <c r="R250" s="70"/>
      <c r="S250" s="70"/>
      <c r="T250" s="70"/>
      <c r="U250" s="70">
        <f t="shared" si="59"/>
        <v>56747</v>
      </c>
      <c r="V250" s="46">
        <f t="shared" si="86"/>
        <v>0</v>
      </c>
      <c r="W250" s="46">
        <f t="shared" si="87"/>
        <v>56747</v>
      </c>
      <c r="X250" s="135">
        <v>56747</v>
      </c>
      <c r="Y250" s="46">
        <f t="shared" si="88"/>
        <v>0</v>
      </c>
    </row>
    <row r="251" spans="1:25" x14ac:dyDescent="0.25">
      <c r="B251" s="43" t="s">
        <v>39</v>
      </c>
      <c r="C251" s="44">
        <f t="shared" si="81"/>
        <v>45063</v>
      </c>
      <c r="D251" s="44">
        <v>45225</v>
      </c>
      <c r="E251" s="44">
        <f t="shared" si="82"/>
        <v>162</v>
      </c>
      <c r="F251" s="44">
        <v>169</v>
      </c>
      <c r="G251" s="70">
        <f t="shared" si="83"/>
        <v>27378</v>
      </c>
      <c r="H251" s="44">
        <f t="shared" si="84"/>
        <v>14</v>
      </c>
      <c r="I251" s="44">
        <v>14</v>
      </c>
      <c r="J251" s="44">
        <f t="shared" si="85"/>
        <v>0</v>
      </c>
      <c r="K251" s="44">
        <f t="shared" si="89"/>
        <v>717</v>
      </c>
      <c r="L251" s="46">
        <f t="shared" si="90"/>
        <v>0</v>
      </c>
      <c r="M251" s="70">
        <v>4910</v>
      </c>
      <c r="N251" s="70">
        <v>10810</v>
      </c>
      <c r="O251" s="70"/>
      <c r="P251" s="70"/>
      <c r="Q251" s="70"/>
      <c r="R251" s="70"/>
      <c r="S251" s="70"/>
      <c r="T251" s="70"/>
      <c r="U251" s="70">
        <f t="shared" si="59"/>
        <v>43098</v>
      </c>
      <c r="V251" s="46">
        <f t="shared" si="86"/>
        <v>0</v>
      </c>
      <c r="W251" s="46">
        <f t="shared" si="87"/>
        <v>43098</v>
      </c>
      <c r="X251" s="70">
        <v>43098</v>
      </c>
      <c r="Y251" s="46">
        <f t="shared" si="88"/>
        <v>0</v>
      </c>
    </row>
    <row r="252" spans="1:25" x14ac:dyDescent="0.25">
      <c r="B252" s="43" t="s">
        <v>40</v>
      </c>
      <c r="C252" s="44">
        <f t="shared" si="81"/>
        <v>45225</v>
      </c>
      <c r="D252" s="44">
        <v>45421</v>
      </c>
      <c r="E252" s="44">
        <f t="shared" si="82"/>
        <v>196</v>
      </c>
      <c r="F252" s="44">
        <v>165</v>
      </c>
      <c r="G252" s="70">
        <f t="shared" si="83"/>
        <v>32340</v>
      </c>
      <c r="H252" s="44">
        <f t="shared" si="84"/>
        <v>14</v>
      </c>
      <c r="I252" s="44">
        <v>14</v>
      </c>
      <c r="J252" s="44">
        <f t="shared" si="85"/>
        <v>0</v>
      </c>
      <c r="K252" s="44">
        <f t="shared" si="89"/>
        <v>717</v>
      </c>
      <c r="L252" s="46">
        <f t="shared" si="90"/>
        <v>0</v>
      </c>
      <c r="M252" s="70">
        <v>4910</v>
      </c>
      <c r="N252" s="70">
        <v>10827</v>
      </c>
      <c r="O252" s="70"/>
      <c r="P252" s="70"/>
      <c r="Q252" s="70"/>
      <c r="R252" s="70"/>
      <c r="S252" s="70"/>
      <c r="T252" s="70"/>
      <c r="U252" s="70">
        <f t="shared" si="59"/>
        <v>48077</v>
      </c>
      <c r="V252" s="46">
        <f t="shared" si="86"/>
        <v>0</v>
      </c>
      <c r="W252" s="46">
        <f t="shared" si="87"/>
        <v>48077</v>
      </c>
      <c r="X252" s="70">
        <v>48077</v>
      </c>
      <c r="Y252" s="46">
        <f t="shared" si="88"/>
        <v>0</v>
      </c>
    </row>
    <row r="253" spans="1:25" x14ac:dyDescent="0.25">
      <c r="B253" s="43" t="s">
        <v>41</v>
      </c>
      <c r="C253" s="44">
        <f t="shared" si="81"/>
        <v>45421</v>
      </c>
      <c r="D253" s="44">
        <v>45572</v>
      </c>
      <c r="E253" s="44">
        <f t="shared" si="82"/>
        <v>151</v>
      </c>
      <c r="F253" s="44">
        <v>165</v>
      </c>
      <c r="G253" s="70">
        <f t="shared" si="83"/>
        <v>24915</v>
      </c>
      <c r="H253" s="44">
        <f t="shared" si="84"/>
        <v>14</v>
      </c>
      <c r="I253" s="44">
        <v>40</v>
      </c>
      <c r="J253" s="44">
        <f t="shared" si="85"/>
        <v>26</v>
      </c>
      <c r="K253" s="44">
        <f t="shared" si="89"/>
        <v>717</v>
      </c>
      <c r="L253" s="46">
        <f t="shared" si="90"/>
        <v>18642</v>
      </c>
      <c r="M253" s="70">
        <v>4910</v>
      </c>
      <c r="N253" s="70">
        <v>10815</v>
      </c>
      <c r="O253" s="70"/>
      <c r="P253" s="70"/>
      <c r="Q253" s="70"/>
      <c r="R253" s="70"/>
      <c r="S253" s="70"/>
      <c r="T253" s="70"/>
      <c r="U253" s="70">
        <f t="shared" si="59"/>
        <v>59282</v>
      </c>
      <c r="V253" s="46">
        <f t="shared" si="86"/>
        <v>0</v>
      </c>
      <c r="W253" s="46">
        <f t="shared" si="87"/>
        <v>59282</v>
      </c>
      <c r="X253" s="70">
        <v>59282</v>
      </c>
      <c r="Y253" s="46">
        <f t="shared" si="88"/>
        <v>0</v>
      </c>
    </row>
    <row r="254" spans="1:25" x14ac:dyDescent="0.25">
      <c r="B254" s="43" t="s">
        <v>42</v>
      </c>
      <c r="C254" s="44">
        <f t="shared" si="81"/>
        <v>45572</v>
      </c>
      <c r="D254" s="44">
        <v>45927</v>
      </c>
      <c r="E254" s="44">
        <f t="shared" si="82"/>
        <v>355</v>
      </c>
      <c r="F254" s="44">
        <v>165</v>
      </c>
      <c r="G254" s="70">
        <f t="shared" si="83"/>
        <v>58575</v>
      </c>
      <c r="H254" s="44">
        <f t="shared" si="84"/>
        <v>40</v>
      </c>
      <c r="I254" s="44">
        <v>113</v>
      </c>
      <c r="J254" s="44">
        <f t="shared" si="85"/>
        <v>73</v>
      </c>
      <c r="K254" s="44">
        <f t="shared" si="89"/>
        <v>948</v>
      </c>
      <c r="L254" s="46">
        <f t="shared" si="90"/>
        <v>59964</v>
      </c>
      <c r="M254" s="70">
        <v>4910</v>
      </c>
      <c r="N254" s="70">
        <v>10839</v>
      </c>
      <c r="O254" s="70"/>
      <c r="P254" s="70"/>
      <c r="Q254" s="70"/>
      <c r="R254" s="70"/>
      <c r="S254" s="70"/>
      <c r="T254" s="70"/>
      <c r="U254" s="70">
        <f t="shared" si="59"/>
        <v>134288</v>
      </c>
      <c r="V254" s="46">
        <f t="shared" si="86"/>
        <v>0</v>
      </c>
      <c r="W254" s="46">
        <f t="shared" si="87"/>
        <v>134288</v>
      </c>
      <c r="X254" s="70">
        <v>134288</v>
      </c>
      <c r="Y254" s="46">
        <f t="shared" si="88"/>
        <v>0</v>
      </c>
    </row>
    <row r="255" spans="1:25" x14ac:dyDescent="0.25">
      <c r="B255" s="43" t="s">
        <v>43</v>
      </c>
      <c r="C255" s="44">
        <f t="shared" si="81"/>
        <v>45927</v>
      </c>
      <c r="D255" s="44">
        <v>46142</v>
      </c>
      <c r="E255" s="44">
        <f t="shared" si="82"/>
        <v>215</v>
      </c>
      <c r="F255" s="44">
        <v>165</v>
      </c>
      <c r="G255" s="70">
        <f t="shared" si="83"/>
        <v>35475</v>
      </c>
      <c r="H255" s="44">
        <f t="shared" si="84"/>
        <v>113</v>
      </c>
      <c r="I255" s="44">
        <v>119</v>
      </c>
      <c r="J255" s="44">
        <f t="shared" si="85"/>
        <v>6</v>
      </c>
      <c r="K255" s="44">
        <f t="shared" si="89"/>
        <v>717</v>
      </c>
      <c r="L255" s="46">
        <f t="shared" si="90"/>
        <v>4302</v>
      </c>
      <c r="M255" s="70">
        <v>4910</v>
      </c>
      <c r="N255" s="70">
        <v>10859</v>
      </c>
      <c r="O255" s="70"/>
      <c r="P255" s="70"/>
      <c r="Q255" s="70"/>
      <c r="R255" s="70"/>
      <c r="S255" s="70"/>
      <c r="T255" s="70"/>
      <c r="U255" s="70">
        <f t="shared" si="59"/>
        <v>55546</v>
      </c>
      <c r="V255" s="46">
        <f t="shared" si="86"/>
        <v>0</v>
      </c>
      <c r="W255" s="46">
        <f t="shared" si="87"/>
        <v>55546</v>
      </c>
      <c r="X255" s="70">
        <v>55546</v>
      </c>
      <c r="Y255" s="46">
        <f t="shared" si="88"/>
        <v>0</v>
      </c>
    </row>
    <row r="256" spans="1:25" x14ac:dyDescent="0.25">
      <c r="B256" s="43" t="s">
        <v>44</v>
      </c>
      <c r="C256" s="44">
        <f t="shared" si="81"/>
        <v>46142</v>
      </c>
      <c r="D256" s="44">
        <v>46181</v>
      </c>
      <c r="E256" s="44">
        <f t="shared" si="82"/>
        <v>39</v>
      </c>
      <c r="F256" s="44">
        <v>165</v>
      </c>
      <c r="G256" s="70">
        <f t="shared" si="83"/>
        <v>6435</v>
      </c>
      <c r="H256" s="44">
        <f t="shared" si="84"/>
        <v>119</v>
      </c>
      <c r="I256" s="44">
        <v>119</v>
      </c>
      <c r="J256" s="44">
        <f t="shared" si="85"/>
        <v>0</v>
      </c>
      <c r="K256" s="44">
        <f t="shared" si="89"/>
        <v>717</v>
      </c>
      <c r="L256" s="46">
        <f t="shared" si="90"/>
        <v>0</v>
      </c>
      <c r="M256" s="70">
        <v>4910</v>
      </c>
      <c r="N256" s="70">
        <v>10916</v>
      </c>
      <c r="O256" s="70"/>
      <c r="P256" s="70"/>
      <c r="Q256" s="70"/>
      <c r="R256" s="70"/>
      <c r="S256" s="70"/>
      <c r="T256" s="70"/>
      <c r="U256" s="70">
        <f t="shared" si="59"/>
        <v>22261</v>
      </c>
      <c r="V256" s="46">
        <f t="shared" si="86"/>
        <v>0</v>
      </c>
      <c r="W256" s="46">
        <f t="shared" si="87"/>
        <v>22261</v>
      </c>
      <c r="X256" s="70">
        <v>22261</v>
      </c>
      <c r="Y256" s="46">
        <f t="shared" si="88"/>
        <v>0</v>
      </c>
    </row>
    <row r="257" spans="1:25" x14ac:dyDescent="0.25">
      <c r="B257" s="43" t="s">
        <v>45</v>
      </c>
      <c r="C257" s="44">
        <f t="shared" si="81"/>
        <v>46181</v>
      </c>
      <c r="D257" s="44">
        <v>46462</v>
      </c>
      <c r="E257" s="44">
        <f t="shared" si="82"/>
        <v>281</v>
      </c>
      <c r="F257" s="44">
        <v>165</v>
      </c>
      <c r="G257" s="70">
        <f t="shared" si="83"/>
        <v>46365</v>
      </c>
      <c r="H257" s="44">
        <f t="shared" si="84"/>
        <v>119</v>
      </c>
      <c r="I257" s="44">
        <v>119</v>
      </c>
      <c r="J257" s="44">
        <f t="shared" si="85"/>
        <v>0</v>
      </c>
      <c r="K257" s="44">
        <f t="shared" si="89"/>
        <v>717</v>
      </c>
      <c r="L257" s="46">
        <f t="shared" si="90"/>
        <v>0</v>
      </c>
      <c r="M257" s="70">
        <v>4910</v>
      </c>
      <c r="N257" s="70">
        <v>10969</v>
      </c>
      <c r="O257" s="70"/>
      <c r="P257" s="70"/>
      <c r="Q257" s="70"/>
      <c r="R257" s="70"/>
      <c r="S257" s="70"/>
      <c r="T257" s="70"/>
      <c r="U257" s="70">
        <f t="shared" si="59"/>
        <v>62244</v>
      </c>
      <c r="V257" s="46">
        <f t="shared" si="86"/>
        <v>0</v>
      </c>
      <c r="W257" s="46">
        <f t="shared" si="87"/>
        <v>62244</v>
      </c>
      <c r="X257" s="70"/>
      <c r="Y257" s="46">
        <f t="shared" si="88"/>
        <v>62244</v>
      </c>
    </row>
    <row r="258" spans="1:25" ht="15.75" thickBot="1" x14ac:dyDescent="0.3">
      <c r="B258" s="43" t="s">
        <v>46</v>
      </c>
      <c r="C258" s="44">
        <f t="shared" si="81"/>
        <v>46462</v>
      </c>
      <c r="D258" s="44">
        <v>46779</v>
      </c>
      <c r="E258" s="44">
        <f t="shared" si="82"/>
        <v>317</v>
      </c>
      <c r="F258" s="44">
        <v>165</v>
      </c>
      <c r="G258" s="70">
        <f t="shared" si="83"/>
        <v>52305</v>
      </c>
      <c r="H258" s="44">
        <f t="shared" si="84"/>
        <v>119</v>
      </c>
      <c r="I258" s="44">
        <v>119</v>
      </c>
      <c r="J258" s="44">
        <f t="shared" si="85"/>
        <v>0</v>
      </c>
      <c r="K258" s="44">
        <f t="shared" si="89"/>
        <v>717</v>
      </c>
      <c r="L258" s="46">
        <f t="shared" si="90"/>
        <v>0</v>
      </c>
      <c r="M258" s="70">
        <v>4910</v>
      </c>
      <c r="N258" s="70">
        <v>11037</v>
      </c>
      <c r="O258" s="70"/>
      <c r="P258" s="70"/>
      <c r="Q258" s="70"/>
      <c r="R258" s="70"/>
      <c r="S258" s="70"/>
      <c r="T258" s="70"/>
      <c r="U258" s="70">
        <f t="shared" si="59"/>
        <v>68252</v>
      </c>
      <c r="V258" s="46">
        <f t="shared" si="86"/>
        <v>62244</v>
      </c>
      <c r="W258" s="46">
        <f t="shared" si="87"/>
        <v>130496</v>
      </c>
      <c r="X258" s="70">
        <v>130496</v>
      </c>
      <c r="Y258" s="242">
        <f t="shared" si="88"/>
        <v>0</v>
      </c>
    </row>
    <row r="259" spans="1:25" ht="15.75" thickBot="1" x14ac:dyDescent="0.3">
      <c r="A259">
        <v>2024</v>
      </c>
      <c r="B259" s="195" t="s">
        <v>35</v>
      </c>
      <c r="C259" s="175">
        <f t="shared" si="81"/>
        <v>46779</v>
      </c>
      <c r="D259" s="175">
        <v>47704</v>
      </c>
      <c r="E259" s="175">
        <f t="shared" si="82"/>
        <v>925</v>
      </c>
      <c r="F259" s="175">
        <v>171</v>
      </c>
      <c r="G259" s="177">
        <f t="shared" si="83"/>
        <v>158175</v>
      </c>
      <c r="H259" s="175">
        <f t="shared" si="84"/>
        <v>119</v>
      </c>
      <c r="I259" s="175">
        <v>119</v>
      </c>
      <c r="J259" s="175">
        <f t="shared" si="85"/>
        <v>0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/>
      <c r="T259" s="177"/>
      <c r="U259" s="177">
        <f>G259+L259+M259+N259++O259+P259+Q259+R259+S259+T259</f>
        <v>180276</v>
      </c>
      <c r="V259" s="176">
        <f t="shared" si="86"/>
        <v>0</v>
      </c>
      <c r="W259" s="176">
        <f t="shared" si="87"/>
        <v>180276</v>
      </c>
      <c r="X259" s="240"/>
      <c r="Y259" s="176">
        <f t="shared" si="88"/>
        <v>180276</v>
      </c>
    </row>
    <row r="260" spans="1:25" hidden="1" x14ac:dyDescent="0.25">
      <c r="B260" s="224" t="s">
        <v>36</v>
      </c>
      <c r="C260" s="225">
        <f>D259</f>
        <v>47704</v>
      </c>
      <c r="D260" s="225"/>
      <c r="E260" s="225">
        <f t="shared" si="82"/>
        <v>-47704</v>
      </c>
      <c r="F260" s="225">
        <v>171</v>
      </c>
      <c r="G260" s="223">
        <f t="shared" si="83"/>
        <v>-8157384</v>
      </c>
      <c r="H260" s="225">
        <f t="shared" si="84"/>
        <v>119</v>
      </c>
      <c r="I260" s="225"/>
      <c r="J260" s="225">
        <f t="shared" si="85"/>
        <v>-119</v>
      </c>
      <c r="K260" s="225">
        <f t="shared" ref="K260:K270" si="91">IF(J260&lt;=40,745,IF(AND(J260&gt;=41,J260&lt;=80),985,IF(AND(J260&gt;=81,J260&lt;=100),1705,IF(J260&gt;=101,3142,))))</f>
        <v>745</v>
      </c>
      <c r="L260" s="226">
        <f t="shared" ref="L260:L270" si="92">IF(K260=745,K260*J260,IF(K260=985,40*745+(J260-40)*985,IF(K260=1705,40*745+40*985+(J260-80)*1705,IF(K260=3142,40*745+40*985+20*1705+(J260-100)*3142,))))</f>
        <v>-88655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/>
      <c r="T260" s="223"/>
      <c r="U260" s="223">
        <f t="shared" ref="U260:U270" si="93">G260+L260+M260+N260++O260+P260+Q260+R260+S260+T260</f>
        <v>-8223938</v>
      </c>
      <c r="V260" s="226">
        <f t="shared" si="86"/>
        <v>180276</v>
      </c>
      <c r="W260" s="226">
        <f t="shared" si="87"/>
        <v>-8043662</v>
      </c>
      <c r="X260" s="227"/>
      <c r="Y260" s="226">
        <f t="shared" si="88"/>
        <v>-8043662</v>
      </c>
    </row>
    <row r="261" spans="1:25" hidden="1" x14ac:dyDescent="0.25">
      <c r="B261" s="224" t="s">
        <v>37</v>
      </c>
      <c r="C261" s="225">
        <f t="shared" si="81"/>
        <v>0</v>
      </c>
      <c r="D261" s="225"/>
      <c r="E261" s="225">
        <f t="shared" si="82"/>
        <v>0</v>
      </c>
      <c r="F261" s="225">
        <v>171</v>
      </c>
      <c r="G261" s="223">
        <f t="shared" si="83"/>
        <v>0</v>
      </c>
      <c r="H261" s="225">
        <f t="shared" si="84"/>
        <v>0</v>
      </c>
      <c r="I261" s="225"/>
      <c r="J261" s="225">
        <f t="shared" si="85"/>
        <v>0</v>
      </c>
      <c r="K261" s="225">
        <f t="shared" si="91"/>
        <v>745</v>
      </c>
      <c r="L261" s="226">
        <f t="shared" si="92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/>
      <c r="T261" s="223"/>
      <c r="U261" s="223">
        <f t="shared" si="93"/>
        <v>22101</v>
      </c>
      <c r="V261" s="226">
        <f t="shared" si="86"/>
        <v>-8043662</v>
      </c>
      <c r="W261" s="226">
        <f t="shared" si="87"/>
        <v>-8021561</v>
      </c>
      <c r="X261" s="227"/>
      <c r="Y261" s="226">
        <f t="shared" si="88"/>
        <v>-8021561</v>
      </c>
    </row>
    <row r="262" spans="1:25" hidden="1" x14ac:dyDescent="0.25">
      <c r="B262" s="224" t="s">
        <v>38</v>
      </c>
      <c r="C262" s="225">
        <f t="shared" si="81"/>
        <v>0</v>
      </c>
      <c r="D262" s="225"/>
      <c r="E262" s="225">
        <f t="shared" si="82"/>
        <v>0</v>
      </c>
      <c r="F262" s="225">
        <v>171</v>
      </c>
      <c r="G262" s="223">
        <f t="shared" si="83"/>
        <v>0</v>
      </c>
      <c r="H262" s="225">
        <f t="shared" si="84"/>
        <v>0</v>
      </c>
      <c r="I262" s="225"/>
      <c r="J262" s="225">
        <f t="shared" si="85"/>
        <v>0</v>
      </c>
      <c r="K262" s="225">
        <f t="shared" si="91"/>
        <v>745</v>
      </c>
      <c r="L262" s="226">
        <f t="shared" si="92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/>
      <c r="T262" s="223"/>
      <c r="U262" s="223">
        <f t="shared" si="93"/>
        <v>22101</v>
      </c>
      <c r="V262" s="226">
        <f t="shared" si="86"/>
        <v>-8021561</v>
      </c>
      <c r="W262" s="226">
        <f t="shared" si="87"/>
        <v>-7999460</v>
      </c>
      <c r="X262" s="227"/>
      <c r="Y262" s="226">
        <f t="shared" si="88"/>
        <v>-7999460</v>
      </c>
    </row>
    <row r="263" spans="1:25" hidden="1" x14ac:dyDescent="0.25">
      <c r="B263" s="224" t="s">
        <v>39</v>
      </c>
      <c r="C263" s="225">
        <f t="shared" si="81"/>
        <v>0</v>
      </c>
      <c r="D263" s="225"/>
      <c r="E263" s="225">
        <f t="shared" si="82"/>
        <v>0</v>
      </c>
      <c r="F263" s="225">
        <v>171</v>
      </c>
      <c r="G263" s="223">
        <f t="shared" si="83"/>
        <v>0</v>
      </c>
      <c r="H263" s="225">
        <f t="shared" si="84"/>
        <v>0</v>
      </c>
      <c r="I263" s="225"/>
      <c r="J263" s="225">
        <f t="shared" si="85"/>
        <v>0</v>
      </c>
      <c r="K263" s="225">
        <f t="shared" si="91"/>
        <v>745</v>
      </c>
      <c r="L263" s="226">
        <f t="shared" si="92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/>
      <c r="T263" s="223"/>
      <c r="U263" s="223">
        <f t="shared" si="93"/>
        <v>22101</v>
      </c>
      <c r="V263" s="226">
        <f t="shared" si="86"/>
        <v>-7999460</v>
      </c>
      <c r="W263" s="226">
        <f t="shared" si="87"/>
        <v>-7977359</v>
      </c>
      <c r="X263" s="227"/>
      <c r="Y263" s="226">
        <f t="shared" si="88"/>
        <v>-7977359</v>
      </c>
    </row>
    <row r="264" spans="1:25" hidden="1" x14ac:dyDescent="0.25">
      <c r="B264" s="224" t="s">
        <v>40</v>
      </c>
      <c r="C264" s="225">
        <f t="shared" si="81"/>
        <v>0</v>
      </c>
      <c r="D264" s="225"/>
      <c r="E264" s="225">
        <f t="shared" si="82"/>
        <v>0</v>
      </c>
      <c r="F264" s="225">
        <v>171</v>
      </c>
      <c r="G264" s="223">
        <f t="shared" si="83"/>
        <v>0</v>
      </c>
      <c r="H264" s="225">
        <f t="shared" si="84"/>
        <v>0</v>
      </c>
      <c r="I264" s="225"/>
      <c r="J264" s="225">
        <f t="shared" si="85"/>
        <v>0</v>
      </c>
      <c r="K264" s="225">
        <f t="shared" si="91"/>
        <v>745</v>
      </c>
      <c r="L264" s="226">
        <f t="shared" si="92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/>
      <c r="T264" s="223"/>
      <c r="U264" s="223">
        <f t="shared" si="93"/>
        <v>22101</v>
      </c>
      <c r="V264" s="226">
        <f t="shared" si="86"/>
        <v>-7977359</v>
      </c>
      <c r="W264" s="226">
        <f t="shared" si="87"/>
        <v>-7955258</v>
      </c>
      <c r="X264" s="227"/>
      <c r="Y264" s="226">
        <f t="shared" si="88"/>
        <v>-7955258</v>
      </c>
    </row>
    <row r="265" spans="1:25" s="199" customFormat="1" hidden="1" x14ac:dyDescent="0.25">
      <c r="A265"/>
      <c r="B265" s="224" t="s">
        <v>41</v>
      </c>
      <c r="C265" s="225">
        <f t="shared" si="81"/>
        <v>0</v>
      </c>
      <c r="D265" s="225"/>
      <c r="E265" s="225">
        <f t="shared" si="82"/>
        <v>0</v>
      </c>
      <c r="F265" s="225">
        <v>171</v>
      </c>
      <c r="G265" s="223">
        <f t="shared" si="83"/>
        <v>0</v>
      </c>
      <c r="H265" s="225">
        <f t="shared" si="84"/>
        <v>0</v>
      </c>
      <c r="I265" s="225"/>
      <c r="J265" s="225">
        <f t="shared" si="85"/>
        <v>0</v>
      </c>
      <c r="K265" s="225">
        <f t="shared" si="91"/>
        <v>745</v>
      </c>
      <c r="L265" s="226">
        <f t="shared" si="92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/>
      <c r="T265" s="223"/>
      <c r="U265" s="223">
        <f t="shared" si="93"/>
        <v>22101</v>
      </c>
      <c r="V265" s="226">
        <f t="shared" si="86"/>
        <v>-7955258</v>
      </c>
      <c r="W265" s="226">
        <f t="shared" si="87"/>
        <v>-7933157</v>
      </c>
      <c r="X265" s="227"/>
      <c r="Y265" s="226">
        <f t="shared" si="88"/>
        <v>-7933157</v>
      </c>
    </row>
    <row r="266" spans="1:25" hidden="1" x14ac:dyDescent="0.25">
      <c r="B266" s="224" t="s">
        <v>42</v>
      </c>
      <c r="C266" s="225">
        <f t="shared" si="81"/>
        <v>0</v>
      </c>
      <c r="D266" s="225"/>
      <c r="E266" s="225">
        <f t="shared" si="82"/>
        <v>0</v>
      </c>
      <c r="F266" s="225">
        <v>171</v>
      </c>
      <c r="G266" s="223">
        <f t="shared" si="83"/>
        <v>0</v>
      </c>
      <c r="H266" s="225">
        <f t="shared" si="84"/>
        <v>0</v>
      </c>
      <c r="I266" s="225"/>
      <c r="J266" s="225">
        <f t="shared" si="85"/>
        <v>0</v>
      </c>
      <c r="K266" s="225">
        <f t="shared" si="91"/>
        <v>745</v>
      </c>
      <c r="L266" s="226">
        <f t="shared" si="92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/>
      <c r="T266" s="223"/>
      <c r="U266" s="223">
        <f t="shared" si="93"/>
        <v>22101</v>
      </c>
      <c r="V266" s="226">
        <f t="shared" si="86"/>
        <v>-7933157</v>
      </c>
      <c r="W266" s="226">
        <f t="shared" si="87"/>
        <v>-7911056</v>
      </c>
      <c r="X266" s="227"/>
      <c r="Y266" s="226">
        <f t="shared" si="88"/>
        <v>-7911056</v>
      </c>
    </row>
    <row r="267" spans="1:25" hidden="1" x14ac:dyDescent="0.25">
      <c r="B267" s="224" t="s">
        <v>43</v>
      </c>
      <c r="C267" s="225">
        <f t="shared" si="81"/>
        <v>0</v>
      </c>
      <c r="D267" s="225"/>
      <c r="E267" s="225">
        <f t="shared" si="82"/>
        <v>0</v>
      </c>
      <c r="F267" s="225">
        <v>171</v>
      </c>
      <c r="G267" s="223">
        <f t="shared" si="83"/>
        <v>0</v>
      </c>
      <c r="H267" s="225">
        <f t="shared" si="84"/>
        <v>0</v>
      </c>
      <c r="I267" s="225"/>
      <c r="J267" s="225">
        <f t="shared" si="85"/>
        <v>0</v>
      </c>
      <c r="K267" s="225">
        <f t="shared" si="91"/>
        <v>745</v>
      </c>
      <c r="L267" s="226">
        <f t="shared" si="92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/>
      <c r="T267" s="223"/>
      <c r="U267" s="223">
        <f t="shared" si="93"/>
        <v>22101</v>
      </c>
      <c r="V267" s="226">
        <f t="shared" si="86"/>
        <v>-7911056</v>
      </c>
      <c r="W267" s="226">
        <f t="shared" si="87"/>
        <v>-7888955</v>
      </c>
      <c r="X267" s="227"/>
      <c r="Y267" s="226">
        <f t="shared" si="88"/>
        <v>-7888955</v>
      </c>
    </row>
    <row r="268" spans="1:25" hidden="1" x14ac:dyDescent="0.25">
      <c r="B268" s="224" t="s">
        <v>44</v>
      </c>
      <c r="C268" s="225">
        <f t="shared" si="81"/>
        <v>0</v>
      </c>
      <c r="D268" s="225"/>
      <c r="E268" s="225">
        <f t="shared" si="82"/>
        <v>0</v>
      </c>
      <c r="F268" s="225">
        <v>171</v>
      </c>
      <c r="G268" s="223">
        <f t="shared" si="83"/>
        <v>0</v>
      </c>
      <c r="H268" s="225">
        <f t="shared" si="84"/>
        <v>0</v>
      </c>
      <c r="I268" s="225"/>
      <c r="J268" s="225">
        <f t="shared" si="85"/>
        <v>0</v>
      </c>
      <c r="K268" s="225">
        <f t="shared" si="91"/>
        <v>745</v>
      </c>
      <c r="L268" s="226">
        <f t="shared" si="92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/>
      <c r="T268" s="223"/>
      <c r="U268" s="223">
        <f t="shared" si="93"/>
        <v>22101</v>
      </c>
      <c r="V268" s="226">
        <f t="shared" si="86"/>
        <v>-7888955</v>
      </c>
      <c r="W268" s="226">
        <f t="shared" si="87"/>
        <v>-7866854</v>
      </c>
      <c r="X268" s="227"/>
      <c r="Y268" s="226">
        <f t="shared" si="88"/>
        <v>-7866854</v>
      </c>
    </row>
    <row r="269" spans="1:25" ht="15.75" hidden="1" thickBot="1" x14ac:dyDescent="0.3">
      <c r="B269" s="224" t="s">
        <v>45</v>
      </c>
      <c r="C269" s="225">
        <f t="shared" si="81"/>
        <v>0</v>
      </c>
      <c r="D269" s="225"/>
      <c r="E269" s="225">
        <f t="shared" si="82"/>
        <v>0</v>
      </c>
      <c r="F269" s="225">
        <v>171</v>
      </c>
      <c r="G269" s="223">
        <f t="shared" si="83"/>
        <v>0</v>
      </c>
      <c r="H269" s="225">
        <f t="shared" si="84"/>
        <v>0</v>
      </c>
      <c r="I269" s="225"/>
      <c r="J269" s="225">
        <f t="shared" si="85"/>
        <v>0</v>
      </c>
      <c r="K269" s="225">
        <f t="shared" si="91"/>
        <v>745</v>
      </c>
      <c r="L269" s="226">
        <f t="shared" si="92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/>
      <c r="T269" s="223"/>
      <c r="U269" s="223">
        <f t="shared" si="93"/>
        <v>22101</v>
      </c>
      <c r="V269" s="226">
        <f t="shared" si="86"/>
        <v>-7866854</v>
      </c>
      <c r="W269" s="226">
        <f t="shared" si="87"/>
        <v>-7844753</v>
      </c>
      <c r="X269" s="227"/>
      <c r="Y269" s="226">
        <f t="shared" si="88"/>
        <v>-7844753</v>
      </c>
    </row>
    <row r="270" spans="1:25" ht="15.75" hidden="1" thickBot="1" x14ac:dyDescent="0.3">
      <c r="B270" s="195" t="s">
        <v>46</v>
      </c>
      <c r="C270" s="175">
        <f t="shared" si="81"/>
        <v>0</v>
      </c>
      <c r="D270" s="175"/>
      <c r="E270" s="175">
        <f t="shared" si="82"/>
        <v>0</v>
      </c>
      <c r="F270" s="175">
        <f>F269</f>
        <v>171</v>
      </c>
      <c r="G270" s="177">
        <f t="shared" si="83"/>
        <v>0</v>
      </c>
      <c r="H270" s="175">
        <f t="shared" si="84"/>
        <v>0</v>
      </c>
      <c r="I270" s="175"/>
      <c r="J270" s="175">
        <f t="shared" si="85"/>
        <v>0</v>
      </c>
      <c r="K270" s="225">
        <f t="shared" si="91"/>
        <v>745</v>
      </c>
      <c r="L270" s="226">
        <f t="shared" si="92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/>
      <c r="T270" s="177"/>
      <c r="U270" s="177">
        <f t="shared" si="93"/>
        <v>22101</v>
      </c>
      <c r="V270" s="176">
        <f t="shared" si="86"/>
        <v>-7844753</v>
      </c>
      <c r="W270" s="176">
        <f t="shared" si="87"/>
        <v>-7822652</v>
      </c>
      <c r="X270" s="177"/>
      <c r="Y270" s="176">
        <f t="shared" si="88"/>
        <v>-7822652</v>
      </c>
    </row>
    <row r="273" spans="8:10" ht="15.75" thickBot="1" x14ac:dyDescent="0.3"/>
    <row r="274" spans="8:10" ht="15.75" thickBot="1" x14ac:dyDescent="0.3">
      <c r="H274" s="262" t="s">
        <v>166</v>
      </c>
      <c r="I274" s="263"/>
      <c r="J274" s="264"/>
    </row>
    <row r="275" spans="8:10" x14ac:dyDescent="0.25">
      <c r="H275" s="204" t="s">
        <v>109</v>
      </c>
      <c r="I275" s="205"/>
      <c r="J275" s="153">
        <v>717</v>
      </c>
    </row>
    <row r="276" spans="8:10" ht="15.75" thickBot="1" x14ac:dyDescent="0.3">
      <c r="H276" s="206" t="s">
        <v>110</v>
      </c>
      <c r="I276" s="207"/>
      <c r="J276" s="154">
        <v>4910</v>
      </c>
    </row>
    <row r="277" spans="8:10" ht="15.75" thickBot="1" x14ac:dyDescent="0.3">
      <c r="H277" s="260" t="s">
        <v>157</v>
      </c>
      <c r="I277" s="265"/>
      <c r="J277" s="261"/>
    </row>
    <row r="278" spans="8:10" ht="15.75" thickBot="1" x14ac:dyDescent="0.3">
      <c r="H278" s="260" t="s">
        <v>111</v>
      </c>
      <c r="I278" s="261"/>
      <c r="J278" s="155" t="s">
        <v>112</v>
      </c>
    </row>
    <row r="279" spans="8:10" x14ac:dyDescent="0.25">
      <c r="H279" s="208">
        <v>1</v>
      </c>
      <c r="I279" s="157">
        <v>40</v>
      </c>
      <c r="J279" s="158">
        <v>717</v>
      </c>
    </row>
    <row r="280" spans="8:10" x14ac:dyDescent="0.25">
      <c r="H280" s="209">
        <v>41</v>
      </c>
      <c r="I280" s="160">
        <v>80</v>
      </c>
      <c r="J280" s="161">
        <v>948</v>
      </c>
    </row>
    <row r="281" spans="8:10" x14ac:dyDescent="0.25">
      <c r="H281" s="210">
        <v>81</v>
      </c>
      <c r="I281" s="163">
        <v>100</v>
      </c>
      <c r="J281" s="161">
        <v>1641</v>
      </c>
    </row>
    <row r="282" spans="8:10" ht="15.75" thickBot="1" x14ac:dyDescent="0.3">
      <c r="H282" s="211">
        <v>101</v>
      </c>
      <c r="I282" s="165" t="s">
        <v>113</v>
      </c>
      <c r="J282" s="166">
        <v>3024</v>
      </c>
    </row>
    <row r="283" spans="8:10" ht="15.75" thickBot="1" x14ac:dyDescent="0.3">
      <c r="H283" s="167"/>
      <c r="I283" s="168"/>
      <c r="J283" s="169"/>
    </row>
  </sheetData>
  <mergeCells count="10">
    <mergeCell ref="B1:C1"/>
    <mergeCell ref="D1:F1"/>
    <mergeCell ref="B2:C2"/>
    <mergeCell ref="D2:F2"/>
    <mergeCell ref="B3:C3"/>
    <mergeCell ref="AA5:AA6"/>
    <mergeCell ref="S4:W4"/>
    <mergeCell ref="H274:J274"/>
    <mergeCell ref="H277:J277"/>
    <mergeCell ref="H278:I278"/>
  </mergeCells>
  <phoneticPr fontId="17" type="noConversion"/>
  <conditionalFormatting sqref="Y7:Y95 Y97:Y222">
    <cfRule type="cellIs" dxfId="449" priority="34" stopIfTrue="1" operator="lessThan">
      <formula>-0.999999</formula>
    </cfRule>
    <cfRule type="cellIs" dxfId="448" priority="35" stopIfTrue="1" operator="greaterThan">
      <formula>0.9999999</formula>
    </cfRule>
  </conditionalFormatting>
  <conditionalFormatting sqref="J7:J222">
    <cfRule type="cellIs" dxfId="447" priority="33" operator="greaterThan">
      <formula>100</formula>
    </cfRule>
  </conditionalFormatting>
  <conditionalFormatting sqref="X7:X192">
    <cfRule type="cellIs" dxfId="446" priority="32" operator="lessThan">
      <formula>1</formula>
    </cfRule>
  </conditionalFormatting>
  <conditionalFormatting sqref="X201">
    <cfRule type="cellIs" dxfId="445" priority="31" operator="lessThan">
      <formula>1</formula>
    </cfRule>
  </conditionalFormatting>
  <conditionalFormatting sqref="X212">
    <cfRule type="cellIs" dxfId="444" priority="30" operator="lessThan">
      <formula>1</formula>
    </cfRule>
  </conditionalFormatting>
  <conditionalFormatting sqref="X220">
    <cfRule type="cellIs" dxfId="443" priority="29" operator="lessThan">
      <formula>1</formula>
    </cfRule>
  </conditionalFormatting>
  <conditionalFormatting sqref="J223:J258">
    <cfRule type="cellIs" dxfId="442" priority="28" operator="greaterThan">
      <formula>100</formula>
    </cfRule>
  </conditionalFormatting>
  <conditionalFormatting sqref="Y228">
    <cfRule type="cellIs" dxfId="441" priority="26" stopIfTrue="1" operator="lessThan">
      <formula>-0.999999</formula>
    </cfRule>
    <cfRule type="cellIs" dxfId="440" priority="27" stopIfTrue="1" operator="greaterThan">
      <formula>0.9999999</formula>
    </cfRule>
  </conditionalFormatting>
  <conditionalFormatting sqref="X228">
    <cfRule type="cellIs" dxfId="439" priority="25" operator="lessThan">
      <formula>1</formula>
    </cfRule>
  </conditionalFormatting>
  <conditionalFormatting sqref="Y237">
    <cfRule type="cellIs" dxfId="438" priority="23" stopIfTrue="1" operator="lessThan">
      <formula>-0.999999</formula>
    </cfRule>
    <cfRule type="cellIs" dxfId="437" priority="24" stopIfTrue="1" operator="greaterThan">
      <formula>0.9999999</formula>
    </cfRule>
  </conditionalFormatting>
  <conditionalFormatting sqref="X237">
    <cfRule type="cellIs" dxfId="436" priority="22" operator="lessThan">
      <formula>1</formula>
    </cfRule>
  </conditionalFormatting>
  <conditionalFormatting sqref="Y245">
    <cfRule type="cellIs" dxfId="435" priority="20" stopIfTrue="1" operator="lessThan">
      <formula>-0.999999</formula>
    </cfRule>
    <cfRule type="cellIs" dxfId="434" priority="21" stopIfTrue="1" operator="greaterThan">
      <formula>0.9999999</formula>
    </cfRule>
  </conditionalFormatting>
  <conditionalFormatting sqref="X245">
    <cfRule type="cellIs" dxfId="433" priority="19" operator="lessThan">
      <formula>1</formula>
    </cfRule>
  </conditionalFormatting>
  <conditionalFormatting sqref="Y250">
    <cfRule type="cellIs" dxfId="432" priority="17" stopIfTrue="1" operator="lessThan">
      <formula>-0.999999</formula>
    </cfRule>
    <cfRule type="cellIs" dxfId="431" priority="18" stopIfTrue="1" operator="greaterThan">
      <formula>0.9999999</formula>
    </cfRule>
  </conditionalFormatting>
  <conditionalFormatting sqref="X250">
    <cfRule type="cellIs" dxfId="430" priority="16" operator="lessThan">
      <formula>1</formula>
    </cfRule>
  </conditionalFormatting>
  <conditionalFormatting sqref="J259:J270">
    <cfRule type="cellIs" dxfId="429" priority="15" operator="greaterThan">
      <formula>100</formula>
    </cfRule>
  </conditionalFormatting>
  <conditionalFormatting sqref="Y259:Y263">
    <cfRule type="cellIs" dxfId="428" priority="13" stopIfTrue="1" operator="lessThan">
      <formula>-0.999999</formula>
    </cfRule>
    <cfRule type="cellIs" dxfId="427" priority="14" stopIfTrue="1" operator="greaterThan">
      <formula>0.9999999</formula>
    </cfRule>
  </conditionalFormatting>
  <conditionalFormatting sqref="X259:X269">
    <cfRule type="cellIs" dxfId="426" priority="12" operator="lessThan">
      <formula>1</formula>
    </cfRule>
  </conditionalFormatting>
  <conditionalFormatting sqref="X259:X269">
    <cfRule type="cellIs" dxfId="425" priority="11" operator="lessThan">
      <formula>1</formula>
    </cfRule>
  </conditionalFormatting>
  <conditionalFormatting sqref="Y264">
    <cfRule type="cellIs" dxfId="424" priority="9" stopIfTrue="1" operator="lessThan">
      <formula>-0.999999</formula>
    </cfRule>
    <cfRule type="cellIs" dxfId="423" priority="10" stopIfTrue="1" operator="greaterThan">
      <formula>0.9999999</formula>
    </cfRule>
  </conditionalFormatting>
  <conditionalFormatting sqref="Y265">
    <cfRule type="cellIs" dxfId="422" priority="7" stopIfTrue="1" operator="lessThan">
      <formula>-0.999999</formula>
    </cfRule>
    <cfRule type="cellIs" dxfId="421" priority="8" stopIfTrue="1" operator="greaterThan">
      <formula>0.9999999</formula>
    </cfRule>
  </conditionalFormatting>
  <conditionalFormatting sqref="Y266">
    <cfRule type="cellIs" dxfId="420" priority="5" stopIfTrue="1" operator="lessThan">
      <formula>-0.999999</formula>
    </cfRule>
    <cfRule type="cellIs" dxfId="419" priority="6" stopIfTrue="1" operator="greaterThan">
      <formula>0.9999999</formula>
    </cfRule>
  </conditionalFormatting>
  <conditionalFormatting sqref="Y267:Y269">
    <cfRule type="cellIs" dxfId="418" priority="3" stopIfTrue="1" operator="lessThan">
      <formula>-0.999999</formula>
    </cfRule>
    <cfRule type="cellIs" dxfId="417" priority="4" stopIfTrue="1" operator="greaterThan">
      <formula>0.9999999</formula>
    </cfRule>
  </conditionalFormatting>
  <conditionalFormatting sqref="Y258">
    <cfRule type="cellIs" dxfId="416" priority="1" stopIfTrue="1" operator="lessThan">
      <formula>-0.999999</formula>
    </cfRule>
    <cfRule type="cellIs" dxfId="415" priority="2" stopIfTrue="1" operator="greaterThan">
      <formula>0.9999999</formula>
    </cfRule>
  </conditionalFormatting>
  <pageMargins left="0.7" right="0.7" top="0.75" bottom="0.75" header="0.3" footer="0.3"/>
  <pageSetup orientation="portrait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45"/>
  <dimension ref="A1:AA283"/>
  <sheetViews>
    <sheetView workbookViewId="0">
      <selection activeCell="J259" sqref="J259"/>
    </sheetView>
  </sheetViews>
  <sheetFormatPr baseColWidth="10" defaultRowHeight="15" x14ac:dyDescent="0.25"/>
  <cols>
    <col min="2" max="2" width="12.5703125" customWidth="1"/>
    <col min="3" max="3" width="8.28515625" bestFit="1" customWidth="1"/>
    <col min="4" max="4" width="8.5703125" customWidth="1"/>
    <col min="5" max="5" width="9.28515625" customWidth="1"/>
    <col min="6" max="6" width="6.7109375" bestFit="1" customWidth="1"/>
    <col min="7" max="7" width="9.28515625" bestFit="1" customWidth="1"/>
    <col min="8" max="9" width="11" customWidth="1"/>
    <col min="10" max="10" width="10.140625" customWidth="1"/>
    <col min="11" max="11" width="6.7109375" bestFit="1" customWidth="1"/>
    <col min="12" max="12" width="10" customWidth="1"/>
    <col min="13" max="13" width="13.7109375" customWidth="1"/>
    <col min="14" max="14" width="10.85546875" bestFit="1" customWidth="1"/>
    <col min="15" max="17" width="12" customWidth="1"/>
    <col min="18" max="18" width="5.7109375" hidden="1" customWidth="1"/>
    <col min="19" max="19" width="11.42578125" customWidth="1"/>
    <col min="20" max="20" width="10.140625" customWidth="1"/>
    <col min="21" max="21" width="12" bestFit="1" customWidth="1"/>
    <col min="22" max="22" width="10.28515625" bestFit="1" customWidth="1"/>
    <col min="23" max="23" width="11.140625" bestFit="1" customWidth="1"/>
    <col min="24" max="26" width="13.42578125" customWidth="1"/>
  </cols>
  <sheetData>
    <row r="1" spans="1:27" x14ac:dyDescent="0.25">
      <c r="B1" s="266" t="s">
        <v>0</v>
      </c>
      <c r="C1" s="266"/>
      <c r="D1" s="267">
        <v>27</v>
      </c>
      <c r="E1" s="267"/>
      <c r="F1" s="267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51</v>
      </c>
      <c r="E2" s="268"/>
      <c r="F2" s="268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145</v>
      </c>
      <c r="B3" s="269" t="s">
        <v>2</v>
      </c>
      <c r="C3" s="269"/>
      <c r="D3" s="146" t="s">
        <v>101</v>
      </c>
      <c r="E3" s="143"/>
      <c r="F3" s="143"/>
      <c r="P3" s="1"/>
      <c r="Q3" s="1"/>
      <c r="R3" s="1"/>
      <c r="S3" s="1"/>
      <c r="T3" s="1"/>
      <c r="U3" s="1"/>
      <c r="V3" s="1"/>
      <c r="W3" s="1"/>
    </row>
    <row r="4" spans="1:27" ht="19.5" customHeight="1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106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7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5.75" hidden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f t="shared" si="6"/>
        <v>0</v>
      </c>
      <c r="V96" s="21">
        <f t="shared" si="9"/>
        <v>0</v>
      </c>
      <c r="W96" s="21">
        <f t="shared" si="7"/>
        <v>0</v>
      </c>
      <c r="X96" s="20">
        <v>0</v>
      </c>
      <c r="Y96" s="21">
        <f t="shared" si="8"/>
        <v>0</v>
      </c>
      <c r="AA96">
        <f t="shared" si="10"/>
        <v>0</v>
      </c>
    </row>
    <row r="97" spans="1:27" ht="28.5" hidden="1" customHeight="1" thickBot="1" x14ac:dyDescent="0.3">
      <c r="A97" s="18"/>
      <c r="B97" s="19" t="s">
        <v>41</v>
      </c>
      <c r="C97" s="20">
        <v>0</v>
      </c>
      <c r="D97" s="20">
        <v>0</v>
      </c>
      <c r="E97" s="20">
        <v>0</v>
      </c>
      <c r="F97" s="20">
        <v>0</v>
      </c>
      <c r="G97" s="20">
        <v>0</v>
      </c>
      <c r="H97" s="20">
        <v>0</v>
      </c>
      <c r="I97" s="20">
        <v>0</v>
      </c>
      <c r="J97" s="20">
        <v>0</v>
      </c>
      <c r="K97" s="20">
        <v>0</v>
      </c>
      <c r="L97" s="20">
        <v>0</v>
      </c>
      <c r="M97" s="20"/>
      <c r="N97" s="20"/>
      <c r="O97" s="21"/>
      <c r="P97" s="21"/>
      <c r="Q97" s="20">
        <v>0</v>
      </c>
      <c r="R97" s="20"/>
      <c r="S97" s="20"/>
      <c r="T97" s="20"/>
      <c r="U97" s="20">
        <f t="shared" si="6"/>
        <v>0</v>
      </c>
      <c r="V97" s="21"/>
      <c r="W97" s="21">
        <f t="shared" si="7"/>
        <v>0</v>
      </c>
      <c r="X97" s="20"/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>
        <v>0</v>
      </c>
      <c r="D98" s="20">
        <v>0</v>
      </c>
      <c r="E98" s="20">
        <v>0</v>
      </c>
      <c r="F98" s="20">
        <v>0</v>
      </c>
      <c r="G98" s="20">
        <v>0</v>
      </c>
      <c r="H98" s="20">
        <v>0</v>
      </c>
      <c r="I98" s="20">
        <v>0</v>
      </c>
      <c r="J98" s="20">
        <v>0</v>
      </c>
      <c r="K98" s="20">
        <v>0</v>
      </c>
      <c r="L98" s="20">
        <v>0</v>
      </c>
      <c r="M98" s="20"/>
      <c r="N98" s="20"/>
      <c r="O98" s="21"/>
      <c r="P98" s="21"/>
      <c r="Q98" s="20">
        <v>0</v>
      </c>
      <c r="R98" s="20"/>
      <c r="S98" s="20"/>
      <c r="T98" s="20"/>
      <c r="U98" s="20">
        <f t="shared" ref="U98:U129" si="11">G98+L98+M98+R98+S98+N98+Q98+T98</f>
        <v>0</v>
      </c>
      <c r="V98" s="21">
        <f t="shared" si="9"/>
        <v>0</v>
      </c>
      <c r="W98" s="21">
        <f t="shared" si="7"/>
        <v>0</v>
      </c>
      <c r="X98" s="20"/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0</v>
      </c>
      <c r="E99" s="20">
        <v>0</v>
      </c>
      <c r="F99" s="20">
        <v>0</v>
      </c>
      <c r="G99" s="20">
        <v>0</v>
      </c>
      <c r="H99" s="20">
        <v>0</v>
      </c>
      <c r="I99" s="20">
        <v>0</v>
      </c>
      <c r="J99" s="20">
        <v>0</v>
      </c>
      <c r="K99" s="20">
        <v>0</v>
      </c>
      <c r="L99" s="20">
        <v>0</v>
      </c>
      <c r="M99" s="20"/>
      <c r="N99" s="20"/>
      <c r="O99" s="21"/>
      <c r="P99" s="21"/>
      <c r="Q99" s="20">
        <v>0</v>
      </c>
      <c r="R99" s="20"/>
      <c r="S99" s="20"/>
      <c r="T99" s="20"/>
      <c r="U99" s="20">
        <f t="shared" si="11"/>
        <v>0</v>
      </c>
      <c r="V99" s="21">
        <f t="shared" si="9"/>
        <v>0</v>
      </c>
      <c r="W99" s="21">
        <f t="shared" si="7"/>
        <v>0</v>
      </c>
      <c r="X99" s="20"/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0</v>
      </c>
      <c r="D100" s="20">
        <v>0</v>
      </c>
      <c r="E100" s="20">
        <v>0</v>
      </c>
      <c r="F100" s="20">
        <v>0</v>
      </c>
      <c r="G100" s="20">
        <v>0</v>
      </c>
      <c r="H100" s="20">
        <v>0</v>
      </c>
      <c r="I100" s="20">
        <v>0</v>
      </c>
      <c r="J100" s="20">
        <v>0</v>
      </c>
      <c r="K100" s="20">
        <v>0</v>
      </c>
      <c r="L100" s="20">
        <v>0</v>
      </c>
      <c r="M100" s="20"/>
      <c r="N100" s="20"/>
      <c r="O100" s="21"/>
      <c r="P100" s="21"/>
      <c r="Q100" s="20">
        <v>0</v>
      </c>
      <c r="R100" s="20"/>
      <c r="S100" s="20"/>
      <c r="T100" s="20"/>
      <c r="U100" s="20">
        <f t="shared" si="11"/>
        <v>0</v>
      </c>
      <c r="V100" s="21">
        <f t="shared" si="9"/>
        <v>0</v>
      </c>
      <c r="W100" s="21">
        <f t="shared" si="7"/>
        <v>0</v>
      </c>
      <c r="X100" s="20"/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0</v>
      </c>
      <c r="D101" s="20">
        <v>0</v>
      </c>
      <c r="E101" s="20">
        <v>0</v>
      </c>
      <c r="F101" s="20">
        <v>0</v>
      </c>
      <c r="G101" s="20">
        <v>0</v>
      </c>
      <c r="H101" s="20">
        <v>0</v>
      </c>
      <c r="I101" s="20">
        <v>0</v>
      </c>
      <c r="J101" s="20">
        <v>0</v>
      </c>
      <c r="K101" s="20">
        <v>0</v>
      </c>
      <c r="L101" s="20">
        <v>0</v>
      </c>
      <c r="M101" s="20"/>
      <c r="N101" s="20"/>
      <c r="O101" s="21"/>
      <c r="P101" s="21"/>
      <c r="Q101" s="20">
        <v>0</v>
      </c>
      <c r="R101" s="20"/>
      <c r="S101" s="20"/>
      <c r="T101" s="20"/>
      <c r="U101" s="20">
        <f t="shared" si="11"/>
        <v>0</v>
      </c>
      <c r="V101" s="21">
        <f t="shared" si="9"/>
        <v>0</v>
      </c>
      <c r="W101" s="21">
        <f t="shared" si="7"/>
        <v>0</v>
      </c>
      <c r="X101" s="20"/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>
        <v>0</v>
      </c>
      <c r="D102" s="20">
        <v>0</v>
      </c>
      <c r="E102" s="20">
        <v>0</v>
      </c>
      <c r="F102" s="20">
        <v>0</v>
      </c>
      <c r="G102" s="20">
        <v>0</v>
      </c>
      <c r="H102" s="20">
        <v>0</v>
      </c>
      <c r="I102" s="20">
        <v>0</v>
      </c>
      <c r="J102" s="20">
        <v>0</v>
      </c>
      <c r="K102" s="20">
        <v>0</v>
      </c>
      <c r="L102" s="20">
        <v>0</v>
      </c>
      <c r="M102" s="20"/>
      <c r="N102" s="20"/>
      <c r="O102" s="21"/>
      <c r="P102" s="21"/>
      <c r="Q102" s="20">
        <v>0</v>
      </c>
      <c r="R102" s="20"/>
      <c r="S102" s="20"/>
      <c r="T102" s="20"/>
      <c r="U102" s="20">
        <f t="shared" si="11"/>
        <v>0</v>
      </c>
      <c r="V102" s="21">
        <f t="shared" si="9"/>
        <v>0</v>
      </c>
      <c r="W102" s="21">
        <f t="shared" si="7"/>
        <v>0</v>
      </c>
      <c r="X102" s="20"/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0</v>
      </c>
      <c r="D103" s="20">
        <v>0</v>
      </c>
      <c r="E103" s="20">
        <v>0</v>
      </c>
      <c r="F103" s="20">
        <v>0</v>
      </c>
      <c r="G103" s="20">
        <v>0</v>
      </c>
      <c r="H103" s="20">
        <v>0</v>
      </c>
      <c r="I103" s="20">
        <v>0</v>
      </c>
      <c r="J103" s="20">
        <v>0</v>
      </c>
      <c r="K103" s="20">
        <v>0</v>
      </c>
      <c r="L103" s="20">
        <v>0</v>
      </c>
      <c r="M103" s="20"/>
      <c r="N103" s="20"/>
      <c r="O103" s="21"/>
      <c r="P103" s="21"/>
      <c r="Q103" s="20">
        <v>0</v>
      </c>
      <c r="R103" s="20"/>
      <c r="S103" s="20"/>
      <c r="T103" s="20"/>
      <c r="U103" s="20">
        <f t="shared" si="11"/>
        <v>0</v>
      </c>
      <c r="V103" s="21">
        <f t="shared" si="9"/>
        <v>0</v>
      </c>
      <c r="W103" s="21">
        <f t="shared" si="7"/>
        <v>0</v>
      </c>
      <c r="X103" s="20"/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0</v>
      </c>
      <c r="D104" s="20">
        <v>0</v>
      </c>
      <c r="E104" s="20">
        <v>0</v>
      </c>
      <c r="F104" s="20">
        <v>0</v>
      </c>
      <c r="G104" s="20">
        <v>0</v>
      </c>
      <c r="H104" s="20">
        <v>0</v>
      </c>
      <c r="I104" s="20">
        <v>0</v>
      </c>
      <c r="J104" s="20">
        <v>0</v>
      </c>
      <c r="K104" s="20">
        <v>0</v>
      </c>
      <c r="L104" s="20">
        <v>0</v>
      </c>
      <c r="M104" s="20"/>
      <c r="N104" s="20"/>
      <c r="O104" s="21"/>
      <c r="P104" s="21"/>
      <c r="Q104" s="20">
        <v>0</v>
      </c>
      <c r="R104" s="20"/>
      <c r="S104" s="20"/>
      <c r="T104" s="20"/>
      <c r="U104" s="20">
        <f t="shared" si="11"/>
        <v>0</v>
      </c>
      <c r="V104" s="21">
        <f t="shared" si="9"/>
        <v>0</v>
      </c>
      <c r="W104" s="21">
        <f t="shared" si="7"/>
        <v>0</v>
      </c>
      <c r="X104" s="20"/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0</v>
      </c>
      <c r="D105" s="20">
        <v>0</v>
      </c>
      <c r="E105" s="20">
        <v>0</v>
      </c>
      <c r="F105" s="20">
        <v>0</v>
      </c>
      <c r="G105" s="20">
        <v>0</v>
      </c>
      <c r="H105" s="20">
        <v>0</v>
      </c>
      <c r="I105" s="20">
        <v>0</v>
      </c>
      <c r="J105" s="20">
        <v>0</v>
      </c>
      <c r="K105" s="20">
        <v>0</v>
      </c>
      <c r="L105" s="20">
        <v>0</v>
      </c>
      <c r="M105" s="20"/>
      <c r="N105" s="20"/>
      <c r="O105" s="21"/>
      <c r="P105" s="21"/>
      <c r="Q105" s="20">
        <v>0</v>
      </c>
      <c r="R105" s="20"/>
      <c r="S105" s="20"/>
      <c r="T105" s="20"/>
      <c r="U105" s="20">
        <f t="shared" si="11"/>
        <v>0</v>
      </c>
      <c r="V105" s="21">
        <f t="shared" si="9"/>
        <v>0</v>
      </c>
      <c r="W105" s="21">
        <f t="shared" si="7"/>
        <v>0</v>
      </c>
      <c r="X105" s="20"/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0</v>
      </c>
      <c r="D106" s="20">
        <v>0</v>
      </c>
      <c r="E106" s="20">
        <v>0</v>
      </c>
      <c r="F106" s="20">
        <v>0</v>
      </c>
      <c r="G106" s="20">
        <v>0</v>
      </c>
      <c r="H106" s="20">
        <v>0</v>
      </c>
      <c r="I106" s="20">
        <v>0</v>
      </c>
      <c r="J106" s="20">
        <v>0</v>
      </c>
      <c r="K106" s="20">
        <v>0</v>
      </c>
      <c r="L106" s="20">
        <v>0</v>
      </c>
      <c r="M106" s="20"/>
      <c r="N106" s="20"/>
      <c r="O106" s="21"/>
      <c r="P106" s="21"/>
      <c r="Q106" s="20">
        <v>0</v>
      </c>
      <c r="R106" s="20"/>
      <c r="S106" s="20"/>
      <c r="T106" s="20"/>
      <c r="U106" s="20">
        <f t="shared" si="11"/>
        <v>0</v>
      </c>
      <c r="V106" s="21">
        <f t="shared" si="9"/>
        <v>0</v>
      </c>
      <c r="W106" s="21">
        <f t="shared" si="7"/>
        <v>0</v>
      </c>
      <c r="X106" s="20"/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>
        <v>0</v>
      </c>
      <c r="D107" s="20">
        <v>0</v>
      </c>
      <c r="E107" s="20">
        <v>0</v>
      </c>
      <c r="F107" s="20">
        <v>0</v>
      </c>
      <c r="G107" s="20">
        <v>0</v>
      </c>
      <c r="H107" s="20">
        <v>0</v>
      </c>
      <c r="I107" s="20">
        <v>0</v>
      </c>
      <c r="J107" s="20">
        <v>0</v>
      </c>
      <c r="K107" s="20">
        <v>0</v>
      </c>
      <c r="L107" s="20">
        <v>0</v>
      </c>
      <c r="M107" s="20"/>
      <c r="N107" s="20"/>
      <c r="O107" s="21"/>
      <c r="P107" s="21"/>
      <c r="Q107" s="20">
        <v>0</v>
      </c>
      <c r="R107" s="20"/>
      <c r="S107" s="20"/>
      <c r="T107" s="20"/>
      <c r="U107" s="20">
        <f t="shared" si="11"/>
        <v>0</v>
      </c>
      <c r="V107" s="21">
        <f t="shared" si="9"/>
        <v>0</v>
      </c>
      <c r="W107" s="21">
        <f t="shared" si="7"/>
        <v>0</v>
      </c>
      <c r="X107" s="20"/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0</v>
      </c>
      <c r="D108" s="20">
        <v>0</v>
      </c>
      <c r="E108" s="20">
        <v>0</v>
      </c>
      <c r="F108" s="20">
        <v>0</v>
      </c>
      <c r="G108" s="20">
        <v>0</v>
      </c>
      <c r="H108" s="20">
        <v>0</v>
      </c>
      <c r="I108" s="20">
        <v>0</v>
      </c>
      <c r="J108" s="20">
        <v>0</v>
      </c>
      <c r="K108" s="20">
        <v>0</v>
      </c>
      <c r="L108" s="20">
        <v>0</v>
      </c>
      <c r="M108" s="20"/>
      <c r="N108" s="20"/>
      <c r="O108" s="21"/>
      <c r="P108" s="21"/>
      <c r="Q108" s="20">
        <v>0</v>
      </c>
      <c r="R108" s="20"/>
      <c r="S108" s="20"/>
      <c r="T108" s="20"/>
      <c r="U108" s="20">
        <f t="shared" si="11"/>
        <v>0</v>
      </c>
      <c r="V108" s="21">
        <f t="shared" si="9"/>
        <v>0</v>
      </c>
      <c r="W108" s="21">
        <f t="shared" si="7"/>
        <v>0</v>
      </c>
      <c r="X108" s="20"/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0</v>
      </c>
      <c r="D109" s="20">
        <v>0</v>
      </c>
      <c r="E109" s="20">
        <v>0</v>
      </c>
      <c r="F109" s="20">
        <v>0</v>
      </c>
      <c r="G109" s="20">
        <v>0</v>
      </c>
      <c r="H109" s="20">
        <v>0</v>
      </c>
      <c r="I109" s="20">
        <v>0</v>
      </c>
      <c r="J109" s="20">
        <v>0</v>
      </c>
      <c r="K109" s="20">
        <v>0</v>
      </c>
      <c r="L109" s="20">
        <v>0</v>
      </c>
      <c r="M109" s="20"/>
      <c r="N109" s="20">
        <v>0</v>
      </c>
      <c r="O109" s="21"/>
      <c r="P109" s="21"/>
      <c r="Q109" s="20">
        <v>0</v>
      </c>
      <c r="R109" s="20">
        <v>0</v>
      </c>
      <c r="S109" s="20">
        <v>0</v>
      </c>
      <c r="T109" s="20"/>
      <c r="U109" s="20">
        <f t="shared" si="11"/>
        <v>0</v>
      </c>
      <c r="V109" s="21">
        <f t="shared" si="9"/>
        <v>0</v>
      </c>
      <c r="W109" s="21">
        <f t="shared" si="7"/>
        <v>0</v>
      </c>
      <c r="X109" s="20">
        <v>0</v>
      </c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0</v>
      </c>
      <c r="D110" s="20">
        <v>0</v>
      </c>
      <c r="E110" s="20">
        <v>0</v>
      </c>
      <c r="F110" s="20">
        <v>0</v>
      </c>
      <c r="G110" s="20">
        <v>0</v>
      </c>
      <c r="H110" s="20">
        <v>0</v>
      </c>
      <c r="I110" s="20">
        <v>0</v>
      </c>
      <c r="J110" s="20">
        <v>0</v>
      </c>
      <c r="K110" s="20">
        <v>0</v>
      </c>
      <c r="L110" s="20">
        <v>0</v>
      </c>
      <c r="M110" s="20"/>
      <c r="N110" s="20"/>
      <c r="O110" s="21"/>
      <c r="P110" s="21"/>
      <c r="Q110" s="20">
        <v>0</v>
      </c>
      <c r="R110" s="20">
        <v>0</v>
      </c>
      <c r="S110" s="20">
        <v>0</v>
      </c>
      <c r="T110" s="20"/>
      <c r="U110" s="20">
        <f t="shared" si="11"/>
        <v>0</v>
      </c>
      <c r="V110" s="21">
        <f t="shared" si="9"/>
        <v>0</v>
      </c>
      <c r="W110" s="21">
        <f t="shared" si="7"/>
        <v>0</v>
      </c>
      <c r="X110" s="20">
        <v>0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0</v>
      </c>
      <c r="D111" s="20">
        <v>0</v>
      </c>
      <c r="E111" s="20">
        <v>0</v>
      </c>
      <c r="F111" s="20">
        <v>0</v>
      </c>
      <c r="G111" s="20">
        <v>0</v>
      </c>
      <c r="H111" s="20">
        <v>0</v>
      </c>
      <c r="I111" s="20">
        <v>0</v>
      </c>
      <c r="J111" s="20">
        <v>0</v>
      </c>
      <c r="K111" s="20">
        <v>0</v>
      </c>
      <c r="L111" s="20">
        <v>0</v>
      </c>
      <c r="M111" s="20"/>
      <c r="N111" s="20"/>
      <c r="O111" s="21"/>
      <c r="P111" s="21"/>
      <c r="Q111" s="20">
        <v>0</v>
      </c>
      <c r="R111" s="20">
        <v>0</v>
      </c>
      <c r="S111" s="20">
        <v>0</v>
      </c>
      <c r="T111" s="20"/>
      <c r="U111" s="20">
        <f t="shared" si="11"/>
        <v>0</v>
      </c>
      <c r="V111" s="21">
        <f t="shared" si="9"/>
        <v>0</v>
      </c>
      <c r="W111" s="21">
        <f t="shared" si="7"/>
        <v>0</v>
      </c>
      <c r="X111" s="20">
        <v>0</v>
      </c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0</v>
      </c>
      <c r="D112" s="20">
        <v>0</v>
      </c>
      <c r="E112" s="20">
        <v>0</v>
      </c>
      <c r="F112" s="20">
        <v>0</v>
      </c>
      <c r="G112" s="20">
        <v>0</v>
      </c>
      <c r="H112" s="20">
        <v>0</v>
      </c>
      <c r="I112" s="20">
        <v>0</v>
      </c>
      <c r="J112" s="20">
        <v>0</v>
      </c>
      <c r="K112" s="20">
        <v>0</v>
      </c>
      <c r="L112" s="20">
        <v>0</v>
      </c>
      <c r="M112" s="20"/>
      <c r="N112" s="20">
        <v>56650</v>
      </c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113300</v>
      </c>
      <c r="V112" s="21">
        <f t="shared" si="9"/>
        <v>0</v>
      </c>
      <c r="W112" s="21">
        <f t="shared" si="7"/>
        <v>113300</v>
      </c>
      <c r="X112" s="20">
        <v>113300</v>
      </c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0</v>
      </c>
      <c r="D113" s="20">
        <v>0</v>
      </c>
      <c r="E113" s="20">
        <v>0</v>
      </c>
      <c r="F113" s="20">
        <v>0</v>
      </c>
      <c r="G113" s="20">
        <v>0</v>
      </c>
      <c r="H113" s="20">
        <v>0</v>
      </c>
      <c r="I113" s="20">
        <v>0</v>
      </c>
      <c r="J113" s="20">
        <v>0</v>
      </c>
      <c r="K113" s="20">
        <v>0</v>
      </c>
      <c r="L113" s="20">
        <v>0</v>
      </c>
      <c r="M113" s="20"/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56650</v>
      </c>
      <c r="V113" s="21">
        <f t="shared" si="9"/>
        <v>0</v>
      </c>
      <c r="W113" s="21">
        <f t="shared" si="7"/>
        <v>56650</v>
      </c>
      <c r="X113" s="20">
        <v>56650</v>
      </c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0</v>
      </c>
      <c r="D114" s="20">
        <v>0</v>
      </c>
      <c r="E114" s="20">
        <v>0</v>
      </c>
      <c r="F114" s="20">
        <v>0</v>
      </c>
      <c r="G114" s="20">
        <v>0</v>
      </c>
      <c r="H114" s="20">
        <v>0</v>
      </c>
      <c r="I114" s="20">
        <v>0</v>
      </c>
      <c r="J114" s="20">
        <v>0</v>
      </c>
      <c r="K114" s="20">
        <v>0</v>
      </c>
      <c r="L114" s="20">
        <v>0</v>
      </c>
      <c r="M114" s="20"/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56650</v>
      </c>
      <c r="V114" s="21">
        <f t="shared" si="9"/>
        <v>0</v>
      </c>
      <c r="W114" s="21">
        <f t="shared" si="7"/>
        <v>56650</v>
      </c>
      <c r="X114" s="20">
        <v>56650</v>
      </c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0</v>
      </c>
      <c r="D115" s="20">
        <v>0</v>
      </c>
      <c r="E115" s="20">
        <v>0</v>
      </c>
      <c r="F115" s="20">
        <v>0</v>
      </c>
      <c r="G115" s="20">
        <v>0</v>
      </c>
      <c r="H115" s="20">
        <v>0</v>
      </c>
      <c r="I115" s="20">
        <v>0</v>
      </c>
      <c r="J115" s="20">
        <v>0</v>
      </c>
      <c r="K115" s="20">
        <v>0</v>
      </c>
      <c r="L115" s="20">
        <v>0</v>
      </c>
      <c r="M115" s="20"/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58859</v>
      </c>
      <c r="V115" s="21">
        <f t="shared" si="9"/>
        <v>0</v>
      </c>
      <c r="W115" s="21">
        <f t="shared" si="7"/>
        <v>58859</v>
      </c>
      <c r="X115" s="20">
        <v>58859</v>
      </c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0</v>
      </c>
      <c r="D116" s="20">
        <v>0</v>
      </c>
      <c r="E116" s="20">
        <v>0</v>
      </c>
      <c r="F116" s="20">
        <v>0</v>
      </c>
      <c r="G116" s="20">
        <v>0</v>
      </c>
      <c r="H116" s="20">
        <v>0</v>
      </c>
      <c r="I116" s="20">
        <v>0</v>
      </c>
      <c r="J116" s="20">
        <v>0</v>
      </c>
      <c r="K116" s="20">
        <v>0</v>
      </c>
      <c r="L116" s="20">
        <v>0</v>
      </c>
      <c r="M116" s="20"/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58859</v>
      </c>
      <c r="V116" s="21">
        <f t="shared" si="9"/>
        <v>0</v>
      </c>
      <c r="W116" s="21">
        <f t="shared" si="7"/>
        <v>58859</v>
      </c>
      <c r="X116" s="20">
        <v>58859</v>
      </c>
      <c r="Y116" s="21">
        <f t="shared" si="8"/>
        <v>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0</v>
      </c>
      <c r="D117" s="20">
        <v>0</v>
      </c>
      <c r="E117" s="20">
        <v>0</v>
      </c>
      <c r="F117" s="20">
        <v>0</v>
      </c>
      <c r="G117" s="20">
        <v>0</v>
      </c>
      <c r="H117" s="20">
        <v>0</v>
      </c>
      <c r="I117" s="20">
        <v>0</v>
      </c>
      <c r="J117" s="20">
        <v>0</v>
      </c>
      <c r="K117" s="20">
        <v>0</v>
      </c>
      <c r="L117" s="20">
        <v>0</v>
      </c>
      <c r="M117" s="20"/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58859</v>
      </c>
      <c r="V117" s="21">
        <f t="shared" si="9"/>
        <v>0</v>
      </c>
      <c r="W117" s="21">
        <f t="shared" si="7"/>
        <v>58859</v>
      </c>
      <c r="X117" s="20">
        <v>58859</v>
      </c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0</v>
      </c>
      <c r="D118" s="20">
        <v>0</v>
      </c>
      <c r="E118" s="20">
        <v>0</v>
      </c>
      <c r="F118" s="20">
        <v>0</v>
      </c>
      <c r="G118" s="20">
        <v>0</v>
      </c>
      <c r="H118" s="20">
        <v>0</v>
      </c>
      <c r="I118" s="20">
        <v>0</v>
      </c>
      <c r="J118" s="20">
        <v>0</v>
      </c>
      <c r="K118" s="20">
        <v>0</v>
      </c>
      <c r="L118" s="20">
        <v>0</v>
      </c>
      <c r="M118" s="20"/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58859</v>
      </c>
      <c r="V118" s="21">
        <f t="shared" si="9"/>
        <v>0</v>
      </c>
      <c r="W118" s="21">
        <f t="shared" si="7"/>
        <v>58859</v>
      </c>
      <c r="X118" s="20">
        <v>58859</v>
      </c>
      <c r="Y118" s="21">
        <f t="shared" si="8"/>
        <v>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0</v>
      </c>
      <c r="D119" s="20">
        <v>0</v>
      </c>
      <c r="E119" s="20">
        <v>0</v>
      </c>
      <c r="F119" s="20">
        <v>0</v>
      </c>
      <c r="G119" s="20">
        <v>0</v>
      </c>
      <c r="H119" s="20">
        <v>0</v>
      </c>
      <c r="I119" s="20">
        <v>0</v>
      </c>
      <c r="J119" s="20">
        <v>0</v>
      </c>
      <c r="K119" s="20">
        <v>0</v>
      </c>
      <c r="L119" s="20">
        <v>0</v>
      </c>
      <c r="M119" s="20"/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58859</v>
      </c>
      <c r="V119" s="21">
        <f t="shared" si="9"/>
        <v>0</v>
      </c>
      <c r="W119" s="21">
        <f t="shared" si="7"/>
        <v>58859</v>
      </c>
      <c r="X119" s="20">
        <v>588959</v>
      </c>
      <c r="Y119" s="21">
        <f t="shared" si="8"/>
        <v>-530100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0</v>
      </c>
      <c r="D120" s="20">
        <v>0</v>
      </c>
      <c r="E120" s="20">
        <v>0</v>
      </c>
      <c r="F120" s="20">
        <v>0</v>
      </c>
      <c r="G120" s="20">
        <v>0</v>
      </c>
      <c r="H120" s="20">
        <v>0</v>
      </c>
      <c r="I120" s="20">
        <v>0</v>
      </c>
      <c r="J120" s="20">
        <v>0</v>
      </c>
      <c r="K120" s="20">
        <v>0</v>
      </c>
      <c r="L120" s="20">
        <v>0</v>
      </c>
      <c r="M120" s="20"/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58859</v>
      </c>
      <c r="V120" s="21">
        <f t="shared" si="9"/>
        <v>-530100</v>
      </c>
      <c r="W120" s="21">
        <f t="shared" si="7"/>
        <v>-471241</v>
      </c>
      <c r="X120" s="20">
        <v>58859</v>
      </c>
      <c r="Y120" s="21">
        <f t="shared" si="8"/>
        <v>-530100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0</v>
      </c>
      <c r="D121" s="20">
        <v>0</v>
      </c>
      <c r="E121" s="20">
        <v>0</v>
      </c>
      <c r="F121" s="20">
        <v>0</v>
      </c>
      <c r="G121" s="20">
        <v>0</v>
      </c>
      <c r="H121" s="20">
        <v>0</v>
      </c>
      <c r="I121" s="20">
        <v>0</v>
      </c>
      <c r="J121" s="20">
        <v>0</v>
      </c>
      <c r="K121" s="20">
        <v>0</v>
      </c>
      <c r="L121" s="20">
        <v>0</v>
      </c>
      <c r="M121" s="20"/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58859</v>
      </c>
      <c r="V121" s="21">
        <f t="shared" si="9"/>
        <v>-530100</v>
      </c>
      <c r="W121" s="21">
        <f t="shared" si="7"/>
        <v>-471241</v>
      </c>
      <c r="X121" s="20">
        <v>58859</v>
      </c>
      <c r="Y121" s="21">
        <f t="shared" si="8"/>
        <v>-530100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0</v>
      </c>
      <c r="D122" s="20">
        <v>0</v>
      </c>
      <c r="E122" s="20">
        <v>0</v>
      </c>
      <c r="F122" s="20">
        <v>0</v>
      </c>
      <c r="G122" s="20">
        <v>0</v>
      </c>
      <c r="H122" s="20">
        <v>0</v>
      </c>
      <c r="I122" s="20">
        <v>0</v>
      </c>
      <c r="J122" s="20">
        <v>0</v>
      </c>
      <c r="K122" s="20">
        <v>0</v>
      </c>
      <c r="L122" s="20">
        <v>0</v>
      </c>
      <c r="M122" s="20"/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58859</v>
      </c>
      <c r="V122" s="21">
        <f t="shared" si="9"/>
        <v>-530100</v>
      </c>
      <c r="W122" s="21">
        <f t="shared" si="7"/>
        <v>-471241</v>
      </c>
      <c r="X122" s="20">
        <v>58859</v>
      </c>
      <c r="Y122" s="21">
        <f t="shared" si="8"/>
        <v>-530100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0</v>
      </c>
      <c r="D123" s="20">
        <v>0</v>
      </c>
      <c r="E123" s="20">
        <v>0</v>
      </c>
      <c r="F123" s="20">
        <v>0</v>
      </c>
      <c r="G123" s="20">
        <v>0</v>
      </c>
      <c r="H123" s="20">
        <v>0</v>
      </c>
      <c r="I123" s="20">
        <v>0</v>
      </c>
      <c r="J123" s="20">
        <v>0</v>
      </c>
      <c r="K123" s="20">
        <v>0</v>
      </c>
      <c r="L123" s="20">
        <v>0</v>
      </c>
      <c r="M123" s="20"/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58859</v>
      </c>
      <c r="V123" s="21">
        <f t="shared" si="9"/>
        <v>-530100</v>
      </c>
      <c r="W123" s="21">
        <f t="shared" si="7"/>
        <v>-471241</v>
      </c>
      <c r="X123" s="20">
        <v>58859</v>
      </c>
      <c r="Y123" s="21">
        <f t="shared" si="8"/>
        <v>-530100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0</v>
      </c>
      <c r="D124" s="20">
        <v>0</v>
      </c>
      <c r="E124" s="20">
        <v>0</v>
      </c>
      <c r="F124" s="20">
        <v>0</v>
      </c>
      <c r="G124" s="20">
        <v>0</v>
      </c>
      <c r="H124" s="20">
        <v>0</v>
      </c>
      <c r="I124" s="20">
        <v>0</v>
      </c>
      <c r="J124" s="20">
        <v>0</v>
      </c>
      <c r="K124" s="20">
        <v>0</v>
      </c>
      <c r="L124" s="20">
        <v>0</v>
      </c>
      <c r="M124" s="20"/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58859</v>
      </c>
      <c r="V124" s="21">
        <f t="shared" si="9"/>
        <v>-530100</v>
      </c>
      <c r="W124" s="21">
        <f t="shared" si="7"/>
        <v>-471241</v>
      </c>
      <c r="X124" s="20">
        <v>58859</v>
      </c>
      <c r="Y124" s="21">
        <f t="shared" si="8"/>
        <v>-530100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0</v>
      </c>
      <c r="D125" s="20">
        <v>0</v>
      </c>
      <c r="E125" s="20">
        <v>0</v>
      </c>
      <c r="F125" s="20">
        <v>0</v>
      </c>
      <c r="G125" s="20">
        <v>0</v>
      </c>
      <c r="H125" s="20">
        <v>0</v>
      </c>
      <c r="I125" s="20">
        <v>0</v>
      </c>
      <c r="J125" s="20">
        <v>0</v>
      </c>
      <c r="K125" s="20">
        <v>0</v>
      </c>
      <c r="L125" s="20">
        <v>0</v>
      </c>
      <c r="M125" s="20"/>
      <c r="N125" s="20"/>
      <c r="O125" s="21"/>
      <c r="P125" s="21"/>
      <c r="Q125" s="20">
        <v>0</v>
      </c>
      <c r="R125" s="20"/>
      <c r="S125" s="20">
        <v>58859</v>
      </c>
      <c r="T125" s="20"/>
      <c r="U125" s="20">
        <f t="shared" si="11"/>
        <v>58859</v>
      </c>
      <c r="V125" s="21">
        <f t="shared" si="9"/>
        <v>-530100</v>
      </c>
      <c r="W125" s="21">
        <f t="shared" si="7"/>
        <v>-471241</v>
      </c>
      <c r="X125" s="20">
        <v>58859</v>
      </c>
      <c r="Y125" s="21">
        <f t="shared" si="8"/>
        <v>-530100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0</v>
      </c>
      <c r="D126" s="20">
        <v>0</v>
      </c>
      <c r="E126" s="20">
        <v>0</v>
      </c>
      <c r="F126" s="20">
        <v>0</v>
      </c>
      <c r="G126" s="20">
        <v>0</v>
      </c>
      <c r="H126" s="20">
        <v>0</v>
      </c>
      <c r="I126" s="20">
        <v>0</v>
      </c>
      <c r="J126" s="20">
        <v>0</v>
      </c>
      <c r="K126" s="20">
        <v>0</v>
      </c>
      <c r="L126" s="20">
        <v>0</v>
      </c>
      <c r="M126" s="20"/>
      <c r="N126" s="20"/>
      <c r="O126" s="21"/>
      <c r="P126" s="21"/>
      <c r="Q126" s="20">
        <v>0</v>
      </c>
      <c r="R126" s="20"/>
      <c r="S126" s="20">
        <v>58859</v>
      </c>
      <c r="T126" s="20"/>
      <c r="U126" s="20">
        <f t="shared" si="11"/>
        <v>58859</v>
      </c>
      <c r="V126" s="21">
        <f t="shared" si="9"/>
        <v>-530100</v>
      </c>
      <c r="W126" s="21">
        <f t="shared" si="7"/>
        <v>-471241</v>
      </c>
      <c r="X126" s="20">
        <v>58859</v>
      </c>
      <c r="Y126" s="21">
        <f t="shared" si="8"/>
        <v>-530100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0</v>
      </c>
      <c r="D127" s="20">
        <v>0</v>
      </c>
      <c r="E127" s="20">
        <v>0</v>
      </c>
      <c r="F127" s="20">
        <v>0</v>
      </c>
      <c r="G127" s="20">
        <v>0</v>
      </c>
      <c r="H127" s="20">
        <v>0</v>
      </c>
      <c r="I127" s="20">
        <v>0</v>
      </c>
      <c r="J127" s="20">
        <v>0</v>
      </c>
      <c r="K127" s="20">
        <v>0</v>
      </c>
      <c r="L127" s="20">
        <v>0</v>
      </c>
      <c r="M127" s="20"/>
      <c r="N127" s="20"/>
      <c r="O127" s="21"/>
      <c r="P127" s="21"/>
      <c r="Q127" s="20">
        <v>0</v>
      </c>
      <c r="R127" s="20"/>
      <c r="S127" s="20">
        <v>59734</v>
      </c>
      <c r="T127" s="20"/>
      <c r="U127" s="20">
        <f t="shared" si="11"/>
        <v>59734</v>
      </c>
      <c r="V127" s="21">
        <f t="shared" si="9"/>
        <v>-530100</v>
      </c>
      <c r="W127" s="21">
        <f t="shared" si="7"/>
        <v>-470366</v>
      </c>
      <c r="X127" s="20">
        <v>59734</v>
      </c>
      <c r="Y127" s="21">
        <f t="shared" si="8"/>
        <v>-530100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0</v>
      </c>
      <c r="D128" s="20">
        <v>0</v>
      </c>
      <c r="E128" s="20">
        <v>0</v>
      </c>
      <c r="F128" s="20">
        <v>0</v>
      </c>
      <c r="G128" s="20">
        <v>0</v>
      </c>
      <c r="H128" s="20">
        <v>0</v>
      </c>
      <c r="I128" s="20">
        <v>0</v>
      </c>
      <c r="J128" s="20">
        <v>0</v>
      </c>
      <c r="K128" s="20">
        <v>0</v>
      </c>
      <c r="L128" s="20">
        <v>0</v>
      </c>
      <c r="M128" s="20"/>
      <c r="N128" s="20">
        <v>12288</v>
      </c>
      <c r="O128" s="21"/>
      <c r="P128" s="21"/>
      <c r="Q128" s="20">
        <v>0</v>
      </c>
      <c r="R128" s="20"/>
      <c r="S128" s="20">
        <v>59734</v>
      </c>
      <c r="T128" s="20"/>
      <c r="U128" s="20">
        <f t="shared" si="11"/>
        <v>72022</v>
      </c>
      <c r="V128" s="21">
        <f t="shared" si="9"/>
        <v>-530100</v>
      </c>
      <c r="W128" s="21">
        <f t="shared" si="7"/>
        <v>-458078</v>
      </c>
      <c r="X128" s="20">
        <v>72022</v>
      </c>
      <c r="Y128" s="21">
        <f t="shared" si="8"/>
        <v>-530100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0</v>
      </c>
      <c r="D129" s="20">
        <v>0</v>
      </c>
      <c r="E129" s="20">
        <v>0</v>
      </c>
      <c r="F129" s="20">
        <v>0</v>
      </c>
      <c r="G129" s="20">
        <v>0</v>
      </c>
      <c r="H129" s="20">
        <v>0</v>
      </c>
      <c r="I129" s="20">
        <v>0</v>
      </c>
      <c r="J129" s="20">
        <v>0</v>
      </c>
      <c r="K129" s="20">
        <v>0</v>
      </c>
      <c r="L129" s="20">
        <v>0</v>
      </c>
      <c r="M129" s="20"/>
      <c r="N129" s="20"/>
      <c r="O129" s="21"/>
      <c r="P129" s="21"/>
      <c r="Q129" s="20">
        <v>0</v>
      </c>
      <c r="R129" s="20"/>
      <c r="S129" s="20">
        <v>59734</v>
      </c>
      <c r="T129" s="20"/>
      <c r="U129" s="20">
        <f t="shared" si="11"/>
        <v>59734</v>
      </c>
      <c r="V129" s="21">
        <f t="shared" si="9"/>
        <v>-530100</v>
      </c>
      <c r="W129" s="21">
        <f t="shared" si="7"/>
        <v>-470366</v>
      </c>
      <c r="X129" s="20">
        <v>59734</v>
      </c>
      <c r="Y129" s="21">
        <f t="shared" si="8"/>
        <v>-530100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0</v>
      </c>
      <c r="D130" s="20">
        <v>0</v>
      </c>
      <c r="E130" s="20">
        <v>0</v>
      </c>
      <c r="F130" s="20">
        <v>0</v>
      </c>
      <c r="G130" s="20">
        <v>0</v>
      </c>
      <c r="H130" s="20">
        <v>0</v>
      </c>
      <c r="I130" s="20">
        <v>0</v>
      </c>
      <c r="J130" s="20">
        <v>0</v>
      </c>
      <c r="K130" s="20">
        <v>0</v>
      </c>
      <c r="L130" s="20">
        <v>0</v>
      </c>
      <c r="M130" s="20"/>
      <c r="N130" s="20"/>
      <c r="O130" s="21"/>
      <c r="P130" s="21"/>
      <c r="Q130" s="20">
        <v>0</v>
      </c>
      <c r="R130" s="20"/>
      <c r="S130" s="20">
        <v>59734</v>
      </c>
      <c r="T130" s="20"/>
      <c r="U130" s="20">
        <f t="shared" ref="U130:U161" si="12">G130+L130+M130+R130+S130+N130+Q130+T130</f>
        <v>59734</v>
      </c>
      <c r="V130" s="21">
        <f t="shared" si="9"/>
        <v>-530100</v>
      </c>
      <c r="W130" s="21">
        <f t="shared" si="7"/>
        <v>-470366</v>
      </c>
      <c r="X130" s="20">
        <v>59734</v>
      </c>
      <c r="Y130" s="21">
        <f t="shared" si="8"/>
        <v>-530100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0</v>
      </c>
      <c r="I131" s="20">
        <v>0</v>
      </c>
      <c r="J131" s="20">
        <v>0</v>
      </c>
      <c r="K131" s="20">
        <v>0</v>
      </c>
      <c r="L131" s="20">
        <v>0</v>
      </c>
      <c r="M131" s="20"/>
      <c r="N131" s="20"/>
      <c r="O131" s="21"/>
      <c r="P131" s="21"/>
      <c r="Q131" s="20">
        <v>0</v>
      </c>
      <c r="R131" s="20"/>
      <c r="S131" s="20">
        <v>59734</v>
      </c>
      <c r="T131" s="20"/>
      <c r="U131" s="20">
        <f t="shared" si="12"/>
        <v>59734</v>
      </c>
      <c r="V131" s="21">
        <f t="shared" si="9"/>
        <v>-530100</v>
      </c>
      <c r="W131" s="21">
        <f t="shared" si="7"/>
        <v>-470366</v>
      </c>
      <c r="X131" s="20">
        <v>59734</v>
      </c>
      <c r="Y131" s="21">
        <f t="shared" si="8"/>
        <v>-530100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0</v>
      </c>
      <c r="I132" s="20">
        <v>0</v>
      </c>
      <c r="J132" s="20">
        <v>0</v>
      </c>
      <c r="K132" s="20">
        <v>0</v>
      </c>
      <c r="L132" s="20">
        <v>0</v>
      </c>
      <c r="M132" s="20"/>
      <c r="N132" s="20"/>
      <c r="O132" s="21"/>
      <c r="P132" s="21"/>
      <c r="Q132" s="20">
        <v>0</v>
      </c>
      <c r="R132" s="20"/>
      <c r="S132" s="20">
        <v>59734</v>
      </c>
      <c r="T132" s="20"/>
      <c r="U132" s="20">
        <f t="shared" si="12"/>
        <v>59734</v>
      </c>
      <c r="V132" s="21">
        <f t="shared" si="9"/>
        <v>-530100</v>
      </c>
      <c r="W132" s="21">
        <f t="shared" si="7"/>
        <v>-470366</v>
      </c>
      <c r="X132" s="20">
        <v>59734</v>
      </c>
      <c r="Y132" s="21">
        <f t="shared" si="8"/>
        <v>-530100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0">
        <v>0</v>
      </c>
      <c r="K133" s="20">
        <v>0</v>
      </c>
      <c r="L133" s="20">
        <v>0</v>
      </c>
      <c r="M133" s="20"/>
      <c r="N133" s="20"/>
      <c r="O133" s="21"/>
      <c r="P133" s="21"/>
      <c r="Q133" s="20">
        <v>0</v>
      </c>
      <c r="R133" s="20"/>
      <c r="S133" s="20">
        <v>59734</v>
      </c>
      <c r="T133" s="20"/>
      <c r="U133" s="20">
        <f t="shared" si="12"/>
        <v>59734</v>
      </c>
      <c r="V133" s="21">
        <f t="shared" si="9"/>
        <v>-530100</v>
      </c>
      <c r="W133" s="21">
        <f t="shared" si="7"/>
        <v>-470366</v>
      </c>
      <c r="X133" s="20">
        <v>59734</v>
      </c>
      <c r="Y133" s="21">
        <f t="shared" si="8"/>
        <v>-530100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0</v>
      </c>
      <c r="D134" s="20">
        <v>0</v>
      </c>
      <c r="E134" s="20">
        <v>0</v>
      </c>
      <c r="F134" s="20">
        <v>0</v>
      </c>
      <c r="G134" s="20">
        <v>0</v>
      </c>
      <c r="H134" s="20">
        <v>0</v>
      </c>
      <c r="I134" s="20">
        <v>0</v>
      </c>
      <c r="J134" s="20">
        <v>0</v>
      </c>
      <c r="K134" s="20">
        <v>0</v>
      </c>
      <c r="L134" s="20">
        <v>0</v>
      </c>
      <c r="M134" s="20"/>
      <c r="N134" s="20"/>
      <c r="O134" s="21"/>
      <c r="P134" s="21"/>
      <c r="Q134" s="20">
        <v>0</v>
      </c>
      <c r="R134" s="20"/>
      <c r="S134" s="20">
        <v>59734</v>
      </c>
      <c r="T134" s="20"/>
      <c r="U134" s="20">
        <f t="shared" si="12"/>
        <v>59734</v>
      </c>
      <c r="V134" s="21">
        <f t="shared" si="9"/>
        <v>-530100</v>
      </c>
      <c r="W134" s="21">
        <f t="shared" si="7"/>
        <v>-470366</v>
      </c>
      <c r="X134" s="20">
        <v>59734</v>
      </c>
      <c r="Y134" s="21">
        <f t="shared" si="8"/>
        <v>-530100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0</v>
      </c>
      <c r="D135" s="20">
        <v>0</v>
      </c>
      <c r="E135" s="20">
        <v>0</v>
      </c>
      <c r="F135" s="20">
        <v>0</v>
      </c>
      <c r="G135" s="20">
        <v>0</v>
      </c>
      <c r="H135" s="20">
        <v>0</v>
      </c>
      <c r="I135" s="20">
        <v>0</v>
      </c>
      <c r="J135" s="20">
        <v>0</v>
      </c>
      <c r="K135" s="20">
        <v>0</v>
      </c>
      <c r="L135" s="20">
        <v>0</v>
      </c>
      <c r="M135" s="20"/>
      <c r="N135" s="20"/>
      <c r="O135" s="21"/>
      <c r="P135" s="21"/>
      <c r="Q135" s="20">
        <v>0</v>
      </c>
      <c r="R135" s="20"/>
      <c r="S135" s="20">
        <v>59734</v>
      </c>
      <c r="T135" s="20"/>
      <c r="U135" s="20">
        <f t="shared" si="12"/>
        <v>59734</v>
      </c>
      <c r="V135" s="21">
        <f t="shared" si="9"/>
        <v>-530100</v>
      </c>
      <c r="W135" s="21">
        <f t="shared" si="7"/>
        <v>-470366</v>
      </c>
      <c r="X135" s="20">
        <v>59734</v>
      </c>
      <c r="Y135" s="21">
        <f t="shared" si="8"/>
        <v>-530100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0</v>
      </c>
      <c r="D136" s="20">
        <v>0</v>
      </c>
      <c r="E136" s="20">
        <v>0</v>
      </c>
      <c r="F136" s="20">
        <v>0</v>
      </c>
      <c r="G136" s="20">
        <v>0</v>
      </c>
      <c r="H136" s="20">
        <v>0</v>
      </c>
      <c r="I136" s="20">
        <v>0</v>
      </c>
      <c r="J136" s="20">
        <v>0</v>
      </c>
      <c r="K136" s="20">
        <v>0</v>
      </c>
      <c r="L136" s="20">
        <v>0</v>
      </c>
      <c r="M136" s="20"/>
      <c r="N136" s="20"/>
      <c r="O136" s="21"/>
      <c r="P136" s="21"/>
      <c r="Q136" s="20">
        <v>0</v>
      </c>
      <c r="R136" s="20"/>
      <c r="S136" s="20">
        <v>59734</v>
      </c>
      <c r="T136" s="20"/>
      <c r="U136" s="20">
        <f t="shared" si="12"/>
        <v>59734</v>
      </c>
      <c r="V136" s="21">
        <f t="shared" si="9"/>
        <v>-530100</v>
      </c>
      <c r="W136" s="21">
        <f t="shared" ref="W136:W186" si="13">U136+V136</f>
        <v>-470366</v>
      </c>
      <c r="X136" s="20">
        <v>59734</v>
      </c>
      <c r="Y136" s="21">
        <f t="shared" ref="Y136:Y186" si="14">W136-X136</f>
        <v>-530100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0</v>
      </c>
      <c r="D137" s="20">
        <v>0</v>
      </c>
      <c r="E137" s="20">
        <v>0</v>
      </c>
      <c r="F137" s="20">
        <v>0</v>
      </c>
      <c r="G137" s="20">
        <v>0</v>
      </c>
      <c r="H137" s="20">
        <v>0</v>
      </c>
      <c r="I137" s="20">
        <v>0</v>
      </c>
      <c r="J137" s="20">
        <v>0</v>
      </c>
      <c r="K137" s="20">
        <v>0</v>
      </c>
      <c r="L137" s="20">
        <v>0</v>
      </c>
      <c r="M137" s="20"/>
      <c r="N137" s="20"/>
      <c r="O137" s="21"/>
      <c r="P137" s="21"/>
      <c r="Q137" s="20">
        <v>0</v>
      </c>
      <c r="R137" s="20"/>
      <c r="S137" s="20">
        <v>59734</v>
      </c>
      <c r="T137" s="20"/>
      <c r="U137" s="20">
        <f t="shared" si="12"/>
        <v>59734</v>
      </c>
      <c r="V137" s="21">
        <f t="shared" ref="V137:V186" si="15">Y136</f>
        <v>-530100</v>
      </c>
      <c r="W137" s="21">
        <f t="shared" si="13"/>
        <v>-470366</v>
      </c>
      <c r="X137" s="20">
        <v>59734</v>
      </c>
      <c r="Y137" s="21">
        <f t="shared" si="14"/>
        <v>-530100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0</v>
      </c>
      <c r="D138" s="20">
        <v>0</v>
      </c>
      <c r="E138" s="20">
        <v>0</v>
      </c>
      <c r="F138" s="20">
        <v>0</v>
      </c>
      <c r="G138" s="20">
        <v>0</v>
      </c>
      <c r="H138" s="20">
        <v>0</v>
      </c>
      <c r="I138" s="20">
        <v>0</v>
      </c>
      <c r="J138" s="20">
        <v>0</v>
      </c>
      <c r="K138" s="20">
        <v>0</v>
      </c>
      <c r="L138" s="20">
        <v>0</v>
      </c>
      <c r="M138" s="20"/>
      <c r="N138" s="20">
        <v>20000</v>
      </c>
      <c r="O138" s="21"/>
      <c r="P138" s="21"/>
      <c r="Q138" s="20">
        <v>0</v>
      </c>
      <c r="R138" s="20"/>
      <c r="S138" s="20">
        <v>59734</v>
      </c>
      <c r="T138" s="20"/>
      <c r="U138" s="20">
        <f t="shared" si="12"/>
        <v>79734</v>
      </c>
      <c r="V138" s="21">
        <f t="shared" si="15"/>
        <v>-530100</v>
      </c>
      <c r="W138" s="21">
        <f t="shared" si="13"/>
        <v>-450366</v>
      </c>
      <c r="X138" s="20">
        <v>61536</v>
      </c>
      <c r="Y138" s="21">
        <f t="shared" si="14"/>
        <v>-511902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0</v>
      </c>
      <c r="D139" s="20">
        <v>0</v>
      </c>
      <c r="E139" s="20">
        <v>0</v>
      </c>
      <c r="F139" s="20">
        <v>0</v>
      </c>
      <c r="G139" s="20">
        <v>0</v>
      </c>
      <c r="H139" s="20">
        <v>0</v>
      </c>
      <c r="I139" s="20">
        <v>0</v>
      </c>
      <c r="J139" s="20">
        <v>0</v>
      </c>
      <c r="K139" s="20">
        <v>0</v>
      </c>
      <c r="L139" s="20">
        <v>0</v>
      </c>
      <c r="M139" s="20"/>
      <c r="N139" s="20">
        <v>5000</v>
      </c>
      <c r="O139" s="21"/>
      <c r="P139" s="21"/>
      <c r="Q139" s="20">
        <v>0</v>
      </c>
      <c r="R139" s="20"/>
      <c r="S139" s="20">
        <v>61536</v>
      </c>
      <c r="T139" s="20"/>
      <c r="U139" s="20">
        <f t="shared" si="12"/>
        <v>66536</v>
      </c>
      <c r="V139" s="21">
        <f t="shared" si="15"/>
        <v>-511902</v>
      </c>
      <c r="W139" s="21">
        <f t="shared" si="13"/>
        <v>-445366</v>
      </c>
      <c r="X139" s="20">
        <v>66536</v>
      </c>
      <c r="Y139" s="21">
        <f t="shared" si="14"/>
        <v>-511902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0</v>
      </c>
      <c r="D140" s="20">
        <v>0</v>
      </c>
      <c r="E140" s="20">
        <v>0</v>
      </c>
      <c r="F140" s="20">
        <v>0</v>
      </c>
      <c r="G140" s="20">
        <v>0</v>
      </c>
      <c r="H140" s="20">
        <v>0</v>
      </c>
      <c r="I140" s="20">
        <v>0</v>
      </c>
      <c r="J140" s="20">
        <v>0</v>
      </c>
      <c r="K140" s="20">
        <v>0</v>
      </c>
      <c r="L140" s="20">
        <v>0</v>
      </c>
      <c r="M140" s="20"/>
      <c r="N140" s="20">
        <v>5000</v>
      </c>
      <c r="O140" s="21"/>
      <c r="P140" s="21"/>
      <c r="Q140" s="20">
        <v>0</v>
      </c>
      <c r="R140" s="20"/>
      <c r="S140" s="20">
        <v>61536</v>
      </c>
      <c r="T140" s="20"/>
      <c r="U140" s="20">
        <f t="shared" si="12"/>
        <v>66536</v>
      </c>
      <c r="V140" s="21">
        <f t="shared" si="15"/>
        <v>-511902</v>
      </c>
      <c r="W140" s="21">
        <f t="shared" si="13"/>
        <v>-445366</v>
      </c>
      <c r="X140" s="20">
        <v>61536</v>
      </c>
      <c r="Y140" s="21">
        <f t="shared" si="14"/>
        <v>-506902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0</v>
      </c>
      <c r="D141" s="20">
        <v>0</v>
      </c>
      <c r="E141" s="20">
        <v>0</v>
      </c>
      <c r="F141" s="20">
        <v>0</v>
      </c>
      <c r="G141" s="20">
        <v>0</v>
      </c>
      <c r="H141" s="20">
        <v>0</v>
      </c>
      <c r="I141" s="20">
        <v>0</v>
      </c>
      <c r="J141" s="20">
        <v>0</v>
      </c>
      <c r="K141" s="20">
        <v>0</v>
      </c>
      <c r="L141" s="20">
        <v>0</v>
      </c>
      <c r="M141" s="20"/>
      <c r="N141" s="20">
        <v>5000</v>
      </c>
      <c r="O141" s="21"/>
      <c r="P141" s="21"/>
      <c r="Q141" s="20">
        <v>0</v>
      </c>
      <c r="R141" s="20"/>
      <c r="S141" s="20">
        <v>61536</v>
      </c>
      <c r="T141" s="20"/>
      <c r="U141" s="20">
        <f t="shared" si="12"/>
        <v>66536</v>
      </c>
      <c r="V141" s="21">
        <f t="shared" si="15"/>
        <v>-506902</v>
      </c>
      <c r="W141" s="21">
        <f t="shared" si="13"/>
        <v>-440366</v>
      </c>
      <c r="X141" s="20">
        <v>66536</v>
      </c>
      <c r="Y141" s="21">
        <f t="shared" si="14"/>
        <v>-506902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/>
      <c r="N142" s="20">
        <v>5000</v>
      </c>
      <c r="O142" s="21"/>
      <c r="P142" s="21"/>
      <c r="Q142" s="20">
        <v>0</v>
      </c>
      <c r="R142" s="20"/>
      <c r="S142" s="20">
        <v>61536</v>
      </c>
      <c r="T142" s="20"/>
      <c r="U142" s="20">
        <f t="shared" si="12"/>
        <v>66536</v>
      </c>
      <c r="V142" s="21">
        <f t="shared" si="15"/>
        <v>-506902</v>
      </c>
      <c r="W142" s="21">
        <f t="shared" si="13"/>
        <v>-440366</v>
      </c>
      <c r="X142" s="20">
        <v>66536</v>
      </c>
      <c r="Y142" s="21">
        <f t="shared" si="14"/>
        <v>-506902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0</v>
      </c>
      <c r="D143" s="20">
        <v>0</v>
      </c>
      <c r="E143" s="20">
        <v>0</v>
      </c>
      <c r="F143" s="20">
        <v>0</v>
      </c>
      <c r="G143" s="20">
        <v>0</v>
      </c>
      <c r="H143" s="20">
        <v>0</v>
      </c>
      <c r="I143" s="20">
        <v>0</v>
      </c>
      <c r="J143" s="20">
        <v>0</v>
      </c>
      <c r="K143" s="20">
        <v>0</v>
      </c>
      <c r="L143" s="20">
        <v>0</v>
      </c>
      <c r="M143" s="20"/>
      <c r="N143" s="20">
        <v>5000</v>
      </c>
      <c r="O143" s="21"/>
      <c r="P143" s="21"/>
      <c r="Q143" s="20">
        <v>0</v>
      </c>
      <c r="R143" s="20"/>
      <c r="S143" s="20">
        <v>61536</v>
      </c>
      <c r="T143" s="20"/>
      <c r="U143" s="20">
        <f t="shared" si="12"/>
        <v>66536</v>
      </c>
      <c r="V143" s="21">
        <f t="shared" si="15"/>
        <v>-506902</v>
      </c>
      <c r="W143" s="21">
        <f t="shared" si="13"/>
        <v>-440366</v>
      </c>
      <c r="X143" s="20">
        <v>66536</v>
      </c>
      <c r="Y143" s="21">
        <f t="shared" si="14"/>
        <v>-506902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0</v>
      </c>
      <c r="D144" s="20">
        <v>0</v>
      </c>
      <c r="E144" s="20">
        <v>0</v>
      </c>
      <c r="F144" s="20">
        <v>0</v>
      </c>
      <c r="G144" s="20">
        <v>0</v>
      </c>
      <c r="H144" s="20">
        <v>0</v>
      </c>
      <c r="I144" s="20">
        <v>0</v>
      </c>
      <c r="J144" s="20">
        <v>0</v>
      </c>
      <c r="K144" s="20">
        <v>0</v>
      </c>
      <c r="L144" s="20">
        <v>0</v>
      </c>
      <c r="M144" s="20"/>
      <c r="N144" s="20">
        <v>5000</v>
      </c>
      <c r="O144" s="21"/>
      <c r="P144" s="21"/>
      <c r="Q144" s="20">
        <v>0</v>
      </c>
      <c r="R144" s="20"/>
      <c r="S144" s="20">
        <v>61536</v>
      </c>
      <c r="T144" s="20"/>
      <c r="U144" s="20">
        <f t="shared" si="12"/>
        <v>66536</v>
      </c>
      <c r="V144" s="21">
        <f t="shared" si="15"/>
        <v>-506902</v>
      </c>
      <c r="W144" s="21">
        <f t="shared" si="13"/>
        <v>-440366</v>
      </c>
      <c r="X144" s="20">
        <v>61536</v>
      </c>
      <c r="Y144" s="21">
        <f t="shared" si="14"/>
        <v>-501902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0</v>
      </c>
      <c r="D145" s="20">
        <v>0</v>
      </c>
      <c r="E145" s="20">
        <v>0</v>
      </c>
      <c r="F145" s="20">
        <v>0</v>
      </c>
      <c r="G145" s="20">
        <v>0</v>
      </c>
      <c r="H145" s="20">
        <v>0</v>
      </c>
      <c r="I145" s="20">
        <v>0</v>
      </c>
      <c r="J145" s="20">
        <v>0</v>
      </c>
      <c r="K145" s="20">
        <v>0</v>
      </c>
      <c r="L145" s="20">
        <v>0</v>
      </c>
      <c r="M145" s="20"/>
      <c r="N145" s="20">
        <v>5000</v>
      </c>
      <c r="O145" s="21"/>
      <c r="P145" s="21"/>
      <c r="Q145" s="20">
        <v>0</v>
      </c>
      <c r="R145" s="20"/>
      <c r="S145" s="20">
        <v>61536</v>
      </c>
      <c r="T145" s="20"/>
      <c r="U145" s="20">
        <f t="shared" si="12"/>
        <v>66536</v>
      </c>
      <c r="V145" s="21">
        <f t="shared" si="15"/>
        <v>-501902</v>
      </c>
      <c r="W145" s="21">
        <f t="shared" si="13"/>
        <v>-435366</v>
      </c>
      <c r="X145" s="20">
        <v>66536</v>
      </c>
      <c r="Y145" s="21">
        <f t="shared" si="14"/>
        <v>-501902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0</v>
      </c>
      <c r="D146" s="20">
        <v>0</v>
      </c>
      <c r="E146" s="20">
        <v>0</v>
      </c>
      <c r="F146" s="20">
        <v>0</v>
      </c>
      <c r="G146" s="20">
        <v>0</v>
      </c>
      <c r="H146" s="20">
        <v>0</v>
      </c>
      <c r="I146" s="20">
        <v>0</v>
      </c>
      <c r="J146" s="20">
        <v>0</v>
      </c>
      <c r="K146" s="20">
        <v>0</v>
      </c>
      <c r="L146" s="20">
        <v>0</v>
      </c>
      <c r="M146" s="20"/>
      <c r="N146" s="20">
        <v>5000</v>
      </c>
      <c r="O146" s="21"/>
      <c r="P146" s="21"/>
      <c r="Q146" s="20">
        <v>0</v>
      </c>
      <c r="R146" s="20"/>
      <c r="S146" s="20">
        <v>61536</v>
      </c>
      <c r="T146" s="20"/>
      <c r="U146" s="20">
        <f t="shared" si="12"/>
        <v>66536</v>
      </c>
      <c r="V146" s="21">
        <f t="shared" si="15"/>
        <v>-501902</v>
      </c>
      <c r="W146" s="21">
        <f t="shared" si="13"/>
        <v>-435366</v>
      </c>
      <c r="X146" s="20">
        <v>66536</v>
      </c>
      <c r="Y146" s="21">
        <f t="shared" si="14"/>
        <v>-501902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0</v>
      </c>
      <c r="D147" s="20">
        <v>0</v>
      </c>
      <c r="E147" s="20">
        <v>0</v>
      </c>
      <c r="F147" s="20">
        <v>0</v>
      </c>
      <c r="G147" s="20">
        <v>0</v>
      </c>
      <c r="H147" s="20">
        <v>0</v>
      </c>
      <c r="I147" s="20">
        <v>0</v>
      </c>
      <c r="J147" s="20">
        <v>0</v>
      </c>
      <c r="K147" s="20">
        <v>0</v>
      </c>
      <c r="L147" s="20">
        <v>0</v>
      </c>
      <c r="M147" s="20"/>
      <c r="N147" s="20">
        <v>5000</v>
      </c>
      <c r="O147" s="21"/>
      <c r="P147" s="21"/>
      <c r="Q147" s="20">
        <v>0</v>
      </c>
      <c r="R147" s="20"/>
      <c r="S147" s="20">
        <v>61536</v>
      </c>
      <c r="T147" s="20"/>
      <c r="U147" s="20">
        <f t="shared" si="12"/>
        <v>66536</v>
      </c>
      <c r="V147" s="21">
        <f t="shared" si="15"/>
        <v>-501902</v>
      </c>
      <c r="W147" s="21">
        <f t="shared" si="13"/>
        <v>-435366</v>
      </c>
      <c r="X147" s="20">
        <v>66536</v>
      </c>
      <c r="Y147" s="21">
        <f t="shared" si="14"/>
        <v>-501902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0</v>
      </c>
      <c r="D148" s="20">
        <v>0</v>
      </c>
      <c r="E148" s="20">
        <v>0</v>
      </c>
      <c r="F148" s="20">
        <v>0</v>
      </c>
      <c r="G148" s="20">
        <v>0</v>
      </c>
      <c r="H148" s="20">
        <v>0</v>
      </c>
      <c r="I148" s="20">
        <v>0</v>
      </c>
      <c r="J148" s="20">
        <v>0</v>
      </c>
      <c r="K148" s="20">
        <v>0</v>
      </c>
      <c r="L148" s="20">
        <v>0</v>
      </c>
      <c r="M148" s="20"/>
      <c r="N148" s="20">
        <v>5000</v>
      </c>
      <c r="O148" s="21"/>
      <c r="P148" s="21"/>
      <c r="Q148" s="20">
        <v>0</v>
      </c>
      <c r="R148" s="20"/>
      <c r="S148" s="20">
        <v>61536</v>
      </c>
      <c r="T148" s="20"/>
      <c r="U148" s="20">
        <f t="shared" si="12"/>
        <v>66536</v>
      </c>
      <c r="V148" s="21">
        <f t="shared" si="15"/>
        <v>-501902</v>
      </c>
      <c r="W148" s="21">
        <f t="shared" si="13"/>
        <v>-435366</v>
      </c>
      <c r="X148" s="20">
        <v>66536</v>
      </c>
      <c r="Y148" s="21">
        <f t="shared" si="14"/>
        <v>-501902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0</v>
      </c>
      <c r="D149" s="20">
        <v>0</v>
      </c>
      <c r="E149" s="20">
        <v>0</v>
      </c>
      <c r="F149" s="20">
        <v>0</v>
      </c>
      <c r="G149" s="20">
        <v>0</v>
      </c>
      <c r="H149" s="20">
        <v>0</v>
      </c>
      <c r="I149" s="20">
        <v>0</v>
      </c>
      <c r="J149" s="20">
        <v>0</v>
      </c>
      <c r="K149" s="20">
        <v>0</v>
      </c>
      <c r="L149" s="20">
        <v>0</v>
      </c>
      <c r="M149" s="20"/>
      <c r="N149" s="20">
        <v>5000</v>
      </c>
      <c r="O149" s="21"/>
      <c r="P149" s="21"/>
      <c r="Q149" s="20">
        <v>0</v>
      </c>
      <c r="R149" s="20"/>
      <c r="S149" s="20">
        <v>61536</v>
      </c>
      <c r="T149" s="20"/>
      <c r="U149" s="20">
        <f t="shared" si="12"/>
        <v>66536</v>
      </c>
      <c r="V149" s="21">
        <f t="shared" si="15"/>
        <v>-501902</v>
      </c>
      <c r="W149" s="21">
        <f t="shared" si="13"/>
        <v>-435366</v>
      </c>
      <c r="X149" s="20">
        <v>68536</v>
      </c>
      <c r="Y149" s="21">
        <f t="shared" si="14"/>
        <v>-503902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0</v>
      </c>
      <c r="D150" s="20">
        <v>0</v>
      </c>
      <c r="E150" s="20">
        <v>0</v>
      </c>
      <c r="F150" s="20">
        <v>0</v>
      </c>
      <c r="G150" s="20">
        <v>0</v>
      </c>
      <c r="H150" s="20">
        <v>0</v>
      </c>
      <c r="I150" s="20">
        <v>0</v>
      </c>
      <c r="J150" s="20">
        <v>0</v>
      </c>
      <c r="K150" s="20">
        <v>0</v>
      </c>
      <c r="L150" s="20">
        <v>0</v>
      </c>
      <c r="M150" s="20"/>
      <c r="N150" s="20">
        <v>7000</v>
      </c>
      <c r="O150" s="21"/>
      <c r="P150" s="21"/>
      <c r="Q150" s="20">
        <v>0</v>
      </c>
      <c r="R150" s="20"/>
      <c r="S150" s="20">
        <v>61536</v>
      </c>
      <c r="T150" s="20"/>
      <c r="U150" s="20">
        <f t="shared" si="12"/>
        <v>68536</v>
      </c>
      <c r="V150" s="21">
        <f t="shared" si="15"/>
        <v>-503902</v>
      </c>
      <c r="W150" s="21">
        <f t="shared" si="13"/>
        <v>-435366</v>
      </c>
      <c r="X150" s="20">
        <v>71395</v>
      </c>
      <c r="Y150" s="21">
        <f t="shared" si="14"/>
        <v>-506761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0</v>
      </c>
      <c r="D151" s="20">
        <v>0</v>
      </c>
      <c r="E151" s="20">
        <v>0</v>
      </c>
      <c r="F151" s="20">
        <v>0</v>
      </c>
      <c r="G151" s="20">
        <v>0</v>
      </c>
      <c r="H151" s="20">
        <v>0</v>
      </c>
      <c r="I151" s="20">
        <v>0</v>
      </c>
      <c r="J151" s="20">
        <v>0</v>
      </c>
      <c r="K151" s="20">
        <v>0</v>
      </c>
      <c r="L151" s="20">
        <v>0</v>
      </c>
      <c r="M151" s="20"/>
      <c r="N151" s="20">
        <v>7000</v>
      </c>
      <c r="O151" s="21"/>
      <c r="P151" s="21"/>
      <c r="Q151" s="20">
        <v>0</v>
      </c>
      <c r="R151" s="20"/>
      <c r="S151" s="20">
        <v>64395</v>
      </c>
      <c r="T151" s="20"/>
      <c r="U151" s="20">
        <f t="shared" si="12"/>
        <v>71395</v>
      </c>
      <c r="V151" s="21">
        <f t="shared" si="15"/>
        <v>-506761</v>
      </c>
      <c r="W151" s="21">
        <f t="shared" si="13"/>
        <v>-435366</v>
      </c>
      <c r="X151" s="20">
        <v>71395</v>
      </c>
      <c r="Y151" s="21">
        <f t="shared" si="14"/>
        <v>-506761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0</v>
      </c>
      <c r="D152" s="20">
        <v>0</v>
      </c>
      <c r="E152" s="20">
        <v>0</v>
      </c>
      <c r="F152" s="20">
        <v>0</v>
      </c>
      <c r="G152" s="20">
        <v>0</v>
      </c>
      <c r="H152" s="20">
        <v>0</v>
      </c>
      <c r="I152" s="20">
        <v>0</v>
      </c>
      <c r="J152" s="20">
        <v>0</v>
      </c>
      <c r="K152" s="20">
        <v>0</v>
      </c>
      <c r="L152" s="20">
        <v>0</v>
      </c>
      <c r="M152" s="20"/>
      <c r="N152" s="20">
        <v>7000</v>
      </c>
      <c r="O152" s="21"/>
      <c r="P152" s="21"/>
      <c r="Q152" s="20">
        <v>0</v>
      </c>
      <c r="R152" s="20"/>
      <c r="S152" s="20">
        <v>64395</v>
      </c>
      <c r="T152" s="20"/>
      <c r="U152" s="20">
        <f t="shared" si="12"/>
        <v>71395</v>
      </c>
      <c r="V152" s="21">
        <f t="shared" si="15"/>
        <v>-506761</v>
      </c>
      <c r="W152" s="21">
        <f t="shared" si="13"/>
        <v>-435366</v>
      </c>
      <c r="X152" s="20">
        <v>71395</v>
      </c>
      <c r="Y152" s="21">
        <f t="shared" si="14"/>
        <v>-506761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0</v>
      </c>
      <c r="D153" s="20">
        <v>0</v>
      </c>
      <c r="E153" s="20">
        <v>0</v>
      </c>
      <c r="F153" s="20">
        <v>0</v>
      </c>
      <c r="G153" s="20">
        <v>0</v>
      </c>
      <c r="H153" s="20">
        <v>0</v>
      </c>
      <c r="I153" s="20">
        <v>0</v>
      </c>
      <c r="J153" s="20">
        <v>0</v>
      </c>
      <c r="K153" s="20">
        <v>0</v>
      </c>
      <c r="L153" s="20">
        <v>0</v>
      </c>
      <c r="M153" s="20"/>
      <c r="N153" s="20">
        <v>7000</v>
      </c>
      <c r="O153" s="21"/>
      <c r="P153" s="21"/>
      <c r="Q153" s="20">
        <v>0</v>
      </c>
      <c r="R153" s="20"/>
      <c r="S153" s="20">
        <v>64395</v>
      </c>
      <c r="T153" s="20"/>
      <c r="U153" s="20">
        <f t="shared" si="12"/>
        <v>71395</v>
      </c>
      <c r="V153" s="21">
        <f t="shared" si="15"/>
        <v>-506761</v>
      </c>
      <c r="W153" s="21">
        <f t="shared" si="13"/>
        <v>-435366</v>
      </c>
      <c r="X153" s="20">
        <v>71395</v>
      </c>
      <c r="Y153" s="21">
        <f t="shared" si="14"/>
        <v>-506761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0</v>
      </c>
      <c r="D154" s="20">
        <v>0</v>
      </c>
      <c r="E154" s="20">
        <v>0</v>
      </c>
      <c r="F154" s="20">
        <v>0</v>
      </c>
      <c r="G154" s="20">
        <v>0</v>
      </c>
      <c r="H154" s="20">
        <v>0</v>
      </c>
      <c r="I154" s="20">
        <v>0</v>
      </c>
      <c r="J154" s="20">
        <v>0</v>
      </c>
      <c r="K154" s="20">
        <v>0</v>
      </c>
      <c r="L154" s="20">
        <v>0</v>
      </c>
      <c r="M154" s="20"/>
      <c r="N154" s="20">
        <v>7000</v>
      </c>
      <c r="O154" s="21"/>
      <c r="P154" s="21"/>
      <c r="Q154" s="20">
        <v>0</v>
      </c>
      <c r="R154" s="20"/>
      <c r="S154" s="20">
        <v>64395</v>
      </c>
      <c r="T154" s="20"/>
      <c r="U154" s="20">
        <f t="shared" si="12"/>
        <v>71395</v>
      </c>
      <c r="V154" s="21">
        <f t="shared" si="15"/>
        <v>-506761</v>
      </c>
      <c r="W154" s="21">
        <f t="shared" si="13"/>
        <v>-435366</v>
      </c>
      <c r="X154" s="20"/>
      <c r="Y154" s="21">
        <f t="shared" si="14"/>
        <v>-435366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0</v>
      </c>
      <c r="D155" s="20">
        <v>0</v>
      </c>
      <c r="E155" s="20">
        <v>0</v>
      </c>
      <c r="F155" s="20">
        <v>0</v>
      </c>
      <c r="G155" s="20">
        <v>0</v>
      </c>
      <c r="H155" s="20">
        <v>0</v>
      </c>
      <c r="I155" s="20">
        <v>0</v>
      </c>
      <c r="J155" s="20">
        <v>0</v>
      </c>
      <c r="K155" s="20">
        <v>0</v>
      </c>
      <c r="L155" s="20">
        <v>0</v>
      </c>
      <c r="M155" s="20"/>
      <c r="N155" s="20">
        <v>7000</v>
      </c>
      <c r="O155" s="21"/>
      <c r="P155" s="21"/>
      <c r="Q155" s="20">
        <v>0</v>
      </c>
      <c r="R155" s="20"/>
      <c r="S155" s="20">
        <v>64395</v>
      </c>
      <c r="T155" s="20"/>
      <c r="U155" s="20">
        <f t="shared" si="12"/>
        <v>71395</v>
      </c>
      <c r="V155" s="21">
        <f t="shared" si="15"/>
        <v>-435366</v>
      </c>
      <c r="W155" s="21">
        <f t="shared" si="13"/>
        <v>-363971</v>
      </c>
      <c r="X155" s="20"/>
      <c r="Y155" s="21">
        <f t="shared" si="14"/>
        <v>-363971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0</v>
      </c>
      <c r="D156" s="20">
        <v>0</v>
      </c>
      <c r="E156" s="20">
        <v>0</v>
      </c>
      <c r="F156" s="20">
        <v>0</v>
      </c>
      <c r="G156" s="20">
        <v>0</v>
      </c>
      <c r="H156" s="20">
        <v>0</v>
      </c>
      <c r="I156" s="20">
        <v>0</v>
      </c>
      <c r="J156" s="20">
        <v>0</v>
      </c>
      <c r="K156" s="20">
        <v>0</v>
      </c>
      <c r="L156" s="20">
        <v>0</v>
      </c>
      <c r="M156" s="20"/>
      <c r="N156" s="20">
        <v>7000</v>
      </c>
      <c r="O156" s="21"/>
      <c r="P156" s="21"/>
      <c r="Q156" s="20">
        <v>0</v>
      </c>
      <c r="R156" s="20"/>
      <c r="S156" s="20">
        <v>64395</v>
      </c>
      <c r="T156" s="20"/>
      <c r="U156" s="20">
        <f t="shared" si="12"/>
        <v>71395</v>
      </c>
      <c r="V156" s="21">
        <f t="shared" si="15"/>
        <v>-363971</v>
      </c>
      <c r="W156" s="21">
        <f t="shared" si="13"/>
        <v>-292576</v>
      </c>
      <c r="X156" s="20">
        <v>71395</v>
      </c>
      <c r="Y156" s="21">
        <f t="shared" si="14"/>
        <v>-363971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0</v>
      </c>
      <c r="D157" s="20">
        <v>0</v>
      </c>
      <c r="E157" s="20">
        <v>0</v>
      </c>
      <c r="F157" s="20">
        <v>0</v>
      </c>
      <c r="G157" s="20">
        <v>0</v>
      </c>
      <c r="H157" s="20">
        <v>0</v>
      </c>
      <c r="I157" s="20">
        <v>0</v>
      </c>
      <c r="J157" s="20">
        <v>0</v>
      </c>
      <c r="K157" s="20">
        <v>0</v>
      </c>
      <c r="L157" s="20">
        <v>0</v>
      </c>
      <c r="M157" s="20"/>
      <c r="N157" s="20">
        <v>7000</v>
      </c>
      <c r="O157" s="21"/>
      <c r="P157" s="21"/>
      <c r="Q157" s="20">
        <v>0</v>
      </c>
      <c r="R157" s="20"/>
      <c r="S157" s="20">
        <v>64395</v>
      </c>
      <c r="T157" s="20"/>
      <c r="U157" s="20">
        <f t="shared" si="12"/>
        <v>71395</v>
      </c>
      <c r="V157" s="21">
        <f t="shared" si="15"/>
        <v>-363971</v>
      </c>
      <c r="W157" s="21">
        <f t="shared" si="13"/>
        <v>-292576</v>
      </c>
      <c r="X157" s="20">
        <v>71395</v>
      </c>
      <c r="Y157" s="21">
        <f t="shared" si="14"/>
        <v>-363971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0</v>
      </c>
      <c r="D158" s="20">
        <v>0</v>
      </c>
      <c r="E158" s="20">
        <v>0</v>
      </c>
      <c r="F158" s="20">
        <v>0</v>
      </c>
      <c r="G158" s="20">
        <v>0</v>
      </c>
      <c r="H158" s="20">
        <v>0</v>
      </c>
      <c r="I158" s="20">
        <v>0</v>
      </c>
      <c r="J158" s="20">
        <v>0</v>
      </c>
      <c r="K158" s="20">
        <v>0</v>
      </c>
      <c r="L158" s="20">
        <v>0</v>
      </c>
      <c r="M158" s="20"/>
      <c r="N158" s="20">
        <v>7000</v>
      </c>
      <c r="O158" s="21"/>
      <c r="P158" s="21"/>
      <c r="Q158" s="20">
        <v>0</v>
      </c>
      <c r="R158" s="20"/>
      <c r="S158" s="20">
        <v>64395</v>
      </c>
      <c r="T158" s="20"/>
      <c r="U158" s="20">
        <f t="shared" si="12"/>
        <v>71395</v>
      </c>
      <c r="V158" s="21">
        <f t="shared" si="15"/>
        <v>-363971</v>
      </c>
      <c r="W158" s="21">
        <f t="shared" si="13"/>
        <v>-292576</v>
      </c>
      <c r="X158" s="20">
        <v>71395</v>
      </c>
      <c r="Y158" s="21">
        <f t="shared" si="14"/>
        <v>-363971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0</v>
      </c>
      <c r="D159" s="20">
        <v>0</v>
      </c>
      <c r="E159" s="20">
        <v>0</v>
      </c>
      <c r="F159" s="20">
        <v>0</v>
      </c>
      <c r="G159" s="20">
        <v>0</v>
      </c>
      <c r="H159" s="20">
        <v>0</v>
      </c>
      <c r="I159" s="20">
        <v>0</v>
      </c>
      <c r="J159" s="20">
        <v>0</v>
      </c>
      <c r="K159" s="20">
        <v>0</v>
      </c>
      <c r="L159" s="20">
        <v>0</v>
      </c>
      <c r="M159" s="20"/>
      <c r="N159" s="20">
        <v>7000</v>
      </c>
      <c r="O159" s="21"/>
      <c r="P159" s="21"/>
      <c r="Q159" s="20">
        <v>0</v>
      </c>
      <c r="R159" s="20"/>
      <c r="S159" s="20">
        <v>64395</v>
      </c>
      <c r="T159" s="20"/>
      <c r="U159" s="20">
        <f t="shared" si="12"/>
        <v>71395</v>
      </c>
      <c r="V159" s="21">
        <f t="shared" si="15"/>
        <v>-363971</v>
      </c>
      <c r="W159" s="21">
        <f t="shared" si="13"/>
        <v>-292576</v>
      </c>
      <c r="X159" s="20">
        <v>71395</v>
      </c>
      <c r="Y159" s="21">
        <f t="shared" si="14"/>
        <v>-363971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0</v>
      </c>
      <c r="D160" s="20">
        <v>0</v>
      </c>
      <c r="E160" s="20">
        <v>0</v>
      </c>
      <c r="F160" s="20">
        <v>0</v>
      </c>
      <c r="G160" s="20">
        <v>0</v>
      </c>
      <c r="H160" s="20">
        <v>0</v>
      </c>
      <c r="I160" s="20">
        <v>0</v>
      </c>
      <c r="J160" s="20">
        <v>0</v>
      </c>
      <c r="K160" s="20">
        <v>0</v>
      </c>
      <c r="L160" s="20">
        <v>0</v>
      </c>
      <c r="M160" s="20"/>
      <c r="N160" s="20">
        <v>7000</v>
      </c>
      <c r="O160" s="21"/>
      <c r="P160" s="21"/>
      <c r="Q160" s="20">
        <v>0</v>
      </c>
      <c r="R160" s="20"/>
      <c r="S160" s="20">
        <v>64395</v>
      </c>
      <c r="T160" s="20"/>
      <c r="U160" s="20">
        <f t="shared" si="12"/>
        <v>71395</v>
      </c>
      <c r="V160" s="21">
        <f t="shared" si="15"/>
        <v>-363971</v>
      </c>
      <c r="W160" s="21">
        <f t="shared" si="13"/>
        <v>-292576</v>
      </c>
      <c r="X160" s="20">
        <v>71395</v>
      </c>
      <c r="Y160" s="21">
        <f t="shared" si="14"/>
        <v>-363971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0</v>
      </c>
      <c r="D161" s="20">
        <v>0</v>
      </c>
      <c r="E161" s="20">
        <v>0</v>
      </c>
      <c r="F161" s="20">
        <v>0</v>
      </c>
      <c r="G161" s="20">
        <v>0</v>
      </c>
      <c r="H161" s="20">
        <v>0</v>
      </c>
      <c r="I161" s="20">
        <v>0</v>
      </c>
      <c r="J161" s="20">
        <v>0</v>
      </c>
      <c r="K161" s="20">
        <v>0</v>
      </c>
      <c r="L161" s="20">
        <v>0</v>
      </c>
      <c r="M161" s="20"/>
      <c r="N161" s="20">
        <v>7000</v>
      </c>
      <c r="O161" s="21"/>
      <c r="P161" s="21"/>
      <c r="Q161" s="20">
        <v>0</v>
      </c>
      <c r="R161" s="20"/>
      <c r="S161" s="20">
        <v>64395</v>
      </c>
      <c r="T161" s="20"/>
      <c r="U161" s="20">
        <f t="shared" si="12"/>
        <v>71395</v>
      </c>
      <c r="V161" s="21">
        <f t="shared" si="15"/>
        <v>-363971</v>
      </c>
      <c r="W161" s="21">
        <f t="shared" si="13"/>
        <v>-292576</v>
      </c>
      <c r="X161" s="20">
        <v>71395</v>
      </c>
      <c r="Y161" s="21">
        <f t="shared" si="14"/>
        <v>-363971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0</v>
      </c>
      <c r="D162" s="20">
        <v>0</v>
      </c>
      <c r="E162" s="20">
        <v>0</v>
      </c>
      <c r="F162" s="20">
        <v>0</v>
      </c>
      <c r="G162" s="20">
        <v>0</v>
      </c>
      <c r="H162" s="20">
        <v>0</v>
      </c>
      <c r="I162" s="20">
        <v>0</v>
      </c>
      <c r="J162" s="20">
        <v>0</v>
      </c>
      <c r="K162" s="20">
        <v>0</v>
      </c>
      <c r="L162" s="20">
        <v>0</v>
      </c>
      <c r="M162" s="20"/>
      <c r="N162" s="20">
        <v>7000</v>
      </c>
      <c r="O162" s="21"/>
      <c r="P162" s="21"/>
      <c r="Q162" s="20">
        <v>0</v>
      </c>
      <c r="R162" s="20"/>
      <c r="S162" s="20">
        <v>64395</v>
      </c>
      <c r="T162" s="20"/>
      <c r="U162" s="20">
        <f t="shared" ref="U162:U193" si="17">G162+L162+M162+R162+S162+N162+Q162+T162</f>
        <v>71395</v>
      </c>
      <c r="V162" s="21">
        <f t="shared" si="15"/>
        <v>-363971</v>
      </c>
      <c r="W162" s="21">
        <f t="shared" si="13"/>
        <v>-292576</v>
      </c>
      <c r="X162" s="20">
        <v>71395</v>
      </c>
      <c r="Y162" s="21">
        <f t="shared" si="14"/>
        <v>-363971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0</v>
      </c>
      <c r="D163" s="20">
        <v>0</v>
      </c>
      <c r="E163" s="20">
        <v>0</v>
      </c>
      <c r="F163" s="20">
        <v>0</v>
      </c>
      <c r="G163" s="20">
        <v>0</v>
      </c>
      <c r="H163" s="20">
        <v>0</v>
      </c>
      <c r="I163" s="20">
        <v>0</v>
      </c>
      <c r="J163" s="20">
        <v>0</v>
      </c>
      <c r="K163" s="20">
        <v>0</v>
      </c>
      <c r="L163" s="20">
        <v>0</v>
      </c>
      <c r="M163" s="20"/>
      <c r="N163" s="20">
        <v>7000</v>
      </c>
      <c r="O163" s="21"/>
      <c r="P163" s="21"/>
      <c r="Q163" s="20">
        <v>0</v>
      </c>
      <c r="R163" s="20"/>
      <c r="S163" s="20">
        <v>74395</v>
      </c>
      <c r="T163" s="20"/>
      <c r="U163" s="20">
        <f t="shared" si="17"/>
        <v>81395</v>
      </c>
      <c r="V163" s="21">
        <f t="shared" si="15"/>
        <v>-363971</v>
      </c>
      <c r="W163" s="21">
        <f t="shared" si="13"/>
        <v>-282576</v>
      </c>
      <c r="X163" s="20">
        <v>81395</v>
      </c>
      <c r="Y163" s="21">
        <f t="shared" si="14"/>
        <v>-363971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0</v>
      </c>
      <c r="D164" s="20">
        <v>0</v>
      </c>
      <c r="E164" s="20">
        <v>0</v>
      </c>
      <c r="F164" s="20">
        <v>0</v>
      </c>
      <c r="G164" s="20">
        <v>0</v>
      </c>
      <c r="H164" s="20">
        <v>0</v>
      </c>
      <c r="I164" s="20">
        <v>0</v>
      </c>
      <c r="J164" s="20">
        <v>0</v>
      </c>
      <c r="K164" s="20">
        <v>0</v>
      </c>
      <c r="L164" s="20">
        <v>0</v>
      </c>
      <c r="M164" s="20"/>
      <c r="N164" s="20">
        <v>7000</v>
      </c>
      <c r="O164" s="21"/>
      <c r="P164" s="21"/>
      <c r="Q164" s="20">
        <v>0</v>
      </c>
      <c r="R164" s="20"/>
      <c r="S164" s="20">
        <v>74395</v>
      </c>
      <c r="T164" s="20"/>
      <c r="U164" s="20">
        <f t="shared" si="17"/>
        <v>81395</v>
      </c>
      <c r="V164" s="21">
        <f t="shared" si="15"/>
        <v>-363971</v>
      </c>
      <c r="W164" s="21">
        <f t="shared" si="13"/>
        <v>-282576</v>
      </c>
      <c r="X164" s="20">
        <v>81395</v>
      </c>
      <c r="Y164" s="21">
        <f t="shared" si="14"/>
        <v>-363971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0</v>
      </c>
      <c r="D165" s="20">
        <v>0</v>
      </c>
      <c r="E165" s="20">
        <v>0</v>
      </c>
      <c r="F165" s="20">
        <v>0</v>
      </c>
      <c r="G165" s="20">
        <v>0</v>
      </c>
      <c r="H165" s="20">
        <v>0</v>
      </c>
      <c r="I165" s="20">
        <v>0</v>
      </c>
      <c r="J165" s="20">
        <v>0</v>
      </c>
      <c r="K165" s="20">
        <v>0</v>
      </c>
      <c r="L165" s="20">
        <v>0</v>
      </c>
      <c r="M165" s="20"/>
      <c r="N165" s="20">
        <v>7000</v>
      </c>
      <c r="O165" s="21"/>
      <c r="P165" s="21"/>
      <c r="Q165" s="20">
        <v>0</v>
      </c>
      <c r="R165" s="20"/>
      <c r="S165" s="20">
        <v>74395</v>
      </c>
      <c r="T165" s="20"/>
      <c r="U165" s="20">
        <f t="shared" si="17"/>
        <v>81395</v>
      </c>
      <c r="V165" s="21">
        <f t="shared" si="15"/>
        <v>-363971</v>
      </c>
      <c r="W165" s="21">
        <f t="shared" si="13"/>
        <v>-282576</v>
      </c>
      <c r="X165" s="20">
        <v>81395</v>
      </c>
      <c r="Y165" s="21">
        <f t="shared" si="14"/>
        <v>-363971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/>
      <c r="N166" s="20">
        <v>7000</v>
      </c>
      <c r="O166" s="21"/>
      <c r="P166" s="21"/>
      <c r="Q166" s="20">
        <v>0</v>
      </c>
      <c r="R166" s="20"/>
      <c r="S166" s="20">
        <v>74395</v>
      </c>
      <c r="T166" s="20"/>
      <c r="U166" s="20">
        <f t="shared" si="17"/>
        <v>81395</v>
      </c>
      <c r="V166" s="21">
        <f t="shared" si="15"/>
        <v>-363971</v>
      </c>
      <c r="W166" s="21">
        <f t="shared" si="13"/>
        <v>-282576</v>
      </c>
      <c r="X166" s="20">
        <v>81395</v>
      </c>
      <c r="Y166" s="21">
        <f t="shared" si="14"/>
        <v>-363971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0</v>
      </c>
      <c r="D167" s="20">
        <v>0</v>
      </c>
      <c r="E167" s="20">
        <v>0</v>
      </c>
      <c r="F167" s="20">
        <v>0</v>
      </c>
      <c r="G167" s="20">
        <v>0</v>
      </c>
      <c r="H167" s="20">
        <v>0</v>
      </c>
      <c r="I167" s="20">
        <v>0</v>
      </c>
      <c r="J167" s="20">
        <v>0</v>
      </c>
      <c r="K167" s="20">
        <v>0</v>
      </c>
      <c r="L167" s="20">
        <v>0</v>
      </c>
      <c r="M167" s="20"/>
      <c r="N167" s="20">
        <v>7000</v>
      </c>
      <c r="O167" s="21"/>
      <c r="P167" s="21"/>
      <c r="Q167" s="20">
        <v>0</v>
      </c>
      <c r="R167" s="20"/>
      <c r="S167" s="20">
        <v>74395</v>
      </c>
      <c r="T167" s="20"/>
      <c r="U167" s="20">
        <f t="shared" si="17"/>
        <v>81395</v>
      </c>
      <c r="V167" s="21">
        <f t="shared" si="15"/>
        <v>-363971</v>
      </c>
      <c r="W167" s="21">
        <f t="shared" si="13"/>
        <v>-282576</v>
      </c>
      <c r="X167" s="20">
        <v>81395</v>
      </c>
      <c r="Y167" s="21">
        <f t="shared" si="14"/>
        <v>-363971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0</v>
      </c>
      <c r="D168" s="20">
        <v>0</v>
      </c>
      <c r="E168" s="20">
        <v>0</v>
      </c>
      <c r="F168" s="20">
        <v>0</v>
      </c>
      <c r="G168" s="20">
        <v>0</v>
      </c>
      <c r="H168" s="20">
        <v>0</v>
      </c>
      <c r="I168" s="20">
        <v>0</v>
      </c>
      <c r="J168" s="20">
        <v>0</v>
      </c>
      <c r="K168" s="20">
        <v>0</v>
      </c>
      <c r="L168" s="20">
        <v>0</v>
      </c>
      <c r="M168" s="20"/>
      <c r="N168" s="20">
        <v>7000</v>
      </c>
      <c r="O168" s="21"/>
      <c r="P168" s="21"/>
      <c r="Q168" s="20">
        <v>0</v>
      </c>
      <c r="R168" s="20"/>
      <c r="S168" s="20">
        <v>74395</v>
      </c>
      <c r="T168" s="20"/>
      <c r="U168" s="20">
        <f t="shared" si="17"/>
        <v>81395</v>
      </c>
      <c r="V168" s="21">
        <f t="shared" si="15"/>
        <v>-363971</v>
      </c>
      <c r="W168" s="21">
        <f t="shared" si="13"/>
        <v>-282576</v>
      </c>
      <c r="X168" s="20">
        <v>81395</v>
      </c>
      <c r="Y168" s="21">
        <f t="shared" si="14"/>
        <v>-363971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0</v>
      </c>
      <c r="D169" s="20">
        <v>0</v>
      </c>
      <c r="E169" s="20">
        <v>0</v>
      </c>
      <c r="F169" s="20">
        <v>0</v>
      </c>
      <c r="G169" s="20">
        <v>0</v>
      </c>
      <c r="H169" s="20">
        <v>0</v>
      </c>
      <c r="I169" s="20">
        <v>0</v>
      </c>
      <c r="J169" s="20">
        <v>0</v>
      </c>
      <c r="K169" s="20">
        <v>0</v>
      </c>
      <c r="L169" s="20">
        <v>0</v>
      </c>
      <c r="M169" s="20"/>
      <c r="N169" s="20">
        <v>7000</v>
      </c>
      <c r="O169" s="21"/>
      <c r="P169" s="21"/>
      <c r="Q169" s="20">
        <v>0</v>
      </c>
      <c r="R169" s="20"/>
      <c r="S169" s="20">
        <v>74395</v>
      </c>
      <c r="T169" s="20"/>
      <c r="U169" s="20">
        <f t="shared" si="17"/>
        <v>81395</v>
      </c>
      <c r="V169" s="21">
        <f t="shared" si="15"/>
        <v>-363971</v>
      </c>
      <c r="W169" s="21">
        <f t="shared" si="13"/>
        <v>-282576</v>
      </c>
      <c r="X169" s="20">
        <v>81395</v>
      </c>
      <c r="Y169" s="21">
        <f t="shared" si="14"/>
        <v>-363971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0</v>
      </c>
      <c r="D170" s="20">
        <v>0</v>
      </c>
      <c r="E170" s="20">
        <v>0</v>
      </c>
      <c r="F170" s="20">
        <v>0</v>
      </c>
      <c r="G170" s="20">
        <v>0</v>
      </c>
      <c r="H170" s="20">
        <v>0</v>
      </c>
      <c r="I170" s="20">
        <v>0</v>
      </c>
      <c r="J170" s="20">
        <v>0</v>
      </c>
      <c r="K170" s="20">
        <v>0</v>
      </c>
      <c r="L170" s="20">
        <v>0</v>
      </c>
      <c r="M170" s="20"/>
      <c r="N170" s="20">
        <v>7000</v>
      </c>
      <c r="O170" s="21"/>
      <c r="P170" s="21"/>
      <c r="Q170" s="20">
        <v>0</v>
      </c>
      <c r="R170" s="20"/>
      <c r="S170" s="20">
        <v>74395</v>
      </c>
      <c r="T170" s="20"/>
      <c r="U170" s="20">
        <f t="shared" si="17"/>
        <v>81395</v>
      </c>
      <c r="V170" s="21">
        <f t="shared" si="15"/>
        <v>-363971</v>
      </c>
      <c r="W170" s="21">
        <f t="shared" si="13"/>
        <v>-282576</v>
      </c>
      <c r="X170" s="20">
        <v>81395</v>
      </c>
      <c r="Y170" s="21">
        <f t="shared" si="14"/>
        <v>-363971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0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0">
        <v>0</v>
      </c>
      <c r="K171" s="20">
        <v>0</v>
      </c>
      <c r="L171" s="20">
        <v>0</v>
      </c>
      <c r="M171" s="20"/>
      <c r="N171" s="20">
        <v>7000</v>
      </c>
      <c r="O171" s="21"/>
      <c r="P171" s="21"/>
      <c r="Q171" s="20">
        <v>0</v>
      </c>
      <c r="R171" s="20"/>
      <c r="S171" s="20">
        <v>74395</v>
      </c>
      <c r="T171" s="20"/>
      <c r="U171" s="20">
        <f t="shared" si="17"/>
        <v>81395</v>
      </c>
      <c r="V171" s="21">
        <f t="shared" si="15"/>
        <v>-363971</v>
      </c>
      <c r="W171" s="21">
        <f t="shared" si="13"/>
        <v>-282576</v>
      </c>
      <c r="X171" s="20">
        <v>81395</v>
      </c>
      <c r="Y171" s="21">
        <f t="shared" si="14"/>
        <v>-363971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0</v>
      </c>
      <c r="D172" s="20">
        <v>0</v>
      </c>
      <c r="E172" s="20">
        <v>0</v>
      </c>
      <c r="F172" s="20">
        <v>0</v>
      </c>
      <c r="G172" s="20">
        <v>0</v>
      </c>
      <c r="H172" s="20">
        <v>0</v>
      </c>
      <c r="I172" s="20">
        <v>0</v>
      </c>
      <c r="J172" s="20">
        <v>0</v>
      </c>
      <c r="K172" s="20">
        <v>0</v>
      </c>
      <c r="L172" s="20">
        <v>0</v>
      </c>
      <c r="M172" s="20"/>
      <c r="N172" s="20">
        <v>7000</v>
      </c>
      <c r="O172" s="21"/>
      <c r="P172" s="21"/>
      <c r="Q172" s="20">
        <v>0</v>
      </c>
      <c r="R172" s="20"/>
      <c r="S172" s="20">
        <v>74395</v>
      </c>
      <c r="T172" s="20"/>
      <c r="U172" s="20">
        <f t="shared" si="17"/>
        <v>81395</v>
      </c>
      <c r="V172" s="21">
        <f t="shared" si="15"/>
        <v>-363971</v>
      </c>
      <c r="W172" s="21">
        <f t="shared" si="13"/>
        <v>-282576</v>
      </c>
      <c r="X172" s="20">
        <v>81395</v>
      </c>
      <c r="Y172" s="21">
        <f t="shared" si="14"/>
        <v>-363971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0">
        <v>0</v>
      </c>
      <c r="K173" s="20">
        <v>0</v>
      </c>
      <c r="L173" s="20">
        <v>0</v>
      </c>
      <c r="M173" s="20"/>
      <c r="N173" s="20">
        <v>7000</v>
      </c>
      <c r="O173" s="21"/>
      <c r="P173" s="21"/>
      <c r="Q173" s="20">
        <v>0</v>
      </c>
      <c r="R173" s="20"/>
      <c r="S173" s="20">
        <v>74395</v>
      </c>
      <c r="T173" s="20"/>
      <c r="U173" s="20">
        <f t="shared" si="17"/>
        <v>81395</v>
      </c>
      <c r="V173" s="21">
        <f t="shared" si="15"/>
        <v>-363971</v>
      </c>
      <c r="W173" s="21">
        <f t="shared" si="13"/>
        <v>-282576</v>
      </c>
      <c r="X173" s="20">
        <v>81395</v>
      </c>
      <c r="Y173" s="21">
        <f t="shared" si="14"/>
        <v>-363971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0</v>
      </c>
      <c r="D174" s="20">
        <v>0</v>
      </c>
      <c r="E174" s="20">
        <v>0</v>
      </c>
      <c r="F174" s="20">
        <v>0</v>
      </c>
      <c r="G174" s="20">
        <v>0</v>
      </c>
      <c r="H174" s="20">
        <v>0</v>
      </c>
      <c r="I174" s="20">
        <v>0</v>
      </c>
      <c r="J174" s="20">
        <v>0</v>
      </c>
      <c r="K174" s="20">
        <v>0</v>
      </c>
      <c r="L174" s="20">
        <v>0</v>
      </c>
      <c r="M174" s="20"/>
      <c r="N174" s="20">
        <v>7000</v>
      </c>
      <c r="O174" s="21"/>
      <c r="P174" s="21"/>
      <c r="Q174" s="20">
        <v>0</v>
      </c>
      <c r="R174" s="20"/>
      <c r="S174" s="20">
        <v>74395</v>
      </c>
      <c r="T174" s="20"/>
      <c r="U174" s="20">
        <f t="shared" si="17"/>
        <v>81395</v>
      </c>
      <c r="V174" s="21">
        <f t="shared" si="15"/>
        <v>-363971</v>
      </c>
      <c r="W174" s="21">
        <f t="shared" si="13"/>
        <v>-282576</v>
      </c>
      <c r="X174" s="20">
        <v>81395</v>
      </c>
      <c r="Y174" s="21">
        <f t="shared" si="14"/>
        <v>-363971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39">
        <v>0</v>
      </c>
      <c r="D175" s="39">
        <v>0</v>
      </c>
      <c r="E175" s="39">
        <v>0</v>
      </c>
      <c r="F175" s="39">
        <v>0</v>
      </c>
      <c r="G175" s="39">
        <v>0</v>
      </c>
      <c r="H175" s="39">
        <v>0</v>
      </c>
      <c r="I175" s="39">
        <v>0</v>
      </c>
      <c r="J175" s="39">
        <v>0</v>
      </c>
      <c r="K175" s="44">
        <f>IF(J175&lt;=120,559,IF(AND(J175&gt;=121,J175&lt;=150),739,IF(AND(J175&gt;=151,J175&lt;=200),1279,IF(J175&gt;=201,2359,))))</f>
        <v>559</v>
      </c>
      <c r="L175" s="39">
        <f>IF(K175=559,K175*J175,IF(K175=739,120*559+(J175-120)*739,IF(K175=1279,120*559+30*739+(J175-150)*1279,IF(K175=2359,120*559+30*739+50*1279+(J175-200)*2359,))))</f>
        <v>0</v>
      </c>
      <c r="M175" s="69">
        <v>3731</v>
      </c>
      <c r="N175" s="69">
        <v>7000</v>
      </c>
      <c r="O175" s="41"/>
      <c r="P175" s="41"/>
      <c r="Q175" s="69">
        <v>0</v>
      </c>
      <c r="R175" s="69"/>
      <c r="S175" s="69">
        <v>76410</v>
      </c>
      <c r="T175" s="69"/>
      <c r="U175" s="69">
        <f t="shared" si="17"/>
        <v>87141</v>
      </c>
      <c r="V175" s="41">
        <f t="shared" si="15"/>
        <v>-363971</v>
      </c>
      <c r="W175" s="41">
        <f t="shared" si="13"/>
        <v>-276830</v>
      </c>
      <c r="X175" s="64">
        <v>83410</v>
      </c>
      <c r="Y175" s="41">
        <f t="shared" si="14"/>
        <v>-360240</v>
      </c>
      <c r="AA175">
        <f t="shared" si="16"/>
        <v>0</v>
      </c>
    </row>
    <row r="176" spans="1:27" hidden="1" x14ac:dyDescent="0.25">
      <c r="A176" s="18"/>
      <c r="B176" s="43" t="s">
        <v>36</v>
      </c>
      <c r="C176" s="44">
        <v>0</v>
      </c>
      <c r="D176" s="44">
        <v>0</v>
      </c>
      <c r="E176" s="44">
        <v>0</v>
      </c>
      <c r="F176" s="44">
        <v>0</v>
      </c>
      <c r="G176" s="44">
        <v>0</v>
      </c>
      <c r="H176" s="44">
        <v>0</v>
      </c>
      <c r="I176" s="44">
        <v>0</v>
      </c>
      <c r="J176" s="44">
        <v>0</v>
      </c>
      <c r="K176" s="44">
        <f>IF(J176&lt;=120,559,IF(AND(J176&gt;=121,J176&lt;=150),739,IF(AND(J176&gt;=151,J176&lt;=200),1279,IF(J176&gt;=201,2359,))))</f>
        <v>559</v>
      </c>
      <c r="L176" s="44">
        <f t="shared" ref="L176:L186" si="18">IF(K176=559,K176*J176,IF(K176=739,120*559+(J176-120)*739,IF(K176=1279,120*559+30*739+(J176-150)*1279,IF(K176=2359,120*559+30*739+50*1279+(J176-200)*2359,))))</f>
        <v>0</v>
      </c>
      <c r="M176" s="70">
        <v>3731</v>
      </c>
      <c r="N176" s="70">
        <v>7000</v>
      </c>
      <c r="O176" s="46"/>
      <c r="P176" s="46"/>
      <c r="Q176" s="70">
        <v>0</v>
      </c>
      <c r="R176" s="70"/>
      <c r="S176" s="70">
        <v>76410</v>
      </c>
      <c r="T176" s="70"/>
      <c r="U176" s="70">
        <f t="shared" si="17"/>
        <v>87141</v>
      </c>
      <c r="V176" s="46">
        <f t="shared" si="15"/>
        <v>-360240</v>
      </c>
      <c r="W176" s="46">
        <f t="shared" si="13"/>
        <v>-273099</v>
      </c>
      <c r="X176" s="65">
        <v>83410</v>
      </c>
      <c r="Y176" s="46">
        <f t="shared" si="14"/>
        <v>-356509</v>
      </c>
      <c r="AA176">
        <f t="shared" si="16"/>
        <v>0</v>
      </c>
    </row>
    <row r="177" spans="1:27" hidden="1" x14ac:dyDescent="0.25">
      <c r="A177" s="18"/>
      <c r="B177" s="43" t="s">
        <v>37</v>
      </c>
      <c r="C177" s="44">
        <v>0</v>
      </c>
      <c r="D177" s="44">
        <v>0</v>
      </c>
      <c r="E177" s="44">
        <v>0</v>
      </c>
      <c r="F177" s="44">
        <v>0</v>
      </c>
      <c r="G177" s="44">
        <v>0</v>
      </c>
      <c r="H177" s="44">
        <v>0</v>
      </c>
      <c r="I177" s="44">
        <v>0</v>
      </c>
      <c r="J177" s="44">
        <v>0</v>
      </c>
      <c r="K177" s="44">
        <f t="shared" ref="K177:K182" si="19">IF(J177&lt;=120,559,IF(AND(J177&gt;=121,J177&lt;=150),739,IF(AND(J177&gt;=151,J177&lt;=200),1279,IF(J177&gt;=201,2359,))))</f>
        <v>559</v>
      </c>
      <c r="L177" s="44">
        <f t="shared" si="18"/>
        <v>0</v>
      </c>
      <c r="M177" s="70">
        <v>3731</v>
      </c>
      <c r="N177" s="70">
        <v>7000</v>
      </c>
      <c r="O177" s="46"/>
      <c r="P177" s="46"/>
      <c r="Q177" s="70">
        <v>0</v>
      </c>
      <c r="R177" s="70"/>
      <c r="S177" s="70">
        <v>76410</v>
      </c>
      <c r="T177" s="70"/>
      <c r="U177" s="70">
        <f t="shared" si="17"/>
        <v>87141</v>
      </c>
      <c r="V177" s="46">
        <f t="shared" si="15"/>
        <v>-356509</v>
      </c>
      <c r="W177" s="46">
        <f t="shared" si="13"/>
        <v>-269368</v>
      </c>
      <c r="X177" s="65">
        <v>83410</v>
      </c>
      <c r="Y177" s="46">
        <f t="shared" si="14"/>
        <v>-352778</v>
      </c>
      <c r="AA177">
        <f t="shared" si="16"/>
        <v>0</v>
      </c>
    </row>
    <row r="178" spans="1:27" hidden="1" x14ac:dyDescent="0.25">
      <c r="A178" s="18"/>
      <c r="B178" s="43" t="s">
        <v>38</v>
      </c>
      <c r="C178" s="44">
        <v>0</v>
      </c>
      <c r="D178" s="44">
        <v>0</v>
      </c>
      <c r="E178" s="44">
        <v>0</v>
      </c>
      <c r="F178" s="44">
        <v>0</v>
      </c>
      <c r="G178" s="44">
        <v>0</v>
      </c>
      <c r="H178" s="44">
        <v>0</v>
      </c>
      <c r="I178" s="44">
        <v>0</v>
      </c>
      <c r="J178" s="44">
        <v>0</v>
      </c>
      <c r="K178" s="44">
        <f t="shared" si="19"/>
        <v>559</v>
      </c>
      <c r="L178" s="44">
        <f t="shared" si="18"/>
        <v>0</v>
      </c>
      <c r="M178" s="70">
        <v>3731</v>
      </c>
      <c r="N178" s="70">
        <v>7000</v>
      </c>
      <c r="O178" s="46"/>
      <c r="P178" s="46"/>
      <c r="Q178" s="70">
        <v>0</v>
      </c>
      <c r="R178" s="70"/>
      <c r="S178" s="70">
        <v>76410</v>
      </c>
      <c r="T178" s="70"/>
      <c r="U178" s="70">
        <f t="shared" si="17"/>
        <v>87141</v>
      </c>
      <c r="V178" s="46">
        <f t="shared" si="15"/>
        <v>-352778</v>
      </c>
      <c r="W178" s="46">
        <f t="shared" si="13"/>
        <v>-265637</v>
      </c>
      <c r="X178" s="65">
        <v>83410</v>
      </c>
      <c r="Y178" s="46">
        <f t="shared" si="14"/>
        <v>-349047</v>
      </c>
      <c r="AA178">
        <f t="shared" si="16"/>
        <v>0</v>
      </c>
    </row>
    <row r="179" spans="1:27" hidden="1" x14ac:dyDescent="0.25">
      <c r="A179" s="18"/>
      <c r="B179" s="43" t="s">
        <v>39</v>
      </c>
      <c r="C179" s="44">
        <v>0</v>
      </c>
      <c r="D179" s="44">
        <v>0</v>
      </c>
      <c r="E179" s="44">
        <v>0</v>
      </c>
      <c r="F179" s="44">
        <v>0</v>
      </c>
      <c r="G179" s="44">
        <v>0</v>
      </c>
      <c r="H179" s="44">
        <v>0</v>
      </c>
      <c r="I179" s="44">
        <v>0</v>
      </c>
      <c r="J179" s="44">
        <v>0</v>
      </c>
      <c r="K179" s="44">
        <f t="shared" si="19"/>
        <v>559</v>
      </c>
      <c r="L179" s="44">
        <f t="shared" si="18"/>
        <v>0</v>
      </c>
      <c r="M179" s="70">
        <v>3731</v>
      </c>
      <c r="N179" s="70">
        <v>7000</v>
      </c>
      <c r="O179" s="46"/>
      <c r="P179" s="46"/>
      <c r="Q179" s="70">
        <v>0</v>
      </c>
      <c r="R179" s="70"/>
      <c r="S179" s="70">
        <v>76410</v>
      </c>
      <c r="T179" s="70"/>
      <c r="U179" s="70">
        <f t="shared" si="17"/>
        <v>87141</v>
      </c>
      <c r="V179" s="46">
        <f t="shared" si="15"/>
        <v>-349047</v>
      </c>
      <c r="W179" s="46">
        <f t="shared" si="13"/>
        <v>-261906</v>
      </c>
      <c r="X179" s="65">
        <v>83410</v>
      </c>
      <c r="Y179" s="46">
        <f t="shared" si="14"/>
        <v>-345316</v>
      </c>
      <c r="AA179">
        <f t="shared" si="16"/>
        <v>0</v>
      </c>
    </row>
    <row r="180" spans="1:27" hidden="1" x14ac:dyDescent="0.25">
      <c r="A180" s="18"/>
      <c r="B180" s="43" t="s">
        <v>40</v>
      </c>
      <c r="C180" s="44">
        <v>0</v>
      </c>
      <c r="D180" s="44">
        <v>0</v>
      </c>
      <c r="E180" s="44">
        <v>0</v>
      </c>
      <c r="F180" s="44">
        <v>0</v>
      </c>
      <c r="G180" s="44">
        <v>0</v>
      </c>
      <c r="H180" s="44">
        <v>0</v>
      </c>
      <c r="I180" s="44">
        <v>0</v>
      </c>
      <c r="J180" s="44">
        <v>0</v>
      </c>
      <c r="K180" s="44">
        <f t="shared" si="19"/>
        <v>559</v>
      </c>
      <c r="L180" s="44">
        <f t="shared" si="18"/>
        <v>0</v>
      </c>
      <c r="M180" s="70">
        <v>3731</v>
      </c>
      <c r="N180" s="70">
        <v>7000</v>
      </c>
      <c r="O180" s="46"/>
      <c r="P180" s="46"/>
      <c r="Q180" s="70">
        <v>0</v>
      </c>
      <c r="R180" s="70"/>
      <c r="S180" s="70">
        <v>76410</v>
      </c>
      <c r="T180" s="70"/>
      <c r="U180" s="70">
        <f t="shared" si="17"/>
        <v>87141</v>
      </c>
      <c r="V180" s="46">
        <f t="shared" si="15"/>
        <v>-345316</v>
      </c>
      <c r="W180" s="46">
        <f t="shared" si="13"/>
        <v>-258175</v>
      </c>
      <c r="X180" s="65">
        <v>83410</v>
      </c>
      <c r="Y180" s="46">
        <f t="shared" si="14"/>
        <v>-341585</v>
      </c>
      <c r="AA180">
        <f t="shared" si="16"/>
        <v>0</v>
      </c>
    </row>
    <row r="181" spans="1:27" hidden="1" x14ac:dyDescent="0.25">
      <c r="A181" s="18"/>
      <c r="B181" s="43" t="s">
        <v>41</v>
      </c>
      <c r="C181" s="44">
        <v>0</v>
      </c>
      <c r="D181" s="44">
        <v>0</v>
      </c>
      <c r="E181" s="44">
        <v>0</v>
      </c>
      <c r="F181" s="44">
        <v>0</v>
      </c>
      <c r="G181" s="44">
        <v>0</v>
      </c>
      <c r="H181" s="44">
        <v>0</v>
      </c>
      <c r="I181" s="44">
        <v>0</v>
      </c>
      <c r="J181" s="44">
        <v>0</v>
      </c>
      <c r="K181" s="44">
        <f t="shared" si="19"/>
        <v>559</v>
      </c>
      <c r="L181" s="44">
        <f t="shared" si="18"/>
        <v>0</v>
      </c>
      <c r="M181" s="70">
        <v>3731</v>
      </c>
      <c r="N181" s="70">
        <v>7000</v>
      </c>
      <c r="O181" s="46"/>
      <c r="P181" s="46"/>
      <c r="Q181" s="70">
        <v>0</v>
      </c>
      <c r="R181" s="70"/>
      <c r="S181" s="70">
        <v>76410</v>
      </c>
      <c r="T181" s="70"/>
      <c r="U181" s="70">
        <f t="shared" si="17"/>
        <v>87141</v>
      </c>
      <c r="V181" s="46">
        <f t="shared" si="15"/>
        <v>-341585</v>
      </c>
      <c r="W181" s="46">
        <f t="shared" si="13"/>
        <v>-254444</v>
      </c>
      <c r="X181" s="65">
        <v>83410</v>
      </c>
      <c r="Y181" s="46">
        <f t="shared" si="14"/>
        <v>-337854</v>
      </c>
      <c r="AA181">
        <f t="shared" si="16"/>
        <v>0</v>
      </c>
    </row>
    <row r="182" spans="1:27" hidden="1" x14ac:dyDescent="0.25">
      <c r="A182" s="18"/>
      <c r="B182" s="43" t="s">
        <v>42</v>
      </c>
      <c r="C182" s="44">
        <v>0</v>
      </c>
      <c r="D182" s="44">
        <v>0</v>
      </c>
      <c r="E182" s="44">
        <v>0</v>
      </c>
      <c r="F182" s="44">
        <v>0</v>
      </c>
      <c r="G182" s="44">
        <v>0</v>
      </c>
      <c r="H182" s="44">
        <v>0</v>
      </c>
      <c r="I182" s="44">
        <v>0</v>
      </c>
      <c r="J182" s="44">
        <v>0</v>
      </c>
      <c r="K182" s="44">
        <f t="shared" si="19"/>
        <v>559</v>
      </c>
      <c r="L182" s="44">
        <f t="shared" si="18"/>
        <v>0</v>
      </c>
      <c r="M182" s="70">
        <v>3731</v>
      </c>
      <c r="N182" s="70">
        <v>7981</v>
      </c>
      <c r="O182" s="46"/>
      <c r="P182" s="46"/>
      <c r="Q182" s="70">
        <v>0</v>
      </c>
      <c r="R182" s="70"/>
      <c r="S182" s="70">
        <v>76410</v>
      </c>
      <c r="T182" s="70"/>
      <c r="U182" s="70">
        <f t="shared" si="17"/>
        <v>88122</v>
      </c>
      <c r="V182" s="46">
        <f t="shared" si="15"/>
        <v>-337854</v>
      </c>
      <c r="W182" s="46">
        <f t="shared" si="13"/>
        <v>-249732</v>
      </c>
      <c r="X182" s="47">
        <v>84391</v>
      </c>
      <c r="Y182" s="46">
        <f t="shared" si="14"/>
        <v>-334123</v>
      </c>
      <c r="AA182">
        <f t="shared" si="16"/>
        <v>0</v>
      </c>
    </row>
    <row r="183" spans="1:27" hidden="1" x14ac:dyDescent="0.25">
      <c r="A183" s="18"/>
      <c r="B183" s="43" t="s">
        <v>43</v>
      </c>
      <c r="C183" s="44">
        <v>0</v>
      </c>
      <c r="D183" s="44">
        <v>0</v>
      </c>
      <c r="E183" s="44">
        <v>0</v>
      </c>
      <c r="F183" s="44">
        <v>0</v>
      </c>
      <c r="G183" s="44">
        <v>0</v>
      </c>
      <c r="H183" s="44">
        <v>0</v>
      </c>
      <c r="I183" s="44">
        <v>0</v>
      </c>
      <c r="J183" s="44">
        <v>0</v>
      </c>
      <c r="K183" s="44">
        <v>0</v>
      </c>
      <c r="L183" s="44">
        <f t="shared" si="18"/>
        <v>0</v>
      </c>
      <c r="M183" s="70">
        <v>3731</v>
      </c>
      <c r="N183" s="70">
        <v>7997</v>
      </c>
      <c r="O183" s="46"/>
      <c r="P183" s="46"/>
      <c r="Q183" s="70">
        <v>0</v>
      </c>
      <c r="R183" s="70"/>
      <c r="S183" s="70">
        <v>76410</v>
      </c>
      <c r="T183" s="70"/>
      <c r="U183" s="70">
        <f t="shared" si="17"/>
        <v>88138</v>
      </c>
      <c r="V183" s="46">
        <f t="shared" si="15"/>
        <v>-334123</v>
      </c>
      <c r="W183" s="46">
        <f t="shared" si="13"/>
        <v>-245985</v>
      </c>
      <c r="X183" s="70">
        <v>88138</v>
      </c>
      <c r="Y183" s="46">
        <f t="shared" si="14"/>
        <v>-334123</v>
      </c>
    </row>
    <row r="184" spans="1:27" hidden="1" x14ac:dyDescent="0.25">
      <c r="A184" s="18"/>
      <c r="B184" s="43" t="s">
        <v>44</v>
      </c>
      <c r="C184" s="44">
        <v>0</v>
      </c>
      <c r="D184" s="44">
        <v>0</v>
      </c>
      <c r="E184" s="44">
        <v>0</v>
      </c>
      <c r="F184" s="44">
        <v>0</v>
      </c>
      <c r="G184" s="44">
        <v>0</v>
      </c>
      <c r="H184" s="44">
        <v>0</v>
      </c>
      <c r="I184" s="44">
        <v>0</v>
      </c>
      <c r="J184" s="44">
        <v>0</v>
      </c>
      <c r="K184" s="44">
        <v>0</v>
      </c>
      <c r="L184" s="44">
        <f t="shared" si="18"/>
        <v>0</v>
      </c>
      <c r="M184" s="70">
        <v>3731</v>
      </c>
      <c r="N184" s="70">
        <v>7990</v>
      </c>
      <c r="O184" s="46"/>
      <c r="P184" s="46"/>
      <c r="Q184" s="70">
        <v>0</v>
      </c>
      <c r="R184" s="70"/>
      <c r="S184" s="70">
        <v>76410</v>
      </c>
      <c r="T184" s="70"/>
      <c r="U184" s="70">
        <f t="shared" si="17"/>
        <v>88131</v>
      </c>
      <c r="V184" s="46">
        <f t="shared" si="15"/>
        <v>-334123</v>
      </c>
      <c r="W184" s="46">
        <f t="shared" si="13"/>
        <v>-245992</v>
      </c>
      <c r="X184" s="73">
        <v>88131</v>
      </c>
      <c r="Y184" s="46">
        <f t="shared" si="14"/>
        <v>-334123</v>
      </c>
    </row>
    <row r="185" spans="1:27" hidden="1" x14ac:dyDescent="0.25">
      <c r="A185" s="18"/>
      <c r="B185" s="43" t="s">
        <v>45</v>
      </c>
      <c r="C185" s="44">
        <v>0</v>
      </c>
      <c r="D185" s="44">
        <v>0</v>
      </c>
      <c r="E185" s="44">
        <v>0</v>
      </c>
      <c r="F185" s="44">
        <v>0</v>
      </c>
      <c r="G185" s="44">
        <v>0</v>
      </c>
      <c r="H185" s="44">
        <v>0</v>
      </c>
      <c r="I185" s="44">
        <v>0</v>
      </c>
      <c r="J185" s="44">
        <v>0</v>
      </c>
      <c r="K185" s="44">
        <v>0</v>
      </c>
      <c r="L185" s="44">
        <f t="shared" si="18"/>
        <v>0</v>
      </c>
      <c r="M185" s="70">
        <v>3731</v>
      </c>
      <c r="N185" s="70">
        <v>8019</v>
      </c>
      <c r="O185" s="46"/>
      <c r="P185" s="46"/>
      <c r="Q185" s="70">
        <v>0</v>
      </c>
      <c r="R185" s="70"/>
      <c r="S185" s="70">
        <v>76410</v>
      </c>
      <c r="T185" s="70"/>
      <c r="U185" s="70">
        <f t="shared" si="17"/>
        <v>88160</v>
      </c>
      <c r="V185" s="46">
        <f t="shared" si="15"/>
        <v>-334123</v>
      </c>
      <c r="W185" s="46">
        <f t="shared" si="13"/>
        <v>-245963</v>
      </c>
      <c r="X185" s="73">
        <v>88160</v>
      </c>
      <c r="Y185" s="46">
        <f t="shared" si="14"/>
        <v>-334123</v>
      </c>
    </row>
    <row r="186" spans="1:27" ht="15.75" hidden="1" thickBot="1" x14ac:dyDescent="0.3">
      <c r="A186" s="18"/>
      <c r="B186" s="83" t="s">
        <v>46</v>
      </c>
      <c r="C186" s="84">
        <v>0</v>
      </c>
      <c r="D186" s="84">
        <v>0</v>
      </c>
      <c r="E186" s="84">
        <v>0</v>
      </c>
      <c r="F186" s="84">
        <v>0</v>
      </c>
      <c r="G186" s="84">
        <v>0</v>
      </c>
      <c r="H186" s="84">
        <v>0</v>
      </c>
      <c r="I186" s="84">
        <v>0</v>
      </c>
      <c r="J186" s="84">
        <v>0</v>
      </c>
      <c r="K186" s="84">
        <v>0</v>
      </c>
      <c r="L186" s="84">
        <f t="shared" si="18"/>
        <v>0</v>
      </c>
      <c r="M186" s="35">
        <v>3731</v>
      </c>
      <c r="N186" s="35">
        <v>8039</v>
      </c>
      <c r="O186" s="46"/>
      <c r="P186" s="46"/>
      <c r="Q186" s="35">
        <v>0</v>
      </c>
      <c r="R186" s="35"/>
      <c r="S186" s="35">
        <v>76410</v>
      </c>
      <c r="T186" s="35"/>
      <c r="U186" s="35">
        <f t="shared" si="17"/>
        <v>88180</v>
      </c>
      <c r="V186" s="36">
        <f t="shared" si="15"/>
        <v>-334123</v>
      </c>
      <c r="W186" s="36">
        <f t="shared" si="13"/>
        <v>-245943</v>
      </c>
      <c r="X186" s="85">
        <v>88180</v>
      </c>
      <c r="Y186" s="36">
        <f t="shared" si="14"/>
        <v>-334123</v>
      </c>
    </row>
    <row r="187" spans="1:27" hidden="1" x14ac:dyDescent="0.25">
      <c r="A187">
        <v>2018</v>
      </c>
      <c r="B187" s="38" t="s">
        <v>35</v>
      </c>
      <c r="C187" s="39">
        <v>0</v>
      </c>
      <c r="D187" s="39">
        <v>0</v>
      </c>
      <c r="E187" s="39">
        <v>0</v>
      </c>
      <c r="F187" s="39">
        <v>0</v>
      </c>
      <c r="G187" s="39">
        <v>0</v>
      </c>
      <c r="H187" s="39">
        <v>0</v>
      </c>
      <c r="I187" s="39">
        <v>0</v>
      </c>
      <c r="J187" s="39">
        <v>0</v>
      </c>
      <c r="K187" s="39">
        <v>0</v>
      </c>
      <c r="L187" s="39">
        <f t="shared" ref="L187:L198" si="20">IF(K187=559,K187*J187,IF(K187=739,120*559+(J187-120)*739,IF(K187=1279,120*559+30*739+(J187-150)*1279,IF(K187=2359,120*559+30*739+50*1279+(J187-200)*2359,))))</f>
        <v>0</v>
      </c>
      <c r="M187" s="69">
        <v>3731</v>
      </c>
      <c r="N187" s="69">
        <v>8047</v>
      </c>
      <c r="O187" s="41"/>
      <c r="P187" s="41"/>
      <c r="Q187" s="69">
        <v>0</v>
      </c>
      <c r="R187" s="69"/>
      <c r="S187" s="69">
        <v>78144</v>
      </c>
      <c r="T187" s="69"/>
      <c r="U187" s="69">
        <f t="shared" si="17"/>
        <v>89922</v>
      </c>
      <c r="V187" s="41">
        <f t="shared" ref="V187:V198" si="21">Y186</f>
        <v>-334123</v>
      </c>
      <c r="W187" s="41">
        <f t="shared" ref="W187:W198" si="22">U187+V187</f>
        <v>-244201</v>
      </c>
      <c r="X187" s="74">
        <v>89922</v>
      </c>
      <c r="Y187" s="41">
        <f t="shared" ref="Y187:Y198" si="23">W187-X187</f>
        <v>-334123</v>
      </c>
    </row>
    <row r="188" spans="1:27" hidden="1" x14ac:dyDescent="0.25">
      <c r="B188" s="43" t="s">
        <v>36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4">
        <v>0</v>
      </c>
      <c r="J188" s="44">
        <v>0</v>
      </c>
      <c r="K188" s="44">
        <v>0</v>
      </c>
      <c r="L188" s="44">
        <f t="shared" si="20"/>
        <v>0</v>
      </c>
      <c r="M188" s="70">
        <v>3731</v>
      </c>
      <c r="N188" s="70">
        <v>8077</v>
      </c>
      <c r="O188" s="46"/>
      <c r="P188" s="46"/>
      <c r="Q188" s="70">
        <v>0</v>
      </c>
      <c r="R188" s="70"/>
      <c r="S188" s="70">
        <v>78144</v>
      </c>
      <c r="T188" s="70"/>
      <c r="U188" s="70">
        <f t="shared" si="17"/>
        <v>89952</v>
      </c>
      <c r="V188" s="46">
        <f t="shared" si="21"/>
        <v>-334123</v>
      </c>
      <c r="W188" s="46">
        <f t="shared" si="22"/>
        <v>-244171</v>
      </c>
      <c r="X188" s="73">
        <v>89952</v>
      </c>
      <c r="Y188" s="46">
        <f t="shared" si="23"/>
        <v>-334123</v>
      </c>
    </row>
    <row r="189" spans="1:27" hidden="1" x14ac:dyDescent="0.25">
      <c r="B189" s="43" t="s">
        <v>37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4">
        <v>0</v>
      </c>
      <c r="J189" s="44">
        <v>0</v>
      </c>
      <c r="K189" s="44">
        <v>0</v>
      </c>
      <c r="L189" s="44">
        <f t="shared" si="20"/>
        <v>0</v>
      </c>
      <c r="M189" s="70">
        <v>3731</v>
      </c>
      <c r="N189" s="70">
        <v>8090</v>
      </c>
      <c r="O189" s="46"/>
      <c r="P189" s="46"/>
      <c r="Q189" s="70">
        <v>0</v>
      </c>
      <c r="R189" s="70"/>
      <c r="S189" s="70">
        <v>78144</v>
      </c>
      <c r="T189" s="70"/>
      <c r="U189" s="70">
        <f t="shared" si="17"/>
        <v>89965</v>
      </c>
      <c r="V189" s="46">
        <f t="shared" si="21"/>
        <v>-334123</v>
      </c>
      <c r="W189" s="46">
        <f t="shared" si="22"/>
        <v>-244158</v>
      </c>
      <c r="X189" s="73">
        <v>89965</v>
      </c>
      <c r="Y189" s="46">
        <f t="shared" si="23"/>
        <v>-334123</v>
      </c>
    </row>
    <row r="190" spans="1:27" hidden="1" x14ac:dyDescent="0.25">
      <c r="B190" s="43" t="s">
        <v>38</v>
      </c>
      <c r="C190" s="44">
        <v>0</v>
      </c>
      <c r="D190" s="44">
        <v>0</v>
      </c>
      <c r="E190" s="44">
        <v>0</v>
      </c>
      <c r="F190" s="44">
        <v>0</v>
      </c>
      <c r="G190" s="44">
        <v>0</v>
      </c>
      <c r="H190" s="44">
        <v>0</v>
      </c>
      <c r="I190" s="44">
        <v>0</v>
      </c>
      <c r="J190" s="44">
        <v>0</v>
      </c>
      <c r="K190" s="44">
        <v>0</v>
      </c>
      <c r="L190" s="44">
        <f t="shared" si="20"/>
        <v>0</v>
      </c>
      <c r="M190" s="70">
        <v>3731</v>
      </c>
      <c r="N190" s="70">
        <v>8101</v>
      </c>
      <c r="O190" s="46"/>
      <c r="P190" s="46"/>
      <c r="Q190" s="70">
        <v>0</v>
      </c>
      <c r="R190" s="70"/>
      <c r="S190" s="70">
        <v>78144</v>
      </c>
      <c r="T190" s="70"/>
      <c r="U190" s="70">
        <f t="shared" si="17"/>
        <v>89976</v>
      </c>
      <c r="V190" s="46">
        <f t="shared" si="21"/>
        <v>-334123</v>
      </c>
      <c r="W190" s="46">
        <f t="shared" si="22"/>
        <v>-244147</v>
      </c>
      <c r="X190" s="73">
        <v>89976</v>
      </c>
      <c r="Y190" s="46">
        <f t="shared" si="23"/>
        <v>-334123</v>
      </c>
    </row>
    <row r="191" spans="1:27" hidden="1" x14ac:dyDescent="0.25">
      <c r="B191" s="43" t="s">
        <v>39</v>
      </c>
      <c r="C191" s="44">
        <v>0</v>
      </c>
      <c r="D191" s="44">
        <v>0</v>
      </c>
      <c r="E191" s="44">
        <v>0</v>
      </c>
      <c r="F191" s="44">
        <v>0</v>
      </c>
      <c r="G191" s="44">
        <v>0</v>
      </c>
      <c r="H191" s="44">
        <v>0</v>
      </c>
      <c r="I191" s="44">
        <v>0</v>
      </c>
      <c r="J191" s="44">
        <v>0</v>
      </c>
      <c r="K191" s="44">
        <v>0</v>
      </c>
      <c r="L191" s="44">
        <f t="shared" si="20"/>
        <v>0</v>
      </c>
      <c r="M191" s="70">
        <v>3731</v>
      </c>
      <c r="N191" s="70">
        <v>8123</v>
      </c>
      <c r="O191" s="46"/>
      <c r="P191" s="46"/>
      <c r="Q191" s="70">
        <v>0</v>
      </c>
      <c r="R191" s="70"/>
      <c r="S191" s="70">
        <v>78144</v>
      </c>
      <c r="T191" s="70"/>
      <c r="U191" s="70">
        <f t="shared" si="17"/>
        <v>89998</v>
      </c>
      <c r="V191" s="46">
        <f t="shared" si="21"/>
        <v>-334123</v>
      </c>
      <c r="W191" s="46">
        <f t="shared" si="22"/>
        <v>-244125</v>
      </c>
      <c r="X191" s="73">
        <v>89998</v>
      </c>
      <c r="Y191" s="46">
        <f t="shared" si="23"/>
        <v>-334123</v>
      </c>
      <c r="Z191" s="1"/>
      <c r="AA191" s="1"/>
    </row>
    <row r="192" spans="1:27" hidden="1" x14ac:dyDescent="0.25">
      <c r="B192" s="43" t="s">
        <v>40</v>
      </c>
      <c r="C192" s="44">
        <v>0</v>
      </c>
      <c r="D192" s="44">
        <v>0</v>
      </c>
      <c r="E192" s="44">
        <v>0</v>
      </c>
      <c r="F192" s="44">
        <v>0</v>
      </c>
      <c r="G192" s="44">
        <v>0</v>
      </c>
      <c r="H192" s="44">
        <v>0</v>
      </c>
      <c r="I192" s="44">
        <v>0</v>
      </c>
      <c r="J192" s="44">
        <v>0</v>
      </c>
      <c r="K192" s="44">
        <v>0</v>
      </c>
      <c r="L192" s="44">
        <f t="shared" si="20"/>
        <v>0</v>
      </c>
      <c r="M192" s="70">
        <v>3731</v>
      </c>
      <c r="N192" s="70">
        <v>8148</v>
      </c>
      <c r="O192" s="46"/>
      <c r="P192" s="46"/>
      <c r="Q192" s="70">
        <v>0</v>
      </c>
      <c r="R192" s="70"/>
      <c r="S192" s="70">
        <v>78144</v>
      </c>
      <c r="T192" s="70"/>
      <c r="U192" s="70">
        <f t="shared" si="17"/>
        <v>90023</v>
      </c>
      <c r="V192" s="46">
        <f t="shared" si="21"/>
        <v>-334123</v>
      </c>
      <c r="W192" s="46">
        <f t="shared" si="22"/>
        <v>-244100</v>
      </c>
      <c r="X192" s="73">
        <v>90023</v>
      </c>
      <c r="Y192" s="46">
        <f t="shared" si="23"/>
        <v>-334123</v>
      </c>
      <c r="Z192" s="1"/>
      <c r="AA192" s="1"/>
    </row>
    <row r="193" spans="1:27" hidden="1" x14ac:dyDescent="0.25">
      <c r="B193" s="43" t="s">
        <v>41</v>
      </c>
      <c r="C193" s="44">
        <v>0</v>
      </c>
      <c r="D193" s="44">
        <v>0</v>
      </c>
      <c r="E193" s="44">
        <v>0</v>
      </c>
      <c r="F193" s="44">
        <v>0</v>
      </c>
      <c r="G193" s="44">
        <v>0</v>
      </c>
      <c r="H193" s="44">
        <v>0</v>
      </c>
      <c r="I193" s="44">
        <v>0</v>
      </c>
      <c r="J193" s="44">
        <v>0</v>
      </c>
      <c r="K193" s="44">
        <v>0</v>
      </c>
      <c r="L193" s="44">
        <f t="shared" si="20"/>
        <v>0</v>
      </c>
      <c r="M193" s="70">
        <v>3731</v>
      </c>
      <c r="N193" s="70">
        <v>8161</v>
      </c>
      <c r="O193" s="46"/>
      <c r="P193" s="46"/>
      <c r="Q193" s="70">
        <v>0</v>
      </c>
      <c r="R193" s="70"/>
      <c r="S193" s="70">
        <v>78144</v>
      </c>
      <c r="T193" s="70"/>
      <c r="U193" s="70">
        <f t="shared" si="17"/>
        <v>90036</v>
      </c>
      <c r="V193" s="46">
        <f t="shared" si="21"/>
        <v>-334123</v>
      </c>
      <c r="W193" s="46">
        <f t="shared" si="22"/>
        <v>-244087</v>
      </c>
      <c r="X193" s="73">
        <v>90036</v>
      </c>
      <c r="Y193" s="46">
        <f t="shared" si="23"/>
        <v>-334123</v>
      </c>
      <c r="Z193" s="1"/>
      <c r="AA193" s="1"/>
    </row>
    <row r="194" spans="1:27" hidden="1" x14ac:dyDescent="0.25">
      <c r="B194" s="43" t="s">
        <v>42</v>
      </c>
      <c r="C194" s="44">
        <v>0</v>
      </c>
      <c r="D194" s="44">
        <v>0</v>
      </c>
      <c r="E194" s="44">
        <v>0</v>
      </c>
      <c r="F194" s="44">
        <v>0</v>
      </c>
      <c r="G194" s="44">
        <v>0</v>
      </c>
      <c r="H194" s="44">
        <v>0</v>
      </c>
      <c r="I194" s="44">
        <v>0</v>
      </c>
      <c r="J194" s="44">
        <v>0</v>
      </c>
      <c r="K194" s="44">
        <v>0</v>
      </c>
      <c r="L194" s="44">
        <f t="shared" si="20"/>
        <v>0</v>
      </c>
      <c r="M194" s="70">
        <v>3731</v>
      </c>
      <c r="N194" s="70">
        <v>8186</v>
      </c>
      <c r="O194" s="46"/>
      <c r="P194" s="46"/>
      <c r="Q194" s="70">
        <v>0</v>
      </c>
      <c r="R194" s="70"/>
      <c r="S194" s="70">
        <v>78144</v>
      </c>
      <c r="T194" s="70"/>
      <c r="U194" s="70">
        <f t="shared" ref="U194:U222" si="24">G194+L194+M194+R194+S194+N194+Q194+T194</f>
        <v>90061</v>
      </c>
      <c r="V194" s="46">
        <f t="shared" si="21"/>
        <v>-334123</v>
      </c>
      <c r="W194" s="46">
        <f t="shared" si="22"/>
        <v>-244062</v>
      </c>
      <c r="X194" s="73">
        <v>90061</v>
      </c>
      <c r="Y194" s="46">
        <f t="shared" si="23"/>
        <v>-334123</v>
      </c>
    </row>
    <row r="195" spans="1:27" hidden="1" x14ac:dyDescent="0.25">
      <c r="B195" s="43" t="s">
        <v>43</v>
      </c>
      <c r="C195" s="44">
        <v>0</v>
      </c>
      <c r="D195" s="44">
        <v>0</v>
      </c>
      <c r="E195" s="44">
        <v>0</v>
      </c>
      <c r="F195" s="44">
        <v>0</v>
      </c>
      <c r="G195" s="44">
        <v>0</v>
      </c>
      <c r="H195" s="44">
        <v>0</v>
      </c>
      <c r="I195" s="44">
        <v>0</v>
      </c>
      <c r="J195" s="44">
        <v>0</v>
      </c>
      <c r="K195" s="44">
        <v>0</v>
      </c>
      <c r="L195" s="44">
        <f t="shared" si="20"/>
        <v>0</v>
      </c>
      <c r="M195" s="70">
        <v>3731</v>
      </c>
      <c r="N195" s="70">
        <v>8207</v>
      </c>
      <c r="O195" s="46"/>
      <c r="P195" s="46"/>
      <c r="Q195" s="70">
        <v>0</v>
      </c>
      <c r="R195" s="70"/>
      <c r="S195" s="70">
        <v>78144</v>
      </c>
      <c r="T195" s="70"/>
      <c r="U195" s="70">
        <f t="shared" si="24"/>
        <v>90082</v>
      </c>
      <c r="V195" s="46">
        <f t="shared" si="21"/>
        <v>-334123</v>
      </c>
      <c r="W195" s="46">
        <f t="shared" si="22"/>
        <v>-244041</v>
      </c>
      <c r="X195" s="73">
        <v>90082</v>
      </c>
      <c r="Y195" s="46">
        <f t="shared" si="23"/>
        <v>-334123</v>
      </c>
    </row>
    <row r="196" spans="1:27" hidden="1" x14ac:dyDescent="0.25">
      <c r="B196" s="43" t="s">
        <v>44</v>
      </c>
      <c r="C196" s="44">
        <v>0</v>
      </c>
      <c r="D196" s="44">
        <v>0</v>
      </c>
      <c r="E196" s="44">
        <v>0</v>
      </c>
      <c r="F196" s="44">
        <v>0</v>
      </c>
      <c r="G196" s="44">
        <v>0</v>
      </c>
      <c r="H196" s="44">
        <v>0</v>
      </c>
      <c r="I196" s="44">
        <v>0</v>
      </c>
      <c r="J196" s="44">
        <v>0</v>
      </c>
      <c r="K196" s="44">
        <v>0</v>
      </c>
      <c r="L196" s="44">
        <f t="shared" si="20"/>
        <v>0</v>
      </c>
      <c r="M196" s="70">
        <v>3731</v>
      </c>
      <c r="N196" s="70">
        <v>8230</v>
      </c>
      <c r="O196" s="46"/>
      <c r="P196" s="46"/>
      <c r="Q196" s="70">
        <v>0</v>
      </c>
      <c r="R196" s="70"/>
      <c r="S196" s="70">
        <v>78144</v>
      </c>
      <c r="T196" s="70"/>
      <c r="U196" s="70">
        <f t="shared" si="24"/>
        <v>90105</v>
      </c>
      <c r="V196" s="46">
        <f t="shared" si="21"/>
        <v>-334123</v>
      </c>
      <c r="W196" s="46">
        <f t="shared" si="22"/>
        <v>-244018</v>
      </c>
      <c r="X196" s="73">
        <v>90105</v>
      </c>
      <c r="Y196" s="46">
        <f t="shared" si="23"/>
        <v>-334123</v>
      </c>
    </row>
    <row r="197" spans="1:27" hidden="1" x14ac:dyDescent="0.25">
      <c r="B197" s="43" t="s">
        <v>45</v>
      </c>
      <c r="C197" s="44">
        <v>0</v>
      </c>
      <c r="D197" s="44">
        <v>0</v>
      </c>
      <c r="E197" s="44">
        <v>0</v>
      </c>
      <c r="F197" s="44">
        <v>0</v>
      </c>
      <c r="G197" s="44">
        <v>0</v>
      </c>
      <c r="H197" s="44">
        <v>0</v>
      </c>
      <c r="I197" s="44">
        <v>0</v>
      </c>
      <c r="J197" s="44">
        <v>0</v>
      </c>
      <c r="K197" s="44">
        <v>0</v>
      </c>
      <c r="L197" s="44">
        <f t="shared" si="20"/>
        <v>0</v>
      </c>
      <c r="M197" s="70">
        <v>3731</v>
      </c>
      <c r="N197" s="70">
        <v>8260</v>
      </c>
      <c r="O197" s="46"/>
      <c r="P197" s="46"/>
      <c r="Q197" s="70">
        <v>0</v>
      </c>
      <c r="R197" s="70"/>
      <c r="S197" s="70">
        <v>78144</v>
      </c>
      <c r="T197" s="70"/>
      <c r="U197" s="70">
        <f t="shared" si="24"/>
        <v>90135</v>
      </c>
      <c r="V197" s="46">
        <f t="shared" si="21"/>
        <v>-334123</v>
      </c>
      <c r="W197" s="46">
        <f t="shared" si="22"/>
        <v>-243988</v>
      </c>
      <c r="X197" s="73">
        <v>90135</v>
      </c>
      <c r="Y197" s="46">
        <f t="shared" si="23"/>
        <v>-334123</v>
      </c>
    </row>
    <row r="198" spans="1:27" ht="15.75" hidden="1" thickBot="1" x14ac:dyDescent="0.3">
      <c r="B198" s="43" t="s">
        <v>46</v>
      </c>
      <c r="C198" s="44">
        <v>0</v>
      </c>
      <c r="D198" s="44">
        <v>0</v>
      </c>
      <c r="E198" s="44">
        <v>0</v>
      </c>
      <c r="F198" s="44">
        <v>0</v>
      </c>
      <c r="G198" s="44">
        <v>0</v>
      </c>
      <c r="H198" s="44">
        <v>0</v>
      </c>
      <c r="I198" s="44">
        <v>0</v>
      </c>
      <c r="J198" s="44">
        <v>0</v>
      </c>
      <c r="K198" s="44">
        <v>0</v>
      </c>
      <c r="L198" s="44">
        <f t="shared" si="20"/>
        <v>0</v>
      </c>
      <c r="M198" s="70">
        <v>3731</v>
      </c>
      <c r="N198" s="70">
        <v>8270</v>
      </c>
      <c r="O198" s="36"/>
      <c r="P198" s="36"/>
      <c r="Q198" s="70">
        <v>0</v>
      </c>
      <c r="R198" s="70"/>
      <c r="S198" s="70">
        <v>78144</v>
      </c>
      <c r="T198" s="70"/>
      <c r="U198" s="70">
        <f t="shared" si="24"/>
        <v>90145</v>
      </c>
      <c r="V198" s="46">
        <f t="shared" si="21"/>
        <v>-334123</v>
      </c>
      <c r="W198" s="46">
        <f t="shared" si="22"/>
        <v>-243978</v>
      </c>
      <c r="X198" s="73">
        <v>90145</v>
      </c>
      <c r="Y198" s="46">
        <f t="shared" si="23"/>
        <v>-334123</v>
      </c>
    </row>
    <row r="199" spans="1:27" hidden="1" x14ac:dyDescent="0.25">
      <c r="A199">
        <v>2019</v>
      </c>
      <c r="B199" s="38" t="s">
        <v>35</v>
      </c>
      <c r="C199" s="39">
        <v>0</v>
      </c>
      <c r="D199" s="39">
        <v>0</v>
      </c>
      <c r="E199" s="39">
        <v>0</v>
      </c>
      <c r="F199" s="39">
        <v>0</v>
      </c>
      <c r="G199" s="39">
        <v>0</v>
      </c>
      <c r="H199" s="39">
        <v>0</v>
      </c>
      <c r="I199" s="39">
        <v>0</v>
      </c>
      <c r="J199" s="39">
        <v>0</v>
      </c>
      <c r="K199" s="39">
        <v>0</v>
      </c>
      <c r="L199" s="39">
        <f t="shared" ref="L199:L210" si="25">IF(K199=559,K199*J199,IF(K199=739,120*559+(J199-120)*739,IF(K199=1279,120*559+30*739+(J199-150)*1279,IF(K199=2359,120*559+30*739+50*1279+(J199-200)*2359,))))</f>
        <v>0</v>
      </c>
      <c r="M199" s="69">
        <v>3828</v>
      </c>
      <c r="N199" s="69">
        <v>8264</v>
      </c>
      <c r="O199" s="41"/>
      <c r="P199" s="41"/>
      <c r="Q199" s="69">
        <v>0</v>
      </c>
      <c r="R199" s="69"/>
      <c r="S199" s="69">
        <v>80176</v>
      </c>
      <c r="T199" s="69"/>
      <c r="U199" s="69">
        <f t="shared" si="24"/>
        <v>92268</v>
      </c>
      <c r="V199" s="41">
        <f t="shared" ref="V199:V210" si="26">Y198</f>
        <v>-334123</v>
      </c>
      <c r="W199" s="41">
        <f t="shared" ref="W199:W210" si="27">U199+V199</f>
        <v>-241855</v>
      </c>
      <c r="X199" s="74">
        <v>92268</v>
      </c>
      <c r="Y199" s="41">
        <f t="shared" ref="Y199:Y210" si="28">W199-X199</f>
        <v>-334123</v>
      </c>
    </row>
    <row r="200" spans="1:27" hidden="1" x14ac:dyDescent="0.25">
      <c r="B200" s="43" t="s">
        <v>36</v>
      </c>
      <c r="C200" s="44">
        <v>0</v>
      </c>
      <c r="D200" s="44">
        <v>0</v>
      </c>
      <c r="E200" s="44">
        <v>0</v>
      </c>
      <c r="F200" s="44">
        <v>0</v>
      </c>
      <c r="G200" s="44">
        <v>0</v>
      </c>
      <c r="H200" s="44">
        <v>0</v>
      </c>
      <c r="I200" s="44">
        <v>0</v>
      </c>
      <c r="J200" s="44">
        <v>0</v>
      </c>
      <c r="K200" s="44">
        <v>0</v>
      </c>
      <c r="L200" s="44">
        <f t="shared" si="25"/>
        <v>0</v>
      </c>
      <c r="M200" s="70">
        <v>3828</v>
      </c>
      <c r="N200" s="70">
        <v>8267</v>
      </c>
      <c r="O200" s="46"/>
      <c r="P200" s="46"/>
      <c r="Q200" s="70">
        <v>0</v>
      </c>
      <c r="R200" s="70"/>
      <c r="S200" s="70">
        <v>80176</v>
      </c>
      <c r="T200" s="70"/>
      <c r="U200" s="70">
        <f t="shared" si="24"/>
        <v>92271</v>
      </c>
      <c r="V200" s="46">
        <f t="shared" si="26"/>
        <v>-334123</v>
      </c>
      <c r="W200" s="46">
        <f t="shared" si="27"/>
        <v>-241852</v>
      </c>
      <c r="X200" s="70"/>
      <c r="Y200" s="46">
        <f t="shared" si="28"/>
        <v>-241852</v>
      </c>
    </row>
    <row r="201" spans="1:27" hidden="1" x14ac:dyDescent="0.25">
      <c r="B201" s="43" t="s">
        <v>37</v>
      </c>
      <c r="C201" s="44">
        <v>0</v>
      </c>
      <c r="D201" s="44">
        <v>0</v>
      </c>
      <c r="E201" s="44">
        <v>0</v>
      </c>
      <c r="F201" s="44">
        <v>0</v>
      </c>
      <c r="G201" s="44">
        <v>0</v>
      </c>
      <c r="H201" s="44">
        <v>0</v>
      </c>
      <c r="I201" s="44">
        <v>0</v>
      </c>
      <c r="J201" s="44">
        <v>0</v>
      </c>
      <c r="K201" s="44">
        <v>0</v>
      </c>
      <c r="L201" s="44">
        <f t="shared" si="25"/>
        <v>0</v>
      </c>
      <c r="M201" s="70">
        <v>3828</v>
      </c>
      <c r="N201" s="70">
        <v>8270</v>
      </c>
      <c r="O201" s="46"/>
      <c r="P201" s="46"/>
      <c r="Q201" s="70">
        <v>0</v>
      </c>
      <c r="R201" s="70"/>
      <c r="S201" s="70">
        <v>80176</v>
      </c>
      <c r="T201" s="70"/>
      <c r="U201" s="70">
        <f t="shared" si="24"/>
        <v>92274</v>
      </c>
      <c r="V201" s="46">
        <f t="shared" si="26"/>
        <v>-241852</v>
      </c>
      <c r="W201" s="46">
        <f t="shared" si="27"/>
        <v>-149578</v>
      </c>
      <c r="X201" s="70"/>
      <c r="Y201" s="46">
        <f t="shared" si="28"/>
        <v>-149578</v>
      </c>
    </row>
    <row r="202" spans="1:27" hidden="1" x14ac:dyDescent="0.25">
      <c r="B202" s="43" t="s">
        <v>38</v>
      </c>
      <c r="C202" s="44">
        <v>0</v>
      </c>
      <c r="D202" s="44">
        <v>0</v>
      </c>
      <c r="E202" s="44">
        <v>0</v>
      </c>
      <c r="F202" s="44">
        <v>0</v>
      </c>
      <c r="G202" s="44">
        <v>0</v>
      </c>
      <c r="H202" s="44">
        <v>0</v>
      </c>
      <c r="I202" s="44">
        <v>0</v>
      </c>
      <c r="J202" s="44">
        <v>0</v>
      </c>
      <c r="K202" s="44">
        <v>0</v>
      </c>
      <c r="L202" s="44">
        <f t="shared" si="25"/>
        <v>0</v>
      </c>
      <c r="M202" s="70">
        <v>3828</v>
      </c>
      <c r="N202" s="70">
        <v>8299</v>
      </c>
      <c r="O202" s="46"/>
      <c r="P202" s="46"/>
      <c r="Q202" s="70">
        <v>0</v>
      </c>
      <c r="R202" s="70"/>
      <c r="S202" s="70">
        <v>80176</v>
      </c>
      <c r="T202" s="70"/>
      <c r="U202" s="70">
        <f t="shared" si="24"/>
        <v>92303</v>
      </c>
      <c r="V202" s="46">
        <f t="shared" si="26"/>
        <v>-149578</v>
      </c>
      <c r="W202" s="46">
        <f t="shared" si="27"/>
        <v>-57275</v>
      </c>
      <c r="X202" s="70"/>
      <c r="Y202" s="46">
        <f t="shared" si="28"/>
        <v>-57275</v>
      </c>
    </row>
    <row r="203" spans="1:27" hidden="1" x14ac:dyDescent="0.25">
      <c r="B203" s="43" t="s">
        <v>39</v>
      </c>
      <c r="C203" s="44">
        <v>0</v>
      </c>
      <c r="D203" s="44">
        <v>0</v>
      </c>
      <c r="E203" s="44">
        <v>0</v>
      </c>
      <c r="F203" s="44">
        <v>0</v>
      </c>
      <c r="G203" s="44">
        <v>0</v>
      </c>
      <c r="H203" s="44">
        <v>0</v>
      </c>
      <c r="I203" s="44">
        <v>0</v>
      </c>
      <c r="J203" s="44">
        <v>0</v>
      </c>
      <c r="K203" s="44">
        <v>0</v>
      </c>
      <c r="L203" s="44">
        <f t="shared" si="25"/>
        <v>0</v>
      </c>
      <c r="M203" s="70">
        <v>3828</v>
      </c>
      <c r="N203" s="70">
        <v>8329</v>
      </c>
      <c r="O203" s="104"/>
      <c r="P203" s="104"/>
      <c r="Q203" s="70">
        <v>0</v>
      </c>
      <c r="R203" s="70"/>
      <c r="S203" s="70">
        <v>80176</v>
      </c>
      <c r="T203" s="70"/>
      <c r="U203" s="70">
        <f t="shared" si="24"/>
        <v>92333</v>
      </c>
      <c r="V203" s="46">
        <f t="shared" si="26"/>
        <v>-57275</v>
      </c>
      <c r="W203" s="46">
        <f t="shared" si="27"/>
        <v>35058</v>
      </c>
      <c r="X203" s="135">
        <v>35058</v>
      </c>
      <c r="Y203" s="46">
        <f t="shared" si="28"/>
        <v>0</v>
      </c>
      <c r="Z203" s="114"/>
    </row>
    <row r="204" spans="1:27" hidden="1" x14ac:dyDescent="0.25">
      <c r="B204" s="43" t="s">
        <v>40</v>
      </c>
      <c r="C204" s="44">
        <v>0</v>
      </c>
      <c r="D204" s="44">
        <v>0</v>
      </c>
      <c r="E204" s="44">
        <v>0</v>
      </c>
      <c r="F204" s="44">
        <v>0</v>
      </c>
      <c r="G204" s="44">
        <v>0</v>
      </c>
      <c r="H204" s="44">
        <v>0</v>
      </c>
      <c r="I204" s="44">
        <v>0</v>
      </c>
      <c r="J204" s="44">
        <v>0</v>
      </c>
      <c r="K204" s="44">
        <v>0</v>
      </c>
      <c r="L204" s="44">
        <f t="shared" si="25"/>
        <v>0</v>
      </c>
      <c r="M204" s="70">
        <v>3828</v>
      </c>
      <c r="N204" s="70">
        <v>8371</v>
      </c>
      <c r="O204" s="46"/>
      <c r="P204" s="46"/>
      <c r="Q204" s="70">
        <v>0</v>
      </c>
      <c r="R204" s="70"/>
      <c r="S204" s="70">
        <v>80176</v>
      </c>
      <c r="T204" s="70"/>
      <c r="U204" s="70">
        <f t="shared" si="24"/>
        <v>92375</v>
      </c>
      <c r="V204" s="46">
        <f t="shared" si="26"/>
        <v>0</v>
      </c>
      <c r="W204" s="46">
        <f t="shared" si="27"/>
        <v>92375</v>
      </c>
      <c r="X204" s="135">
        <v>92375</v>
      </c>
      <c r="Y204" s="46">
        <f t="shared" si="28"/>
        <v>0</v>
      </c>
    </row>
    <row r="205" spans="1:27" hidden="1" x14ac:dyDescent="0.25">
      <c r="B205" s="43" t="s">
        <v>41</v>
      </c>
      <c r="C205" s="44">
        <v>0</v>
      </c>
      <c r="D205" s="44">
        <v>0</v>
      </c>
      <c r="E205" s="44">
        <v>0</v>
      </c>
      <c r="F205" s="44">
        <v>0</v>
      </c>
      <c r="G205" s="44">
        <v>0</v>
      </c>
      <c r="H205" s="44">
        <v>0</v>
      </c>
      <c r="I205" s="44">
        <v>0</v>
      </c>
      <c r="J205" s="44">
        <v>0</v>
      </c>
      <c r="K205" s="44">
        <v>0</v>
      </c>
      <c r="L205" s="44">
        <f t="shared" si="25"/>
        <v>0</v>
      </c>
      <c r="M205" s="70">
        <v>3828</v>
      </c>
      <c r="N205" s="70">
        <v>8386</v>
      </c>
      <c r="O205" s="46"/>
      <c r="P205" s="46"/>
      <c r="Q205" s="70">
        <v>0</v>
      </c>
      <c r="R205" s="70"/>
      <c r="S205" s="70">
        <v>80176</v>
      </c>
      <c r="T205" s="70"/>
      <c r="U205" s="70">
        <f t="shared" si="24"/>
        <v>92390</v>
      </c>
      <c r="V205" s="46">
        <f t="shared" si="26"/>
        <v>0</v>
      </c>
      <c r="W205" s="46">
        <f t="shared" si="27"/>
        <v>92390</v>
      </c>
      <c r="X205" s="70"/>
      <c r="Y205" s="46">
        <f t="shared" si="28"/>
        <v>92390</v>
      </c>
    </row>
    <row r="206" spans="1:27" hidden="1" x14ac:dyDescent="0.25">
      <c r="B206" s="43" t="s">
        <v>42</v>
      </c>
      <c r="C206" s="44">
        <v>0</v>
      </c>
      <c r="D206" s="44">
        <v>0</v>
      </c>
      <c r="E206" s="44">
        <v>0</v>
      </c>
      <c r="F206" s="44">
        <v>0</v>
      </c>
      <c r="G206" s="44">
        <v>0</v>
      </c>
      <c r="H206" s="44">
        <v>0</v>
      </c>
      <c r="I206" s="44">
        <v>0</v>
      </c>
      <c r="J206" s="44">
        <v>0</v>
      </c>
      <c r="K206" s="44">
        <v>0</v>
      </c>
      <c r="L206" s="44">
        <f t="shared" si="25"/>
        <v>0</v>
      </c>
      <c r="M206" s="70">
        <v>3828</v>
      </c>
      <c r="N206" s="70">
        <v>8398</v>
      </c>
      <c r="O206" s="46"/>
      <c r="P206" s="46"/>
      <c r="Q206" s="70">
        <v>0</v>
      </c>
      <c r="R206" s="70"/>
      <c r="S206" s="70">
        <v>80176</v>
      </c>
      <c r="T206" s="70"/>
      <c r="U206" s="70">
        <f t="shared" si="24"/>
        <v>92402</v>
      </c>
      <c r="V206" s="46">
        <f t="shared" si="26"/>
        <v>92390</v>
      </c>
      <c r="W206" s="46">
        <f t="shared" si="27"/>
        <v>184792</v>
      </c>
      <c r="X206" s="135">
        <v>184792</v>
      </c>
      <c r="Y206" s="46">
        <f t="shared" si="28"/>
        <v>0</v>
      </c>
    </row>
    <row r="207" spans="1:27" hidden="1" x14ac:dyDescent="0.25">
      <c r="B207" s="43" t="s">
        <v>43</v>
      </c>
      <c r="C207" s="44">
        <f t="shared" ref="C207" si="29">D206</f>
        <v>0</v>
      </c>
      <c r="D207" s="44">
        <v>5</v>
      </c>
      <c r="E207" s="44">
        <f t="shared" ref="E207:E210" si="30">D207-C207</f>
        <v>5</v>
      </c>
      <c r="F207" s="44">
        <v>146</v>
      </c>
      <c r="G207" s="137">
        <f t="shared" ref="G207:G210" si="31">F207*E207</f>
        <v>730</v>
      </c>
      <c r="H207" s="44">
        <f t="shared" ref="H207" si="32">I206</f>
        <v>0</v>
      </c>
      <c r="I207" s="44">
        <v>3</v>
      </c>
      <c r="J207" s="44">
        <f t="shared" ref="J207:J210" si="33">I207-H207</f>
        <v>3</v>
      </c>
      <c r="K207" s="44">
        <f t="shared" ref="K207:K210" si="34">IF(J207&lt;=120,559,IF(AND(J207&gt;=121,J207&lt;=150),739,IF(AND(J207&gt;=151,J207&lt;=200),1279,IF(J207&gt;=201,2359,))))</f>
        <v>559</v>
      </c>
      <c r="L207" s="137">
        <f t="shared" si="25"/>
        <v>1677</v>
      </c>
      <c r="M207" s="70">
        <v>3828</v>
      </c>
      <c r="N207" s="70">
        <v>8415</v>
      </c>
      <c r="O207" s="46"/>
      <c r="P207" s="46"/>
      <c r="Q207" s="70">
        <v>0</v>
      </c>
      <c r="R207" s="70"/>
      <c r="S207" s="70">
        <v>80176</v>
      </c>
      <c r="T207" s="70"/>
      <c r="U207" s="70">
        <f t="shared" si="24"/>
        <v>94826</v>
      </c>
      <c r="V207" s="46">
        <f t="shared" si="26"/>
        <v>0</v>
      </c>
      <c r="W207" s="46">
        <f t="shared" si="27"/>
        <v>94826</v>
      </c>
      <c r="X207" s="135">
        <v>94826</v>
      </c>
      <c r="Y207" s="46">
        <f t="shared" si="28"/>
        <v>0</v>
      </c>
    </row>
    <row r="208" spans="1:27" hidden="1" x14ac:dyDescent="0.25">
      <c r="B208" s="43" t="s">
        <v>44</v>
      </c>
      <c r="C208" s="44">
        <f>D207</f>
        <v>5</v>
      </c>
      <c r="D208" s="44">
        <v>5</v>
      </c>
      <c r="E208" s="44">
        <f t="shared" si="30"/>
        <v>0</v>
      </c>
      <c r="F208" s="44">
        <v>146</v>
      </c>
      <c r="G208" s="137">
        <f t="shared" si="31"/>
        <v>0</v>
      </c>
      <c r="H208" s="44">
        <f>I207</f>
        <v>3</v>
      </c>
      <c r="I208" s="44">
        <v>3</v>
      </c>
      <c r="J208" s="44">
        <f t="shared" si="33"/>
        <v>0</v>
      </c>
      <c r="K208" s="44">
        <f t="shared" si="34"/>
        <v>559</v>
      </c>
      <c r="L208" s="137">
        <f t="shared" si="25"/>
        <v>0</v>
      </c>
      <c r="M208" s="70">
        <v>3828</v>
      </c>
      <c r="N208" s="70">
        <v>8420</v>
      </c>
      <c r="O208" s="46"/>
      <c r="P208" s="46"/>
      <c r="Q208" s="70">
        <v>0</v>
      </c>
      <c r="R208" s="70"/>
      <c r="S208" s="70">
        <v>80176</v>
      </c>
      <c r="T208" s="70"/>
      <c r="U208" s="70">
        <f t="shared" si="24"/>
        <v>92424</v>
      </c>
      <c r="V208" s="46">
        <f t="shared" si="26"/>
        <v>0</v>
      </c>
      <c r="W208" s="46">
        <f t="shared" si="27"/>
        <v>92424</v>
      </c>
      <c r="X208" s="135">
        <v>92424</v>
      </c>
      <c r="Y208" s="46">
        <f t="shared" si="28"/>
        <v>0</v>
      </c>
    </row>
    <row r="209" spans="1:25" hidden="1" x14ac:dyDescent="0.25">
      <c r="B209" s="43" t="s">
        <v>45</v>
      </c>
      <c r="C209" s="44">
        <f t="shared" ref="C209:C210" si="35">D208</f>
        <v>5</v>
      </c>
      <c r="D209" s="44">
        <v>5</v>
      </c>
      <c r="E209" s="44">
        <f t="shared" si="30"/>
        <v>0</v>
      </c>
      <c r="F209" s="44">
        <v>146</v>
      </c>
      <c r="G209" s="137">
        <f t="shared" si="31"/>
        <v>0</v>
      </c>
      <c r="H209" s="44">
        <f t="shared" ref="H209:H210" si="36">I208</f>
        <v>3</v>
      </c>
      <c r="I209" s="44">
        <v>3</v>
      </c>
      <c r="J209" s="44">
        <f t="shared" si="33"/>
        <v>0</v>
      </c>
      <c r="K209" s="44">
        <f t="shared" si="34"/>
        <v>559</v>
      </c>
      <c r="L209" s="137">
        <f t="shared" si="25"/>
        <v>0</v>
      </c>
      <c r="M209" s="70">
        <v>3828</v>
      </c>
      <c r="N209" s="70">
        <v>8467</v>
      </c>
      <c r="O209" s="46"/>
      <c r="P209" s="46"/>
      <c r="Q209" s="70">
        <v>0</v>
      </c>
      <c r="R209" s="70"/>
      <c r="S209" s="70">
        <v>80176</v>
      </c>
      <c r="T209" s="70"/>
      <c r="U209" s="70">
        <f t="shared" si="24"/>
        <v>92471</v>
      </c>
      <c r="V209" s="46">
        <f t="shared" si="26"/>
        <v>0</v>
      </c>
      <c r="W209" s="46">
        <f t="shared" si="27"/>
        <v>92471</v>
      </c>
      <c r="X209" s="135">
        <v>92471</v>
      </c>
      <c r="Y209" s="46">
        <f t="shared" si="28"/>
        <v>0</v>
      </c>
    </row>
    <row r="210" spans="1:25" ht="15.75" hidden="1" thickBot="1" x14ac:dyDescent="0.3">
      <c r="B210" s="83" t="s">
        <v>46</v>
      </c>
      <c r="C210" s="84">
        <f t="shared" si="35"/>
        <v>5</v>
      </c>
      <c r="D210" s="84">
        <v>6</v>
      </c>
      <c r="E210" s="84">
        <f t="shared" si="30"/>
        <v>1</v>
      </c>
      <c r="F210" s="84">
        <v>146</v>
      </c>
      <c r="G210" s="140">
        <f t="shared" si="31"/>
        <v>146</v>
      </c>
      <c r="H210" s="84">
        <f t="shared" si="36"/>
        <v>3</v>
      </c>
      <c r="I210" s="84">
        <v>3</v>
      </c>
      <c r="J210" s="84">
        <f t="shared" si="33"/>
        <v>0</v>
      </c>
      <c r="K210" s="84">
        <f t="shared" si="34"/>
        <v>559</v>
      </c>
      <c r="L210" s="140">
        <f t="shared" si="25"/>
        <v>0</v>
      </c>
      <c r="M210" s="35">
        <v>3828</v>
      </c>
      <c r="N210" s="35">
        <v>8493</v>
      </c>
      <c r="O210" s="36"/>
      <c r="P210" s="36"/>
      <c r="Q210" s="35">
        <v>0</v>
      </c>
      <c r="R210" s="35"/>
      <c r="S210" s="35">
        <v>80176</v>
      </c>
      <c r="T210" s="35"/>
      <c r="U210" s="35">
        <f t="shared" si="24"/>
        <v>92643</v>
      </c>
      <c r="V210" s="36">
        <f t="shared" si="26"/>
        <v>0</v>
      </c>
      <c r="W210" s="36">
        <f t="shared" si="27"/>
        <v>92643</v>
      </c>
      <c r="X210" s="131">
        <v>92643</v>
      </c>
      <c r="Y210" s="36">
        <f t="shared" si="28"/>
        <v>0</v>
      </c>
    </row>
    <row r="211" spans="1:25" hidden="1" x14ac:dyDescent="0.25">
      <c r="A211">
        <v>2020</v>
      </c>
      <c r="B211" s="38" t="s">
        <v>35</v>
      </c>
      <c r="C211" s="39">
        <f t="shared" ref="C211:C234" si="37">D210</f>
        <v>6</v>
      </c>
      <c r="D211" s="39">
        <v>8</v>
      </c>
      <c r="E211" s="39">
        <f t="shared" ref="E211:E234" si="38">D211-C211</f>
        <v>2</v>
      </c>
      <c r="F211" s="39">
        <v>146</v>
      </c>
      <c r="G211" s="170">
        <f t="shared" ref="G211:G222" si="39">F211*E211</f>
        <v>292</v>
      </c>
      <c r="H211" s="39">
        <f t="shared" ref="H211:H234" si="40">I210</f>
        <v>3</v>
      </c>
      <c r="I211" s="39">
        <v>3</v>
      </c>
      <c r="J211" s="39">
        <f t="shared" ref="J211:J221" si="41">I211-H211</f>
        <v>0</v>
      </c>
      <c r="K211" s="39">
        <f>IF(J211&lt;=120,576,IF(AND(J211&gt;=121,J211&lt;=150),761,IF(AND(J211&gt;=151,J211&lt;=200),1317,IF(J211&gt;=201,2430,))))</f>
        <v>576</v>
      </c>
      <c r="L211" s="170">
        <f>IF(K211=576,K211*J211,IF(K211=761,120*576+(J211-120)*761,IF(K211=1317,120*576+30*761+(J211-150)*1317,IF(K211=2430,120*576+30*761+50*1317+(J211-200)*2430,))))</f>
        <v>0</v>
      </c>
      <c r="M211" s="69">
        <v>3943</v>
      </c>
      <c r="N211" s="69">
        <v>8501</v>
      </c>
      <c r="O211" s="41"/>
      <c r="P211" s="41"/>
      <c r="Q211" s="69"/>
      <c r="R211" s="69"/>
      <c r="S211" s="69">
        <v>82581</v>
      </c>
      <c r="T211" s="69"/>
      <c r="U211" s="69">
        <f t="shared" si="24"/>
        <v>95317</v>
      </c>
      <c r="V211" s="41">
        <f t="shared" ref="V211:V234" si="42">Y210</f>
        <v>0</v>
      </c>
      <c r="W211" s="41">
        <f t="shared" ref="W211:W234" si="43">U211+V211</f>
        <v>95317</v>
      </c>
      <c r="X211" s="152">
        <v>95317</v>
      </c>
      <c r="Y211" s="41">
        <f t="shared" ref="Y211:Y234" si="44">W211-X211</f>
        <v>0</v>
      </c>
    </row>
    <row r="212" spans="1:25" hidden="1" x14ac:dyDescent="0.25">
      <c r="B212" s="43" t="s">
        <v>36</v>
      </c>
      <c r="C212" s="44">
        <f t="shared" si="37"/>
        <v>8</v>
      </c>
      <c r="D212" s="44">
        <v>8</v>
      </c>
      <c r="E212" s="44">
        <f t="shared" si="38"/>
        <v>0</v>
      </c>
      <c r="F212" s="44">
        <v>146</v>
      </c>
      <c r="G212" s="137">
        <f t="shared" si="39"/>
        <v>0</v>
      </c>
      <c r="H212" s="44">
        <f t="shared" si="40"/>
        <v>3</v>
      </c>
      <c r="I212" s="44">
        <v>3</v>
      </c>
      <c r="J212" s="44">
        <f t="shared" si="41"/>
        <v>0</v>
      </c>
      <c r="K212" s="44">
        <f t="shared" ref="K212:K220" si="45">IF(J212&lt;=120,576,IF(AND(J212&gt;=121,J212&lt;=150),761,IF(AND(J212&gt;=151,J212&lt;=200),1317,IF(J212&gt;=201,2430,))))</f>
        <v>576</v>
      </c>
      <c r="L212" s="137">
        <f t="shared" ref="L212:L220" si="46">IF(K212=576,K212*J212,IF(K212=761,120*576+(J212-120)*761,IF(K212=1317,120*576+30*761+(J212-150)*1317,IF(K212=2430,120*576+30*761+50*1317+(J212-200)*2430,))))</f>
        <v>0</v>
      </c>
      <c r="M212" s="70">
        <v>3943</v>
      </c>
      <c r="N212" s="70">
        <v>8539</v>
      </c>
      <c r="O212" s="46"/>
      <c r="P212" s="46"/>
      <c r="Q212" s="70"/>
      <c r="R212" s="70"/>
      <c r="S212" s="70">
        <v>82581</v>
      </c>
      <c r="T212" s="70"/>
      <c r="U212" s="70">
        <f t="shared" si="24"/>
        <v>95063</v>
      </c>
      <c r="V212" s="46">
        <f t="shared" si="42"/>
        <v>0</v>
      </c>
      <c r="W212" s="46">
        <f t="shared" si="43"/>
        <v>95063</v>
      </c>
      <c r="X212" s="135">
        <v>95063</v>
      </c>
      <c r="Y212" s="46">
        <f t="shared" si="44"/>
        <v>0</v>
      </c>
    </row>
    <row r="213" spans="1:25" hidden="1" x14ac:dyDescent="0.25">
      <c r="B213" s="43" t="s">
        <v>37</v>
      </c>
      <c r="C213" s="44">
        <f t="shared" si="37"/>
        <v>8</v>
      </c>
      <c r="D213" s="44">
        <v>8</v>
      </c>
      <c r="E213" s="44">
        <f t="shared" si="38"/>
        <v>0</v>
      </c>
      <c r="F213" s="44">
        <v>146</v>
      </c>
      <c r="G213" s="137">
        <f t="shared" si="39"/>
        <v>0</v>
      </c>
      <c r="H213" s="44">
        <f t="shared" si="40"/>
        <v>3</v>
      </c>
      <c r="I213" s="44">
        <v>3</v>
      </c>
      <c r="J213" s="44">
        <f t="shared" si="41"/>
        <v>0</v>
      </c>
      <c r="K213" s="44">
        <f t="shared" si="45"/>
        <v>576</v>
      </c>
      <c r="L213" s="137">
        <f t="shared" si="46"/>
        <v>0</v>
      </c>
      <c r="M213" s="70">
        <v>3943</v>
      </c>
      <c r="N213" s="70">
        <v>8580</v>
      </c>
      <c r="O213" s="46"/>
      <c r="P213" s="46"/>
      <c r="Q213" s="70"/>
      <c r="R213" s="70"/>
      <c r="S213" s="70">
        <v>82581</v>
      </c>
      <c r="T213" s="70"/>
      <c r="U213" s="70">
        <f t="shared" si="24"/>
        <v>95104</v>
      </c>
      <c r="V213" s="46">
        <f t="shared" si="42"/>
        <v>0</v>
      </c>
      <c r="W213" s="46">
        <f t="shared" si="43"/>
        <v>95104</v>
      </c>
      <c r="X213" s="135">
        <v>95104</v>
      </c>
      <c r="Y213" s="46">
        <f t="shared" si="44"/>
        <v>0</v>
      </c>
    </row>
    <row r="214" spans="1:25" hidden="1" x14ac:dyDescent="0.25">
      <c r="B214" s="43" t="s">
        <v>38</v>
      </c>
      <c r="C214" s="44">
        <f t="shared" si="37"/>
        <v>8</v>
      </c>
      <c r="D214" s="44">
        <v>8</v>
      </c>
      <c r="E214" s="44">
        <f t="shared" si="38"/>
        <v>0</v>
      </c>
      <c r="F214" s="44">
        <v>146</v>
      </c>
      <c r="G214" s="137">
        <f t="shared" si="39"/>
        <v>0</v>
      </c>
      <c r="H214" s="44">
        <f t="shared" si="40"/>
        <v>3</v>
      </c>
      <c r="I214" s="44">
        <v>3</v>
      </c>
      <c r="J214" s="44">
        <f t="shared" si="41"/>
        <v>0</v>
      </c>
      <c r="K214" s="44">
        <f t="shared" si="45"/>
        <v>576</v>
      </c>
      <c r="L214" s="137">
        <f t="shared" si="46"/>
        <v>0</v>
      </c>
      <c r="M214" s="70">
        <v>3943</v>
      </c>
      <c r="N214" s="70">
        <v>8607</v>
      </c>
      <c r="O214" s="46"/>
      <c r="P214" s="46"/>
      <c r="Q214" s="70"/>
      <c r="R214" s="70"/>
      <c r="S214" s="70">
        <v>82581</v>
      </c>
      <c r="T214" s="70"/>
      <c r="U214" s="70">
        <f t="shared" si="24"/>
        <v>95131</v>
      </c>
      <c r="V214" s="46">
        <f t="shared" si="42"/>
        <v>0</v>
      </c>
      <c r="W214" s="46">
        <f t="shared" si="43"/>
        <v>95131</v>
      </c>
      <c r="X214" s="135">
        <v>95131</v>
      </c>
      <c r="Y214" s="46">
        <f t="shared" si="44"/>
        <v>0</v>
      </c>
    </row>
    <row r="215" spans="1:25" hidden="1" x14ac:dyDescent="0.25">
      <c r="B215" s="43" t="s">
        <v>39</v>
      </c>
      <c r="C215" s="44">
        <f t="shared" si="37"/>
        <v>8</v>
      </c>
      <c r="D215" s="44">
        <v>9</v>
      </c>
      <c r="E215" s="44">
        <f t="shared" si="38"/>
        <v>1</v>
      </c>
      <c r="F215" s="44">
        <v>146</v>
      </c>
      <c r="G215" s="137">
        <f t="shared" si="39"/>
        <v>146</v>
      </c>
      <c r="H215" s="44">
        <f t="shared" si="40"/>
        <v>3</v>
      </c>
      <c r="I215" s="44">
        <v>3</v>
      </c>
      <c r="J215" s="44">
        <f t="shared" si="41"/>
        <v>0</v>
      </c>
      <c r="K215" s="44">
        <f t="shared" si="45"/>
        <v>576</v>
      </c>
      <c r="L215" s="137">
        <f t="shared" si="46"/>
        <v>0</v>
      </c>
      <c r="M215" s="70">
        <v>3943</v>
      </c>
      <c r="N215" s="70">
        <v>8615</v>
      </c>
      <c r="O215" s="46"/>
      <c r="P215" s="46"/>
      <c r="Q215" s="70"/>
      <c r="R215" s="70"/>
      <c r="S215" s="70">
        <v>82581</v>
      </c>
      <c r="T215" s="70"/>
      <c r="U215" s="70">
        <f t="shared" si="24"/>
        <v>95285</v>
      </c>
      <c r="V215" s="46">
        <f t="shared" si="42"/>
        <v>0</v>
      </c>
      <c r="W215" s="46">
        <f t="shared" si="43"/>
        <v>95285</v>
      </c>
      <c r="X215" s="135">
        <v>95285</v>
      </c>
      <c r="Y215" s="46">
        <f t="shared" si="44"/>
        <v>0</v>
      </c>
    </row>
    <row r="216" spans="1:25" hidden="1" x14ac:dyDescent="0.25">
      <c r="B216" s="43" t="s">
        <v>40</v>
      </c>
      <c r="C216" s="44">
        <f t="shared" si="37"/>
        <v>9</v>
      </c>
      <c r="D216" s="44">
        <v>9</v>
      </c>
      <c r="E216" s="44">
        <f t="shared" si="38"/>
        <v>0</v>
      </c>
      <c r="F216" s="44">
        <v>146</v>
      </c>
      <c r="G216" s="137">
        <f t="shared" si="39"/>
        <v>0</v>
      </c>
      <c r="H216" s="44">
        <f t="shared" si="40"/>
        <v>3</v>
      </c>
      <c r="I216" s="44">
        <v>3</v>
      </c>
      <c r="J216" s="44">
        <f t="shared" si="41"/>
        <v>0</v>
      </c>
      <c r="K216" s="44">
        <f t="shared" si="45"/>
        <v>576</v>
      </c>
      <c r="L216" s="137">
        <f t="shared" si="46"/>
        <v>0</v>
      </c>
      <c r="M216" s="70">
        <v>3943</v>
      </c>
      <c r="N216" s="70">
        <v>8609</v>
      </c>
      <c r="O216" s="46"/>
      <c r="P216" s="46"/>
      <c r="Q216" s="70"/>
      <c r="R216" s="70"/>
      <c r="S216" s="70">
        <v>82581</v>
      </c>
      <c r="T216" s="70"/>
      <c r="U216" s="70">
        <f t="shared" si="24"/>
        <v>95133</v>
      </c>
      <c r="V216" s="46">
        <f t="shared" si="42"/>
        <v>0</v>
      </c>
      <c r="W216" s="46">
        <f t="shared" si="43"/>
        <v>95133</v>
      </c>
      <c r="X216" s="135">
        <v>95133</v>
      </c>
      <c r="Y216" s="46">
        <f t="shared" si="44"/>
        <v>0</v>
      </c>
    </row>
    <row r="217" spans="1:25" hidden="1" x14ac:dyDescent="0.25">
      <c r="B217" s="43" t="s">
        <v>41</v>
      </c>
      <c r="C217" s="44">
        <f t="shared" si="37"/>
        <v>9</v>
      </c>
      <c r="D217" s="44">
        <v>9</v>
      </c>
      <c r="E217" s="44">
        <f t="shared" si="38"/>
        <v>0</v>
      </c>
      <c r="F217" s="44">
        <v>146</v>
      </c>
      <c r="G217" s="137">
        <f t="shared" si="39"/>
        <v>0</v>
      </c>
      <c r="H217" s="44">
        <f t="shared" si="40"/>
        <v>3</v>
      </c>
      <c r="I217" s="44">
        <v>3</v>
      </c>
      <c r="J217" s="44">
        <f t="shared" si="41"/>
        <v>0</v>
      </c>
      <c r="K217" s="44">
        <f t="shared" si="45"/>
        <v>576</v>
      </c>
      <c r="L217" s="137">
        <f t="shared" si="46"/>
        <v>0</v>
      </c>
      <c r="M217" s="70">
        <v>3943</v>
      </c>
      <c r="N217" s="70">
        <v>8600</v>
      </c>
      <c r="O217" s="46"/>
      <c r="P217" s="46"/>
      <c r="Q217" s="70"/>
      <c r="R217" s="70"/>
      <c r="S217" s="70">
        <v>82581</v>
      </c>
      <c r="T217" s="70"/>
      <c r="U217" s="70">
        <f t="shared" si="24"/>
        <v>95124</v>
      </c>
      <c r="V217" s="46">
        <f t="shared" si="42"/>
        <v>0</v>
      </c>
      <c r="W217" s="46">
        <f t="shared" si="43"/>
        <v>95124</v>
      </c>
      <c r="X217" s="135">
        <v>95124</v>
      </c>
      <c r="Y217" s="46">
        <f t="shared" si="44"/>
        <v>0</v>
      </c>
    </row>
    <row r="218" spans="1:25" hidden="1" x14ac:dyDescent="0.25">
      <c r="B218" s="43" t="s">
        <v>42</v>
      </c>
      <c r="C218" s="44">
        <f t="shared" si="37"/>
        <v>9</v>
      </c>
      <c r="D218" s="44">
        <v>10</v>
      </c>
      <c r="E218" s="44">
        <f t="shared" si="38"/>
        <v>1</v>
      </c>
      <c r="F218" s="44">
        <v>146</v>
      </c>
      <c r="G218" s="137">
        <f t="shared" si="39"/>
        <v>146</v>
      </c>
      <c r="H218" s="44">
        <f t="shared" si="40"/>
        <v>3</v>
      </c>
      <c r="I218" s="44">
        <v>3</v>
      </c>
      <c r="J218" s="44">
        <f t="shared" si="41"/>
        <v>0</v>
      </c>
      <c r="K218" s="44">
        <f t="shared" si="45"/>
        <v>576</v>
      </c>
      <c r="L218" s="137">
        <f t="shared" si="46"/>
        <v>0</v>
      </c>
      <c r="M218" s="70">
        <v>3943</v>
      </c>
      <c r="N218" s="70">
        <v>8604</v>
      </c>
      <c r="O218" s="46"/>
      <c r="P218" s="46"/>
      <c r="Q218" s="70"/>
      <c r="R218" s="70"/>
      <c r="S218" s="70">
        <v>82581</v>
      </c>
      <c r="T218" s="70"/>
      <c r="U218" s="70">
        <f t="shared" si="24"/>
        <v>95274</v>
      </c>
      <c r="V218" s="46">
        <f t="shared" si="42"/>
        <v>0</v>
      </c>
      <c r="W218" s="46">
        <f t="shared" si="43"/>
        <v>95274</v>
      </c>
      <c r="X218" s="135">
        <v>95274</v>
      </c>
      <c r="Y218" s="46">
        <f t="shared" si="44"/>
        <v>0</v>
      </c>
    </row>
    <row r="219" spans="1:25" hidden="1" x14ac:dyDescent="0.25">
      <c r="B219" s="43" t="s">
        <v>43</v>
      </c>
      <c r="C219" s="44">
        <f t="shared" si="37"/>
        <v>10</v>
      </c>
      <c r="D219" s="44">
        <v>13</v>
      </c>
      <c r="E219" s="44">
        <f t="shared" si="38"/>
        <v>3</v>
      </c>
      <c r="F219" s="44">
        <v>146</v>
      </c>
      <c r="G219" s="137">
        <f t="shared" si="39"/>
        <v>438</v>
      </c>
      <c r="H219" s="44">
        <f t="shared" si="40"/>
        <v>3</v>
      </c>
      <c r="I219" s="44">
        <v>4</v>
      </c>
      <c r="J219" s="44">
        <f t="shared" si="41"/>
        <v>1</v>
      </c>
      <c r="K219" s="44">
        <f t="shared" si="45"/>
        <v>576</v>
      </c>
      <c r="L219" s="137">
        <f t="shared" si="46"/>
        <v>576</v>
      </c>
      <c r="M219" s="70">
        <v>3943</v>
      </c>
      <c r="N219" s="70">
        <v>8612</v>
      </c>
      <c r="O219" s="46"/>
      <c r="P219" s="46"/>
      <c r="Q219" s="70"/>
      <c r="R219" s="70"/>
      <c r="S219" s="70">
        <v>82581</v>
      </c>
      <c r="T219" s="70"/>
      <c r="U219" s="70">
        <f t="shared" si="24"/>
        <v>96150</v>
      </c>
      <c r="V219" s="46">
        <f t="shared" si="42"/>
        <v>0</v>
      </c>
      <c r="W219" s="46">
        <f t="shared" si="43"/>
        <v>96150</v>
      </c>
      <c r="X219" s="135">
        <v>96150</v>
      </c>
      <c r="Y219" s="46">
        <f t="shared" si="44"/>
        <v>0</v>
      </c>
    </row>
    <row r="220" spans="1:25" hidden="1" x14ac:dyDescent="0.25">
      <c r="B220" s="43" t="s">
        <v>44</v>
      </c>
      <c r="C220" s="44">
        <f t="shared" si="37"/>
        <v>13</v>
      </c>
      <c r="D220" s="44">
        <v>14</v>
      </c>
      <c r="E220" s="44">
        <f t="shared" si="38"/>
        <v>1</v>
      </c>
      <c r="F220" s="44">
        <v>146</v>
      </c>
      <c r="G220" s="137">
        <f t="shared" si="39"/>
        <v>146</v>
      </c>
      <c r="H220" s="44">
        <f t="shared" si="40"/>
        <v>4</v>
      </c>
      <c r="I220" s="44">
        <v>5</v>
      </c>
      <c r="J220" s="44">
        <f t="shared" si="41"/>
        <v>1</v>
      </c>
      <c r="K220" s="44">
        <f t="shared" si="45"/>
        <v>576</v>
      </c>
      <c r="L220" s="137">
        <f t="shared" si="46"/>
        <v>576</v>
      </c>
      <c r="M220" s="70">
        <v>3943</v>
      </c>
      <c r="N220" s="70">
        <v>8652</v>
      </c>
      <c r="O220" s="46"/>
      <c r="P220" s="46"/>
      <c r="Q220" s="70"/>
      <c r="R220" s="70"/>
      <c r="S220" s="70">
        <v>82581</v>
      </c>
      <c r="T220" s="70"/>
      <c r="U220" s="70">
        <f t="shared" si="24"/>
        <v>95898</v>
      </c>
      <c r="V220" s="46">
        <f t="shared" si="42"/>
        <v>0</v>
      </c>
      <c r="W220" s="46">
        <f t="shared" si="43"/>
        <v>95898</v>
      </c>
      <c r="X220" s="135">
        <v>95898</v>
      </c>
      <c r="Y220" s="46">
        <f t="shared" si="44"/>
        <v>0</v>
      </c>
    </row>
    <row r="221" spans="1:25" hidden="1" x14ac:dyDescent="0.25">
      <c r="B221" s="43" t="s">
        <v>45</v>
      </c>
      <c r="C221" s="44">
        <f t="shared" si="37"/>
        <v>14</v>
      </c>
      <c r="D221" s="44">
        <v>15</v>
      </c>
      <c r="E221" s="44">
        <f t="shared" si="38"/>
        <v>1</v>
      </c>
      <c r="F221" s="44">
        <v>146</v>
      </c>
      <c r="G221" s="137">
        <f t="shared" si="39"/>
        <v>146</v>
      </c>
      <c r="H221" s="44">
        <f t="shared" si="40"/>
        <v>5</v>
      </c>
      <c r="I221" s="44">
        <v>12</v>
      </c>
      <c r="J221" s="44">
        <f t="shared" si="41"/>
        <v>7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4032</v>
      </c>
      <c r="M221" s="70">
        <v>3943</v>
      </c>
      <c r="N221" s="70">
        <v>8709</v>
      </c>
      <c r="O221" s="46"/>
      <c r="P221" s="46"/>
      <c r="Q221" s="70"/>
      <c r="R221" s="70"/>
      <c r="S221" s="70">
        <v>82581</v>
      </c>
      <c r="T221" s="70"/>
      <c r="U221" s="70">
        <f t="shared" si="24"/>
        <v>99411</v>
      </c>
      <c r="V221" s="46">
        <f t="shared" si="42"/>
        <v>0</v>
      </c>
      <c r="W221" s="46">
        <f t="shared" si="43"/>
        <v>99411</v>
      </c>
      <c r="X221" s="135">
        <v>99411</v>
      </c>
      <c r="Y221" s="46">
        <f t="shared" si="44"/>
        <v>0</v>
      </c>
    </row>
    <row r="222" spans="1:25" ht="15.75" hidden="1" thickBot="1" x14ac:dyDescent="0.3">
      <c r="B222" s="83" t="s">
        <v>46</v>
      </c>
      <c r="C222" s="84">
        <f t="shared" si="37"/>
        <v>15</v>
      </c>
      <c r="D222" s="84">
        <v>15</v>
      </c>
      <c r="E222" s="84">
        <f t="shared" si="38"/>
        <v>0</v>
      </c>
      <c r="F222" s="84">
        <v>146</v>
      </c>
      <c r="G222" s="140">
        <f t="shared" si="39"/>
        <v>0</v>
      </c>
      <c r="H222" s="84">
        <f t="shared" si="40"/>
        <v>12</v>
      </c>
      <c r="I222" s="84">
        <v>13</v>
      </c>
      <c r="J222" s="84">
        <f t="shared" ref="J222:J234" si="47">I222-H222</f>
        <v>1</v>
      </c>
      <c r="K222" s="84">
        <f t="shared" ref="K222" si="48">IF(J222&lt;=80,576,IF(AND(J222&gt;=81,J222&lt;=100),761,IF(AND(J222&gt;=101,J222&lt;=200),1317,IF(J222&gt;=201,2430,))))</f>
        <v>576</v>
      </c>
      <c r="L222" s="36">
        <f t="shared" ref="L222" si="49">IF(K222=576,K222*J222,IF(K222=761,80*576+(J222-80)*761,IF(K222=1317,80*576+20*761+(J222-100)*1317,IF(K222=2430,80*576+20*761+100*1317+(J222-200)*2430,))))</f>
        <v>576</v>
      </c>
      <c r="M222" s="35">
        <v>3943</v>
      </c>
      <c r="N222" s="35">
        <v>8721</v>
      </c>
      <c r="O222" s="36"/>
      <c r="P222" s="36"/>
      <c r="Q222" s="35"/>
      <c r="R222" s="35"/>
      <c r="S222" s="35">
        <v>82581</v>
      </c>
      <c r="T222" s="35"/>
      <c r="U222" s="35">
        <f t="shared" si="24"/>
        <v>95821</v>
      </c>
      <c r="V222" s="36">
        <f t="shared" si="42"/>
        <v>0</v>
      </c>
      <c r="W222" s="36">
        <f t="shared" si="43"/>
        <v>95821</v>
      </c>
      <c r="X222" s="131">
        <v>95821</v>
      </c>
      <c r="Y222" s="36">
        <f t="shared" si="44"/>
        <v>0</v>
      </c>
    </row>
    <row r="223" spans="1:25" hidden="1" x14ac:dyDescent="0.25">
      <c r="A223">
        <v>2021</v>
      </c>
      <c r="B223" s="43" t="s">
        <v>35</v>
      </c>
      <c r="C223" s="44">
        <f t="shared" si="37"/>
        <v>15</v>
      </c>
      <c r="D223" s="44">
        <v>15</v>
      </c>
      <c r="E223" s="44">
        <f t="shared" si="38"/>
        <v>0</v>
      </c>
      <c r="F223" s="44">
        <v>146</v>
      </c>
      <c r="G223" s="70">
        <f t="shared" ref="G223:G234" si="50">E223*F223</f>
        <v>0</v>
      </c>
      <c r="H223" s="44">
        <f t="shared" si="40"/>
        <v>13</v>
      </c>
      <c r="I223" s="44">
        <v>16</v>
      </c>
      <c r="J223" s="44">
        <f t="shared" si="47"/>
        <v>3</v>
      </c>
      <c r="K223" s="44">
        <f t="shared" ref="K223:K234" si="51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1779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52">G223+L223+M223+N223+Q223+R223+S223+T223</f>
        <v>99635</v>
      </c>
      <c r="V223" s="46">
        <f t="shared" si="42"/>
        <v>0</v>
      </c>
      <c r="W223" s="41">
        <f t="shared" si="43"/>
        <v>99635</v>
      </c>
      <c r="X223" s="69">
        <v>99635</v>
      </c>
      <c r="Y223" s="41">
        <f t="shared" si="44"/>
        <v>0</v>
      </c>
    </row>
    <row r="224" spans="1:25" hidden="1" x14ac:dyDescent="0.25">
      <c r="B224" s="43" t="s">
        <v>36</v>
      </c>
      <c r="C224" s="44">
        <f t="shared" si="37"/>
        <v>15</v>
      </c>
      <c r="D224" s="44">
        <v>15</v>
      </c>
      <c r="E224" s="44">
        <f t="shared" si="38"/>
        <v>0</v>
      </c>
      <c r="F224" s="44">
        <v>146</v>
      </c>
      <c r="G224" s="70">
        <f t="shared" si="50"/>
        <v>0</v>
      </c>
      <c r="H224" s="44">
        <f t="shared" si="40"/>
        <v>16</v>
      </c>
      <c r="I224" s="44">
        <v>19</v>
      </c>
      <c r="J224" s="44">
        <f t="shared" si="47"/>
        <v>3</v>
      </c>
      <c r="K224" s="44">
        <f t="shared" si="51"/>
        <v>593</v>
      </c>
      <c r="L224" s="46">
        <f t="shared" ref="L224:L234" si="53">IF(K224=593,K224*J224,IF(K224=784,80*593+(J224-80)*784,IF(K224=1357,80*593+20*784+(J224-100)*1357,IF(K224=2501,80*593+20*784+100*1357+(J224-200)*2501,))))</f>
        <v>1779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52"/>
        <v>99684</v>
      </c>
      <c r="V224" s="46">
        <f t="shared" si="42"/>
        <v>0</v>
      </c>
      <c r="W224" s="46">
        <f t="shared" si="43"/>
        <v>99684</v>
      </c>
      <c r="X224" s="70">
        <v>99684</v>
      </c>
      <c r="Y224" s="46">
        <f t="shared" si="44"/>
        <v>0</v>
      </c>
    </row>
    <row r="225" spans="1:25" hidden="1" x14ac:dyDescent="0.25">
      <c r="B225" s="43" t="s">
        <v>37</v>
      </c>
      <c r="C225" s="44">
        <f t="shared" si="37"/>
        <v>15</v>
      </c>
      <c r="D225" s="44">
        <v>16</v>
      </c>
      <c r="E225" s="44">
        <f t="shared" si="38"/>
        <v>1</v>
      </c>
      <c r="F225" s="44">
        <v>146</v>
      </c>
      <c r="G225" s="70">
        <f t="shared" si="50"/>
        <v>146</v>
      </c>
      <c r="H225" s="44">
        <f t="shared" si="40"/>
        <v>19</v>
      </c>
      <c r="I225" s="44">
        <v>21</v>
      </c>
      <c r="J225" s="44">
        <f t="shared" si="47"/>
        <v>2</v>
      </c>
      <c r="K225" s="44">
        <f t="shared" si="51"/>
        <v>593</v>
      </c>
      <c r="L225" s="46">
        <f t="shared" si="53"/>
        <v>1186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52"/>
        <v>99269</v>
      </c>
      <c r="V225" s="46">
        <f t="shared" si="42"/>
        <v>0</v>
      </c>
      <c r="W225" s="46">
        <f t="shared" si="43"/>
        <v>99269</v>
      </c>
      <c r="X225" s="70">
        <v>99269</v>
      </c>
      <c r="Y225" s="46">
        <f t="shared" si="44"/>
        <v>0</v>
      </c>
    </row>
    <row r="226" spans="1:25" hidden="1" x14ac:dyDescent="0.25">
      <c r="B226" s="43" t="s">
        <v>38</v>
      </c>
      <c r="C226" s="44">
        <f t="shared" si="37"/>
        <v>16</v>
      </c>
      <c r="D226" s="44">
        <v>16</v>
      </c>
      <c r="E226" s="44">
        <f t="shared" si="38"/>
        <v>0</v>
      </c>
      <c r="F226" s="44">
        <v>146</v>
      </c>
      <c r="G226" s="70">
        <f t="shared" si="50"/>
        <v>0</v>
      </c>
      <c r="H226" s="44">
        <f t="shared" si="40"/>
        <v>21</v>
      </c>
      <c r="I226" s="44">
        <v>23</v>
      </c>
      <c r="J226" s="44">
        <f t="shared" si="47"/>
        <v>2</v>
      </c>
      <c r="K226" s="44">
        <f t="shared" si="51"/>
        <v>593</v>
      </c>
      <c r="L226" s="46">
        <f t="shared" si="53"/>
        <v>1186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52"/>
        <v>99153</v>
      </c>
      <c r="V226" s="46">
        <f t="shared" si="42"/>
        <v>0</v>
      </c>
      <c r="W226" s="46">
        <f t="shared" si="43"/>
        <v>99153</v>
      </c>
      <c r="X226" s="70">
        <v>99135</v>
      </c>
      <c r="Y226" s="46">
        <f t="shared" si="44"/>
        <v>18</v>
      </c>
    </row>
    <row r="227" spans="1:25" hidden="1" x14ac:dyDescent="0.25">
      <c r="B227" s="43" t="s">
        <v>39</v>
      </c>
      <c r="C227" s="44">
        <f t="shared" si="37"/>
        <v>16</v>
      </c>
      <c r="D227" s="44">
        <v>16</v>
      </c>
      <c r="E227" s="44">
        <f t="shared" si="38"/>
        <v>0</v>
      </c>
      <c r="F227" s="44">
        <v>146</v>
      </c>
      <c r="G227" s="70">
        <f t="shared" si="50"/>
        <v>0</v>
      </c>
      <c r="H227" s="44">
        <f t="shared" si="40"/>
        <v>23</v>
      </c>
      <c r="I227" s="44">
        <v>24</v>
      </c>
      <c r="J227" s="44">
        <f t="shared" si="47"/>
        <v>1</v>
      </c>
      <c r="K227" s="44">
        <f t="shared" si="51"/>
        <v>593</v>
      </c>
      <c r="L227" s="46">
        <f t="shared" si="53"/>
        <v>593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52"/>
        <v>98596</v>
      </c>
      <c r="V227" s="46">
        <f t="shared" si="42"/>
        <v>18</v>
      </c>
      <c r="W227" s="46">
        <f t="shared" si="43"/>
        <v>98614</v>
      </c>
      <c r="X227" s="70">
        <v>98614</v>
      </c>
      <c r="Y227" s="46">
        <f t="shared" si="44"/>
        <v>0</v>
      </c>
    </row>
    <row r="228" spans="1:25" hidden="1" x14ac:dyDescent="0.25">
      <c r="B228" s="43" t="s">
        <v>40</v>
      </c>
      <c r="C228" s="44">
        <f t="shared" si="37"/>
        <v>16</v>
      </c>
      <c r="D228" s="44">
        <v>33</v>
      </c>
      <c r="E228" s="44">
        <f t="shared" si="38"/>
        <v>17</v>
      </c>
      <c r="F228" s="44">
        <v>146</v>
      </c>
      <c r="G228" s="70">
        <f t="shared" si="50"/>
        <v>2482</v>
      </c>
      <c r="H228" s="44">
        <f t="shared" si="40"/>
        <v>24</v>
      </c>
      <c r="I228" s="44"/>
      <c r="J228" s="44"/>
      <c r="K228" s="44">
        <f t="shared" si="51"/>
        <v>593</v>
      </c>
      <c r="L228" s="46">
        <f t="shared" si="53"/>
        <v>0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52"/>
        <v>100514</v>
      </c>
      <c r="V228" s="46">
        <f t="shared" si="42"/>
        <v>0</v>
      </c>
      <c r="W228" s="46">
        <f t="shared" si="43"/>
        <v>100514</v>
      </c>
      <c r="X228" s="70">
        <v>100514</v>
      </c>
      <c r="Y228" s="46">
        <f t="shared" si="44"/>
        <v>0</v>
      </c>
    </row>
    <row r="229" spans="1:25" hidden="1" x14ac:dyDescent="0.25">
      <c r="B229" s="43" t="s">
        <v>41</v>
      </c>
      <c r="C229" s="44">
        <f t="shared" si="37"/>
        <v>33</v>
      </c>
      <c r="D229" s="44">
        <v>67</v>
      </c>
      <c r="E229" s="44">
        <f t="shared" si="38"/>
        <v>34</v>
      </c>
      <c r="F229" s="44">
        <v>146</v>
      </c>
      <c r="G229" s="70">
        <f t="shared" si="50"/>
        <v>4964</v>
      </c>
      <c r="H229" s="44">
        <v>24</v>
      </c>
      <c r="I229" s="44">
        <v>30</v>
      </c>
      <c r="J229" s="44">
        <f t="shared" si="47"/>
        <v>6</v>
      </c>
      <c r="K229" s="44">
        <f t="shared" si="51"/>
        <v>593</v>
      </c>
      <c r="L229" s="46">
        <f t="shared" si="53"/>
        <v>3558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52"/>
        <v>106568</v>
      </c>
      <c r="V229" s="46">
        <f t="shared" si="42"/>
        <v>0</v>
      </c>
      <c r="W229" s="46">
        <f t="shared" si="43"/>
        <v>106568</v>
      </c>
      <c r="X229" s="70">
        <v>106568</v>
      </c>
      <c r="Y229" s="46">
        <f t="shared" si="44"/>
        <v>0</v>
      </c>
    </row>
    <row r="230" spans="1:25" hidden="1" x14ac:dyDescent="0.25">
      <c r="B230" s="43" t="s">
        <v>42</v>
      </c>
      <c r="C230" s="44">
        <f t="shared" si="37"/>
        <v>67</v>
      </c>
      <c r="D230" s="44">
        <v>120</v>
      </c>
      <c r="E230" s="44">
        <f t="shared" si="38"/>
        <v>53</v>
      </c>
      <c r="F230" s="44">
        <v>146</v>
      </c>
      <c r="G230" s="70">
        <f t="shared" si="50"/>
        <v>7738</v>
      </c>
      <c r="H230" s="44">
        <f t="shared" si="40"/>
        <v>30</v>
      </c>
      <c r="I230" s="44">
        <v>54</v>
      </c>
      <c r="J230" s="44">
        <f t="shared" si="47"/>
        <v>24</v>
      </c>
      <c r="K230" s="44">
        <f t="shared" si="51"/>
        <v>593</v>
      </c>
      <c r="L230" s="46">
        <f t="shared" si="53"/>
        <v>14232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52"/>
        <v>120070</v>
      </c>
      <c r="V230" s="46">
        <f t="shared" si="42"/>
        <v>0</v>
      </c>
      <c r="W230" s="46">
        <f t="shared" si="43"/>
        <v>120070</v>
      </c>
      <c r="X230" s="70">
        <v>120070</v>
      </c>
      <c r="Y230" s="46">
        <f t="shared" si="44"/>
        <v>0</v>
      </c>
    </row>
    <row r="231" spans="1:25" hidden="1" x14ac:dyDescent="0.25">
      <c r="B231" s="43" t="s">
        <v>43</v>
      </c>
      <c r="C231" s="44">
        <f t="shared" si="37"/>
        <v>120</v>
      </c>
      <c r="D231" s="44">
        <v>172</v>
      </c>
      <c r="E231" s="44">
        <f t="shared" si="38"/>
        <v>52</v>
      </c>
      <c r="F231" s="44">
        <v>146</v>
      </c>
      <c r="G231" s="70">
        <f t="shared" si="50"/>
        <v>7592</v>
      </c>
      <c r="H231" s="44">
        <f t="shared" si="40"/>
        <v>54</v>
      </c>
      <c r="I231" s="44">
        <v>60</v>
      </c>
      <c r="J231" s="44">
        <f t="shared" si="47"/>
        <v>6</v>
      </c>
      <c r="K231" s="44">
        <f t="shared" si="51"/>
        <v>593</v>
      </c>
      <c r="L231" s="46">
        <f t="shared" si="53"/>
        <v>3558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52"/>
        <v>109536</v>
      </c>
      <c r="V231" s="46">
        <f t="shared" si="42"/>
        <v>0</v>
      </c>
      <c r="W231" s="46">
        <f t="shared" si="43"/>
        <v>109536</v>
      </c>
      <c r="X231" s="70">
        <v>109536</v>
      </c>
      <c r="Y231" s="46">
        <f t="shared" si="44"/>
        <v>0</v>
      </c>
    </row>
    <row r="232" spans="1:25" hidden="1" x14ac:dyDescent="0.25">
      <c r="B232" s="43" t="s">
        <v>44</v>
      </c>
      <c r="C232" s="44">
        <f t="shared" si="37"/>
        <v>172</v>
      </c>
      <c r="D232" s="44">
        <v>246</v>
      </c>
      <c r="E232" s="44">
        <f t="shared" si="38"/>
        <v>74</v>
      </c>
      <c r="F232" s="44">
        <v>146</v>
      </c>
      <c r="G232" s="70">
        <f t="shared" si="50"/>
        <v>10804</v>
      </c>
      <c r="H232" s="44">
        <f t="shared" si="40"/>
        <v>60</v>
      </c>
      <c r="I232" s="44">
        <v>70</v>
      </c>
      <c r="J232" s="44">
        <f t="shared" si="47"/>
        <v>10</v>
      </c>
      <c r="K232" s="44">
        <f t="shared" si="51"/>
        <v>593</v>
      </c>
      <c r="L232" s="46">
        <f t="shared" si="53"/>
        <v>5930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52"/>
        <v>114967</v>
      </c>
      <c r="V232" s="46">
        <f t="shared" si="42"/>
        <v>0</v>
      </c>
      <c r="W232" s="46">
        <f t="shared" si="43"/>
        <v>114967</v>
      </c>
      <c r="X232" s="70">
        <v>115000</v>
      </c>
      <c r="Y232" s="46">
        <f t="shared" si="44"/>
        <v>-33</v>
      </c>
    </row>
    <row r="233" spans="1:25" hidden="1" x14ac:dyDescent="0.25">
      <c r="B233" s="43" t="s">
        <v>45</v>
      </c>
      <c r="C233" s="44">
        <f t="shared" si="37"/>
        <v>246</v>
      </c>
      <c r="D233" s="44">
        <v>317</v>
      </c>
      <c r="E233" s="44">
        <f t="shared" si="38"/>
        <v>71</v>
      </c>
      <c r="F233" s="44">
        <v>146</v>
      </c>
      <c r="G233" s="70">
        <f t="shared" si="50"/>
        <v>10366</v>
      </c>
      <c r="H233" s="44">
        <f t="shared" si="40"/>
        <v>70</v>
      </c>
      <c r="I233" s="44">
        <v>83</v>
      </c>
      <c r="J233" s="44">
        <f t="shared" si="47"/>
        <v>13</v>
      </c>
      <c r="K233" s="44">
        <f t="shared" si="51"/>
        <v>593</v>
      </c>
      <c r="L233" s="46">
        <f t="shared" si="53"/>
        <v>7709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52"/>
        <v>116423</v>
      </c>
      <c r="V233" s="46">
        <f t="shared" si="42"/>
        <v>-33</v>
      </c>
      <c r="W233" s="46">
        <f t="shared" si="43"/>
        <v>116390</v>
      </c>
      <c r="X233" s="70">
        <v>116390</v>
      </c>
      <c r="Y233" s="46">
        <f t="shared" si="44"/>
        <v>0</v>
      </c>
    </row>
    <row r="234" spans="1:25" ht="15.75" hidden="1" thickBot="1" x14ac:dyDescent="0.3">
      <c r="B234" s="83" t="s">
        <v>46</v>
      </c>
      <c r="C234" s="84">
        <f t="shared" si="37"/>
        <v>317</v>
      </c>
      <c r="D234" s="84">
        <v>401</v>
      </c>
      <c r="E234" s="84">
        <f t="shared" si="38"/>
        <v>84</v>
      </c>
      <c r="F234" s="84">
        <v>146</v>
      </c>
      <c r="G234" s="35">
        <f t="shared" si="50"/>
        <v>12264</v>
      </c>
      <c r="H234" s="84">
        <f t="shared" si="40"/>
        <v>83</v>
      </c>
      <c r="I234" s="84">
        <v>97</v>
      </c>
      <c r="J234" s="84">
        <f t="shared" si="47"/>
        <v>14</v>
      </c>
      <c r="K234" s="84">
        <f t="shared" si="51"/>
        <v>593</v>
      </c>
      <c r="L234" s="36">
        <f t="shared" si="53"/>
        <v>8302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52"/>
        <v>118983</v>
      </c>
      <c r="V234" s="36">
        <f t="shared" si="42"/>
        <v>0</v>
      </c>
      <c r="W234" s="36">
        <f t="shared" si="43"/>
        <v>118983</v>
      </c>
      <c r="X234" s="35">
        <v>118983</v>
      </c>
      <c r="Y234" s="36">
        <f t="shared" si="44"/>
        <v>0</v>
      </c>
    </row>
    <row r="235" spans="1:25" hidden="1" x14ac:dyDescent="0.25">
      <c r="A235">
        <v>2022</v>
      </c>
      <c r="B235" s="43" t="s">
        <v>35</v>
      </c>
      <c r="C235" s="44">
        <f t="shared" ref="C235:C246" si="54">D234</f>
        <v>401</v>
      </c>
      <c r="D235" s="44">
        <v>465</v>
      </c>
      <c r="E235" s="44">
        <f t="shared" ref="E235:E246" si="55">D235-C235</f>
        <v>64</v>
      </c>
      <c r="F235" s="44">
        <v>146</v>
      </c>
      <c r="G235" s="70">
        <f t="shared" ref="G235:G246" si="56">E235*F235</f>
        <v>9344</v>
      </c>
      <c r="H235" s="44">
        <f t="shared" ref="H235:H246" si="57">I234</f>
        <v>97</v>
      </c>
      <c r="I235" s="44">
        <v>109</v>
      </c>
      <c r="J235" s="44">
        <f>I235-H235</f>
        <v>12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7632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52"/>
        <v>121875</v>
      </c>
      <c r="V235" s="46">
        <f t="shared" ref="V235:V246" si="58">Y234</f>
        <v>0</v>
      </c>
      <c r="W235" s="46">
        <f t="shared" ref="W235:W246" si="59">U235+V235</f>
        <v>121875</v>
      </c>
      <c r="X235" s="70">
        <v>121875</v>
      </c>
      <c r="Y235" s="46">
        <f t="shared" ref="Y235:Y246" si="60">W235-X235</f>
        <v>0</v>
      </c>
    </row>
    <row r="236" spans="1:25" hidden="1" x14ac:dyDescent="0.25">
      <c r="B236" s="43" t="s">
        <v>36</v>
      </c>
      <c r="C236" s="44">
        <f t="shared" si="54"/>
        <v>465</v>
      </c>
      <c r="D236" s="44">
        <v>556</v>
      </c>
      <c r="E236" s="44">
        <f t="shared" si="55"/>
        <v>91</v>
      </c>
      <c r="F236" s="44">
        <v>146</v>
      </c>
      <c r="G236" s="70">
        <f t="shared" si="56"/>
        <v>13286</v>
      </c>
      <c r="H236" s="44">
        <f t="shared" si="57"/>
        <v>109</v>
      </c>
      <c r="I236" s="44">
        <v>129</v>
      </c>
      <c r="J236" s="44">
        <f t="shared" ref="J236:J246" si="61">I236-H236</f>
        <v>20</v>
      </c>
      <c r="K236" s="44">
        <f t="shared" ref="K236:K243" si="62">IF(J236&lt;=80,636,IF(AND(J236&gt;=81,J236&lt;=100),840,IF(AND(J236&gt;=101,J236&lt;=200),1455,IF(J236&gt;=201,2681,))))</f>
        <v>636</v>
      </c>
      <c r="L236" s="46">
        <f t="shared" ref="L236:L242" si="63">IF(K236=636,K236*J236,IF(K236=840,80*636+(J236-80)*840,IF(K236=1455,80*636+20*840+(J236-100)*1455,IF(K236=2501,80*636+20*840+100*1455+(J236-200)*2681,))))</f>
        <v>12720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52"/>
        <v>148666</v>
      </c>
      <c r="V236" s="46">
        <f t="shared" si="58"/>
        <v>0</v>
      </c>
      <c r="W236" s="46">
        <f t="shared" si="59"/>
        <v>148666</v>
      </c>
      <c r="X236" s="70">
        <v>148666</v>
      </c>
      <c r="Y236" s="46">
        <f t="shared" si="60"/>
        <v>0</v>
      </c>
    </row>
    <row r="237" spans="1:25" hidden="1" x14ac:dyDescent="0.25">
      <c r="B237" s="43" t="s">
        <v>37</v>
      </c>
      <c r="C237" s="44">
        <f t="shared" si="54"/>
        <v>556</v>
      </c>
      <c r="D237" s="44">
        <v>615</v>
      </c>
      <c r="E237" s="44">
        <f t="shared" si="55"/>
        <v>59</v>
      </c>
      <c r="F237" s="44">
        <v>146</v>
      </c>
      <c r="G237" s="70">
        <f t="shared" si="56"/>
        <v>8614</v>
      </c>
      <c r="H237" s="44">
        <f t="shared" si="57"/>
        <v>129</v>
      </c>
      <c r="I237" s="44">
        <v>139</v>
      </c>
      <c r="J237" s="44">
        <f t="shared" si="61"/>
        <v>10</v>
      </c>
      <c r="K237" s="44">
        <f t="shared" si="62"/>
        <v>636</v>
      </c>
      <c r="L237" s="46">
        <f t="shared" si="63"/>
        <v>6360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52"/>
        <v>120027</v>
      </c>
      <c r="V237" s="46">
        <f t="shared" si="58"/>
        <v>0</v>
      </c>
      <c r="W237" s="46">
        <f t="shared" si="59"/>
        <v>120027</v>
      </c>
      <c r="X237" s="70">
        <v>120027</v>
      </c>
      <c r="Y237" s="46">
        <f t="shared" si="60"/>
        <v>0</v>
      </c>
    </row>
    <row r="238" spans="1:25" hidden="1" x14ac:dyDescent="0.25">
      <c r="B238" s="43" t="s">
        <v>38</v>
      </c>
      <c r="C238" s="44">
        <f t="shared" si="54"/>
        <v>615</v>
      </c>
      <c r="D238" s="44">
        <v>695</v>
      </c>
      <c r="E238" s="44">
        <f t="shared" si="55"/>
        <v>80</v>
      </c>
      <c r="F238" s="44">
        <v>146</v>
      </c>
      <c r="G238" s="70">
        <f t="shared" si="56"/>
        <v>11680</v>
      </c>
      <c r="H238" s="44">
        <f t="shared" si="57"/>
        <v>139</v>
      </c>
      <c r="I238" s="44">
        <v>151</v>
      </c>
      <c r="J238" s="44">
        <f t="shared" si="61"/>
        <v>12</v>
      </c>
      <c r="K238" s="44">
        <f t="shared" si="62"/>
        <v>636</v>
      </c>
      <c r="L238" s="46">
        <f t="shared" si="63"/>
        <v>7632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52"/>
        <v>124500</v>
      </c>
      <c r="V238" s="46">
        <f t="shared" si="58"/>
        <v>0</v>
      </c>
      <c r="W238" s="46">
        <f t="shared" si="59"/>
        <v>124500</v>
      </c>
      <c r="X238" s="135"/>
      <c r="Y238" s="46">
        <f t="shared" si="60"/>
        <v>124500</v>
      </c>
    </row>
    <row r="239" spans="1:25" hidden="1" x14ac:dyDescent="0.25">
      <c r="B239" s="43" t="s">
        <v>39</v>
      </c>
      <c r="C239" s="44">
        <f t="shared" si="54"/>
        <v>695</v>
      </c>
      <c r="D239" s="44">
        <v>860</v>
      </c>
      <c r="E239" s="44">
        <f t="shared" si="55"/>
        <v>165</v>
      </c>
      <c r="F239" s="44">
        <v>146</v>
      </c>
      <c r="G239" s="70">
        <f t="shared" si="56"/>
        <v>24090</v>
      </c>
      <c r="H239" s="44">
        <f t="shared" si="57"/>
        <v>151</v>
      </c>
      <c r="I239" s="44">
        <v>154</v>
      </c>
      <c r="J239" s="44">
        <f t="shared" si="61"/>
        <v>3</v>
      </c>
      <c r="K239" s="44">
        <f t="shared" si="62"/>
        <v>636</v>
      </c>
      <c r="L239" s="46">
        <f t="shared" si="63"/>
        <v>1908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52"/>
        <v>131337</v>
      </c>
      <c r="V239" s="46">
        <f t="shared" si="58"/>
        <v>124500</v>
      </c>
      <c r="W239" s="46">
        <f t="shared" si="59"/>
        <v>255837</v>
      </c>
      <c r="X239" s="70">
        <v>255837</v>
      </c>
      <c r="Y239" s="46">
        <f t="shared" si="60"/>
        <v>0</v>
      </c>
    </row>
    <row r="240" spans="1:25" hidden="1" x14ac:dyDescent="0.25">
      <c r="B240" s="43" t="s">
        <v>40</v>
      </c>
      <c r="C240" s="44">
        <f t="shared" si="54"/>
        <v>860</v>
      </c>
      <c r="D240" s="44">
        <v>1266</v>
      </c>
      <c r="E240" s="44">
        <f t="shared" si="55"/>
        <v>406</v>
      </c>
      <c r="F240" s="44">
        <v>146</v>
      </c>
      <c r="G240" s="70">
        <f t="shared" si="56"/>
        <v>59276</v>
      </c>
      <c r="H240" s="44">
        <f t="shared" si="57"/>
        <v>154</v>
      </c>
      <c r="I240" s="44">
        <v>162</v>
      </c>
      <c r="J240" s="44">
        <f t="shared" si="61"/>
        <v>8</v>
      </c>
      <c r="K240" s="44">
        <f t="shared" si="62"/>
        <v>636</v>
      </c>
      <c r="L240" s="46">
        <f t="shared" si="63"/>
        <v>5088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52"/>
        <v>169825</v>
      </c>
      <c r="V240" s="46">
        <f t="shared" si="58"/>
        <v>0</v>
      </c>
      <c r="W240" s="46">
        <f t="shared" si="59"/>
        <v>169825</v>
      </c>
      <c r="X240" s="70">
        <v>169825</v>
      </c>
      <c r="Y240" s="46">
        <f t="shared" si="60"/>
        <v>0</v>
      </c>
    </row>
    <row r="241" spans="1:25" hidden="1" x14ac:dyDescent="0.25">
      <c r="B241" s="43" t="s">
        <v>41</v>
      </c>
      <c r="C241" s="44">
        <f t="shared" si="54"/>
        <v>1266</v>
      </c>
      <c r="D241" s="44">
        <v>1660</v>
      </c>
      <c r="E241" s="44">
        <f t="shared" si="55"/>
        <v>394</v>
      </c>
      <c r="F241" s="44">
        <v>146</v>
      </c>
      <c r="G241" s="70">
        <f t="shared" si="56"/>
        <v>57524</v>
      </c>
      <c r="H241" s="44">
        <f t="shared" si="57"/>
        <v>162</v>
      </c>
      <c r="I241" s="44">
        <v>169</v>
      </c>
      <c r="J241" s="44">
        <f t="shared" si="61"/>
        <v>7</v>
      </c>
      <c r="K241" s="44">
        <f t="shared" si="62"/>
        <v>636</v>
      </c>
      <c r="L241" s="46">
        <f t="shared" si="63"/>
        <v>4452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52"/>
        <v>167536</v>
      </c>
      <c r="V241" s="46">
        <f t="shared" si="58"/>
        <v>0</v>
      </c>
      <c r="W241" s="46">
        <f t="shared" si="59"/>
        <v>167536</v>
      </c>
      <c r="X241" s="70">
        <v>167536</v>
      </c>
      <c r="Y241" s="46">
        <f t="shared" si="60"/>
        <v>0</v>
      </c>
    </row>
    <row r="242" spans="1:25" hidden="1" x14ac:dyDescent="0.25">
      <c r="B242" s="43" t="s">
        <v>42</v>
      </c>
      <c r="C242" s="44">
        <f t="shared" si="54"/>
        <v>1660</v>
      </c>
      <c r="D242" s="44">
        <v>1760</v>
      </c>
      <c r="E242" s="44">
        <f t="shared" si="55"/>
        <v>100</v>
      </c>
      <c r="F242" s="44">
        <v>146</v>
      </c>
      <c r="G242" s="70">
        <f t="shared" si="56"/>
        <v>14600</v>
      </c>
      <c r="H242" s="44">
        <f t="shared" si="57"/>
        <v>169</v>
      </c>
      <c r="I242" s="44">
        <v>172</v>
      </c>
      <c r="J242" s="44">
        <f t="shared" si="61"/>
        <v>3</v>
      </c>
      <c r="K242" s="44">
        <f t="shared" si="62"/>
        <v>636</v>
      </c>
      <c r="L242" s="46">
        <f t="shared" si="63"/>
        <v>1908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52"/>
        <v>122194</v>
      </c>
      <c r="V242" s="46">
        <f t="shared" si="58"/>
        <v>0</v>
      </c>
      <c r="W242" s="46">
        <f t="shared" si="59"/>
        <v>122194</v>
      </c>
      <c r="X242" s="70">
        <v>122194</v>
      </c>
      <c r="Y242" s="46">
        <f t="shared" si="60"/>
        <v>0</v>
      </c>
    </row>
    <row r="243" spans="1:25" hidden="1" x14ac:dyDescent="0.25">
      <c r="B243" s="43" t="s">
        <v>43</v>
      </c>
      <c r="C243" s="44">
        <f t="shared" si="54"/>
        <v>1760</v>
      </c>
      <c r="D243" s="44">
        <v>1905</v>
      </c>
      <c r="E243" s="44">
        <f t="shared" si="55"/>
        <v>145</v>
      </c>
      <c r="F243" s="44">
        <v>146</v>
      </c>
      <c r="G243" s="70">
        <f t="shared" si="56"/>
        <v>21170</v>
      </c>
      <c r="H243" s="44">
        <f t="shared" si="57"/>
        <v>172</v>
      </c>
      <c r="I243" s="44">
        <v>178</v>
      </c>
      <c r="J243" s="44">
        <f t="shared" si="61"/>
        <v>6</v>
      </c>
      <c r="K243" s="44">
        <f t="shared" si="62"/>
        <v>636</v>
      </c>
      <c r="L243" s="46">
        <f>IF(K243=636,K243*J243,IF(K243=840,80*636+(J243-80)*840,IF(K243=1455,80*636+20*840+(J243-100)*1455,IF(K243=2681,80*636+20*840+100*1455+(J243-200)*2681,))))</f>
        <v>3816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52"/>
        <v>130798</v>
      </c>
      <c r="V243" s="46">
        <f t="shared" si="58"/>
        <v>0</v>
      </c>
      <c r="W243" s="46">
        <f t="shared" si="59"/>
        <v>130798</v>
      </c>
      <c r="X243" s="70">
        <v>130798</v>
      </c>
      <c r="Y243" s="46">
        <f t="shared" si="60"/>
        <v>0</v>
      </c>
    </row>
    <row r="244" spans="1:25" hidden="1" x14ac:dyDescent="0.25">
      <c r="B244" s="43" t="s">
        <v>44</v>
      </c>
      <c r="C244" s="44">
        <f t="shared" si="54"/>
        <v>1905</v>
      </c>
      <c r="D244" s="44">
        <v>1962</v>
      </c>
      <c r="E244" s="44">
        <f t="shared" si="55"/>
        <v>57</v>
      </c>
      <c r="F244" s="44">
        <v>146</v>
      </c>
      <c r="G244" s="70">
        <f t="shared" si="56"/>
        <v>8322</v>
      </c>
      <c r="H244" s="44">
        <f t="shared" si="57"/>
        <v>178</v>
      </c>
      <c r="I244" s="44">
        <v>184</v>
      </c>
      <c r="J244" s="44">
        <f t="shared" si="61"/>
        <v>6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3816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52"/>
        <v>118053</v>
      </c>
      <c r="V244" s="46">
        <f t="shared" si="58"/>
        <v>0</v>
      </c>
      <c r="W244" s="46">
        <f t="shared" si="59"/>
        <v>118053</v>
      </c>
      <c r="X244" s="70">
        <v>118053</v>
      </c>
      <c r="Y244" s="46">
        <f t="shared" si="60"/>
        <v>0</v>
      </c>
    </row>
    <row r="245" spans="1:25" hidden="1" x14ac:dyDescent="0.25">
      <c r="B245" s="43" t="s">
        <v>45</v>
      </c>
      <c r="C245" s="44">
        <f t="shared" si="54"/>
        <v>1962</v>
      </c>
      <c r="D245" s="44">
        <v>2025</v>
      </c>
      <c r="E245" s="44">
        <f t="shared" si="55"/>
        <v>63</v>
      </c>
      <c r="F245" s="44">
        <v>146</v>
      </c>
      <c r="G245" s="70">
        <f t="shared" si="56"/>
        <v>9198</v>
      </c>
      <c r="H245" s="44">
        <f t="shared" si="57"/>
        <v>184</v>
      </c>
      <c r="I245" s="44">
        <v>196</v>
      </c>
      <c r="J245" s="44">
        <f t="shared" si="61"/>
        <v>12</v>
      </c>
      <c r="K245" s="44">
        <f>IF(J245&lt;=40,636,IF(AND(J245&gt;=41,J245&lt;=80),840,IF(AND(J245&gt;=81,J245&lt;=100),1455,IF(J245&gt;=101,2681,))))</f>
        <v>636</v>
      </c>
      <c r="L245" s="46">
        <f>IF(K245=636,K245*J245,IF(K245=840,40*636+(J245-40)*840,IF(K245=1455,40*636+40*840+(J245-80)*1455,IF(K245=2681,40*636+40*840+20*1455+(J245-100)*2681,))))</f>
        <v>7632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52"/>
        <v>122809</v>
      </c>
      <c r="V245" s="46">
        <f t="shared" si="58"/>
        <v>0</v>
      </c>
      <c r="W245" s="46">
        <f t="shared" si="59"/>
        <v>122809</v>
      </c>
      <c r="X245" s="70">
        <v>122809</v>
      </c>
      <c r="Y245" s="46">
        <f t="shared" si="60"/>
        <v>0</v>
      </c>
    </row>
    <row r="246" spans="1:25" ht="15.75" hidden="1" thickBot="1" x14ac:dyDescent="0.3">
      <c r="B246" s="83" t="s">
        <v>46</v>
      </c>
      <c r="C246" s="84">
        <f t="shared" si="54"/>
        <v>2025</v>
      </c>
      <c r="D246" s="84">
        <v>2099</v>
      </c>
      <c r="E246" s="84">
        <f t="shared" si="55"/>
        <v>74</v>
      </c>
      <c r="F246" s="84">
        <v>146</v>
      </c>
      <c r="G246" s="35">
        <f t="shared" si="56"/>
        <v>10804</v>
      </c>
      <c r="H246" s="84">
        <f t="shared" si="57"/>
        <v>196</v>
      </c>
      <c r="I246" s="84">
        <v>204</v>
      </c>
      <c r="J246" s="84">
        <f t="shared" si="61"/>
        <v>8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5088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52"/>
        <v>121960</v>
      </c>
      <c r="V246" s="36">
        <f t="shared" si="58"/>
        <v>0</v>
      </c>
      <c r="W246" s="36">
        <f t="shared" si="59"/>
        <v>121960</v>
      </c>
      <c r="X246" s="35">
        <v>121960</v>
      </c>
      <c r="Y246" s="36">
        <f t="shared" si="60"/>
        <v>0</v>
      </c>
    </row>
    <row r="247" spans="1:25" x14ac:dyDescent="0.25">
      <c r="A247">
        <v>2023</v>
      </c>
      <c r="B247" s="43" t="s">
        <v>35</v>
      </c>
      <c r="C247" s="44">
        <f t="shared" ref="C247:C270" si="64">D246</f>
        <v>2099</v>
      </c>
      <c r="D247" s="44">
        <v>2190</v>
      </c>
      <c r="E247" s="44">
        <f t="shared" ref="E247:E270" si="65">D247-C247</f>
        <v>91</v>
      </c>
      <c r="F247" s="44">
        <v>165</v>
      </c>
      <c r="G247" s="70">
        <f t="shared" ref="G247:G270" si="66">E247*F247</f>
        <v>15015</v>
      </c>
      <c r="H247" s="44">
        <f t="shared" ref="H247:H270" si="67">I246</f>
        <v>204</v>
      </c>
      <c r="I247" s="44">
        <v>219</v>
      </c>
      <c r="J247" s="44">
        <f t="shared" ref="J247:J270" si="68">I247-H247</f>
        <v>15</v>
      </c>
      <c r="K247" s="44">
        <f>IF(J247&lt;=40,717,IF(AND(J247&gt;=41,J247&lt;=80),948,IF(AND(J247&gt;=81,J247&lt;=100),1641,IF(J247&gt;=101,3024,))))</f>
        <v>717</v>
      </c>
      <c r="L247" s="46">
        <f>IF(K247=717,K247*J247,IF(K247=948,40*717+(J247-40)*948,IF(K247=1641,40*717+40*948+(J247-80)*1641,IF(K247=3024,40*717+40*948+20*1641+(J247-100)*3024,))))</f>
        <v>10755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52"/>
        <v>164119</v>
      </c>
      <c r="V247" s="46">
        <f t="shared" ref="V247:V270" si="69">Y246</f>
        <v>0</v>
      </c>
      <c r="W247" s="46">
        <f t="shared" ref="W247:W270" si="70">U247+V247</f>
        <v>164119</v>
      </c>
      <c r="X247" s="70">
        <v>164119</v>
      </c>
      <c r="Y247" s="46">
        <f t="shared" ref="Y247:Y270" si="71">W247-X247</f>
        <v>0</v>
      </c>
    </row>
    <row r="248" spans="1:25" x14ac:dyDescent="0.25">
      <c r="B248" s="43" t="s">
        <v>36</v>
      </c>
      <c r="C248" s="44">
        <f t="shared" si="64"/>
        <v>2190</v>
      </c>
      <c r="D248" s="44">
        <v>2305</v>
      </c>
      <c r="E248" s="44">
        <f t="shared" si="65"/>
        <v>115</v>
      </c>
      <c r="F248" s="44">
        <v>165</v>
      </c>
      <c r="G248" s="70">
        <f t="shared" si="66"/>
        <v>18975</v>
      </c>
      <c r="H248" s="44">
        <f t="shared" si="67"/>
        <v>219</v>
      </c>
      <c r="I248" s="44">
        <v>237</v>
      </c>
      <c r="J248" s="44">
        <f t="shared" si="68"/>
        <v>18</v>
      </c>
      <c r="K248" s="44">
        <f t="shared" ref="K248:K258" si="72">IF(J248&lt;=40,717,IF(AND(J248&gt;=41,J248&lt;=80),948,IF(AND(J248&gt;=81,J248&lt;=100),1641,IF(J248&gt;=101,3024,))))</f>
        <v>717</v>
      </c>
      <c r="L248" s="46">
        <f t="shared" ref="L248:L258" si="73">IF(K248=717,K248*J248,IF(K248=948,40*717+(J248-40)*948,IF(K248=1641,40*717+40*948+(J248-80)*1641,IF(K248=3024,40*717+40*948+20*1641+(J248-100)*3024,))))</f>
        <v>12906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52"/>
        <v>170297</v>
      </c>
      <c r="V248" s="46">
        <f t="shared" si="69"/>
        <v>0</v>
      </c>
      <c r="W248" s="46">
        <f t="shared" si="70"/>
        <v>170297</v>
      </c>
      <c r="X248" s="70">
        <v>170297</v>
      </c>
      <c r="Y248" s="46">
        <f t="shared" si="71"/>
        <v>0</v>
      </c>
    </row>
    <row r="249" spans="1:25" x14ac:dyDescent="0.25">
      <c r="B249" s="43" t="s">
        <v>37</v>
      </c>
      <c r="C249" s="44">
        <f t="shared" si="64"/>
        <v>2305</v>
      </c>
      <c r="D249" s="44">
        <v>2360</v>
      </c>
      <c r="E249" s="44">
        <f t="shared" si="65"/>
        <v>55</v>
      </c>
      <c r="F249" s="44">
        <v>165</v>
      </c>
      <c r="G249" s="70">
        <f t="shared" si="66"/>
        <v>9075</v>
      </c>
      <c r="H249" s="44">
        <f t="shared" si="67"/>
        <v>237</v>
      </c>
      <c r="I249" s="44">
        <v>242</v>
      </c>
      <c r="J249" s="44">
        <f t="shared" si="68"/>
        <v>5</v>
      </c>
      <c r="K249" s="44">
        <f t="shared" si="72"/>
        <v>717</v>
      </c>
      <c r="L249" s="46">
        <f t="shared" si="73"/>
        <v>3585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52"/>
        <v>151096</v>
      </c>
      <c r="V249" s="46">
        <f t="shared" si="69"/>
        <v>0</v>
      </c>
      <c r="W249" s="46">
        <f t="shared" si="70"/>
        <v>151096</v>
      </c>
      <c r="X249" s="70">
        <v>151096</v>
      </c>
      <c r="Y249" s="46">
        <f t="shared" si="71"/>
        <v>0</v>
      </c>
    </row>
    <row r="250" spans="1:25" x14ac:dyDescent="0.25">
      <c r="B250" s="43" t="s">
        <v>38</v>
      </c>
      <c r="C250" s="44">
        <f t="shared" si="64"/>
        <v>2360</v>
      </c>
      <c r="D250" s="44">
        <v>2423</v>
      </c>
      <c r="E250" s="44">
        <f t="shared" si="65"/>
        <v>63</v>
      </c>
      <c r="F250" s="44">
        <v>165</v>
      </c>
      <c r="G250" s="70">
        <f t="shared" si="66"/>
        <v>10395</v>
      </c>
      <c r="H250" s="44">
        <f t="shared" si="67"/>
        <v>242</v>
      </c>
      <c r="I250" s="44">
        <v>250</v>
      </c>
      <c r="J250" s="44">
        <f t="shared" si="68"/>
        <v>8</v>
      </c>
      <c r="K250" s="44">
        <f t="shared" si="72"/>
        <v>717</v>
      </c>
      <c r="L250" s="46">
        <f t="shared" si="73"/>
        <v>5736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52"/>
        <v>154646</v>
      </c>
      <c r="V250" s="46">
        <f t="shared" si="69"/>
        <v>0</v>
      </c>
      <c r="W250" s="46">
        <f t="shared" si="70"/>
        <v>154646</v>
      </c>
      <c r="X250" s="70">
        <v>154646</v>
      </c>
      <c r="Y250" s="46">
        <f t="shared" si="71"/>
        <v>0</v>
      </c>
    </row>
    <row r="251" spans="1:25" x14ac:dyDescent="0.25">
      <c r="B251" s="43" t="s">
        <v>39</v>
      </c>
      <c r="C251" s="44">
        <f t="shared" si="64"/>
        <v>2423</v>
      </c>
      <c r="D251" s="44">
        <v>2580</v>
      </c>
      <c r="E251" s="44">
        <f t="shared" si="65"/>
        <v>157</v>
      </c>
      <c r="F251" s="44">
        <v>169</v>
      </c>
      <c r="G251" s="70">
        <f t="shared" si="66"/>
        <v>26533</v>
      </c>
      <c r="H251" s="44">
        <f t="shared" si="67"/>
        <v>250</v>
      </c>
      <c r="I251" s="44">
        <v>256</v>
      </c>
      <c r="J251" s="44">
        <f t="shared" si="68"/>
        <v>6</v>
      </c>
      <c r="K251" s="44">
        <f t="shared" si="72"/>
        <v>717</v>
      </c>
      <c r="L251" s="46">
        <f t="shared" si="73"/>
        <v>4302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52"/>
        <v>169408</v>
      </c>
      <c r="V251" s="46">
        <f t="shared" si="69"/>
        <v>0</v>
      </c>
      <c r="W251" s="46">
        <f t="shared" si="70"/>
        <v>169408</v>
      </c>
      <c r="X251" s="70">
        <v>169408</v>
      </c>
      <c r="Y251" s="46">
        <f t="shared" si="71"/>
        <v>0</v>
      </c>
    </row>
    <row r="252" spans="1:25" x14ac:dyDescent="0.25">
      <c r="B252" s="43" t="s">
        <v>40</v>
      </c>
      <c r="C252" s="44">
        <f t="shared" si="64"/>
        <v>2580</v>
      </c>
      <c r="D252" s="44">
        <v>2717</v>
      </c>
      <c r="E252" s="44">
        <f t="shared" si="65"/>
        <v>137</v>
      </c>
      <c r="F252" s="44">
        <v>165</v>
      </c>
      <c r="G252" s="70">
        <f t="shared" si="66"/>
        <v>22605</v>
      </c>
      <c r="H252" s="44">
        <f t="shared" si="67"/>
        <v>256</v>
      </c>
      <c r="I252" s="44">
        <v>259</v>
      </c>
      <c r="J252" s="44">
        <f t="shared" si="68"/>
        <v>3</v>
      </c>
      <c r="K252" s="44">
        <f t="shared" si="72"/>
        <v>717</v>
      </c>
      <c r="L252" s="46">
        <f t="shared" si="73"/>
        <v>2151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52"/>
        <v>163346</v>
      </c>
      <c r="V252" s="46">
        <f t="shared" si="69"/>
        <v>0</v>
      </c>
      <c r="W252" s="46">
        <f t="shared" si="70"/>
        <v>163346</v>
      </c>
      <c r="X252" s="70">
        <v>163346</v>
      </c>
      <c r="Y252" s="46">
        <f t="shared" si="71"/>
        <v>0</v>
      </c>
    </row>
    <row r="253" spans="1:25" x14ac:dyDescent="0.25">
      <c r="B253" s="43" t="s">
        <v>41</v>
      </c>
      <c r="C253" s="44">
        <f t="shared" si="64"/>
        <v>2717</v>
      </c>
      <c r="D253" s="44">
        <v>3032</v>
      </c>
      <c r="E253" s="44">
        <f t="shared" si="65"/>
        <v>315</v>
      </c>
      <c r="F253" s="44">
        <v>165</v>
      </c>
      <c r="G253" s="70">
        <f t="shared" si="66"/>
        <v>51975</v>
      </c>
      <c r="H253" s="44">
        <f t="shared" si="67"/>
        <v>259</v>
      </c>
      <c r="I253" s="44">
        <v>265</v>
      </c>
      <c r="J253" s="44">
        <f t="shared" si="68"/>
        <v>6</v>
      </c>
      <c r="K253" s="44">
        <f t="shared" si="72"/>
        <v>717</v>
      </c>
      <c r="L253" s="46">
        <f t="shared" si="73"/>
        <v>4302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52"/>
        <v>194855</v>
      </c>
      <c r="V253" s="46">
        <f t="shared" si="69"/>
        <v>0</v>
      </c>
      <c r="W253" s="46">
        <f t="shared" si="70"/>
        <v>194855</v>
      </c>
      <c r="X253" s="70">
        <v>194855</v>
      </c>
      <c r="Y253" s="46">
        <f t="shared" si="71"/>
        <v>0</v>
      </c>
    </row>
    <row r="254" spans="1:25" x14ac:dyDescent="0.25">
      <c r="B254" s="43" t="s">
        <v>42</v>
      </c>
      <c r="C254" s="44">
        <f t="shared" si="64"/>
        <v>3032</v>
      </c>
      <c r="D254" s="44">
        <v>3231</v>
      </c>
      <c r="E254" s="44">
        <f t="shared" si="65"/>
        <v>199</v>
      </c>
      <c r="F254" s="44">
        <v>165</v>
      </c>
      <c r="G254" s="70">
        <f t="shared" si="66"/>
        <v>32835</v>
      </c>
      <c r="H254" s="44">
        <f t="shared" si="67"/>
        <v>265</v>
      </c>
      <c r="I254" s="44">
        <v>269</v>
      </c>
      <c r="J254" s="44">
        <f t="shared" si="68"/>
        <v>4</v>
      </c>
      <c r="K254" s="44">
        <f t="shared" si="72"/>
        <v>717</v>
      </c>
      <c r="L254" s="46">
        <f t="shared" si="73"/>
        <v>2868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52"/>
        <v>174305</v>
      </c>
      <c r="V254" s="46">
        <f t="shared" si="69"/>
        <v>0</v>
      </c>
      <c r="W254" s="46">
        <f t="shared" si="70"/>
        <v>174305</v>
      </c>
      <c r="X254" s="70">
        <v>174305</v>
      </c>
      <c r="Y254" s="46">
        <f t="shared" si="71"/>
        <v>0</v>
      </c>
    </row>
    <row r="255" spans="1:25" x14ac:dyDescent="0.25">
      <c r="B255" s="43" t="s">
        <v>43</v>
      </c>
      <c r="C255" s="44">
        <f t="shared" si="64"/>
        <v>3231</v>
      </c>
      <c r="D255" s="44">
        <v>3396</v>
      </c>
      <c r="E255" s="44">
        <f t="shared" si="65"/>
        <v>165</v>
      </c>
      <c r="F255" s="44">
        <v>165</v>
      </c>
      <c r="G255" s="70">
        <f t="shared" si="66"/>
        <v>27225</v>
      </c>
      <c r="H255" s="44">
        <f t="shared" si="67"/>
        <v>269</v>
      </c>
      <c r="I255" s="44">
        <v>276</v>
      </c>
      <c r="J255" s="44">
        <f t="shared" si="68"/>
        <v>7</v>
      </c>
      <c r="K255" s="44">
        <f t="shared" si="72"/>
        <v>717</v>
      </c>
      <c r="L255" s="46">
        <f t="shared" si="73"/>
        <v>5019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52"/>
        <v>170866</v>
      </c>
      <c r="V255" s="46">
        <f t="shared" si="69"/>
        <v>0</v>
      </c>
      <c r="W255" s="46">
        <f t="shared" si="70"/>
        <v>170866</v>
      </c>
      <c r="X255" s="70">
        <v>170866</v>
      </c>
      <c r="Y255" s="46">
        <f t="shared" si="71"/>
        <v>0</v>
      </c>
    </row>
    <row r="256" spans="1:25" x14ac:dyDescent="0.25">
      <c r="B256" s="43" t="s">
        <v>44</v>
      </c>
      <c r="C256" s="44">
        <f t="shared" si="64"/>
        <v>3396</v>
      </c>
      <c r="D256" s="44">
        <v>3458</v>
      </c>
      <c r="E256" s="44">
        <f t="shared" si="65"/>
        <v>62</v>
      </c>
      <c r="F256" s="44">
        <v>165</v>
      </c>
      <c r="G256" s="70">
        <f t="shared" si="66"/>
        <v>10230</v>
      </c>
      <c r="H256" s="44">
        <f t="shared" si="67"/>
        <v>276</v>
      </c>
      <c r="I256" s="44">
        <v>281</v>
      </c>
      <c r="J256" s="44">
        <f t="shared" si="68"/>
        <v>5</v>
      </c>
      <c r="K256" s="44">
        <f t="shared" si="72"/>
        <v>717</v>
      </c>
      <c r="L256" s="46">
        <f t="shared" si="73"/>
        <v>3585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52"/>
        <v>152494</v>
      </c>
      <c r="V256" s="46">
        <f t="shared" si="69"/>
        <v>0</v>
      </c>
      <c r="W256" s="46">
        <f t="shared" si="70"/>
        <v>152494</v>
      </c>
      <c r="X256" s="70">
        <v>152494</v>
      </c>
      <c r="Y256" s="46">
        <f t="shared" si="71"/>
        <v>0</v>
      </c>
    </row>
    <row r="257" spans="1:25" x14ac:dyDescent="0.25">
      <c r="B257" s="43" t="s">
        <v>45</v>
      </c>
      <c r="C257" s="44">
        <f t="shared" si="64"/>
        <v>3458</v>
      </c>
      <c r="D257" s="44">
        <v>3525</v>
      </c>
      <c r="E257" s="44">
        <f t="shared" si="65"/>
        <v>67</v>
      </c>
      <c r="F257" s="44">
        <v>165</v>
      </c>
      <c r="G257" s="70">
        <f t="shared" si="66"/>
        <v>11055</v>
      </c>
      <c r="H257" s="44">
        <f t="shared" si="67"/>
        <v>281</v>
      </c>
      <c r="I257" s="44">
        <v>289</v>
      </c>
      <c r="J257" s="44">
        <f t="shared" si="68"/>
        <v>8</v>
      </c>
      <c r="K257" s="44">
        <f t="shared" si="72"/>
        <v>717</v>
      </c>
      <c r="L257" s="46">
        <f t="shared" si="73"/>
        <v>5736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52"/>
        <v>155523</v>
      </c>
      <c r="V257" s="46">
        <f t="shared" si="69"/>
        <v>0</v>
      </c>
      <c r="W257" s="46">
        <f t="shared" si="70"/>
        <v>155523</v>
      </c>
      <c r="X257" s="70">
        <v>155523</v>
      </c>
      <c r="Y257" s="46">
        <f t="shared" si="71"/>
        <v>0</v>
      </c>
    </row>
    <row r="258" spans="1:25" ht="15.75" thickBot="1" x14ac:dyDescent="0.3">
      <c r="B258" s="43" t="s">
        <v>46</v>
      </c>
      <c r="C258" s="44">
        <f t="shared" si="64"/>
        <v>3525</v>
      </c>
      <c r="D258" s="44">
        <v>3598</v>
      </c>
      <c r="E258" s="44">
        <f t="shared" si="65"/>
        <v>73</v>
      </c>
      <c r="F258" s="44">
        <v>165</v>
      </c>
      <c r="G258" s="70">
        <f t="shared" si="66"/>
        <v>12045</v>
      </c>
      <c r="H258" s="44">
        <f t="shared" si="67"/>
        <v>289</v>
      </c>
      <c r="I258" s="44">
        <v>302</v>
      </c>
      <c r="J258" s="44">
        <f t="shared" si="68"/>
        <v>13</v>
      </c>
      <c r="K258" s="44">
        <f t="shared" si="72"/>
        <v>717</v>
      </c>
      <c r="L258" s="46">
        <f t="shared" si="73"/>
        <v>9321</v>
      </c>
      <c r="M258" s="70">
        <v>4910</v>
      </c>
      <c r="N258" s="70">
        <v>11037</v>
      </c>
      <c r="O258" s="70"/>
      <c r="P258" s="70"/>
      <c r="Q258" s="70"/>
      <c r="R258" s="70"/>
      <c r="S258" s="70">
        <v>122853</v>
      </c>
      <c r="T258" s="70"/>
      <c r="U258" s="70">
        <f t="shared" si="52"/>
        <v>160166</v>
      </c>
      <c r="V258" s="46">
        <f t="shared" si="69"/>
        <v>0</v>
      </c>
      <c r="W258" s="46">
        <f t="shared" si="70"/>
        <v>160166</v>
      </c>
      <c r="X258" s="70">
        <v>160166</v>
      </c>
      <c r="Y258" s="241">
        <f t="shared" si="71"/>
        <v>0</v>
      </c>
    </row>
    <row r="259" spans="1:25" ht="15.75" thickBot="1" x14ac:dyDescent="0.3">
      <c r="A259">
        <v>2024</v>
      </c>
      <c r="B259" s="195" t="s">
        <v>35</v>
      </c>
      <c r="C259" s="175">
        <f t="shared" si="64"/>
        <v>3598</v>
      </c>
      <c r="D259" s="175">
        <v>3684</v>
      </c>
      <c r="E259" s="175">
        <f t="shared" si="65"/>
        <v>86</v>
      </c>
      <c r="F259" s="175">
        <v>171</v>
      </c>
      <c r="G259" s="177">
        <f t="shared" si="66"/>
        <v>14706</v>
      </c>
      <c r="H259" s="175">
        <f t="shared" si="67"/>
        <v>302</v>
      </c>
      <c r="I259" s="175">
        <v>330</v>
      </c>
      <c r="J259" s="175">
        <f t="shared" si="68"/>
        <v>28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20860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185311</v>
      </c>
      <c r="V259" s="176">
        <f t="shared" si="69"/>
        <v>0</v>
      </c>
      <c r="W259" s="176">
        <f t="shared" si="70"/>
        <v>185311</v>
      </c>
      <c r="X259" s="240"/>
      <c r="Y259" s="176">
        <f t="shared" si="71"/>
        <v>185311</v>
      </c>
    </row>
    <row r="260" spans="1:25" hidden="1" x14ac:dyDescent="0.25">
      <c r="B260" s="224" t="s">
        <v>36</v>
      </c>
      <c r="C260" s="225">
        <f>D259</f>
        <v>3684</v>
      </c>
      <c r="D260" s="225"/>
      <c r="E260" s="225">
        <f t="shared" si="65"/>
        <v>-3684</v>
      </c>
      <c r="F260" s="225">
        <v>171</v>
      </c>
      <c r="G260" s="223">
        <f t="shared" si="66"/>
        <v>-629964</v>
      </c>
      <c r="H260" s="225">
        <f t="shared" si="67"/>
        <v>330</v>
      </c>
      <c r="I260" s="225"/>
      <c r="J260" s="225">
        <f t="shared" si="68"/>
        <v>-330</v>
      </c>
      <c r="K260" s="225">
        <f t="shared" ref="K260:K270" si="74">IF(J260&lt;=40,745,IF(AND(J260&gt;=41,J260&lt;=80),985,IF(AND(J260&gt;=81,J260&lt;=100),1705,IF(J260&gt;=101,3142,))))</f>
        <v>745</v>
      </c>
      <c r="L260" s="226">
        <f t="shared" ref="L260:L270" si="75">IF(K260=745,K260*J260,IF(K260=985,40*745+(J260-40)*985,IF(K260=1705,40*745+40*985+(J260-80)*1705,IF(K260=3142,40*745+40*985+20*1705+(J260-100)*3142,))))</f>
        <v>-245850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76">G260+L260+M260+N260++O260+P260+Q260+R260+S260+T260</f>
        <v>-726069</v>
      </c>
      <c r="V260" s="226">
        <f t="shared" si="69"/>
        <v>185311</v>
      </c>
      <c r="W260" s="226">
        <f t="shared" si="70"/>
        <v>-540758</v>
      </c>
      <c r="X260" s="227"/>
      <c r="Y260" s="226">
        <f t="shared" si="71"/>
        <v>-540758</v>
      </c>
    </row>
    <row r="261" spans="1:25" hidden="1" x14ac:dyDescent="0.25">
      <c r="B261" s="224" t="s">
        <v>37</v>
      </c>
      <c r="C261" s="225">
        <f t="shared" si="64"/>
        <v>0</v>
      </c>
      <c r="D261" s="225"/>
      <c r="E261" s="225">
        <f t="shared" si="65"/>
        <v>0</v>
      </c>
      <c r="F261" s="225">
        <v>171</v>
      </c>
      <c r="G261" s="223">
        <f t="shared" si="66"/>
        <v>0</v>
      </c>
      <c r="H261" s="225">
        <f t="shared" si="67"/>
        <v>0</v>
      </c>
      <c r="I261" s="225"/>
      <c r="J261" s="225">
        <f t="shared" si="68"/>
        <v>0</v>
      </c>
      <c r="K261" s="225">
        <f t="shared" si="74"/>
        <v>745</v>
      </c>
      <c r="L261" s="226">
        <f t="shared" si="75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76"/>
        <v>149745</v>
      </c>
      <c r="V261" s="226">
        <f t="shared" si="69"/>
        <v>-540758</v>
      </c>
      <c r="W261" s="226">
        <f t="shared" si="70"/>
        <v>-391013</v>
      </c>
      <c r="X261" s="227"/>
      <c r="Y261" s="226">
        <f t="shared" si="71"/>
        <v>-391013</v>
      </c>
    </row>
    <row r="262" spans="1:25" hidden="1" x14ac:dyDescent="0.25">
      <c r="B262" s="224" t="s">
        <v>38</v>
      </c>
      <c r="C262" s="225">
        <f t="shared" si="64"/>
        <v>0</v>
      </c>
      <c r="D262" s="225"/>
      <c r="E262" s="225">
        <f t="shared" si="65"/>
        <v>0</v>
      </c>
      <c r="F262" s="225">
        <v>171</v>
      </c>
      <c r="G262" s="223">
        <f t="shared" si="66"/>
        <v>0</v>
      </c>
      <c r="H262" s="225">
        <f t="shared" si="67"/>
        <v>0</v>
      </c>
      <c r="I262" s="225"/>
      <c r="J262" s="225">
        <f t="shared" si="68"/>
        <v>0</v>
      </c>
      <c r="K262" s="225">
        <f t="shared" si="74"/>
        <v>745</v>
      </c>
      <c r="L262" s="226">
        <f t="shared" si="75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76"/>
        <v>149745</v>
      </c>
      <c r="V262" s="226">
        <f t="shared" si="69"/>
        <v>-391013</v>
      </c>
      <c r="W262" s="226">
        <f t="shared" si="70"/>
        <v>-241268</v>
      </c>
      <c r="X262" s="227"/>
      <c r="Y262" s="226">
        <f t="shared" si="71"/>
        <v>-241268</v>
      </c>
    </row>
    <row r="263" spans="1:25" hidden="1" x14ac:dyDescent="0.25">
      <c r="B263" s="224" t="s">
        <v>39</v>
      </c>
      <c r="C263" s="225">
        <f t="shared" si="64"/>
        <v>0</v>
      </c>
      <c r="D263" s="225"/>
      <c r="E263" s="225">
        <f t="shared" si="65"/>
        <v>0</v>
      </c>
      <c r="F263" s="225">
        <v>171</v>
      </c>
      <c r="G263" s="223">
        <f t="shared" si="66"/>
        <v>0</v>
      </c>
      <c r="H263" s="225">
        <f t="shared" si="67"/>
        <v>0</v>
      </c>
      <c r="I263" s="225"/>
      <c r="J263" s="225">
        <f t="shared" si="68"/>
        <v>0</v>
      </c>
      <c r="K263" s="225">
        <f t="shared" si="74"/>
        <v>745</v>
      </c>
      <c r="L263" s="226">
        <f t="shared" si="75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76"/>
        <v>149745</v>
      </c>
      <c r="V263" s="226">
        <f t="shared" si="69"/>
        <v>-241268</v>
      </c>
      <c r="W263" s="226">
        <f t="shared" si="70"/>
        <v>-91523</v>
      </c>
      <c r="X263" s="227"/>
      <c r="Y263" s="226">
        <f t="shared" si="71"/>
        <v>-91523</v>
      </c>
    </row>
    <row r="264" spans="1:25" hidden="1" x14ac:dyDescent="0.25">
      <c r="B264" s="224" t="s">
        <v>40</v>
      </c>
      <c r="C264" s="225">
        <f t="shared" si="64"/>
        <v>0</v>
      </c>
      <c r="D264" s="225"/>
      <c r="E264" s="225">
        <f t="shared" si="65"/>
        <v>0</v>
      </c>
      <c r="F264" s="225">
        <v>171</v>
      </c>
      <c r="G264" s="223">
        <f t="shared" si="66"/>
        <v>0</v>
      </c>
      <c r="H264" s="225">
        <f t="shared" si="67"/>
        <v>0</v>
      </c>
      <c r="I264" s="225"/>
      <c r="J264" s="225">
        <f t="shared" si="68"/>
        <v>0</v>
      </c>
      <c r="K264" s="225">
        <f t="shared" si="74"/>
        <v>745</v>
      </c>
      <c r="L264" s="226">
        <f t="shared" si="75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76"/>
        <v>149745</v>
      </c>
      <c r="V264" s="226">
        <f t="shared" si="69"/>
        <v>-91523</v>
      </c>
      <c r="W264" s="226">
        <f t="shared" si="70"/>
        <v>58222</v>
      </c>
      <c r="X264" s="227"/>
      <c r="Y264" s="226">
        <f t="shared" si="71"/>
        <v>58222</v>
      </c>
    </row>
    <row r="265" spans="1:25" s="199" customFormat="1" hidden="1" x14ac:dyDescent="0.25">
      <c r="A265"/>
      <c r="B265" s="224" t="s">
        <v>41</v>
      </c>
      <c r="C265" s="225">
        <f t="shared" si="64"/>
        <v>0</v>
      </c>
      <c r="D265" s="225"/>
      <c r="E265" s="225">
        <f t="shared" si="65"/>
        <v>0</v>
      </c>
      <c r="F265" s="225">
        <v>171</v>
      </c>
      <c r="G265" s="223">
        <f t="shared" si="66"/>
        <v>0</v>
      </c>
      <c r="H265" s="225">
        <f t="shared" si="67"/>
        <v>0</v>
      </c>
      <c r="I265" s="225"/>
      <c r="J265" s="225">
        <f t="shared" si="68"/>
        <v>0</v>
      </c>
      <c r="K265" s="225">
        <f t="shared" si="74"/>
        <v>745</v>
      </c>
      <c r="L265" s="226">
        <f t="shared" si="75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76"/>
        <v>149745</v>
      </c>
      <c r="V265" s="226">
        <f t="shared" si="69"/>
        <v>58222</v>
      </c>
      <c r="W265" s="226">
        <f t="shared" si="70"/>
        <v>207967</v>
      </c>
      <c r="X265" s="227"/>
      <c r="Y265" s="226">
        <f t="shared" si="71"/>
        <v>207967</v>
      </c>
    </row>
    <row r="266" spans="1:25" hidden="1" x14ac:dyDescent="0.25">
      <c r="B266" s="224" t="s">
        <v>42</v>
      </c>
      <c r="C266" s="225">
        <f t="shared" si="64"/>
        <v>0</v>
      </c>
      <c r="D266" s="225"/>
      <c r="E266" s="225">
        <f t="shared" si="65"/>
        <v>0</v>
      </c>
      <c r="F266" s="225">
        <v>171</v>
      </c>
      <c r="G266" s="223">
        <f t="shared" si="66"/>
        <v>0</v>
      </c>
      <c r="H266" s="225">
        <f t="shared" si="67"/>
        <v>0</v>
      </c>
      <c r="I266" s="225"/>
      <c r="J266" s="225">
        <f t="shared" si="68"/>
        <v>0</v>
      </c>
      <c r="K266" s="225">
        <f t="shared" si="74"/>
        <v>745</v>
      </c>
      <c r="L266" s="226">
        <f t="shared" si="75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76"/>
        <v>149745</v>
      </c>
      <c r="V266" s="226">
        <f t="shared" si="69"/>
        <v>207967</v>
      </c>
      <c r="W266" s="226">
        <f t="shared" si="70"/>
        <v>357712</v>
      </c>
      <c r="X266" s="227"/>
      <c r="Y266" s="226">
        <f t="shared" si="71"/>
        <v>357712</v>
      </c>
    </row>
    <row r="267" spans="1:25" hidden="1" x14ac:dyDescent="0.25">
      <c r="B267" s="224" t="s">
        <v>43</v>
      </c>
      <c r="C267" s="225">
        <f t="shared" si="64"/>
        <v>0</v>
      </c>
      <c r="D267" s="225"/>
      <c r="E267" s="225">
        <f t="shared" si="65"/>
        <v>0</v>
      </c>
      <c r="F267" s="225">
        <v>171</v>
      </c>
      <c r="G267" s="223">
        <f t="shared" si="66"/>
        <v>0</v>
      </c>
      <c r="H267" s="225">
        <f t="shared" si="67"/>
        <v>0</v>
      </c>
      <c r="I267" s="225"/>
      <c r="J267" s="225">
        <f t="shared" si="68"/>
        <v>0</v>
      </c>
      <c r="K267" s="225">
        <f t="shared" si="74"/>
        <v>745</v>
      </c>
      <c r="L267" s="226">
        <f t="shared" si="75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76"/>
        <v>149745</v>
      </c>
      <c r="V267" s="226">
        <f t="shared" si="69"/>
        <v>357712</v>
      </c>
      <c r="W267" s="226">
        <f t="shared" si="70"/>
        <v>507457</v>
      </c>
      <c r="X267" s="227"/>
      <c r="Y267" s="226">
        <f t="shared" si="71"/>
        <v>507457</v>
      </c>
    </row>
    <row r="268" spans="1:25" hidden="1" x14ac:dyDescent="0.25">
      <c r="B268" s="224" t="s">
        <v>44</v>
      </c>
      <c r="C268" s="225">
        <f t="shared" si="64"/>
        <v>0</v>
      </c>
      <c r="D268" s="225"/>
      <c r="E268" s="225">
        <f t="shared" si="65"/>
        <v>0</v>
      </c>
      <c r="F268" s="225">
        <v>171</v>
      </c>
      <c r="G268" s="223">
        <f t="shared" si="66"/>
        <v>0</v>
      </c>
      <c r="H268" s="225">
        <f t="shared" si="67"/>
        <v>0</v>
      </c>
      <c r="I268" s="225"/>
      <c r="J268" s="225">
        <f t="shared" si="68"/>
        <v>0</v>
      </c>
      <c r="K268" s="225">
        <f t="shared" si="74"/>
        <v>745</v>
      </c>
      <c r="L268" s="226">
        <f t="shared" si="75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76"/>
        <v>149745</v>
      </c>
      <c r="V268" s="226">
        <f t="shared" si="69"/>
        <v>507457</v>
      </c>
      <c r="W268" s="226">
        <f t="shared" si="70"/>
        <v>657202</v>
      </c>
      <c r="X268" s="227"/>
      <c r="Y268" s="226">
        <f t="shared" si="71"/>
        <v>657202</v>
      </c>
    </row>
    <row r="269" spans="1:25" ht="15.75" hidden="1" thickBot="1" x14ac:dyDescent="0.3">
      <c r="B269" s="224" t="s">
        <v>45</v>
      </c>
      <c r="C269" s="225">
        <f t="shared" si="64"/>
        <v>0</v>
      </c>
      <c r="D269" s="225"/>
      <c r="E269" s="225">
        <f t="shared" si="65"/>
        <v>0</v>
      </c>
      <c r="F269" s="225">
        <v>171</v>
      </c>
      <c r="G269" s="223">
        <f t="shared" si="66"/>
        <v>0</v>
      </c>
      <c r="H269" s="225">
        <f t="shared" si="67"/>
        <v>0</v>
      </c>
      <c r="I269" s="225"/>
      <c r="J269" s="225">
        <f t="shared" si="68"/>
        <v>0</v>
      </c>
      <c r="K269" s="225">
        <f t="shared" si="74"/>
        <v>745</v>
      </c>
      <c r="L269" s="226">
        <f t="shared" si="75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76"/>
        <v>149745</v>
      </c>
      <c r="V269" s="226">
        <f t="shared" si="69"/>
        <v>657202</v>
      </c>
      <c r="W269" s="226">
        <f t="shared" si="70"/>
        <v>806947</v>
      </c>
      <c r="X269" s="227"/>
      <c r="Y269" s="226">
        <f t="shared" si="71"/>
        <v>806947</v>
      </c>
    </row>
    <row r="270" spans="1:25" ht="15.75" hidden="1" thickBot="1" x14ac:dyDescent="0.3">
      <c r="B270" s="195" t="s">
        <v>46</v>
      </c>
      <c r="C270" s="175">
        <f t="shared" si="64"/>
        <v>0</v>
      </c>
      <c r="D270" s="175"/>
      <c r="E270" s="175">
        <f t="shared" si="65"/>
        <v>0</v>
      </c>
      <c r="F270" s="175">
        <f>F269</f>
        <v>171</v>
      </c>
      <c r="G270" s="177">
        <f t="shared" si="66"/>
        <v>0</v>
      </c>
      <c r="H270" s="175">
        <f t="shared" si="67"/>
        <v>0</v>
      </c>
      <c r="I270" s="175"/>
      <c r="J270" s="175">
        <f t="shared" si="68"/>
        <v>0</v>
      </c>
      <c r="K270" s="225">
        <f t="shared" si="74"/>
        <v>745</v>
      </c>
      <c r="L270" s="226">
        <f t="shared" si="75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76"/>
        <v>149745</v>
      </c>
      <c r="V270" s="176">
        <f t="shared" si="69"/>
        <v>806947</v>
      </c>
      <c r="W270" s="176">
        <f t="shared" si="70"/>
        <v>956692</v>
      </c>
      <c r="X270" s="177"/>
      <c r="Y270" s="176">
        <f t="shared" si="71"/>
        <v>956692</v>
      </c>
    </row>
    <row r="273" spans="8:10" ht="15.75" thickBot="1" x14ac:dyDescent="0.3"/>
    <row r="274" spans="8:10" ht="15.75" thickBot="1" x14ac:dyDescent="0.3">
      <c r="H274" s="262" t="s">
        <v>166</v>
      </c>
      <c r="I274" s="263"/>
      <c r="J274" s="264"/>
    </row>
    <row r="275" spans="8:10" x14ac:dyDescent="0.25">
      <c r="H275" s="204" t="s">
        <v>109</v>
      </c>
      <c r="I275" s="205"/>
      <c r="J275" s="153">
        <v>717</v>
      </c>
    </row>
    <row r="276" spans="8:10" ht="15.75" thickBot="1" x14ac:dyDescent="0.3">
      <c r="H276" s="206" t="s">
        <v>110</v>
      </c>
      <c r="I276" s="207"/>
      <c r="J276" s="154">
        <v>4910</v>
      </c>
    </row>
    <row r="277" spans="8:10" ht="15.75" thickBot="1" x14ac:dyDescent="0.3">
      <c r="H277" s="260" t="s">
        <v>157</v>
      </c>
      <c r="I277" s="265"/>
      <c r="J277" s="261"/>
    </row>
    <row r="278" spans="8:10" ht="15.75" thickBot="1" x14ac:dyDescent="0.3">
      <c r="H278" s="260" t="s">
        <v>111</v>
      </c>
      <c r="I278" s="261"/>
      <c r="J278" s="155" t="s">
        <v>112</v>
      </c>
    </row>
    <row r="279" spans="8:10" x14ac:dyDescent="0.25">
      <c r="H279" s="208">
        <v>1</v>
      </c>
      <c r="I279" s="157">
        <v>40</v>
      </c>
      <c r="J279" s="158">
        <v>717</v>
      </c>
    </row>
    <row r="280" spans="8:10" x14ac:dyDescent="0.25">
      <c r="H280" s="209">
        <v>41</v>
      </c>
      <c r="I280" s="160">
        <v>80</v>
      </c>
      <c r="J280" s="161">
        <v>948</v>
      </c>
    </row>
    <row r="281" spans="8:10" x14ac:dyDescent="0.25">
      <c r="H281" s="210">
        <v>81</v>
      </c>
      <c r="I281" s="163">
        <v>100</v>
      </c>
      <c r="J281" s="161">
        <v>1641</v>
      </c>
    </row>
    <row r="282" spans="8:10" ht="15.75" thickBot="1" x14ac:dyDescent="0.3">
      <c r="H282" s="211">
        <v>101</v>
      </c>
      <c r="I282" s="165" t="s">
        <v>113</v>
      </c>
      <c r="J282" s="166">
        <v>3024</v>
      </c>
    </row>
    <row r="283" spans="8:10" ht="15.75" thickBot="1" x14ac:dyDescent="0.3">
      <c r="H283" s="167"/>
      <c r="I283" s="168"/>
      <c r="J283" s="169"/>
    </row>
  </sheetData>
  <mergeCells count="11">
    <mergeCell ref="H278:I278"/>
    <mergeCell ref="B1:C1"/>
    <mergeCell ref="D1:F1"/>
    <mergeCell ref="B2:C2"/>
    <mergeCell ref="D2:F2"/>
    <mergeCell ref="B3:C3"/>
    <mergeCell ref="AA5:AA6"/>
    <mergeCell ref="S4:W4"/>
    <mergeCell ref="N4:R4"/>
    <mergeCell ref="H274:J274"/>
    <mergeCell ref="H277:J277"/>
  </mergeCells>
  <phoneticPr fontId="17" type="noConversion"/>
  <conditionalFormatting sqref="Y7:Y222">
    <cfRule type="cellIs" dxfId="414" priority="27" stopIfTrue="1" operator="lessThan">
      <formula>-0.999999</formula>
    </cfRule>
    <cfRule type="cellIs" dxfId="413" priority="28" stopIfTrue="1" operator="greaterThan">
      <formula>0.9999999</formula>
    </cfRule>
  </conditionalFormatting>
  <conditionalFormatting sqref="J7:J222">
    <cfRule type="cellIs" dxfId="412" priority="26" operator="greaterThan">
      <formula>100</formula>
    </cfRule>
  </conditionalFormatting>
  <conditionalFormatting sqref="X7:X192">
    <cfRule type="cellIs" dxfId="411" priority="25" operator="lessThan">
      <formula>1</formula>
    </cfRule>
  </conditionalFormatting>
  <conditionalFormatting sqref="X200">
    <cfRule type="cellIs" dxfId="410" priority="24" operator="lessThan">
      <formula>1</formula>
    </cfRule>
  </conditionalFormatting>
  <conditionalFormatting sqref="X201:X202">
    <cfRule type="cellIs" dxfId="409" priority="23" operator="lessThan">
      <formula>1</formula>
    </cfRule>
  </conditionalFormatting>
  <conditionalFormatting sqref="X205">
    <cfRule type="cellIs" dxfId="408" priority="22" operator="lessThan">
      <formula>1</formula>
    </cfRule>
  </conditionalFormatting>
  <conditionalFormatting sqref="J223:J258">
    <cfRule type="cellIs" dxfId="407" priority="21" operator="greaterThan">
      <formula>100</formula>
    </cfRule>
  </conditionalFormatting>
  <conditionalFormatting sqref="Y226:Y232">
    <cfRule type="cellIs" dxfId="406" priority="19" stopIfTrue="1" operator="lessThan">
      <formula>-0.999999</formula>
    </cfRule>
    <cfRule type="cellIs" dxfId="405" priority="20" stopIfTrue="1" operator="greaterThan">
      <formula>0.9999999</formula>
    </cfRule>
  </conditionalFormatting>
  <conditionalFormatting sqref="Y238">
    <cfRule type="cellIs" dxfId="404" priority="17" stopIfTrue="1" operator="lessThan">
      <formula>-0.999999</formula>
    </cfRule>
    <cfRule type="cellIs" dxfId="403" priority="18" stopIfTrue="1" operator="greaterThan">
      <formula>0.9999999</formula>
    </cfRule>
  </conditionalFormatting>
  <conditionalFormatting sqref="X238">
    <cfRule type="cellIs" dxfId="402" priority="16" operator="lessThan">
      <formula>1</formula>
    </cfRule>
  </conditionalFormatting>
  <conditionalFormatting sqref="J259:J270">
    <cfRule type="cellIs" dxfId="401" priority="15" operator="greaterThan">
      <formula>100</formula>
    </cfRule>
  </conditionalFormatting>
  <conditionalFormatting sqref="Y259:Y263">
    <cfRule type="cellIs" dxfId="400" priority="13" stopIfTrue="1" operator="lessThan">
      <formula>-0.999999</formula>
    </cfRule>
    <cfRule type="cellIs" dxfId="399" priority="14" stopIfTrue="1" operator="greaterThan">
      <formula>0.9999999</formula>
    </cfRule>
  </conditionalFormatting>
  <conditionalFormatting sqref="X259:X269">
    <cfRule type="cellIs" dxfId="398" priority="12" operator="lessThan">
      <formula>1</formula>
    </cfRule>
  </conditionalFormatting>
  <conditionalFormatting sqref="X259:X269">
    <cfRule type="cellIs" dxfId="397" priority="11" operator="lessThan">
      <formula>1</formula>
    </cfRule>
  </conditionalFormatting>
  <conditionalFormatting sqref="Y264">
    <cfRule type="cellIs" dxfId="396" priority="9" stopIfTrue="1" operator="lessThan">
      <formula>-0.999999</formula>
    </cfRule>
    <cfRule type="cellIs" dxfId="395" priority="10" stopIfTrue="1" operator="greaterThan">
      <formula>0.9999999</formula>
    </cfRule>
  </conditionalFormatting>
  <conditionalFormatting sqref="Y265">
    <cfRule type="cellIs" dxfId="394" priority="7" stopIfTrue="1" operator="lessThan">
      <formula>-0.999999</formula>
    </cfRule>
    <cfRule type="cellIs" dxfId="393" priority="8" stopIfTrue="1" operator="greaterThan">
      <formula>0.9999999</formula>
    </cfRule>
  </conditionalFormatting>
  <conditionalFormatting sqref="Y266">
    <cfRule type="cellIs" dxfId="392" priority="5" stopIfTrue="1" operator="lessThan">
      <formula>-0.999999</formula>
    </cfRule>
    <cfRule type="cellIs" dxfId="391" priority="6" stopIfTrue="1" operator="greaterThan">
      <formula>0.9999999</formula>
    </cfRule>
  </conditionalFormatting>
  <conditionalFormatting sqref="Y267:Y269">
    <cfRule type="cellIs" dxfId="390" priority="3" stopIfTrue="1" operator="lessThan">
      <formula>-0.999999</formula>
    </cfRule>
    <cfRule type="cellIs" dxfId="389" priority="4" stopIfTrue="1" operator="greaterThan">
      <formula>0.9999999</formula>
    </cfRule>
  </conditionalFormatting>
  <conditionalFormatting sqref="Y258">
    <cfRule type="cellIs" dxfId="388" priority="1" stopIfTrue="1" operator="lessThan">
      <formula>-0.999999</formula>
    </cfRule>
    <cfRule type="cellIs" dxfId="387" priority="2" stopIfTrue="1" operator="greaterThan">
      <formula>0.9999999</formula>
    </cfRule>
  </conditionalFormatting>
  <pageMargins left="0.7" right="0.7" top="0.75" bottom="0.75" header="0.3" footer="0.3"/>
  <pageSetup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23"/>
  <dimension ref="A1:AA283"/>
  <sheetViews>
    <sheetView topLeftCell="A3" zoomScaleNormal="100" workbookViewId="0">
      <selection activeCell="J259" sqref="J259"/>
    </sheetView>
  </sheetViews>
  <sheetFormatPr baseColWidth="10" defaultRowHeight="15" x14ac:dyDescent="0.25"/>
  <cols>
    <col min="7" max="7" width="14.42578125" bestFit="1" customWidth="1"/>
    <col min="12" max="12" width="14.42578125" bestFit="1" customWidth="1"/>
    <col min="13" max="14" width="11.5703125" bestFit="1" customWidth="1"/>
    <col min="15" max="15" width="9.28515625" bestFit="1" customWidth="1"/>
    <col min="16" max="16" width="10.85546875" customWidth="1"/>
    <col min="17" max="17" width="11.85546875" bestFit="1" customWidth="1"/>
    <col min="18" max="18" width="7.140625" hidden="1" customWidth="1"/>
    <col min="19" max="19" width="12.28515625" customWidth="1"/>
    <col min="20" max="20" width="11.42578125" customWidth="1"/>
    <col min="21" max="21" width="13.42578125" customWidth="1"/>
    <col min="22" max="22" width="12.85546875" bestFit="1" customWidth="1"/>
    <col min="23" max="23" width="12.42578125" customWidth="1"/>
    <col min="24" max="26" width="13.42578125" customWidth="1"/>
    <col min="27" max="27" width="0" hidden="1" customWidth="1"/>
  </cols>
  <sheetData>
    <row r="1" spans="1:27" x14ac:dyDescent="0.25">
      <c r="B1" s="266" t="s">
        <v>0</v>
      </c>
      <c r="C1" s="266"/>
      <c r="D1" s="267">
        <v>28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146</v>
      </c>
      <c r="B3" s="269" t="s">
        <v>2</v>
      </c>
      <c r="C3" s="269"/>
      <c r="D3" s="146" t="s">
        <v>64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7.25" hidden="1" customHeight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20">
        <v>0</v>
      </c>
      <c r="W96" s="20">
        <v>0</v>
      </c>
      <c r="X96" s="20">
        <v>0</v>
      </c>
      <c r="Y96" s="20">
        <v>0</v>
      </c>
      <c r="AA96">
        <f t="shared" si="10"/>
        <v>0</v>
      </c>
    </row>
    <row r="97" spans="1:27" ht="25.5" hidden="1" customHeight="1" thickBot="1" x14ac:dyDescent="0.3">
      <c r="A97" s="18"/>
      <c r="B97" s="19" t="s">
        <v>41</v>
      </c>
      <c r="C97" s="20">
        <v>0</v>
      </c>
      <c r="D97" s="20">
        <v>0</v>
      </c>
      <c r="E97" s="20">
        <v>0</v>
      </c>
      <c r="F97" s="20">
        <v>146</v>
      </c>
      <c r="G97" s="20">
        <v>0</v>
      </c>
      <c r="H97" s="20">
        <v>0</v>
      </c>
      <c r="I97" s="20">
        <v>0</v>
      </c>
      <c r="J97" s="20">
        <v>0</v>
      </c>
      <c r="K97" s="20">
        <v>360</v>
      </c>
      <c r="L97" s="20">
        <v>0</v>
      </c>
      <c r="M97" s="20">
        <v>0</v>
      </c>
      <c r="N97" s="20"/>
      <c r="O97" s="21"/>
      <c r="P97" s="21"/>
      <c r="Q97" s="20">
        <v>0</v>
      </c>
      <c r="R97" s="20">
        <v>0</v>
      </c>
      <c r="S97" s="20"/>
      <c r="T97" s="20"/>
      <c r="U97" s="20">
        <f t="shared" ref="U97:U128" si="11">G97+L97+M97+R97+S97+N97+Q97+T97</f>
        <v>0</v>
      </c>
      <c r="V97" s="21">
        <f t="shared" si="9"/>
        <v>0</v>
      </c>
      <c r="W97" s="21">
        <f t="shared" si="7"/>
        <v>0</v>
      </c>
      <c r="X97" s="20">
        <v>0</v>
      </c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>
        <v>0</v>
      </c>
      <c r="D98" s="20">
        <v>0</v>
      </c>
      <c r="E98" s="20">
        <v>0</v>
      </c>
      <c r="F98" s="20">
        <v>146</v>
      </c>
      <c r="G98" s="20">
        <v>0</v>
      </c>
      <c r="H98" s="20">
        <v>0</v>
      </c>
      <c r="I98" s="20">
        <v>0</v>
      </c>
      <c r="J98" s="20">
        <v>0</v>
      </c>
      <c r="K98" s="20">
        <v>360</v>
      </c>
      <c r="L98" s="20">
        <v>0</v>
      </c>
      <c r="M98" s="20">
        <v>0</v>
      </c>
      <c r="N98" s="20"/>
      <c r="O98" s="21"/>
      <c r="P98" s="21"/>
      <c r="Q98" s="20">
        <v>0</v>
      </c>
      <c r="R98" s="20">
        <v>0</v>
      </c>
      <c r="S98" s="20">
        <v>55000</v>
      </c>
      <c r="T98" s="20">
        <v>0</v>
      </c>
      <c r="U98" s="20">
        <f t="shared" si="11"/>
        <v>55000</v>
      </c>
      <c r="V98" s="21">
        <f t="shared" si="9"/>
        <v>0</v>
      </c>
      <c r="W98" s="21">
        <f t="shared" si="7"/>
        <v>55000</v>
      </c>
      <c r="X98" s="20">
        <v>0</v>
      </c>
      <c r="Y98" s="21">
        <f t="shared" si="8"/>
        <v>55000</v>
      </c>
      <c r="AA98">
        <f t="shared" si="10"/>
        <v>1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0</v>
      </c>
      <c r="E99" s="20">
        <v>0</v>
      </c>
      <c r="F99" s="20">
        <v>146</v>
      </c>
      <c r="G99" s="20">
        <v>0</v>
      </c>
      <c r="H99" s="20">
        <v>0</v>
      </c>
      <c r="I99" s="20">
        <v>0</v>
      </c>
      <c r="J99" s="20">
        <v>0</v>
      </c>
      <c r="K99" s="20">
        <v>360</v>
      </c>
      <c r="L99" s="20">
        <v>0</v>
      </c>
      <c r="M99" s="20">
        <v>0</v>
      </c>
      <c r="N99" s="20"/>
      <c r="O99" s="21"/>
      <c r="P99" s="21"/>
      <c r="Q99" s="20">
        <v>0</v>
      </c>
      <c r="R99" s="20">
        <v>0</v>
      </c>
      <c r="S99" s="20">
        <v>55000</v>
      </c>
      <c r="T99" s="20"/>
      <c r="U99" s="20">
        <f t="shared" si="11"/>
        <v>55000</v>
      </c>
      <c r="V99" s="21">
        <f t="shared" si="9"/>
        <v>55000</v>
      </c>
      <c r="W99" s="21">
        <f t="shared" si="7"/>
        <v>110000</v>
      </c>
      <c r="X99" s="20">
        <v>110000</v>
      </c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0</v>
      </c>
      <c r="D100" s="20">
        <v>0</v>
      </c>
      <c r="E100" s="20">
        <v>0</v>
      </c>
      <c r="F100" s="20">
        <v>146</v>
      </c>
      <c r="G100" s="20">
        <v>0</v>
      </c>
      <c r="H100" s="20">
        <v>0</v>
      </c>
      <c r="I100" s="20">
        <v>0</v>
      </c>
      <c r="J100" s="20">
        <v>0</v>
      </c>
      <c r="K100" s="20">
        <v>360</v>
      </c>
      <c r="L100" s="20">
        <v>0</v>
      </c>
      <c r="M100" s="20">
        <v>0</v>
      </c>
      <c r="N100" s="20"/>
      <c r="O100" s="21"/>
      <c r="P100" s="21"/>
      <c r="Q100" s="20">
        <v>0</v>
      </c>
      <c r="R100" s="20">
        <v>0</v>
      </c>
      <c r="S100" s="20">
        <v>55000</v>
      </c>
      <c r="T100" s="20"/>
      <c r="U100" s="20">
        <f t="shared" si="11"/>
        <v>55000</v>
      </c>
      <c r="V100" s="21">
        <f t="shared" si="9"/>
        <v>0</v>
      </c>
      <c r="W100" s="21">
        <f t="shared" si="7"/>
        <v>55000</v>
      </c>
      <c r="X100" s="20">
        <v>55000</v>
      </c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0</v>
      </c>
      <c r="D101" s="20"/>
      <c r="E101" s="20">
        <v>0</v>
      </c>
      <c r="F101" s="20"/>
      <c r="G101" s="20">
        <v>0</v>
      </c>
      <c r="H101" s="20">
        <v>0</v>
      </c>
      <c r="I101" s="20"/>
      <c r="J101" s="20">
        <v>0</v>
      </c>
      <c r="K101" s="20"/>
      <c r="L101" s="20">
        <v>0</v>
      </c>
      <c r="M101" s="20">
        <v>0</v>
      </c>
      <c r="N101" s="20"/>
      <c r="O101" s="21"/>
      <c r="P101" s="21"/>
      <c r="Q101" s="20">
        <v>0</v>
      </c>
      <c r="R101" s="20">
        <v>0</v>
      </c>
      <c r="S101" s="20">
        <v>55000</v>
      </c>
      <c r="T101" s="20"/>
      <c r="U101" s="20">
        <f t="shared" si="11"/>
        <v>55000</v>
      </c>
      <c r="V101" s="21">
        <f t="shared" si="9"/>
        <v>0</v>
      </c>
      <c r="W101" s="21">
        <f t="shared" si="7"/>
        <v>55000</v>
      </c>
      <c r="X101" s="20">
        <v>55000</v>
      </c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>
        <v>0</v>
      </c>
      <c r="D102" s="20"/>
      <c r="E102" s="20">
        <v>0</v>
      </c>
      <c r="F102" s="20"/>
      <c r="G102" s="20">
        <v>0</v>
      </c>
      <c r="H102" s="20">
        <v>0</v>
      </c>
      <c r="I102" s="20"/>
      <c r="J102" s="20">
        <v>0</v>
      </c>
      <c r="K102" s="20"/>
      <c r="L102" s="20">
        <v>0</v>
      </c>
      <c r="M102" s="20">
        <v>0</v>
      </c>
      <c r="N102" s="20"/>
      <c r="O102" s="21"/>
      <c r="P102" s="21"/>
      <c r="Q102" s="20">
        <v>0</v>
      </c>
      <c r="R102" s="20">
        <v>0</v>
      </c>
      <c r="S102" s="20">
        <v>55000</v>
      </c>
      <c r="T102" s="20"/>
      <c r="U102" s="20">
        <f t="shared" si="11"/>
        <v>55000</v>
      </c>
      <c r="V102" s="21">
        <f t="shared" si="9"/>
        <v>0</v>
      </c>
      <c r="W102" s="21">
        <f t="shared" si="7"/>
        <v>55000</v>
      </c>
      <c r="X102" s="20">
        <v>55000</v>
      </c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0</v>
      </c>
      <c r="D103" s="20">
        <v>2</v>
      </c>
      <c r="E103" s="20">
        <v>2</v>
      </c>
      <c r="F103" s="20">
        <v>146</v>
      </c>
      <c r="G103" s="20">
        <v>292</v>
      </c>
      <c r="H103" s="20">
        <v>0</v>
      </c>
      <c r="I103" s="20">
        <v>7</v>
      </c>
      <c r="J103" s="20">
        <v>7</v>
      </c>
      <c r="K103" s="20">
        <v>360</v>
      </c>
      <c r="L103" s="20">
        <v>2520</v>
      </c>
      <c r="M103" s="20">
        <v>0</v>
      </c>
      <c r="N103" s="20"/>
      <c r="O103" s="21"/>
      <c r="P103" s="21"/>
      <c r="Q103" s="20">
        <v>0</v>
      </c>
      <c r="R103" s="20">
        <v>0</v>
      </c>
      <c r="S103" s="20">
        <v>56650</v>
      </c>
      <c r="T103" s="20"/>
      <c r="U103" s="20">
        <f t="shared" si="11"/>
        <v>59462</v>
      </c>
      <c r="V103" s="21">
        <f t="shared" si="9"/>
        <v>0</v>
      </c>
      <c r="W103" s="21">
        <f t="shared" si="7"/>
        <v>59462</v>
      </c>
      <c r="X103" s="20">
        <v>59462</v>
      </c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2</v>
      </c>
      <c r="D104" s="20">
        <v>2</v>
      </c>
      <c r="E104" s="20">
        <v>0</v>
      </c>
      <c r="F104" s="20">
        <v>0</v>
      </c>
      <c r="G104" s="20">
        <v>0</v>
      </c>
      <c r="H104" s="20">
        <v>7</v>
      </c>
      <c r="I104" s="20">
        <v>7</v>
      </c>
      <c r="J104" s="20">
        <v>0</v>
      </c>
      <c r="K104" s="20">
        <v>0</v>
      </c>
      <c r="L104" s="20">
        <v>0</v>
      </c>
      <c r="M104" s="20">
        <v>0</v>
      </c>
      <c r="N104" s="20"/>
      <c r="O104" s="21"/>
      <c r="P104" s="21"/>
      <c r="Q104" s="20">
        <v>0</v>
      </c>
      <c r="R104" s="20">
        <v>0</v>
      </c>
      <c r="S104" s="20">
        <v>56650</v>
      </c>
      <c r="T104" s="20"/>
      <c r="U104" s="20">
        <f t="shared" si="11"/>
        <v>56650</v>
      </c>
      <c r="V104" s="21">
        <f t="shared" si="9"/>
        <v>0</v>
      </c>
      <c r="W104" s="21">
        <f t="shared" si="7"/>
        <v>56650</v>
      </c>
      <c r="X104" s="20">
        <v>56650</v>
      </c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2</v>
      </c>
      <c r="D105" s="20">
        <v>2</v>
      </c>
      <c r="E105" s="20">
        <v>0</v>
      </c>
      <c r="F105" s="20">
        <v>0</v>
      </c>
      <c r="G105" s="20">
        <v>0</v>
      </c>
      <c r="H105" s="20">
        <v>7</v>
      </c>
      <c r="I105" s="20">
        <v>7</v>
      </c>
      <c r="J105" s="20">
        <v>0</v>
      </c>
      <c r="K105" s="20">
        <v>0</v>
      </c>
      <c r="L105" s="20">
        <v>0</v>
      </c>
      <c r="M105" s="20">
        <v>0</v>
      </c>
      <c r="N105" s="20"/>
      <c r="O105" s="21"/>
      <c r="P105" s="21"/>
      <c r="Q105" s="20">
        <v>0</v>
      </c>
      <c r="R105" s="20">
        <v>0</v>
      </c>
      <c r="S105" s="20">
        <v>56650</v>
      </c>
      <c r="T105" s="20"/>
      <c r="U105" s="20">
        <f t="shared" si="11"/>
        <v>56650</v>
      </c>
      <c r="V105" s="21">
        <f t="shared" si="9"/>
        <v>0</v>
      </c>
      <c r="W105" s="21">
        <f t="shared" si="7"/>
        <v>56650</v>
      </c>
      <c r="X105" s="20">
        <v>56650</v>
      </c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2</v>
      </c>
      <c r="D106" s="20">
        <v>3</v>
      </c>
      <c r="E106" s="20">
        <v>1</v>
      </c>
      <c r="F106" s="20">
        <v>146</v>
      </c>
      <c r="G106" s="20">
        <v>146</v>
      </c>
      <c r="H106" s="20">
        <v>7</v>
      </c>
      <c r="I106" s="20">
        <v>7</v>
      </c>
      <c r="J106" s="20">
        <v>0</v>
      </c>
      <c r="K106" s="20">
        <v>0</v>
      </c>
      <c r="L106" s="20">
        <v>0</v>
      </c>
      <c r="M106" s="20">
        <v>0</v>
      </c>
      <c r="N106" s="20"/>
      <c r="O106" s="21"/>
      <c r="P106" s="21"/>
      <c r="Q106" s="20">
        <v>0</v>
      </c>
      <c r="R106" s="20">
        <v>0</v>
      </c>
      <c r="S106" s="20">
        <v>56650</v>
      </c>
      <c r="T106" s="20"/>
      <c r="U106" s="20">
        <f t="shared" si="11"/>
        <v>56796</v>
      </c>
      <c r="V106" s="21">
        <f t="shared" si="9"/>
        <v>0</v>
      </c>
      <c r="W106" s="21">
        <f t="shared" si="7"/>
        <v>56796</v>
      </c>
      <c r="X106" s="20">
        <v>56796</v>
      </c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>
        <v>3</v>
      </c>
      <c r="D107" s="20">
        <v>11</v>
      </c>
      <c r="E107" s="20">
        <v>8</v>
      </c>
      <c r="F107" s="20">
        <v>146</v>
      </c>
      <c r="G107" s="20">
        <v>1168</v>
      </c>
      <c r="H107" s="20">
        <v>7</v>
      </c>
      <c r="I107" s="20">
        <v>9</v>
      </c>
      <c r="J107" s="20">
        <v>2</v>
      </c>
      <c r="K107" s="20">
        <v>360</v>
      </c>
      <c r="L107" s="20">
        <v>720</v>
      </c>
      <c r="M107" s="20">
        <v>0</v>
      </c>
      <c r="N107" s="20"/>
      <c r="O107" s="21"/>
      <c r="P107" s="21"/>
      <c r="Q107" s="20">
        <v>0</v>
      </c>
      <c r="R107" s="20">
        <v>0</v>
      </c>
      <c r="S107" s="20">
        <v>56650</v>
      </c>
      <c r="T107" s="20"/>
      <c r="U107" s="20">
        <f t="shared" si="11"/>
        <v>58538</v>
      </c>
      <c r="V107" s="21">
        <f t="shared" si="9"/>
        <v>0</v>
      </c>
      <c r="W107" s="21">
        <f t="shared" si="7"/>
        <v>58538</v>
      </c>
      <c r="X107" s="20">
        <v>58538</v>
      </c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11</v>
      </c>
      <c r="D108" s="20">
        <v>77</v>
      </c>
      <c r="E108" s="20">
        <v>66</v>
      </c>
      <c r="F108" s="20">
        <v>146</v>
      </c>
      <c r="G108" s="20">
        <v>9636</v>
      </c>
      <c r="H108" s="20">
        <v>9</v>
      </c>
      <c r="I108" s="20">
        <v>19</v>
      </c>
      <c r="J108" s="20">
        <v>10</v>
      </c>
      <c r="K108" s="20">
        <v>360</v>
      </c>
      <c r="L108" s="20">
        <v>3600</v>
      </c>
      <c r="M108" s="20">
        <v>0</v>
      </c>
      <c r="N108" s="20"/>
      <c r="O108" s="21"/>
      <c r="P108" s="21"/>
      <c r="Q108" s="20">
        <v>0</v>
      </c>
      <c r="R108" s="20">
        <v>0</v>
      </c>
      <c r="S108" s="20">
        <v>56650</v>
      </c>
      <c r="T108" s="20"/>
      <c r="U108" s="20">
        <f t="shared" si="11"/>
        <v>69886</v>
      </c>
      <c r="V108" s="21">
        <f t="shared" si="9"/>
        <v>0</v>
      </c>
      <c r="W108" s="21">
        <f t="shared" si="7"/>
        <v>69886</v>
      </c>
      <c r="X108" s="20">
        <v>69886</v>
      </c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77</v>
      </c>
      <c r="D109" s="20">
        <v>156</v>
      </c>
      <c r="E109" s="20">
        <v>79</v>
      </c>
      <c r="F109" s="20">
        <v>146</v>
      </c>
      <c r="G109" s="20">
        <v>11534</v>
      </c>
      <c r="H109" s="20">
        <v>19</v>
      </c>
      <c r="I109" s="20">
        <v>20</v>
      </c>
      <c r="J109" s="20">
        <v>1</v>
      </c>
      <c r="K109" s="20">
        <v>360</v>
      </c>
      <c r="L109" s="20">
        <v>360</v>
      </c>
      <c r="M109" s="20">
        <v>0</v>
      </c>
      <c r="N109" s="20"/>
      <c r="O109" s="21"/>
      <c r="P109" s="21"/>
      <c r="Q109" s="20">
        <v>0</v>
      </c>
      <c r="R109" s="20">
        <v>44000</v>
      </c>
      <c r="S109" s="20">
        <v>56650</v>
      </c>
      <c r="T109" s="20"/>
      <c r="U109" s="20">
        <f t="shared" si="11"/>
        <v>112544</v>
      </c>
      <c r="V109" s="21">
        <f t="shared" si="9"/>
        <v>0</v>
      </c>
      <c r="W109" s="21">
        <f t="shared" si="7"/>
        <v>112544</v>
      </c>
      <c r="X109" s="20">
        <v>112544</v>
      </c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156</v>
      </c>
      <c r="D110" s="20">
        <v>230</v>
      </c>
      <c r="E110" s="20">
        <v>74</v>
      </c>
      <c r="F110" s="20">
        <v>146</v>
      </c>
      <c r="G110" s="20">
        <v>10804</v>
      </c>
      <c r="H110" s="20">
        <v>7</v>
      </c>
      <c r="I110" s="20">
        <v>14</v>
      </c>
      <c r="J110" s="20">
        <v>7</v>
      </c>
      <c r="K110" s="20">
        <v>360</v>
      </c>
      <c r="L110" s="20">
        <v>2520</v>
      </c>
      <c r="M110" s="20">
        <v>0</v>
      </c>
      <c r="N110" s="20"/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1"/>
        <v>69974</v>
      </c>
      <c r="V110" s="21">
        <f t="shared" si="9"/>
        <v>0</v>
      </c>
      <c r="W110" s="21">
        <f t="shared" si="7"/>
        <v>69974</v>
      </c>
      <c r="X110" s="20">
        <v>69974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230</v>
      </c>
      <c r="D111" s="20">
        <v>248</v>
      </c>
      <c r="E111" s="20">
        <v>18</v>
      </c>
      <c r="F111" s="20">
        <v>146</v>
      </c>
      <c r="G111" s="20">
        <v>2628</v>
      </c>
      <c r="H111" s="20">
        <v>14</v>
      </c>
      <c r="I111" s="20">
        <v>183</v>
      </c>
      <c r="J111" s="20">
        <v>169</v>
      </c>
      <c r="K111" s="20">
        <v>360</v>
      </c>
      <c r="L111" s="20">
        <v>60840</v>
      </c>
      <c r="M111" s="20">
        <v>0</v>
      </c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1"/>
        <v>120118</v>
      </c>
      <c r="V111" s="21">
        <f t="shared" si="9"/>
        <v>0</v>
      </c>
      <c r="W111" s="21">
        <f t="shared" si="7"/>
        <v>120118</v>
      </c>
      <c r="X111" s="20">
        <v>120118</v>
      </c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248</v>
      </c>
      <c r="D112" s="20">
        <v>413</v>
      </c>
      <c r="E112" s="20">
        <v>165</v>
      </c>
      <c r="F112" s="20">
        <v>146</v>
      </c>
      <c r="G112" s="20">
        <v>24090</v>
      </c>
      <c r="H112" s="20">
        <v>0</v>
      </c>
      <c r="I112" s="20">
        <v>1</v>
      </c>
      <c r="J112" s="20">
        <v>0</v>
      </c>
      <c r="K112" s="20">
        <v>360</v>
      </c>
      <c r="L112" s="20">
        <v>21240</v>
      </c>
      <c r="M112" s="20">
        <v>0</v>
      </c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101980</v>
      </c>
      <c r="V112" s="21">
        <f t="shared" si="9"/>
        <v>0</v>
      </c>
      <c r="W112" s="21">
        <f t="shared" si="7"/>
        <v>101980</v>
      </c>
      <c r="X112" s="20">
        <v>101980</v>
      </c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413</v>
      </c>
      <c r="D113" s="20">
        <v>432</v>
      </c>
      <c r="E113" s="20">
        <v>19</v>
      </c>
      <c r="F113" s="20">
        <v>146</v>
      </c>
      <c r="G113" s="20">
        <v>2774</v>
      </c>
      <c r="H113" s="20">
        <v>1</v>
      </c>
      <c r="I113" s="20">
        <v>217</v>
      </c>
      <c r="J113" s="20">
        <v>216</v>
      </c>
      <c r="K113" s="20">
        <v>0</v>
      </c>
      <c r="L113" s="20">
        <v>92520</v>
      </c>
      <c r="M113" s="20">
        <v>0</v>
      </c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151944</v>
      </c>
      <c r="V113" s="21">
        <f t="shared" si="9"/>
        <v>0</v>
      </c>
      <c r="W113" s="21">
        <f t="shared" si="7"/>
        <v>151944</v>
      </c>
      <c r="X113" s="20">
        <v>151944</v>
      </c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432</v>
      </c>
      <c r="D114" s="20">
        <v>591</v>
      </c>
      <c r="E114" s="20">
        <v>159</v>
      </c>
      <c r="F114" s="20">
        <v>146</v>
      </c>
      <c r="G114" s="20">
        <v>23214</v>
      </c>
      <c r="H114" s="20">
        <v>217</v>
      </c>
      <c r="I114" s="20">
        <v>242</v>
      </c>
      <c r="J114" s="20">
        <v>25</v>
      </c>
      <c r="K114" s="20">
        <v>360</v>
      </c>
      <c r="L114" s="20">
        <v>9000</v>
      </c>
      <c r="M114" s="20">
        <v>0</v>
      </c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88864</v>
      </c>
      <c r="V114" s="21">
        <f t="shared" si="9"/>
        <v>0</v>
      </c>
      <c r="W114" s="21">
        <f t="shared" si="7"/>
        <v>88864</v>
      </c>
      <c r="X114" s="20">
        <v>88864</v>
      </c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591</v>
      </c>
      <c r="D115" s="20">
        <v>831</v>
      </c>
      <c r="E115" s="20">
        <v>240</v>
      </c>
      <c r="F115" s="20">
        <v>146</v>
      </c>
      <c r="G115" s="20">
        <v>35040</v>
      </c>
      <c r="H115" s="20">
        <v>242</v>
      </c>
      <c r="I115" s="20">
        <v>265</v>
      </c>
      <c r="J115" s="20">
        <v>23</v>
      </c>
      <c r="K115" s="20">
        <v>360</v>
      </c>
      <c r="L115" s="20">
        <v>8280</v>
      </c>
      <c r="M115" s="20">
        <v>0</v>
      </c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102179</v>
      </c>
      <c r="V115" s="21">
        <f t="shared" si="9"/>
        <v>0</v>
      </c>
      <c r="W115" s="21">
        <f t="shared" si="7"/>
        <v>102179</v>
      </c>
      <c r="X115" s="20">
        <v>102179</v>
      </c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831</v>
      </c>
      <c r="D116" s="20">
        <v>1036</v>
      </c>
      <c r="E116" s="20">
        <v>205</v>
      </c>
      <c r="F116" s="20">
        <v>146</v>
      </c>
      <c r="G116" s="20">
        <v>29930</v>
      </c>
      <c r="H116" s="20">
        <v>265</v>
      </c>
      <c r="I116" s="20">
        <v>289</v>
      </c>
      <c r="J116" s="20">
        <v>24</v>
      </c>
      <c r="K116" s="20">
        <v>360</v>
      </c>
      <c r="L116" s="20">
        <v>8640</v>
      </c>
      <c r="M116" s="20">
        <v>0</v>
      </c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97429</v>
      </c>
      <c r="V116" s="21">
        <f t="shared" si="9"/>
        <v>0</v>
      </c>
      <c r="W116" s="21">
        <f t="shared" si="7"/>
        <v>97429</v>
      </c>
      <c r="X116" s="20">
        <v>97429</v>
      </c>
      <c r="Y116" s="21">
        <f t="shared" si="8"/>
        <v>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1036</v>
      </c>
      <c r="D117" s="20">
        <v>1204</v>
      </c>
      <c r="E117" s="20">
        <v>168</v>
      </c>
      <c r="F117" s="20">
        <v>146</v>
      </c>
      <c r="G117" s="20">
        <v>24528</v>
      </c>
      <c r="H117" s="20">
        <v>289</v>
      </c>
      <c r="I117" s="20">
        <v>325</v>
      </c>
      <c r="J117" s="20">
        <v>36</v>
      </c>
      <c r="K117" s="20">
        <v>360</v>
      </c>
      <c r="L117" s="20">
        <v>12960</v>
      </c>
      <c r="M117" s="20">
        <v>0</v>
      </c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96347</v>
      </c>
      <c r="V117" s="21">
        <f t="shared" si="9"/>
        <v>0</v>
      </c>
      <c r="W117" s="21">
        <f t="shared" si="7"/>
        <v>96347</v>
      </c>
      <c r="X117" s="20">
        <v>96347</v>
      </c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1204</v>
      </c>
      <c r="D118" s="20">
        <v>1323</v>
      </c>
      <c r="E118" s="20">
        <v>119</v>
      </c>
      <c r="F118" s="20">
        <v>146</v>
      </c>
      <c r="G118" s="20">
        <v>17374</v>
      </c>
      <c r="H118" s="20">
        <v>325</v>
      </c>
      <c r="I118" s="20">
        <v>349</v>
      </c>
      <c r="J118" s="20">
        <v>24</v>
      </c>
      <c r="K118" s="20">
        <v>360</v>
      </c>
      <c r="L118" s="20">
        <v>8640</v>
      </c>
      <c r="M118" s="20">
        <v>0</v>
      </c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84873</v>
      </c>
      <c r="V118" s="21">
        <f t="shared" si="9"/>
        <v>0</v>
      </c>
      <c r="W118" s="21">
        <f t="shared" si="7"/>
        <v>84873</v>
      </c>
      <c r="X118" s="20">
        <v>84873</v>
      </c>
      <c r="Y118" s="21">
        <f t="shared" si="8"/>
        <v>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1323</v>
      </c>
      <c r="D119" s="20">
        <v>1481</v>
      </c>
      <c r="E119" s="20">
        <v>158</v>
      </c>
      <c r="F119" s="20">
        <v>146</v>
      </c>
      <c r="G119" s="20">
        <v>23068</v>
      </c>
      <c r="H119" s="20">
        <v>349</v>
      </c>
      <c r="I119" s="20">
        <v>381</v>
      </c>
      <c r="J119" s="20">
        <v>32</v>
      </c>
      <c r="K119" s="20">
        <v>360</v>
      </c>
      <c r="L119" s="20">
        <v>11520</v>
      </c>
      <c r="M119" s="20">
        <v>0</v>
      </c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93447</v>
      </c>
      <c r="V119" s="21">
        <f t="shared" si="9"/>
        <v>0</v>
      </c>
      <c r="W119" s="21">
        <f t="shared" si="7"/>
        <v>93447</v>
      </c>
      <c r="X119" s="20">
        <v>93447</v>
      </c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1481</v>
      </c>
      <c r="D120" s="20">
        <v>1616</v>
      </c>
      <c r="E120" s="20">
        <v>135</v>
      </c>
      <c r="F120" s="20">
        <v>146</v>
      </c>
      <c r="G120" s="20">
        <v>19710</v>
      </c>
      <c r="H120" s="20">
        <v>381</v>
      </c>
      <c r="I120" s="20">
        <v>399</v>
      </c>
      <c r="J120" s="20">
        <v>18</v>
      </c>
      <c r="K120" s="20">
        <v>360</v>
      </c>
      <c r="L120" s="20">
        <v>6480</v>
      </c>
      <c r="M120" s="20">
        <v>0</v>
      </c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85049</v>
      </c>
      <c r="V120" s="21">
        <f t="shared" si="9"/>
        <v>0</v>
      </c>
      <c r="W120" s="21">
        <f t="shared" si="7"/>
        <v>85049</v>
      </c>
      <c r="X120" s="20">
        <v>85049</v>
      </c>
      <c r="Y120" s="21">
        <f t="shared" si="8"/>
        <v>0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1616</v>
      </c>
      <c r="D121" s="20">
        <v>1765</v>
      </c>
      <c r="E121" s="20">
        <v>149</v>
      </c>
      <c r="F121" s="20">
        <v>146</v>
      </c>
      <c r="G121" s="20">
        <v>21754</v>
      </c>
      <c r="H121" s="20">
        <v>399</v>
      </c>
      <c r="I121" s="20">
        <v>410</v>
      </c>
      <c r="J121" s="20">
        <v>11</v>
      </c>
      <c r="K121" s="20">
        <v>360</v>
      </c>
      <c r="L121" s="20">
        <v>3960</v>
      </c>
      <c r="M121" s="20">
        <v>0</v>
      </c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84573</v>
      </c>
      <c r="V121" s="21">
        <f t="shared" si="9"/>
        <v>0</v>
      </c>
      <c r="W121" s="21">
        <f t="shared" si="7"/>
        <v>84573</v>
      </c>
      <c r="X121" s="20">
        <v>84573</v>
      </c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1765</v>
      </c>
      <c r="D122" s="20">
        <v>1881</v>
      </c>
      <c r="E122" s="20">
        <v>116</v>
      </c>
      <c r="F122" s="20">
        <v>146</v>
      </c>
      <c r="G122" s="20">
        <v>16936</v>
      </c>
      <c r="H122" s="20">
        <v>410</v>
      </c>
      <c r="I122" s="20">
        <v>420</v>
      </c>
      <c r="J122" s="20">
        <v>10</v>
      </c>
      <c r="K122" s="20">
        <v>360</v>
      </c>
      <c r="L122" s="20">
        <v>3600</v>
      </c>
      <c r="M122" s="20">
        <v>0</v>
      </c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79395</v>
      </c>
      <c r="V122" s="21">
        <f t="shared" si="9"/>
        <v>0</v>
      </c>
      <c r="W122" s="21">
        <f t="shared" si="7"/>
        <v>79395</v>
      </c>
      <c r="X122" s="20">
        <v>79395</v>
      </c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1881</v>
      </c>
      <c r="D123" s="20">
        <v>2072</v>
      </c>
      <c r="E123" s="20">
        <v>191</v>
      </c>
      <c r="F123" s="20">
        <v>146</v>
      </c>
      <c r="G123" s="20">
        <v>27886</v>
      </c>
      <c r="H123" s="20">
        <v>420</v>
      </c>
      <c r="I123" s="20">
        <v>449</v>
      </c>
      <c r="J123" s="20">
        <v>29</v>
      </c>
      <c r="K123" s="20">
        <v>360</v>
      </c>
      <c r="L123" s="20">
        <v>10440</v>
      </c>
      <c r="M123" s="20">
        <v>0</v>
      </c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97185</v>
      </c>
      <c r="V123" s="21">
        <f t="shared" si="9"/>
        <v>0</v>
      </c>
      <c r="W123" s="21">
        <f t="shared" si="7"/>
        <v>97185</v>
      </c>
      <c r="X123" s="20">
        <v>97185</v>
      </c>
      <c r="Y123" s="21">
        <f t="shared" si="8"/>
        <v>0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2072</v>
      </c>
      <c r="D124" s="20">
        <v>2221</v>
      </c>
      <c r="E124" s="20">
        <v>149</v>
      </c>
      <c r="F124" s="20">
        <v>146</v>
      </c>
      <c r="G124" s="20">
        <v>21754</v>
      </c>
      <c r="H124" s="20">
        <v>449</v>
      </c>
      <c r="I124" s="20">
        <v>473</v>
      </c>
      <c r="J124" s="20">
        <v>24</v>
      </c>
      <c r="K124" s="20">
        <v>360</v>
      </c>
      <c r="L124" s="20">
        <v>8640</v>
      </c>
      <c r="M124" s="20">
        <v>0</v>
      </c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89253</v>
      </c>
      <c r="V124" s="21">
        <f t="shared" si="9"/>
        <v>0</v>
      </c>
      <c r="W124" s="21">
        <f t="shared" si="7"/>
        <v>89253</v>
      </c>
      <c r="X124" s="20">
        <v>89253</v>
      </c>
      <c r="Y124" s="21">
        <f t="shared" si="8"/>
        <v>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2221</v>
      </c>
      <c r="D125" s="20">
        <v>2412</v>
      </c>
      <c r="E125" s="20">
        <v>191</v>
      </c>
      <c r="F125" s="20">
        <v>146</v>
      </c>
      <c r="G125" s="20">
        <v>27886</v>
      </c>
      <c r="H125" s="20">
        <v>473</v>
      </c>
      <c r="I125" s="20">
        <v>513</v>
      </c>
      <c r="J125" s="20">
        <v>40</v>
      </c>
      <c r="K125" s="20">
        <v>360</v>
      </c>
      <c r="L125" s="20">
        <v>14400</v>
      </c>
      <c r="M125" s="20">
        <v>0</v>
      </c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1"/>
        <v>101145</v>
      </c>
      <c r="V125" s="21">
        <f t="shared" si="9"/>
        <v>0</v>
      </c>
      <c r="W125" s="21">
        <f t="shared" si="7"/>
        <v>101145</v>
      </c>
      <c r="X125" s="20">
        <v>101145</v>
      </c>
      <c r="Y125" s="21">
        <f t="shared" si="8"/>
        <v>0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2412</v>
      </c>
      <c r="D126" s="20">
        <v>2544</v>
      </c>
      <c r="E126" s="20">
        <v>132</v>
      </c>
      <c r="F126" s="20">
        <v>146</v>
      </c>
      <c r="G126" s="20">
        <v>19272</v>
      </c>
      <c r="H126" s="20">
        <v>513</v>
      </c>
      <c r="I126" s="20">
        <v>551</v>
      </c>
      <c r="J126" s="20">
        <v>38</v>
      </c>
      <c r="K126" s="20">
        <v>360</v>
      </c>
      <c r="L126" s="20">
        <v>13680</v>
      </c>
      <c r="M126" s="20">
        <v>0</v>
      </c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1"/>
        <v>91811</v>
      </c>
      <c r="V126" s="21">
        <f t="shared" si="9"/>
        <v>0</v>
      </c>
      <c r="W126" s="21">
        <f t="shared" si="7"/>
        <v>91811</v>
      </c>
      <c r="X126" s="20">
        <v>91811</v>
      </c>
      <c r="Y126" s="21">
        <f t="shared" si="8"/>
        <v>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2544</v>
      </c>
      <c r="D127" s="20">
        <v>2747</v>
      </c>
      <c r="E127" s="20">
        <v>203</v>
      </c>
      <c r="F127" s="20">
        <v>146</v>
      </c>
      <c r="G127" s="20">
        <v>29638</v>
      </c>
      <c r="H127" s="20">
        <v>551</v>
      </c>
      <c r="I127" s="20">
        <v>585</v>
      </c>
      <c r="J127" s="20">
        <v>34</v>
      </c>
      <c r="K127" s="20">
        <v>360</v>
      </c>
      <c r="L127" s="20">
        <v>12240</v>
      </c>
      <c r="M127" s="20">
        <v>0</v>
      </c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1"/>
        <v>101612</v>
      </c>
      <c r="V127" s="21">
        <f t="shared" si="9"/>
        <v>0</v>
      </c>
      <c r="W127" s="21">
        <f t="shared" si="7"/>
        <v>101612</v>
      </c>
      <c r="X127" s="20">
        <v>101612</v>
      </c>
      <c r="Y127" s="21">
        <f t="shared" si="8"/>
        <v>0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2747</v>
      </c>
      <c r="D128" s="20">
        <v>2884</v>
      </c>
      <c r="E128" s="20">
        <v>137</v>
      </c>
      <c r="F128" s="20">
        <v>146</v>
      </c>
      <c r="G128" s="20">
        <v>20002</v>
      </c>
      <c r="H128" s="20">
        <v>585</v>
      </c>
      <c r="I128" s="20">
        <v>621</v>
      </c>
      <c r="J128" s="20">
        <v>36</v>
      </c>
      <c r="K128" s="20">
        <v>360</v>
      </c>
      <c r="L128" s="20">
        <v>12960</v>
      </c>
      <c r="M128" s="20">
        <v>0</v>
      </c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si="11"/>
        <v>104984</v>
      </c>
      <c r="V128" s="21">
        <f t="shared" si="9"/>
        <v>0</v>
      </c>
      <c r="W128" s="21">
        <f t="shared" si="7"/>
        <v>104984</v>
      </c>
      <c r="X128" s="20">
        <v>104984</v>
      </c>
      <c r="Y128" s="21">
        <f t="shared" si="8"/>
        <v>0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2884</v>
      </c>
      <c r="D129" s="20">
        <v>3027</v>
      </c>
      <c r="E129" s="20">
        <v>143</v>
      </c>
      <c r="F129" s="20">
        <v>146</v>
      </c>
      <c r="G129" s="20">
        <v>20878</v>
      </c>
      <c r="H129" s="20">
        <v>621</v>
      </c>
      <c r="I129" s="20">
        <v>646</v>
      </c>
      <c r="J129" s="20">
        <v>25</v>
      </c>
      <c r="K129" s="20">
        <v>360</v>
      </c>
      <c r="L129" s="20">
        <v>9000</v>
      </c>
      <c r="M129" s="20">
        <v>0</v>
      </c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ref="U129:U160" si="12">G129+L129+M129+R129+S129+N129+Q129+T129</f>
        <v>89612</v>
      </c>
      <c r="V129" s="21">
        <f t="shared" si="9"/>
        <v>0</v>
      </c>
      <c r="W129" s="21">
        <f t="shared" si="7"/>
        <v>89612</v>
      </c>
      <c r="X129" s="20">
        <v>89612</v>
      </c>
      <c r="Y129" s="21">
        <f t="shared" si="8"/>
        <v>0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3027</v>
      </c>
      <c r="D130" s="20">
        <v>3184</v>
      </c>
      <c r="E130" s="20">
        <v>157</v>
      </c>
      <c r="F130" s="20">
        <v>146</v>
      </c>
      <c r="G130" s="20">
        <v>22922</v>
      </c>
      <c r="H130" s="20">
        <v>646</v>
      </c>
      <c r="I130" s="20">
        <v>678</v>
      </c>
      <c r="J130" s="20">
        <v>32</v>
      </c>
      <c r="K130" s="20">
        <v>360</v>
      </c>
      <c r="L130" s="20">
        <v>11520</v>
      </c>
      <c r="M130" s="20">
        <v>0</v>
      </c>
      <c r="N130" s="20"/>
      <c r="O130" s="21"/>
      <c r="P130" s="21"/>
      <c r="Q130" s="20">
        <v>0</v>
      </c>
      <c r="R130" s="20">
        <v>0</v>
      </c>
      <c r="S130" s="20">
        <v>59734</v>
      </c>
      <c r="T130" s="20"/>
      <c r="U130" s="20">
        <f t="shared" si="12"/>
        <v>94176</v>
      </c>
      <c r="V130" s="21">
        <f t="shared" si="9"/>
        <v>0</v>
      </c>
      <c r="W130" s="21">
        <f t="shared" si="7"/>
        <v>94176</v>
      </c>
      <c r="X130" s="20">
        <v>94176</v>
      </c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3184</v>
      </c>
      <c r="D131" s="20">
        <v>3345</v>
      </c>
      <c r="E131" s="20">
        <v>161</v>
      </c>
      <c r="F131" s="20">
        <v>146</v>
      </c>
      <c r="G131" s="20">
        <v>23506</v>
      </c>
      <c r="H131" s="20">
        <v>678</v>
      </c>
      <c r="I131" s="20">
        <v>703</v>
      </c>
      <c r="J131" s="20">
        <v>25</v>
      </c>
      <c r="K131" s="20">
        <v>360</v>
      </c>
      <c r="L131" s="20">
        <v>9000</v>
      </c>
      <c r="M131" s="20">
        <v>0</v>
      </c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2"/>
        <v>92240</v>
      </c>
      <c r="V131" s="21">
        <f t="shared" si="9"/>
        <v>0</v>
      </c>
      <c r="W131" s="21">
        <f t="shared" si="7"/>
        <v>92240</v>
      </c>
      <c r="X131" s="20">
        <v>92240</v>
      </c>
      <c r="Y131" s="21">
        <f t="shared" si="8"/>
        <v>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3345</v>
      </c>
      <c r="D132" s="20">
        <v>3440</v>
      </c>
      <c r="E132" s="20">
        <v>95</v>
      </c>
      <c r="F132" s="20">
        <v>146</v>
      </c>
      <c r="G132" s="20">
        <v>13870</v>
      </c>
      <c r="H132" s="20">
        <v>703</v>
      </c>
      <c r="I132" s="20">
        <v>705</v>
      </c>
      <c r="J132" s="20">
        <v>2</v>
      </c>
      <c r="K132" s="20">
        <v>360</v>
      </c>
      <c r="L132" s="20">
        <v>720</v>
      </c>
      <c r="M132" s="20">
        <v>0</v>
      </c>
      <c r="N132" s="20"/>
      <c r="O132" s="21"/>
      <c r="P132" s="21"/>
      <c r="Q132" s="20">
        <v>0</v>
      </c>
      <c r="R132" s="20">
        <v>0</v>
      </c>
      <c r="S132" s="20">
        <v>59734</v>
      </c>
      <c r="T132" s="20"/>
      <c r="U132" s="20">
        <f t="shared" si="12"/>
        <v>74324</v>
      </c>
      <c r="V132" s="21">
        <f t="shared" si="9"/>
        <v>0</v>
      </c>
      <c r="W132" s="21">
        <f t="shared" si="7"/>
        <v>74324</v>
      </c>
      <c r="X132" s="20">
        <v>74324</v>
      </c>
      <c r="Y132" s="21">
        <f t="shared" si="8"/>
        <v>0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3440</v>
      </c>
      <c r="D133" s="20">
        <v>3594</v>
      </c>
      <c r="E133" s="20">
        <v>154</v>
      </c>
      <c r="F133" s="20">
        <v>146</v>
      </c>
      <c r="G133" s="20">
        <v>22484</v>
      </c>
      <c r="H133" s="20">
        <v>705</v>
      </c>
      <c r="I133" s="20">
        <v>710</v>
      </c>
      <c r="J133" s="20">
        <v>5</v>
      </c>
      <c r="K133" s="20">
        <v>360</v>
      </c>
      <c r="L133" s="20">
        <v>1800</v>
      </c>
      <c r="M133" s="20">
        <v>0</v>
      </c>
      <c r="N133" s="20"/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12"/>
        <v>84018</v>
      </c>
      <c r="V133" s="21">
        <f t="shared" si="9"/>
        <v>0</v>
      </c>
      <c r="W133" s="21">
        <f t="shared" si="7"/>
        <v>84018</v>
      </c>
      <c r="X133" s="20">
        <v>84018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3594</v>
      </c>
      <c r="D134" s="20">
        <v>3739</v>
      </c>
      <c r="E134" s="20">
        <v>145</v>
      </c>
      <c r="F134" s="20">
        <v>146</v>
      </c>
      <c r="G134" s="20">
        <v>21170</v>
      </c>
      <c r="H134" s="20">
        <v>710</v>
      </c>
      <c r="I134" s="20">
        <v>717</v>
      </c>
      <c r="J134" s="20">
        <v>7</v>
      </c>
      <c r="K134" s="20">
        <v>360</v>
      </c>
      <c r="L134" s="20">
        <v>2520</v>
      </c>
      <c r="M134" s="20">
        <v>0</v>
      </c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2"/>
        <v>83424</v>
      </c>
      <c r="V134" s="21">
        <f t="shared" si="9"/>
        <v>0</v>
      </c>
      <c r="W134" s="21">
        <f t="shared" si="7"/>
        <v>83424</v>
      </c>
      <c r="X134" s="20">
        <v>83424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3739</v>
      </c>
      <c r="D135" s="20">
        <v>3890</v>
      </c>
      <c r="E135" s="20">
        <v>151</v>
      </c>
      <c r="F135" s="20">
        <v>146</v>
      </c>
      <c r="G135" s="20">
        <v>22046</v>
      </c>
      <c r="H135" s="20">
        <v>717</v>
      </c>
      <c r="I135" s="20">
        <v>730</v>
      </c>
      <c r="J135" s="20">
        <v>13</v>
      </c>
      <c r="K135" s="20">
        <v>360</v>
      </c>
      <c r="L135" s="20">
        <v>4680</v>
      </c>
      <c r="M135" s="20">
        <v>0</v>
      </c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2"/>
        <v>86460</v>
      </c>
      <c r="V135" s="21">
        <f t="shared" si="9"/>
        <v>0</v>
      </c>
      <c r="W135" s="21">
        <f t="shared" si="7"/>
        <v>86460</v>
      </c>
      <c r="X135" s="20">
        <v>86460</v>
      </c>
      <c r="Y135" s="21">
        <f t="shared" si="8"/>
        <v>0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3890</v>
      </c>
      <c r="D136" s="20">
        <v>4019</v>
      </c>
      <c r="E136" s="20">
        <v>129</v>
      </c>
      <c r="F136" s="20">
        <v>146</v>
      </c>
      <c r="G136" s="20">
        <v>18834</v>
      </c>
      <c r="H136" s="20">
        <v>730</v>
      </c>
      <c r="I136" s="20">
        <v>762</v>
      </c>
      <c r="J136" s="20">
        <v>32</v>
      </c>
      <c r="K136" s="20">
        <v>360</v>
      </c>
      <c r="L136" s="20">
        <v>11520</v>
      </c>
      <c r="M136" s="20">
        <v>0</v>
      </c>
      <c r="N136" s="20"/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12"/>
        <v>90088</v>
      </c>
      <c r="V136" s="21">
        <f t="shared" si="9"/>
        <v>0</v>
      </c>
      <c r="W136" s="21">
        <f t="shared" ref="W136:W186" si="13">U136+V136</f>
        <v>90088</v>
      </c>
      <c r="X136" s="20">
        <v>108652</v>
      </c>
      <c r="Y136" s="21">
        <f t="shared" ref="Y136:Y186" si="14">W136-X136</f>
        <v>-18564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4019</v>
      </c>
      <c r="D137" s="20">
        <v>4150</v>
      </c>
      <c r="E137" s="20">
        <v>131</v>
      </c>
      <c r="F137" s="20">
        <v>146</v>
      </c>
      <c r="G137" s="20">
        <v>19126</v>
      </c>
      <c r="H137" s="20">
        <v>762</v>
      </c>
      <c r="I137" s="20">
        <v>800</v>
      </c>
      <c r="J137" s="20">
        <v>38</v>
      </c>
      <c r="K137" s="20">
        <v>360</v>
      </c>
      <c r="L137" s="20">
        <v>13680</v>
      </c>
      <c r="M137" s="20">
        <v>0</v>
      </c>
      <c r="N137" s="20"/>
      <c r="O137" s="21"/>
      <c r="P137" s="21"/>
      <c r="Q137" s="20">
        <v>12570</v>
      </c>
      <c r="R137" s="20">
        <v>0</v>
      </c>
      <c r="S137" s="20">
        <v>59734</v>
      </c>
      <c r="T137" s="20"/>
      <c r="U137" s="20">
        <f t="shared" si="12"/>
        <v>105110</v>
      </c>
      <c r="V137" s="21">
        <f t="shared" ref="V137:V186" si="15">Y136</f>
        <v>-18564</v>
      </c>
      <c r="W137" s="21">
        <f t="shared" si="13"/>
        <v>86546</v>
      </c>
      <c r="X137" s="20">
        <v>86546</v>
      </c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4150</v>
      </c>
      <c r="D138" s="20">
        <v>4388</v>
      </c>
      <c r="E138" s="20">
        <v>238</v>
      </c>
      <c r="F138" s="20">
        <v>146</v>
      </c>
      <c r="G138" s="20">
        <v>34748</v>
      </c>
      <c r="H138" s="20">
        <v>800</v>
      </c>
      <c r="I138" s="20">
        <v>873</v>
      </c>
      <c r="J138" s="20">
        <v>73</v>
      </c>
      <c r="K138" s="20">
        <v>360</v>
      </c>
      <c r="L138" s="20">
        <v>26280</v>
      </c>
      <c r="M138" s="20">
        <v>0</v>
      </c>
      <c r="N138" s="20">
        <v>20000</v>
      </c>
      <c r="O138" s="21"/>
      <c r="P138" s="21"/>
      <c r="Q138" s="20">
        <v>16541</v>
      </c>
      <c r="R138" s="20">
        <v>0</v>
      </c>
      <c r="S138" s="20">
        <v>59734</v>
      </c>
      <c r="T138" s="20"/>
      <c r="U138" s="20">
        <f t="shared" si="12"/>
        <v>157303</v>
      </c>
      <c r="V138" s="21">
        <f t="shared" si="15"/>
        <v>0</v>
      </c>
      <c r="W138" s="21">
        <f t="shared" si="13"/>
        <v>157303</v>
      </c>
      <c r="X138" s="20">
        <v>157303</v>
      </c>
      <c r="Y138" s="21">
        <f t="shared" si="14"/>
        <v>0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4388</v>
      </c>
      <c r="D139" s="20">
        <v>4543</v>
      </c>
      <c r="E139" s="20">
        <v>155</v>
      </c>
      <c r="F139" s="20">
        <v>146</v>
      </c>
      <c r="G139" s="20">
        <v>22630</v>
      </c>
      <c r="H139" s="20">
        <v>873</v>
      </c>
      <c r="I139" s="20">
        <v>895</v>
      </c>
      <c r="J139" s="20">
        <v>22</v>
      </c>
      <c r="K139" s="20">
        <v>360</v>
      </c>
      <c r="L139" s="20">
        <v>7920</v>
      </c>
      <c r="M139" s="20">
        <v>0</v>
      </c>
      <c r="N139" s="20">
        <v>5000</v>
      </c>
      <c r="O139" s="21"/>
      <c r="P139" s="21"/>
      <c r="Q139" s="20"/>
      <c r="R139" s="20">
        <v>0</v>
      </c>
      <c r="S139" s="20">
        <v>61536</v>
      </c>
      <c r="T139" s="20"/>
      <c r="U139" s="20">
        <f t="shared" si="12"/>
        <v>97086</v>
      </c>
      <c r="V139" s="21">
        <f t="shared" si="15"/>
        <v>0</v>
      </c>
      <c r="W139" s="21">
        <f t="shared" si="13"/>
        <v>97086</v>
      </c>
      <c r="X139" s="20">
        <v>97086</v>
      </c>
      <c r="Y139" s="21">
        <f t="shared" si="14"/>
        <v>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4543</v>
      </c>
      <c r="D140" s="20">
        <v>4710</v>
      </c>
      <c r="E140" s="20">
        <v>167</v>
      </c>
      <c r="F140" s="20">
        <v>146</v>
      </c>
      <c r="G140" s="20">
        <v>24382</v>
      </c>
      <c r="H140" s="20">
        <v>895</v>
      </c>
      <c r="I140" s="20">
        <v>924</v>
      </c>
      <c r="J140" s="20">
        <v>29</v>
      </c>
      <c r="K140" s="20">
        <v>360</v>
      </c>
      <c r="L140" s="20">
        <v>10440</v>
      </c>
      <c r="M140" s="20">
        <v>0</v>
      </c>
      <c r="N140" s="20">
        <v>5000</v>
      </c>
      <c r="O140" s="21"/>
      <c r="P140" s="21"/>
      <c r="Q140" s="20"/>
      <c r="R140" s="20">
        <v>0</v>
      </c>
      <c r="S140" s="20">
        <v>61536</v>
      </c>
      <c r="T140" s="20"/>
      <c r="U140" s="20">
        <f t="shared" si="12"/>
        <v>101358</v>
      </c>
      <c r="V140" s="21">
        <f t="shared" si="15"/>
        <v>0</v>
      </c>
      <c r="W140" s="21">
        <f t="shared" si="13"/>
        <v>101358</v>
      </c>
      <c r="X140" s="20">
        <v>0</v>
      </c>
      <c r="Y140" s="21">
        <f t="shared" si="14"/>
        <v>101358</v>
      </c>
      <c r="AA140">
        <f t="shared" si="16"/>
        <v>1</v>
      </c>
    </row>
    <row r="141" spans="1:27" ht="15.75" hidden="1" thickBot="1" x14ac:dyDescent="0.3">
      <c r="A141" s="18"/>
      <c r="B141" s="19" t="s">
        <v>37</v>
      </c>
      <c r="C141" s="20">
        <v>4710</v>
      </c>
      <c r="D141" s="20">
        <v>4853</v>
      </c>
      <c r="E141" s="20">
        <v>143</v>
      </c>
      <c r="F141" s="20">
        <v>146</v>
      </c>
      <c r="G141" s="20">
        <v>20878</v>
      </c>
      <c r="H141" s="20">
        <v>924</v>
      </c>
      <c r="I141" s="20">
        <v>950</v>
      </c>
      <c r="J141" s="20">
        <v>26</v>
      </c>
      <c r="K141" s="20">
        <v>360</v>
      </c>
      <c r="L141" s="20">
        <v>9360</v>
      </c>
      <c r="M141" s="20">
        <v>0</v>
      </c>
      <c r="N141" s="20">
        <v>5000</v>
      </c>
      <c r="O141" s="21"/>
      <c r="P141" s="21"/>
      <c r="Q141" s="20"/>
      <c r="R141" s="20">
        <v>0</v>
      </c>
      <c r="S141" s="20">
        <v>61536</v>
      </c>
      <c r="T141" s="20"/>
      <c r="U141" s="20">
        <f t="shared" si="12"/>
        <v>96774</v>
      </c>
      <c r="V141" s="21">
        <f t="shared" si="15"/>
        <v>101358</v>
      </c>
      <c r="W141" s="21">
        <f t="shared" si="13"/>
        <v>198132</v>
      </c>
      <c r="X141" s="20">
        <v>198132</v>
      </c>
      <c r="Y141" s="21">
        <f t="shared" si="14"/>
        <v>0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4853</v>
      </c>
      <c r="D142" s="20">
        <v>5020</v>
      </c>
      <c r="E142" s="20">
        <v>167</v>
      </c>
      <c r="F142" s="20">
        <v>146</v>
      </c>
      <c r="G142" s="20">
        <v>24382</v>
      </c>
      <c r="H142" s="20">
        <v>950</v>
      </c>
      <c r="I142" s="20">
        <v>982</v>
      </c>
      <c r="J142" s="20">
        <v>32</v>
      </c>
      <c r="K142" s="20">
        <v>360</v>
      </c>
      <c r="L142" s="20">
        <v>11520</v>
      </c>
      <c r="M142" s="20">
        <v>0</v>
      </c>
      <c r="N142" s="20">
        <v>5000</v>
      </c>
      <c r="O142" s="21"/>
      <c r="P142" s="21"/>
      <c r="Q142" s="20"/>
      <c r="R142" s="20">
        <v>0</v>
      </c>
      <c r="S142" s="20">
        <v>61536</v>
      </c>
      <c r="T142" s="20"/>
      <c r="U142" s="20">
        <f t="shared" si="12"/>
        <v>102438</v>
      </c>
      <c r="V142" s="21">
        <f t="shared" si="15"/>
        <v>0</v>
      </c>
      <c r="W142" s="21">
        <f t="shared" si="13"/>
        <v>102438</v>
      </c>
      <c r="X142" s="20">
        <v>102438</v>
      </c>
      <c r="Y142" s="21">
        <f t="shared" si="14"/>
        <v>0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5020</v>
      </c>
      <c r="D143" s="20">
        <v>5174</v>
      </c>
      <c r="E143" s="20">
        <v>154</v>
      </c>
      <c r="F143" s="20">
        <v>146</v>
      </c>
      <c r="G143" s="20">
        <v>22484</v>
      </c>
      <c r="H143" s="20">
        <v>982</v>
      </c>
      <c r="I143" s="20">
        <v>999</v>
      </c>
      <c r="J143" s="20">
        <v>17</v>
      </c>
      <c r="K143" s="20">
        <v>360</v>
      </c>
      <c r="L143" s="20">
        <v>6120</v>
      </c>
      <c r="M143" s="20">
        <v>0</v>
      </c>
      <c r="N143" s="20">
        <v>5000</v>
      </c>
      <c r="O143" s="21"/>
      <c r="P143" s="21"/>
      <c r="Q143" s="20">
        <v>100000</v>
      </c>
      <c r="R143" s="20">
        <v>0</v>
      </c>
      <c r="S143" s="20">
        <v>61536</v>
      </c>
      <c r="T143" s="20"/>
      <c r="U143" s="20">
        <f t="shared" si="12"/>
        <v>195140</v>
      </c>
      <c r="V143" s="21">
        <f t="shared" si="15"/>
        <v>0</v>
      </c>
      <c r="W143" s="21">
        <f t="shared" si="13"/>
        <v>195140</v>
      </c>
      <c r="X143" s="20">
        <v>195140</v>
      </c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5174</v>
      </c>
      <c r="D144" s="20">
        <v>5304</v>
      </c>
      <c r="E144" s="20">
        <v>130</v>
      </c>
      <c r="F144" s="20">
        <v>146</v>
      </c>
      <c r="G144" s="20">
        <v>18980</v>
      </c>
      <c r="H144" s="20">
        <v>999</v>
      </c>
      <c r="I144" s="20">
        <v>1005</v>
      </c>
      <c r="J144" s="20">
        <v>6</v>
      </c>
      <c r="K144" s="20">
        <v>360</v>
      </c>
      <c r="L144" s="20">
        <v>2160</v>
      </c>
      <c r="M144" s="20">
        <v>0</v>
      </c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87676</v>
      </c>
      <c r="V144" s="21">
        <f t="shared" si="15"/>
        <v>0</v>
      </c>
      <c r="W144" s="21">
        <f t="shared" si="13"/>
        <v>87676</v>
      </c>
      <c r="X144" s="20">
        <v>87676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5304</v>
      </c>
      <c r="D145" s="20">
        <v>5404</v>
      </c>
      <c r="E145" s="20">
        <v>100</v>
      </c>
      <c r="F145" s="20">
        <v>146</v>
      </c>
      <c r="G145" s="20">
        <v>14600</v>
      </c>
      <c r="H145" s="20">
        <v>1005</v>
      </c>
      <c r="I145" s="20">
        <v>1007</v>
      </c>
      <c r="J145" s="20">
        <v>2</v>
      </c>
      <c r="K145" s="20">
        <v>360</v>
      </c>
      <c r="L145" s="20">
        <v>720</v>
      </c>
      <c r="M145" s="20">
        <v>0</v>
      </c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2"/>
        <v>81856</v>
      </c>
      <c r="V145" s="21">
        <f t="shared" si="15"/>
        <v>0</v>
      </c>
      <c r="W145" s="21">
        <f t="shared" si="13"/>
        <v>81856</v>
      </c>
      <c r="X145" s="20">
        <v>81856</v>
      </c>
      <c r="Y145" s="21">
        <f t="shared" si="14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5404</v>
      </c>
      <c r="D146" s="20">
        <v>5531</v>
      </c>
      <c r="E146" s="20">
        <v>127</v>
      </c>
      <c r="F146" s="20">
        <v>146</v>
      </c>
      <c r="G146" s="20">
        <v>18542</v>
      </c>
      <c r="H146" s="20">
        <v>1007</v>
      </c>
      <c r="I146" s="20">
        <v>1011</v>
      </c>
      <c r="J146" s="20">
        <v>4</v>
      </c>
      <c r="K146" s="20">
        <v>360</v>
      </c>
      <c r="L146" s="20">
        <v>1440</v>
      </c>
      <c r="M146" s="20">
        <v>0</v>
      </c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2"/>
        <v>86518</v>
      </c>
      <c r="V146" s="21">
        <f t="shared" si="15"/>
        <v>0</v>
      </c>
      <c r="W146" s="21">
        <f t="shared" si="13"/>
        <v>86518</v>
      </c>
      <c r="X146" s="20">
        <v>86518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5531</v>
      </c>
      <c r="D147" s="20">
        <v>5685</v>
      </c>
      <c r="E147" s="20">
        <v>154</v>
      </c>
      <c r="F147" s="20">
        <v>146</v>
      </c>
      <c r="G147" s="20">
        <v>22484</v>
      </c>
      <c r="H147" s="20">
        <v>1011</v>
      </c>
      <c r="I147" s="20">
        <v>1021</v>
      </c>
      <c r="J147" s="20">
        <v>10</v>
      </c>
      <c r="K147" s="20">
        <v>360</v>
      </c>
      <c r="L147" s="20">
        <v>3600</v>
      </c>
      <c r="M147" s="20">
        <v>0</v>
      </c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2"/>
        <v>92620</v>
      </c>
      <c r="V147" s="21">
        <f t="shared" si="15"/>
        <v>0</v>
      </c>
      <c r="W147" s="21">
        <f t="shared" si="13"/>
        <v>92620</v>
      </c>
      <c r="X147" s="20">
        <v>0</v>
      </c>
      <c r="Y147" s="21">
        <f t="shared" si="14"/>
        <v>92620</v>
      </c>
      <c r="AA147">
        <f t="shared" si="16"/>
        <v>1</v>
      </c>
    </row>
    <row r="148" spans="1:27" ht="15.75" hidden="1" thickBot="1" x14ac:dyDescent="0.3">
      <c r="A148" s="18"/>
      <c r="B148" s="19" t="s">
        <v>44</v>
      </c>
      <c r="C148" s="20">
        <v>5685</v>
      </c>
      <c r="D148" s="20">
        <v>5814</v>
      </c>
      <c r="E148" s="20">
        <v>129</v>
      </c>
      <c r="F148" s="20">
        <v>146</v>
      </c>
      <c r="G148" s="20">
        <v>18834</v>
      </c>
      <c r="H148" s="20">
        <v>1021</v>
      </c>
      <c r="I148" s="20">
        <v>1037</v>
      </c>
      <c r="J148" s="20">
        <v>16</v>
      </c>
      <c r="K148" s="20">
        <v>360</v>
      </c>
      <c r="L148" s="20">
        <v>5760</v>
      </c>
      <c r="M148" s="20">
        <v>0</v>
      </c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2"/>
        <v>91130</v>
      </c>
      <c r="V148" s="21">
        <f t="shared" si="15"/>
        <v>92620</v>
      </c>
      <c r="W148" s="21">
        <f t="shared" si="13"/>
        <v>183750</v>
      </c>
      <c r="X148" s="20">
        <v>183750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5814</v>
      </c>
      <c r="D149" s="20">
        <v>5964</v>
      </c>
      <c r="E149" s="20">
        <v>150</v>
      </c>
      <c r="F149" s="20">
        <v>146</v>
      </c>
      <c r="G149" s="20">
        <v>21900</v>
      </c>
      <c r="H149" s="20">
        <v>1037</v>
      </c>
      <c r="I149" s="20">
        <v>1072</v>
      </c>
      <c r="J149" s="20">
        <v>35</v>
      </c>
      <c r="K149" s="20">
        <v>360</v>
      </c>
      <c r="L149" s="20">
        <v>12600</v>
      </c>
      <c r="M149" s="20">
        <v>0</v>
      </c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2"/>
        <v>101036</v>
      </c>
      <c r="V149" s="21">
        <f t="shared" si="15"/>
        <v>0</v>
      </c>
      <c r="W149" s="21">
        <f t="shared" si="13"/>
        <v>101036</v>
      </c>
      <c r="X149" s="20">
        <v>101036</v>
      </c>
      <c r="Y149" s="21">
        <f t="shared" si="14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5964</v>
      </c>
      <c r="D150" s="20">
        <v>6155</v>
      </c>
      <c r="E150" s="20">
        <v>191</v>
      </c>
      <c r="F150" s="20">
        <v>146</v>
      </c>
      <c r="G150" s="20">
        <v>27886</v>
      </c>
      <c r="H150" s="20">
        <v>1072</v>
      </c>
      <c r="I150" s="20">
        <v>1129</v>
      </c>
      <c r="J150" s="20">
        <v>57</v>
      </c>
      <c r="K150" s="20">
        <v>360</v>
      </c>
      <c r="L150" s="20">
        <v>20520</v>
      </c>
      <c r="M150" s="20">
        <v>0</v>
      </c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2"/>
        <v>116942</v>
      </c>
      <c r="V150" s="21">
        <f t="shared" si="15"/>
        <v>0</v>
      </c>
      <c r="W150" s="21">
        <f t="shared" si="13"/>
        <v>116942</v>
      </c>
      <c r="X150" s="20">
        <v>116942</v>
      </c>
      <c r="Y150" s="21">
        <f t="shared" si="14"/>
        <v>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6155</v>
      </c>
      <c r="D151" s="20">
        <v>6317</v>
      </c>
      <c r="E151" s="20">
        <v>162</v>
      </c>
      <c r="F151" s="20">
        <v>146</v>
      </c>
      <c r="G151" s="20">
        <v>23652</v>
      </c>
      <c r="H151" s="20">
        <v>1129</v>
      </c>
      <c r="I151" s="20">
        <v>1181</v>
      </c>
      <c r="J151" s="20">
        <v>52</v>
      </c>
      <c r="K151" s="20">
        <v>360</v>
      </c>
      <c r="L151" s="20">
        <v>18720</v>
      </c>
      <c r="M151" s="20">
        <v>0</v>
      </c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12"/>
        <v>113767</v>
      </c>
      <c r="V151" s="21">
        <f t="shared" si="15"/>
        <v>0</v>
      </c>
      <c r="W151" s="21">
        <f t="shared" si="13"/>
        <v>113767</v>
      </c>
      <c r="X151" s="20">
        <v>113767</v>
      </c>
      <c r="Y151" s="21">
        <f t="shared" si="14"/>
        <v>0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6317</v>
      </c>
      <c r="D152" s="20">
        <v>6468</v>
      </c>
      <c r="E152" s="20">
        <v>151</v>
      </c>
      <c r="F152" s="20">
        <v>146</v>
      </c>
      <c r="G152" s="20">
        <v>22046</v>
      </c>
      <c r="H152" s="20">
        <v>1181</v>
      </c>
      <c r="I152" s="20">
        <v>1234</v>
      </c>
      <c r="J152" s="20">
        <v>53</v>
      </c>
      <c r="K152" s="20">
        <v>360</v>
      </c>
      <c r="L152" s="20">
        <v>19080</v>
      </c>
      <c r="M152" s="20">
        <v>0</v>
      </c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2"/>
        <v>112521</v>
      </c>
      <c r="V152" s="21">
        <f t="shared" si="15"/>
        <v>0</v>
      </c>
      <c r="W152" s="21">
        <f t="shared" si="13"/>
        <v>112521</v>
      </c>
      <c r="X152" s="20">
        <v>112521</v>
      </c>
      <c r="Y152" s="21">
        <f t="shared" si="14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6468</v>
      </c>
      <c r="D153" s="20">
        <v>6644</v>
      </c>
      <c r="E153" s="20">
        <v>176</v>
      </c>
      <c r="F153" s="20">
        <v>146</v>
      </c>
      <c r="G153" s="20">
        <v>25696</v>
      </c>
      <c r="H153" s="20">
        <v>1234</v>
      </c>
      <c r="I153" s="20">
        <v>1277</v>
      </c>
      <c r="J153" s="20">
        <v>43</v>
      </c>
      <c r="K153" s="20">
        <v>360</v>
      </c>
      <c r="L153" s="20">
        <v>15480</v>
      </c>
      <c r="M153" s="20">
        <v>0</v>
      </c>
      <c r="N153" s="20">
        <v>11959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2"/>
        <v>117530</v>
      </c>
      <c r="V153" s="21">
        <f t="shared" si="15"/>
        <v>0</v>
      </c>
      <c r="W153" s="21">
        <f t="shared" si="13"/>
        <v>117530</v>
      </c>
      <c r="X153" s="20">
        <v>117530</v>
      </c>
      <c r="Y153" s="21">
        <f t="shared" si="14"/>
        <v>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6644</v>
      </c>
      <c r="D154" s="20">
        <v>6787</v>
      </c>
      <c r="E154" s="20">
        <v>143</v>
      </c>
      <c r="F154" s="20">
        <v>146</v>
      </c>
      <c r="G154" s="20">
        <v>20878</v>
      </c>
      <c r="H154" s="20">
        <v>1277</v>
      </c>
      <c r="I154" s="20">
        <v>1309</v>
      </c>
      <c r="J154" s="20">
        <v>32</v>
      </c>
      <c r="K154" s="20">
        <v>360</v>
      </c>
      <c r="L154" s="20">
        <v>11520</v>
      </c>
      <c r="M154" s="20">
        <v>0</v>
      </c>
      <c r="N154" s="20">
        <v>11959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2"/>
        <v>108752</v>
      </c>
      <c r="V154" s="21">
        <f t="shared" si="15"/>
        <v>0</v>
      </c>
      <c r="W154" s="21">
        <f t="shared" si="13"/>
        <v>108752</v>
      </c>
      <c r="X154" s="20">
        <v>108752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6787</v>
      </c>
      <c r="D155" s="20">
        <v>6929</v>
      </c>
      <c r="E155" s="20">
        <v>142</v>
      </c>
      <c r="F155" s="20">
        <v>146</v>
      </c>
      <c r="G155" s="20">
        <v>20732</v>
      </c>
      <c r="H155" s="20">
        <v>1309</v>
      </c>
      <c r="I155" s="20">
        <v>1340</v>
      </c>
      <c r="J155" s="20">
        <v>31</v>
      </c>
      <c r="K155" s="20">
        <v>360</v>
      </c>
      <c r="L155" s="20">
        <v>11160</v>
      </c>
      <c r="M155" s="20">
        <v>0</v>
      </c>
      <c r="N155" s="20">
        <v>11959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2"/>
        <v>108246</v>
      </c>
      <c r="V155" s="21">
        <f t="shared" si="15"/>
        <v>0</v>
      </c>
      <c r="W155" s="21">
        <f t="shared" si="13"/>
        <v>108246</v>
      </c>
      <c r="X155" s="20">
        <v>108246</v>
      </c>
      <c r="Y155" s="21">
        <f t="shared" si="14"/>
        <v>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6929</v>
      </c>
      <c r="D156" s="20">
        <v>7012</v>
      </c>
      <c r="E156" s="20">
        <v>83</v>
      </c>
      <c r="F156" s="20">
        <v>146</v>
      </c>
      <c r="G156" s="20">
        <v>12118</v>
      </c>
      <c r="H156" s="20">
        <v>1340</v>
      </c>
      <c r="I156" s="20">
        <v>1359</v>
      </c>
      <c r="J156" s="20">
        <v>19</v>
      </c>
      <c r="K156" s="20">
        <v>360</v>
      </c>
      <c r="L156" s="20">
        <v>6840</v>
      </c>
      <c r="M156" s="20">
        <v>0</v>
      </c>
      <c r="N156" s="20">
        <v>11959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2"/>
        <v>95312</v>
      </c>
      <c r="V156" s="21">
        <f t="shared" si="15"/>
        <v>0</v>
      </c>
      <c r="W156" s="21">
        <f t="shared" si="13"/>
        <v>95312</v>
      </c>
      <c r="X156" s="20">
        <v>95312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7012</v>
      </c>
      <c r="D157" s="20">
        <v>7215</v>
      </c>
      <c r="E157" s="20">
        <v>203</v>
      </c>
      <c r="F157" s="20">
        <v>146</v>
      </c>
      <c r="G157" s="20">
        <v>29638</v>
      </c>
      <c r="H157" s="20">
        <v>1359</v>
      </c>
      <c r="I157" s="20">
        <v>1369</v>
      </c>
      <c r="J157" s="20">
        <v>10</v>
      </c>
      <c r="K157" s="20">
        <v>360</v>
      </c>
      <c r="L157" s="20">
        <v>3600</v>
      </c>
      <c r="M157" s="20">
        <v>0</v>
      </c>
      <c r="N157" s="20">
        <v>11959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109592</v>
      </c>
      <c r="V157" s="21">
        <f t="shared" si="15"/>
        <v>0</v>
      </c>
      <c r="W157" s="21">
        <f t="shared" si="13"/>
        <v>109592</v>
      </c>
      <c r="X157" s="20">
        <v>109592</v>
      </c>
      <c r="Y157" s="21">
        <f t="shared" si="14"/>
        <v>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7215</v>
      </c>
      <c r="D158" s="20">
        <v>7311</v>
      </c>
      <c r="E158" s="20">
        <v>96</v>
      </c>
      <c r="F158" s="20">
        <v>146</v>
      </c>
      <c r="G158" s="20">
        <v>14016</v>
      </c>
      <c r="H158" s="20">
        <v>1369</v>
      </c>
      <c r="I158" s="20">
        <v>1370</v>
      </c>
      <c r="J158" s="20">
        <v>1</v>
      </c>
      <c r="K158" s="20">
        <v>360</v>
      </c>
      <c r="L158" s="20">
        <v>360</v>
      </c>
      <c r="M158" s="20">
        <v>0</v>
      </c>
      <c r="N158" s="20">
        <v>11959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90730</v>
      </c>
      <c r="V158" s="21">
        <f t="shared" si="15"/>
        <v>0</v>
      </c>
      <c r="W158" s="21">
        <f t="shared" si="13"/>
        <v>90730</v>
      </c>
      <c r="X158" s="20">
        <v>90730</v>
      </c>
      <c r="Y158" s="21">
        <f t="shared" si="14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7311</v>
      </c>
      <c r="D159" s="20">
        <v>7442</v>
      </c>
      <c r="E159" s="20">
        <v>131</v>
      </c>
      <c r="F159" s="20">
        <v>146</v>
      </c>
      <c r="G159" s="20">
        <v>19126</v>
      </c>
      <c r="H159" s="20">
        <v>1370</v>
      </c>
      <c r="I159" s="20">
        <v>1372</v>
      </c>
      <c r="J159" s="20">
        <v>2</v>
      </c>
      <c r="K159" s="20">
        <v>360</v>
      </c>
      <c r="L159" s="20">
        <v>720</v>
      </c>
      <c r="M159" s="20">
        <v>0</v>
      </c>
      <c r="N159" s="20">
        <v>11959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96200</v>
      </c>
      <c r="V159" s="21">
        <f t="shared" si="15"/>
        <v>0</v>
      </c>
      <c r="W159" s="21">
        <f t="shared" si="13"/>
        <v>96200</v>
      </c>
      <c r="X159" s="20">
        <v>96200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7442</v>
      </c>
      <c r="D160" s="20">
        <v>7567</v>
      </c>
      <c r="E160" s="20">
        <v>125</v>
      </c>
      <c r="F160" s="20">
        <v>146</v>
      </c>
      <c r="G160" s="20">
        <v>18250</v>
      </c>
      <c r="H160" s="20">
        <v>1372</v>
      </c>
      <c r="I160" s="20">
        <v>1375</v>
      </c>
      <c r="J160" s="20">
        <v>3</v>
      </c>
      <c r="K160" s="20">
        <v>360</v>
      </c>
      <c r="L160" s="20">
        <v>1080</v>
      </c>
      <c r="M160" s="20">
        <v>0</v>
      </c>
      <c r="N160" s="20">
        <v>11959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si="12"/>
        <v>95684</v>
      </c>
      <c r="V160" s="21">
        <f t="shared" si="15"/>
        <v>0</v>
      </c>
      <c r="W160" s="21">
        <f t="shared" si="13"/>
        <v>95684</v>
      </c>
      <c r="X160" s="20">
        <v>95684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7567</v>
      </c>
      <c r="D161" s="20">
        <v>7693</v>
      </c>
      <c r="E161" s="20">
        <v>126</v>
      </c>
      <c r="F161" s="20">
        <v>146</v>
      </c>
      <c r="G161" s="20">
        <v>18396</v>
      </c>
      <c r="H161" s="20">
        <v>1375</v>
      </c>
      <c r="I161" s="20">
        <v>1389</v>
      </c>
      <c r="J161" s="20">
        <v>14</v>
      </c>
      <c r="K161" s="20">
        <v>360</v>
      </c>
      <c r="L161" s="20">
        <v>5040</v>
      </c>
      <c r="M161" s="20">
        <v>0</v>
      </c>
      <c r="N161" s="20">
        <v>11959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ref="U161:U192" si="17">G161+L161+M161+R161+S161+N161+Q161+T161</f>
        <v>99790</v>
      </c>
      <c r="V161" s="21">
        <f t="shared" si="15"/>
        <v>0</v>
      </c>
      <c r="W161" s="21">
        <f t="shared" si="13"/>
        <v>99790</v>
      </c>
      <c r="X161" s="20">
        <v>99790</v>
      </c>
      <c r="Y161" s="21">
        <f t="shared" si="14"/>
        <v>0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7693</v>
      </c>
      <c r="D162" s="20">
        <v>7862</v>
      </c>
      <c r="E162" s="20">
        <v>169</v>
      </c>
      <c r="F162" s="20">
        <v>146</v>
      </c>
      <c r="G162" s="20">
        <v>24674</v>
      </c>
      <c r="H162" s="20">
        <v>1389</v>
      </c>
      <c r="I162" s="20">
        <v>1445</v>
      </c>
      <c r="J162" s="20">
        <v>56</v>
      </c>
      <c r="K162" s="20">
        <v>360</v>
      </c>
      <c r="L162" s="20">
        <v>20160</v>
      </c>
      <c r="M162" s="20">
        <v>0</v>
      </c>
      <c r="N162" s="20">
        <v>11665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si="17"/>
        <v>120894</v>
      </c>
      <c r="V162" s="21">
        <f t="shared" si="15"/>
        <v>0</v>
      </c>
      <c r="W162" s="21">
        <f t="shared" si="13"/>
        <v>120894</v>
      </c>
      <c r="X162" s="20">
        <v>120894</v>
      </c>
      <c r="Y162" s="21">
        <f t="shared" si="14"/>
        <v>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7862</v>
      </c>
      <c r="D163" s="20">
        <v>8111</v>
      </c>
      <c r="E163" s="20">
        <v>249</v>
      </c>
      <c r="F163" s="20">
        <v>146</v>
      </c>
      <c r="G163" s="20">
        <v>36354</v>
      </c>
      <c r="H163" s="20">
        <v>1445</v>
      </c>
      <c r="I163" s="20">
        <v>1497</v>
      </c>
      <c r="J163" s="20">
        <v>52</v>
      </c>
      <c r="K163" s="20">
        <v>360</v>
      </c>
      <c r="L163" s="20">
        <v>18720</v>
      </c>
      <c r="M163" s="20">
        <v>0</v>
      </c>
      <c r="N163" s="20">
        <v>11665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141134</v>
      </c>
      <c r="V163" s="21">
        <f t="shared" si="15"/>
        <v>0</v>
      </c>
      <c r="W163" s="21">
        <f t="shared" si="13"/>
        <v>141134</v>
      </c>
      <c r="X163" s="20">
        <v>141134</v>
      </c>
      <c r="Y163" s="21">
        <f t="shared" si="14"/>
        <v>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8111</v>
      </c>
      <c r="D164" s="20">
        <v>8263</v>
      </c>
      <c r="E164" s="20">
        <v>152</v>
      </c>
      <c r="F164" s="20">
        <v>146</v>
      </c>
      <c r="G164" s="20">
        <v>22192</v>
      </c>
      <c r="H164" s="20">
        <v>1497</v>
      </c>
      <c r="I164" s="20">
        <v>1531</v>
      </c>
      <c r="J164" s="20">
        <v>34</v>
      </c>
      <c r="K164" s="20">
        <v>360</v>
      </c>
      <c r="L164" s="20">
        <v>12240</v>
      </c>
      <c r="M164" s="20">
        <v>0</v>
      </c>
      <c r="N164" s="20">
        <v>11665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120492</v>
      </c>
      <c r="V164" s="21">
        <f t="shared" si="15"/>
        <v>0</v>
      </c>
      <c r="W164" s="21">
        <f t="shared" si="13"/>
        <v>120492</v>
      </c>
      <c r="X164" s="20">
        <v>120492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8263</v>
      </c>
      <c r="D165" s="20">
        <v>8420</v>
      </c>
      <c r="E165" s="20">
        <v>157</v>
      </c>
      <c r="F165" s="20">
        <v>146</v>
      </c>
      <c r="G165" s="20">
        <v>22922</v>
      </c>
      <c r="H165" s="20">
        <v>1531</v>
      </c>
      <c r="I165" s="20">
        <v>1583</v>
      </c>
      <c r="J165" s="20">
        <v>52</v>
      </c>
      <c r="K165" s="20">
        <v>360</v>
      </c>
      <c r="L165" s="20">
        <v>18720</v>
      </c>
      <c r="M165" s="20">
        <v>0</v>
      </c>
      <c r="N165" s="20">
        <v>11665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7"/>
        <v>127702</v>
      </c>
      <c r="V165" s="21">
        <f t="shared" si="15"/>
        <v>0</v>
      </c>
      <c r="W165" s="21">
        <f t="shared" si="13"/>
        <v>127702</v>
      </c>
      <c r="X165" s="20">
        <v>127702</v>
      </c>
      <c r="Y165" s="21">
        <f t="shared" si="14"/>
        <v>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8420</v>
      </c>
      <c r="D166" s="20">
        <v>8496</v>
      </c>
      <c r="E166" s="20">
        <v>76</v>
      </c>
      <c r="F166" s="20">
        <v>146</v>
      </c>
      <c r="G166" s="20">
        <v>11096</v>
      </c>
      <c r="H166" s="20">
        <v>1583</v>
      </c>
      <c r="I166" s="20">
        <v>1600</v>
      </c>
      <c r="J166" s="20">
        <v>17</v>
      </c>
      <c r="K166" s="20">
        <v>360</v>
      </c>
      <c r="L166" s="20">
        <v>6120</v>
      </c>
      <c r="M166" s="20">
        <v>0</v>
      </c>
      <c r="N166" s="20">
        <v>11709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17"/>
        <v>103320</v>
      </c>
      <c r="V166" s="21">
        <f t="shared" si="15"/>
        <v>0</v>
      </c>
      <c r="W166" s="21">
        <f t="shared" si="13"/>
        <v>103320</v>
      </c>
      <c r="X166" s="20">
        <v>103320</v>
      </c>
      <c r="Y166" s="21">
        <f t="shared" si="14"/>
        <v>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8496</v>
      </c>
      <c r="D167" s="20">
        <v>8597</v>
      </c>
      <c r="E167" s="20">
        <v>101</v>
      </c>
      <c r="F167" s="20">
        <v>146</v>
      </c>
      <c r="G167" s="20">
        <v>14746</v>
      </c>
      <c r="H167" s="20">
        <v>1600</v>
      </c>
      <c r="I167" s="20">
        <v>1601</v>
      </c>
      <c r="J167" s="20">
        <v>1</v>
      </c>
      <c r="K167" s="20">
        <v>360</v>
      </c>
      <c r="L167" s="20">
        <v>360</v>
      </c>
      <c r="M167" s="20">
        <v>0</v>
      </c>
      <c r="N167" s="20">
        <v>11709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101210</v>
      </c>
      <c r="V167" s="21">
        <f t="shared" si="15"/>
        <v>0</v>
      </c>
      <c r="W167" s="21">
        <f t="shared" si="13"/>
        <v>101210</v>
      </c>
      <c r="X167" s="20">
        <v>103320</v>
      </c>
      <c r="Y167" s="21">
        <f t="shared" si="14"/>
        <v>-2110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8597</v>
      </c>
      <c r="D168" s="20">
        <v>8642</v>
      </c>
      <c r="E168" s="20">
        <v>45</v>
      </c>
      <c r="F168" s="20">
        <v>146</v>
      </c>
      <c r="G168" s="20">
        <v>6570</v>
      </c>
      <c r="H168" s="20">
        <v>1601</v>
      </c>
      <c r="I168" s="20">
        <v>1602</v>
      </c>
      <c r="J168" s="20">
        <v>1</v>
      </c>
      <c r="K168" s="20">
        <v>360</v>
      </c>
      <c r="L168" s="20">
        <v>360</v>
      </c>
      <c r="M168" s="20">
        <v>0</v>
      </c>
      <c r="N168" s="20">
        <v>11709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93034</v>
      </c>
      <c r="V168" s="21">
        <f t="shared" si="15"/>
        <v>-2110</v>
      </c>
      <c r="W168" s="21">
        <f t="shared" si="13"/>
        <v>90924</v>
      </c>
      <c r="X168" s="20">
        <v>90924</v>
      </c>
      <c r="Y168" s="21">
        <f t="shared" si="14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8642</v>
      </c>
      <c r="D169" s="20">
        <v>8767</v>
      </c>
      <c r="E169" s="20">
        <v>125</v>
      </c>
      <c r="F169" s="20">
        <v>146</v>
      </c>
      <c r="G169" s="20">
        <v>18250</v>
      </c>
      <c r="H169" s="20">
        <v>1602</v>
      </c>
      <c r="I169" s="20">
        <v>1603</v>
      </c>
      <c r="J169" s="20">
        <v>1</v>
      </c>
      <c r="K169" s="20">
        <v>360</v>
      </c>
      <c r="L169" s="20">
        <v>360</v>
      </c>
      <c r="M169" s="20">
        <v>0</v>
      </c>
      <c r="N169" s="20">
        <v>11315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104320</v>
      </c>
      <c r="V169" s="21">
        <f t="shared" si="15"/>
        <v>0</v>
      </c>
      <c r="W169" s="21">
        <f t="shared" si="13"/>
        <v>104320</v>
      </c>
      <c r="X169" s="20">
        <v>104320</v>
      </c>
      <c r="Y169" s="21">
        <f t="shared" si="14"/>
        <v>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8767</v>
      </c>
      <c r="D170" s="20">
        <v>8807</v>
      </c>
      <c r="E170" s="20">
        <v>40</v>
      </c>
      <c r="F170" s="20">
        <v>146</v>
      </c>
      <c r="G170" s="20">
        <v>5840</v>
      </c>
      <c r="H170" s="20">
        <v>1603</v>
      </c>
      <c r="I170" s="20">
        <v>1605</v>
      </c>
      <c r="J170" s="20">
        <v>2</v>
      </c>
      <c r="K170" s="20">
        <v>360</v>
      </c>
      <c r="L170" s="20">
        <v>720</v>
      </c>
      <c r="M170" s="20">
        <v>0</v>
      </c>
      <c r="N170" s="20">
        <v>11315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92270</v>
      </c>
      <c r="V170" s="21">
        <f t="shared" si="15"/>
        <v>0</v>
      </c>
      <c r="W170" s="21">
        <f t="shared" si="13"/>
        <v>92270</v>
      </c>
      <c r="X170" s="20">
        <v>92270</v>
      </c>
      <c r="Y170" s="21">
        <f t="shared" si="14"/>
        <v>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8807</v>
      </c>
      <c r="D171" s="20">
        <v>8988</v>
      </c>
      <c r="E171" s="20">
        <v>181</v>
      </c>
      <c r="F171" s="20">
        <v>146</v>
      </c>
      <c r="G171" s="20">
        <v>26426</v>
      </c>
      <c r="H171" s="20">
        <v>1605</v>
      </c>
      <c r="I171" s="20">
        <v>1617</v>
      </c>
      <c r="J171" s="20">
        <v>12</v>
      </c>
      <c r="K171" s="20">
        <v>360</v>
      </c>
      <c r="L171" s="20">
        <v>4320</v>
      </c>
      <c r="M171" s="20">
        <v>0</v>
      </c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112141</v>
      </c>
      <c r="V171" s="21">
        <f t="shared" si="15"/>
        <v>0</v>
      </c>
      <c r="W171" s="21">
        <f t="shared" si="13"/>
        <v>112141</v>
      </c>
      <c r="X171" s="20">
        <v>112141</v>
      </c>
      <c r="Y171" s="21">
        <f t="shared" si="14"/>
        <v>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8988</v>
      </c>
      <c r="D172" s="20">
        <v>9087</v>
      </c>
      <c r="E172" s="20">
        <v>99</v>
      </c>
      <c r="F172" s="20">
        <v>146</v>
      </c>
      <c r="G172" s="20">
        <v>14454</v>
      </c>
      <c r="H172" s="20">
        <v>1617</v>
      </c>
      <c r="I172" s="20">
        <v>1634</v>
      </c>
      <c r="J172" s="20">
        <v>17</v>
      </c>
      <c r="K172" s="20">
        <v>360</v>
      </c>
      <c r="L172" s="20">
        <v>6120</v>
      </c>
      <c r="M172" s="20">
        <v>0</v>
      </c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101969</v>
      </c>
      <c r="V172" s="21">
        <f t="shared" si="15"/>
        <v>0</v>
      </c>
      <c r="W172" s="21">
        <f t="shared" si="13"/>
        <v>101969</v>
      </c>
      <c r="X172" s="20">
        <v>101969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9087</v>
      </c>
      <c r="D173" s="20">
        <v>9229</v>
      </c>
      <c r="E173" s="20">
        <v>142</v>
      </c>
      <c r="F173" s="20">
        <v>146</v>
      </c>
      <c r="G173" s="20">
        <v>20732</v>
      </c>
      <c r="H173" s="20">
        <v>1634</v>
      </c>
      <c r="I173" s="20">
        <v>1682</v>
      </c>
      <c r="J173" s="20">
        <v>48</v>
      </c>
      <c r="K173" s="20">
        <v>360</v>
      </c>
      <c r="L173" s="20">
        <v>17280</v>
      </c>
      <c r="M173" s="20">
        <v>0</v>
      </c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119407</v>
      </c>
      <c r="V173" s="21">
        <f t="shared" si="15"/>
        <v>0</v>
      </c>
      <c r="W173" s="21">
        <f t="shared" si="13"/>
        <v>119407</v>
      </c>
      <c r="X173" s="20">
        <v>119407</v>
      </c>
      <c r="Y173" s="21">
        <f t="shared" si="14"/>
        <v>0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9229</v>
      </c>
      <c r="D174" s="20">
        <v>9383</v>
      </c>
      <c r="E174" s="20">
        <v>154</v>
      </c>
      <c r="F174" s="20">
        <v>146</v>
      </c>
      <c r="G174" s="20">
        <v>22484</v>
      </c>
      <c r="H174" s="20">
        <v>1682</v>
      </c>
      <c r="I174" s="20">
        <v>1762</v>
      </c>
      <c r="J174" s="20">
        <v>80</v>
      </c>
      <c r="K174" s="20">
        <v>360</v>
      </c>
      <c r="L174" s="20">
        <v>28800</v>
      </c>
      <c r="M174" s="20">
        <v>0</v>
      </c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132679</v>
      </c>
      <c r="V174" s="21">
        <f t="shared" si="15"/>
        <v>0</v>
      </c>
      <c r="W174" s="21">
        <f t="shared" si="13"/>
        <v>132679</v>
      </c>
      <c r="X174" s="20">
        <v>133000</v>
      </c>
      <c r="Y174" s="21">
        <f t="shared" si="14"/>
        <v>-321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39">
        <v>9383</v>
      </c>
      <c r="D175" s="39">
        <v>9557</v>
      </c>
      <c r="E175" s="39">
        <v>174</v>
      </c>
      <c r="F175" s="39">
        <v>146</v>
      </c>
      <c r="G175" s="69">
        <v>25404</v>
      </c>
      <c r="H175" s="39">
        <v>1762</v>
      </c>
      <c r="I175" s="40">
        <v>1832</v>
      </c>
      <c r="J175" s="39">
        <v>70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39130</v>
      </c>
      <c r="M175" s="69">
        <v>3731</v>
      </c>
      <c r="N175" s="69">
        <v>7000</v>
      </c>
      <c r="O175" s="41"/>
      <c r="P175" s="41"/>
      <c r="Q175" s="39"/>
      <c r="R175" s="39"/>
      <c r="S175" s="69">
        <v>76410</v>
      </c>
      <c r="T175" s="39"/>
      <c r="U175" s="69">
        <f t="shared" si="17"/>
        <v>151675</v>
      </c>
      <c r="V175" s="41">
        <f t="shared" si="15"/>
        <v>-321</v>
      </c>
      <c r="W175" s="41">
        <f t="shared" si="13"/>
        <v>151354</v>
      </c>
      <c r="X175" s="42">
        <v>151354</v>
      </c>
      <c r="Y175" s="41">
        <f t="shared" si="14"/>
        <v>0</v>
      </c>
      <c r="AA175">
        <f t="shared" si="16"/>
        <v>0</v>
      </c>
    </row>
    <row r="176" spans="1:27" hidden="1" x14ac:dyDescent="0.25">
      <c r="A176" s="18"/>
      <c r="B176" s="43" t="s">
        <v>36</v>
      </c>
      <c r="C176" s="44">
        <v>9557</v>
      </c>
      <c r="D176" s="44">
        <v>9701</v>
      </c>
      <c r="E176" s="44">
        <v>144</v>
      </c>
      <c r="F176" s="44">
        <v>146</v>
      </c>
      <c r="G176" s="70">
        <v>21024</v>
      </c>
      <c r="H176" s="44">
        <v>1832</v>
      </c>
      <c r="I176" s="45">
        <v>1881</v>
      </c>
      <c r="J176" s="44">
        <v>49</v>
      </c>
      <c r="K176" s="44">
        <v>362</v>
      </c>
      <c r="L176" s="70">
        <v>17738</v>
      </c>
      <c r="M176" s="70">
        <v>3731</v>
      </c>
      <c r="N176" s="70">
        <v>7000</v>
      </c>
      <c r="O176" s="46"/>
      <c r="P176" s="46"/>
      <c r="Q176" s="44"/>
      <c r="R176" s="44"/>
      <c r="S176" s="70">
        <v>76410</v>
      </c>
      <c r="T176" s="44"/>
      <c r="U176" s="70">
        <f t="shared" si="17"/>
        <v>125903</v>
      </c>
      <c r="V176" s="46">
        <f t="shared" si="15"/>
        <v>0</v>
      </c>
      <c r="W176" s="46">
        <f t="shared" si="13"/>
        <v>125903</v>
      </c>
      <c r="X176" s="47">
        <v>125903</v>
      </c>
      <c r="Y176" s="46">
        <f t="shared" si="14"/>
        <v>0</v>
      </c>
      <c r="AA176">
        <f t="shared" si="16"/>
        <v>0</v>
      </c>
    </row>
    <row r="177" spans="1:27" hidden="1" x14ac:dyDescent="0.25">
      <c r="A177" s="18"/>
      <c r="B177" s="43" t="s">
        <v>37</v>
      </c>
      <c r="C177" s="44">
        <v>9701</v>
      </c>
      <c r="D177" s="44">
        <v>9858</v>
      </c>
      <c r="E177" s="44">
        <v>157</v>
      </c>
      <c r="F177" s="44">
        <v>146</v>
      </c>
      <c r="G177" s="70">
        <v>22922</v>
      </c>
      <c r="H177" s="44">
        <v>1881</v>
      </c>
      <c r="I177" s="45">
        <v>1922</v>
      </c>
      <c r="J177" s="44">
        <v>41</v>
      </c>
      <c r="K177" s="44">
        <f t="shared" ref="K177:K182" si="18">IF(J177&lt;=120,559,IF(AND(J177&gt;=121,J177&lt;=150),739,IF(AND(J177&gt;=151,J177&lt;=200),1279,IF(J177&gt;=201,2359,))))</f>
        <v>559</v>
      </c>
      <c r="L177" s="70">
        <f t="shared" ref="L177:L186" si="19">IF(K177=559,K177*J177,IF(K177=739,120*559+(J177-120)*739,IF(K177=1279,120*559+30*739+(J177-150)*1279,IF(K177=2359,120*559+30*739+50*1279+(J177-200)*2359,))))</f>
        <v>22919</v>
      </c>
      <c r="M177" s="70">
        <v>3731</v>
      </c>
      <c r="N177" s="70">
        <v>7000</v>
      </c>
      <c r="O177" s="46"/>
      <c r="P177" s="46"/>
      <c r="Q177" s="44"/>
      <c r="R177" s="44"/>
      <c r="S177" s="70">
        <v>76410</v>
      </c>
      <c r="T177" s="44"/>
      <c r="U177" s="70">
        <f t="shared" si="17"/>
        <v>132982</v>
      </c>
      <c r="V177" s="46">
        <f t="shared" si="15"/>
        <v>0</v>
      </c>
      <c r="W177" s="46">
        <f t="shared" si="13"/>
        <v>132982</v>
      </c>
      <c r="X177" s="47">
        <v>132982</v>
      </c>
      <c r="Y177" s="46">
        <f t="shared" si="14"/>
        <v>0</v>
      </c>
      <c r="AA177">
        <f t="shared" si="16"/>
        <v>0</v>
      </c>
    </row>
    <row r="178" spans="1:27" hidden="1" x14ac:dyDescent="0.25">
      <c r="A178" s="18"/>
      <c r="B178" s="43" t="s">
        <v>38</v>
      </c>
      <c r="C178" s="44">
        <v>9858</v>
      </c>
      <c r="D178" s="44">
        <v>9985</v>
      </c>
      <c r="E178" s="44">
        <v>127</v>
      </c>
      <c r="F178" s="44">
        <v>146</v>
      </c>
      <c r="G178" s="70">
        <v>18542</v>
      </c>
      <c r="H178" s="44">
        <v>1922</v>
      </c>
      <c r="I178" s="45">
        <v>1957</v>
      </c>
      <c r="J178" s="44">
        <v>35</v>
      </c>
      <c r="K178" s="44">
        <f t="shared" si="18"/>
        <v>559</v>
      </c>
      <c r="L178" s="70">
        <f t="shared" si="19"/>
        <v>19565</v>
      </c>
      <c r="M178" s="70">
        <v>3731</v>
      </c>
      <c r="N178" s="70">
        <v>7000</v>
      </c>
      <c r="O178" s="46"/>
      <c r="P178" s="46"/>
      <c r="Q178" s="44"/>
      <c r="R178" s="44"/>
      <c r="S178" s="70">
        <v>76410</v>
      </c>
      <c r="T178" s="44"/>
      <c r="U178" s="70">
        <f t="shared" si="17"/>
        <v>125248</v>
      </c>
      <c r="V178" s="46">
        <f t="shared" si="15"/>
        <v>0</v>
      </c>
      <c r="W178" s="46">
        <f t="shared" si="13"/>
        <v>125248</v>
      </c>
      <c r="X178" s="47">
        <v>125248</v>
      </c>
      <c r="Y178" s="46">
        <f t="shared" si="14"/>
        <v>0</v>
      </c>
      <c r="AA178">
        <f t="shared" si="16"/>
        <v>0</v>
      </c>
    </row>
    <row r="179" spans="1:27" hidden="1" x14ac:dyDescent="0.25">
      <c r="A179" s="18"/>
      <c r="B179" s="43" t="s">
        <v>39</v>
      </c>
      <c r="C179" s="44">
        <v>9985</v>
      </c>
      <c r="D179" s="44">
        <v>10084</v>
      </c>
      <c r="E179" s="44">
        <v>99</v>
      </c>
      <c r="F179" s="44">
        <v>146</v>
      </c>
      <c r="G179" s="70">
        <v>14454</v>
      </c>
      <c r="H179" s="44">
        <v>1957</v>
      </c>
      <c r="I179" s="45">
        <v>1972</v>
      </c>
      <c r="J179" s="44">
        <v>15</v>
      </c>
      <c r="K179" s="44">
        <f t="shared" si="18"/>
        <v>559</v>
      </c>
      <c r="L179" s="70">
        <f t="shared" si="19"/>
        <v>8385</v>
      </c>
      <c r="M179" s="70">
        <v>3731</v>
      </c>
      <c r="N179" s="70">
        <v>7000</v>
      </c>
      <c r="O179" s="46"/>
      <c r="P179" s="46"/>
      <c r="Q179" s="44"/>
      <c r="R179" s="44"/>
      <c r="S179" s="70">
        <v>76410</v>
      </c>
      <c r="T179" s="44"/>
      <c r="U179" s="70">
        <f t="shared" si="17"/>
        <v>109980</v>
      </c>
      <c r="V179" s="46">
        <f t="shared" si="15"/>
        <v>0</v>
      </c>
      <c r="W179" s="46">
        <f t="shared" si="13"/>
        <v>109980</v>
      </c>
      <c r="X179" s="47">
        <v>109980</v>
      </c>
      <c r="Y179" s="46">
        <f t="shared" si="14"/>
        <v>0</v>
      </c>
      <c r="AA179">
        <f t="shared" si="16"/>
        <v>0</v>
      </c>
    </row>
    <row r="180" spans="1:27" hidden="1" x14ac:dyDescent="0.25">
      <c r="A180" s="18"/>
      <c r="B180" s="43" t="s">
        <v>40</v>
      </c>
      <c r="C180" s="44">
        <v>10084</v>
      </c>
      <c r="D180" s="44">
        <v>10204</v>
      </c>
      <c r="E180" s="44">
        <v>120</v>
      </c>
      <c r="F180" s="44">
        <v>146</v>
      </c>
      <c r="G180" s="70">
        <v>17520</v>
      </c>
      <c r="H180" s="44">
        <v>1972</v>
      </c>
      <c r="I180" s="45">
        <v>1974</v>
      </c>
      <c r="J180" s="44">
        <v>2</v>
      </c>
      <c r="K180" s="44">
        <f t="shared" si="18"/>
        <v>559</v>
      </c>
      <c r="L180" s="70">
        <f t="shared" si="19"/>
        <v>1118</v>
      </c>
      <c r="M180" s="70">
        <v>3731</v>
      </c>
      <c r="N180" s="70">
        <v>7000</v>
      </c>
      <c r="O180" s="46"/>
      <c r="P180" s="46"/>
      <c r="Q180" s="44"/>
      <c r="R180" s="44"/>
      <c r="S180" s="70">
        <v>76410</v>
      </c>
      <c r="T180" s="44"/>
      <c r="U180" s="70">
        <f t="shared" si="17"/>
        <v>105779</v>
      </c>
      <c r="V180" s="46">
        <f t="shared" si="15"/>
        <v>0</v>
      </c>
      <c r="W180" s="46">
        <f t="shared" si="13"/>
        <v>105779</v>
      </c>
      <c r="X180" s="47">
        <v>102048</v>
      </c>
      <c r="Y180" s="46">
        <f t="shared" si="14"/>
        <v>3731</v>
      </c>
      <c r="AA180">
        <f t="shared" si="16"/>
        <v>0</v>
      </c>
    </row>
    <row r="181" spans="1:27" hidden="1" x14ac:dyDescent="0.25">
      <c r="A181" s="18"/>
      <c r="B181" s="43" t="s">
        <v>41</v>
      </c>
      <c r="C181" s="44">
        <v>10204</v>
      </c>
      <c r="D181" s="44">
        <v>10312</v>
      </c>
      <c r="E181" s="44">
        <v>108</v>
      </c>
      <c r="F181" s="44">
        <v>146</v>
      </c>
      <c r="G181" s="70">
        <v>15768</v>
      </c>
      <c r="H181" s="44">
        <v>1974</v>
      </c>
      <c r="I181" s="45">
        <v>1976</v>
      </c>
      <c r="J181" s="44">
        <v>2</v>
      </c>
      <c r="K181" s="44">
        <f t="shared" si="18"/>
        <v>559</v>
      </c>
      <c r="L181" s="70">
        <f t="shared" si="19"/>
        <v>1118</v>
      </c>
      <c r="M181" s="70">
        <v>3731</v>
      </c>
      <c r="N181" s="70">
        <v>7000</v>
      </c>
      <c r="O181" s="46"/>
      <c r="P181" s="46"/>
      <c r="Q181" s="44"/>
      <c r="R181" s="44"/>
      <c r="S181" s="70">
        <v>76410</v>
      </c>
      <c r="T181" s="44"/>
      <c r="U181" s="70">
        <f t="shared" si="17"/>
        <v>104027</v>
      </c>
      <c r="V181" s="46">
        <f t="shared" si="15"/>
        <v>3731</v>
      </c>
      <c r="W181" s="46">
        <f t="shared" si="13"/>
        <v>107758</v>
      </c>
      <c r="X181" s="47">
        <v>107758</v>
      </c>
      <c r="Y181" s="46">
        <f t="shared" si="14"/>
        <v>0</v>
      </c>
      <c r="AA181">
        <f t="shared" si="16"/>
        <v>0</v>
      </c>
    </row>
    <row r="182" spans="1:27" hidden="1" x14ac:dyDescent="0.25">
      <c r="A182" s="18"/>
      <c r="B182" s="43" t="s">
        <v>42</v>
      </c>
      <c r="C182" s="44">
        <v>10312</v>
      </c>
      <c r="D182" s="44">
        <v>10393</v>
      </c>
      <c r="E182" s="44">
        <f>D182-C182</f>
        <v>81</v>
      </c>
      <c r="F182" s="44">
        <v>146</v>
      </c>
      <c r="G182" s="70">
        <f>F182*E182</f>
        <v>11826</v>
      </c>
      <c r="H182" s="44">
        <v>1976</v>
      </c>
      <c r="I182" s="45">
        <v>1977</v>
      </c>
      <c r="J182" s="44">
        <f>I182-H182</f>
        <v>1</v>
      </c>
      <c r="K182" s="44">
        <f t="shared" si="18"/>
        <v>559</v>
      </c>
      <c r="L182" s="70">
        <f t="shared" si="19"/>
        <v>559</v>
      </c>
      <c r="M182" s="70">
        <v>3731</v>
      </c>
      <c r="N182" s="70">
        <v>7981</v>
      </c>
      <c r="O182" s="46"/>
      <c r="P182" s="46"/>
      <c r="Q182" s="44"/>
      <c r="R182" s="44"/>
      <c r="S182" s="70">
        <v>76410</v>
      </c>
      <c r="T182" s="44"/>
      <c r="U182" s="70">
        <f t="shared" si="17"/>
        <v>100507</v>
      </c>
      <c r="V182" s="46">
        <f t="shared" si="15"/>
        <v>0</v>
      </c>
      <c r="W182" s="46">
        <f t="shared" si="13"/>
        <v>100507</v>
      </c>
      <c r="X182" s="47">
        <v>100507</v>
      </c>
      <c r="Y182" s="46">
        <f t="shared" si="14"/>
        <v>0</v>
      </c>
      <c r="AA182">
        <f t="shared" si="16"/>
        <v>0</v>
      </c>
    </row>
    <row r="183" spans="1:27" hidden="1" x14ac:dyDescent="0.25">
      <c r="A183" s="18"/>
      <c r="B183" s="43" t="s">
        <v>43</v>
      </c>
      <c r="C183" s="44">
        <f>D182</f>
        <v>10393</v>
      </c>
      <c r="D183" s="44">
        <v>10488</v>
      </c>
      <c r="E183" s="44">
        <f t="shared" ref="E183:E186" si="20">D183-C183</f>
        <v>95</v>
      </c>
      <c r="F183" s="44">
        <v>146</v>
      </c>
      <c r="G183" s="70">
        <f t="shared" ref="G183:G186" si="21">F183*E183</f>
        <v>13870</v>
      </c>
      <c r="H183" s="44">
        <f>I182</f>
        <v>1977</v>
      </c>
      <c r="I183" s="44">
        <v>1983</v>
      </c>
      <c r="J183" s="44">
        <f t="shared" ref="J183:J186" si="22">I183-H183</f>
        <v>6</v>
      </c>
      <c r="K183" s="44">
        <v>559</v>
      </c>
      <c r="L183" s="70">
        <f t="shared" si="19"/>
        <v>3354</v>
      </c>
      <c r="M183" s="70">
        <v>3731</v>
      </c>
      <c r="N183" s="70">
        <v>7997</v>
      </c>
      <c r="O183" s="46"/>
      <c r="P183" s="46"/>
      <c r="Q183" s="44"/>
      <c r="R183" s="44"/>
      <c r="S183" s="70">
        <v>76410</v>
      </c>
      <c r="T183" s="44"/>
      <c r="U183" s="70">
        <f t="shared" si="17"/>
        <v>105362</v>
      </c>
      <c r="V183" s="46">
        <f t="shared" si="15"/>
        <v>0</v>
      </c>
      <c r="W183" s="46">
        <f t="shared" si="13"/>
        <v>105362</v>
      </c>
      <c r="X183" s="44"/>
      <c r="Y183" s="46">
        <f t="shared" si="14"/>
        <v>105362</v>
      </c>
    </row>
    <row r="184" spans="1:27" hidden="1" x14ac:dyDescent="0.25">
      <c r="A184" s="18"/>
      <c r="B184" s="43" t="s">
        <v>44</v>
      </c>
      <c r="C184" s="44">
        <f t="shared" ref="C184:C186" si="23">D183</f>
        <v>10488</v>
      </c>
      <c r="D184" s="44">
        <v>10583</v>
      </c>
      <c r="E184" s="44">
        <f t="shared" si="20"/>
        <v>95</v>
      </c>
      <c r="F184" s="44">
        <v>146</v>
      </c>
      <c r="G184" s="70">
        <f t="shared" si="21"/>
        <v>13870</v>
      </c>
      <c r="H184" s="44">
        <f t="shared" ref="H184:H186" si="24">I183</f>
        <v>1983</v>
      </c>
      <c r="I184" s="44">
        <v>1993</v>
      </c>
      <c r="J184" s="44">
        <f t="shared" si="22"/>
        <v>10</v>
      </c>
      <c r="K184" s="44">
        <v>559</v>
      </c>
      <c r="L184" s="70">
        <f t="shared" si="19"/>
        <v>5590</v>
      </c>
      <c r="M184" s="70">
        <v>3731</v>
      </c>
      <c r="N184" s="70">
        <v>7990</v>
      </c>
      <c r="O184" s="46"/>
      <c r="P184" s="46"/>
      <c r="Q184" s="44"/>
      <c r="R184" s="44"/>
      <c r="S184" s="70">
        <v>76410</v>
      </c>
      <c r="T184" s="44"/>
      <c r="U184" s="70">
        <f t="shared" si="17"/>
        <v>107591</v>
      </c>
      <c r="V184" s="46">
        <f t="shared" si="15"/>
        <v>105362</v>
      </c>
      <c r="W184" s="46">
        <f t="shared" si="13"/>
        <v>212953</v>
      </c>
      <c r="X184" s="73">
        <v>212953</v>
      </c>
      <c r="Y184" s="46">
        <f t="shared" si="14"/>
        <v>0</v>
      </c>
    </row>
    <row r="185" spans="1:27" hidden="1" x14ac:dyDescent="0.25">
      <c r="A185" s="18"/>
      <c r="B185" s="43" t="s">
        <v>45</v>
      </c>
      <c r="C185" s="44">
        <f t="shared" si="23"/>
        <v>10583</v>
      </c>
      <c r="D185" s="44">
        <v>10689</v>
      </c>
      <c r="E185" s="44">
        <f>D185-C185</f>
        <v>106</v>
      </c>
      <c r="F185" s="44">
        <v>146</v>
      </c>
      <c r="G185" s="70">
        <f t="shared" si="21"/>
        <v>15476</v>
      </c>
      <c r="H185" s="44">
        <f t="shared" si="24"/>
        <v>1993</v>
      </c>
      <c r="I185" s="44">
        <v>2016</v>
      </c>
      <c r="J185" s="44">
        <f t="shared" si="22"/>
        <v>23</v>
      </c>
      <c r="K185" s="44">
        <v>559</v>
      </c>
      <c r="L185" s="70">
        <f t="shared" si="19"/>
        <v>12857</v>
      </c>
      <c r="M185" s="70">
        <v>3731</v>
      </c>
      <c r="N185" s="70">
        <v>8019</v>
      </c>
      <c r="O185" s="46"/>
      <c r="P185" s="46"/>
      <c r="Q185" s="44"/>
      <c r="R185" s="44"/>
      <c r="S185" s="70">
        <v>76410</v>
      </c>
      <c r="T185" s="44"/>
      <c r="U185" s="70">
        <f t="shared" si="17"/>
        <v>116493</v>
      </c>
      <c r="V185" s="46">
        <f t="shared" si="15"/>
        <v>0</v>
      </c>
      <c r="W185" s="46">
        <f t="shared" si="13"/>
        <v>116493</v>
      </c>
      <c r="X185" s="73">
        <v>130000</v>
      </c>
      <c r="Y185" s="46">
        <f t="shared" si="14"/>
        <v>-13507</v>
      </c>
    </row>
    <row r="186" spans="1:27" ht="15.75" hidden="1" thickBot="1" x14ac:dyDescent="0.3">
      <c r="A186" s="18"/>
      <c r="B186" s="83" t="s">
        <v>46</v>
      </c>
      <c r="C186" s="84">
        <f t="shared" si="23"/>
        <v>10689</v>
      </c>
      <c r="D186" s="84">
        <v>10826</v>
      </c>
      <c r="E186" s="84">
        <f t="shared" si="20"/>
        <v>137</v>
      </c>
      <c r="F186" s="84">
        <v>146</v>
      </c>
      <c r="G186" s="35">
        <f t="shared" si="21"/>
        <v>20002</v>
      </c>
      <c r="H186" s="84">
        <f t="shared" si="24"/>
        <v>2016</v>
      </c>
      <c r="I186" s="84">
        <v>2038</v>
      </c>
      <c r="J186" s="84">
        <f t="shared" si="22"/>
        <v>22</v>
      </c>
      <c r="K186" s="84">
        <f t="shared" ref="K186:K198" si="25">IF(J186&lt;=120,559,IF(AND(J186&gt;=121,J186&lt;=150),739,IF(AND(J186&gt;=151,J186&lt;=200),1279,IF(J186&gt;=201,2359,))))</f>
        <v>559</v>
      </c>
      <c r="L186" s="35">
        <f t="shared" si="19"/>
        <v>12298</v>
      </c>
      <c r="M186" s="35">
        <v>3731</v>
      </c>
      <c r="N186" s="35">
        <v>8039</v>
      </c>
      <c r="O186" s="46"/>
      <c r="P186" s="46"/>
      <c r="Q186" s="84"/>
      <c r="R186" s="84"/>
      <c r="S186" s="35">
        <v>76410</v>
      </c>
      <c r="T186" s="84"/>
      <c r="U186" s="35">
        <f t="shared" si="17"/>
        <v>120480</v>
      </c>
      <c r="V186" s="36">
        <f t="shared" si="15"/>
        <v>-13507</v>
      </c>
      <c r="W186" s="36">
        <f t="shared" si="13"/>
        <v>106973</v>
      </c>
      <c r="X186" s="85">
        <v>130000</v>
      </c>
      <c r="Y186" s="36">
        <f t="shared" si="14"/>
        <v>-23027</v>
      </c>
    </row>
    <row r="187" spans="1:27" hidden="1" x14ac:dyDescent="0.25">
      <c r="A187">
        <v>2018</v>
      </c>
      <c r="B187" s="38" t="s">
        <v>35</v>
      </c>
      <c r="C187" s="39">
        <f t="shared" ref="C187:C198" si="26">D186</f>
        <v>10826</v>
      </c>
      <c r="D187" s="39">
        <v>10988</v>
      </c>
      <c r="E187" s="39">
        <f t="shared" ref="E187:E198" si="27">D187-C187</f>
        <v>162</v>
      </c>
      <c r="F187" s="39">
        <v>146</v>
      </c>
      <c r="G187" s="69">
        <f t="shared" ref="G187:G198" si="28">F187*E187</f>
        <v>23652</v>
      </c>
      <c r="H187" s="39">
        <f t="shared" ref="H187:H198" si="29">I186</f>
        <v>2038</v>
      </c>
      <c r="I187" s="39">
        <v>2066</v>
      </c>
      <c r="J187" s="39">
        <f t="shared" ref="J187:J198" si="30">I187-H187</f>
        <v>28</v>
      </c>
      <c r="K187" s="39">
        <f t="shared" si="25"/>
        <v>559</v>
      </c>
      <c r="L187" s="69">
        <f t="shared" ref="L187:L198" si="31">IF(K187=559,K187*J187,IF(K187=739,120*559+(J187-120)*739,IF(K187=1279,120*559+30*739+(J187-150)*1279,IF(K187=2359,120*559+30*739+50*1279+(J187-200)*2359,))))</f>
        <v>15652</v>
      </c>
      <c r="M187" s="69">
        <v>3731</v>
      </c>
      <c r="N187" s="69">
        <v>8047</v>
      </c>
      <c r="O187" s="41"/>
      <c r="P187" s="41"/>
      <c r="Q187" s="39"/>
      <c r="R187" s="39"/>
      <c r="S187" s="69">
        <v>78144</v>
      </c>
      <c r="T187" s="39"/>
      <c r="U187" s="69">
        <f t="shared" si="17"/>
        <v>129226</v>
      </c>
      <c r="V187" s="41">
        <f t="shared" ref="V187:V198" si="32">Y186</f>
        <v>-23027</v>
      </c>
      <c r="W187" s="41">
        <f t="shared" ref="W187:W198" si="33">U187+V187</f>
        <v>106199</v>
      </c>
      <c r="X187" s="74">
        <v>130000</v>
      </c>
      <c r="Y187" s="41">
        <f t="shared" ref="Y187:Y198" si="34">W187-X187</f>
        <v>-23801</v>
      </c>
    </row>
    <row r="188" spans="1:27" hidden="1" x14ac:dyDescent="0.25">
      <c r="B188" s="43" t="s">
        <v>36</v>
      </c>
      <c r="C188" s="44">
        <f t="shared" si="26"/>
        <v>10988</v>
      </c>
      <c r="D188" s="44">
        <v>11089</v>
      </c>
      <c r="E188" s="44">
        <f t="shared" si="27"/>
        <v>101</v>
      </c>
      <c r="F188" s="44">
        <v>146</v>
      </c>
      <c r="G188" s="70">
        <f>F188*E188</f>
        <v>14746</v>
      </c>
      <c r="H188" s="44">
        <f t="shared" si="29"/>
        <v>2066</v>
      </c>
      <c r="I188" s="44">
        <v>2083</v>
      </c>
      <c r="J188" s="44">
        <f t="shared" si="30"/>
        <v>17</v>
      </c>
      <c r="K188" s="44">
        <f t="shared" si="25"/>
        <v>559</v>
      </c>
      <c r="L188" s="70">
        <f t="shared" si="31"/>
        <v>9503</v>
      </c>
      <c r="M188" s="70">
        <v>3731</v>
      </c>
      <c r="N188" s="70">
        <v>8077</v>
      </c>
      <c r="O188" s="46"/>
      <c r="P188" s="46"/>
      <c r="Q188" s="44"/>
      <c r="R188" s="44"/>
      <c r="S188" s="70">
        <v>78144</v>
      </c>
      <c r="T188" s="44"/>
      <c r="U188" s="70">
        <f t="shared" si="17"/>
        <v>114201</v>
      </c>
      <c r="V188" s="46">
        <f t="shared" si="32"/>
        <v>-23801</v>
      </c>
      <c r="W188" s="46">
        <f t="shared" si="33"/>
        <v>90400</v>
      </c>
      <c r="X188" s="73">
        <v>130000</v>
      </c>
      <c r="Y188" s="46">
        <f t="shared" si="34"/>
        <v>-39600</v>
      </c>
    </row>
    <row r="189" spans="1:27" hidden="1" x14ac:dyDescent="0.25">
      <c r="B189" s="43" t="s">
        <v>37</v>
      </c>
      <c r="C189" s="44">
        <f t="shared" si="26"/>
        <v>11089</v>
      </c>
      <c r="D189" s="44">
        <v>11205</v>
      </c>
      <c r="E189" s="44">
        <f t="shared" si="27"/>
        <v>116</v>
      </c>
      <c r="F189" s="44">
        <v>146</v>
      </c>
      <c r="G189" s="70">
        <f t="shared" si="28"/>
        <v>16936</v>
      </c>
      <c r="H189" s="44">
        <f t="shared" si="29"/>
        <v>2083</v>
      </c>
      <c r="I189" s="44">
        <v>2106</v>
      </c>
      <c r="J189" s="44">
        <f t="shared" si="30"/>
        <v>23</v>
      </c>
      <c r="K189" s="44">
        <f t="shared" si="25"/>
        <v>559</v>
      </c>
      <c r="L189" s="70">
        <f t="shared" si="31"/>
        <v>12857</v>
      </c>
      <c r="M189" s="70">
        <v>3731</v>
      </c>
      <c r="N189" s="70">
        <v>8090</v>
      </c>
      <c r="O189" s="46"/>
      <c r="P189" s="46"/>
      <c r="Q189" s="44"/>
      <c r="R189" s="44"/>
      <c r="S189" s="70">
        <v>78144</v>
      </c>
      <c r="T189" s="44"/>
      <c r="U189" s="70">
        <f t="shared" si="17"/>
        <v>119758</v>
      </c>
      <c r="V189" s="46">
        <f t="shared" si="32"/>
        <v>-39600</v>
      </c>
      <c r="W189" s="46">
        <f t="shared" si="33"/>
        <v>80158</v>
      </c>
      <c r="X189" s="73">
        <v>130000</v>
      </c>
      <c r="Y189" s="46">
        <f t="shared" si="34"/>
        <v>-49842</v>
      </c>
    </row>
    <row r="190" spans="1:27" hidden="1" x14ac:dyDescent="0.25">
      <c r="B190" s="43" t="s">
        <v>38</v>
      </c>
      <c r="C190" s="44">
        <f t="shared" si="26"/>
        <v>11205</v>
      </c>
      <c r="D190" s="44">
        <v>11317</v>
      </c>
      <c r="E190" s="44">
        <f t="shared" si="27"/>
        <v>112</v>
      </c>
      <c r="F190" s="44">
        <v>146</v>
      </c>
      <c r="G190" s="70">
        <f t="shared" si="28"/>
        <v>16352</v>
      </c>
      <c r="H190" s="44">
        <f t="shared" si="29"/>
        <v>2106</v>
      </c>
      <c r="I190" s="44">
        <v>2132</v>
      </c>
      <c r="J190" s="44">
        <f t="shared" si="30"/>
        <v>26</v>
      </c>
      <c r="K190" s="44">
        <f t="shared" si="25"/>
        <v>559</v>
      </c>
      <c r="L190" s="70">
        <f t="shared" si="31"/>
        <v>14534</v>
      </c>
      <c r="M190" s="70">
        <v>3731</v>
      </c>
      <c r="N190" s="70">
        <v>8101</v>
      </c>
      <c r="O190" s="46"/>
      <c r="P190" s="46"/>
      <c r="Q190" s="44"/>
      <c r="R190" s="44"/>
      <c r="S190" s="70">
        <v>78144</v>
      </c>
      <c r="T190" s="44"/>
      <c r="U190" s="70">
        <f t="shared" si="17"/>
        <v>120862</v>
      </c>
      <c r="V190" s="46">
        <f t="shared" si="32"/>
        <v>-49842</v>
      </c>
      <c r="W190" s="46">
        <f t="shared" si="33"/>
        <v>71020</v>
      </c>
      <c r="X190" s="73">
        <v>120000</v>
      </c>
      <c r="Y190" s="46">
        <f t="shared" si="34"/>
        <v>-48980</v>
      </c>
    </row>
    <row r="191" spans="1:27" hidden="1" x14ac:dyDescent="0.25">
      <c r="B191" s="43" t="s">
        <v>39</v>
      </c>
      <c r="C191" s="44">
        <f t="shared" si="26"/>
        <v>11317</v>
      </c>
      <c r="D191" s="44">
        <v>11436</v>
      </c>
      <c r="E191" s="44">
        <f t="shared" si="27"/>
        <v>119</v>
      </c>
      <c r="F191" s="44">
        <v>146</v>
      </c>
      <c r="G191" s="70">
        <f t="shared" si="28"/>
        <v>17374</v>
      </c>
      <c r="H191" s="44">
        <f t="shared" si="29"/>
        <v>2132</v>
      </c>
      <c r="I191" s="44">
        <v>2160</v>
      </c>
      <c r="J191" s="44">
        <f t="shared" si="30"/>
        <v>28</v>
      </c>
      <c r="K191" s="44">
        <f t="shared" si="25"/>
        <v>559</v>
      </c>
      <c r="L191" s="70">
        <f t="shared" si="31"/>
        <v>15652</v>
      </c>
      <c r="M191" s="70">
        <v>3731</v>
      </c>
      <c r="N191" s="70">
        <v>8123</v>
      </c>
      <c r="O191" s="46"/>
      <c r="P191" s="46"/>
      <c r="Q191" s="44"/>
      <c r="R191" s="44"/>
      <c r="S191" s="70">
        <v>78144</v>
      </c>
      <c r="T191" s="44"/>
      <c r="U191" s="70">
        <f t="shared" si="17"/>
        <v>123024</v>
      </c>
      <c r="V191" s="46">
        <f t="shared" si="32"/>
        <v>-48980</v>
      </c>
      <c r="W191" s="46">
        <f t="shared" si="33"/>
        <v>74044</v>
      </c>
      <c r="X191" s="73">
        <v>120000</v>
      </c>
      <c r="Y191" s="46">
        <f t="shared" si="34"/>
        <v>-45956</v>
      </c>
    </row>
    <row r="192" spans="1:27" hidden="1" x14ac:dyDescent="0.25">
      <c r="B192" s="43" t="s">
        <v>40</v>
      </c>
      <c r="C192" s="44">
        <f t="shared" si="26"/>
        <v>11436</v>
      </c>
      <c r="D192" s="44">
        <v>11486</v>
      </c>
      <c r="E192" s="44">
        <f t="shared" si="27"/>
        <v>50</v>
      </c>
      <c r="F192" s="44">
        <v>146</v>
      </c>
      <c r="G192" s="70">
        <f t="shared" si="28"/>
        <v>7300</v>
      </c>
      <c r="H192" s="44">
        <f t="shared" si="29"/>
        <v>2160</v>
      </c>
      <c r="I192" s="44">
        <v>2168</v>
      </c>
      <c r="J192" s="44">
        <f t="shared" si="30"/>
        <v>8</v>
      </c>
      <c r="K192" s="44">
        <f t="shared" si="25"/>
        <v>559</v>
      </c>
      <c r="L192" s="70">
        <f t="shared" si="31"/>
        <v>4472</v>
      </c>
      <c r="M192" s="70">
        <v>3731</v>
      </c>
      <c r="N192" s="70">
        <v>8148</v>
      </c>
      <c r="O192" s="46"/>
      <c r="P192" s="46"/>
      <c r="Q192" s="44"/>
      <c r="R192" s="44"/>
      <c r="S192" s="70">
        <v>78144</v>
      </c>
      <c r="T192" s="44"/>
      <c r="U192" s="70">
        <f t="shared" si="17"/>
        <v>101795</v>
      </c>
      <c r="V192" s="46">
        <f t="shared" si="32"/>
        <v>-45956</v>
      </c>
      <c r="W192" s="46">
        <f t="shared" si="33"/>
        <v>55839</v>
      </c>
      <c r="X192" s="73">
        <v>120000</v>
      </c>
      <c r="Y192" s="46">
        <f t="shared" si="34"/>
        <v>-64161</v>
      </c>
      <c r="Z192" s="125"/>
    </row>
    <row r="193" spans="1:26" hidden="1" x14ac:dyDescent="0.25">
      <c r="B193" s="43" t="s">
        <v>41</v>
      </c>
      <c r="C193" s="44">
        <f t="shared" si="26"/>
        <v>11486</v>
      </c>
      <c r="D193" s="44">
        <v>11584</v>
      </c>
      <c r="E193" s="44">
        <f t="shared" si="27"/>
        <v>98</v>
      </c>
      <c r="F193" s="44">
        <v>146</v>
      </c>
      <c r="G193" s="70">
        <f t="shared" si="28"/>
        <v>14308</v>
      </c>
      <c r="H193" s="44">
        <f t="shared" si="29"/>
        <v>2168</v>
      </c>
      <c r="I193" s="44">
        <v>2171</v>
      </c>
      <c r="J193" s="44">
        <f t="shared" si="30"/>
        <v>3</v>
      </c>
      <c r="K193" s="44">
        <f t="shared" si="25"/>
        <v>559</v>
      </c>
      <c r="L193" s="70">
        <f t="shared" si="31"/>
        <v>1677</v>
      </c>
      <c r="M193" s="70">
        <v>3731</v>
      </c>
      <c r="N193" s="70">
        <v>8161</v>
      </c>
      <c r="O193" s="46"/>
      <c r="P193" s="46"/>
      <c r="Q193" s="44"/>
      <c r="R193" s="44"/>
      <c r="S193" s="70">
        <v>78144</v>
      </c>
      <c r="T193" s="44"/>
      <c r="U193" s="70">
        <f t="shared" ref="U193:U222" si="35">G193+L193+M193+R193+S193+N193+Q193+T193</f>
        <v>106021</v>
      </c>
      <c r="V193" s="46">
        <f t="shared" si="32"/>
        <v>-64161</v>
      </c>
      <c r="W193" s="46">
        <f t="shared" si="33"/>
        <v>41860</v>
      </c>
      <c r="X193" s="73">
        <v>120000</v>
      </c>
      <c r="Y193" s="46">
        <f t="shared" si="34"/>
        <v>-78140</v>
      </c>
    </row>
    <row r="194" spans="1:26" hidden="1" x14ac:dyDescent="0.25">
      <c r="B194" s="43" t="s">
        <v>42</v>
      </c>
      <c r="C194" s="44">
        <f t="shared" si="26"/>
        <v>11584</v>
      </c>
      <c r="D194" s="44">
        <v>11667</v>
      </c>
      <c r="E194" s="44">
        <f t="shared" si="27"/>
        <v>83</v>
      </c>
      <c r="F194" s="44">
        <v>146</v>
      </c>
      <c r="G194" s="70">
        <f t="shared" si="28"/>
        <v>12118</v>
      </c>
      <c r="H194" s="44">
        <f t="shared" si="29"/>
        <v>2171</v>
      </c>
      <c r="I194" s="44">
        <v>2173</v>
      </c>
      <c r="J194" s="44">
        <f t="shared" si="30"/>
        <v>2</v>
      </c>
      <c r="K194" s="44">
        <f t="shared" si="25"/>
        <v>559</v>
      </c>
      <c r="L194" s="70">
        <f t="shared" si="31"/>
        <v>1118</v>
      </c>
      <c r="M194" s="70">
        <v>3731</v>
      </c>
      <c r="N194" s="70">
        <v>8186</v>
      </c>
      <c r="O194" s="46"/>
      <c r="P194" s="46"/>
      <c r="Q194" s="44"/>
      <c r="R194" s="44"/>
      <c r="S194" s="70">
        <v>78144</v>
      </c>
      <c r="T194" s="44"/>
      <c r="U194" s="70">
        <f t="shared" si="35"/>
        <v>103297</v>
      </c>
      <c r="V194" s="46">
        <f t="shared" si="32"/>
        <v>-78140</v>
      </c>
      <c r="W194" s="46">
        <f t="shared" si="33"/>
        <v>25157</v>
      </c>
      <c r="X194" s="73">
        <v>120000</v>
      </c>
      <c r="Y194" s="46">
        <f t="shared" si="34"/>
        <v>-94843</v>
      </c>
    </row>
    <row r="195" spans="1:26" hidden="1" x14ac:dyDescent="0.25">
      <c r="B195" s="43" t="s">
        <v>43</v>
      </c>
      <c r="C195" s="44">
        <f t="shared" si="26"/>
        <v>11667</v>
      </c>
      <c r="D195" s="44">
        <v>11735</v>
      </c>
      <c r="E195" s="44">
        <f t="shared" si="27"/>
        <v>68</v>
      </c>
      <c r="F195" s="44">
        <v>146</v>
      </c>
      <c r="G195" s="70">
        <f t="shared" si="28"/>
        <v>9928</v>
      </c>
      <c r="H195" s="44">
        <f t="shared" si="29"/>
        <v>2173</v>
      </c>
      <c r="I195" s="44">
        <v>2175</v>
      </c>
      <c r="J195" s="44">
        <f t="shared" si="30"/>
        <v>2</v>
      </c>
      <c r="K195" s="44">
        <f t="shared" si="25"/>
        <v>559</v>
      </c>
      <c r="L195" s="70">
        <f t="shared" si="31"/>
        <v>1118</v>
      </c>
      <c r="M195" s="70">
        <v>3731</v>
      </c>
      <c r="N195" s="70">
        <v>8207</v>
      </c>
      <c r="O195" s="46"/>
      <c r="P195" s="46"/>
      <c r="Q195" s="44"/>
      <c r="R195" s="44"/>
      <c r="S195" s="70">
        <v>78144</v>
      </c>
      <c r="T195" s="44"/>
      <c r="U195" s="70">
        <f t="shared" si="35"/>
        <v>101128</v>
      </c>
      <c r="V195" s="46">
        <f t="shared" si="32"/>
        <v>-94843</v>
      </c>
      <c r="W195" s="46">
        <f t="shared" si="33"/>
        <v>6285</v>
      </c>
      <c r="X195" s="73">
        <v>120000</v>
      </c>
      <c r="Y195" s="46">
        <f t="shared" si="34"/>
        <v>-113715</v>
      </c>
    </row>
    <row r="196" spans="1:26" hidden="1" x14ac:dyDescent="0.25">
      <c r="B196" s="43" t="s">
        <v>44</v>
      </c>
      <c r="C196" s="44">
        <f t="shared" si="26"/>
        <v>11735</v>
      </c>
      <c r="D196" s="44">
        <v>11866</v>
      </c>
      <c r="E196" s="44">
        <f t="shared" si="27"/>
        <v>131</v>
      </c>
      <c r="F196" s="44">
        <v>146</v>
      </c>
      <c r="G196" s="70">
        <f t="shared" si="28"/>
        <v>19126</v>
      </c>
      <c r="H196" s="44">
        <f t="shared" si="29"/>
        <v>2175</v>
      </c>
      <c r="I196" s="44">
        <v>2184</v>
      </c>
      <c r="J196" s="44">
        <f t="shared" si="30"/>
        <v>9</v>
      </c>
      <c r="K196" s="44">
        <f t="shared" si="25"/>
        <v>559</v>
      </c>
      <c r="L196" s="70">
        <f t="shared" si="31"/>
        <v>5031</v>
      </c>
      <c r="M196" s="70">
        <v>3731</v>
      </c>
      <c r="N196" s="70">
        <v>8230</v>
      </c>
      <c r="O196" s="46"/>
      <c r="P196" s="46"/>
      <c r="Q196" s="44"/>
      <c r="R196" s="44"/>
      <c r="S196" s="70">
        <v>78144</v>
      </c>
      <c r="T196" s="44"/>
      <c r="U196" s="70">
        <f t="shared" si="35"/>
        <v>114262</v>
      </c>
      <c r="V196" s="46">
        <f t="shared" si="32"/>
        <v>-113715</v>
      </c>
      <c r="W196" s="46">
        <f t="shared" si="33"/>
        <v>547</v>
      </c>
      <c r="X196" s="73">
        <v>120000</v>
      </c>
      <c r="Y196" s="46">
        <f t="shared" si="34"/>
        <v>-119453</v>
      </c>
    </row>
    <row r="197" spans="1:26" hidden="1" x14ac:dyDescent="0.25">
      <c r="B197" s="43" t="s">
        <v>45</v>
      </c>
      <c r="C197" s="44">
        <f t="shared" si="26"/>
        <v>11866</v>
      </c>
      <c r="D197" s="44">
        <v>12039</v>
      </c>
      <c r="E197" s="44">
        <f t="shared" si="27"/>
        <v>173</v>
      </c>
      <c r="F197" s="44">
        <v>146</v>
      </c>
      <c r="G197" s="70">
        <f t="shared" si="28"/>
        <v>25258</v>
      </c>
      <c r="H197" s="44">
        <f t="shared" si="29"/>
        <v>2184</v>
      </c>
      <c r="I197" s="44">
        <v>2196</v>
      </c>
      <c r="J197" s="44">
        <f t="shared" si="30"/>
        <v>12</v>
      </c>
      <c r="K197" s="44">
        <f t="shared" si="25"/>
        <v>559</v>
      </c>
      <c r="L197" s="70">
        <f t="shared" si="31"/>
        <v>6708</v>
      </c>
      <c r="M197" s="70">
        <v>3731</v>
      </c>
      <c r="N197" s="70">
        <v>8260</v>
      </c>
      <c r="O197" s="46"/>
      <c r="P197" s="46"/>
      <c r="Q197" s="73">
        <v>19040</v>
      </c>
      <c r="R197" s="44"/>
      <c r="S197" s="70">
        <v>78144</v>
      </c>
      <c r="T197" s="44"/>
      <c r="U197" s="70">
        <f t="shared" si="35"/>
        <v>141141</v>
      </c>
      <c r="V197" s="46">
        <f t="shared" si="32"/>
        <v>-119453</v>
      </c>
      <c r="W197" s="46">
        <f t="shared" si="33"/>
        <v>21688</v>
      </c>
      <c r="X197" s="73">
        <v>120000</v>
      </c>
      <c r="Y197" s="46">
        <f t="shared" si="34"/>
        <v>-98312</v>
      </c>
    </row>
    <row r="198" spans="1:26" ht="15.75" hidden="1" thickBot="1" x14ac:dyDescent="0.3">
      <c r="B198" s="43" t="s">
        <v>46</v>
      </c>
      <c r="C198" s="44">
        <f t="shared" si="26"/>
        <v>12039</v>
      </c>
      <c r="D198" s="44">
        <v>12187</v>
      </c>
      <c r="E198" s="44">
        <f t="shared" si="27"/>
        <v>148</v>
      </c>
      <c r="F198" s="44">
        <v>146</v>
      </c>
      <c r="G198" s="70">
        <f t="shared" si="28"/>
        <v>21608</v>
      </c>
      <c r="H198" s="44">
        <f t="shared" si="29"/>
        <v>2196</v>
      </c>
      <c r="I198" s="44">
        <v>2211</v>
      </c>
      <c r="J198" s="44">
        <f t="shared" si="30"/>
        <v>15</v>
      </c>
      <c r="K198" s="44">
        <f t="shared" si="25"/>
        <v>559</v>
      </c>
      <c r="L198" s="70">
        <f t="shared" si="31"/>
        <v>8385</v>
      </c>
      <c r="M198" s="70">
        <v>3731</v>
      </c>
      <c r="N198" s="70">
        <v>8270</v>
      </c>
      <c r="O198" s="36"/>
      <c r="P198" s="36"/>
      <c r="Q198" s="44"/>
      <c r="R198" s="44"/>
      <c r="S198" s="70">
        <v>78144</v>
      </c>
      <c r="T198" s="44"/>
      <c r="U198" s="70">
        <f t="shared" si="35"/>
        <v>120138</v>
      </c>
      <c r="V198" s="46">
        <f t="shared" si="32"/>
        <v>-98312</v>
      </c>
      <c r="W198" s="46">
        <f t="shared" si="33"/>
        <v>21826</v>
      </c>
      <c r="X198" s="73">
        <v>120000</v>
      </c>
      <c r="Y198" s="46">
        <f t="shared" si="34"/>
        <v>-98174</v>
      </c>
    </row>
    <row r="199" spans="1:26" hidden="1" x14ac:dyDescent="0.25">
      <c r="A199">
        <v>2019</v>
      </c>
      <c r="B199" s="38" t="s">
        <v>35</v>
      </c>
      <c r="C199" s="39">
        <f t="shared" ref="C199:C210" si="36">D198</f>
        <v>12187</v>
      </c>
      <c r="D199" s="39">
        <v>12353</v>
      </c>
      <c r="E199" s="39">
        <f t="shared" ref="E199:E210" si="37">D199-C199</f>
        <v>166</v>
      </c>
      <c r="F199" s="39">
        <v>146</v>
      </c>
      <c r="G199" s="69">
        <f t="shared" ref="G199:G210" si="38">F199*E199</f>
        <v>24236</v>
      </c>
      <c r="H199" s="39">
        <f t="shared" ref="H199:H210" si="39">I198</f>
        <v>2211</v>
      </c>
      <c r="I199" s="39">
        <v>2244</v>
      </c>
      <c r="J199" s="39">
        <f t="shared" ref="J199:J210" si="40">I199-H199</f>
        <v>33</v>
      </c>
      <c r="K199" s="39">
        <f t="shared" ref="K199:K210" si="41">IF(J199&lt;=120,559,IF(AND(J199&gt;=121,J199&lt;=150),739,IF(AND(J199&gt;=151,J199&lt;=200),1279,IF(J199&gt;=201,2359,))))</f>
        <v>559</v>
      </c>
      <c r="L199" s="69">
        <f t="shared" ref="L199:L210" si="42">IF(K199=559,K199*J199,IF(K199=739,120*559+(J199-120)*739,IF(K199=1279,120*559+30*739+(J199-150)*1279,IF(K199=2359,120*559+30*739+50*1279+(J199-200)*2359,))))</f>
        <v>18447</v>
      </c>
      <c r="M199" s="69">
        <v>3828</v>
      </c>
      <c r="N199" s="69">
        <v>8264</v>
      </c>
      <c r="O199" s="41"/>
      <c r="P199" s="41"/>
      <c r="Q199" s="39"/>
      <c r="R199" s="39"/>
      <c r="S199" s="69">
        <v>80176</v>
      </c>
      <c r="T199" s="39"/>
      <c r="U199" s="69">
        <f t="shared" si="35"/>
        <v>134951</v>
      </c>
      <c r="V199" s="41">
        <f t="shared" ref="V199:V210" si="43">Y198</f>
        <v>-98174</v>
      </c>
      <c r="W199" s="41">
        <f t="shared" ref="W199:W210" si="44">U199+V199</f>
        <v>36777</v>
      </c>
      <c r="X199" s="74">
        <v>120000</v>
      </c>
      <c r="Y199" s="41">
        <f t="shared" ref="Y199:Y210" si="45">W199-X199</f>
        <v>-83223</v>
      </c>
    </row>
    <row r="200" spans="1:26" hidden="1" x14ac:dyDescent="0.25">
      <c r="B200" s="43" t="s">
        <v>36</v>
      </c>
      <c r="C200" s="44">
        <f t="shared" si="36"/>
        <v>12353</v>
      </c>
      <c r="D200" s="44">
        <v>12522</v>
      </c>
      <c r="E200" s="44">
        <f t="shared" si="37"/>
        <v>169</v>
      </c>
      <c r="F200" s="44">
        <v>146</v>
      </c>
      <c r="G200" s="70">
        <f t="shared" si="38"/>
        <v>24674</v>
      </c>
      <c r="H200" s="44">
        <f t="shared" si="39"/>
        <v>2244</v>
      </c>
      <c r="I200" s="44">
        <v>2327</v>
      </c>
      <c r="J200" s="44">
        <f t="shared" si="40"/>
        <v>83</v>
      </c>
      <c r="K200" s="44">
        <f t="shared" si="41"/>
        <v>559</v>
      </c>
      <c r="L200" s="70">
        <f t="shared" si="42"/>
        <v>46397</v>
      </c>
      <c r="M200" s="70">
        <v>3828</v>
      </c>
      <c r="N200" s="70">
        <v>8267</v>
      </c>
      <c r="O200" s="46"/>
      <c r="P200" s="46"/>
      <c r="Q200" s="44"/>
      <c r="R200" s="44"/>
      <c r="S200" s="70">
        <v>80176</v>
      </c>
      <c r="T200" s="44"/>
      <c r="U200" s="70">
        <f t="shared" si="35"/>
        <v>163342</v>
      </c>
      <c r="V200" s="46">
        <f t="shared" si="43"/>
        <v>-83223</v>
      </c>
      <c r="W200" s="46">
        <f t="shared" si="44"/>
        <v>80119</v>
      </c>
      <c r="X200" s="73">
        <v>120000</v>
      </c>
      <c r="Y200" s="46">
        <f t="shared" si="45"/>
        <v>-39881</v>
      </c>
      <c r="Z200" s="114"/>
    </row>
    <row r="201" spans="1:26" hidden="1" x14ac:dyDescent="0.25">
      <c r="B201" s="43" t="s">
        <v>37</v>
      </c>
      <c r="C201" s="44">
        <f t="shared" si="36"/>
        <v>12522</v>
      </c>
      <c r="D201" s="44">
        <v>12692</v>
      </c>
      <c r="E201" s="44">
        <f t="shared" si="37"/>
        <v>170</v>
      </c>
      <c r="F201" s="44">
        <v>146</v>
      </c>
      <c r="G201" s="70">
        <f t="shared" si="38"/>
        <v>24820</v>
      </c>
      <c r="H201" s="44">
        <f t="shared" si="39"/>
        <v>2327</v>
      </c>
      <c r="I201" s="44">
        <v>2344</v>
      </c>
      <c r="J201" s="44">
        <f t="shared" si="40"/>
        <v>17</v>
      </c>
      <c r="K201" s="44">
        <f t="shared" si="41"/>
        <v>559</v>
      </c>
      <c r="L201" s="70">
        <f t="shared" si="42"/>
        <v>9503</v>
      </c>
      <c r="M201" s="70">
        <v>3828</v>
      </c>
      <c r="N201" s="70">
        <v>8270</v>
      </c>
      <c r="O201" s="46"/>
      <c r="P201" s="46"/>
      <c r="Q201" s="44"/>
      <c r="R201" s="44"/>
      <c r="S201" s="70">
        <v>80176</v>
      </c>
      <c r="T201" s="44"/>
      <c r="U201" s="70">
        <f t="shared" si="35"/>
        <v>126597</v>
      </c>
      <c r="V201" s="46">
        <f t="shared" si="43"/>
        <v>-39881</v>
      </c>
      <c r="W201" s="46">
        <f t="shared" si="44"/>
        <v>86716</v>
      </c>
      <c r="X201" s="70"/>
      <c r="Y201" s="46">
        <f t="shared" si="45"/>
        <v>86716</v>
      </c>
    </row>
    <row r="202" spans="1:26" hidden="1" x14ac:dyDescent="0.25">
      <c r="B202" s="43" t="s">
        <v>38</v>
      </c>
      <c r="C202" s="44">
        <f t="shared" si="36"/>
        <v>12692</v>
      </c>
      <c r="D202" s="44">
        <v>12810</v>
      </c>
      <c r="E202" s="44">
        <f t="shared" si="37"/>
        <v>118</v>
      </c>
      <c r="F202" s="44">
        <v>146</v>
      </c>
      <c r="G202" s="70">
        <f t="shared" si="38"/>
        <v>17228</v>
      </c>
      <c r="H202" s="44">
        <f t="shared" si="39"/>
        <v>2344</v>
      </c>
      <c r="I202" s="44">
        <v>2361</v>
      </c>
      <c r="J202" s="44">
        <f t="shared" si="40"/>
        <v>17</v>
      </c>
      <c r="K202" s="44">
        <f t="shared" si="41"/>
        <v>559</v>
      </c>
      <c r="L202" s="70">
        <f t="shared" si="42"/>
        <v>9503</v>
      </c>
      <c r="M202" s="70">
        <v>3828</v>
      </c>
      <c r="N202" s="70">
        <v>8299</v>
      </c>
      <c r="O202" s="46"/>
      <c r="P202" s="46"/>
      <c r="Q202" s="44"/>
      <c r="R202" s="44"/>
      <c r="S202" s="70">
        <v>80176</v>
      </c>
      <c r="T202" s="44"/>
      <c r="U202" s="70">
        <f t="shared" si="35"/>
        <v>119034</v>
      </c>
      <c r="V202" s="46">
        <f t="shared" si="43"/>
        <v>86716</v>
      </c>
      <c r="W202" s="46">
        <f t="shared" si="44"/>
        <v>205750</v>
      </c>
      <c r="X202" s="135">
        <v>210000</v>
      </c>
      <c r="Y202" s="46">
        <f t="shared" si="45"/>
        <v>-4250</v>
      </c>
    </row>
    <row r="203" spans="1:26" hidden="1" x14ac:dyDescent="0.25">
      <c r="B203" s="43" t="s">
        <v>39</v>
      </c>
      <c r="C203" s="44">
        <f t="shared" si="36"/>
        <v>12810</v>
      </c>
      <c r="D203" s="44">
        <v>12898</v>
      </c>
      <c r="E203" s="44">
        <f t="shared" si="37"/>
        <v>88</v>
      </c>
      <c r="F203" s="44">
        <v>146</v>
      </c>
      <c r="G203" s="70">
        <f t="shared" si="38"/>
        <v>12848</v>
      </c>
      <c r="H203" s="44">
        <f t="shared" si="39"/>
        <v>2361</v>
      </c>
      <c r="I203" s="44">
        <v>2373</v>
      </c>
      <c r="J203" s="44">
        <f t="shared" si="40"/>
        <v>12</v>
      </c>
      <c r="K203" s="44">
        <f t="shared" si="41"/>
        <v>559</v>
      </c>
      <c r="L203" s="70">
        <f t="shared" si="42"/>
        <v>6708</v>
      </c>
      <c r="M203" s="70">
        <v>3828</v>
      </c>
      <c r="N203" s="70">
        <v>8329</v>
      </c>
      <c r="O203" s="104"/>
      <c r="P203" s="104"/>
      <c r="Q203" s="44"/>
      <c r="R203" s="44"/>
      <c r="S203" s="70">
        <v>80176</v>
      </c>
      <c r="T203" s="44"/>
      <c r="U203" s="70">
        <f t="shared" si="35"/>
        <v>111889</v>
      </c>
      <c r="V203" s="46">
        <f t="shared" si="43"/>
        <v>-4250</v>
      </c>
      <c r="W203" s="46">
        <f t="shared" si="44"/>
        <v>107639</v>
      </c>
      <c r="X203" s="135">
        <v>480000</v>
      </c>
      <c r="Y203" s="46">
        <f t="shared" si="45"/>
        <v>-372361</v>
      </c>
    </row>
    <row r="204" spans="1:26" hidden="1" x14ac:dyDescent="0.25">
      <c r="B204" s="43" t="s">
        <v>40</v>
      </c>
      <c r="C204" s="44">
        <f>D203</f>
        <v>12898</v>
      </c>
      <c r="D204" s="44">
        <v>12953</v>
      </c>
      <c r="E204" s="44">
        <f t="shared" si="37"/>
        <v>55</v>
      </c>
      <c r="F204" s="44">
        <v>146</v>
      </c>
      <c r="G204" s="70">
        <f t="shared" si="38"/>
        <v>8030</v>
      </c>
      <c r="H204" s="44">
        <f>I203</f>
        <v>2373</v>
      </c>
      <c r="I204" s="44">
        <v>2374</v>
      </c>
      <c r="J204" s="44">
        <f t="shared" si="40"/>
        <v>1</v>
      </c>
      <c r="K204" s="44">
        <f t="shared" si="41"/>
        <v>559</v>
      </c>
      <c r="L204" s="70">
        <f t="shared" si="42"/>
        <v>559</v>
      </c>
      <c r="M204" s="70">
        <v>3828</v>
      </c>
      <c r="N204" s="70">
        <v>8371</v>
      </c>
      <c r="O204" s="46"/>
      <c r="P204" s="46"/>
      <c r="Q204" s="44"/>
      <c r="R204" s="44"/>
      <c r="S204" s="70">
        <v>80176</v>
      </c>
      <c r="T204" s="44"/>
      <c r="U204" s="70">
        <f t="shared" si="35"/>
        <v>100964</v>
      </c>
      <c r="V204" s="46">
        <f>Y203</f>
        <v>-372361</v>
      </c>
      <c r="W204" s="46">
        <f t="shared" si="44"/>
        <v>-271397</v>
      </c>
      <c r="X204" s="135">
        <f>120000+120000</f>
        <v>240000</v>
      </c>
      <c r="Y204" s="46">
        <f t="shared" si="45"/>
        <v>-511397</v>
      </c>
    </row>
    <row r="205" spans="1:26" hidden="1" x14ac:dyDescent="0.25">
      <c r="B205" s="43" t="s">
        <v>41</v>
      </c>
      <c r="C205" s="44">
        <f t="shared" si="36"/>
        <v>12953</v>
      </c>
      <c r="D205" s="44">
        <v>13048</v>
      </c>
      <c r="E205" s="44">
        <f t="shared" si="37"/>
        <v>95</v>
      </c>
      <c r="F205" s="44">
        <v>146</v>
      </c>
      <c r="G205" s="70">
        <f t="shared" si="38"/>
        <v>13870</v>
      </c>
      <c r="H205" s="44">
        <f t="shared" si="39"/>
        <v>2374</v>
      </c>
      <c r="I205" s="44">
        <v>2376</v>
      </c>
      <c r="J205" s="44">
        <f t="shared" si="40"/>
        <v>2</v>
      </c>
      <c r="K205" s="44">
        <f t="shared" si="41"/>
        <v>559</v>
      </c>
      <c r="L205" s="70">
        <f t="shared" si="42"/>
        <v>1118</v>
      </c>
      <c r="M205" s="70">
        <v>3828</v>
      </c>
      <c r="N205" s="70">
        <v>8386</v>
      </c>
      <c r="O205" s="46"/>
      <c r="P205" s="46"/>
      <c r="Q205" s="44"/>
      <c r="R205" s="44"/>
      <c r="S205" s="70">
        <v>80176</v>
      </c>
      <c r="T205" s="44"/>
      <c r="U205" s="70">
        <f t="shared" si="35"/>
        <v>107378</v>
      </c>
      <c r="V205" s="46">
        <f t="shared" si="43"/>
        <v>-511397</v>
      </c>
      <c r="W205" s="46">
        <f t="shared" si="44"/>
        <v>-404019</v>
      </c>
      <c r="X205" s="135">
        <v>240000</v>
      </c>
      <c r="Y205" s="46">
        <f t="shared" si="45"/>
        <v>-644019</v>
      </c>
    </row>
    <row r="206" spans="1:26" hidden="1" x14ac:dyDescent="0.25">
      <c r="B206" s="43" t="s">
        <v>42</v>
      </c>
      <c r="C206" s="44">
        <f t="shared" si="36"/>
        <v>13048</v>
      </c>
      <c r="D206" s="44">
        <v>13140</v>
      </c>
      <c r="E206" s="44">
        <f t="shared" si="37"/>
        <v>92</v>
      </c>
      <c r="F206" s="44">
        <v>146</v>
      </c>
      <c r="G206" s="70">
        <f t="shared" si="38"/>
        <v>13432</v>
      </c>
      <c r="H206" s="44">
        <f t="shared" si="39"/>
        <v>2376</v>
      </c>
      <c r="I206" s="44">
        <v>2376</v>
      </c>
      <c r="J206" s="44">
        <f t="shared" si="40"/>
        <v>0</v>
      </c>
      <c r="K206" s="44">
        <f t="shared" si="41"/>
        <v>559</v>
      </c>
      <c r="L206" s="70">
        <f t="shared" si="42"/>
        <v>0</v>
      </c>
      <c r="M206" s="70">
        <v>3828</v>
      </c>
      <c r="N206" s="70">
        <v>8398</v>
      </c>
      <c r="O206" s="46"/>
      <c r="P206" s="46"/>
      <c r="Q206" s="44"/>
      <c r="R206" s="44"/>
      <c r="S206" s="70">
        <v>80176</v>
      </c>
      <c r="T206" s="44"/>
      <c r="U206" s="70">
        <f t="shared" si="35"/>
        <v>105834</v>
      </c>
      <c r="V206" s="46">
        <f t="shared" si="43"/>
        <v>-644019</v>
      </c>
      <c r="W206" s="46">
        <f t="shared" si="44"/>
        <v>-538185</v>
      </c>
      <c r="X206" s="70"/>
      <c r="Y206" s="46">
        <f t="shared" si="45"/>
        <v>-538185</v>
      </c>
    </row>
    <row r="207" spans="1:26" hidden="1" x14ac:dyDescent="0.25">
      <c r="B207" s="43" t="s">
        <v>43</v>
      </c>
      <c r="C207" s="44">
        <f t="shared" si="36"/>
        <v>13140</v>
      </c>
      <c r="D207" s="44">
        <v>13251</v>
      </c>
      <c r="E207" s="44">
        <f t="shared" si="37"/>
        <v>111</v>
      </c>
      <c r="F207" s="44">
        <v>146</v>
      </c>
      <c r="G207" s="70">
        <f t="shared" si="38"/>
        <v>16206</v>
      </c>
      <c r="H207" s="44">
        <f t="shared" si="39"/>
        <v>2376</v>
      </c>
      <c r="I207" s="44">
        <v>2384</v>
      </c>
      <c r="J207" s="44">
        <f t="shared" si="40"/>
        <v>8</v>
      </c>
      <c r="K207" s="44">
        <f t="shared" si="41"/>
        <v>559</v>
      </c>
      <c r="L207" s="70">
        <f t="shared" si="42"/>
        <v>4472</v>
      </c>
      <c r="M207" s="70">
        <v>3828</v>
      </c>
      <c r="N207" s="70">
        <v>8415</v>
      </c>
      <c r="O207" s="46"/>
      <c r="P207" s="46"/>
      <c r="Q207" s="44"/>
      <c r="R207" s="44"/>
      <c r="S207" s="70">
        <v>80176</v>
      </c>
      <c r="T207" s="44"/>
      <c r="U207" s="70">
        <f t="shared" si="35"/>
        <v>113097</v>
      </c>
      <c r="V207" s="46">
        <f t="shared" si="43"/>
        <v>-538185</v>
      </c>
      <c r="W207" s="46">
        <f t="shared" si="44"/>
        <v>-425088</v>
      </c>
      <c r="X207" s="70"/>
      <c r="Y207" s="46">
        <f t="shared" si="45"/>
        <v>-425088</v>
      </c>
    </row>
    <row r="208" spans="1:26" hidden="1" x14ac:dyDescent="0.25">
      <c r="B208" s="43" t="s">
        <v>44</v>
      </c>
      <c r="C208" s="44">
        <f t="shared" si="36"/>
        <v>13251</v>
      </c>
      <c r="D208" s="44">
        <v>13325</v>
      </c>
      <c r="E208" s="44">
        <f t="shared" si="37"/>
        <v>74</v>
      </c>
      <c r="F208" s="44">
        <v>146</v>
      </c>
      <c r="G208" s="70">
        <f t="shared" si="38"/>
        <v>10804</v>
      </c>
      <c r="H208" s="44">
        <f t="shared" si="39"/>
        <v>2384</v>
      </c>
      <c r="I208" s="44">
        <v>2401</v>
      </c>
      <c r="J208" s="44">
        <f t="shared" si="40"/>
        <v>17</v>
      </c>
      <c r="K208" s="44">
        <f t="shared" si="41"/>
        <v>559</v>
      </c>
      <c r="L208" s="70">
        <f t="shared" si="42"/>
        <v>9503</v>
      </c>
      <c r="M208" s="70">
        <v>3828</v>
      </c>
      <c r="N208" s="70">
        <v>8420</v>
      </c>
      <c r="O208" s="46"/>
      <c r="P208" s="46"/>
      <c r="Q208" s="44"/>
      <c r="R208" s="44"/>
      <c r="S208" s="70">
        <v>80176</v>
      </c>
      <c r="T208" s="44"/>
      <c r="U208" s="70">
        <f t="shared" si="35"/>
        <v>112731</v>
      </c>
      <c r="V208" s="46">
        <f t="shared" si="43"/>
        <v>-425088</v>
      </c>
      <c r="W208" s="46">
        <f t="shared" si="44"/>
        <v>-312357</v>
      </c>
      <c r="X208" s="70"/>
      <c r="Y208" s="46">
        <f t="shared" si="45"/>
        <v>-312357</v>
      </c>
    </row>
    <row r="209" spans="1:26" hidden="1" x14ac:dyDescent="0.25">
      <c r="B209" s="43" t="s">
        <v>45</v>
      </c>
      <c r="C209" s="44">
        <f t="shared" si="36"/>
        <v>13325</v>
      </c>
      <c r="D209" s="44">
        <v>13423</v>
      </c>
      <c r="E209" s="44">
        <f t="shared" si="37"/>
        <v>98</v>
      </c>
      <c r="F209" s="44">
        <v>146</v>
      </c>
      <c r="G209" s="70">
        <f t="shared" si="38"/>
        <v>14308</v>
      </c>
      <c r="H209" s="44">
        <f t="shared" si="39"/>
        <v>2401</v>
      </c>
      <c r="I209" s="44">
        <v>2412</v>
      </c>
      <c r="J209" s="44">
        <f t="shared" si="40"/>
        <v>11</v>
      </c>
      <c r="K209" s="44">
        <f t="shared" si="41"/>
        <v>559</v>
      </c>
      <c r="L209" s="70">
        <f t="shared" si="42"/>
        <v>6149</v>
      </c>
      <c r="M209" s="70">
        <v>3828</v>
      </c>
      <c r="N209" s="70">
        <v>8467</v>
      </c>
      <c r="O209" s="46"/>
      <c r="P209" s="46"/>
      <c r="Q209" s="44"/>
      <c r="R209" s="44"/>
      <c r="S209" s="70">
        <v>80176</v>
      </c>
      <c r="T209" s="44"/>
      <c r="U209" s="70">
        <f t="shared" si="35"/>
        <v>112928</v>
      </c>
      <c r="V209" s="46">
        <f t="shared" si="43"/>
        <v>-312357</v>
      </c>
      <c r="W209" s="46">
        <f t="shared" si="44"/>
        <v>-199429</v>
      </c>
      <c r="X209" s="70"/>
      <c r="Y209" s="46">
        <f t="shared" si="45"/>
        <v>-199429</v>
      </c>
    </row>
    <row r="210" spans="1:26" ht="15.75" hidden="1" thickBot="1" x14ac:dyDescent="0.3">
      <c r="B210" s="83" t="s">
        <v>46</v>
      </c>
      <c r="C210" s="84">
        <f t="shared" si="36"/>
        <v>13423</v>
      </c>
      <c r="D210" s="84">
        <v>13543</v>
      </c>
      <c r="E210" s="84">
        <f t="shared" si="37"/>
        <v>120</v>
      </c>
      <c r="F210" s="84">
        <v>146</v>
      </c>
      <c r="G210" s="35">
        <f t="shared" si="38"/>
        <v>17520</v>
      </c>
      <c r="H210" s="84">
        <f t="shared" si="39"/>
        <v>2412</v>
      </c>
      <c r="I210" s="84">
        <v>2450</v>
      </c>
      <c r="J210" s="84">
        <f t="shared" si="40"/>
        <v>38</v>
      </c>
      <c r="K210" s="84">
        <f t="shared" si="41"/>
        <v>559</v>
      </c>
      <c r="L210" s="35">
        <f t="shared" si="42"/>
        <v>21242</v>
      </c>
      <c r="M210" s="35">
        <v>3828</v>
      </c>
      <c r="N210" s="35">
        <v>8493</v>
      </c>
      <c r="O210" s="36"/>
      <c r="P210" s="36"/>
      <c r="Q210" s="84"/>
      <c r="R210" s="84"/>
      <c r="S210" s="35">
        <v>80176</v>
      </c>
      <c r="T210" s="84"/>
      <c r="U210" s="35">
        <f t="shared" si="35"/>
        <v>131259</v>
      </c>
      <c r="V210" s="36">
        <f t="shared" si="43"/>
        <v>-199429</v>
      </c>
      <c r="W210" s="36">
        <f t="shared" si="44"/>
        <v>-68170</v>
      </c>
      <c r="X210" s="70"/>
      <c r="Y210" s="36">
        <f t="shared" si="45"/>
        <v>-68170</v>
      </c>
      <c r="Z210" s="114"/>
    </row>
    <row r="211" spans="1:26" hidden="1" x14ac:dyDescent="0.25">
      <c r="A211">
        <v>2020</v>
      </c>
      <c r="B211" s="38" t="s">
        <v>35</v>
      </c>
      <c r="C211" s="39">
        <f t="shared" ref="C211:C234" si="46">D210</f>
        <v>13543</v>
      </c>
      <c r="D211" s="39">
        <v>13672</v>
      </c>
      <c r="E211" s="39">
        <f t="shared" ref="E211:E234" si="47">D211-C211</f>
        <v>129</v>
      </c>
      <c r="F211" s="39">
        <v>146</v>
      </c>
      <c r="G211" s="69">
        <f t="shared" ref="G211:G222" si="48">F211*E211</f>
        <v>18834</v>
      </c>
      <c r="H211" s="39">
        <f t="shared" ref="H211:H234" si="49">I210</f>
        <v>2450</v>
      </c>
      <c r="I211" s="39">
        <v>2496</v>
      </c>
      <c r="J211" s="39">
        <f t="shared" ref="J211:J221" si="50">I211-H211</f>
        <v>46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26496</v>
      </c>
      <c r="M211" s="69">
        <v>3943</v>
      </c>
      <c r="N211" s="69">
        <v>8501</v>
      </c>
      <c r="O211" s="41"/>
      <c r="P211" s="41"/>
      <c r="Q211" s="39"/>
      <c r="R211" s="39"/>
      <c r="S211" s="69">
        <v>82581</v>
      </c>
      <c r="T211" s="39"/>
      <c r="U211" s="69">
        <f t="shared" si="35"/>
        <v>140355</v>
      </c>
      <c r="V211" s="41">
        <f t="shared" ref="V211:V234" si="51">Y210</f>
        <v>-68170</v>
      </c>
      <c r="W211" s="41">
        <f t="shared" ref="W211:W234" si="52">U211+V211</f>
        <v>72185</v>
      </c>
      <c r="X211" s="152">
        <v>72185</v>
      </c>
      <c r="Y211" s="41">
        <f t="shared" ref="Y211:Y249" si="53">W211-X211</f>
        <v>0</v>
      </c>
    </row>
    <row r="212" spans="1:26" hidden="1" x14ac:dyDescent="0.25">
      <c r="B212" s="43" t="s">
        <v>36</v>
      </c>
      <c r="C212" s="44">
        <f t="shared" si="46"/>
        <v>13672</v>
      </c>
      <c r="D212" s="44">
        <v>13804</v>
      </c>
      <c r="E212" s="44">
        <f t="shared" si="47"/>
        <v>132</v>
      </c>
      <c r="F212" s="44">
        <v>146</v>
      </c>
      <c r="G212" s="70">
        <f t="shared" si="48"/>
        <v>19272</v>
      </c>
      <c r="H212" s="44">
        <f t="shared" si="49"/>
        <v>2496</v>
      </c>
      <c r="I212" s="44">
        <v>2546</v>
      </c>
      <c r="J212" s="44">
        <f t="shared" si="50"/>
        <v>50</v>
      </c>
      <c r="K212" s="44">
        <f t="shared" ref="K212:K220" si="54">IF(J212&lt;=120,576,IF(AND(J212&gt;=121,J212&lt;=150),761,IF(AND(J212&gt;=151,J212&lt;=200),1317,IF(J212&gt;=201,2430,))))</f>
        <v>576</v>
      </c>
      <c r="L212" s="70">
        <f t="shared" ref="L212:L220" si="55">IF(K212=576,K212*J212,IF(K212=761,120*576+(J212-120)*761,IF(K212=1317,120*576+30*761+(J212-150)*1317,IF(K212=2430,120*576+30*761+50*1317+(J212-200)*2430,))))</f>
        <v>28800</v>
      </c>
      <c r="M212" s="70">
        <v>3943</v>
      </c>
      <c r="N212" s="70">
        <v>8539</v>
      </c>
      <c r="O212" s="46"/>
      <c r="P212" s="46"/>
      <c r="Q212" s="44"/>
      <c r="R212" s="44"/>
      <c r="S212" s="70">
        <v>82581</v>
      </c>
      <c r="T212" s="44"/>
      <c r="U212" s="70">
        <f t="shared" si="35"/>
        <v>143135</v>
      </c>
      <c r="V212" s="46">
        <f t="shared" si="51"/>
        <v>0</v>
      </c>
      <c r="W212" s="46">
        <f t="shared" si="52"/>
        <v>143135</v>
      </c>
      <c r="X212" s="135">
        <v>120000</v>
      </c>
      <c r="Y212" s="46">
        <f t="shared" si="53"/>
        <v>23135</v>
      </c>
    </row>
    <row r="213" spans="1:26" hidden="1" x14ac:dyDescent="0.25">
      <c r="B213" s="43" t="s">
        <v>37</v>
      </c>
      <c r="C213" s="44">
        <f t="shared" si="46"/>
        <v>13804</v>
      </c>
      <c r="D213" s="44">
        <v>13987</v>
      </c>
      <c r="E213" s="44">
        <f t="shared" si="47"/>
        <v>183</v>
      </c>
      <c r="F213" s="44">
        <v>146</v>
      </c>
      <c r="G213" s="70">
        <f t="shared" si="48"/>
        <v>26718</v>
      </c>
      <c r="H213" s="44">
        <f t="shared" si="49"/>
        <v>2546</v>
      </c>
      <c r="I213" s="44">
        <v>2594</v>
      </c>
      <c r="J213" s="44">
        <f t="shared" si="50"/>
        <v>48</v>
      </c>
      <c r="K213" s="44">
        <f t="shared" si="54"/>
        <v>576</v>
      </c>
      <c r="L213" s="70">
        <f t="shared" si="55"/>
        <v>27648</v>
      </c>
      <c r="M213" s="70">
        <v>3943</v>
      </c>
      <c r="N213" s="70">
        <v>8580</v>
      </c>
      <c r="O213" s="46"/>
      <c r="P213" s="46"/>
      <c r="Q213" s="44"/>
      <c r="R213" s="44"/>
      <c r="S213" s="70">
        <v>82581</v>
      </c>
      <c r="T213" s="44"/>
      <c r="U213" s="70">
        <f t="shared" si="35"/>
        <v>149470</v>
      </c>
      <c r="V213" s="46">
        <f t="shared" si="51"/>
        <v>23135</v>
      </c>
      <c r="W213" s="46">
        <f t="shared" si="52"/>
        <v>172605</v>
      </c>
      <c r="X213" s="135">
        <v>240000</v>
      </c>
      <c r="Y213" s="46">
        <f t="shared" si="53"/>
        <v>-67395</v>
      </c>
    </row>
    <row r="214" spans="1:26" hidden="1" x14ac:dyDescent="0.25">
      <c r="B214" s="43" t="s">
        <v>38</v>
      </c>
      <c r="C214" s="44">
        <f t="shared" si="46"/>
        <v>13987</v>
      </c>
      <c r="D214" s="44">
        <v>14402</v>
      </c>
      <c r="E214" s="44">
        <f t="shared" si="47"/>
        <v>415</v>
      </c>
      <c r="F214" s="44">
        <v>146</v>
      </c>
      <c r="G214" s="70">
        <f t="shared" si="48"/>
        <v>60590</v>
      </c>
      <c r="H214" s="44">
        <f t="shared" si="49"/>
        <v>2594</v>
      </c>
      <c r="I214" s="44">
        <v>2647</v>
      </c>
      <c r="J214" s="44">
        <f t="shared" si="50"/>
        <v>53</v>
      </c>
      <c r="K214" s="44">
        <f t="shared" si="54"/>
        <v>576</v>
      </c>
      <c r="L214" s="70">
        <f t="shared" si="55"/>
        <v>30528</v>
      </c>
      <c r="M214" s="70">
        <v>3943</v>
      </c>
      <c r="N214" s="70">
        <v>8607</v>
      </c>
      <c r="O214" s="46"/>
      <c r="P214" s="46"/>
      <c r="Q214" s="44"/>
      <c r="R214" s="44"/>
      <c r="S214" s="70">
        <v>82581</v>
      </c>
      <c r="T214" s="44"/>
      <c r="U214" s="70">
        <f t="shared" si="35"/>
        <v>186249</v>
      </c>
      <c r="V214" s="46">
        <f t="shared" si="51"/>
        <v>-67395</v>
      </c>
      <c r="W214" s="46">
        <f t="shared" si="52"/>
        <v>118854</v>
      </c>
      <c r="X214" s="135">
        <v>120000</v>
      </c>
      <c r="Y214" s="46">
        <f t="shared" si="53"/>
        <v>-1146</v>
      </c>
    </row>
    <row r="215" spans="1:26" hidden="1" x14ac:dyDescent="0.25">
      <c r="B215" s="43" t="s">
        <v>39</v>
      </c>
      <c r="C215" s="44">
        <f t="shared" si="46"/>
        <v>14402</v>
      </c>
      <c r="D215" s="44">
        <v>14508</v>
      </c>
      <c r="E215" s="44">
        <f t="shared" si="47"/>
        <v>106</v>
      </c>
      <c r="F215" s="44">
        <v>146</v>
      </c>
      <c r="G215" s="70">
        <f t="shared" si="48"/>
        <v>15476</v>
      </c>
      <c r="H215" s="44">
        <f t="shared" si="49"/>
        <v>2647</v>
      </c>
      <c r="I215" s="44">
        <v>2676</v>
      </c>
      <c r="J215" s="44">
        <f t="shared" si="50"/>
        <v>29</v>
      </c>
      <c r="K215" s="44">
        <f t="shared" si="54"/>
        <v>576</v>
      </c>
      <c r="L215" s="70">
        <f t="shared" si="55"/>
        <v>16704</v>
      </c>
      <c r="M215" s="70">
        <v>3943</v>
      </c>
      <c r="N215" s="70">
        <v>8615</v>
      </c>
      <c r="O215" s="46"/>
      <c r="P215" s="46"/>
      <c r="Q215" s="44"/>
      <c r="R215" s="44"/>
      <c r="S215" s="70">
        <v>82581</v>
      </c>
      <c r="T215" s="44"/>
      <c r="U215" s="70">
        <f t="shared" si="35"/>
        <v>127319</v>
      </c>
      <c r="V215" s="46">
        <f t="shared" si="51"/>
        <v>-1146</v>
      </c>
      <c r="W215" s="46">
        <f t="shared" si="52"/>
        <v>126173</v>
      </c>
      <c r="X215" s="135">
        <v>120000</v>
      </c>
      <c r="Y215" s="46">
        <f t="shared" si="53"/>
        <v>6173</v>
      </c>
    </row>
    <row r="216" spans="1:26" hidden="1" x14ac:dyDescent="0.25">
      <c r="B216" s="43" t="s">
        <v>40</v>
      </c>
      <c r="C216" s="44">
        <f t="shared" si="46"/>
        <v>14508</v>
      </c>
      <c r="D216" s="44">
        <v>14605</v>
      </c>
      <c r="E216" s="44">
        <f t="shared" si="47"/>
        <v>97</v>
      </c>
      <c r="F216" s="44">
        <v>146</v>
      </c>
      <c r="G216" s="70">
        <f t="shared" si="48"/>
        <v>14162</v>
      </c>
      <c r="H216" s="44">
        <f t="shared" si="49"/>
        <v>2676</v>
      </c>
      <c r="I216" s="44">
        <v>2700</v>
      </c>
      <c r="J216" s="44">
        <f t="shared" si="50"/>
        <v>24</v>
      </c>
      <c r="K216" s="44">
        <f t="shared" si="54"/>
        <v>576</v>
      </c>
      <c r="L216" s="70">
        <f t="shared" si="55"/>
        <v>13824</v>
      </c>
      <c r="M216" s="70">
        <v>3943</v>
      </c>
      <c r="N216" s="70">
        <v>8609</v>
      </c>
      <c r="O216" s="46"/>
      <c r="P216" s="46"/>
      <c r="Q216" s="44"/>
      <c r="R216" s="44"/>
      <c r="S216" s="70">
        <v>82581</v>
      </c>
      <c r="T216" s="44"/>
      <c r="U216" s="70">
        <f t="shared" si="35"/>
        <v>123119</v>
      </c>
      <c r="V216" s="46">
        <f t="shared" si="51"/>
        <v>6173</v>
      </c>
      <c r="W216" s="46">
        <f t="shared" si="52"/>
        <v>129292</v>
      </c>
      <c r="X216" s="135">
        <v>120000</v>
      </c>
      <c r="Y216" s="46">
        <f t="shared" si="53"/>
        <v>9292</v>
      </c>
    </row>
    <row r="217" spans="1:26" hidden="1" x14ac:dyDescent="0.25">
      <c r="B217" s="43" t="s">
        <v>41</v>
      </c>
      <c r="C217" s="44">
        <f t="shared" si="46"/>
        <v>14605</v>
      </c>
      <c r="D217" s="44">
        <v>14653</v>
      </c>
      <c r="E217" s="44">
        <f t="shared" si="47"/>
        <v>48</v>
      </c>
      <c r="F217" s="44">
        <v>146</v>
      </c>
      <c r="G217" s="70">
        <f t="shared" si="48"/>
        <v>7008</v>
      </c>
      <c r="H217" s="44">
        <f t="shared" si="49"/>
        <v>2700</v>
      </c>
      <c r="I217" s="44">
        <v>2700</v>
      </c>
      <c r="J217" s="44">
        <f t="shared" si="50"/>
        <v>0</v>
      </c>
      <c r="K217" s="44">
        <f t="shared" si="54"/>
        <v>576</v>
      </c>
      <c r="L217" s="70">
        <f t="shared" si="55"/>
        <v>0</v>
      </c>
      <c r="M217" s="70">
        <v>3943</v>
      </c>
      <c r="N217" s="70">
        <v>8600</v>
      </c>
      <c r="O217" s="46"/>
      <c r="P217" s="46"/>
      <c r="Q217" s="44"/>
      <c r="R217" s="44"/>
      <c r="S217" s="70">
        <v>82581</v>
      </c>
      <c r="T217" s="44"/>
      <c r="U217" s="70">
        <f t="shared" si="35"/>
        <v>102132</v>
      </c>
      <c r="V217" s="46">
        <f t="shared" si="51"/>
        <v>9292</v>
      </c>
      <c r="W217" s="46">
        <f t="shared" si="52"/>
        <v>111424</v>
      </c>
      <c r="X217" s="135">
        <v>120000</v>
      </c>
      <c r="Y217" s="46">
        <f t="shared" si="53"/>
        <v>-8576</v>
      </c>
    </row>
    <row r="218" spans="1:26" hidden="1" x14ac:dyDescent="0.25">
      <c r="B218" s="43" t="s">
        <v>42</v>
      </c>
      <c r="C218" s="44">
        <f t="shared" si="46"/>
        <v>14653</v>
      </c>
      <c r="D218" s="44">
        <v>14761</v>
      </c>
      <c r="E218" s="44">
        <f t="shared" si="47"/>
        <v>108</v>
      </c>
      <c r="F218" s="44">
        <v>146</v>
      </c>
      <c r="G218" s="70">
        <f t="shared" si="48"/>
        <v>15768</v>
      </c>
      <c r="H218" s="44">
        <f t="shared" si="49"/>
        <v>2700</v>
      </c>
      <c r="I218" s="44">
        <v>2714</v>
      </c>
      <c r="J218" s="44">
        <f t="shared" si="50"/>
        <v>14</v>
      </c>
      <c r="K218" s="44">
        <f t="shared" si="54"/>
        <v>576</v>
      </c>
      <c r="L218" s="70">
        <f t="shared" si="55"/>
        <v>8064</v>
      </c>
      <c r="M218" s="70">
        <v>3943</v>
      </c>
      <c r="N218" s="70">
        <v>8604</v>
      </c>
      <c r="O218" s="46"/>
      <c r="P218" s="46"/>
      <c r="Q218" s="44"/>
      <c r="R218" s="44"/>
      <c r="S218" s="70">
        <v>82581</v>
      </c>
      <c r="T218" s="44"/>
      <c r="U218" s="70">
        <f t="shared" si="35"/>
        <v>118960</v>
      </c>
      <c r="V218" s="46">
        <f t="shared" si="51"/>
        <v>-8576</v>
      </c>
      <c r="W218" s="46">
        <f t="shared" si="52"/>
        <v>110384</v>
      </c>
      <c r="X218" s="135">
        <v>120000</v>
      </c>
      <c r="Y218" s="46">
        <f t="shared" si="53"/>
        <v>-9616</v>
      </c>
    </row>
    <row r="219" spans="1:26" hidden="1" x14ac:dyDescent="0.25">
      <c r="B219" s="43" t="s">
        <v>43</v>
      </c>
      <c r="C219" s="44">
        <f t="shared" si="46"/>
        <v>14761</v>
      </c>
      <c r="D219" s="44">
        <v>15112</v>
      </c>
      <c r="E219" s="44">
        <f t="shared" si="47"/>
        <v>351</v>
      </c>
      <c r="F219" s="44">
        <v>146</v>
      </c>
      <c r="G219" s="70">
        <f t="shared" si="48"/>
        <v>51246</v>
      </c>
      <c r="H219" s="44">
        <f t="shared" si="49"/>
        <v>2714</v>
      </c>
      <c r="I219" s="44">
        <v>2761</v>
      </c>
      <c r="J219" s="44">
        <f t="shared" si="50"/>
        <v>47</v>
      </c>
      <c r="K219" s="44">
        <f t="shared" si="54"/>
        <v>576</v>
      </c>
      <c r="L219" s="70">
        <f t="shared" si="55"/>
        <v>27072</v>
      </c>
      <c r="M219" s="70">
        <v>3943</v>
      </c>
      <c r="N219" s="70">
        <v>8612</v>
      </c>
      <c r="O219" s="46"/>
      <c r="P219" s="46"/>
      <c r="Q219" s="44"/>
      <c r="R219" s="44"/>
      <c r="S219" s="70">
        <v>82581</v>
      </c>
      <c r="T219" s="44"/>
      <c r="U219" s="70">
        <f t="shared" si="35"/>
        <v>173454</v>
      </c>
      <c r="V219" s="46">
        <f t="shared" si="51"/>
        <v>-9616</v>
      </c>
      <c r="W219" s="46">
        <f t="shared" si="52"/>
        <v>163838</v>
      </c>
      <c r="X219" s="135">
        <v>120000</v>
      </c>
      <c r="Y219" s="46">
        <f t="shared" si="53"/>
        <v>43838</v>
      </c>
    </row>
    <row r="220" spans="1:26" hidden="1" x14ac:dyDescent="0.25">
      <c r="B220" s="43" t="s">
        <v>44</v>
      </c>
      <c r="C220" s="44">
        <f t="shared" si="46"/>
        <v>15112</v>
      </c>
      <c r="D220" s="44">
        <v>15286</v>
      </c>
      <c r="E220" s="44">
        <f t="shared" si="47"/>
        <v>174</v>
      </c>
      <c r="F220" s="44">
        <v>146</v>
      </c>
      <c r="G220" s="70">
        <f t="shared" si="48"/>
        <v>25404</v>
      </c>
      <c r="H220" s="44">
        <f t="shared" si="49"/>
        <v>2761</v>
      </c>
      <c r="I220" s="44">
        <v>2798</v>
      </c>
      <c r="J220" s="44">
        <f t="shared" si="50"/>
        <v>37</v>
      </c>
      <c r="K220" s="44">
        <f t="shared" si="54"/>
        <v>576</v>
      </c>
      <c r="L220" s="70">
        <f t="shared" si="55"/>
        <v>21312</v>
      </c>
      <c r="M220" s="70">
        <v>3943</v>
      </c>
      <c r="N220" s="70">
        <v>8652</v>
      </c>
      <c r="O220" s="46"/>
      <c r="P220" s="46"/>
      <c r="Q220" s="44"/>
      <c r="R220" s="44"/>
      <c r="S220" s="70">
        <v>82581</v>
      </c>
      <c r="T220" s="44"/>
      <c r="U220" s="70">
        <f t="shared" si="35"/>
        <v>141892</v>
      </c>
      <c r="V220" s="46">
        <f t="shared" si="51"/>
        <v>43838</v>
      </c>
      <c r="W220" s="46">
        <f t="shared" si="52"/>
        <v>185730</v>
      </c>
      <c r="X220" s="135">
        <v>185730</v>
      </c>
      <c r="Y220" s="46">
        <f t="shared" si="53"/>
        <v>0</v>
      </c>
    </row>
    <row r="221" spans="1:26" hidden="1" x14ac:dyDescent="0.25">
      <c r="B221" s="43" t="s">
        <v>45</v>
      </c>
      <c r="C221" s="44">
        <f t="shared" si="46"/>
        <v>15286</v>
      </c>
      <c r="D221" s="44">
        <v>15431</v>
      </c>
      <c r="E221" s="44">
        <f t="shared" si="47"/>
        <v>145</v>
      </c>
      <c r="F221" s="44">
        <v>146</v>
      </c>
      <c r="G221" s="70">
        <f t="shared" si="48"/>
        <v>21170</v>
      </c>
      <c r="H221" s="44">
        <f t="shared" si="49"/>
        <v>2798</v>
      </c>
      <c r="I221" s="44">
        <v>2866</v>
      </c>
      <c r="J221" s="44">
        <f t="shared" si="50"/>
        <v>68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39168</v>
      </c>
      <c r="M221" s="70">
        <v>3943</v>
      </c>
      <c r="N221" s="70">
        <v>8709</v>
      </c>
      <c r="O221" s="46"/>
      <c r="P221" s="46"/>
      <c r="Q221" s="44"/>
      <c r="R221" s="44"/>
      <c r="S221" s="70">
        <v>82581</v>
      </c>
      <c r="T221" s="44"/>
      <c r="U221" s="70">
        <f t="shared" si="35"/>
        <v>155571</v>
      </c>
      <c r="V221" s="46">
        <f t="shared" si="51"/>
        <v>0</v>
      </c>
      <c r="W221" s="46">
        <f t="shared" si="52"/>
        <v>155571</v>
      </c>
      <c r="X221" s="135">
        <v>155571</v>
      </c>
      <c r="Y221" s="46">
        <f t="shared" si="53"/>
        <v>0</v>
      </c>
    </row>
    <row r="222" spans="1:26" ht="15.75" hidden="1" thickBot="1" x14ac:dyDescent="0.3">
      <c r="B222" s="83" t="s">
        <v>46</v>
      </c>
      <c r="C222" s="84">
        <f t="shared" si="46"/>
        <v>15431</v>
      </c>
      <c r="D222" s="84">
        <v>15577</v>
      </c>
      <c r="E222" s="84">
        <f t="shared" si="47"/>
        <v>146</v>
      </c>
      <c r="F222" s="84">
        <v>146</v>
      </c>
      <c r="G222" s="35">
        <f t="shared" si="48"/>
        <v>21316</v>
      </c>
      <c r="H222" s="84">
        <f t="shared" si="49"/>
        <v>2866</v>
      </c>
      <c r="I222" s="84">
        <v>2926</v>
      </c>
      <c r="J222" s="84">
        <f t="shared" ref="J222:J234" si="56">I222-H222</f>
        <v>60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34560</v>
      </c>
      <c r="M222" s="35">
        <v>3943</v>
      </c>
      <c r="N222" s="35">
        <v>8721</v>
      </c>
      <c r="O222" s="36"/>
      <c r="P222" s="36"/>
      <c r="Q222" s="84"/>
      <c r="R222" s="84"/>
      <c r="S222" s="35">
        <v>82581</v>
      </c>
      <c r="T222" s="84"/>
      <c r="U222" s="35">
        <f t="shared" si="35"/>
        <v>151121</v>
      </c>
      <c r="V222" s="36">
        <f t="shared" si="51"/>
        <v>0</v>
      </c>
      <c r="W222" s="36">
        <f t="shared" si="52"/>
        <v>151121</v>
      </c>
      <c r="X222" s="131">
        <f>150000+120000</f>
        <v>270000</v>
      </c>
      <c r="Y222" s="36">
        <f t="shared" si="53"/>
        <v>-118879</v>
      </c>
    </row>
    <row r="223" spans="1:26" hidden="1" x14ac:dyDescent="0.25">
      <c r="A223">
        <v>2021</v>
      </c>
      <c r="B223" s="43" t="s">
        <v>35</v>
      </c>
      <c r="C223" s="44">
        <f t="shared" si="46"/>
        <v>15577</v>
      </c>
      <c r="D223" s="44">
        <v>15709</v>
      </c>
      <c r="E223" s="44">
        <f t="shared" si="47"/>
        <v>132</v>
      </c>
      <c r="F223" s="44">
        <v>146</v>
      </c>
      <c r="G223" s="70">
        <f t="shared" ref="G223:G234" si="57">E223*F223</f>
        <v>19272</v>
      </c>
      <c r="H223" s="44">
        <f t="shared" si="49"/>
        <v>2926</v>
      </c>
      <c r="I223" s="44">
        <v>2982</v>
      </c>
      <c r="J223" s="44">
        <f t="shared" si="56"/>
        <v>56</v>
      </c>
      <c r="K223" s="44">
        <f t="shared" ref="K223:K234" si="58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33208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59">G223+L223+M223+N223+Q223+R223+S223+T223</f>
        <v>150336</v>
      </c>
      <c r="V223" s="46">
        <f t="shared" si="51"/>
        <v>-118879</v>
      </c>
      <c r="W223" s="41">
        <f t="shared" si="52"/>
        <v>31457</v>
      </c>
      <c r="X223" s="69">
        <v>150000</v>
      </c>
      <c r="Y223" s="41">
        <f t="shared" si="53"/>
        <v>-118543</v>
      </c>
    </row>
    <row r="224" spans="1:26" hidden="1" x14ac:dyDescent="0.25">
      <c r="B224" s="43" t="s">
        <v>36</v>
      </c>
      <c r="C224" s="44">
        <f t="shared" si="46"/>
        <v>15709</v>
      </c>
      <c r="D224" s="44">
        <v>15748</v>
      </c>
      <c r="E224" s="44">
        <f t="shared" si="47"/>
        <v>39</v>
      </c>
      <c r="F224" s="44">
        <v>146</v>
      </c>
      <c r="G224" s="70">
        <f t="shared" si="57"/>
        <v>5694</v>
      </c>
      <c r="H224" s="44">
        <f t="shared" si="49"/>
        <v>2982</v>
      </c>
      <c r="I224" s="44">
        <v>3027</v>
      </c>
      <c r="J224" s="44">
        <f t="shared" si="56"/>
        <v>45</v>
      </c>
      <c r="K224" s="44">
        <f t="shared" si="58"/>
        <v>593</v>
      </c>
      <c r="L224" s="46">
        <f t="shared" ref="L224:L234" si="60">IF(K224=593,K224*J224,IF(K224=784,80*593+(J224-80)*784,IF(K224=1357,80*593+20*784+(J224-100)*1357,IF(K224=2501,80*593+20*784+100*1357+(J224-200)*2501,))))</f>
        <v>26685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59"/>
        <v>130284</v>
      </c>
      <c r="V224" s="46">
        <f t="shared" si="51"/>
        <v>-118543</v>
      </c>
      <c r="W224" s="46">
        <f t="shared" si="52"/>
        <v>11741</v>
      </c>
      <c r="X224" s="70">
        <v>150000</v>
      </c>
      <c r="Y224" s="46">
        <f t="shared" si="53"/>
        <v>-138259</v>
      </c>
    </row>
    <row r="225" spans="1:26" hidden="1" x14ac:dyDescent="0.25">
      <c r="B225" s="43" t="s">
        <v>37</v>
      </c>
      <c r="C225" s="44">
        <f t="shared" si="46"/>
        <v>15748</v>
      </c>
      <c r="D225" s="44">
        <v>15803</v>
      </c>
      <c r="E225" s="44">
        <f t="shared" si="47"/>
        <v>55</v>
      </c>
      <c r="F225" s="44">
        <v>146</v>
      </c>
      <c r="G225" s="70">
        <f t="shared" si="57"/>
        <v>8030</v>
      </c>
      <c r="H225" s="44">
        <f t="shared" si="49"/>
        <v>3027</v>
      </c>
      <c r="I225" s="44">
        <v>3068</v>
      </c>
      <c r="J225" s="44">
        <f t="shared" si="56"/>
        <v>41</v>
      </c>
      <c r="K225" s="44">
        <f t="shared" si="58"/>
        <v>593</v>
      </c>
      <c r="L225" s="46">
        <f t="shared" si="60"/>
        <v>24313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59"/>
        <v>130280</v>
      </c>
      <c r="V225" s="46">
        <f t="shared" si="51"/>
        <v>-138259</v>
      </c>
      <c r="W225" s="46">
        <f t="shared" si="52"/>
        <v>-7979</v>
      </c>
      <c r="X225" s="70">
        <v>150000</v>
      </c>
      <c r="Y225" s="46">
        <f t="shared" si="53"/>
        <v>-157979</v>
      </c>
    </row>
    <row r="226" spans="1:26" hidden="1" x14ac:dyDescent="0.25">
      <c r="B226" s="43" t="s">
        <v>38</v>
      </c>
      <c r="C226" s="44">
        <f t="shared" si="46"/>
        <v>15803</v>
      </c>
      <c r="D226" s="44">
        <v>16211</v>
      </c>
      <c r="E226" s="44">
        <f t="shared" si="47"/>
        <v>408</v>
      </c>
      <c r="F226" s="44">
        <v>146</v>
      </c>
      <c r="G226" s="70">
        <f t="shared" si="57"/>
        <v>59568</v>
      </c>
      <c r="H226" s="44">
        <f t="shared" si="49"/>
        <v>3068</v>
      </c>
      <c r="I226" s="44">
        <v>3119</v>
      </c>
      <c r="J226" s="44">
        <f t="shared" si="56"/>
        <v>51</v>
      </c>
      <c r="K226" s="44">
        <f t="shared" si="58"/>
        <v>593</v>
      </c>
      <c r="L226" s="46">
        <f t="shared" si="60"/>
        <v>30243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59"/>
        <v>187778</v>
      </c>
      <c r="V226" s="46">
        <f t="shared" si="51"/>
        <v>-157979</v>
      </c>
      <c r="W226" s="46">
        <f t="shared" si="52"/>
        <v>29799</v>
      </c>
      <c r="X226" s="70">
        <v>150000</v>
      </c>
      <c r="Y226" s="46">
        <f t="shared" si="53"/>
        <v>-120201</v>
      </c>
    </row>
    <row r="227" spans="1:26" hidden="1" x14ac:dyDescent="0.25">
      <c r="B227" s="43" t="s">
        <v>39</v>
      </c>
      <c r="C227" s="44">
        <f t="shared" si="46"/>
        <v>16211</v>
      </c>
      <c r="D227" s="44">
        <v>16352</v>
      </c>
      <c r="E227" s="44">
        <f t="shared" si="47"/>
        <v>141</v>
      </c>
      <c r="F227" s="44">
        <v>146</v>
      </c>
      <c r="G227" s="70">
        <f t="shared" si="57"/>
        <v>20586</v>
      </c>
      <c r="H227" s="44">
        <f t="shared" si="49"/>
        <v>3119</v>
      </c>
      <c r="I227" s="44">
        <v>3148</v>
      </c>
      <c r="J227" s="44">
        <f t="shared" si="56"/>
        <v>29</v>
      </c>
      <c r="K227" s="44">
        <f t="shared" si="58"/>
        <v>593</v>
      </c>
      <c r="L227" s="46">
        <f t="shared" si="60"/>
        <v>17197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59"/>
        <v>135786</v>
      </c>
      <c r="V227" s="46">
        <f t="shared" si="51"/>
        <v>-120201</v>
      </c>
      <c r="W227" s="46">
        <f t="shared" si="52"/>
        <v>15585</v>
      </c>
      <c r="X227" s="70">
        <v>150000</v>
      </c>
      <c r="Y227" s="46">
        <f t="shared" si="53"/>
        <v>-134415</v>
      </c>
    </row>
    <row r="228" spans="1:26" hidden="1" x14ac:dyDescent="0.25">
      <c r="B228" s="43" t="s">
        <v>40</v>
      </c>
      <c r="C228" s="44">
        <f t="shared" si="46"/>
        <v>16352</v>
      </c>
      <c r="D228" s="44">
        <v>16424</v>
      </c>
      <c r="E228" s="44">
        <f t="shared" si="47"/>
        <v>72</v>
      </c>
      <c r="F228" s="44">
        <v>146</v>
      </c>
      <c r="G228" s="70">
        <f t="shared" si="57"/>
        <v>10512</v>
      </c>
      <c r="H228" s="44">
        <f t="shared" si="49"/>
        <v>3148</v>
      </c>
      <c r="I228" s="44">
        <v>3168</v>
      </c>
      <c r="J228" s="44">
        <f t="shared" si="56"/>
        <v>20</v>
      </c>
      <c r="K228" s="44">
        <f t="shared" si="58"/>
        <v>593</v>
      </c>
      <c r="L228" s="46">
        <f t="shared" si="60"/>
        <v>11860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59"/>
        <v>120404</v>
      </c>
      <c r="V228" s="46">
        <f t="shared" si="51"/>
        <v>-134415</v>
      </c>
      <c r="W228" s="46">
        <f t="shared" si="52"/>
        <v>-14011</v>
      </c>
      <c r="X228" s="70">
        <v>150000</v>
      </c>
      <c r="Y228" s="46">
        <f t="shared" si="53"/>
        <v>-164011</v>
      </c>
    </row>
    <row r="229" spans="1:26" hidden="1" x14ac:dyDescent="0.25">
      <c r="B229" s="43" t="s">
        <v>41</v>
      </c>
      <c r="C229" s="44">
        <f t="shared" si="46"/>
        <v>16424</v>
      </c>
      <c r="D229" s="44">
        <v>16529</v>
      </c>
      <c r="E229" s="44">
        <f t="shared" si="47"/>
        <v>105</v>
      </c>
      <c r="F229" s="44">
        <v>146</v>
      </c>
      <c r="G229" s="70">
        <f t="shared" si="57"/>
        <v>15330</v>
      </c>
      <c r="H229" s="44">
        <f t="shared" si="49"/>
        <v>3168</v>
      </c>
      <c r="I229" s="44">
        <v>3187</v>
      </c>
      <c r="J229" s="44">
        <f t="shared" si="56"/>
        <v>19</v>
      </c>
      <c r="K229" s="44">
        <f t="shared" si="58"/>
        <v>593</v>
      </c>
      <c r="L229" s="46">
        <f t="shared" si="60"/>
        <v>11267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59"/>
        <v>124643</v>
      </c>
      <c r="V229" s="46">
        <f t="shared" si="51"/>
        <v>-164011</v>
      </c>
      <c r="W229" s="46">
        <f t="shared" si="52"/>
        <v>-39368</v>
      </c>
      <c r="X229" s="70">
        <v>120000</v>
      </c>
      <c r="Y229" s="46">
        <f t="shared" si="53"/>
        <v>-159368</v>
      </c>
    </row>
    <row r="230" spans="1:26" hidden="1" x14ac:dyDescent="0.25">
      <c r="B230" s="43" t="s">
        <v>42</v>
      </c>
      <c r="C230" s="44">
        <f t="shared" si="46"/>
        <v>16529</v>
      </c>
      <c r="D230" s="44">
        <v>16601</v>
      </c>
      <c r="E230" s="44">
        <f t="shared" si="47"/>
        <v>72</v>
      </c>
      <c r="F230" s="44">
        <v>146</v>
      </c>
      <c r="G230" s="70">
        <f t="shared" si="57"/>
        <v>10512</v>
      </c>
      <c r="H230" s="44">
        <f t="shared" si="49"/>
        <v>3187</v>
      </c>
      <c r="I230" s="44">
        <v>3205</v>
      </c>
      <c r="J230" s="44">
        <f t="shared" si="56"/>
        <v>18</v>
      </c>
      <c r="K230" s="44">
        <f t="shared" si="58"/>
        <v>593</v>
      </c>
      <c r="L230" s="46">
        <f t="shared" si="60"/>
        <v>10674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59"/>
        <v>119286</v>
      </c>
      <c r="V230" s="46">
        <f t="shared" si="51"/>
        <v>-159368</v>
      </c>
      <c r="W230" s="46">
        <f t="shared" si="52"/>
        <v>-40082</v>
      </c>
      <c r="X230" s="70">
        <v>120000</v>
      </c>
      <c r="Y230" s="46">
        <f t="shared" si="53"/>
        <v>-160082</v>
      </c>
    </row>
    <row r="231" spans="1:26" hidden="1" x14ac:dyDescent="0.25">
      <c r="B231" s="43" t="s">
        <v>43</v>
      </c>
      <c r="C231" s="44">
        <f t="shared" si="46"/>
        <v>16601</v>
      </c>
      <c r="D231" s="44">
        <v>16764</v>
      </c>
      <c r="E231" s="44">
        <f t="shared" si="47"/>
        <v>163</v>
      </c>
      <c r="F231" s="44">
        <v>146</v>
      </c>
      <c r="G231" s="70">
        <f t="shared" si="57"/>
        <v>23798</v>
      </c>
      <c r="H231" s="44">
        <f t="shared" si="49"/>
        <v>3205</v>
      </c>
      <c r="I231" s="44">
        <v>3234</v>
      </c>
      <c r="J231" s="44">
        <f t="shared" si="56"/>
        <v>29</v>
      </c>
      <c r="K231" s="44">
        <f t="shared" si="58"/>
        <v>593</v>
      </c>
      <c r="L231" s="46">
        <f t="shared" si="60"/>
        <v>17197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59"/>
        <v>139381</v>
      </c>
      <c r="V231" s="46">
        <f t="shared" si="51"/>
        <v>-160082</v>
      </c>
      <c r="W231" s="46">
        <f t="shared" si="52"/>
        <v>-20701</v>
      </c>
      <c r="X231" s="70">
        <v>120000</v>
      </c>
      <c r="Y231" s="46">
        <f t="shared" si="53"/>
        <v>-140701</v>
      </c>
    </row>
    <row r="232" spans="1:26" hidden="1" x14ac:dyDescent="0.25">
      <c r="B232" s="43" t="s">
        <v>44</v>
      </c>
      <c r="C232" s="44">
        <f t="shared" si="46"/>
        <v>16764</v>
      </c>
      <c r="D232" s="44">
        <v>16844</v>
      </c>
      <c r="E232" s="44">
        <f t="shared" si="47"/>
        <v>80</v>
      </c>
      <c r="F232" s="44">
        <v>146</v>
      </c>
      <c r="G232" s="70">
        <f t="shared" si="57"/>
        <v>11680</v>
      </c>
      <c r="H232" s="44">
        <f t="shared" si="49"/>
        <v>3234</v>
      </c>
      <c r="I232" s="44">
        <v>3260</v>
      </c>
      <c r="J232" s="44">
        <f t="shared" si="56"/>
        <v>26</v>
      </c>
      <c r="K232" s="44">
        <f t="shared" si="58"/>
        <v>593</v>
      </c>
      <c r="L232" s="46">
        <f t="shared" si="60"/>
        <v>15418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59"/>
        <v>125331</v>
      </c>
      <c r="V232" s="46">
        <f t="shared" si="51"/>
        <v>-140701</v>
      </c>
      <c r="W232" s="46">
        <f t="shared" si="52"/>
        <v>-15370</v>
      </c>
      <c r="X232" s="70">
        <v>120000</v>
      </c>
      <c r="Y232" s="46">
        <f t="shared" si="53"/>
        <v>-135370</v>
      </c>
      <c r="Z232" s="114"/>
    </row>
    <row r="233" spans="1:26" hidden="1" x14ac:dyDescent="0.25">
      <c r="B233" s="43" t="s">
        <v>45</v>
      </c>
      <c r="C233" s="44">
        <f t="shared" si="46"/>
        <v>16844</v>
      </c>
      <c r="D233" s="44">
        <v>16981</v>
      </c>
      <c r="E233" s="44">
        <f t="shared" si="47"/>
        <v>137</v>
      </c>
      <c r="F233" s="44">
        <v>146</v>
      </c>
      <c r="G233" s="70">
        <f t="shared" si="57"/>
        <v>20002</v>
      </c>
      <c r="H233" s="44">
        <f t="shared" si="49"/>
        <v>3260</v>
      </c>
      <c r="I233" s="44">
        <v>3292</v>
      </c>
      <c r="J233" s="44">
        <f t="shared" si="56"/>
        <v>32</v>
      </c>
      <c r="K233" s="44">
        <f t="shared" si="58"/>
        <v>593</v>
      </c>
      <c r="L233" s="46">
        <f t="shared" si="60"/>
        <v>18976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59"/>
        <v>137326</v>
      </c>
      <c r="V233" s="46">
        <f t="shared" si="51"/>
        <v>-135370</v>
      </c>
      <c r="W233" s="46">
        <f t="shared" si="52"/>
        <v>1956</v>
      </c>
      <c r="X233" s="70">
        <v>120000</v>
      </c>
      <c r="Y233" s="46">
        <f t="shared" si="53"/>
        <v>-118044</v>
      </c>
    </row>
    <row r="234" spans="1:26" ht="15.75" hidden="1" thickBot="1" x14ac:dyDescent="0.3">
      <c r="B234" s="83" t="s">
        <v>46</v>
      </c>
      <c r="C234" s="84">
        <f t="shared" si="46"/>
        <v>16981</v>
      </c>
      <c r="D234" s="84">
        <v>17125</v>
      </c>
      <c r="E234" s="84">
        <f t="shared" si="47"/>
        <v>144</v>
      </c>
      <c r="F234" s="84">
        <v>146</v>
      </c>
      <c r="G234" s="35">
        <f t="shared" si="57"/>
        <v>21024</v>
      </c>
      <c r="H234" s="84">
        <f t="shared" si="49"/>
        <v>3292</v>
      </c>
      <c r="I234" s="84">
        <v>3344</v>
      </c>
      <c r="J234" s="84">
        <f t="shared" si="56"/>
        <v>52</v>
      </c>
      <c r="K234" s="84">
        <f t="shared" si="58"/>
        <v>593</v>
      </c>
      <c r="L234" s="36">
        <f t="shared" si="60"/>
        <v>30836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59"/>
        <v>150277</v>
      </c>
      <c r="V234" s="36">
        <f t="shared" si="51"/>
        <v>-118044</v>
      </c>
      <c r="W234" s="36">
        <f t="shared" si="52"/>
        <v>32233</v>
      </c>
      <c r="X234" s="35">
        <v>120000</v>
      </c>
      <c r="Y234" s="36">
        <f t="shared" si="53"/>
        <v>-87767</v>
      </c>
    </row>
    <row r="235" spans="1:26" hidden="1" x14ac:dyDescent="0.25">
      <c r="A235">
        <v>2022</v>
      </c>
      <c r="B235" s="43" t="s">
        <v>35</v>
      </c>
      <c r="C235" s="44">
        <f t="shared" ref="C235:C246" si="61">D234</f>
        <v>17125</v>
      </c>
      <c r="D235" s="44">
        <v>17259</v>
      </c>
      <c r="E235" s="44">
        <f t="shared" ref="E235:E246" si="62">D235-C235</f>
        <v>134</v>
      </c>
      <c r="F235" s="44">
        <v>146</v>
      </c>
      <c r="G235" s="70">
        <f t="shared" ref="G235:G246" si="63">E235*F235</f>
        <v>19564</v>
      </c>
      <c r="H235" s="44">
        <f t="shared" ref="H235:H246" si="64">I234</f>
        <v>3344</v>
      </c>
      <c r="I235" s="44">
        <v>3405</v>
      </c>
      <c r="J235" s="44">
        <f>I235-H235</f>
        <v>61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38796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59"/>
        <v>163259</v>
      </c>
      <c r="V235" s="46">
        <f t="shared" ref="V235:V246" si="65">Y234</f>
        <v>-87767</v>
      </c>
      <c r="W235" s="46">
        <f t="shared" ref="W235:W246" si="66">U235+V235</f>
        <v>75492</v>
      </c>
      <c r="X235" s="70">
        <v>120000</v>
      </c>
      <c r="Y235" s="46">
        <f t="shared" si="53"/>
        <v>-44508</v>
      </c>
    </row>
    <row r="236" spans="1:26" hidden="1" x14ac:dyDescent="0.25">
      <c r="B236" s="43" t="s">
        <v>36</v>
      </c>
      <c r="C236" s="44">
        <f t="shared" si="61"/>
        <v>17259</v>
      </c>
      <c r="D236" s="44">
        <v>17393</v>
      </c>
      <c r="E236" s="44">
        <f t="shared" si="62"/>
        <v>134</v>
      </c>
      <c r="F236" s="44">
        <v>146</v>
      </c>
      <c r="G236" s="70">
        <f t="shared" si="63"/>
        <v>19564</v>
      </c>
      <c r="H236" s="44">
        <f t="shared" si="64"/>
        <v>3405</v>
      </c>
      <c r="I236" s="44">
        <v>3472</v>
      </c>
      <c r="J236" s="44">
        <f t="shared" ref="J236:J246" si="67">I236-H236</f>
        <v>67</v>
      </c>
      <c r="K236" s="44">
        <f t="shared" ref="K236:K243" si="68">IF(J236&lt;=80,636,IF(AND(J236&gt;=81,J236&lt;=100),840,IF(AND(J236&gt;=101,J236&lt;=200),1455,IF(J236&gt;=201,2681,))))</f>
        <v>636</v>
      </c>
      <c r="L236" s="46">
        <f t="shared" ref="L236:L242" si="69">IF(K236=636,K236*J236,IF(K236=840,80*636+(J236-80)*840,IF(K236=1455,80*636+20*840+(J236-100)*1455,IF(K236=2501,80*636+20*840+100*1455+(J236-200)*2681,))))</f>
        <v>42612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59"/>
        <v>184836</v>
      </c>
      <c r="V236" s="46">
        <f t="shared" si="65"/>
        <v>-44508</v>
      </c>
      <c r="W236" s="46">
        <f t="shared" si="66"/>
        <v>140328</v>
      </c>
      <c r="X236" s="70">
        <v>120000</v>
      </c>
      <c r="Y236" s="46">
        <f t="shared" si="53"/>
        <v>20328</v>
      </c>
    </row>
    <row r="237" spans="1:26" hidden="1" x14ac:dyDescent="0.25">
      <c r="B237" s="43" t="s">
        <v>37</v>
      </c>
      <c r="C237" s="44">
        <f t="shared" si="61"/>
        <v>17393</v>
      </c>
      <c r="D237" s="44">
        <v>17498</v>
      </c>
      <c r="E237" s="44">
        <f t="shared" si="62"/>
        <v>105</v>
      </c>
      <c r="F237" s="44">
        <v>146</v>
      </c>
      <c r="G237" s="70">
        <f t="shared" si="63"/>
        <v>15330</v>
      </c>
      <c r="H237" s="44">
        <f t="shared" si="64"/>
        <v>3472</v>
      </c>
      <c r="I237" s="44">
        <v>3535</v>
      </c>
      <c r="J237" s="44">
        <f t="shared" si="67"/>
        <v>63</v>
      </c>
      <c r="K237" s="44">
        <f t="shared" si="68"/>
        <v>636</v>
      </c>
      <c r="L237" s="46">
        <f t="shared" si="69"/>
        <v>40068</v>
      </c>
      <c r="M237" s="70">
        <v>4353</v>
      </c>
      <c r="N237" s="70">
        <v>9518</v>
      </c>
      <c r="O237" s="70"/>
      <c r="P237" s="70"/>
      <c r="Q237" s="70">
        <v>27370</v>
      </c>
      <c r="R237" s="70"/>
      <c r="S237" s="70">
        <v>91182</v>
      </c>
      <c r="T237" s="70"/>
      <c r="U237" s="70">
        <f t="shared" si="59"/>
        <v>187821</v>
      </c>
      <c r="V237" s="46">
        <f t="shared" si="65"/>
        <v>20328</v>
      </c>
      <c r="W237" s="46">
        <f t="shared" si="66"/>
        <v>208149</v>
      </c>
      <c r="X237" s="70">
        <v>240000</v>
      </c>
      <c r="Y237" s="46">
        <f t="shared" si="53"/>
        <v>-31851</v>
      </c>
    </row>
    <row r="238" spans="1:26" hidden="1" x14ac:dyDescent="0.25">
      <c r="B238" s="43" t="s">
        <v>38</v>
      </c>
      <c r="C238" s="44">
        <f t="shared" si="61"/>
        <v>17498</v>
      </c>
      <c r="D238" s="44">
        <v>17633</v>
      </c>
      <c r="E238" s="44">
        <f t="shared" si="62"/>
        <v>135</v>
      </c>
      <c r="F238" s="44">
        <v>146</v>
      </c>
      <c r="G238" s="70">
        <f t="shared" si="63"/>
        <v>19710</v>
      </c>
      <c r="H238" s="44">
        <f t="shared" si="64"/>
        <v>3535</v>
      </c>
      <c r="I238" s="44">
        <v>3605</v>
      </c>
      <c r="J238" s="44">
        <f t="shared" si="67"/>
        <v>70</v>
      </c>
      <c r="K238" s="44">
        <f t="shared" si="68"/>
        <v>636</v>
      </c>
      <c r="L238" s="46">
        <f t="shared" si="69"/>
        <v>44520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59"/>
        <v>169418</v>
      </c>
      <c r="V238" s="46">
        <f t="shared" si="65"/>
        <v>-31851</v>
      </c>
      <c r="W238" s="46">
        <f t="shared" si="66"/>
        <v>137567</v>
      </c>
      <c r="X238" s="70">
        <v>120000</v>
      </c>
      <c r="Y238" s="46">
        <f t="shared" si="53"/>
        <v>17567</v>
      </c>
    </row>
    <row r="239" spans="1:26" hidden="1" x14ac:dyDescent="0.25">
      <c r="B239" s="43" t="s">
        <v>39</v>
      </c>
      <c r="C239" s="44">
        <f t="shared" si="61"/>
        <v>17633</v>
      </c>
      <c r="D239" s="44">
        <v>17736</v>
      </c>
      <c r="E239" s="44">
        <f t="shared" si="62"/>
        <v>103</v>
      </c>
      <c r="F239" s="44">
        <v>146</v>
      </c>
      <c r="G239" s="70">
        <f t="shared" si="63"/>
        <v>15038</v>
      </c>
      <c r="H239" s="44">
        <f t="shared" si="64"/>
        <v>3605</v>
      </c>
      <c r="I239" s="44">
        <v>3670</v>
      </c>
      <c r="J239" s="44">
        <f t="shared" si="67"/>
        <v>65</v>
      </c>
      <c r="K239" s="44">
        <f t="shared" si="68"/>
        <v>636</v>
      </c>
      <c r="L239" s="46">
        <f t="shared" si="69"/>
        <v>41340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59"/>
        <v>161717</v>
      </c>
      <c r="V239" s="46">
        <f t="shared" si="65"/>
        <v>17567</v>
      </c>
      <c r="W239" s="46">
        <f t="shared" si="66"/>
        <v>179284</v>
      </c>
      <c r="X239" s="70">
        <v>120000</v>
      </c>
      <c r="Y239" s="46">
        <f t="shared" si="53"/>
        <v>59284</v>
      </c>
    </row>
    <row r="240" spans="1:26" hidden="1" x14ac:dyDescent="0.25">
      <c r="B240" s="43" t="s">
        <v>40</v>
      </c>
      <c r="C240" s="44">
        <f t="shared" si="61"/>
        <v>17736</v>
      </c>
      <c r="D240" s="44">
        <v>17801</v>
      </c>
      <c r="E240" s="44">
        <f t="shared" si="62"/>
        <v>65</v>
      </c>
      <c r="F240" s="44">
        <v>146</v>
      </c>
      <c r="G240" s="70">
        <f t="shared" si="63"/>
        <v>9490</v>
      </c>
      <c r="H240" s="44">
        <f t="shared" si="64"/>
        <v>3670</v>
      </c>
      <c r="I240" s="44">
        <v>3693</v>
      </c>
      <c r="J240" s="44">
        <f t="shared" si="67"/>
        <v>23</v>
      </c>
      <c r="K240" s="44">
        <f t="shared" si="68"/>
        <v>636</v>
      </c>
      <c r="L240" s="46">
        <f t="shared" si="69"/>
        <v>14628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59"/>
        <v>129579</v>
      </c>
      <c r="V240" s="46">
        <f t="shared" si="65"/>
        <v>59284</v>
      </c>
      <c r="W240" s="46">
        <f t="shared" si="66"/>
        <v>188863</v>
      </c>
      <c r="X240" s="70">
        <v>120000</v>
      </c>
      <c r="Y240" s="46">
        <f t="shared" si="53"/>
        <v>68863</v>
      </c>
    </row>
    <row r="241" spans="1:25" hidden="1" x14ac:dyDescent="0.25">
      <c r="B241" s="43" t="s">
        <v>41</v>
      </c>
      <c r="C241" s="44">
        <f t="shared" si="61"/>
        <v>17801</v>
      </c>
      <c r="D241" s="44">
        <v>18057</v>
      </c>
      <c r="E241" s="44">
        <f t="shared" si="62"/>
        <v>256</v>
      </c>
      <c r="F241" s="44">
        <v>146</v>
      </c>
      <c r="G241" s="70">
        <f t="shared" si="63"/>
        <v>37376</v>
      </c>
      <c r="H241" s="44">
        <f t="shared" si="64"/>
        <v>3693</v>
      </c>
      <c r="I241" s="44">
        <v>3737</v>
      </c>
      <c r="J241" s="44">
        <f t="shared" si="67"/>
        <v>44</v>
      </c>
      <c r="K241" s="44">
        <f t="shared" si="68"/>
        <v>636</v>
      </c>
      <c r="L241" s="46">
        <f t="shared" si="69"/>
        <v>27984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59"/>
        <v>170920</v>
      </c>
      <c r="V241" s="46">
        <f t="shared" si="65"/>
        <v>68863</v>
      </c>
      <c r="W241" s="46">
        <f t="shared" si="66"/>
        <v>239783</v>
      </c>
      <c r="X241" s="70">
        <v>120000</v>
      </c>
      <c r="Y241" s="46">
        <f t="shared" si="53"/>
        <v>119783</v>
      </c>
    </row>
    <row r="242" spans="1:25" hidden="1" x14ac:dyDescent="0.25">
      <c r="B242" s="43" t="s">
        <v>42</v>
      </c>
      <c r="C242" s="44">
        <f t="shared" si="61"/>
        <v>18057</v>
      </c>
      <c r="D242" s="44">
        <v>18129</v>
      </c>
      <c r="E242" s="44">
        <f t="shared" si="62"/>
        <v>72</v>
      </c>
      <c r="F242" s="44">
        <v>146</v>
      </c>
      <c r="G242" s="70">
        <f t="shared" si="63"/>
        <v>10512</v>
      </c>
      <c r="H242" s="44">
        <f t="shared" si="64"/>
        <v>3737</v>
      </c>
      <c r="I242" s="44">
        <v>3743</v>
      </c>
      <c r="J242" s="44">
        <f t="shared" si="67"/>
        <v>6</v>
      </c>
      <c r="K242" s="44">
        <f t="shared" si="68"/>
        <v>636</v>
      </c>
      <c r="L242" s="46">
        <f t="shared" si="69"/>
        <v>3816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59"/>
        <v>120014</v>
      </c>
      <c r="V242" s="46">
        <f t="shared" si="65"/>
        <v>119783</v>
      </c>
      <c r="W242" s="46">
        <f t="shared" si="66"/>
        <v>239797</v>
      </c>
      <c r="X242" s="70">
        <v>120000</v>
      </c>
      <c r="Y242" s="46">
        <f t="shared" si="53"/>
        <v>119797</v>
      </c>
    </row>
    <row r="243" spans="1:25" hidden="1" x14ac:dyDescent="0.25">
      <c r="B243" s="43" t="s">
        <v>43</v>
      </c>
      <c r="C243" s="44">
        <f t="shared" si="61"/>
        <v>18129</v>
      </c>
      <c r="D243" s="44">
        <v>18274</v>
      </c>
      <c r="E243" s="44">
        <f t="shared" si="62"/>
        <v>145</v>
      </c>
      <c r="F243" s="44">
        <v>146</v>
      </c>
      <c r="G243" s="70">
        <f t="shared" si="63"/>
        <v>21170</v>
      </c>
      <c r="H243" s="44">
        <f t="shared" si="64"/>
        <v>3743</v>
      </c>
      <c r="I243" s="44">
        <v>3751</v>
      </c>
      <c r="J243" s="44">
        <f t="shared" si="67"/>
        <v>8</v>
      </c>
      <c r="K243" s="44">
        <f t="shared" si="68"/>
        <v>636</v>
      </c>
      <c r="L243" s="46">
        <f>IF(K243=636,K243*J243,IF(K243=840,80*636+(J243-80)*840,IF(K243=1455,80*636+20*840+(J243-100)*1455,IF(K243=2681,80*636+20*840+100*1455+(J243-200)*2681,))))</f>
        <v>5088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59"/>
        <v>132070</v>
      </c>
      <c r="V243" s="46">
        <f t="shared" si="65"/>
        <v>119797</v>
      </c>
      <c r="W243" s="46">
        <f t="shared" si="66"/>
        <v>251867</v>
      </c>
      <c r="X243" s="70">
        <v>120000</v>
      </c>
      <c r="Y243" s="46">
        <f t="shared" si="53"/>
        <v>131867</v>
      </c>
    </row>
    <row r="244" spans="1:25" hidden="1" x14ac:dyDescent="0.25">
      <c r="B244" s="43" t="s">
        <v>44</v>
      </c>
      <c r="C244" s="44">
        <f t="shared" si="61"/>
        <v>18274</v>
      </c>
      <c r="D244" s="44">
        <v>18366</v>
      </c>
      <c r="E244" s="44">
        <f t="shared" si="62"/>
        <v>92</v>
      </c>
      <c r="F244" s="44">
        <v>146</v>
      </c>
      <c r="G244" s="70">
        <f t="shared" si="63"/>
        <v>13432</v>
      </c>
      <c r="H244" s="44">
        <f t="shared" si="64"/>
        <v>3751</v>
      </c>
      <c r="I244" s="44">
        <v>3792</v>
      </c>
      <c r="J244" s="44">
        <f t="shared" si="67"/>
        <v>41</v>
      </c>
      <c r="K244" s="44">
        <f>IF(J244&lt;=40,636,IF(AND(J244&gt;=41,J244&lt;=80),840,IF(AND(J244&gt;=81,J244&lt;=100),1455,IF(J244&gt;=101,2681,))))</f>
        <v>840</v>
      </c>
      <c r="L244" s="46">
        <f>IF(K244=636,K244*J244,IF(K244=840,40*636+(J244-40)*840,IF(K244=1455,40*636+40*840+(J244-80)*1455,IF(K244=2681,40*636+40*840+20*1455+(J244-100)*2681,))))</f>
        <v>26280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59"/>
        <v>145627</v>
      </c>
      <c r="V244" s="46">
        <f t="shared" si="65"/>
        <v>131867</v>
      </c>
      <c r="W244" s="46">
        <f t="shared" si="66"/>
        <v>277494</v>
      </c>
      <c r="X244" s="70">
        <v>390000</v>
      </c>
      <c r="Y244" s="46">
        <f t="shared" si="53"/>
        <v>-112506</v>
      </c>
    </row>
    <row r="245" spans="1:25" hidden="1" x14ac:dyDescent="0.25">
      <c r="B245" s="43" t="s">
        <v>45</v>
      </c>
      <c r="C245" s="44">
        <f t="shared" si="61"/>
        <v>18366</v>
      </c>
      <c r="D245" s="44">
        <v>18471</v>
      </c>
      <c r="E245" s="44">
        <f t="shared" si="62"/>
        <v>105</v>
      </c>
      <c r="F245" s="44">
        <v>146</v>
      </c>
      <c r="G245" s="70">
        <f t="shared" si="63"/>
        <v>15330</v>
      </c>
      <c r="H245" s="44">
        <f t="shared" si="64"/>
        <v>3792</v>
      </c>
      <c r="I245" s="44">
        <v>3847</v>
      </c>
      <c r="J245" s="44">
        <f t="shared" si="67"/>
        <v>55</v>
      </c>
      <c r="K245" s="44">
        <f>IF(J245&lt;=40,636,IF(AND(J245&gt;=41,J245&lt;=80),840,IF(AND(J245&gt;=81,J245&lt;=100),1455,IF(J245&gt;=101,2681,))))</f>
        <v>840</v>
      </c>
      <c r="L245" s="46">
        <f>IF(K245=636,K245*J245,IF(K245=840,40*636+(J245-40)*840,IF(K245=1455,40*636+40*840+(J245-80)*1455,IF(K245=2681,40*636+40*840+20*1455+(J245-100)*2681,))))</f>
        <v>38040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59"/>
        <v>159349</v>
      </c>
      <c r="V245" s="46">
        <f t="shared" si="65"/>
        <v>-112506</v>
      </c>
      <c r="W245" s="46">
        <f t="shared" si="66"/>
        <v>46843</v>
      </c>
      <c r="X245" s="70">
        <v>150000</v>
      </c>
      <c r="Y245" s="46">
        <f t="shared" si="53"/>
        <v>-103157</v>
      </c>
    </row>
    <row r="246" spans="1:25" ht="15.75" hidden="1" thickBot="1" x14ac:dyDescent="0.3">
      <c r="B246" s="83" t="s">
        <v>46</v>
      </c>
      <c r="C246" s="84">
        <f t="shared" si="61"/>
        <v>18471</v>
      </c>
      <c r="D246" s="84">
        <v>18726</v>
      </c>
      <c r="E246" s="84">
        <f t="shared" si="62"/>
        <v>255</v>
      </c>
      <c r="F246" s="84">
        <v>146</v>
      </c>
      <c r="G246" s="35">
        <f t="shared" si="63"/>
        <v>37230</v>
      </c>
      <c r="H246" s="84">
        <f t="shared" si="64"/>
        <v>3847</v>
      </c>
      <c r="I246" s="84">
        <v>3921</v>
      </c>
      <c r="J246" s="84">
        <f t="shared" si="67"/>
        <v>74</v>
      </c>
      <c r="K246" s="84">
        <f>IF(J246&lt;=40,636,IF(AND(J246&gt;=41,J246&lt;=80),840,IF(AND(J246&gt;=81,J246&lt;=100),1455,IF(J246&gt;=101,2681,))))</f>
        <v>840</v>
      </c>
      <c r="L246" s="36">
        <f>IF(K246=636,K246*J246,IF(K246=840,40*636+(J246-40)*840,IF(K246=1455,40*636+40*840+(J246-80)*1455,IF(K246=2681,40*636+40*840+20*1455+(J246-100)*2681,))))</f>
        <v>54000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59"/>
        <v>197298</v>
      </c>
      <c r="V246" s="36">
        <f t="shared" si="65"/>
        <v>-103157</v>
      </c>
      <c r="W246" s="36">
        <f t="shared" si="66"/>
        <v>94141</v>
      </c>
      <c r="X246" s="35">
        <v>200000</v>
      </c>
      <c r="Y246" s="36">
        <f t="shared" si="53"/>
        <v>-105859</v>
      </c>
    </row>
    <row r="247" spans="1:25" x14ac:dyDescent="0.25">
      <c r="A247">
        <v>2023</v>
      </c>
      <c r="B247" s="43" t="s">
        <v>35</v>
      </c>
      <c r="C247" s="44">
        <f t="shared" ref="C247:C270" si="70">D246</f>
        <v>18726</v>
      </c>
      <c r="D247" s="44">
        <v>19080</v>
      </c>
      <c r="E247" s="44">
        <f t="shared" ref="E247:E270" si="71">D247-C247</f>
        <v>354</v>
      </c>
      <c r="F247" s="44">
        <v>165</v>
      </c>
      <c r="G247" s="70">
        <f t="shared" ref="G247:G270" si="72">E247*F247</f>
        <v>58410</v>
      </c>
      <c r="H247" s="44">
        <f t="shared" ref="H247:H270" si="73">I246</f>
        <v>3921</v>
      </c>
      <c r="I247" s="44">
        <v>4005</v>
      </c>
      <c r="J247" s="44">
        <f t="shared" ref="J247:J270" si="74">I247-H247</f>
        <v>84</v>
      </c>
      <c r="K247" s="44">
        <f>IF(J247&lt;=40,717,IF(AND(J247&gt;=41,J247&lt;=80),948,IF(AND(J247&gt;=81,J247&lt;=100),1641,IF(J247&gt;=101,3024,))))</f>
        <v>1641</v>
      </c>
      <c r="L247" s="46">
        <f>IF(K247=717,K247*J247,IF(K247=948,40*717+(J247-40)*948,IF(K247=1641,40*717+40*948+(J247-80)*1641,IF(K247=3024,40*717+40*948+20*1641+(J247-100)*3024,))))</f>
        <v>73164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59"/>
        <v>269923</v>
      </c>
      <c r="V247" s="46">
        <f t="shared" ref="V247:V270" si="75">Y246</f>
        <v>-105859</v>
      </c>
      <c r="W247" s="46">
        <f t="shared" ref="W247:W270" si="76">U247+V247</f>
        <v>164064</v>
      </c>
      <c r="X247" s="46">
        <v>150000</v>
      </c>
      <c r="Y247" s="46">
        <f t="shared" si="53"/>
        <v>14064</v>
      </c>
    </row>
    <row r="248" spans="1:25" x14ac:dyDescent="0.25">
      <c r="B248" s="43" t="s">
        <v>36</v>
      </c>
      <c r="C248" s="44">
        <f t="shared" si="70"/>
        <v>19080</v>
      </c>
      <c r="D248" s="44">
        <v>19261</v>
      </c>
      <c r="E248" s="44">
        <f t="shared" si="71"/>
        <v>181</v>
      </c>
      <c r="F248" s="44">
        <v>165</v>
      </c>
      <c r="G248" s="70">
        <f t="shared" si="72"/>
        <v>29865</v>
      </c>
      <c r="H248" s="44">
        <f t="shared" si="73"/>
        <v>4005</v>
      </c>
      <c r="I248" s="44">
        <v>4038</v>
      </c>
      <c r="J248" s="44">
        <f t="shared" si="74"/>
        <v>33</v>
      </c>
      <c r="K248" s="44">
        <f t="shared" ref="K248:K258" si="77">IF(J248&lt;=40,717,IF(AND(J248&gt;=41,J248&lt;=80),948,IF(AND(J248&gt;=81,J248&lt;=100),1641,IF(J248&gt;=101,3024,))))</f>
        <v>717</v>
      </c>
      <c r="L248" s="46">
        <f t="shared" ref="L248:L258" si="78">IF(K248=717,K248*J248,IF(K248=948,40*717+(J248-40)*948,IF(K248=1641,40*717+40*948+(J248-80)*1641,IF(K248=3024,40*717+40*948+20*1641+(J248-100)*3024,))))</f>
        <v>23661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59"/>
        <v>191942</v>
      </c>
      <c r="V248" s="46">
        <f t="shared" si="75"/>
        <v>14064</v>
      </c>
      <c r="W248" s="46">
        <f t="shared" si="76"/>
        <v>206006</v>
      </c>
      <c r="X248" s="70">
        <v>150000</v>
      </c>
      <c r="Y248" s="46">
        <f t="shared" si="53"/>
        <v>56006</v>
      </c>
    </row>
    <row r="249" spans="1:25" x14ac:dyDescent="0.25">
      <c r="B249" s="43" t="s">
        <v>37</v>
      </c>
      <c r="C249" s="44">
        <f t="shared" si="70"/>
        <v>19261</v>
      </c>
      <c r="D249" s="44">
        <v>19454</v>
      </c>
      <c r="E249" s="44">
        <f t="shared" si="71"/>
        <v>193</v>
      </c>
      <c r="F249" s="44">
        <v>165</v>
      </c>
      <c r="G249" s="70">
        <f t="shared" si="72"/>
        <v>31845</v>
      </c>
      <c r="H249" s="44">
        <f t="shared" si="73"/>
        <v>4038</v>
      </c>
      <c r="I249" s="44">
        <v>4064</v>
      </c>
      <c r="J249" s="44">
        <f t="shared" si="74"/>
        <v>26</v>
      </c>
      <c r="K249" s="44">
        <f t="shared" si="77"/>
        <v>717</v>
      </c>
      <c r="L249" s="46">
        <f t="shared" si="78"/>
        <v>18642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59"/>
        <v>188923</v>
      </c>
      <c r="V249" s="46">
        <f t="shared" si="75"/>
        <v>56006</v>
      </c>
      <c r="W249" s="46">
        <f t="shared" si="76"/>
        <v>244929</v>
      </c>
      <c r="X249" s="70">
        <v>450000</v>
      </c>
      <c r="Y249" s="46">
        <f t="shared" si="53"/>
        <v>-205071</v>
      </c>
    </row>
    <row r="250" spans="1:25" x14ac:dyDescent="0.25">
      <c r="B250" s="43" t="s">
        <v>38</v>
      </c>
      <c r="C250" s="44">
        <f t="shared" si="70"/>
        <v>19454</v>
      </c>
      <c r="D250" s="44">
        <v>19745</v>
      </c>
      <c r="E250" s="44">
        <f t="shared" si="71"/>
        <v>291</v>
      </c>
      <c r="F250" s="44">
        <v>165</v>
      </c>
      <c r="G250" s="70">
        <f t="shared" si="72"/>
        <v>48015</v>
      </c>
      <c r="H250" s="44">
        <f t="shared" si="73"/>
        <v>4064</v>
      </c>
      <c r="I250" s="44">
        <v>4087</v>
      </c>
      <c r="J250" s="44">
        <f t="shared" si="74"/>
        <v>23</v>
      </c>
      <c r="K250" s="44">
        <f t="shared" si="77"/>
        <v>717</v>
      </c>
      <c r="L250" s="46">
        <f t="shared" si="78"/>
        <v>16491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59"/>
        <v>203021</v>
      </c>
      <c r="V250" s="46">
        <f t="shared" si="75"/>
        <v>-205071</v>
      </c>
      <c r="W250" s="46">
        <f t="shared" si="76"/>
        <v>-2050</v>
      </c>
      <c r="X250" s="70">
        <v>150000</v>
      </c>
      <c r="Y250" s="46">
        <f t="shared" ref="Y250:Y270" si="79">W250-X250</f>
        <v>-152050</v>
      </c>
    </row>
    <row r="251" spans="1:25" x14ac:dyDescent="0.25">
      <c r="B251" s="43" t="s">
        <v>39</v>
      </c>
      <c r="C251" s="44">
        <f t="shared" si="70"/>
        <v>19745</v>
      </c>
      <c r="D251" s="44">
        <v>19972</v>
      </c>
      <c r="E251" s="44">
        <f t="shared" si="71"/>
        <v>227</v>
      </c>
      <c r="F251" s="44">
        <v>169</v>
      </c>
      <c r="G251" s="70">
        <f t="shared" si="72"/>
        <v>38363</v>
      </c>
      <c r="H251" s="44">
        <f t="shared" si="73"/>
        <v>4087</v>
      </c>
      <c r="I251" s="44">
        <v>4108</v>
      </c>
      <c r="J251" s="44">
        <f t="shared" si="74"/>
        <v>21</v>
      </c>
      <c r="K251" s="44">
        <f t="shared" si="77"/>
        <v>717</v>
      </c>
      <c r="L251" s="46">
        <f t="shared" si="78"/>
        <v>15057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59"/>
        <v>191993</v>
      </c>
      <c r="V251" s="46">
        <f t="shared" si="75"/>
        <v>-152050</v>
      </c>
      <c r="W251" s="46">
        <f t="shared" si="76"/>
        <v>39943</v>
      </c>
      <c r="X251" s="70">
        <v>150000</v>
      </c>
      <c r="Y251" s="46">
        <f t="shared" si="79"/>
        <v>-110057</v>
      </c>
    </row>
    <row r="252" spans="1:25" x14ac:dyDescent="0.25">
      <c r="B252" s="43" t="s">
        <v>40</v>
      </c>
      <c r="C252" s="44">
        <f t="shared" si="70"/>
        <v>19972</v>
      </c>
      <c r="D252" s="44">
        <v>20202</v>
      </c>
      <c r="E252" s="44">
        <f t="shared" si="71"/>
        <v>230</v>
      </c>
      <c r="F252" s="44">
        <v>165</v>
      </c>
      <c r="G252" s="70">
        <f t="shared" si="72"/>
        <v>37950</v>
      </c>
      <c r="H252" s="44">
        <f t="shared" si="73"/>
        <v>4108</v>
      </c>
      <c r="I252" s="44">
        <v>4114</v>
      </c>
      <c r="J252" s="44">
        <f t="shared" si="74"/>
        <v>6</v>
      </c>
      <c r="K252" s="44">
        <f t="shared" si="77"/>
        <v>717</v>
      </c>
      <c r="L252" s="46">
        <f t="shared" si="78"/>
        <v>4302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59"/>
        <v>180842</v>
      </c>
      <c r="V252" s="46">
        <f t="shared" si="75"/>
        <v>-110057</v>
      </c>
      <c r="W252" s="46">
        <f t="shared" si="76"/>
        <v>70785</v>
      </c>
      <c r="X252" s="70">
        <v>150000</v>
      </c>
      <c r="Y252" s="104">
        <f t="shared" si="79"/>
        <v>-79215</v>
      </c>
    </row>
    <row r="253" spans="1:25" x14ac:dyDescent="0.25">
      <c r="B253" s="43" t="s">
        <v>41</v>
      </c>
      <c r="C253" s="44">
        <f t="shared" si="70"/>
        <v>20202</v>
      </c>
      <c r="D253" s="44">
        <v>20455</v>
      </c>
      <c r="E253" s="44">
        <f t="shared" si="71"/>
        <v>253</v>
      </c>
      <c r="F253" s="44">
        <v>165</v>
      </c>
      <c r="G253" s="70">
        <f t="shared" si="72"/>
        <v>41745</v>
      </c>
      <c r="H253" s="44">
        <f t="shared" si="73"/>
        <v>4114</v>
      </c>
      <c r="I253" s="44">
        <v>4116</v>
      </c>
      <c r="J253" s="44">
        <f t="shared" si="74"/>
        <v>2</v>
      </c>
      <c r="K253" s="44">
        <f t="shared" si="77"/>
        <v>717</v>
      </c>
      <c r="L253" s="46">
        <f t="shared" si="78"/>
        <v>1434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59"/>
        <v>181757</v>
      </c>
      <c r="V253" s="46">
        <f t="shared" si="75"/>
        <v>-79215</v>
      </c>
      <c r="W253" s="46">
        <f t="shared" si="76"/>
        <v>102542</v>
      </c>
      <c r="X253" s="46">
        <v>150000</v>
      </c>
      <c r="Y253" s="46">
        <f t="shared" si="79"/>
        <v>-47458</v>
      </c>
    </row>
    <row r="254" spans="1:25" x14ac:dyDescent="0.25">
      <c r="B254" s="43" t="s">
        <v>42</v>
      </c>
      <c r="C254" s="44">
        <f t="shared" si="70"/>
        <v>20455</v>
      </c>
      <c r="D254" s="44">
        <v>20700</v>
      </c>
      <c r="E254" s="44">
        <f t="shared" si="71"/>
        <v>245</v>
      </c>
      <c r="F254" s="44">
        <v>165</v>
      </c>
      <c r="G254" s="70">
        <f t="shared" si="72"/>
        <v>40425</v>
      </c>
      <c r="H254" s="44">
        <f t="shared" si="73"/>
        <v>4116</v>
      </c>
      <c r="I254" s="44">
        <v>4118</v>
      </c>
      <c r="J254" s="44">
        <f t="shared" si="74"/>
        <v>2</v>
      </c>
      <c r="K254" s="44">
        <f t="shared" si="77"/>
        <v>717</v>
      </c>
      <c r="L254" s="46">
        <f t="shared" si="78"/>
        <v>1434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59"/>
        <v>180461</v>
      </c>
      <c r="V254" s="46">
        <f t="shared" si="75"/>
        <v>-47458</v>
      </c>
      <c r="W254" s="46">
        <f t="shared" si="76"/>
        <v>133003</v>
      </c>
      <c r="X254" s="70">
        <v>150000</v>
      </c>
      <c r="Y254" s="46">
        <f t="shared" si="79"/>
        <v>-16997</v>
      </c>
    </row>
    <row r="255" spans="1:25" x14ac:dyDescent="0.25">
      <c r="B255" s="43" t="s">
        <v>43</v>
      </c>
      <c r="C255" s="44">
        <f t="shared" si="70"/>
        <v>20700</v>
      </c>
      <c r="D255" s="44">
        <v>21010</v>
      </c>
      <c r="E255" s="44">
        <f t="shared" si="71"/>
        <v>310</v>
      </c>
      <c r="F255" s="44">
        <v>165</v>
      </c>
      <c r="G255" s="70">
        <f t="shared" si="72"/>
        <v>51150</v>
      </c>
      <c r="H255" s="44">
        <f t="shared" si="73"/>
        <v>4118</v>
      </c>
      <c r="I255" s="44">
        <v>4127</v>
      </c>
      <c r="J255" s="44">
        <f t="shared" si="74"/>
        <v>9</v>
      </c>
      <c r="K255" s="44">
        <f t="shared" si="77"/>
        <v>717</v>
      </c>
      <c r="L255" s="46">
        <f t="shared" si="78"/>
        <v>6453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59"/>
        <v>196225</v>
      </c>
      <c r="V255" s="46">
        <f t="shared" si="75"/>
        <v>-16997</v>
      </c>
      <c r="W255" s="46">
        <f t="shared" si="76"/>
        <v>179228</v>
      </c>
      <c r="X255" s="70">
        <v>150000</v>
      </c>
      <c r="Y255" s="46">
        <f t="shared" si="79"/>
        <v>29228</v>
      </c>
    </row>
    <row r="256" spans="1:25" x14ac:dyDescent="0.25">
      <c r="B256" s="43" t="s">
        <v>44</v>
      </c>
      <c r="C256" s="44">
        <f t="shared" si="70"/>
        <v>21010</v>
      </c>
      <c r="D256" s="44">
        <v>21234</v>
      </c>
      <c r="E256" s="44">
        <f t="shared" si="71"/>
        <v>224</v>
      </c>
      <c r="F256" s="44">
        <v>165</v>
      </c>
      <c r="G256" s="70">
        <f t="shared" si="72"/>
        <v>36960</v>
      </c>
      <c r="H256" s="44">
        <f t="shared" si="73"/>
        <v>4127</v>
      </c>
      <c r="I256" s="44">
        <v>4144</v>
      </c>
      <c r="J256" s="44">
        <f t="shared" si="74"/>
        <v>17</v>
      </c>
      <c r="K256" s="44">
        <f t="shared" si="77"/>
        <v>717</v>
      </c>
      <c r="L256" s="46">
        <f t="shared" si="78"/>
        <v>12189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59"/>
        <v>187828</v>
      </c>
      <c r="V256" s="46">
        <f t="shared" si="75"/>
        <v>29228</v>
      </c>
      <c r="W256" s="46">
        <f t="shared" si="76"/>
        <v>217056</v>
      </c>
      <c r="X256" s="70">
        <v>150000</v>
      </c>
      <c r="Y256" s="46">
        <f t="shared" si="79"/>
        <v>67056</v>
      </c>
    </row>
    <row r="257" spans="1:25" x14ac:dyDescent="0.25">
      <c r="B257" s="43" t="s">
        <v>45</v>
      </c>
      <c r="C257" s="44">
        <f t="shared" si="70"/>
        <v>21234</v>
      </c>
      <c r="D257" s="44">
        <v>21476</v>
      </c>
      <c r="E257" s="44">
        <f t="shared" si="71"/>
        <v>242</v>
      </c>
      <c r="F257" s="44">
        <v>165</v>
      </c>
      <c r="G257" s="70">
        <f t="shared" si="72"/>
        <v>39930</v>
      </c>
      <c r="H257" s="44">
        <f t="shared" si="73"/>
        <v>4144</v>
      </c>
      <c r="I257" s="44">
        <v>4185</v>
      </c>
      <c r="J257" s="44">
        <f t="shared" si="74"/>
        <v>41</v>
      </c>
      <c r="K257" s="44">
        <f t="shared" si="77"/>
        <v>948</v>
      </c>
      <c r="L257" s="46">
        <f t="shared" si="78"/>
        <v>29628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59"/>
        <v>208290</v>
      </c>
      <c r="V257" s="46">
        <f t="shared" si="75"/>
        <v>67056</v>
      </c>
      <c r="W257" s="46">
        <f t="shared" si="76"/>
        <v>275346</v>
      </c>
      <c r="X257" s="70">
        <v>150000</v>
      </c>
      <c r="Y257" s="46">
        <f t="shared" si="79"/>
        <v>125346</v>
      </c>
    </row>
    <row r="258" spans="1:25" ht="15.75" thickBot="1" x14ac:dyDescent="0.3">
      <c r="B258" s="236" t="s">
        <v>46</v>
      </c>
      <c r="C258" s="237">
        <f t="shared" si="70"/>
        <v>21476</v>
      </c>
      <c r="D258" s="237">
        <v>21733</v>
      </c>
      <c r="E258" s="237">
        <f t="shared" si="71"/>
        <v>257</v>
      </c>
      <c r="F258" s="237">
        <v>165</v>
      </c>
      <c r="G258" s="238">
        <f t="shared" si="72"/>
        <v>42405</v>
      </c>
      <c r="H258" s="237">
        <f t="shared" si="73"/>
        <v>4185</v>
      </c>
      <c r="I258" s="237">
        <v>4219</v>
      </c>
      <c r="J258" s="237">
        <f t="shared" si="74"/>
        <v>34</v>
      </c>
      <c r="K258" s="237">
        <f t="shared" si="77"/>
        <v>717</v>
      </c>
      <c r="L258" s="239">
        <f t="shared" si="78"/>
        <v>24378</v>
      </c>
      <c r="M258" s="238">
        <v>4910</v>
      </c>
      <c r="N258" s="238">
        <v>11037</v>
      </c>
      <c r="O258" s="238"/>
      <c r="P258" s="238"/>
      <c r="Q258" s="238"/>
      <c r="R258" s="238"/>
      <c r="S258" s="238">
        <v>122853</v>
      </c>
      <c r="T258" s="238"/>
      <c r="U258" s="238">
        <f t="shared" si="59"/>
        <v>205583</v>
      </c>
      <c r="V258" s="239">
        <f t="shared" si="75"/>
        <v>125346</v>
      </c>
      <c r="W258" s="239">
        <f t="shared" si="76"/>
        <v>330929</v>
      </c>
      <c r="X258" s="238">
        <v>150000</v>
      </c>
      <c r="Y258" s="239">
        <f t="shared" si="79"/>
        <v>180929</v>
      </c>
    </row>
    <row r="259" spans="1:25" ht="15.75" thickBot="1" x14ac:dyDescent="0.3">
      <c r="A259">
        <v>2024</v>
      </c>
      <c r="B259" s="195" t="s">
        <v>35</v>
      </c>
      <c r="C259" s="175">
        <f t="shared" si="70"/>
        <v>21733</v>
      </c>
      <c r="D259" s="175">
        <v>22034</v>
      </c>
      <c r="E259" s="175">
        <f t="shared" si="71"/>
        <v>301</v>
      </c>
      <c r="F259" s="175">
        <v>171</v>
      </c>
      <c r="G259" s="177">
        <f t="shared" si="72"/>
        <v>51471</v>
      </c>
      <c r="H259" s="175">
        <f t="shared" si="73"/>
        <v>4219</v>
      </c>
      <c r="I259" s="175">
        <v>4275</v>
      </c>
      <c r="J259" s="175">
        <f t="shared" si="74"/>
        <v>56</v>
      </c>
      <c r="K259" s="175">
        <f>IF(J259&lt;=40,745,IF(AND(J259&gt;=41,J259&lt;=80),985,IF(AND(J259&gt;=81,J259&lt;=100),1705,IF(J259&gt;=101,3142,))))</f>
        <v>985</v>
      </c>
      <c r="L259" s="176">
        <f>IF(K259=745,K259*J259,IF(K259=985,40*745+(J259-40)*985,IF(K259=1705,40*745+40*985+(J259-80)*1705,IF(K259=3142,40*745+40*985+20*1705+(J259-100)*3142,))))</f>
        <v>45560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246776</v>
      </c>
      <c r="V259" s="176">
        <f t="shared" si="75"/>
        <v>180929</v>
      </c>
      <c r="W259" s="176">
        <f t="shared" si="76"/>
        <v>427705</v>
      </c>
      <c r="X259" s="240"/>
      <c r="Y259" s="176">
        <f t="shared" si="79"/>
        <v>427705</v>
      </c>
    </row>
    <row r="260" spans="1:25" hidden="1" x14ac:dyDescent="0.25">
      <c r="B260" s="224" t="s">
        <v>36</v>
      </c>
      <c r="C260" s="225">
        <f>D259</f>
        <v>22034</v>
      </c>
      <c r="D260" s="225"/>
      <c r="E260" s="225">
        <f t="shared" si="71"/>
        <v>-22034</v>
      </c>
      <c r="F260" s="225">
        <v>171</v>
      </c>
      <c r="G260" s="223">
        <f t="shared" si="72"/>
        <v>-3767814</v>
      </c>
      <c r="H260" s="225">
        <f t="shared" si="73"/>
        <v>4275</v>
      </c>
      <c r="I260" s="225"/>
      <c r="J260" s="225">
        <f t="shared" si="74"/>
        <v>-4275</v>
      </c>
      <c r="K260" s="225">
        <f t="shared" ref="K260:K270" si="80">IF(J260&lt;=40,745,IF(AND(J260&gt;=41,J260&lt;=80),985,IF(AND(J260&gt;=81,J260&lt;=100),1705,IF(J260&gt;=101,3142,))))</f>
        <v>745</v>
      </c>
      <c r="L260" s="226">
        <f t="shared" ref="L260:L270" si="81">IF(K260=745,K260*J260,IF(K260=985,40*745+(J260-40)*985,IF(K260=1705,40*745+40*985+(J260-80)*1705,IF(K260=3142,40*745+40*985+20*1705+(J260-100)*3142,))))</f>
        <v>-3184875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82">G260+L260+M260+N260++O260+P260+Q260+R260+S260+T260</f>
        <v>-6802944</v>
      </c>
      <c r="V260" s="226">
        <f t="shared" si="75"/>
        <v>427705</v>
      </c>
      <c r="W260" s="226">
        <f t="shared" si="76"/>
        <v>-6375239</v>
      </c>
      <c r="X260" s="227"/>
      <c r="Y260" s="226">
        <f t="shared" si="79"/>
        <v>-6375239</v>
      </c>
    </row>
    <row r="261" spans="1:25" hidden="1" x14ac:dyDescent="0.25">
      <c r="B261" s="224" t="s">
        <v>37</v>
      </c>
      <c r="C261" s="225">
        <f t="shared" si="70"/>
        <v>0</v>
      </c>
      <c r="D261" s="225"/>
      <c r="E261" s="225">
        <f t="shared" si="71"/>
        <v>0</v>
      </c>
      <c r="F261" s="225">
        <v>171</v>
      </c>
      <c r="G261" s="223">
        <f t="shared" si="72"/>
        <v>0</v>
      </c>
      <c r="H261" s="225">
        <f t="shared" si="73"/>
        <v>0</v>
      </c>
      <c r="I261" s="225"/>
      <c r="J261" s="225">
        <f t="shared" si="74"/>
        <v>0</v>
      </c>
      <c r="K261" s="225">
        <f t="shared" si="80"/>
        <v>745</v>
      </c>
      <c r="L261" s="226">
        <f t="shared" si="81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82"/>
        <v>149745</v>
      </c>
      <c r="V261" s="226">
        <f t="shared" si="75"/>
        <v>-6375239</v>
      </c>
      <c r="W261" s="226">
        <f t="shared" si="76"/>
        <v>-6225494</v>
      </c>
      <c r="X261" s="227"/>
      <c r="Y261" s="226">
        <f t="shared" si="79"/>
        <v>-6225494</v>
      </c>
    </row>
    <row r="262" spans="1:25" hidden="1" x14ac:dyDescent="0.25">
      <c r="B262" s="224" t="s">
        <v>38</v>
      </c>
      <c r="C262" s="225">
        <f t="shared" si="70"/>
        <v>0</v>
      </c>
      <c r="D262" s="225"/>
      <c r="E262" s="225">
        <f t="shared" si="71"/>
        <v>0</v>
      </c>
      <c r="F262" s="225">
        <v>171</v>
      </c>
      <c r="G262" s="223">
        <f t="shared" si="72"/>
        <v>0</v>
      </c>
      <c r="H262" s="225">
        <f t="shared" si="73"/>
        <v>0</v>
      </c>
      <c r="I262" s="225"/>
      <c r="J262" s="225">
        <f t="shared" si="74"/>
        <v>0</v>
      </c>
      <c r="K262" s="225">
        <f t="shared" si="80"/>
        <v>745</v>
      </c>
      <c r="L262" s="226">
        <f t="shared" si="81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82"/>
        <v>149745</v>
      </c>
      <c r="V262" s="226">
        <f t="shared" si="75"/>
        <v>-6225494</v>
      </c>
      <c r="W262" s="226">
        <f t="shared" si="76"/>
        <v>-6075749</v>
      </c>
      <c r="X262" s="227"/>
      <c r="Y262" s="226">
        <f t="shared" si="79"/>
        <v>-6075749</v>
      </c>
    </row>
    <row r="263" spans="1:25" hidden="1" x14ac:dyDescent="0.25">
      <c r="B263" s="224" t="s">
        <v>39</v>
      </c>
      <c r="C263" s="225">
        <f t="shared" si="70"/>
        <v>0</v>
      </c>
      <c r="D263" s="225"/>
      <c r="E263" s="225">
        <f t="shared" si="71"/>
        <v>0</v>
      </c>
      <c r="F263" s="225">
        <v>171</v>
      </c>
      <c r="G263" s="223">
        <f t="shared" si="72"/>
        <v>0</v>
      </c>
      <c r="H263" s="225">
        <f t="shared" si="73"/>
        <v>0</v>
      </c>
      <c r="I263" s="225"/>
      <c r="J263" s="225">
        <f t="shared" si="74"/>
        <v>0</v>
      </c>
      <c r="K263" s="225">
        <f t="shared" si="80"/>
        <v>745</v>
      </c>
      <c r="L263" s="226">
        <f t="shared" si="81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82"/>
        <v>149745</v>
      </c>
      <c r="V263" s="226">
        <f t="shared" si="75"/>
        <v>-6075749</v>
      </c>
      <c r="W263" s="226">
        <f t="shared" si="76"/>
        <v>-5926004</v>
      </c>
      <c r="X263" s="227"/>
      <c r="Y263" s="226">
        <f t="shared" si="79"/>
        <v>-5926004</v>
      </c>
    </row>
    <row r="264" spans="1:25" hidden="1" x14ac:dyDescent="0.25">
      <c r="B264" s="224" t="s">
        <v>40</v>
      </c>
      <c r="C264" s="225">
        <f t="shared" si="70"/>
        <v>0</v>
      </c>
      <c r="D264" s="225"/>
      <c r="E264" s="225">
        <f t="shared" si="71"/>
        <v>0</v>
      </c>
      <c r="F264" s="225">
        <v>171</v>
      </c>
      <c r="G264" s="223">
        <f t="shared" si="72"/>
        <v>0</v>
      </c>
      <c r="H264" s="225">
        <f t="shared" si="73"/>
        <v>0</v>
      </c>
      <c r="I264" s="225"/>
      <c r="J264" s="225">
        <f t="shared" si="74"/>
        <v>0</v>
      </c>
      <c r="K264" s="225">
        <f t="shared" si="80"/>
        <v>745</v>
      </c>
      <c r="L264" s="226">
        <f t="shared" si="81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82"/>
        <v>149745</v>
      </c>
      <c r="V264" s="226">
        <f t="shared" si="75"/>
        <v>-5926004</v>
      </c>
      <c r="W264" s="226">
        <f t="shared" si="76"/>
        <v>-5776259</v>
      </c>
      <c r="X264" s="227"/>
      <c r="Y264" s="226">
        <f t="shared" si="79"/>
        <v>-5776259</v>
      </c>
    </row>
    <row r="265" spans="1:25" s="199" customFormat="1" hidden="1" x14ac:dyDescent="0.25">
      <c r="A265"/>
      <c r="B265" s="224" t="s">
        <v>41</v>
      </c>
      <c r="C265" s="225">
        <f t="shared" si="70"/>
        <v>0</v>
      </c>
      <c r="D265" s="225"/>
      <c r="E265" s="225">
        <f t="shared" si="71"/>
        <v>0</v>
      </c>
      <c r="F265" s="225">
        <v>171</v>
      </c>
      <c r="G265" s="223">
        <f t="shared" si="72"/>
        <v>0</v>
      </c>
      <c r="H265" s="225">
        <f t="shared" si="73"/>
        <v>0</v>
      </c>
      <c r="I265" s="225"/>
      <c r="J265" s="225">
        <f t="shared" si="74"/>
        <v>0</v>
      </c>
      <c r="K265" s="225">
        <f t="shared" si="80"/>
        <v>745</v>
      </c>
      <c r="L265" s="226">
        <f t="shared" si="81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82"/>
        <v>149745</v>
      </c>
      <c r="V265" s="226">
        <f t="shared" si="75"/>
        <v>-5776259</v>
      </c>
      <c r="W265" s="226">
        <f t="shared" si="76"/>
        <v>-5626514</v>
      </c>
      <c r="X265" s="227"/>
      <c r="Y265" s="226">
        <f t="shared" si="79"/>
        <v>-5626514</v>
      </c>
    </row>
    <row r="266" spans="1:25" hidden="1" x14ac:dyDescent="0.25">
      <c r="B266" s="224" t="s">
        <v>42</v>
      </c>
      <c r="C266" s="225">
        <f t="shared" si="70"/>
        <v>0</v>
      </c>
      <c r="D266" s="225"/>
      <c r="E266" s="225">
        <f t="shared" si="71"/>
        <v>0</v>
      </c>
      <c r="F266" s="225">
        <v>171</v>
      </c>
      <c r="G266" s="223">
        <f t="shared" si="72"/>
        <v>0</v>
      </c>
      <c r="H266" s="225">
        <f t="shared" si="73"/>
        <v>0</v>
      </c>
      <c r="I266" s="225"/>
      <c r="J266" s="225">
        <f t="shared" si="74"/>
        <v>0</v>
      </c>
      <c r="K266" s="225">
        <f t="shared" si="80"/>
        <v>745</v>
      </c>
      <c r="L266" s="226">
        <f t="shared" si="81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82"/>
        <v>149745</v>
      </c>
      <c r="V266" s="226">
        <f t="shared" si="75"/>
        <v>-5626514</v>
      </c>
      <c r="W266" s="226">
        <f t="shared" si="76"/>
        <v>-5476769</v>
      </c>
      <c r="X266" s="227"/>
      <c r="Y266" s="226">
        <f t="shared" si="79"/>
        <v>-5476769</v>
      </c>
    </row>
    <row r="267" spans="1:25" hidden="1" x14ac:dyDescent="0.25">
      <c r="B267" s="224" t="s">
        <v>43</v>
      </c>
      <c r="C267" s="225">
        <f t="shared" si="70"/>
        <v>0</v>
      </c>
      <c r="D267" s="225"/>
      <c r="E267" s="225">
        <f t="shared" si="71"/>
        <v>0</v>
      </c>
      <c r="F267" s="225">
        <v>171</v>
      </c>
      <c r="G267" s="223">
        <f t="shared" si="72"/>
        <v>0</v>
      </c>
      <c r="H267" s="225">
        <f t="shared" si="73"/>
        <v>0</v>
      </c>
      <c r="I267" s="225"/>
      <c r="J267" s="225">
        <f t="shared" si="74"/>
        <v>0</v>
      </c>
      <c r="K267" s="225">
        <f t="shared" si="80"/>
        <v>745</v>
      </c>
      <c r="L267" s="226">
        <f t="shared" si="81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82"/>
        <v>149745</v>
      </c>
      <c r="V267" s="226">
        <f t="shared" si="75"/>
        <v>-5476769</v>
      </c>
      <c r="W267" s="226">
        <f t="shared" si="76"/>
        <v>-5327024</v>
      </c>
      <c r="X267" s="227"/>
      <c r="Y267" s="226">
        <f t="shared" si="79"/>
        <v>-5327024</v>
      </c>
    </row>
    <row r="268" spans="1:25" hidden="1" x14ac:dyDescent="0.25">
      <c r="B268" s="224" t="s">
        <v>44</v>
      </c>
      <c r="C268" s="225">
        <f t="shared" si="70"/>
        <v>0</v>
      </c>
      <c r="D268" s="225"/>
      <c r="E268" s="225">
        <f t="shared" si="71"/>
        <v>0</v>
      </c>
      <c r="F268" s="225">
        <v>171</v>
      </c>
      <c r="G268" s="223">
        <f t="shared" si="72"/>
        <v>0</v>
      </c>
      <c r="H268" s="225">
        <f t="shared" si="73"/>
        <v>0</v>
      </c>
      <c r="I268" s="225"/>
      <c r="J268" s="225">
        <f t="shared" si="74"/>
        <v>0</v>
      </c>
      <c r="K268" s="225">
        <f t="shared" si="80"/>
        <v>745</v>
      </c>
      <c r="L268" s="226">
        <f t="shared" si="81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82"/>
        <v>149745</v>
      </c>
      <c r="V268" s="226">
        <f t="shared" si="75"/>
        <v>-5327024</v>
      </c>
      <c r="W268" s="226">
        <f t="shared" si="76"/>
        <v>-5177279</v>
      </c>
      <c r="X268" s="227"/>
      <c r="Y268" s="226">
        <f t="shared" si="79"/>
        <v>-5177279</v>
      </c>
    </row>
    <row r="269" spans="1:25" ht="15.75" hidden="1" thickBot="1" x14ac:dyDescent="0.3">
      <c r="B269" s="224" t="s">
        <v>45</v>
      </c>
      <c r="C269" s="225">
        <f t="shared" si="70"/>
        <v>0</v>
      </c>
      <c r="D269" s="225"/>
      <c r="E269" s="225">
        <f t="shared" si="71"/>
        <v>0</v>
      </c>
      <c r="F269" s="225">
        <v>171</v>
      </c>
      <c r="G269" s="223">
        <f t="shared" si="72"/>
        <v>0</v>
      </c>
      <c r="H269" s="225">
        <f t="shared" si="73"/>
        <v>0</v>
      </c>
      <c r="I269" s="225"/>
      <c r="J269" s="225">
        <f t="shared" si="74"/>
        <v>0</v>
      </c>
      <c r="K269" s="225">
        <f t="shared" si="80"/>
        <v>745</v>
      </c>
      <c r="L269" s="226">
        <f t="shared" si="81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82"/>
        <v>149745</v>
      </c>
      <c r="V269" s="226">
        <f t="shared" si="75"/>
        <v>-5177279</v>
      </c>
      <c r="W269" s="226">
        <f t="shared" si="76"/>
        <v>-5027534</v>
      </c>
      <c r="X269" s="227"/>
      <c r="Y269" s="226">
        <f t="shared" si="79"/>
        <v>-5027534</v>
      </c>
    </row>
    <row r="270" spans="1:25" ht="15.75" hidden="1" thickBot="1" x14ac:dyDescent="0.3">
      <c r="B270" s="195" t="s">
        <v>46</v>
      </c>
      <c r="C270" s="175">
        <f t="shared" si="70"/>
        <v>0</v>
      </c>
      <c r="D270" s="175"/>
      <c r="E270" s="175">
        <f t="shared" si="71"/>
        <v>0</v>
      </c>
      <c r="F270" s="175">
        <f>F269</f>
        <v>171</v>
      </c>
      <c r="G270" s="177">
        <f t="shared" si="72"/>
        <v>0</v>
      </c>
      <c r="H270" s="175">
        <f t="shared" si="73"/>
        <v>0</v>
      </c>
      <c r="I270" s="175"/>
      <c r="J270" s="175">
        <f t="shared" si="74"/>
        <v>0</v>
      </c>
      <c r="K270" s="225">
        <f t="shared" si="80"/>
        <v>745</v>
      </c>
      <c r="L270" s="226">
        <f t="shared" si="81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82"/>
        <v>149745</v>
      </c>
      <c r="V270" s="176">
        <f t="shared" si="75"/>
        <v>-5027534</v>
      </c>
      <c r="W270" s="176">
        <f t="shared" si="76"/>
        <v>-4877789</v>
      </c>
      <c r="X270" s="177"/>
      <c r="Y270" s="176">
        <f t="shared" si="79"/>
        <v>-4877789</v>
      </c>
    </row>
    <row r="273" spans="8:10" ht="15.75" thickBot="1" x14ac:dyDescent="0.3"/>
    <row r="274" spans="8:10" ht="15.75" thickBot="1" x14ac:dyDescent="0.3">
      <c r="H274" s="262" t="s">
        <v>166</v>
      </c>
      <c r="I274" s="263"/>
      <c r="J274" s="264"/>
    </row>
    <row r="275" spans="8:10" x14ac:dyDescent="0.25">
      <c r="H275" s="204" t="s">
        <v>109</v>
      </c>
      <c r="I275" s="205"/>
      <c r="J275" s="153">
        <v>717</v>
      </c>
    </row>
    <row r="276" spans="8:10" ht="15.75" thickBot="1" x14ac:dyDescent="0.3">
      <c r="H276" s="206" t="s">
        <v>110</v>
      </c>
      <c r="I276" s="207"/>
      <c r="J276" s="154">
        <v>4910</v>
      </c>
    </row>
    <row r="277" spans="8:10" ht="15.75" thickBot="1" x14ac:dyDescent="0.3">
      <c r="H277" s="260" t="s">
        <v>157</v>
      </c>
      <c r="I277" s="265"/>
      <c r="J277" s="261"/>
    </row>
    <row r="278" spans="8:10" ht="15.75" thickBot="1" x14ac:dyDescent="0.3">
      <c r="H278" s="260" t="s">
        <v>111</v>
      </c>
      <c r="I278" s="261"/>
      <c r="J278" s="155" t="s">
        <v>112</v>
      </c>
    </row>
    <row r="279" spans="8:10" x14ac:dyDescent="0.25">
      <c r="H279" s="208">
        <v>1</v>
      </c>
      <c r="I279" s="157">
        <v>40</v>
      </c>
      <c r="J279" s="158">
        <v>717</v>
      </c>
    </row>
    <row r="280" spans="8:10" x14ac:dyDescent="0.25">
      <c r="H280" s="209">
        <v>41</v>
      </c>
      <c r="I280" s="160">
        <v>80</v>
      </c>
      <c r="J280" s="161">
        <v>948</v>
      </c>
    </row>
    <row r="281" spans="8:10" x14ac:dyDescent="0.25">
      <c r="H281" s="210">
        <v>81</v>
      </c>
      <c r="I281" s="163">
        <v>100</v>
      </c>
      <c r="J281" s="161">
        <v>1641</v>
      </c>
    </row>
    <row r="282" spans="8:10" ht="15.75" thickBot="1" x14ac:dyDescent="0.3">
      <c r="H282" s="211">
        <v>101</v>
      </c>
      <c r="I282" s="165" t="s">
        <v>113</v>
      </c>
      <c r="J282" s="166">
        <v>3024</v>
      </c>
    </row>
    <row r="283" spans="8:10" ht="15.75" thickBot="1" x14ac:dyDescent="0.3">
      <c r="H283" s="167"/>
      <c r="I283" s="168"/>
      <c r="J283" s="169"/>
    </row>
  </sheetData>
  <mergeCells count="11">
    <mergeCell ref="H278:I278"/>
    <mergeCell ref="B1:C1"/>
    <mergeCell ref="D1:F1"/>
    <mergeCell ref="B2:C2"/>
    <mergeCell ref="D2:F2"/>
    <mergeCell ref="B3:C3"/>
    <mergeCell ref="AA5:AA6"/>
    <mergeCell ref="S4:W4"/>
    <mergeCell ref="N4:R4"/>
    <mergeCell ref="H274:J274"/>
    <mergeCell ref="H277:J277"/>
  </mergeCells>
  <phoneticPr fontId="17" type="noConversion"/>
  <conditionalFormatting sqref="Y7:Y95 Y97:Y229">
    <cfRule type="cellIs" dxfId="386" priority="25" stopIfTrue="1" operator="lessThan">
      <formula>-0.999999</formula>
    </cfRule>
    <cfRule type="cellIs" dxfId="385" priority="26" stopIfTrue="1" operator="greaterThan">
      <formula>0.9999999</formula>
    </cfRule>
  </conditionalFormatting>
  <conditionalFormatting sqref="J7:J222">
    <cfRule type="cellIs" dxfId="384" priority="24" operator="greaterThan">
      <formula>100</formula>
    </cfRule>
  </conditionalFormatting>
  <conditionalFormatting sqref="X7:X192">
    <cfRule type="cellIs" dxfId="383" priority="23" operator="lessThan">
      <formula>1</formula>
    </cfRule>
  </conditionalFormatting>
  <conditionalFormatting sqref="X201">
    <cfRule type="cellIs" dxfId="382" priority="22" operator="lessThan">
      <formula>1</formula>
    </cfRule>
  </conditionalFormatting>
  <conditionalFormatting sqref="X206:X210">
    <cfRule type="cellIs" dxfId="381" priority="21" operator="lessThan">
      <formula>1</formula>
    </cfRule>
  </conditionalFormatting>
  <conditionalFormatting sqref="J223:J258">
    <cfRule type="cellIs" dxfId="380" priority="20" operator="greaterThan">
      <formula>100</formula>
    </cfRule>
  </conditionalFormatting>
  <conditionalFormatting sqref="Y230:Y234">
    <cfRule type="cellIs" dxfId="379" priority="18" stopIfTrue="1" operator="lessThan">
      <formula>-0.999999</formula>
    </cfRule>
    <cfRule type="cellIs" dxfId="378" priority="19" stopIfTrue="1" operator="greaterThan">
      <formula>0.9999999</formula>
    </cfRule>
  </conditionalFormatting>
  <conditionalFormatting sqref="Y235:Y257">
    <cfRule type="cellIs" dxfId="377" priority="16" stopIfTrue="1" operator="lessThan">
      <formula>-0.999999</formula>
    </cfRule>
    <cfRule type="cellIs" dxfId="376" priority="17" stopIfTrue="1" operator="greaterThan">
      <formula>0.9999999</formula>
    </cfRule>
  </conditionalFormatting>
  <conditionalFormatting sqref="J259:J270">
    <cfRule type="cellIs" dxfId="375" priority="15" operator="greaterThan">
      <formula>100</formula>
    </cfRule>
  </conditionalFormatting>
  <conditionalFormatting sqref="Y259:Y263">
    <cfRule type="cellIs" dxfId="374" priority="13" stopIfTrue="1" operator="lessThan">
      <formula>-0.999999</formula>
    </cfRule>
    <cfRule type="cellIs" dxfId="373" priority="14" stopIfTrue="1" operator="greaterThan">
      <formula>0.9999999</formula>
    </cfRule>
  </conditionalFormatting>
  <conditionalFormatting sqref="X259:X269">
    <cfRule type="cellIs" dxfId="372" priority="12" operator="lessThan">
      <formula>1</formula>
    </cfRule>
  </conditionalFormatting>
  <conditionalFormatting sqref="X259:X269">
    <cfRule type="cellIs" dxfId="371" priority="11" operator="lessThan">
      <formula>1</formula>
    </cfRule>
  </conditionalFormatting>
  <conditionalFormatting sqref="Y264">
    <cfRule type="cellIs" dxfId="370" priority="9" stopIfTrue="1" operator="lessThan">
      <formula>-0.999999</formula>
    </cfRule>
    <cfRule type="cellIs" dxfId="369" priority="10" stopIfTrue="1" operator="greaterThan">
      <formula>0.9999999</formula>
    </cfRule>
  </conditionalFormatting>
  <conditionalFormatting sqref="Y265">
    <cfRule type="cellIs" dxfId="368" priority="7" stopIfTrue="1" operator="lessThan">
      <formula>-0.999999</formula>
    </cfRule>
    <cfRule type="cellIs" dxfId="367" priority="8" stopIfTrue="1" operator="greaterThan">
      <formula>0.9999999</formula>
    </cfRule>
  </conditionalFormatting>
  <conditionalFormatting sqref="Y266">
    <cfRule type="cellIs" dxfId="366" priority="5" stopIfTrue="1" operator="lessThan">
      <formula>-0.999999</formula>
    </cfRule>
    <cfRule type="cellIs" dxfId="365" priority="6" stopIfTrue="1" operator="greaterThan">
      <formula>0.9999999</formula>
    </cfRule>
  </conditionalFormatting>
  <conditionalFormatting sqref="Y267:Y269">
    <cfRule type="cellIs" dxfId="364" priority="3" stopIfTrue="1" operator="lessThan">
      <formula>-0.999999</formula>
    </cfRule>
    <cfRule type="cellIs" dxfId="363" priority="4" stopIfTrue="1" operator="greaterThan">
      <formula>0.9999999</formula>
    </cfRule>
  </conditionalFormatting>
  <conditionalFormatting sqref="Y258">
    <cfRule type="cellIs" dxfId="362" priority="1" stopIfTrue="1" operator="lessThan">
      <formula>-0.999999</formula>
    </cfRule>
    <cfRule type="cellIs" dxfId="361" priority="2" stopIfTrue="1" operator="greaterThan">
      <formula>0.9999999</formula>
    </cfRule>
  </conditionalFormatting>
  <pageMargins left="0.7" right="0.7" top="0.75" bottom="0.75" header="0.3" footer="0.3"/>
  <pageSetup orientation="portrait" horizontalDpi="4294967293" verticalDpi="4294967293"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24"/>
  <dimension ref="A1:AA283"/>
  <sheetViews>
    <sheetView workbookViewId="0">
      <selection activeCell="J259" sqref="J259"/>
    </sheetView>
  </sheetViews>
  <sheetFormatPr baseColWidth="10" defaultRowHeight="15" x14ac:dyDescent="0.25"/>
  <cols>
    <col min="5" max="5" width="9.42578125" bestFit="1" customWidth="1"/>
    <col min="6" max="6" width="9.28515625" bestFit="1" customWidth="1"/>
    <col min="7" max="7" width="11.85546875" bestFit="1" customWidth="1"/>
    <col min="12" max="12" width="11.85546875" bestFit="1" customWidth="1"/>
    <col min="13" max="14" width="11.5703125" bestFit="1" customWidth="1"/>
    <col min="15" max="16" width="10.5703125" customWidth="1"/>
    <col min="17" max="17" width="11.85546875" bestFit="1" customWidth="1"/>
    <col min="18" max="18" width="7.140625" hidden="1" customWidth="1"/>
    <col min="19" max="19" width="12.28515625" customWidth="1"/>
    <col min="20" max="20" width="11.42578125" customWidth="1"/>
    <col min="21" max="21" width="13.42578125" customWidth="1"/>
    <col min="23" max="23" width="12.42578125" customWidth="1"/>
    <col min="24" max="26" width="13.42578125" customWidth="1"/>
  </cols>
  <sheetData>
    <row r="1" spans="1:27" x14ac:dyDescent="0.25">
      <c r="B1" s="266" t="s">
        <v>0</v>
      </c>
      <c r="C1" s="266"/>
      <c r="D1" s="267">
        <v>29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147</v>
      </c>
      <c r="B3" s="269" t="s">
        <v>2</v>
      </c>
      <c r="C3" s="269"/>
      <c r="D3" s="145" t="s">
        <v>65</v>
      </c>
      <c r="E3" s="3"/>
      <c r="F3" s="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5.75" hidden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f t="shared" ref="U96:U127" si="11">G96+L96+M96+R96+S96+N96+Q96+T96</f>
        <v>0</v>
      </c>
      <c r="V96" s="21">
        <f t="shared" si="9"/>
        <v>0</v>
      </c>
      <c r="W96" s="21">
        <f t="shared" si="7"/>
        <v>0</v>
      </c>
      <c r="X96" s="20">
        <v>0</v>
      </c>
      <c r="Y96" s="21">
        <f t="shared" si="8"/>
        <v>0</v>
      </c>
      <c r="AA96">
        <f t="shared" si="10"/>
        <v>0</v>
      </c>
    </row>
    <row r="97" spans="1:27" ht="26.25" hidden="1" customHeight="1" thickBot="1" x14ac:dyDescent="0.3">
      <c r="A97" s="18"/>
      <c r="B97" s="19" t="s">
        <v>41</v>
      </c>
      <c r="C97" s="20">
        <v>0</v>
      </c>
      <c r="D97" s="20">
        <v>0</v>
      </c>
      <c r="E97" s="20">
        <v>0</v>
      </c>
      <c r="F97" s="20">
        <v>146</v>
      </c>
      <c r="G97" s="20">
        <v>0</v>
      </c>
      <c r="H97" s="20">
        <v>0</v>
      </c>
      <c r="I97" s="20">
        <v>0</v>
      </c>
      <c r="J97" s="20">
        <v>0</v>
      </c>
      <c r="K97" s="20">
        <v>360</v>
      </c>
      <c r="L97" s="20">
        <v>0</v>
      </c>
      <c r="M97" s="20"/>
      <c r="N97" s="20">
        <v>55000</v>
      </c>
      <c r="O97" s="21"/>
      <c r="P97" s="21"/>
      <c r="Q97" s="20">
        <v>0</v>
      </c>
      <c r="R97" s="20">
        <v>0</v>
      </c>
      <c r="S97" s="20">
        <v>55000</v>
      </c>
      <c r="T97" s="20"/>
      <c r="U97" s="20">
        <f t="shared" si="11"/>
        <v>110000</v>
      </c>
      <c r="V97" s="21">
        <f t="shared" si="9"/>
        <v>0</v>
      </c>
      <c r="W97" s="21">
        <f t="shared" si="7"/>
        <v>110000</v>
      </c>
      <c r="X97" s="20">
        <v>110000</v>
      </c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>
        <v>0</v>
      </c>
      <c r="D98" s="20">
        <v>0</v>
      </c>
      <c r="E98" s="20">
        <v>0</v>
      </c>
      <c r="F98" s="20">
        <v>146</v>
      </c>
      <c r="G98" s="20">
        <v>0</v>
      </c>
      <c r="H98" s="20">
        <v>0</v>
      </c>
      <c r="I98" s="20">
        <v>0</v>
      </c>
      <c r="J98" s="20">
        <v>0</v>
      </c>
      <c r="K98" s="20">
        <v>360</v>
      </c>
      <c r="L98" s="20">
        <v>0</v>
      </c>
      <c r="M98" s="20"/>
      <c r="N98" s="20"/>
      <c r="O98" s="21"/>
      <c r="P98" s="21"/>
      <c r="Q98" s="20">
        <v>0</v>
      </c>
      <c r="R98" s="20">
        <v>0</v>
      </c>
      <c r="S98" s="20">
        <v>55000</v>
      </c>
      <c r="T98" s="20">
        <v>0</v>
      </c>
      <c r="U98" s="20">
        <f t="shared" si="11"/>
        <v>55000</v>
      </c>
      <c r="V98" s="21">
        <f t="shared" si="9"/>
        <v>0</v>
      </c>
      <c r="W98" s="21">
        <f t="shared" si="7"/>
        <v>55000</v>
      </c>
      <c r="X98" s="20">
        <v>55000</v>
      </c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0</v>
      </c>
      <c r="E99" s="20">
        <v>0</v>
      </c>
      <c r="F99" s="20">
        <v>146</v>
      </c>
      <c r="G99" s="20">
        <v>0</v>
      </c>
      <c r="H99" s="20">
        <v>0</v>
      </c>
      <c r="I99" s="20">
        <v>0</v>
      </c>
      <c r="J99" s="20">
        <v>0</v>
      </c>
      <c r="K99" s="20">
        <v>360</v>
      </c>
      <c r="L99" s="20">
        <v>0</v>
      </c>
      <c r="M99" s="20"/>
      <c r="N99" s="20"/>
      <c r="O99" s="21"/>
      <c r="P99" s="21"/>
      <c r="Q99" s="20">
        <v>0</v>
      </c>
      <c r="R99" s="20">
        <v>0</v>
      </c>
      <c r="S99" s="20">
        <v>55000</v>
      </c>
      <c r="T99" s="20"/>
      <c r="U99" s="20">
        <f t="shared" si="11"/>
        <v>55000</v>
      </c>
      <c r="V99" s="21">
        <f t="shared" si="9"/>
        <v>0</v>
      </c>
      <c r="W99" s="21">
        <f t="shared" si="7"/>
        <v>55000</v>
      </c>
      <c r="X99" s="20">
        <v>55000</v>
      </c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0</v>
      </c>
      <c r="D100" s="20">
        <v>51</v>
      </c>
      <c r="E100" s="20">
        <v>51</v>
      </c>
      <c r="F100" s="20">
        <v>146</v>
      </c>
      <c r="G100" s="20">
        <v>7446</v>
      </c>
      <c r="H100" s="20">
        <v>0</v>
      </c>
      <c r="I100" s="20">
        <v>18</v>
      </c>
      <c r="J100" s="20">
        <v>18</v>
      </c>
      <c r="K100" s="20">
        <v>360</v>
      </c>
      <c r="L100" s="20">
        <v>6480</v>
      </c>
      <c r="M100" s="20"/>
      <c r="N100" s="20"/>
      <c r="O100" s="21"/>
      <c r="P100" s="21"/>
      <c r="Q100" s="20">
        <v>0</v>
      </c>
      <c r="R100" s="20">
        <v>0</v>
      </c>
      <c r="S100" s="20">
        <v>55000</v>
      </c>
      <c r="T100" s="20"/>
      <c r="U100" s="20">
        <f t="shared" si="11"/>
        <v>68926</v>
      </c>
      <c r="V100" s="21">
        <f t="shared" si="9"/>
        <v>0</v>
      </c>
      <c r="W100" s="21">
        <f t="shared" si="7"/>
        <v>68926</v>
      </c>
      <c r="X100" s="20">
        <v>55000</v>
      </c>
      <c r="Y100" s="21">
        <f t="shared" si="8"/>
        <v>13926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51</v>
      </c>
      <c r="D101" s="20">
        <v>130</v>
      </c>
      <c r="E101" s="20">
        <v>79</v>
      </c>
      <c r="F101" s="20">
        <v>146</v>
      </c>
      <c r="G101" s="20">
        <v>11534</v>
      </c>
      <c r="H101" s="20">
        <v>18</v>
      </c>
      <c r="I101" s="20">
        <v>41</v>
      </c>
      <c r="J101" s="20">
        <v>23</v>
      </c>
      <c r="K101" s="20">
        <v>360</v>
      </c>
      <c r="L101" s="20">
        <v>8280</v>
      </c>
      <c r="M101" s="20"/>
      <c r="N101" s="20"/>
      <c r="O101" s="21"/>
      <c r="P101" s="21"/>
      <c r="Q101" s="20">
        <v>0</v>
      </c>
      <c r="R101" s="20">
        <v>0</v>
      </c>
      <c r="S101" s="20">
        <v>55000</v>
      </c>
      <c r="T101" s="20"/>
      <c r="U101" s="20">
        <f t="shared" si="11"/>
        <v>74814</v>
      </c>
      <c r="V101" s="21">
        <f t="shared" si="9"/>
        <v>13926</v>
      </c>
      <c r="W101" s="21">
        <f t="shared" si="7"/>
        <v>88740</v>
      </c>
      <c r="X101" s="20">
        <v>88740</v>
      </c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>
        <v>130</v>
      </c>
      <c r="D102" s="20">
        <v>188</v>
      </c>
      <c r="E102" s="20">
        <v>58</v>
      </c>
      <c r="F102" s="20">
        <v>146</v>
      </c>
      <c r="G102" s="20">
        <v>8468</v>
      </c>
      <c r="H102" s="20">
        <v>41</v>
      </c>
      <c r="I102" s="20">
        <v>77</v>
      </c>
      <c r="J102" s="20">
        <v>36</v>
      </c>
      <c r="K102" s="20">
        <v>360</v>
      </c>
      <c r="L102" s="20">
        <v>12960</v>
      </c>
      <c r="M102" s="20"/>
      <c r="N102" s="20"/>
      <c r="O102" s="21"/>
      <c r="P102" s="21"/>
      <c r="Q102" s="20">
        <v>0</v>
      </c>
      <c r="R102" s="20">
        <v>0</v>
      </c>
      <c r="S102" s="20">
        <v>55000</v>
      </c>
      <c r="T102" s="20"/>
      <c r="U102" s="20">
        <f t="shared" si="11"/>
        <v>76428</v>
      </c>
      <c r="V102" s="21">
        <f t="shared" si="9"/>
        <v>0</v>
      </c>
      <c r="W102" s="21">
        <f t="shared" si="7"/>
        <v>76428</v>
      </c>
      <c r="X102" s="20">
        <v>76428</v>
      </c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188</v>
      </c>
      <c r="D103" s="20">
        <v>266</v>
      </c>
      <c r="E103" s="20">
        <v>78</v>
      </c>
      <c r="F103" s="20">
        <v>146</v>
      </c>
      <c r="G103" s="20">
        <v>11388</v>
      </c>
      <c r="H103" s="20">
        <v>77</v>
      </c>
      <c r="I103" s="20">
        <v>179</v>
      </c>
      <c r="J103" s="20">
        <v>102</v>
      </c>
      <c r="K103" s="20">
        <v>360</v>
      </c>
      <c r="L103" s="20">
        <v>36720</v>
      </c>
      <c r="M103" s="20"/>
      <c r="N103" s="20"/>
      <c r="O103" s="21"/>
      <c r="P103" s="21"/>
      <c r="Q103" s="20">
        <v>0</v>
      </c>
      <c r="R103" s="20">
        <v>0</v>
      </c>
      <c r="S103" s="20">
        <v>56650</v>
      </c>
      <c r="T103" s="20"/>
      <c r="U103" s="20">
        <f t="shared" si="11"/>
        <v>104758</v>
      </c>
      <c r="V103" s="21">
        <f t="shared" si="9"/>
        <v>0</v>
      </c>
      <c r="W103" s="21">
        <f t="shared" si="7"/>
        <v>104758</v>
      </c>
      <c r="X103" s="20">
        <v>104758</v>
      </c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266</v>
      </c>
      <c r="D104" s="20">
        <v>294</v>
      </c>
      <c r="E104" s="20">
        <v>28</v>
      </c>
      <c r="F104" s="20">
        <v>146</v>
      </c>
      <c r="G104" s="20">
        <v>4088</v>
      </c>
      <c r="H104" s="20">
        <v>179</v>
      </c>
      <c r="I104" s="20">
        <v>204</v>
      </c>
      <c r="J104" s="20">
        <v>25</v>
      </c>
      <c r="K104" s="20">
        <v>360</v>
      </c>
      <c r="L104" s="20">
        <v>9000</v>
      </c>
      <c r="M104" s="20"/>
      <c r="N104" s="20"/>
      <c r="O104" s="21"/>
      <c r="P104" s="21"/>
      <c r="Q104" s="20">
        <v>0</v>
      </c>
      <c r="R104" s="20">
        <v>0</v>
      </c>
      <c r="S104" s="20">
        <v>56650</v>
      </c>
      <c r="T104" s="20"/>
      <c r="U104" s="20">
        <f t="shared" si="11"/>
        <v>69738</v>
      </c>
      <c r="V104" s="21">
        <f t="shared" si="9"/>
        <v>0</v>
      </c>
      <c r="W104" s="21">
        <f t="shared" si="7"/>
        <v>69738</v>
      </c>
      <c r="X104" s="20">
        <v>69738</v>
      </c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294</v>
      </c>
      <c r="D105" s="20">
        <v>358</v>
      </c>
      <c r="E105" s="20">
        <v>64</v>
      </c>
      <c r="F105" s="20">
        <v>146</v>
      </c>
      <c r="G105" s="20">
        <v>9344</v>
      </c>
      <c r="H105" s="20">
        <v>204</v>
      </c>
      <c r="I105" s="20">
        <v>214</v>
      </c>
      <c r="J105" s="20">
        <v>10</v>
      </c>
      <c r="K105" s="20">
        <v>360</v>
      </c>
      <c r="L105" s="20">
        <v>3600</v>
      </c>
      <c r="M105" s="20"/>
      <c r="N105" s="20"/>
      <c r="O105" s="21"/>
      <c r="P105" s="21"/>
      <c r="Q105" s="20">
        <v>0</v>
      </c>
      <c r="R105" s="20">
        <v>0</v>
      </c>
      <c r="S105" s="20">
        <v>56650</v>
      </c>
      <c r="T105" s="20"/>
      <c r="U105" s="20">
        <f t="shared" si="11"/>
        <v>69594</v>
      </c>
      <c r="V105" s="21">
        <f t="shared" si="9"/>
        <v>0</v>
      </c>
      <c r="W105" s="21">
        <f t="shared" si="7"/>
        <v>69594</v>
      </c>
      <c r="X105" s="20">
        <v>69594</v>
      </c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358</v>
      </c>
      <c r="D106" s="20">
        <v>409</v>
      </c>
      <c r="E106" s="20">
        <v>51</v>
      </c>
      <c r="F106" s="20">
        <v>146</v>
      </c>
      <c r="G106" s="20">
        <v>7446</v>
      </c>
      <c r="H106" s="20">
        <v>214</v>
      </c>
      <c r="I106" s="20">
        <v>218</v>
      </c>
      <c r="J106" s="20">
        <v>4</v>
      </c>
      <c r="K106" s="20">
        <v>360</v>
      </c>
      <c r="L106" s="20">
        <v>1440</v>
      </c>
      <c r="M106" s="20"/>
      <c r="N106" s="20"/>
      <c r="O106" s="21"/>
      <c r="P106" s="21"/>
      <c r="Q106" s="20">
        <v>0</v>
      </c>
      <c r="R106" s="20">
        <v>0</v>
      </c>
      <c r="S106" s="20">
        <v>56650</v>
      </c>
      <c r="T106" s="20"/>
      <c r="U106" s="20">
        <f t="shared" si="11"/>
        <v>65536</v>
      </c>
      <c r="V106" s="21">
        <f t="shared" si="9"/>
        <v>0</v>
      </c>
      <c r="W106" s="21">
        <f t="shared" si="7"/>
        <v>65536</v>
      </c>
      <c r="X106" s="20">
        <v>65536</v>
      </c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>
        <v>409</v>
      </c>
      <c r="D107" s="20">
        <v>460</v>
      </c>
      <c r="E107" s="20">
        <v>51</v>
      </c>
      <c r="F107" s="20">
        <v>146</v>
      </c>
      <c r="G107" s="20">
        <v>7446</v>
      </c>
      <c r="H107" s="20">
        <v>218</v>
      </c>
      <c r="I107" s="20">
        <v>229</v>
      </c>
      <c r="J107" s="20">
        <v>11</v>
      </c>
      <c r="K107" s="20">
        <v>360</v>
      </c>
      <c r="L107" s="20">
        <v>3960</v>
      </c>
      <c r="M107" s="20"/>
      <c r="N107" s="20"/>
      <c r="O107" s="21"/>
      <c r="P107" s="21"/>
      <c r="Q107" s="20">
        <v>0</v>
      </c>
      <c r="R107" s="20">
        <v>0</v>
      </c>
      <c r="S107" s="20">
        <v>56650</v>
      </c>
      <c r="T107" s="20"/>
      <c r="U107" s="20">
        <f t="shared" si="11"/>
        <v>68056</v>
      </c>
      <c r="V107" s="21">
        <f t="shared" si="9"/>
        <v>0</v>
      </c>
      <c r="W107" s="21">
        <f t="shared" si="7"/>
        <v>68056</v>
      </c>
      <c r="X107" s="20">
        <v>68056</v>
      </c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460</v>
      </c>
      <c r="D108" s="20">
        <v>502</v>
      </c>
      <c r="E108" s="20">
        <v>42</v>
      </c>
      <c r="F108" s="20">
        <v>146</v>
      </c>
      <c r="G108" s="20">
        <v>6132</v>
      </c>
      <c r="H108" s="20">
        <v>229</v>
      </c>
      <c r="I108" s="20">
        <v>238</v>
      </c>
      <c r="J108" s="20">
        <v>9</v>
      </c>
      <c r="K108" s="20">
        <v>360</v>
      </c>
      <c r="L108" s="20">
        <v>3240</v>
      </c>
      <c r="M108" s="20"/>
      <c r="N108" s="20"/>
      <c r="O108" s="21"/>
      <c r="P108" s="21"/>
      <c r="Q108" s="20">
        <v>0</v>
      </c>
      <c r="R108" s="20">
        <v>0</v>
      </c>
      <c r="S108" s="20">
        <v>56650</v>
      </c>
      <c r="T108" s="20"/>
      <c r="U108" s="20">
        <f t="shared" si="11"/>
        <v>66022</v>
      </c>
      <c r="V108" s="21">
        <f t="shared" si="9"/>
        <v>0</v>
      </c>
      <c r="W108" s="21">
        <f t="shared" si="7"/>
        <v>66022</v>
      </c>
      <c r="X108" s="20">
        <v>66022</v>
      </c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502</v>
      </c>
      <c r="D109" s="20">
        <v>562</v>
      </c>
      <c r="E109" s="20">
        <v>60</v>
      </c>
      <c r="F109" s="20">
        <v>146</v>
      </c>
      <c r="G109" s="20">
        <v>8760</v>
      </c>
      <c r="H109" s="20">
        <v>238</v>
      </c>
      <c r="I109" s="20">
        <v>244</v>
      </c>
      <c r="J109" s="20">
        <v>6</v>
      </c>
      <c r="K109" s="20">
        <v>360</v>
      </c>
      <c r="L109" s="20">
        <v>2160</v>
      </c>
      <c r="M109" s="20"/>
      <c r="N109" s="20"/>
      <c r="O109" s="21"/>
      <c r="P109" s="21"/>
      <c r="Q109" s="20">
        <v>0</v>
      </c>
      <c r="R109" s="20">
        <v>0</v>
      </c>
      <c r="S109" s="20">
        <v>56650</v>
      </c>
      <c r="T109" s="20"/>
      <c r="U109" s="20">
        <f t="shared" si="11"/>
        <v>67570</v>
      </c>
      <c r="V109" s="21">
        <f t="shared" si="9"/>
        <v>0</v>
      </c>
      <c r="W109" s="21">
        <f t="shared" si="7"/>
        <v>67570</v>
      </c>
      <c r="X109" s="20">
        <v>67570</v>
      </c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562</v>
      </c>
      <c r="D110" s="20">
        <v>602</v>
      </c>
      <c r="E110" s="20">
        <v>40</v>
      </c>
      <c r="F110" s="20">
        <v>146</v>
      </c>
      <c r="G110" s="20">
        <v>5840</v>
      </c>
      <c r="H110" s="20">
        <v>244</v>
      </c>
      <c r="I110" s="20">
        <v>249</v>
      </c>
      <c r="J110" s="20">
        <v>5</v>
      </c>
      <c r="K110" s="20">
        <v>360</v>
      </c>
      <c r="L110" s="20">
        <v>1800</v>
      </c>
      <c r="M110" s="20"/>
      <c r="N110" s="20"/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1"/>
        <v>64290</v>
      </c>
      <c r="V110" s="21">
        <f t="shared" si="9"/>
        <v>0</v>
      </c>
      <c r="W110" s="21">
        <f t="shared" si="7"/>
        <v>64290</v>
      </c>
      <c r="X110" s="20">
        <v>64290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602</v>
      </c>
      <c r="D111" s="20">
        <v>658</v>
      </c>
      <c r="E111" s="20">
        <v>56</v>
      </c>
      <c r="F111" s="20">
        <v>146</v>
      </c>
      <c r="G111" s="20">
        <v>8176</v>
      </c>
      <c r="H111" s="20">
        <v>249</v>
      </c>
      <c r="I111" s="20">
        <v>291</v>
      </c>
      <c r="J111" s="20">
        <v>42</v>
      </c>
      <c r="K111" s="20">
        <v>360</v>
      </c>
      <c r="L111" s="20">
        <v>15120</v>
      </c>
      <c r="M111" s="20"/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1"/>
        <v>79946</v>
      </c>
      <c r="V111" s="21">
        <f t="shared" si="9"/>
        <v>0</v>
      </c>
      <c r="W111" s="21">
        <f t="shared" si="7"/>
        <v>79946</v>
      </c>
      <c r="X111" s="20">
        <v>79946</v>
      </c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658</v>
      </c>
      <c r="D112" s="20">
        <v>713</v>
      </c>
      <c r="E112" s="20">
        <v>55</v>
      </c>
      <c r="F112" s="20">
        <v>146</v>
      </c>
      <c r="G112" s="20">
        <v>8030</v>
      </c>
      <c r="H112" s="20">
        <v>291</v>
      </c>
      <c r="I112" s="20">
        <v>356</v>
      </c>
      <c r="J112" s="20">
        <v>65</v>
      </c>
      <c r="K112" s="20">
        <v>360</v>
      </c>
      <c r="L112" s="20">
        <v>23400</v>
      </c>
      <c r="M112" s="20"/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88080</v>
      </c>
      <c r="V112" s="21">
        <f t="shared" si="9"/>
        <v>0</v>
      </c>
      <c r="W112" s="21">
        <f t="shared" si="7"/>
        <v>88080</v>
      </c>
      <c r="X112" s="20">
        <v>88080</v>
      </c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713</v>
      </c>
      <c r="D113" s="20">
        <v>763</v>
      </c>
      <c r="E113" s="20">
        <v>50</v>
      </c>
      <c r="F113" s="20">
        <v>146</v>
      </c>
      <c r="G113" s="20">
        <v>7300</v>
      </c>
      <c r="H113" s="20">
        <v>356</v>
      </c>
      <c r="I113" s="20">
        <v>389</v>
      </c>
      <c r="J113" s="20">
        <v>33</v>
      </c>
      <c r="K113" s="20">
        <v>360</v>
      </c>
      <c r="L113" s="20">
        <v>11880</v>
      </c>
      <c r="M113" s="20"/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75830</v>
      </c>
      <c r="V113" s="21">
        <f t="shared" si="9"/>
        <v>0</v>
      </c>
      <c r="W113" s="21">
        <f t="shared" si="7"/>
        <v>75830</v>
      </c>
      <c r="X113" s="20">
        <v>75830</v>
      </c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763</v>
      </c>
      <c r="D114" s="20">
        <v>837</v>
      </c>
      <c r="E114" s="20">
        <v>74</v>
      </c>
      <c r="F114" s="20">
        <v>146</v>
      </c>
      <c r="G114" s="20">
        <v>10804</v>
      </c>
      <c r="H114" s="20">
        <v>389</v>
      </c>
      <c r="I114" s="20">
        <v>439</v>
      </c>
      <c r="J114" s="20">
        <v>50</v>
      </c>
      <c r="K114" s="20">
        <v>360</v>
      </c>
      <c r="L114" s="20">
        <v>18000</v>
      </c>
      <c r="M114" s="20"/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85454</v>
      </c>
      <c r="V114" s="21">
        <f t="shared" si="9"/>
        <v>0</v>
      </c>
      <c r="W114" s="21">
        <f t="shared" si="7"/>
        <v>85454</v>
      </c>
      <c r="X114" s="20">
        <v>85454</v>
      </c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837</v>
      </c>
      <c r="D115" s="20">
        <v>900</v>
      </c>
      <c r="E115" s="20">
        <v>63</v>
      </c>
      <c r="F115" s="20">
        <v>146</v>
      </c>
      <c r="G115" s="20">
        <v>9198</v>
      </c>
      <c r="H115" s="20">
        <v>439</v>
      </c>
      <c r="I115" s="20">
        <v>485</v>
      </c>
      <c r="J115" s="20">
        <v>46</v>
      </c>
      <c r="K115" s="20">
        <v>360</v>
      </c>
      <c r="L115" s="20">
        <v>16560</v>
      </c>
      <c r="M115" s="20"/>
      <c r="N115" s="20">
        <v>12733</v>
      </c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97350</v>
      </c>
      <c r="V115" s="21">
        <f t="shared" si="9"/>
        <v>0</v>
      </c>
      <c r="W115" s="21">
        <f t="shared" si="7"/>
        <v>97350</v>
      </c>
      <c r="X115" s="20">
        <v>97350</v>
      </c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900</v>
      </c>
      <c r="D116" s="20">
        <v>995</v>
      </c>
      <c r="E116" s="20">
        <v>95</v>
      </c>
      <c r="F116" s="20">
        <v>146</v>
      </c>
      <c r="G116" s="20">
        <v>13870</v>
      </c>
      <c r="H116" s="20">
        <v>485</v>
      </c>
      <c r="I116" s="20">
        <v>539</v>
      </c>
      <c r="J116" s="20">
        <v>54</v>
      </c>
      <c r="K116" s="20">
        <v>360</v>
      </c>
      <c r="L116" s="20">
        <v>19440</v>
      </c>
      <c r="M116" s="20"/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92169</v>
      </c>
      <c r="V116" s="21">
        <f t="shared" si="9"/>
        <v>0</v>
      </c>
      <c r="W116" s="21">
        <f t="shared" si="7"/>
        <v>92169</v>
      </c>
      <c r="X116" s="20">
        <v>92169</v>
      </c>
      <c r="Y116" s="21">
        <f t="shared" si="8"/>
        <v>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995</v>
      </c>
      <c r="D117" s="20">
        <v>1074</v>
      </c>
      <c r="E117" s="20">
        <v>79</v>
      </c>
      <c r="F117" s="20">
        <v>146</v>
      </c>
      <c r="G117" s="20">
        <v>11534</v>
      </c>
      <c r="H117" s="20">
        <v>539</v>
      </c>
      <c r="I117" s="20">
        <v>585</v>
      </c>
      <c r="J117" s="20">
        <v>46</v>
      </c>
      <c r="K117" s="20">
        <v>360</v>
      </c>
      <c r="L117" s="20">
        <v>16560</v>
      </c>
      <c r="M117" s="20"/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86953</v>
      </c>
      <c r="V117" s="21">
        <f t="shared" si="9"/>
        <v>0</v>
      </c>
      <c r="W117" s="21">
        <f t="shared" si="7"/>
        <v>86953</v>
      </c>
      <c r="X117" s="20">
        <v>86953</v>
      </c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1074</v>
      </c>
      <c r="D118" s="20">
        <v>1136</v>
      </c>
      <c r="E118" s="20">
        <v>62</v>
      </c>
      <c r="F118" s="20">
        <v>146</v>
      </c>
      <c r="G118" s="20">
        <v>9052</v>
      </c>
      <c r="H118" s="20">
        <v>585</v>
      </c>
      <c r="I118" s="20">
        <v>615</v>
      </c>
      <c r="J118" s="20">
        <v>30</v>
      </c>
      <c r="K118" s="20">
        <v>360</v>
      </c>
      <c r="L118" s="20">
        <v>10800</v>
      </c>
      <c r="M118" s="20"/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78711</v>
      </c>
      <c r="V118" s="21">
        <f t="shared" si="9"/>
        <v>0</v>
      </c>
      <c r="W118" s="21">
        <f t="shared" si="7"/>
        <v>78711</v>
      </c>
      <c r="X118" s="20">
        <v>78711</v>
      </c>
      <c r="Y118" s="21">
        <f t="shared" si="8"/>
        <v>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1136</v>
      </c>
      <c r="D119" s="20">
        <v>1189</v>
      </c>
      <c r="E119" s="20">
        <v>53</v>
      </c>
      <c r="F119" s="20">
        <v>146</v>
      </c>
      <c r="G119" s="20">
        <v>7738</v>
      </c>
      <c r="H119" s="20">
        <v>615</v>
      </c>
      <c r="I119" s="20">
        <v>640</v>
      </c>
      <c r="J119" s="20">
        <v>25</v>
      </c>
      <c r="K119" s="20">
        <v>360</v>
      </c>
      <c r="L119" s="20">
        <v>9000</v>
      </c>
      <c r="M119" s="20"/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75597</v>
      </c>
      <c r="V119" s="21">
        <f t="shared" si="9"/>
        <v>0</v>
      </c>
      <c r="W119" s="21">
        <f t="shared" si="7"/>
        <v>75597</v>
      </c>
      <c r="X119" s="20">
        <v>75597</v>
      </c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1189</v>
      </c>
      <c r="D120" s="20">
        <v>1228</v>
      </c>
      <c r="E120" s="20">
        <v>39</v>
      </c>
      <c r="F120" s="20">
        <v>146</v>
      </c>
      <c r="G120" s="20">
        <v>5694</v>
      </c>
      <c r="H120" s="20">
        <v>640</v>
      </c>
      <c r="I120" s="20">
        <v>653</v>
      </c>
      <c r="J120" s="20">
        <v>13</v>
      </c>
      <c r="K120" s="20">
        <v>360</v>
      </c>
      <c r="L120" s="20">
        <v>4680</v>
      </c>
      <c r="M120" s="20"/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69233</v>
      </c>
      <c r="V120" s="21">
        <f t="shared" si="9"/>
        <v>0</v>
      </c>
      <c r="W120" s="21">
        <f t="shared" si="7"/>
        <v>69233</v>
      </c>
      <c r="X120" s="20">
        <v>69233</v>
      </c>
      <c r="Y120" s="21">
        <f t="shared" si="8"/>
        <v>0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1228</v>
      </c>
      <c r="D121" s="20">
        <v>1263</v>
      </c>
      <c r="E121" s="20">
        <v>35</v>
      </c>
      <c r="F121" s="20">
        <v>146</v>
      </c>
      <c r="G121" s="20">
        <v>5110</v>
      </c>
      <c r="H121" s="20">
        <v>653</v>
      </c>
      <c r="I121" s="20">
        <v>654</v>
      </c>
      <c r="J121" s="20">
        <v>1</v>
      </c>
      <c r="K121" s="20">
        <v>360</v>
      </c>
      <c r="L121" s="20">
        <v>360</v>
      </c>
      <c r="M121" s="20"/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64329</v>
      </c>
      <c r="V121" s="21">
        <f t="shared" si="9"/>
        <v>0</v>
      </c>
      <c r="W121" s="21">
        <f t="shared" si="7"/>
        <v>64329</v>
      </c>
      <c r="X121" s="20">
        <v>64329</v>
      </c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1263</v>
      </c>
      <c r="D122" s="20">
        <v>1299</v>
      </c>
      <c r="E122" s="20">
        <v>36</v>
      </c>
      <c r="F122" s="20">
        <v>146</v>
      </c>
      <c r="G122" s="20">
        <v>5256</v>
      </c>
      <c r="H122" s="20">
        <v>654</v>
      </c>
      <c r="I122" s="20">
        <v>655</v>
      </c>
      <c r="J122" s="20">
        <v>1</v>
      </c>
      <c r="K122" s="20">
        <v>360</v>
      </c>
      <c r="L122" s="20">
        <v>360</v>
      </c>
      <c r="M122" s="20"/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64475</v>
      </c>
      <c r="V122" s="21">
        <f t="shared" si="9"/>
        <v>0</v>
      </c>
      <c r="W122" s="21">
        <f t="shared" si="7"/>
        <v>64475</v>
      </c>
      <c r="X122" s="20">
        <v>64475</v>
      </c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1299</v>
      </c>
      <c r="D123" s="20">
        <v>1341</v>
      </c>
      <c r="E123" s="20">
        <v>42</v>
      </c>
      <c r="F123" s="20">
        <v>146</v>
      </c>
      <c r="G123" s="20">
        <v>6132</v>
      </c>
      <c r="H123" s="20">
        <v>655</v>
      </c>
      <c r="I123" s="20">
        <v>672</v>
      </c>
      <c r="J123" s="20">
        <v>17</v>
      </c>
      <c r="K123" s="20">
        <v>360</v>
      </c>
      <c r="L123" s="20">
        <v>6120</v>
      </c>
      <c r="M123" s="20"/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71111</v>
      </c>
      <c r="V123" s="21">
        <f t="shared" si="9"/>
        <v>0</v>
      </c>
      <c r="W123" s="21">
        <f t="shared" si="7"/>
        <v>71111</v>
      </c>
      <c r="X123" s="20">
        <v>71111</v>
      </c>
      <c r="Y123" s="21">
        <f t="shared" si="8"/>
        <v>0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1341</v>
      </c>
      <c r="D124" s="20">
        <v>1384</v>
      </c>
      <c r="E124" s="20">
        <v>43</v>
      </c>
      <c r="F124" s="20">
        <v>146</v>
      </c>
      <c r="G124" s="20">
        <v>6278</v>
      </c>
      <c r="H124" s="20">
        <v>672</v>
      </c>
      <c r="I124" s="20">
        <v>695</v>
      </c>
      <c r="J124" s="20">
        <v>23</v>
      </c>
      <c r="K124" s="20">
        <v>360</v>
      </c>
      <c r="L124" s="20">
        <v>8280</v>
      </c>
      <c r="M124" s="20"/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73417</v>
      </c>
      <c r="V124" s="21">
        <f t="shared" si="9"/>
        <v>0</v>
      </c>
      <c r="W124" s="21">
        <f t="shared" si="7"/>
        <v>73417</v>
      </c>
      <c r="X124" s="20">
        <v>73417</v>
      </c>
      <c r="Y124" s="21">
        <f t="shared" si="8"/>
        <v>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1384</v>
      </c>
      <c r="D125" s="20">
        <v>1435</v>
      </c>
      <c r="E125" s="20">
        <v>51</v>
      </c>
      <c r="F125" s="20">
        <v>146</v>
      </c>
      <c r="G125" s="20">
        <v>7446</v>
      </c>
      <c r="H125" s="20">
        <v>695</v>
      </c>
      <c r="I125" s="20">
        <v>734</v>
      </c>
      <c r="J125" s="20">
        <v>39</v>
      </c>
      <c r="K125" s="20">
        <v>360</v>
      </c>
      <c r="L125" s="20">
        <v>14040</v>
      </c>
      <c r="M125" s="20"/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1"/>
        <v>80345</v>
      </c>
      <c r="V125" s="21">
        <f t="shared" si="9"/>
        <v>0</v>
      </c>
      <c r="W125" s="21">
        <f t="shared" si="7"/>
        <v>80345</v>
      </c>
      <c r="X125" s="20">
        <v>80345</v>
      </c>
      <c r="Y125" s="21">
        <f t="shared" si="8"/>
        <v>0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1435</v>
      </c>
      <c r="D126" s="20">
        <v>1497</v>
      </c>
      <c r="E126" s="20">
        <v>62</v>
      </c>
      <c r="F126" s="20">
        <v>146</v>
      </c>
      <c r="G126" s="20">
        <v>9052</v>
      </c>
      <c r="H126" s="20">
        <v>734</v>
      </c>
      <c r="I126" s="20">
        <v>778</v>
      </c>
      <c r="J126" s="20">
        <v>44</v>
      </c>
      <c r="K126" s="20">
        <v>360</v>
      </c>
      <c r="L126" s="20">
        <v>15840</v>
      </c>
      <c r="M126" s="20"/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1"/>
        <v>83751</v>
      </c>
      <c r="V126" s="21">
        <f t="shared" si="9"/>
        <v>0</v>
      </c>
      <c r="W126" s="21">
        <f t="shared" si="7"/>
        <v>83751</v>
      </c>
      <c r="X126" s="20">
        <v>83751</v>
      </c>
      <c r="Y126" s="21">
        <f t="shared" si="8"/>
        <v>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1497</v>
      </c>
      <c r="D127" s="20">
        <v>1562</v>
      </c>
      <c r="E127" s="20">
        <v>65</v>
      </c>
      <c r="F127" s="20">
        <v>146</v>
      </c>
      <c r="G127" s="20">
        <v>9490</v>
      </c>
      <c r="H127" s="20">
        <v>778</v>
      </c>
      <c r="I127" s="20">
        <v>999</v>
      </c>
      <c r="J127" s="20">
        <v>221</v>
      </c>
      <c r="K127" s="20">
        <v>0</v>
      </c>
      <c r="L127" s="20">
        <v>96120</v>
      </c>
      <c r="M127" s="20"/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1"/>
        <v>165344</v>
      </c>
      <c r="V127" s="21">
        <f t="shared" si="9"/>
        <v>0</v>
      </c>
      <c r="W127" s="21">
        <f t="shared" si="7"/>
        <v>165344</v>
      </c>
      <c r="X127" s="20">
        <v>165344</v>
      </c>
      <c r="Y127" s="21">
        <f t="shared" si="8"/>
        <v>0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1562</v>
      </c>
      <c r="D128" s="20">
        <v>1786</v>
      </c>
      <c r="E128" s="20">
        <v>224</v>
      </c>
      <c r="F128" s="20">
        <v>146</v>
      </c>
      <c r="G128" s="20">
        <v>32704</v>
      </c>
      <c r="H128" s="20">
        <v>999</v>
      </c>
      <c r="I128" s="20">
        <v>1114</v>
      </c>
      <c r="J128" s="20">
        <v>115</v>
      </c>
      <c r="K128" s="20">
        <v>360</v>
      </c>
      <c r="L128" s="20">
        <v>41400</v>
      </c>
      <c r="M128" s="20"/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ref="U128:U159" si="12">G128+L128+M128+R128+S128+N128+Q128+T128</f>
        <v>146126</v>
      </c>
      <c r="V128" s="21">
        <f t="shared" si="9"/>
        <v>0</v>
      </c>
      <c r="W128" s="21">
        <f t="shared" si="7"/>
        <v>146126</v>
      </c>
      <c r="X128" s="20">
        <v>146126</v>
      </c>
      <c r="Y128" s="21">
        <f t="shared" si="8"/>
        <v>0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1786</v>
      </c>
      <c r="D129" s="20">
        <v>1994</v>
      </c>
      <c r="E129" s="20">
        <v>208</v>
      </c>
      <c r="F129" s="20">
        <v>146</v>
      </c>
      <c r="G129" s="20">
        <v>30368</v>
      </c>
      <c r="H129" s="20">
        <v>1114</v>
      </c>
      <c r="I129" s="20">
        <v>1182</v>
      </c>
      <c r="J129" s="20">
        <v>68</v>
      </c>
      <c r="K129" s="20">
        <v>360</v>
      </c>
      <c r="L129" s="20">
        <v>24480</v>
      </c>
      <c r="M129" s="20"/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si="12"/>
        <v>114582</v>
      </c>
      <c r="V129" s="21">
        <f t="shared" si="9"/>
        <v>0</v>
      </c>
      <c r="W129" s="21">
        <f t="shared" si="7"/>
        <v>114582</v>
      </c>
      <c r="X129" s="20">
        <v>114582</v>
      </c>
      <c r="Y129" s="21">
        <f t="shared" si="8"/>
        <v>0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1994</v>
      </c>
      <c r="D130" s="20">
        <v>2198</v>
      </c>
      <c r="E130" s="20">
        <v>204</v>
      </c>
      <c r="F130" s="20">
        <v>146</v>
      </c>
      <c r="G130" s="20">
        <v>29784</v>
      </c>
      <c r="H130" s="20">
        <v>1182</v>
      </c>
      <c r="I130" s="20">
        <v>1239</v>
      </c>
      <c r="J130" s="20">
        <v>57</v>
      </c>
      <c r="K130" s="20">
        <v>360</v>
      </c>
      <c r="L130" s="20">
        <v>20520</v>
      </c>
      <c r="M130" s="20"/>
      <c r="N130" s="20"/>
      <c r="O130" s="21"/>
      <c r="P130" s="21"/>
      <c r="Q130" s="20">
        <v>0</v>
      </c>
      <c r="R130" s="20">
        <v>0</v>
      </c>
      <c r="S130" s="20">
        <v>59734</v>
      </c>
      <c r="T130" s="20"/>
      <c r="U130" s="20">
        <f t="shared" si="12"/>
        <v>110038</v>
      </c>
      <c r="V130" s="21">
        <f t="shared" si="9"/>
        <v>0</v>
      </c>
      <c r="W130" s="21">
        <f t="shared" si="7"/>
        <v>110038</v>
      </c>
      <c r="X130" s="20">
        <v>110038</v>
      </c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2198</v>
      </c>
      <c r="D131" s="20">
        <v>2398</v>
      </c>
      <c r="E131" s="20">
        <v>200</v>
      </c>
      <c r="F131" s="20">
        <v>146</v>
      </c>
      <c r="G131" s="20">
        <v>29200</v>
      </c>
      <c r="H131" s="20">
        <v>1239</v>
      </c>
      <c r="I131" s="20">
        <v>1303</v>
      </c>
      <c r="J131" s="20">
        <v>64</v>
      </c>
      <c r="K131" s="20">
        <v>360</v>
      </c>
      <c r="L131" s="20">
        <v>23040</v>
      </c>
      <c r="M131" s="20"/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2"/>
        <v>111974</v>
      </c>
      <c r="V131" s="21">
        <f t="shared" si="9"/>
        <v>0</v>
      </c>
      <c r="W131" s="21">
        <f t="shared" si="7"/>
        <v>111974</v>
      </c>
      <c r="X131" s="20">
        <v>111974</v>
      </c>
      <c r="Y131" s="21">
        <f t="shared" si="8"/>
        <v>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2398</v>
      </c>
      <c r="D132" s="20">
        <v>2537</v>
      </c>
      <c r="E132" s="20">
        <v>139</v>
      </c>
      <c r="F132" s="20">
        <v>146</v>
      </c>
      <c r="G132" s="20">
        <v>20294</v>
      </c>
      <c r="H132" s="20">
        <v>1303</v>
      </c>
      <c r="I132" s="20">
        <v>1310</v>
      </c>
      <c r="J132" s="20">
        <v>7</v>
      </c>
      <c r="K132" s="20">
        <v>360</v>
      </c>
      <c r="L132" s="20">
        <v>2520</v>
      </c>
      <c r="M132" s="20"/>
      <c r="N132" s="20"/>
      <c r="O132" s="21"/>
      <c r="P132" s="21"/>
      <c r="Q132" s="20">
        <v>0</v>
      </c>
      <c r="R132" s="20">
        <v>0</v>
      </c>
      <c r="S132" s="20">
        <v>59734</v>
      </c>
      <c r="T132" s="20"/>
      <c r="U132" s="20">
        <f t="shared" si="12"/>
        <v>82548</v>
      </c>
      <c r="V132" s="21">
        <f t="shared" si="9"/>
        <v>0</v>
      </c>
      <c r="W132" s="21">
        <f t="shared" si="7"/>
        <v>82548</v>
      </c>
      <c r="X132" s="20">
        <v>82548</v>
      </c>
      <c r="Y132" s="21">
        <f t="shared" si="8"/>
        <v>0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2537</v>
      </c>
      <c r="D133" s="20">
        <v>2700</v>
      </c>
      <c r="E133" s="20">
        <v>163</v>
      </c>
      <c r="F133" s="20">
        <v>146</v>
      </c>
      <c r="G133" s="20">
        <v>23798</v>
      </c>
      <c r="H133" s="20">
        <v>1310</v>
      </c>
      <c r="I133" s="20">
        <v>1315</v>
      </c>
      <c r="J133" s="20">
        <v>5</v>
      </c>
      <c r="K133" s="20">
        <v>360</v>
      </c>
      <c r="L133" s="20">
        <v>1800</v>
      </c>
      <c r="M133" s="20"/>
      <c r="N133" s="20"/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12"/>
        <v>85332</v>
      </c>
      <c r="V133" s="21">
        <f t="shared" si="9"/>
        <v>0</v>
      </c>
      <c r="W133" s="21">
        <f t="shared" si="7"/>
        <v>85332</v>
      </c>
      <c r="X133" s="20">
        <v>85332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2700</v>
      </c>
      <c r="D134" s="20">
        <v>2796</v>
      </c>
      <c r="E134" s="20">
        <v>96</v>
      </c>
      <c r="F134" s="20">
        <v>146</v>
      </c>
      <c r="G134" s="20">
        <v>14016</v>
      </c>
      <c r="H134" s="20">
        <v>1315</v>
      </c>
      <c r="I134" s="20">
        <v>1323</v>
      </c>
      <c r="J134" s="20">
        <v>8</v>
      </c>
      <c r="K134" s="20">
        <v>360</v>
      </c>
      <c r="L134" s="20">
        <v>2880</v>
      </c>
      <c r="M134" s="20"/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2"/>
        <v>76630</v>
      </c>
      <c r="V134" s="21">
        <f t="shared" si="9"/>
        <v>0</v>
      </c>
      <c r="W134" s="21">
        <f t="shared" si="7"/>
        <v>76630</v>
      </c>
      <c r="X134" s="20">
        <v>76630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2796</v>
      </c>
      <c r="D135" s="20">
        <v>2920</v>
      </c>
      <c r="E135" s="20">
        <v>124</v>
      </c>
      <c r="F135" s="20">
        <v>146</v>
      </c>
      <c r="G135" s="20">
        <v>18104</v>
      </c>
      <c r="H135" s="20">
        <v>1323</v>
      </c>
      <c r="I135" s="20">
        <v>1353</v>
      </c>
      <c r="J135" s="20">
        <v>30</v>
      </c>
      <c r="K135" s="20">
        <v>360</v>
      </c>
      <c r="L135" s="20">
        <v>10800</v>
      </c>
      <c r="M135" s="20"/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2"/>
        <v>88638</v>
      </c>
      <c r="V135" s="21">
        <f t="shared" si="9"/>
        <v>0</v>
      </c>
      <c r="W135" s="21">
        <f t="shared" si="7"/>
        <v>88638</v>
      </c>
      <c r="X135" s="20">
        <v>88638</v>
      </c>
      <c r="Y135" s="21">
        <f t="shared" si="8"/>
        <v>0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2920</v>
      </c>
      <c r="D136" s="20">
        <v>3058</v>
      </c>
      <c r="E136" s="20">
        <v>138</v>
      </c>
      <c r="F136" s="20">
        <v>146</v>
      </c>
      <c r="G136" s="20">
        <v>20148</v>
      </c>
      <c r="H136" s="20">
        <v>1353</v>
      </c>
      <c r="I136" s="20">
        <v>1398</v>
      </c>
      <c r="J136" s="20">
        <v>45</v>
      </c>
      <c r="K136" s="20">
        <v>360</v>
      </c>
      <c r="L136" s="20">
        <v>16200</v>
      </c>
      <c r="M136" s="20"/>
      <c r="N136" s="20">
        <v>12570</v>
      </c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12"/>
        <v>108652</v>
      </c>
      <c r="V136" s="21">
        <f t="shared" si="9"/>
        <v>0</v>
      </c>
      <c r="W136" s="21">
        <f t="shared" ref="W136:W186" si="13">U136+V136</f>
        <v>108652</v>
      </c>
      <c r="X136" s="20">
        <v>108652</v>
      </c>
      <c r="Y136" s="21">
        <f t="shared" ref="Y136:Y186" si="14">W136-X136</f>
        <v>0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3058</v>
      </c>
      <c r="D137" s="20">
        <v>3208</v>
      </c>
      <c r="E137" s="20">
        <v>150</v>
      </c>
      <c r="F137" s="20">
        <v>146</v>
      </c>
      <c r="G137" s="20">
        <v>21900</v>
      </c>
      <c r="H137" s="20">
        <v>1398</v>
      </c>
      <c r="I137" s="20">
        <v>1473</v>
      </c>
      <c r="J137" s="20">
        <v>75</v>
      </c>
      <c r="K137" s="20">
        <v>360</v>
      </c>
      <c r="L137" s="20">
        <v>27000</v>
      </c>
      <c r="M137" s="20"/>
      <c r="N137" s="20"/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12"/>
        <v>108634</v>
      </c>
      <c r="V137" s="21">
        <f t="shared" ref="V137:V186" si="15">Y136</f>
        <v>0</v>
      </c>
      <c r="W137" s="21">
        <f t="shared" si="13"/>
        <v>108634</v>
      </c>
      <c r="X137" s="20">
        <v>108634</v>
      </c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3208</v>
      </c>
      <c r="D138" s="20">
        <v>3381</v>
      </c>
      <c r="E138" s="20">
        <v>173</v>
      </c>
      <c r="F138" s="20">
        <v>146</v>
      </c>
      <c r="G138" s="20">
        <v>25258</v>
      </c>
      <c r="H138" s="20">
        <v>1473</v>
      </c>
      <c r="I138" s="20">
        <v>1620</v>
      </c>
      <c r="J138" s="20">
        <v>147</v>
      </c>
      <c r="K138" s="20">
        <v>360</v>
      </c>
      <c r="L138" s="20">
        <v>52920</v>
      </c>
      <c r="M138" s="20"/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/>
      <c r="U138" s="20">
        <f t="shared" si="12"/>
        <v>157912</v>
      </c>
      <c r="V138" s="21">
        <f t="shared" si="15"/>
        <v>0</v>
      </c>
      <c r="W138" s="21">
        <f t="shared" si="13"/>
        <v>157912</v>
      </c>
      <c r="X138" s="20">
        <v>157912</v>
      </c>
      <c r="Y138" s="21">
        <f t="shared" si="14"/>
        <v>0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3381</v>
      </c>
      <c r="D139" s="20">
        <v>3560</v>
      </c>
      <c r="E139" s="20">
        <v>179</v>
      </c>
      <c r="F139" s="20">
        <v>146</v>
      </c>
      <c r="G139" s="20">
        <v>26134</v>
      </c>
      <c r="H139" s="20">
        <v>1620</v>
      </c>
      <c r="I139" s="20">
        <v>1699</v>
      </c>
      <c r="J139" s="20">
        <v>79</v>
      </c>
      <c r="K139" s="20">
        <v>360</v>
      </c>
      <c r="L139" s="20">
        <v>28440</v>
      </c>
      <c r="M139" s="20"/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/>
      <c r="U139" s="20">
        <f t="shared" si="12"/>
        <v>121110</v>
      </c>
      <c r="V139" s="21">
        <f t="shared" si="15"/>
        <v>0</v>
      </c>
      <c r="W139" s="21">
        <f t="shared" si="13"/>
        <v>121110</v>
      </c>
      <c r="X139" s="20">
        <v>121110</v>
      </c>
      <c r="Y139" s="21">
        <f t="shared" si="14"/>
        <v>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3560</v>
      </c>
      <c r="D140" s="20">
        <v>3713</v>
      </c>
      <c r="E140" s="20">
        <v>153</v>
      </c>
      <c r="F140" s="20">
        <v>146</v>
      </c>
      <c r="G140" s="20">
        <v>22338</v>
      </c>
      <c r="H140" s="20">
        <v>1699</v>
      </c>
      <c r="I140" s="20">
        <v>1771</v>
      </c>
      <c r="J140" s="20">
        <v>72</v>
      </c>
      <c r="K140" s="20">
        <v>360</v>
      </c>
      <c r="L140" s="20">
        <v>25920</v>
      </c>
      <c r="M140" s="20"/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/>
      <c r="U140" s="20">
        <f t="shared" si="12"/>
        <v>114794</v>
      </c>
      <c r="V140" s="21">
        <f t="shared" si="15"/>
        <v>0</v>
      </c>
      <c r="W140" s="21">
        <f t="shared" si="13"/>
        <v>114794</v>
      </c>
      <c r="X140" s="20">
        <v>114794</v>
      </c>
      <c r="Y140" s="21">
        <f t="shared" si="14"/>
        <v>0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3713</v>
      </c>
      <c r="D141" s="20">
        <v>3863</v>
      </c>
      <c r="E141" s="20">
        <v>150</v>
      </c>
      <c r="F141" s="20">
        <v>146</v>
      </c>
      <c r="G141" s="20">
        <v>21900</v>
      </c>
      <c r="H141" s="20">
        <v>1771</v>
      </c>
      <c r="I141" s="20">
        <v>1844</v>
      </c>
      <c r="J141" s="20">
        <v>73</v>
      </c>
      <c r="K141" s="20">
        <v>360</v>
      </c>
      <c r="L141" s="20">
        <v>26280</v>
      </c>
      <c r="M141" s="20"/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12"/>
        <v>114716</v>
      </c>
      <c r="V141" s="21">
        <f t="shared" si="15"/>
        <v>0</v>
      </c>
      <c r="W141" s="21">
        <f t="shared" si="13"/>
        <v>114716</v>
      </c>
      <c r="X141" s="20">
        <v>114716</v>
      </c>
      <c r="Y141" s="21">
        <f t="shared" si="14"/>
        <v>0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3863</v>
      </c>
      <c r="D142" s="20">
        <v>3992</v>
      </c>
      <c r="E142" s="20">
        <v>129</v>
      </c>
      <c r="F142" s="20">
        <v>146</v>
      </c>
      <c r="G142" s="20">
        <v>18834</v>
      </c>
      <c r="H142" s="20">
        <v>1844</v>
      </c>
      <c r="I142" s="20">
        <v>1923</v>
      </c>
      <c r="J142" s="20">
        <v>79</v>
      </c>
      <c r="K142" s="20">
        <v>360</v>
      </c>
      <c r="L142" s="20">
        <v>28440</v>
      </c>
      <c r="M142" s="20"/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/>
      <c r="U142" s="20">
        <f t="shared" si="12"/>
        <v>113810</v>
      </c>
      <c r="V142" s="21">
        <f t="shared" si="15"/>
        <v>0</v>
      </c>
      <c r="W142" s="21">
        <f t="shared" si="13"/>
        <v>113810</v>
      </c>
      <c r="X142" s="20">
        <v>113810</v>
      </c>
      <c r="Y142" s="21">
        <f t="shared" si="14"/>
        <v>0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3992</v>
      </c>
      <c r="D143" s="20">
        <v>4071</v>
      </c>
      <c r="E143" s="20">
        <v>79</v>
      </c>
      <c r="F143" s="20">
        <v>146</v>
      </c>
      <c r="G143" s="20">
        <v>11534</v>
      </c>
      <c r="H143" s="20">
        <v>1923</v>
      </c>
      <c r="I143" s="20">
        <v>1953</v>
      </c>
      <c r="J143" s="20">
        <v>30</v>
      </c>
      <c r="K143" s="20">
        <v>360</v>
      </c>
      <c r="L143" s="20">
        <v>10800</v>
      </c>
      <c r="M143" s="20"/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/>
      <c r="U143" s="20">
        <f t="shared" si="12"/>
        <v>88870</v>
      </c>
      <c r="V143" s="21">
        <f t="shared" si="15"/>
        <v>0</v>
      </c>
      <c r="W143" s="21">
        <f t="shared" si="13"/>
        <v>88870</v>
      </c>
      <c r="X143" s="20">
        <v>88870</v>
      </c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4071</v>
      </c>
      <c r="D144" s="20">
        <v>4144</v>
      </c>
      <c r="E144" s="20">
        <v>73</v>
      </c>
      <c r="F144" s="20">
        <v>146</v>
      </c>
      <c r="G144" s="20">
        <v>10658</v>
      </c>
      <c r="H144" s="20">
        <v>1953</v>
      </c>
      <c r="I144" s="20">
        <v>1961</v>
      </c>
      <c r="J144" s="20">
        <v>8</v>
      </c>
      <c r="K144" s="20">
        <v>360</v>
      </c>
      <c r="L144" s="20">
        <v>2880</v>
      </c>
      <c r="M144" s="20"/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80074</v>
      </c>
      <c r="V144" s="21">
        <f t="shared" si="15"/>
        <v>0</v>
      </c>
      <c r="W144" s="21">
        <f t="shared" si="13"/>
        <v>80074</v>
      </c>
      <c r="X144" s="20">
        <v>80074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4144</v>
      </c>
      <c r="D145" s="20">
        <v>4249</v>
      </c>
      <c r="E145" s="20">
        <v>105</v>
      </c>
      <c r="F145" s="20">
        <v>146</v>
      </c>
      <c r="G145" s="20">
        <v>15330</v>
      </c>
      <c r="H145" s="20">
        <v>1961</v>
      </c>
      <c r="I145" s="20">
        <v>1969</v>
      </c>
      <c r="J145" s="20">
        <v>8</v>
      </c>
      <c r="K145" s="20">
        <v>360</v>
      </c>
      <c r="L145" s="20">
        <v>2880</v>
      </c>
      <c r="M145" s="20"/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2"/>
        <v>84746</v>
      </c>
      <c r="V145" s="21">
        <f t="shared" si="15"/>
        <v>0</v>
      </c>
      <c r="W145" s="21">
        <f t="shared" si="13"/>
        <v>84746</v>
      </c>
      <c r="X145" s="20">
        <v>84746</v>
      </c>
      <c r="Y145" s="21">
        <f t="shared" si="14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4249</v>
      </c>
      <c r="D146" s="20">
        <v>4326</v>
      </c>
      <c r="E146" s="20">
        <v>77</v>
      </c>
      <c r="F146" s="20">
        <v>146</v>
      </c>
      <c r="G146" s="20">
        <v>11242</v>
      </c>
      <c r="H146" s="20">
        <v>1969</v>
      </c>
      <c r="I146" s="20">
        <v>1990</v>
      </c>
      <c r="J146" s="20">
        <v>21</v>
      </c>
      <c r="K146" s="20">
        <v>360</v>
      </c>
      <c r="L146" s="20">
        <v>7560</v>
      </c>
      <c r="M146" s="20"/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2"/>
        <v>85338</v>
      </c>
      <c r="V146" s="21">
        <f t="shared" si="15"/>
        <v>0</v>
      </c>
      <c r="W146" s="21">
        <f t="shared" si="13"/>
        <v>85338</v>
      </c>
      <c r="X146" s="20">
        <v>85338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4326</v>
      </c>
      <c r="D147" s="20">
        <v>4421</v>
      </c>
      <c r="E147" s="20">
        <v>95</v>
      </c>
      <c r="F147" s="20">
        <v>146</v>
      </c>
      <c r="G147" s="20">
        <v>13870</v>
      </c>
      <c r="H147" s="20">
        <v>1990</v>
      </c>
      <c r="I147" s="20">
        <v>2063</v>
      </c>
      <c r="J147" s="20">
        <v>73</v>
      </c>
      <c r="K147" s="20">
        <v>360</v>
      </c>
      <c r="L147" s="20">
        <v>26280</v>
      </c>
      <c r="M147" s="20"/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2"/>
        <v>106686</v>
      </c>
      <c r="V147" s="21">
        <f t="shared" si="15"/>
        <v>0</v>
      </c>
      <c r="W147" s="21">
        <f t="shared" si="13"/>
        <v>106686</v>
      </c>
      <c r="X147" s="20">
        <v>106686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4421</v>
      </c>
      <c r="D148" s="20">
        <v>4511</v>
      </c>
      <c r="E148" s="20">
        <v>90</v>
      </c>
      <c r="F148" s="20">
        <v>146</v>
      </c>
      <c r="G148" s="20">
        <v>13140</v>
      </c>
      <c r="H148" s="20">
        <v>2063</v>
      </c>
      <c r="I148" s="20">
        <v>2115</v>
      </c>
      <c r="J148" s="20">
        <v>52</v>
      </c>
      <c r="K148" s="20">
        <v>360</v>
      </c>
      <c r="L148" s="20">
        <v>18720</v>
      </c>
      <c r="M148" s="20"/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2"/>
        <v>98396</v>
      </c>
      <c r="V148" s="21">
        <f t="shared" si="15"/>
        <v>0</v>
      </c>
      <c r="W148" s="21">
        <f t="shared" si="13"/>
        <v>98396</v>
      </c>
      <c r="X148" s="20">
        <v>98396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4511</v>
      </c>
      <c r="D149" s="20">
        <v>4638</v>
      </c>
      <c r="E149" s="20">
        <v>127</v>
      </c>
      <c r="F149" s="20">
        <v>146</v>
      </c>
      <c r="G149" s="20">
        <v>18542</v>
      </c>
      <c r="H149" s="20">
        <v>2115</v>
      </c>
      <c r="I149" s="20">
        <v>2212</v>
      </c>
      <c r="J149" s="20">
        <v>97</v>
      </c>
      <c r="K149" s="20">
        <v>360</v>
      </c>
      <c r="L149" s="20">
        <v>34920</v>
      </c>
      <c r="M149" s="20"/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2"/>
        <v>119998</v>
      </c>
      <c r="V149" s="21">
        <f t="shared" si="15"/>
        <v>0</v>
      </c>
      <c r="W149" s="21">
        <f t="shared" si="13"/>
        <v>119998</v>
      </c>
      <c r="X149" s="20">
        <v>119998</v>
      </c>
      <c r="Y149" s="21">
        <f t="shared" si="14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4638</v>
      </c>
      <c r="D150" s="20">
        <v>4779</v>
      </c>
      <c r="E150" s="20">
        <v>141</v>
      </c>
      <c r="F150" s="20">
        <v>146</v>
      </c>
      <c r="G150" s="20">
        <v>20586</v>
      </c>
      <c r="H150" s="20">
        <v>2212</v>
      </c>
      <c r="I150" s="20">
        <v>2291</v>
      </c>
      <c r="J150" s="20">
        <v>79</v>
      </c>
      <c r="K150" s="20">
        <v>360</v>
      </c>
      <c r="L150" s="20">
        <v>28440</v>
      </c>
      <c r="M150" s="20"/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2"/>
        <v>117562</v>
      </c>
      <c r="V150" s="21">
        <f t="shared" si="15"/>
        <v>0</v>
      </c>
      <c r="W150" s="21">
        <f t="shared" si="13"/>
        <v>117562</v>
      </c>
      <c r="X150" s="20">
        <v>117562</v>
      </c>
      <c r="Y150" s="21">
        <f t="shared" si="14"/>
        <v>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4779</v>
      </c>
      <c r="D151" s="20">
        <v>4917</v>
      </c>
      <c r="E151" s="20">
        <v>138</v>
      </c>
      <c r="F151" s="20">
        <v>146</v>
      </c>
      <c r="G151" s="20">
        <v>20148</v>
      </c>
      <c r="H151" s="20">
        <v>2291</v>
      </c>
      <c r="I151" s="20">
        <v>2364</v>
      </c>
      <c r="J151" s="20">
        <v>73</v>
      </c>
      <c r="K151" s="20">
        <v>360</v>
      </c>
      <c r="L151" s="20">
        <v>26280</v>
      </c>
      <c r="M151" s="20"/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12"/>
        <v>117823</v>
      </c>
      <c r="V151" s="21">
        <f t="shared" si="15"/>
        <v>0</v>
      </c>
      <c r="W151" s="21">
        <f t="shared" si="13"/>
        <v>117823</v>
      </c>
      <c r="X151" s="20">
        <v>117823</v>
      </c>
      <c r="Y151" s="21">
        <f t="shared" si="14"/>
        <v>0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4917</v>
      </c>
      <c r="D152" s="20">
        <v>5068</v>
      </c>
      <c r="E152" s="20">
        <v>151</v>
      </c>
      <c r="F152" s="20">
        <v>146</v>
      </c>
      <c r="G152" s="20">
        <v>22046</v>
      </c>
      <c r="H152" s="20">
        <v>2364</v>
      </c>
      <c r="I152" s="20">
        <v>2444</v>
      </c>
      <c r="J152" s="20">
        <v>80</v>
      </c>
      <c r="K152" s="20">
        <v>360</v>
      </c>
      <c r="L152" s="20">
        <v>28800</v>
      </c>
      <c r="M152" s="20"/>
      <c r="N152" s="20">
        <v>18305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2"/>
        <v>133546</v>
      </c>
      <c r="V152" s="21">
        <f t="shared" si="15"/>
        <v>0</v>
      </c>
      <c r="W152" s="21">
        <f t="shared" si="13"/>
        <v>133546</v>
      </c>
      <c r="X152" s="20">
        <v>133546</v>
      </c>
      <c r="Y152" s="21">
        <f t="shared" si="14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5068</v>
      </c>
      <c r="D153" s="20">
        <v>5189</v>
      </c>
      <c r="E153" s="20">
        <v>121</v>
      </c>
      <c r="F153" s="20">
        <v>146</v>
      </c>
      <c r="G153" s="20">
        <v>17666</v>
      </c>
      <c r="H153" s="20">
        <v>2444</v>
      </c>
      <c r="I153" s="20">
        <v>2514</v>
      </c>
      <c r="J153" s="20">
        <v>70</v>
      </c>
      <c r="K153" s="20">
        <v>360</v>
      </c>
      <c r="L153" s="20">
        <v>25200</v>
      </c>
      <c r="M153" s="20"/>
      <c r="N153" s="20">
        <v>11959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2"/>
        <v>119220</v>
      </c>
      <c r="V153" s="21">
        <f t="shared" si="15"/>
        <v>0</v>
      </c>
      <c r="W153" s="21">
        <f t="shared" si="13"/>
        <v>119220</v>
      </c>
      <c r="X153" s="20">
        <v>119220</v>
      </c>
      <c r="Y153" s="21">
        <f t="shared" si="14"/>
        <v>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5189</v>
      </c>
      <c r="D154" s="20">
        <v>5303</v>
      </c>
      <c r="E154" s="20">
        <v>114</v>
      </c>
      <c r="F154" s="20">
        <v>146</v>
      </c>
      <c r="G154" s="20">
        <v>16644</v>
      </c>
      <c r="H154" s="20">
        <v>2514</v>
      </c>
      <c r="I154" s="20">
        <v>2576</v>
      </c>
      <c r="J154" s="20">
        <v>62</v>
      </c>
      <c r="K154" s="20">
        <v>360</v>
      </c>
      <c r="L154" s="20">
        <v>22320</v>
      </c>
      <c r="M154" s="20"/>
      <c r="N154" s="20">
        <v>11959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2"/>
        <v>115318</v>
      </c>
      <c r="V154" s="21">
        <f t="shared" si="15"/>
        <v>0</v>
      </c>
      <c r="W154" s="21">
        <f t="shared" si="13"/>
        <v>115318</v>
      </c>
      <c r="X154" s="20">
        <v>115318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5303</v>
      </c>
      <c r="D155" s="20">
        <v>5395</v>
      </c>
      <c r="E155" s="20">
        <v>92</v>
      </c>
      <c r="F155" s="20">
        <v>146</v>
      </c>
      <c r="G155" s="20">
        <v>13432</v>
      </c>
      <c r="H155" s="20">
        <v>2576</v>
      </c>
      <c r="I155" s="20">
        <v>2643</v>
      </c>
      <c r="J155" s="20">
        <v>67</v>
      </c>
      <c r="K155" s="20">
        <v>360</v>
      </c>
      <c r="L155" s="20">
        <v>24120</v>
      </c>
      <c r="M155" s="20"/>
      <c r="N155" s="20">
        <v>11959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2"/>
        <v>113906</v>
      </c>
      <c r="V155" s="21">
        <f t="shared" si="15"/>
        <v>0</v>
      </c>
      <c r="W155" s="21">
        <f t="shared" si="13"/>
        <v>113906</v>
      </c>
      <c r="X155" s="20">
        <v>113906</v>
      </c>
      <c r="Y155" s="21">
        <f t="shared" si="14"/>
        <v>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5395</v>
      </c>
      <c r="D156" s="20">
        <v>5478</v>
      </c>
      <c r="E156" s="20">
        <v>83</v>
      </c>
      <c r="F156" s="20">
        <v>146</v>
      </c>
      <c r="G156" s="20">
        <v>12118</v>
      </c>
      <c r="H156" s="20">
        <v>2643</v>
      </c>
      <c r="I156" s="20">
        <v>2709</v>
      </c>
      <c r="J156" s="20">
        <v>66</v>
      </c>
      <c r="K156" s="20">
        <v>360</v>
      </c>
      <c r="L156" s="20">
        <v>23760</v>
      </c>
      <c r="M156" s="20"/>
      <c r="N156" s="20">
        <v>11959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2"/>
        <v>112232</v>
      </c>
      <c r="V156" s="21">
        <f t="shared" si="15"/>
        <v>0</v>
      </c>
      <c r="W156" s="21">
        <f t="shared" si="13"/>
        <v>112232</v>
      </c>
      <c r="X156" s="20">
        <v>112232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5478</v>
      </c>
      <c r="D157" s="20">
        <v>5572</v>
      </c>
      <c r="E157" s="20">
        <v>94</v>
      </c>
      <c r="F157" s="20">
        <v>146</v>
      </c>
      <c r="G157" s="20">
        <v>13724</v>
      </c>
      <c r="H157" s="20">
        <v>2709</v>
      </c>
      <c r="I157" s="20">
        <v>2725</v>
      </c>
      <c r="J157" s="20">
        <v>16</v>
      </c>
      <c r="K157" s="20">
        <v>360</v>
      </c>
      <c r="L157" s="20">
        <v>5760</v>
      </c>
      <c r="M157" s="20"/>
      <c r="N157" s="20">
        <v>11959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95838</v>
      </c>
      <c r="V157" s="21">
        <f t="shared" si="15"/>
        <v>0</v>
      </c>
      <c r="W157" s="21">
        <f t="shared" si="13"/>
        <v>95838</v>
      </c>
      <c r="X157" s="20">
        <v>95838</v>
      </c>
      <c r="Y157" s="21">
        <f t="shared" si="14"/>
        <v>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5572</v>
      </c>
      <c r="D158" s="20">
        <v>5641</v>
      </c>
      <c r="E158" s="20">
        <v>69</v>
      </c>
      <c r="F158" s="20">
        <v>146</v>
      </c>
      <c r="G158" s="20">
        <v>10074</v>
      </c>
      <c r="H158" s="20">
        <v>2725</v>
      </c>
      <c r="I158" s="20">
        <v>2727</v>
      </c>
      <c r="J158" s="20">
        <v>2</v>
      </c>
      <c r="K158" s="20">
        <v>360</v>
      </c>
      <c r="L158" s="20">
        <v>720</v>
      </c>
      <c r="M158" s="20"/>
      <c r="N158" s="20">
        <v>11959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87148</v>
      </c>
      <c r="V158" s="21">
        <f t="shared" si="15"/>
        <v>0</v>
      </c>
      <c r="W158" s="21">
        <f t="shared" si="13"/>
        <v>87148</v>
      </c>
      <c r="X158" s="20">
        <v>87148</v>
      </c>
      <c r="Y158" s="21">
        <f t="shared" si="14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5641</v>
      </c>
      <c r="D159" s="20">
        <v>5715</v>
      </c>
      <c r="E159" s="20">
        <v>74</v>
      </c>
      <c r="F159" s="20">
        <v>146</v>
      </c>
      <c r="G159" s="20">
        <v>10804</v>
      </c>
      <c r="H159" s="20">
        <v>2727</v>
      </c>
      <c r="I159" s="20">
        <v>2729</v>
      </c>
      <c r="J159" s="20">
        <v>2</v>
      </c>
      <c r="K159" s="20">
        <v>360</v>
      </c>
      <c r="L159" s="20">
        <v>720</v>
      </c>
      <c r="M159" s="20"/>
      <c r="N159" s="20">
        <v>11959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87878</v>
      </c>
      <c r="V159" s="21">
        <f t="shared" si="15"/>
        <v>0</v>
      </c>
      <c r="W159" s="21">
        <f t="shared" si="13"/>
        <v>87878</v>
      </c>
      <c r="X159" s="20">
        <v>87878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5715</v>
      </c>
      <c r="D160" s="20">
        <v>5799</v>
      </c>
      <c r="E160" s="20">
        <v>84</v>
      </c>
      <c r="F160" s="20">
        <v>146</v>
      </c>
      <c r="G160" s="20">
        <v>12264</v>
      </c>
      <c r="H160" s="20">
        <v>2729</v>
      </c>
      <c r="I160" s="20">
        <v>2736</v>
      </c>
      <c r="J160" s="20">
        <v>7</v>
      </c>
      <c r="K160" s="20">
        <v>360</v>
      </c>
      <c r="L160" s="20">
        <v>2520</v>
      </c>
      <c r="M160" s="20"/>
      <c r="N160" s="20">
        <v>11959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ref="U160:U191" si="17">G160+L160+M160+R160+S160+N160+Q160+T160</f>
        <v>91138</v>
      </c>
      <c r="V160" s="21">
        <f t="shared" si="15"/>
        <v>0</v>
      </c>
      <c r="W160" s="21">
        <f t="shared" si="13"/>
        <v>91138</v>
      </c>
      <c r="X160" s="20">
        <v>91138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5799</v>
      </c>
      <c r="D161" s="20">
        <v>5886</v>
      </c>
      <c r="E161" s="20">
        <v>87</v>
      </c>
      <c r="F161" s="20">
        <v>146</v>
      </c>
      <c r="G161" s="20">
        <v>12702</v>
      </c>
      <c r="H161" s="20">
        <v>2736</v>
      </c>
      <c r="I161" s="20">
        <v>2789</v>
      </c>
      <c r="J161" s="20">
        <v>53</v>
      </c>
      <c r="K161" s="20">
        <v>360</v>
      </c>
      <c r="L161" s="20">
        <v>19080</v>
      </c>
      <c r="M161" s="20"/>
      <c r="N161" s="20">
        <v>11959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si="17"/>
        <v>108136</v>
      </c>
      <c r="V161" s="21">
        <f t="shared" si="15"/>
        <v>0</v>
      </c>
      <c r="W161" s="21">
        <f t="shared" si="13"/>
        <v>108136</v>
      </c>
      <c r="X161" s="20">
        <v>108136</v>
      </c>
      <c r="Y161" s="21">
        <f t="shared" si="14"/>
        <v>0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5886</v>
      </c>
      <c r="D162" s="20">
        <v>6025</v>
      </c>
      <c r="E162" s="20">
        <v>139</v>
      </c>
      <c r="F162" s="20">
        <v>146</v>
      </c>
      <c r="G162" s="20">
        <v>20294</v>
      </c>
      <c r="H162" s="20">
        <v>2789</v>
      </c>
      <c r="I162" s="20">
        <v>2875</v>
      </c>
      <c r="J162" s="20">
        <v>86</v>
      </c>
      <c r="K162" s="20">
        <v>360</v>
      </c>
      <c r="L162" s="20">
        <v>30960</v>
      </c>
      <c r="M162" s="20"/>
      <c r="N162" s="20">
        <v>11665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si="17"/>
        <v>127314</v>
      </c>
      <c r="V162" s="21">
        <f t="shared" si="15"/>
        <v>0</v>
      </c>
      <c r="W162" s="21">
        <f t="shared" si="13"/>
        <v>127314</v>
      </c>
      <c r="X162" s="20">
        <v>127314</v>
      </c>
      <c r="Y162" s="21">
        <f t="shared" si="14"/>
        <v>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6025</v>
      </c>
      <c r="D163" s="20">
        <v>6143</v>
      </c>
      <c r="E163" s="20">
        <v>118</v>
      </c>
      <c r="F163" s="20">
        <v>146</v>
      </c>
      <c r="G163" s="20">
        <v>17228</v>
      </c>
      <c r="H163" s="20">
        <v>2875</v>
      </c>
      <c r="I163" s="20">
        <v>2938</v>
      </c>
      <c r="J163" s="20">
        <v>63</v>
      </c>
      <c r="K163" s="20">
        <v>360</v>
      </c>
      <c r="L163" s="20">
        <v>22680</v>
      </c>
      <c r="M163" s="20"/>
      <c r="N163" s="20">
        <v>11665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125968</v>
      </c>
      <c r="V163" s="21">
        <f t="shared" si="15"/>
        <v>0</v>
      </c>
      <c r="W163" s="21">
        <f t="shared" si="13"/>
        <v>125968</v>
      </c>
      <c r="X163" s="20">
        <v>125968</v>
      </c>
      <c r="Y163" s="21">
        <f t="shared" si="14"/>
        <v>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6143</v>
      </c>
      <c r="D164" s="20">
        <v>6291</v>
      </c>
      <c r="E164" s="20">
        <v>148</v>
      </c>
      <c r="F164" s="20">
        <v>146</v>
      </c>
      <c r="G164" s="20">
        <v>21608</v>
      </c>
      <c r="H164" s="20">
        <v>2938</v>
      </c>
      <c r="I164" s="20">
        <v>3047</v>
      </c>
      <c r="J164" s="20">
        <v>109</v>
      </c>
      <c r="K164" s="20">
        <v>360</v>
      </c>
      <c r="L164" s="20">
        <v>39240</v>
      </c>
      <c r="M164" s="20"/>
      <c r="N164" s="20">
        <v>11665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146908</v>
      </c>
      <c r="V164" s="21">
        <f t="shared" si="15"/>
        <v>0</v>
      </c>
      <c r="W164" s="21">
        <f t="shared" si="13"/>
        <v>146908</v>
      </c>
      <c r="X164" s="20">
        <v>146908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6291</v>
      </c>
      <c r="D165" s="20">
        <v>6432</v>
      </c>
      <c r="E165" s="20">
        <v>141</v>
      </c>
      <c r="F165" s="20">
        <v>146</v>
      </c>
      <c r="G165" s="20">
        <v>20586</v>
      </c>
      <c r="H165" s="20">
        <v>3047</v>
      </c>
      <c r="I165" s="20">
        <v>3133</v>
      </c>
      <c r="J165" s="20">
        <v>86</v>
      </c>
      <c r="K165" s="20">
        <v>360</v>
      </c>
      <c r="L165" s="20">
        <v>30960</v>
      </c>
      <c r="M165" s="20"/>
      <c r="N165" s="20">
        <v>11665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7"/>
        <v>137606</v>
      </c>
      <c r="V165" s="21">
        <f t="shared" si="15"/>
        <v>0</v>
      </c>
      <c r="W165" s="21">
        <f t="shared" si="13"/>
        <v>137606</v>
      </c>
      <c r="X165" s="20">
        <v>137606</v>
      </c>
      <c r="Y165" s="21">
        <f t="shared" si="14"/>
        <v>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6432</v>
      </c>
      <c r="D166" s="20">
        <v>6500</v>
      </c>
      <c r="E166" s="20">
        <v>68</v>
      </c>
      <c r="F166" s="20">
        <v>146</v>
      </c>
      <c r="G166" s="20">
        <v>9928</v>
      </c>
      <c r="H166" s="20">
        <v>3133</v>
      </c>
      <c r="I166" s="20">
        <v>3185</v>
      </c>
      <c r="J166" s="20">
        <v>52</v>
      </c>
      <c r="K166" s="20">
        <v>360</v>
      </c>
      <c r="L166" s="20">
        <v>18720</v>
      </c>
      <c r="M166" s="20"/>
      <c r="N166" s="20">
        <v>11709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17"/>
        <v>114752</v>
      </c>
      <c r="V166" s="21">
        <f t="shared" si="15"/>
        <v>0</v>
      </c>
      <c r="W166" s="21">
        <f t="shared" si="13"/>
        <v>114752</v>
      </c>
      <c r="X166" s="20">
        <v>114752</v>
      </c>
      <c r="Y166" s="21">
        <f t="shared" si="14"/>
        <v>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6500</v>
      </c>
      <c r="D167" s="20">
        <v>6531</v>
      </c>
      <c r="E167" s="20">
        <v>31</v>
      </c>
      <c r="F167" s="20">
        <v>146</v>
      </c>
      <c r="G167" s="20">
        <v>4526</v>
      </c>
      <c r="H167" s="20">
        <v>3185</v>
      </c>
      <c r="I167" s="20">
        <v>3195</v>
      </c>
      <c r="J167" s="20">
        <v>10</v>
      </c>
      <c r="K167" s="20">
        <v>360</v>
      </c>
      <c r="L167" s="20">
        <v>3600</v>
      </c>
      <c r="M167" s="20"/>
      <c r="N167" s="20">
        <v>11709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94230</v>
      </c>
      <c r="V167" s="21">
        <f t="shared" si="15"/>
        <v>0</v>
      </c>
      <c r="W167" s="21">
        <f t="shared" si="13"/>
        <v>94230</v>
      </c>
      <c r="X167" s="20">
        <v>94230</v>
      </c>
      <c r="Y167" s="21">
        <f t="shared" si="14"/>
        <v>0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6531</v>
      </c>
      <c r="D168" s="20">
        <v>6586</v>
      </c>
      <c r="E168" s="20">
        <v>55</v>
      </c>
      <c r="F168" s="20">
        <v>146</v>
      </c>
      <c r="G168" s="20">
        <v>8030</v>
      </c>
      <c r="H168" s="20">
        <v>3195</v>
      </c>
      <c r="I168" s="20">
        <v>3195</v>
      </c>
      <c r="J168" s="20">
        <v>0</v>
      </c>
      <c r="K168" s="20"/>
      <c r="L168" s="20">
        <v>0</v>
      </c>
      <c r="M168" s="20"/>
      <c r="N168" s="20">
        <v>11709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94134</v>
      </c>
      <c r="V168" s="21">
        <f t="shared" si="15"/>
        <v>0</v>
      </c>
      <c r="W168" s="21">
        <f t="shared" si="13"/>
        <v>94134</v>
      </c>
      <c r="X168" s="20">
        <v>94134</v>
      </c>
      <c r="Y168" s="21">
        <f t="shared" si="14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6586</v>
      </c>
      <c r="D169" s="20">
        <v>6659</v>
      </c>
      <c r="E169" s="20">
        <v>73</v>
      </c>
      <c r="F169" s="20">
        <v>146</v>
      </c>
      <c r="G169" s="20">
        <v>10658</v>
      </c>
      <c r="H169" s="20">
        <v>3195</v>
      </c>
      <c r="I169" s="20">
        <v>3197</v>
      </c>
      <c r="J169" s="20">
        <v>2</v>
      </c>
      <c r="K169" s="20">
        <v>360</v>
      </c>
      <c r="L169" s="20">
        <v>720</v>
      </c>
      <c r="M169" s="20"/>
      <c r="N169" s="20">
        <v>11315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97088</v>
      </c>
      <c r="V169" s="21">
        <f t="shared" si="15"/>
        <v>0</v>
      </c>
      <c r="W169" s="21">
        <f t="shared" si="13"/>
        <v>97088</v>
      </c>
      <c r="X169" s="20">
        <v>97088</v>
      </c>
      <c r="Y169" s="21">
        <f t="shared" si="14"/>
        <v>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6659</v>
      </c>
      <c r="D170" s="20">
        <v>6725</v>
      </c>
      <c r="E170" s="20">
        <v>66</v>
      </c>
      <c r="F170" s="20">
        <v>146</v>
      </c>
      <c r="G170" s="20">
        <v>9636</v>
      </c>
      <c r="H170" s="20">
        <v>3197</v>
      </c>
      <c r="I170" s="20">
        <v>3198</v>
      </c>
      <c r="J170" s="20">
        <v>1</v>
      </c>
      <c r="K170" s="20">
        <v>360</v>
      </c>
      <c r="L170" s="20">
        <v>360</v>
      </c>
      <c r="M170" s="20"/>
      <c r="N170" s="20">
        <v>11315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95706</v>
      </c>
      <c r="V170" s="21">
        <f t="shared" si="15"/>
        <v>0</v>
      </c>
      <c r="W170" s="21">
        <f t="shared" si="13"/>
        <v>95706</v>
      </c>
      <c r="X170" s="20">
        <v>95706</v>
      </c>
      <c r="Y170" s="21">
        <f t="shared" si="14"/>
        <v>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6725</v>
      </c>
      <c r="D171" s="20">
        <v>6800</v>
      </c>
      <c r="E171" s="20">
        <v>75</v>
      </c>
      <c r="F171" s="20">
        <v>146</v>
      </c>
      <c r="G171" s="20">
        <v>10950</v>
      </c>
      <c r="H171" s="20">
        <v>3198</v>
      </c>
      <c r="I171" s="20">
        <v>3225</v>
      </c>
      <c r="J171" s="20">
        <v>27</v>
      </c>
      <c r="K171" s="20">
        <v>360</v>
      </c>
      <c r="L171" s="20">
        <v>9720</v>
      </c>
      <c r="M171" s="20"/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102065</v>
      </c>
      <c r="V171" s="21">
        <f t="shared" si="15"/>
        <v>0</v>
      </c>
      <c r="W171" s="21">
        <f t="shared" si="13"/>
        <v>102065</v>
      </c>
      <c r="X171" s="20">
        <v>102065</v>
      </c>
      <c r="Y171" s="21">
        <f t="shared" si="14"/>
        <v>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6800</v>
      </c>
      <c r="D172" s="20">
        <v>6889</v>
      </c>
      <c r="E172" s="20">
        <v>89</v>
      </c>
      <c r="F172" s="20">
        <v>146</v>
      </c>
      <c r="G172" s="20">
        <v>12994</v>
      </c>
      <c r="H172" s="20">
        <v>3225</v>
      </c>
      <c r="I172" s="20">
        <v>3272</v>
      </c>
      <c r="J172" s="20">
        <v>47</v>
      </c>
      <c r="K172" s="20">
        <v>360</v>
      </c>
      <c r="L172" s="20">
        <v>16920</v>
      </c>
      <c r="M172" s="20"/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111309</v>
      </c>
      <c r="V172" s="21">
        <f t="shared" si="15"/>
        <v>0</v>
      </c>
      <c r="W172" s="21">
        <f t="shared" si="13"/>
        <v>111309</v>
      </c>
      <c r="X172" s="20">
        <v>111309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6889</v>
      </c>
      <c r="D173" s="20">
        <v>6980</v>
      </c>
      <c r="E173" s="20">
        <v>91</v>
      </c>
      <c r="F173" s="20">
        <v>146</v>
      </c>
      <c r="G173" s="20">
        <v>13286</v>
      </c>
      <c r="H173" s="20">
        <v>3272</v>
      </c>
      <c r="I173" s="20">
        <v>3335</v>
      </c>
      <c r="J173" s="20">
        <v>63</v>
      </c>
      <c r="K173" s="20">
        <v>360</v>
      </c>
      <c r="L173" s="20">
        <v>22680</v>
      </c>
      <c r="M173" s="20"/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117361</v>
      </c>
      <c r="V173" s="21">
        <f t="shared" si="15"/>
        <v>0</v>
      </c>
      <c r="W173" s="21">
        <f t="shared" si="13"/>
        <v>117361</v>
      </c>
      <c r="X173" s="20">
        <v>117361</v>
      </c>
      <c r="Y173" s="21">
        <f t="shared" si="14"/>
        <v>0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6980</v>
      </c>
      <c r="D174" s="20">
        <v>7100</v>
      </c>
      <c r="E174" s="20">
        <v>120</v>
      </c>
      <c r="F174" s="20">
        <v>146</v>
      </c>
      <c r="G174" s="20">
        <v>17520</v>
      </c>
      <c r="H174" s="20">
        <v>3335</v>
      </c>
      <c r="I174" s="20">
        <v>3412</v>
      </c>
      <c r="J174" s="20">
        <v>77</v>
      </c>
      <c r="K174" s="20">
        <v>360</v>
      </c>
      <c r="L174" s="20">
        <v>27720</v>
      </c>
      <c r="M174" s="20"/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126635</v>
      </c>
      <c r="V174" s="21">
        <f t="shared" si="15"/>
        <v>0</v>
      </c>
      <c r="W174" s="21">
        <f t="shared" si="13"/>
        <v>126635</v>
      </c>
      <c r="X174" s="20">
        <v>126635</v>
      </c>
      <c r="Y174" s="21">
        <f t="shared" si="14"/>
        <v>0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39">
        <v>7100</v>
      </c>
      <c r="D175" s="39">
        <v>7196</v>
      </c>
      <c r="E175" s="39">
        <v>96</v>
      </c>
      <c r="F175" s="39">
        <v>146</v>
      </c>
      <c r="G175" s="69">
        <v>14016</v>
      </c>
      <c r="H175" s="39">
        <v>3412</v>
      </c>
      <c r="I175" s="48">
        <v>3481</v>
      </c>
      <c r="J175" s="39">
        <v>69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38571</v>
      </c>
      <c r="M175" s="69">
        <v>3731</v>
      </c>
      <c r="N175" s="69">
        <v>7000</v>
      </c>
      <c r="O175" s="41"/>
      <c r="P175" s="41"/>
      <c r="Q175" s="69"/>
      <c r="R175" s="69"/>
      <c r="S175" s="69">
        <v>76410</v>
      </c>
      <c r="T175" s="69"/>
      <c r="U175" s="69">
        <f t="shared" si="17"/>
        <v>139728</v>
      </c>
      <c r="V175" s="41">
        <f t="shared" si="15"/>
        <v>0</v>
      </c>
      <c r="W175" s="41">
        <f t="shared" si="13"/>
        <v>139728</v>
      </c>
      <c r="X175" s="49">
        <v>135997</v>
      </c>
      <c r="Y175" s="41">
        <f t="shared" si="14"/>
        <v>3731</v>
      </c>
      <c r="AA175">
        <f t="shared" si="16"/>
        <v>0</v>
      </c>
    </row>
    <row r="176" spans="1:27" hidden="1" x14ac:dyDescent="0.25">
      <c r="A176" s="18"/>
      <c r="B176" s="43" t="s">
        <v>36</v>
      </c>
      <c r="C176" s="44">
        <v>7196</v>
      </c>
      <c r="D176" s="44">
        <v>7287</v>
      </c>
      <c r="E176" s="44">
        <v>91</v>
      </c>
      <c r="F176" s="44">
        <v>146</v>
      </c>
      <c r="G176" s="70">
        <v>13286</v>
      </c>
      <c r="H176" s="44">
        <v>3481</v>
      </c>
      <c r="I176" s="50">
        <v>3544</v>
      </c>
      <c r="J176" s="44">
        <v>63</v>
      </c>
      <c r="K176" s="44">
        <f>IF(J176&lt;=120,559,IF(AND(J176&gt;=121,J176&lt;=150),739,IF(AND(J176&gt;=151,J176&lt;=200),1279,IF(J176&gt;=201,2359,))))</f>
        <v>559</v>
      </c>
      <c r="L176" s="70">
        <f t="shared" ref="L176:L186" si="18">IF(K176=559,K176*J176,IF(K176=739,120*559+(J176-120)*739,IF(K176=1279,120*559+30*739+(J176-150)*1279,IF(K176=2359,120*559+30*739+50*1279+(J176-200)*2359,))))</f>
        <v>35217</v>
      </c>
      <c r="M176" s="70">
        <v>3731</v>
      </c>
      <c r="N176" s="70">
        <v>7000</v>
      </c>
      <c r="O176" s="46"/>
      <c r="P176" s="46"/>
      <c r="Q176" s="70"/>
      <c r="R176" s="70"/>
      <c r="S176" s="70">
        <v>76410</v>
      </c>
      <c r="T176" s="70"/>
      <c r="U176" s="70">
        <f t="shared" si="17"/>
        <v>135644</v>
      </c>
      <c r="V176" s="46">
        <f t="shared" si="15"/>
        <v>3731</v>
      </c>
      <c r="W176" s="46">
        <f t="shared" si="13"/>
        <v>139375</v>
      </c>
      <c r="X176" s="51">
        <v>139375</v>
      </c>
      <c r="Y176" s="46">
        <f t="shared" si="14"/>
        <v>0</v>
      </c>
      <c r="AA176">
        <f t="shared" si="16"/>
        <v>0</v>
      </c>
    </row>
    <row r="177" spans="1:27" hidden="1" x14ac:dyDescent="0.25">
      <c r="A177" s="18"/>
      <c r="B177" s="43" t="s">
        <v>37</v>
      </c>
      <c r="C177" s="44">
        <v>7287</v>
      </c>
      <c r="D177" s="44">
        <v>7412</v>
      </c>
      <c r="E177" s="44">
        <v>125</v>
      </c>
      <c r="F177" s="44">
        <v>146</v>
      </c>
      <c r="G177" s="70">
        <v>18250</v>
      </c>
      <c r="H177" s="44">
        <v>3544</v>
      </c>
      <c r="I177" s="50">
        <v>3649</v>
      </c>
      <c r="J177" s="44">
        <v>105</v>
      </c>
      <c r="K177" s="44">
        <f t="shared" ref="K177:K182" si="19">IF(J177&lt;=120,559,IF(AND(J177&gt;=121,J177&lt;=150),739,IF(AND(J177&gt;=151,J177&lt;=200),1279,IF(J177&gt;=201,2359,))))</f>
        <v>559</v>
      </c>
      <c r="L177" s="70">
        <f t="shared" si="18"/>
        <v>58695</v>
      </c>
      <c r="M177" s="70">
        <v>3731</v>
      </c>
      <c r="N177" s="70">
        <v>7000</v>
      </c>
      <c r="O177" s="46"/>
      <c r="P177" s="46"/>
      <c r="Q177" s="70"/>
      <c r="R177" s="70"/>
      <c r="S177" s="70">
        <v>76410</v>
      </c>
      <c r="T177" s="70"/>
      <c r="U177" s="70">
        <f t="shared" si="17"/>
        <v>164086</v>
      </c>
      <c r="V177" s="46">
        <f t="shared" si="15"/>
        <v>0</v>
      </c>
      <c r="W177" s="46">
        <f t="shared" si="13"/>
        <v>164086</v>
      </c>
      <c r="X177" s="51">
        <v>164086</v>
      </c>
      <c r="Y177" s="46">
        <f t="shared" si="14"/>
        <v>0</v>
      </c>
      <c r="AA177">
        <f t="shared" si="16"/>
        <v>0</v>
      </c>
    </row>
    <row r="178" spans="1:27" hidden="1" x14ac:dyDescent="0.25">
      <c r="A178" s="18"/>
      <c r="B178" s="43" t="s">
        <v>38</v>
      </c>
      <c r="C178" s="44">
        <v>7412</v>
      </c>
      <c r="D178" s="44">
        <v>7509</v>
      </c>
      <c r="E178" s="44">
        <v>97</v>
      </c>
      <c r="F178" s="44">
        <v>146</v>
      </c>
      <c r="G178" s="70">
        <v>14162</v>
      </c>
      <c r="H178" s="44">
        <v>3649</v>
      </c>
      <c r="I178" s="50">
        <v>3729</v>
      </c>
      <c r="J178" s="44">
        <v>80</v>
      </c>
      <c r="K178" s="44">
        <f t="shared" si="19"/>
        <v>559</v>
      </c>
      <c r="L178" s="70">
        <f t="shared" si="18"/>
        <v>44720</v>
      </c>
      <c r="M178" s="70">
        <v>3731</v>
      </c>
      <c r="N178" s="70">
        <v>7000</v>
      </c>
      <c r="O178" s="46"/>
      <c r="P178" s="46"/>
      <c r="Q178" s="70"/>
      <c r="R178" s="70"/>
      <c r="S178" s="70">
        <v>76410</v>
      </c>
      <c r="T178" s="70"/>
      <c r="U178" s="70">
        <f t="shared" si="17"/>
        <v>146023</v>
      </c>
      <c r="V178" s="46">
        <f t="shared" si="15"/>
        <v>0</v>
      </c>
      <c r="W178" s="46">
        <f t="shared" si="13"/>
        <v>146023</v>
      </c>
      <c r="X178" s="51">
        <v>146023</v>
      </c>
      <c r="Y178" s="46">
        <f t="shared" si="14"/>
        <v>0</v>
      </c>
      <c r="AA178">
        <f t="shared" si="16"/>
        <v>0</v>
      </c>
    </row>
    <row r="179" spans="1:27" hidden="1" x14ac:dyDescent="0.25">
      <c r="A179" s="18"/>
      <c r="B179" s="43" t="s">
        <v>39</v>
      </c>
      <c r="C179" s="44">
        <v>7509</v>
      </c>
      <c r="D179" s="44">
        <v>7610</v>
      </c>
      <c r="E179" s="44">
        <v>101</v>
      </c>
      <c r="F179" s="44">
        <v>146</v>
      </c>
      <c r="G179" s="70">
        <v>14746</v>
      </c>
      <c r="H179" s="44">
        <v>3729</v>
      </c>
      <c r="I179" s="50">
        <v>3860</v>
      </c>
      <c r="J179" s="44">
        <v>131</v>
      </c>
      <c r="K179" s="44">
        <f t="shared" si="19"/>
        <v>739</v>
      </c>
      <c r="L179" s="70">
        <f t="shared" si="18"/>
        <v>75209</v>
      </c>
      <c r="M179" s="70">
        <v>3731</v>
      </c>
      <c r="N179" s="70">
        <v>7000</v>
      </c>
      <c r="O179" s="46"/>
      <c r="P179" s="46"/>
      <c r="Q179" s="70"/>
      <c r="R179" s="70"/>
      <c r="S179" s="70">
        <v>76410</v>
      </c>
      <c r="T179" s="70"/>
      <c r="U179" s="70">
        <f t="shared" si="17"/>
        <v>177096</v>
      </c>
      <c r="V179" s="46">
        <f t="shared" si="15"/>
        <v>0</v>
      </c>
      <c r="W179" s="46">
        <f t="shared" si="13"/>
        <v>177096</v>
      </c>
      <c r="X179" s="51">
        <v>177096</v>
      </c>
      <c r="Y179" s="46">
        <f t="shared" si="14"/>
        <v>0</v>
      </c>
      <c r="AA179">
        <f t="shared" si="16"/>
        <v>0</v>
      </c>
    </row>
    <row r="180" spans="1:27" hidden="1" x14ac:dyDescent="0.25">
      <c r="A180" s="18"/>
      <c r="B180" s="43" t="s">
        <v>40</v>
      </c>
      <c r="C180" s="44">
        <v>7610</v>
      </c>
      <c r="D180" s="44">
        <v>7698</v>
      </c>
      <c r="E180" s="44">
        <v>88</v>
      </c>
      <c r="F180" s="44">
        <v>146</v>
      </c>
      <c r="G180" s="70">
        <v>12848</v>
      </c>
      <c r="H180" s="44">
        <v>0</v>
      </c>
      <c r="I180" s="50">
        <v>1</v>
      </c>
      <c r="J180" s="44">
        <v>1</v>
      </c>
      <c r="K180" s="44">
        <f t="shared" si="19"/>
        <v>559</v>
      </c>
      <c r="L180" s="70">
        <f t="shared" si="18"/>
        <v>559</v>
      </c>
      <c r="M180" s="70">
        <v>3731</v>
      </c>
      <c r="N180" s="70">
        <v>7000</v>
      </c>
      <c r="O180" s="46"/>
      <c r="P180" s="46"/>
      <c r="Q180" s="70"/>
      <c r="R180" s="70"/>
      <c r="S180" s="70">
        <v>76410</v>
      </c>
      <c r="T180" s="70"/>
      <c r="U180" s="70">
        <f t="shared" si="17"/>
        <v>100548</v>
      </c>
      <c r="V180" s="46">
        <f t="shared" si="15"/>
        <v>0</v>
      </c>
      <c r="W180" s="46">
        <f t="shared" si="13"/>
        <v>100548</v>
      </c>
      <c r="X180" s="51">
        <v>100548</v>
      </c>
      <c r="Y180" s="46">
        <f t="shared" si="14"/>
        <v>0</v>
      </c>
      <c r="AA180">
        <f t="shared" si="16"/>
        <v>0</v>
      </c>
    </row>
    <row r="181" spans="1:27" hidden="1" x14ac:dyDescent="0.25">
      <c r="A181" s="18"/>
      <c r="B181" s="43" t="s">
        <v>41</v>
      </c>
      <c r="C181" s="44">
        <v>7698</v>
      </c>
      <c r="D181" s="44">
        <v>7748</v>
      </c>
      <c r="E181" s="44">
        <v>50</v>
      </c>
      <c r="F181" s="44">
        <v>146</v>
      </c>
      <c r="G181" s="70">
        <v>7300</v>
      </c>
      <c r="H181" s="44">
        <v>1</v>
      </c>
      <c r="I181" s="50">
        <v>1</v>
      </c>
      <c r="J181" s="44">
        <v>0</v>
      </c>
      <c r="K181" s="44">
        <f t="shared" si="19"/>
        <v>559</v>
      </c>
      <c r="L181" s="70">
        <f t="shared" si="18"/>
        <v>0</v>
      </c>
      <c r="M181" s="70">
        <v>3731</v>
      </c>
      <c r="N181" s="70">
        <v>7000</v>
      </c>
      <c r="O181" s="46"/>
      <c r="P181" s="46"/>
      <c r="Q181" s="70"/>
      <c r="R181" s="70"/>
      <c r="S181" s="70">
        <v>76410</v>
      </c>
      <c r="T181" s="70"/>
      <c r="U181" s="70">
        <f t="shared" si="17"/>
        <v>94441</v>
      </c>
      <c r="V181" s="46">
        <f t="shared" si="15"/>
        <v>0</v>
      </c>
      <c r="W181" s="46">
        <f t="shared" si="13"/>
        <v>94441</v>
      </c>
      <c r="X181" s="51">
        <v>94441</v>
      </c>
      <c r="Y181" s="46">
        <f t="shared" si="14"/>
        <v>0</v>
      </c>
      <c r="AA181">
        <f t="shared" si="16"/>
        <v>0</v>
      </c>
    </row>
    <row r="182" spans="1:27" hidden="1" x14ac:dyDescent="0.25">
      <c r="A182" s="18"/>
      <c r="B182" s="43" t="s">
        <v>42</v>
      </c>
      <c r="C182" s="44">
        <v>7748</v>
      </c>
      <c r="D182" s="44">
        <v>7828</v>
      </c>
      <c r="E182" s="44">
        <f t="shared" ref="E182:E234" si="20">D182-C182</f>
        <v>80</v>
      </c>
      <c r="F182" s="44">
        <v>146</v>
      </c>
      <c r="G182" s="70">
        <f t="shared" ref="G182:G222" si="21">F182*E182</f>
        <v>11680</v>
      </c>
      <c r="H182" s="44">
        <v>1</v>
      </c>
      <c r="I182" s="50">
        <v>17</v>
      </c>
      <c r="J182" s="44">
        <f>I182-H182</f>
        <v>16</v>
      </c>
      <c r="K182" s="44">
        <f t="shared" si="19"/>
        <v>559</v>
      </c>
      <c r="L182" s="70">
        <f t="shared" si="18"/>
        <v>8944</v>
      </c>
      <c r="M182" s="70">
        <v>3731</v>
      </c>
      <c r="N182" s="70">
        <v>7981</v>
      </c>
      <c r="O182" s="46"/>
      <c r="P182" s="46"/>
      <c r="Q182" s="70"/>
      <c r="R182" s="70"/>
      <c r="S182" s="70">
        <v>76410</v>
      </c>
      <c r="T182" s="70"/>
      <c r="U182" s="70">
        <f t="shared" si="17"/>
        <v>108746</v>
      </c>
      <c r="V182" s="46">
        <f t="shared" si="15"/>
        <v>0</v>
      </c>
      <c r="W182" s="46">
        <f t="shared" si="13"/>
        <v>108746</v>
      </c>
      <c r="X182" s="51">
        <v>108746</v>
      </c>
      <c r="Y182" s="46">
        <f t="shared" si="14"/>
        <v>0</v>
      </c>
      <c r="AA182">
        <f t="shared" si="16"/>
        <v>0</v>
      </c>
    </row>
    <row r="183" spans="1:27" hidden="1" x14ac:dyDescent="0.25">
      <c r="A183" s="18"/>
      <c r="B183" s="43" t="s">
        <v>43</v>
      </c>
      <c r="C183" s="44">
        <f t="shared" ref="C183:C234" si="22">D182</f>
        <v>7828</v>
      </c>
      <c r="D183" s="44">
        <v>7907</v>
      </c>
      <c r="E183" s="44">
        <f t="shared" si="20"/>
        <v>79</v>
      </c>
      <c r="F183" s="44">
        <v>146</v>
      </c>
      <c r="G183" s="70">
        <f t="shared" si="21"/>
        <v>11534</v>
      </c>
      <c r="H183" s="44">
        <f>I182</f>
        <v>17</v>
      </c>
      <c r="I183" s="44">
        <v>20</v>
      </c>
      <c r="J183" s="44">
        <f t="shared" ref="J183:J186" si="23">I183-H183</f>
        <v>3</v>
      </c>
      <c r="K183" s="44">
        <v>559</v>
      </c>
      <c r="L183" s="70">
        <f t="shared" si="18"/>
        <v>1677</v>
      </c>
      <c r="M183" s="70">
        <v>3731</v>
      </c>
      <c r="N183" s="70">
        <v>7997</v>
      </c>
      <c r="O183" s="46"/>
      <c r="P183" s="46"/>
      <c r="Q183" s="70"/>
      <c r="R183" s="70"/>
      <c r="S183" s="70">
        <v>76410</v>
      </c>
      <c r="T183" s="70"/>
      <c r="U183" s="70">
        <f t="shared" si="17"/>
        <v>101349</v>
      </c>
      <c r="V183" s="46">
        <f t="shared" si="15"/>
        <v>0</v>
      </c>
      <c r="W183" s="46">
        <f t="shared" si="13"/>
        <v>101349</v>
      </c>
      <c r="X183" s="70">
        <v>101349</v>
      </c>
      <c r="Y183" s="46">
        <f t="shared" si="14"/>
        <v>0</v>
      </c>
    </row>
    <row r="184" spans="1:27" hidden="1" x14ac:dyDescent="0.25">
      <c r="A184" s="18"/>
      <c r="B184" s="43" t="s">
        <v>44</v>
      </c>
      <c r="C184" s="44">
        <f t="shared" si="22"/>
        <v>7907</v>
      </c>
      <c r="D184" s="44">
        <v>7992</v>
      </c>
      <c r="E184" s="44">
        <f t="shared" si="20"/>
        <v>85</v>
      </c>
      <c r="F184" s="44">
        <v>146</v>
      </c>
      <c r="G184" s="70">
        <f t="shared" si="21"/>
        <v>12410</v>
      </c>
      <c r="H184" s="44">
        <f t="shared" ref="H184:H186" si="24">I183</f>
        <v>20</v>
      </c>
      <c r="I184" s="44">
        <v>37</v>
      </c>
      <c r="J184" s="44">
        <f t="shared" si="23"/>
        <v>17</v>
      </c>
      <c r="K184" s="44">
        <v>559</v>
      </c>
      <c r="L184" s="70">
        <f t="shared" si="18"/>
        <v>9503</v>
      </c>
      <c r="M184" s="70">
        <v>3731</v>
      </c>
      <c r="N184" s="70">
        <v>7990</v>
      </c>
      <c r="O184" s="46"/>
      <c r="P184" s="46"/>
      <c r="Q184" s="70"/>
      <c r="R184" s="70"/>
      <c r="S184" s="70">
        <v>76410</v>
      </c>
      <c r="T184" s="70"/>
      <c r="U184" s="70">
        <f t="shared" si="17"/>
        <v>110044</v>
      </c>
      <c r="V184" s="46">
        <f t="shared" si="15"/>
        <v>0</v>
      </c>
      <c r="W184" s="46">
        <f t="shared" si="13"/>
        <v>110044</v>
      </c>
      <c r="X184" s="70">
        <v>110044</v>
      </c>
      <c r="Y184" s="46">
        <f t="shared" si="14"/>
        <v>0</v>
      </c>
    </row>
    <row r="185" spans="1:27" hidden="1" x14ac:dyDescent="0.25">
      <c r="A185" s="18"/>
      <c r="B185" s="43" t="s">
        <v>45</v>
      </c>
      <c r="C185" s="44">
        <f t="shared" si="22"/>
        <v>7992</v>
      </c>
      <c r="D185" s="44">
        <v>8077</v>
      </c>
      <c r="E185" s="44">
        <f t="shared" si="20"/>
        <v>85</v>
      </c>
      <c r="F185" s="44">
        <v>146</v>
      </c>
      <c r="G185" s="70">
        <f t="shared" si="21"/>
        <v>12410</v>
      </c>
      <c r="H185" s="44">
        <f t="shared" si="24"/>
        <v>37</v>
      </c>
      <c r="I185" s="44">
        <v>103</v>
      </c>
      <c r="J185" s="44">
        <f t="shared" si="23"/>
        <v>66</v>
      </c>
      <c r="K185" s="44">
        <v>559</v>
      </c>
      <c r="L185" s="70">
        <f t="shared" si="18"/>
        <v>36894</v>
      </c>
      <c r="M185" s="70">
        <v>3731</v>
      </c>
      <c r="N185" s="70">
        <v>8019</v>
      </c>
      <c r="O185" s="46"/>
      <c r="P185" s="46"/>
      <c r="Q185" s="70"/>
      <c r="R185" s="70"/>
      <c r="S185" s="70">
        <v>76410</v>
      </c>
      <c r="T185" s="70"/>
      <c r="U185" s="70">
        <f t="shared" si="17"/>
        <v>137464</v>
      </c>
      <c r="V185" s="46">
        <f t="shared" si="15"/>
        <v>0</v>
      </c>
      <c r="W185" s="46">
        <f t="shared" si="13"/>
        <v>137464</v>
      </c>
      <c r="X185" s="70">
        <v>137464</v>
      </c>
      <c r="Y185" s="46">
        <f t="shared" si="14"/>
        <v>0</v>
      </c>
    </row>
    <row r="186" spans="1:27" ht="15.75" hidden="1" thickBot="1" x14ac:dyDescent="0.3">
      <c r="A186" s="18"/>
      <c r="B186" s="83" t="s">
        <v>46</v>
      </c>
      <c r="C186" s="84">
        <f t="shared" si="22"/>
        <v>8077</v>
      </c>
      <c r="D186" s="84">
        <v>8168</v>
      </c>
      <c r="E186" s="84">
        <f t="shared" si="20"/>
        <v>91</v>
      </c>
      <c r="F186" s="84">
        <v>146</v>
      </c>
      <c r="G186" s="35">
        <f t="shared" si="21"/>
        <v>13286</v>
      </c>
      <c r="H186" s="84">
        <f t="shared" si="24"/>
        <v>103</v>
      </c>
      <c r="I186" s="84">
        <v>184</v>
      </c>
      <c r="J186" s="84">
        <f t="shared" si="23"/>
        <v>81</v>
      </c>
      <c r="K186" s="84">
        <f t="shared" ref="K186:K198" si="25">IF(J186&lt;=120,559,IF(AND(J186&gt;=121,J186&lt;=150),739,IF(AND(J186&gt;=151,J186&lt;=200),1279,IF(J186&gt;=201,2359,))))</f>
        <v>559</v>
      </c>
      <c r="L186" s="35">
        <f t="shared" si="18"/>
        <v>45279</v>
      </c>
      <c r="M186" s="35">
        <v>3731</v>
      </c>
      <c r="N186" s="35">
        <v>8039</v>
      </c>
      <c r="O186" s="46"/>
      <c r="P186" s="46"/>
      <c r="Q186" s="35"/>
      <c r="R186" s="35"/>
      <c r="S186" s="35">
        <v>76410</v>
      </c>
      <c r="T186" s="35"/>
      <c r="U186" s="35">
        <f t="shared" si="17"/>
        <v>146745</v>
      </c>
      <c r="V186" s="36">
        <f t="shared" si="15"/>
        <v>0</v>
      </c>
      <c r="W186" s="36">
        <f t="shared" si="13"/>
        <v>146745</v>
      </c>
      <c r="X186" s="35">
        <v>146745</v>
      </c>
      <c r="Y186" s="36">
        <f t="shared" si="14"/>
        <v>0</v>
      </c>
    </row>
    <row r="187" spans="1:27" hidden="1" x14ac:dyDescent="0.25">
      <c r="A187">
        <v>2018</v>
      </c>
      <c r="B187" s="38" t="s">
        <v>35</v>
      </c>
      <c r="C187" s="39">
        <f t="shared" si="22"/>
        <v>8168</v>
      </c>
      <c r="D187" s="39">
        <v>8298</v>
      </c>
      <c r="E187" s="39">
        <f t="shared" si="20"/>
        <v>130</v>
      </c>
      <c r="F187" s="39">
        <v>146</v>
      </c>
      <c r="G187" s="69">
        <f t="shared" si="21"/>
        <v>18980</v>
      </c>
      <c r="H187" s="39">
        <f t="shared" ref="H187:H198" si="26">I186</f>
        <v>184</v>
      </c>
      <c r="I187" s="39">
        <v>266</v>
      </c>
      <c r="J187" s="39">
        <f t="shared" ref="J187:J198" si="27">I187-H187</f>
        <v>82</v>
      </c>
      <c r="K187" s="39">
        <f t="shared" si="25"/>
        <v>559</v>
      </c>
      <c r="L187" s="69">
        <f t="shared" ref="L187:L198" si="28">IF(K187=559,K187*J187,IF(K187=739,120*559+(J187-120)*739,IF(K187=1279,120*559+30*739+(J187-150)*1279,IF(K187=2359,120*559+30*739+50*1279+(J187-200)*2359,))))</f>
        <v>45838</v>
      </c>
      <c r="M187" s="69">
        <v>3731</v>
      </c>
      <c r="N187" s="69">
        <v>8047</v>
      </c>
      <c r="O187" s="41"/>
      <c r="P187" s="41"/>
      <c r="Q187" s="69"/>
      <c r="R187" s="69"/>
      <c r="S187" s="69">
        <v>78144</v>
      </c>
      <c r="T187" s="69"/>
      <c r="U187" s="69">
        <f t="shared" si="17"/>
        <v>154740</v>
      </c>
      <c r="V187" s="41">
        <f t="shared" ref="V187:V198" si="29">Y186</f>
        <v>0</v>
      </c>
      <c r="W187" s="41">
        <f t="shared" ref="W187:W198" si="30">U187+V187</f>
        <v>154740</v>
      </c>
      <c r="X187" s="69">
        <v>154740</v>
      </c>
      <c r="Y187" s="41">
        <f t="shared" ref="Y187:Y198" si="31">W187-X187</f>
        <v>0</v>
      </c>
    </row>
    <row r="188" spans="1:27" hidden="1" x14ac:dyDescent="0.25">
      <c r="B188" s="43" t="s">
        <v>36</v>
      </c>
      <c r="C188" s="44">
        <f t="shared" si="22"/>
        <v>8298</v>
      </c>
      <c r="D188" s="44">
        <v>8395</v>
      </c>
      <c r="E188" s="44">
        <f t="shared" si="20"/>
        <v>97</v>
      </c>
      <c r="F188" s="44">
        <v>146</v>
      </c>
      <c r="G188" s="70">
        <f t="shared" si="21"/>
        <v>14162</v>
      </c>
      <c r="H188" s="44">
        <f t="shared" si="26"/>
        <v>266</v>
      </c>
      <c r="I188" s="44">
        <v>356</v>
      </c>
      <c r="J188" s="44">
        <f t="shared" si="27"/>
        <v>90</v>
      </c>
      <c r="K188" s="44">
        <f t="shared" si="25"/>
        <v>559</v>
      </c>
      <c r="L188" s="70">
        <f t="shared" si="28"/>
        <v>50310</v>
      </c>
      <c r="M188" s="70">
        <v>3731</v>
      </c>
      <c r="N188" s="70">
        <v>8077</v>
      </c>
      <c r="O188" s="46"/>
      <c r="P188" s="46"/>
      <c r="Q188" s="70"/>
      <c r="R188" s="70"/>
      <c r="S188" s="70">
        <v>78144</v>
      </c>
      <c r="T188" s="70"/>
      <c r="U188" s="70">
        <f t="shared" si="17"/>
        <v>154424</v>
      </c>
      <c r="V188" s="46">
        <f t="shared" si="29"/>
        <v>0</v>
      </c>
      <c r="W188" s="46">
        <f t="shared" si="30"/>
        <v>154424</v>
      </c>
      <c r="X188" s="70">
        <v>154424</v>
      </c>
      <c r="Y188" s="46">
        <f t="shared" si="31"/>
        <v>0</v>
      </c>
    </row>
    <row r="189" spans="1:27" hidden="1" x14ac:dyDescent="0.25">
      <c r="B189" s="43" t="s">
        <v>37</v>
      </c>
      <c r="C189" s="44">
        <f t="shared" si="22"/>
        <v>8395</v>
      </c>
      <c r="D189" s="44">
        <v>8509</v>
      </c>
      <c r="E189" s="44">
        <f t="shared" si="20"/>
        <v>114</v>
      </c>
      <c r="F189" s="44">
        <v>146</v>
      </c>
      <c r="G189" s="70">
        <f t="shared" si="21"/>
        <v>16644</v>
      </c>
      <c r="H189" s="44">
        <f t="shared" si="26"/>
        <v>356</v>
      </c>
      <c r="I189" s="44">
        <v>395</v>
      </c>
      <c r="J189" s="44">
        <f t="shared" si="27"/>
        <v>39</v>
      </c>
      <c r="K189" s="44">
        <f t="shared" si="25"/>
        <v>559</v>
      </c>
      <c r="L189" s="70">
        <f t="shared" si="28"/>
        <v>21801</v>
      </c>
      <c r="M189" s="70">
        <v>3731</v>
      </c>
      <c r="N189" s="70">
        <v>8090</v>
      </c>
      <c r="O189" s="46"/>
      <c r="P189" s="46"/>
      <c r="Q189" s="70"/>
      <c r="R189" s="70"/>
      <c r="S189" s="70">
        <v>78144</v>
      </c>
      <c r="T189" s="70"/>
      <c r="U189" s="70">
        <f t="shared" si="17"/>
        <v>128410</v>
      </c>
      <c r="V189" s="46">
        <f t="shared" si="29"/>
        <v>0</v>
      </c>
      <c r="W189" s="46">
        <f t="shared" si="30"/>
        <v>128410</v>
      </c>
      <c r="X189" s="70">
        <v>128410</v>
      </c>
      <c r="Y189" s="46">
        <f t="shared" si="31"/>
        <v>0</v>
      </c>
    </row>
    <row r="190" spans="1:27" hidden="1" x14ac:dyDescent="0.25">
      <c r="B190" s="43" t="s">
        <v>38</v>
      </c>
      <c r="C190" s="44">
        <f t="shared" si="22"/>
        <v>8509</v>
      </c>
      <c r="D190" s="44">
        <v>8602</v>
      </c>
      <c r="E190" s="44">
        <f t="shared" si="20"/>
        <v>93</v>
      </c>
      <c r="F190" s="44">
        <v>146</v>
      </c>
      <c r="G190" s="70">
        <f t="shared" si="21"/>
        <v>13578</v>
      </c>
      <c r="H190" s="44">
        <f t="shared" si="26"/>
        <v>395</v>
      </c>
      <c r="I190" s="44">
        <v>446</v>
      </c>
      <c r="J190" s="44">
        <f t="shared" si="27"/>
        <v>51</v>
      </c>
      <c r="K190" s="44">
        <f t="shared" si="25"/>
        <v>559</v>
      </c>
      <c r="L190" s="70">
        <f t="shared" si="28"/>
        <v>28509</v>
      </c>
      <c r="M190" s="70">
        <v>3731</v>
      </c>
      <c r="N190" s="70">
        <v>8101</v>
      </c>
      <c r="O190" s="46"/>
      <c r="P190" s="46"/>
      <c r="Q190" s="70"/>
      <c r="R190" s="70"/>
      <c r="S190" s="70">
        <v>78144</v>
      </c>
      <c r="T190" s="70"/>
      <c r="U190" s="70">
        <f t="shared" si="17"/>
        <v>132063</v>
      </c>
      <c r="V190" s="46">
        <f t="shared" si="29"/>
        <v>0</v>
      </c>
      <c r="W190" s="46">
        <f t="shared" si="30"/>
        <v>132063</v>
      </c>
      <c r="X190" s="70">
        <v>132063</v>
      </c>
      <c r="Y190" s="46">
        <f t="shared" si="31"/>
        <v>0</v>
      </c>
    </row>
    <row r="191" spans="1:27" hidden="1" x14ac:dyDescent="0.25">
      <c r="B191" s="43" t="s">
        <v>39</v>
      </c>
      <c r="C191" s="44">
        <f t="shared" si="22"/>
        <v>8602</v>
      </c>
      <c r="D191" s="44">
        <v>8610</v>
      </c>
      <c r="E191" s="44">
        <f t="shared" si="20"/>
        <v>8</v>
      </c>
      <c r="F191" s="44">
        <v>146</v>
      </c>
      <c r="G191" s="70">
        <f t="shared" si="21"/>
        <v>1168</v>
      </c>
      <c r="H191" s="44">
        <f t="shared" si="26"/>
        <v>446</v>
      </c>
      <c r="I191" s="44">
        <v>492</v>
      </c>
      <c r="J191" s="44">
        <f t="shared" si="27"/>
        <v>46</v>
      </c>
      <c r="K191" s="44">
        <f t="shared" si="25"/>
        <v>559</v>
      </c>
      <c r="L191" s="70">
        <f t="shared" si="28"/>
        <v>25714</v>
      </c>
      <c r="M191" s="70">
        <v>3731</v>
      </c>
      <c r="N191" s="70">
        <v>8123</v>
      </c>
      <c r="O191" s="46"/>
      <c r="P191" s="46"/>
      <c r="Q191" s="70"/>
      <c r="R191" s="70"/>
      <c r="S191" s="70">
        <v>78144</v>
      </c>
      <c r="T191" s="70"/>
      <c r="U191" s="70">
        <f t="shared" si="17"/>
        <v>116880</v>
      </c>
      <c r="V191" s="46">
        <f t="shared" si="29"/>
        <v>0</v>
      </c>
      <c r="W191" s="46">
        <f t="shared" si="30"/>
        <v>116880</v>
      </c>
      <c r="X191" s="70">
        <v>116880</v>
      </c>
      <c r="Y191" s="46">
        <f t="shared" si="31"/>
        <v>0</v>
      </c>
    </row>
    <row r="192" spans="1:27" hidden="1" x14ac:dyDescent="0.25">
      <c r="B192" s="43" t="s">
        <v>40</v>
      </c>
      <c r="C192" s="44">
        <f t="shared" si="22"/>
        <v>8610</v>
      </c>
      <c r="D192" s="44">
        <v>8657</v>
      </c>
      <c r="E192" s="44">
        <f t="shared" si="20"/>
        <v>47</v>
      </c>
      <c r="F192" s="44">
        <v>146</v>
      </c>
      <c r="G192" s="70">
        <f t="shared" si="21"/>
        <v>6862</v>
      </c>
      <c r="H192" s="44">
        <f t="shared" si="26"/>
        <v>492</v>
      </c>
      <c r="I192" s="44">
        <v>498</v>
      </c>
      <c r="J192" s="44">
        <f t="shared" si="27"/>
        <v>6</v>
      </c>
      <c r="K192" s="44">
        <f t="shared" si="25"/>
        <v>559</v>
      </c>
      <c r="L192" s="70">
        <f t="shared" si="28"/>
        <v>3354</v>
      </c>
      <c r="M192" s="70">
        <v>3731</v>
      </c>
      <c r="N192" s="70">
        <v>8148</v>
      </c>
      <c r="O192" s="46"/>
      <c r="P192" s="46"/>
      <c r="Q192" s="70"/>
      <c r="R192" s="70"/>
      <c r="S192" s="70">
        <v>78144</v>
      </c>
      <c r="T192" s="70"/>
      <c r="U192" s="70">
        <f t="shared" ref="U192:U222" si="32">G192+L192+M192+R192+S192+N192+Q192+T192</f>
        <v>100239</v>
      </c>
      <c r="V192" s="46">
        <f t="shared" si="29"/>
        <v>0</v>
      </c>
      <c r="W192" s="46">
        <f t="shared" si="30"/>
        <v>100239</v>
      </c>
      <c r="X192" s="70">
        <v>100239</v>
      </c>
      <c r="Y192" s="46">
        <f t="shared" si="31"/>
        <v>0</v>
      </c>
    </row>
    <row r="193" spans="1:25" hidden="1" x14ac:dyDescent="0.25">
      <c r="B193" s="43" t="s">
        <v>41</v>
      </c>
      <c r="C193" s="44">
        <f t="shared" si="22"/>
        <v>8657</v>
      </c>
      <c r="D193" s="44">
        <v>8700</v>
      </c>
      <c r="E193" s="44">
        <f t="shared" si="20"/>
        <v>43</v>
      </c>
      <c r="F193" s="44">
        <v>146</v>
      </c>
      <c r="G193" s="70">
        <f t="shared" si="21"/>
        <v>6278</v>
      </c>
      <c r="H193" s="44">
        <f t="shared" si="26"/>
        <v>498</v>
      </c>
      <c r="I193" s="44">
        <v>499</v>
      </c>
      <c r="J193" s="44">
        <f t="shared" si="27"/>
        <v>1</v>
      </c>
      <c r="K193" s="44">
        <f t="shared" si="25"/>
        <v>559</v>
      </c>
      <c r="L193" s="70">
        <f t="shared" si="28"/>
        <v>559</v>
      </c>
      <c r="M193" s="70">
        <v>3731</v>
      </c>
      <c r="N193" s="70">
        <v>8161</v>
      </c>
      <c r="O193" s="46"/>
      <c r="P193" s="46"/>
      <c r="Q193" s="70"/>
      <c r="R193" s="70"/>
      <c r="S193" s="70">
        <v>78144</v>
      </c>
      <c r="T193" s="70"/>
      <c r="U193" s="70">
        <f t="shared" si="32"/>
        <v>96873</v>
      </c>
      <c r="V193" s="46">
        <f t="shared" si="29"/>
        <v>0</v>
      </c>
      <c r="W193" s="46">
        <f t="shared" si="30"/>
        <v>96873</v>
      </c>
      <c r="X193" s="70">
        <v>96873</v>
      </c>
      <c r="Y193" s="46">
        <f t="shared" si="31"/>
        <v>0</v>
      </c>
    </row>
    <row r="194" spans="1:25" hidden="1" x14ac:dyDescent="0.25">
      <c r="B194" s="43" t="s">
        <v>42</v>
      </c>
      <c r="C194" s="44">
        <f t="shared" si="22"/>
        <v>8700</v>
      </c>
      <c r="D194" s="44">
        <v>8770</v>
      </c>
      <c r="E194" s="44">
        <f t="shared" si="20"/>
        <v>70</v>
      </c>
      <c r="F194" s="44">
        <v>146</v>
      </c>
      <c r="G194" s="70">
        <f t="shared" si="21"/>
        <v>10220</v>
      </c>
      <c r="H194" s="44">
        <f t="shared" si="26"/>
        <v>499</v>
      </c>
      <c r="I194" s="44">
        <v>503</v>
      </c>
      <c r="J194" s="44">
        <f t="shared" si="27"/>
        <v>4</v>
      </c>
      <c r="K194" s="44">
        <f t="shared" si="25"/>
        <v>559</v>
      </c>
      <c r="L194" s="70">
        <f t="shared" si="28"/>
        <v>2236</v>
      </c>
      <c r="M194" s="70">
        <v>3731</v>
      </c>
      <c r="N194" s="70">
        <v>8186</v>
      </c>
      <c r="O194" s="46"/>
      <c r="P194" s="46"/>
      <c r="Q194" s="70"/>
      <c r="R194" s="70"/>
      <c r="S194" s="70">
        <v>78144</v>
      </c>
      <c r="T194" s="70"/>
      <c r="U194" s="70">
        <f t="shared" si="32"/>
        <v>102517</v>
      </c>
      <c r="V194" s="46">
        <f t="shared" si="29"/>
        <v>0</v>
      </c>
      <c r="W194" s="46">
        <f t="shared" si="30"/>
        <v>102517</v>
      </c>
      <c r="X194" s="70">
        <v>102517</v>
      </c>
      <c r="Y194" s="46">
        <f t="shared" si="31"/>
        <v>0</v>
      </c>
    </row>
    <row r="195" spans="1:25" hidden="1" x14ac:dyDescent="0.25">
      <c r="B195" s="43" t="s">
        <v>43</v>
      </c>
      <c r="C195" s="44">
        <f t="shared" si="22"/>
        <v>8770</v>
      </c>
      <c r="D195" s="44">
        <v>8823</v>
      </c>
      <c r="E195" s="44">
        <f t="shared" si="20"/>
        <v>53</v>
      </c>
      <c r="F195" s="44">
        <v>146</v>
      </c>
      <c r="G195" s="70">
        <f t="shared" si="21"/>
        <v>7738</v>
      </c>
      <c r="H195" s="44">
        <f t="shared" si="26"/>
        <v>503</v>
      </c>
      <c r="I195" s="44">
        <v>507</v>
      </c>
      <c r="J195" s="44">
        <f t="shared" si="27"/>
        <v>4</v>
      </c>
      <c r="K195" s="44">
        <f t="shared" si="25"/>
        <v>559</v>
      </c>
      <c r="L195" s="70">
        <f t="shared" si="28"/>
        <v>2236</v>
      </c>
      <c r="M195" s="70">
        <v>3731</v>
      </c>
      <c r="N195" s="70">
        <v>8207</v>
      </c>
      <c r="O195" s="46"/>
      <c r="P195" s="46"/>
      <c r="Q195" s="70"/>
      <c r="R195" s="70"/>
      <c r="S195" s="70">
        <v>78144</v>
      </c>
      <c r="T195" s="70"/>
      <c r="U195" s="70">
        <f t="shared" si="32"/>
        <v>100056</v>
      </c>
      <c r="V195" s="46">
        <f t="shared" si="29"/>
        <v>0</v>
      </c>
      <c r="W195" s="46">
        <f t="shared" si="30"/>
        <v>100056</v>
      </c>
      <c r="X195" s="70">
        <v>100056</v>
      </c>
      <c r="Y195" s="46">
        <f t="shared" si="31"/>
        <v>0</v>
      </c>
    </row>
    <row r="196" spans="1:25" hidden="1" x14ac:dyDescent="0.25">
      <c r="B196" s="43" t="s">
        <v>44</v>
      </c>
      <c r="C196" s="44">
        <f t="shared" si="22"/>
        <v>8823</v>
      </c>
      <c r="D196" s="44">
        <v>8893</v>
      </c>
      <c r="E196" s="44">
        <f t="shared" si="20"/>
        <v>70</v>
      </c>
      <c r="F196" s="44">
        <v>146</v>
      </c>
      <c r="G196" s="70">
        <f t="shared" si="21"/>
        <v>10220</v>
      </c>
      <c r="H196" s="44">
        <f t="shared" si="26"/>
        <v>507</v>
      </c>
      <c r="I196" s="44">
        <v>530</v>
      </c>
      <c r="J196" s="44">
        <f t="shared" si="27"/>
        <v>23</v>
      </c>
      <c r="K196" s="44">
        <f t="shared" si="25"/>
        <v>559</v>
      </c>
      <c r="L196" s="70">
        <f t="shared" si="28"/>
        <v>12857</v>
      </c>
      <c r="M196" s="70">
        <v>3731</v>
      </c>
      <c r="N196" s="70">
        <v>8230</v>
      </c>
      <c r="O196" s="46"/>
      <c r="P196" s="46"/>
      <c r="Q196" s="70"/>
      <c r="R196" s="70"/>
      <c r="S196" s="70">
        <v>78144</v>
      </c>
      <c r="T196" s="70"/>
      <c r="U196" s="70">
        <f t="shared" si="32"/>
        <v>113182</v>
      </c>
      <c r="V196" s="46">
        <f t="shared" si="29"/>
        <v>0</v>
      </c>
      <c r="W196" s="46">
        <f t="shared" si="30"/>
        <v>113182</v>
      </c>
      <c r="X196" s="70">
        <v>113182</v>
      </c>
      <c r="Y196" s="46">
        <f t="shared" si="31"/>
        <v>0</v>
      </c>
    </row>
    <row r="197" spans="1:25" hidden="1" x14ac:dyDescent="0.25">
      <c r="B197" s="43" t="s">
        <v>45</v>
      </c>
      <c r="C197" s="44">
        <f t="shared" si="22"/>
        <v>8893</v>
      </c>
      <c r="D197" s="44">
        <v>9002</v>
      </c>
      <c r="E197" s="44">
        <f t="shared" si="20"/>
        <v>109</v>
      </c>
      <c r="F197" s="44">
        <v>146</v>
      </c>
      <c r="G197" s="70">
        <f t="shared" si="21"/>
        <v>15914</v>
      </c>
      <c r="H197" s="44">
        <f t="shared" si="26"/>
        <v>530</v>
      </c>
      <c r="I197" s="44">
        <v>645</v>
      </c>
      <c r="J197" s="44">
        <f t="shared" si="27"/>
        <v>115</v>
      </c>
      <c r="K197" s="44">
        <f t="shared" si="25"/>
        <v>559</v>
      </c>
      <c r="L197" s="70">
        <f t="shared" si="28"/>
        <v>64285</v>
      </c>
      <c r="M197" s="70">
        <v>3731</v>
      </c>
      <c r="N197" s="70">
        <v>8260</v>
      </c>
      <c r="O197" s="46"/>
      <c r="P197" s="46"/>
      <c r="Q197" s="70"/>
      <c r="R197" s="70"/>
      <c r="S197" s="70">
        <v>78144</v>
      </c>
      <c r="T197" s="70"/>
      <c r="U197" s="70">
        <f t="shared" si="32"/>
        <v>170334</v>
      </c>
      <c r="V197" s="46">
        <f t="shared" si="29"/>
        <v>0</v>
      </c>
      <c r="W197" s="46">
        <f t="shared" si="30"/>
        <v>170334</v>
      </c>
      <c r="X197" s="70">
        <v>170334</v>
      </c>
      <c r="Y197" s="46">
        <f t="shared" si="31"/>
        <v>0</v>
      </c>
    </row>
    <row r="198" spans="1:25" ht="15.75" hidden="1" thickBot="1" x14ac:dyDescent="0.3">
      <c r="B198" s="43" t="s">
        <v>46</v>
      </c>
      <c r="C198" s="44">
        <f t="shared" si="22"/>
        <v>9002</v>
      </c>
      <c r="D198" s="44">
        <v>9144</v>
      </c>
      <c r="E198" s="44">
        <f t="shared" si="20"/>
        <v>142</v>
      </c>
      <c r="F198" s="44">
        <v>146</v>
      </c>
      <c r="G198" s="70">
        <f t="shared" si="21"/>
        <v>20732</v>
      </c>
      <c r="H198" s="44">
        <f t="shared" si="26"/>
        <v>645</v>
      </c>
      <c r="I198" s="44">
        <v>707</v>
      </c>
      <c r="J198" s="44">
        <f t="shared" si="27"/>
        <v>62</v>
      </c>
      <c r="K198" s="44">
        <f t="shared" si="25"/>
        <v>559</v>
      </c>
      <c r="L198" s="70">
        <f t="shared" si="28"/>
        <v>34658</v>
      </c>
      <c r="M198" s="70">
        <v>3731</v>
      </c>
      <c r="N198" s="70">
        <v>8270</v>
      </c>
      <c r="O198" s="36"/>
      <c r="P198" s="36"/>
      <c r="Q198" s="70"/>
      <c r="R198" s="70"/>
      <c r="S198" s="70">
        <v>78144</v>
      </c>
      <c r="T198" s="70"/>
      <c r="U198" s="70">
        <f t="shared" si="32"/>
        <v>145535</v>
      </c>
      <c r="V198" s="46">
        <f t="shared" si="29"/>
        <v>0</v>
      </c>
      <c r="W198" s="46">
        <f t="shared" si="30"/>
        <v>145535</v>
      </c>
      <c r="X198" s="70">
        <v>145535</v>
      </c>
      <c r="Y198" s="46">
        <f t="shared" si="31"/>
        <v>0</v>
      </c>
    </row>
    <row r="199" spans="1:25" hidden="1" x14ac:dyDescent="0.25">
      <c r="A199">
        <v>2019</v>
      </c>
      <c r="B199" s="38" t="s">
        <v>35</v>
      </c>
      <c r="C199" s="39">
        <f t="shared" si="22"/>
        <v>9144</v>
      </c>
      <c r="D199" s="39">
        <v>9304</v>
      </c>
      <c r="E199" s="39">
        <f t="shared" si="20"/>
        <v>160</v>
      </c>
      <c r="F199" s="39">
        <v>146</v>
      </c>
      <c r="G199" s="69">
        <f t="shared" si="21"/>
        <v>23360</v>
      </c>
      <c r="H199" s="39">
        <f t="shared" ref="H199:H210" si="33">I198</f>
        <v>707</v>
      </c>
      <c r="I199" s="39">
        <v>778</v>
      </c>
      <c r="J199" s="39">
        <f t="shared" ref="J199:J210" si="34">I199-H199</f>
        <v>71</v>
      </c>
      <c r="K199" s="39">
        <f t="shared" ref="K199:K210" si="35">IF(J199&lt;=120,559,IF(AND(J199&gt;=121,J199&lt;=150),739,IF(AND(J199&gt;=151,J199&lt;=200),1279,IF(J199&gt;=201,2359,))))</f>
        <v>559</v>
      </c>
      <c r="L199" s="69">
        <f t="shared" ref="L199:L210" si="36">IF(K199=559,K199*J199,IF(K199=739,120*559+(J199-120)*739,IF(K199=1279,120*559+30*739+(J199-150)*1279,IF(K199=2359,120*559+30*739+50*1279+(J199-200)*2359,))))</f>
        <v>39689</v>
      </c>
      <c r="M199" s="69">
        <v>3828</v>
      </c>
      <c r="N199" s="69">
        <v>8264</v>
      </c>
      <c r="O199" s="41"/>
      <c r="P199" s="41"/>
      <c r="Q199" s="69"/>
      <c r="R199" s="69"/>
      <c r="S199" s="69">
        <v>80176</v>
      </c>
      <c r="T199" s="69"/>
      <c r="U199" s="69">
        <f t="shared" si="32"/>
        <v>155317</v>
      </c>
      <c r="V199" s="41">
        <f t="shared" ref="V199:V210" si="37">Y198</f>
        <v>0</v>
      </c>
      <c r="W199" s="41">
        <f t="shared" ref="W199:W210" si="38">U199+V199</f>
        <v>155317</v>
      </c>
      <c r="X199" s="69">
        <v>155317</v>
      </c>
      <c r="Y199" s="41">
        <f t="shared" ref="Y199:Y210" si="39">W199-X199</f>
        <v>0</v>
      </c>
    </row>
    <row r="200" spans="1:25" hidden="1" x14ac:dyDescent="0.25">
      <c r="B200" s="43" t="s">
        <v>36</v>
      </c>
      <c r="C200" s="44">
        <f t="shared" si="22"/>
        <v>9304</v>
      </c>
      <c r="D200" s="44">
        <v>9456</v>
      </c>
      <c r="E200" s="44">
        <f t="shared" si="20"/>
        <v>152</v>
      </c>
      <c r="F200" s="44">
        <v>146</v>
      </c>
      <c r="G200" s="70">
        <f t="shared" si="21"/>
        <v>22192</v>
      </c>
      <c r="H200" s="44">
        <f t="shared" si="33"/>
        <v>778</v>
      </c>
      <c r="I200" s="44">
        <v>859</v>
      </c>
      <c r="J200" s="44">
        <f t="shared" si="34"/>
        <v>81</v>
      </c>
      <c r="K200" s="44">
        <f t="shared" si="35"/>
        <v>559</v>
      </c>
      <c r="L200" s="70">
        <f t="shared" si="36"/>
        <v>45279</v>
      </c>
      <c r="M200" s="70">
        <v>3828</v>
      </c>
      <c r="N200" s="70">
        <v>8267</v>
      </c>
      <c r="O200" s="46"/>
      <c r="P200" s="46"/>
      <c r="Q200" s="70"/>
      <c r="R200" s="70"/>
      <c r="S200" s="70">
        <v>80176</v>
      </c>
      <c r="T200" s="70"/>
      <c r="U200" s="70">
        <f t="shared" si="32"/>
        <v>159742</v>
      </c>
      <c r="V200" s="46">
        <f t="shared" si="37"/>
        <v>0</v>
      </c>
      <c r="W200" s="46">
        <f t="shared" si="38"/>
        <v>159742</v>
      </c>
      <c r="X200" s="70">
        <v>159742</v>
      </c>
      <c r="Y200" s="46">
        <f t="shared" si="39"/>
        <v>0</v>
      </c>
    </row>
    <row r="201" spans="1:25" hidden="1" x14ac:dyDescent="0.25">
      <c r="B201" s="43" t="s">
        <v>37</v>
      </c>
      <c r="C201" s="44">
        <f t="shared" si="22"/>
        <v>9456</v>
      </c>
      <c r="D201" s="44">
        <v>9599</v>
      </c>
      <c r="E201" s="44">
        <f t="shared" si="20"/>
        <v>143</v>
      </c>
      <c r="F201" s="44">
        <v>146</v>
      </c>
      <c r="G201" s="70">
        <f t="shared" si="21"/>
        <v>20878</v>
      </c>
      <c r="H201" s="44">
        <f t="shared" si="33"/>
        <v>859</v>
      </c>
      <c r="I201" s="44">
        <v>925</v>
      </c>
      <c r="J201" s="44">
        <f t="shared" si="34"/>
        <v>66</v>
      </c>
      <c r="K201" s="44">
        <f t="shared" si="35"/>
        <v>559</v>
      </c>
      <c r="L201" s="70">
        <f t="shared" si="36"/>
        <v>36894</v>
      </c>
      <c r="M201" s="70">
        <v>3828</v>
      </c>
      <c r="N201" s="70">
        <v>8270</v>
      </c>
      <c r="O201" s="46"/>
      <c r="P201" s="46"/>
      <c r="Q201" s="70"/>
      <c r="R201" s="70"/>
      <c r="S201" s="70">
        <v>80176</v>
      </c>
      <c r="T201" s="70"/>
      <c r="U201" s="70">
        <f t="shared" si="32"/>
        <v>150046</v>
      </c>
      <c r="V201" s="46">
        <f t="shared" si="37"/>
        <v>0</v>
      </c>
      <c r="W201" s="46">
        <f t="shared" si="38"/>
        <v>150046</v>
      </c>
      <c r="X201" s="70">
        <v>150046</v>
      </c>
      <c r="Y201" s="46">
        <f t="shared" si="39"/>
        <v>0</v>
      </c>
    </row>
    <row r="202" spans="1:25" hidden="1" x14ac:dyDescent="0.25">
      <c r="B202" s="43" t="s">
        <v>38</v>
      </c>
      <c r="C202" s="44">
        <f t="shared" si="22"/>
        <v>9599</v>
      </c>
      <c r="D202" s="44">
        <v>9678</v>
      </c>
      <c r="E202" s="44">
        <f t="shared" si="20"/>
        <v>79</v>
      </c>
      <c r="F202" s="44">
        <v>146</v>
      </c>
      <c r="G202" s="70">
        <f t="shared" si="21"/>
        <v>11534</v>
      </c>
      <c r="H202" s="44">
        <f t="shared" si="33"/>
        <v>925</v>
      </c>
      <c r="I202" s="44">
        <v>969</v>
      </c>
      <c r="J202" s="44">
        <f t="shared" si="34"/>
        <v>44</v>
      </c>
      <c r="K202" s="44">
        <f t="shared" si="35"/>
        <v>559</v>
      </c>
      <c r="L202" s="70">
        <f t="shared" si="36"/>
        <v>24596</v>
      </c>
      <c r="M202" s="70">
        <v>3828</v>
      </c>
      <c r="N202" s="70">
        <v>8299</v>
      </c>
      <c r="O202" s="46"/>
      <c r="P202" s="46"/>
      <c r="Q202" s="70"/>
      <c r="R202" s="70"/>
      <c r="S202" s="70">
        <v>80176</v>
      </c>
      <c r="T202" s="70"/>
      <c r="U202" s="70">
        <f t="shared" si="32"/>
        <v>128433</v>
      </c>
      <c r="V202" s="46">
        <f t="shared" si="37"/>
        <v>0</v>
      </c>
      <c r="W202" s="46">
        <f t="shared" si="38"/>
        <v>128433</v>
      </c>
      <c r="X202" s="70">
        <v>128433</v>
      </c>
      <c r="Y202" s="46">
        <f t="shared" si="39"/>
        <v>0</v>
      </c>
    </row>
    <row r="203" spans="1:25" hidden="1" x14ac:dyDescent="0.25">
      <c r="B203" s="43" t="s">
        <v>39</v>
      </c>
      <c r="C203" s="44">
        <f t="shared" si="22"/>
        <v>9678</v>
      </c>
      <c r="D203" s="44">
        <v>9741</v>
      </c>
      <c r="E203" s="44">
        <f t="shared" si="20"/>
        <v>63</v>
      </c>
      <c r="F203" s="44">
        <v>146</v>
      </c>
      <c r="G203" s="70">
        <f t="shared" si="21"/>
        <v>9198</v>
      </c>
      <c r="H203" s="44">
        <f t="shared" si="33"/>
        <v>969</v>
      </c>
      <c r="I203" s="44">
        <v>1019</v>
      </c>
      <c r="J203" s="44">
        <f t="shared" si="34"/>
        <v>50</v>
      </c>
      <c r="K203" s="44">
        <f t="shared" si="35"/>
        <v>559</v>
      </c>
      <c r="L203" s="70">
        <f t="shared" si="36"/>
        <v>27950</v>
      </c>
      <c r="M203" s="70">
        <v>3828</v>
      </c>
      <c r="N203" s="70">
        <v>8329</v>
      </c>
      <c r="O203" s="104"/>
      <c r="P203" s="104"/>
      <c r="Q203" s="70"/>
      <c r="R203" s="70"/>
      <c r="S203" s="70">
        <v>80176</v>
      </c>
      <c r="T203" s="70"/>
      <c r="U203" s="70">
        <f t="shared" si="32"/>
        <v>129481</v>
      </c>
      <c r="V203" s="46">
        <f t="shared" si="37"/>
        <v>0</v>
      </c>
      <c r="W203" s="46">
        <f t="shared" si="38"/>
        <v>129481</v>
      </c>
      <c r="X203" s="70">
        <v>129481</v>
      </c>
      <c r="Y203" s="46">
        <f t="shared" si="39"/>
        <v>0</v>
      </c>
    </row>
    <row r="204" spans="1:25" hidden="1" x14ac:dyDescent="0.25">
      <c r="B204" s="43" t="s">
        <v>40</v>
      </c>
      <c r="C204" s="44">
        <f t="shared" si="22"/>
        <v>9741</v>
      </c>
      <c r="D204" s="44">
        <v>9793</v>
      </c>
      <c r="E204" s="44">
        <f t="shared" si="20"/>
        <v>52</v>
      </c>
      <c r="F204" s="44">
        <v>146</v>
      </c>
      <c r="G204" s="70">
        <f t="shared" si="21"/>
        <v>7592</v>
      </c>
      <c r="H204" s="44">
        <f t="shared" si="33"/>
        <v>1019</v>
      </c>
      <c r="I204" s="44">
        <v>1041</v>
      </c>
      <c r="J204" s="44">
        <f t="shared" si="34"/>
        <v>22</v>
      </c>
      <c r="K204" s="44">
        <f t="shared" si="35"/>
        <v>559</v>
      </c>
      <c r="L204" s="70">
        <f t="shared" si="36"/>
        <v>12298</v>
      </c>
      <c r="M204" s="70">
        <v>3828</v>
      </c>
      <c r="N204" s="70">
        <v>8371</v>
      </c>
      <c r="O204" s="46"/>
      <c r="P204" s="46"/>
      <c r="Q204" s="70"/>
      <c r="R204" s="70"/>
      <c r="S204" s="70">
        <v>80176</v>
      </c>
      <c r="T204" s="70"/>
      <c r="U204" s="70">
        <f t="shared" si="32"/>
        <v>112265</v>
      </c>
      <c r="V204" s="46">
        <f t="shared" si="37"/>
        <v>0</v>
      </c>
      <c r="W204" s="46">
        <f t="shared" si="38"/>
        <v>112265</v>
      </c>
      <c r="X204" s="70">
        <v>112265</v>
      </c>
      <c r="Y204" s="46">
        <f t="shared" si="39"/>
        <v>0</v>
      </c>
    </row>
    <row r="205" spans="1:25" hidden="1" x14ac:dyDescent="0.25">
      <c r="B205" s="43" t="s">
        <v>41</v>
      </c>
      <c r="C205" s="44">
        <f t="shared" si="22"/>
        <v>9793</v>
      </c>
      <c r="D205" s="44">
        <v>9837</v>
      </c>
      <c r="E205" s="44">
        <f t="shared" si="20"/>
        <v>44</v>
      </c>
      <c r="F205" s="44">
        <v>146</v>
      </c>
      <c r="G205" s="70">
        <f t="shared" si="21"/>
        <v>6424</v>
      </c>
      <c r="H205" s="44">
        <f t="shared" si="33"/>
        <v>1041</v>
      </c>
      <c r="I205" s="44">
        <v>1041</v>
      </c>
      <c r="J205" s="44">
        <f t="shared" si="34"/>
        <v>0</v>
      </c>
      <c r="K205" s="44">
        <f t="shared" si="35"/>
        <v>559</v>
      </c>
      <c r="L205" s="70">
        <f t="shared" si="36"/>
        <v>0</v>
      </c>
      <c r="M205" s="70">
        <v>3828</v>
      </c>
      <c r="N205" s="70">
        <v>8386</v>
      </c>
      <c r="O205" s="46"/>
      <c r="P205" s="46"/>
      <c r="Q205" s="70"/>
      <c r="R205" s="70"/>
      <c r="S205" s="70">
        <v>80176</v>
      </c>
      <c r="T205" s="70"/>
      <c r="U205" s="70">
        <f t="shared" si="32"/>
        <v>98814</v>
      </c>
      <c r="V205" s="46">
        <f t="shared" si="37"/>
        <v>0</v>
      </c>
      <c r="W205" s="46">
        <f t="shared" si="38"/>
        <v>98814</v>
      </c>
      <c r="X205" s="70">
        <v>98814</v>
      </c>
      <c r="Y205" s="46">
        <f t="shared" si="39"/>
        <v>0</v>
      </c>
    </row>
    <row r="206" spans="1:25" hidden="1" x14ac:dyDescent="0.25">
      <c r="B206" s="43" t="s">
        <v>42</v>
      </c>
      <c r="C206" s="44">
        <f t="shared" si="22"/>
        <v>9837</v>
      </c>
      <c r="D206" s="44">
        <v>9886</v>
      </c>
      <c r="E206" s="44">
        <f t="shared" si="20"/>
        <v>49</v>
      </c>
      <c r="F206" s="44">
        <v>146</v>
      </c>
      <c r="G206" s="70">
        <f t="shared" si="21"/>
        <v>7154</v>
      </c>
      <c r="H206" s="44">
        <f t="shared" si="33"/>
        <v>1041</v>
      </c>
      <c r="I206" s="44">
        <v>1046</v>
      </c>
      <c r="J206" s="44">
        <f t="shared" si="34"/>
        <v>5</v>
      </c>
      <c r="K206" s="44">
        <f t="shared" si="35"/>
        <v>559</v>
      </c>
      <c r="L206" s="70">
        <f t="shared" si="36"/>
        <v>2795</v>
      </c>
      <c r="M206" s="70">
        <v>3828</v>
      </c>
      <c r="N206" s="70">
        <v>8398</v>
      </c>
      <c r="O206" s="46"/>
      <c r="P206" s="46"/>
      <c r="Q206" s="70"/>
      <c r="R206" s="70"/>
      <c r="S206" s="70">
        <v>80176</v>
      </c>
      <c r="T206" s="70"/>
      <c r="U206" s="70">
        <f t="shared" si="32"/>
        <v>102351</v>
      </c>
      <c r="V206" s="46">
        <f t="shared" si="37"/>
        <v>0</v>
      </c>
      <c r="W206" s="46">
        <f t="shared" si="38"/>
        <v>102351</v>
      </c>
      <c r="X206" s="70">
        <v>102351</v>
      </c>
      <c r="Y206" s="46">
        <f t="shared" si="39"/>
        <v>0</v>
      </c>
    </row>
    <row r="207" spans="1:25" hidden="1" x14ac:dyDescent="0.25">
      <c r="B207" s="43" t="s">
        <v>43</v>
      </c>
      <c r="C207" s="44">
        <f t="shared" si="22"/>
        <v>9886</v>
      </c>
      <c r="D207" s="44">
        <v>9943</v>
      </c>
      <c r="E207" s="44">
        <f t="shared" si="20"/>
        <v>57</v>
      </c>
      <c r="F207" s="44">
        <v>146</v>
      </c>
      <c r="G207" s="70">
        <f t="shared" si="21"/>
        <v>8322</v>
      </c>
      <c r="H207" s="44">
        <f t="shared" si="33"/>
        <v>1046</v>
      </c>
      <c r="I207" s="44">
        <v>1066</v>
      </c>
      <c r="J207" s="44">
        <f t="shared" si="34"/>
        <v>20</v>
      </c>
      <c r="K207" s="44">
        <f t="shared" si="35"/>
        <v>559</v>
      </c>
      <c r="L207" s="70">
        <f t="shared" si="36"/>
        <v>11180</v>
      </c>
      <c r="M207" s="70">
        <v>3828</v>
      </c>
      <c r="N207" s="70">
        <v>8415</v>
      </c>
      <c r="O207" s="46"/>
      <c r="P207" s="46"/>
      <c r="Q207" s="70"/>
      <c r="R207" s="70"/>
      <c r="S207" s="70">
        <v>80176</v>
      </c>
      <c r="T207" s="70"/>
      <c r="U207" s="70">
        <f t="shared" si="32"/>
        <v>111921</v>
      </c>
      <c r="V207" s="46">
        <f t="shared" si="37"/>
        <v>0</v>
      </c>
      <c r="W207" s="46">
        <f t="shared" si="38"/>
        <v>111921</v>
      </c>
      <c r="X207" s="70">
        <v>111921</v>
      </c>
      <c r="Y207" s="46">
        <f t="shared" si="39"/>
        <v>0</v>
      </c>
    </row>
    <row r="208" spans="1:25" hidden="1" x14ac:dyDescent="0.25">
      <c r="B208" s="43" t="s">
        <v>44</v>
      </c>
      <c r="C208" s="44">
        <f t="shared" si="22"/>
        <v>9943</v>
      </c>
      <c r="D208" s="44">
        <v>10019</v>
      </c>
      <c r="E208" s="44">
        <f t="shared" si="20"/>
        <v>76</v>
      </c>
      <c r="F208" s="44">
        <v>146</v>
      </c>
      <c r="G208" s="70">
        <f t="shared" si="21"/>
        <v>11096</v>
      </c>
      <c r="H208" s="44">
        <f t="shared" si="33"/>
        <v>1066</v>
      </c>
      <c r="I208" s="44">
        <v>1145</v>
      </c>
      <c r="J208" s="44">
        <f t="shared" si="34"/>
        <v>79</v>
      </c>
      <c r="K208" s="44">
        <f t="shared" si="35"/>
        <v>559</v>
      </c>
      <c r="L208" s="70">
        <f t="shared" si="36"/>
        <v>44161</v>
      </c>
      <c r="M208" s="70">
        <v>3828</v>
      </c>
      <c r="N208" s="70">
        <v>8420</v>
      </c>
      <c r="O208" s="46"/>
      <c r="P208" s="46"/>
      <c r="Q208" s="70"/>
      <c r="R208" s="70"/>
      <c r="S208" s="70">
        <v>80176</v>
      </c>
      <c r="T208" s="70"/>
      <c r="U208" s="70">
        <f t="shared" si="32"/>
        <v>147681</v>
      </c>
      <c r="V208" s="46">
        <f t="shared" si="37"/>
        <v>0</v>
      </c>
      <c r="W208" s="46">
        <f t="shared" si="38"/>
        <v>147681</v>
      </c>
      <c r="X208" s="70">
        <v>147681</v>
      </c>
      <c r="Y208" s="46">
        <f t="shared" si="39"/>
        <v>0</v>
      </c>
    </row>
    <row r="209" spans="1:25" hidden="1" x14ac:dyDescent="0.25">
      <c r="B209" s="43" t="s">
        <v>45</v>
      </c>
      <c r="C209" s="44">
        <f t="shared" si="22"/>
        <v>10019</v>
      </c>
      <c r="D209" s="44">
        <v>10184</v>
      </c>
      <c r="E209" s="44">
        <f t="shared" si="20"/>
        <v>165</v>
      </c>
      <c r="F209" s="44">
        <v>146</v>
      </c>
      <c r="G209" s="70">
        <f t="shared" si="21"/>
        <v>24090</v>
      </c>
      <c r="H209" s="44">
        <f t="shared" si="33"/>
        <v>1145</v>
      </c>
      <c r="I209" s="44">
        <v>1199</v>
      </c>
      <c r="J209" s="44">
        <f t="shared" si="34"/>
        <v>54</v>
      </c>
      <c r="K209" s="44">
        <f t="shared" si="35"/>
        <v>559</v>
      </c>
      <c r="L209" s="70">
        <f t="shared" si="36"/>
        <v>30186</v>
      </c>
      <c r="M209" s="70">
        <v>3828</v>
      </c>
      <c r="N209" s="70">
        <v>8467</v>
      </c>
      <c r="O209" s="46"/>
      <c r="P209" s="46"/>
      <c r="Q209" s="70"/>
      <c r="R209" s="70"/>
      <c r="S209" s="70">
        <v>80176</v>
      </c>
      <c r="T209" s="70"/>
      <c r="U209" s="70">
        <f t="shared" si="32"/>
        <v>146747</v>
      </c>
      <c r="V209" s="46">
        <f t="shared" si="37"/>
        <v>0</v>
      </c>
      <c r="W209" s="46">
        <f t="shared" si="38"/>
        <v>146747</v>
      </c>
      <c r="X209" s="70">
        <v>146747</v>
      </c>
      <c r="Y209" s="46">
        <f t="shared" si="39"/>
        <v>0</v>
      </c>
    </row>
    <row r="210" spans="1:25" ht="15.75" hidden="1" thickBot="1" x14ac:dyDescent="0.3">
      <c r="B210" s="83" t="s">
        <v>46</v>
      </c>
      <c r="C210" s="84">
        <f t="shared" si="22"/>
        <v>10184</v>
      </c>
      <c r="D210" s="84">
        <v>10366</v>
      </c>
      <c r="E210" s="84">
        <f t="shared" si="20"/>
        <v>182</v>
      </c>
      <c r="F210" s="84">
        <v>146</v>
      </c>
      <c r="G210" s="35">
        <f t="shared" si="21"/>
        <v>26572</v>
      </c>
      <c r="H210" s="84">
        <f t="shared" si="33"/>
        <v>1199</v>
      </c>
      <c r="I210" s="84">
        <v>1253</v>
      </c>
      <c r="J210" s="84">
        <f t="shared" si="34"/>
        <v>54</v>
      </c>
      <c r="K210" s="84">
        <f t="shared" si="35"/>
        <v>559</v>
      </c>
      <c r="L210" s="35">
        <f t="shared" si="36"/>
        <v>30186</v>
      </c>
      <c r="M210" s="35">
        <v>3828</v>
      </c>
      <c r="N210" s="35">
        <v>8493</v>
      </c>
      <c r="O210" s="36"/>
      <c r="P210" s="36"/>
      <c r="Q210" s="35"/>
      <c r="R210" s="35"/>
      <c r="S210" s="35">
        <v>80176</v>
      </c>
      <c r="T210" s="35"/>
      <c r="U210" s="35">
        <f t="shared" si="32"/>
        <v>149255</v>
      </c>
      <c r="V210" s="36">
        <f t="shared" si="37"/>
        <v>0</v>
      </c>
      <c r="W210" s="36">
        <f t="shared" si="38"/>
        <v>149255</v>
      </c>
      <c r="X210" s="35">
        <v>149255</v>
      </c>
      <c r="Y210" s="36">
        <f t="shared" si="39"/>
        <v>0</v>
      </c>
    </row>
    <row r="211" spans="1:25" hidden="1" x14ac:dyDescent="0.25">
      <c r="A211">
        <v>2020</v>
      </c>
      <c r="B211" s="38" t="s">
        <v>35</v>
      </c>
      <c r="C211" s="39">
        <f t="shared" si="22"/>
        <v>10366</v>
      </c>
      <c r="D211" s="39">
        <v>10559</v>
      </c>
      <c r="E211" s="39">
        <f t="shared" si="20"/>
        <v>193</v>
      </c>
      <c r="F211" s="39">
        <v>146</v>
      </c>
      <c r="G211" s="69">
        <f t="shared" si="21"/>
        <v>28178</v>
      </c>
      <c r="H211" s="39">
        <f t="shared" ref="H211:H234" si="40">I210</f>
        <v>1253</v>
      </c>
      <c r="I211" s="39">
        <v>1330</v>
      </c>
      <c r="J211" s="39">
        <f t="shared" ref="J211:J221" si="41">I211-H211</f>
        <v>77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44352</v>
      </c>
      <c r="M211" s="69">
        <v>3943</v>
      </c>
      <c r="N211" s="69">
        <v>8501</v>
      </c>
      <c r="O211" s="41"/>
      <c r="P211" s="41"/>
      <c r="Q211" s="69"/>
      <c r="R211" s="69"/>
      <c r="S211" s="69">
        <v>82581</v>
      </c>
      <c r="T211" s="69"/>
      <c r="U211" s="69">
        <f t="shared" si="32"/>
        <v>167555</v>
      </c>
      <c r="V211" s="41">
        <f t="shared" ref="V211:V234" si="42">Y210</f>
        <v>0</v>
      </c>
      <c r="W211" s="41">
        <f t="shared" ref="W211:W234" si="43">U211+V211</f>
        <v>167555</v>
      </c>
      <c r="X211" s="69">
        <v>167555</v>
      </c>
      <c r="Y211" s="41">
        <f t="shared" ref="Y211:Y236" si="44">W211-X211</f>
        <v>0</v>
      </c>
    </row>
    <row r="212" spans="1:25" hidden="1" x14ac:dyDescent="0.25">
      <c r="B212" s="43" t="s">
        <v>36</v>
      </c>
      <c r="C212" s="44">
        <f t="shared" si="22"/>
        <v>10559</v>
      </c>
      <c r="D212" s="44">
        <v>10743</v>
      </c>
      <c r="E212" s="44">
        <f t="shared" si="20"/>
        <v>184</v>
      </c>
      <c r="F212" s="44">
        <v>146</v>
      </c>
      <c r="G212" s="70">
        <f t="shared" si="21"/>
        <v>26864</v>
      </c>
      <c r="H212" s="44">
        <f t="shared" si="40"/>
        <v>1330</v>
      </c>
      <c r="I212" s="44">
        <v>1398</v>
      </c>
      <c r="J212" s="44">
        <f t="shared" si="41"/>
        <v>68</v>
      </c>
      <c r="K212" s="44">
        <f t="shared" ref="K212:K220" si="45">IF(J212&lt;=120,576,IF(AND(J212&gt;=121,J212&lt;=150),761,IF(AND(J212&gt;=151,J212&lt;=200),1317,IF(J212&gt;=201,2430,))))</f>
        <v>576</v>
      </c>
      <c r="L212" s="70">
        <f t="shared" ref="L212:L220" si="46">IF(K212=576,K212*J212,IF(K212=761,120*576+(J212-120)*761,IF(K212=1317,120*576+30*761+(J212-150)*1317,IF(K212=2430,120*576+30*761+50*1317+(J212-200)*2430,))))</f>
        <v>39168</v>
      </c>
      <c r="M212" s="70">
        <v>3943</v>
      </c>
      <c r="N212" s="70">
        <v>8539</v>
      </c>
      <c r="O212" s="46"/>
      <c r="P212" s="46"/>
      <c r="Q212" s="70"/>
      <c r="R212" s="70"/>
      <c r="S212" s="70">
        <v>82581</v>
      </c>
      <c r="T212" s="70"/>
      <c r="U212" s="70">
        <f t="shared" si="32"/>
        <v>161095</v>
      </c>
      <c r="V212" s="46">
        <f t="shared" si="42"/>
        <v>0</v>
      </c>
      <c r="W212" s="46">
        <f t="shared" si="43"/>
        <v>161095</v>
      </c>
      <c r="X212" s="70">
        <v>161095</v>
      </c>
      <c r="Y212" s="46">
        <f t="shared" si="44"/>
        <v>0</v>
      </c>
    </row>
    <row r="213" spans="1:25" hidden="1" x14ac:dyDescent="0.25">
      <c r="B213" s="43" t="s">
        <v>37</v>
      </c>
      <c r="C213" s="44">
        <f t="shared" si="22"/>
        <v>10743</v>
      </c>
      <c r="D213" s="44">
        <v>10901</v>
      </c>
      <c r="E213" s="44">
        <f t="shared" si="20"/>
        <v>158</v>
      </c>
      <c r="F213" s="44">
        <v>146</v>
      </c>
      <c r="G213" s="70">
        <f t="shared" si="21"/>
        <v>23068</v>
      </c>
      <c r="H213" s="44">
        <f t="shared" si="40"/>
        <v>1398</v>
      </c>
      <c r="I213" s="44">
        <v>1464</v>
      </c>
      <c r="J213" s="44">
        <f t="shared" si="41"/>
        <v>66</v>
      </c>
      <c r="K213" s="44">
        <f t="shared" si="45"/>
        <v>576</v>
      </c>
      <c r="L213" s="70">
        <f t="shared" si="46"/>
        <v>38016</v>
      </c>
      <c r="M213" s="70">
        <v>3943</v>
      </c>
      <c r="N213" s="70">
        <v>8580</v>
      </c>
      <c r="O213" s="46"/>
      <c r="P213" s="46"/>
      <c r="Q213" s="70"/>
      <c r="R213" s="70"/>
      <c r="S213" s="70">
        <v>82581</v>
      </c>
      <c r="T213" s="70"/>
      <c r="U213" s="70">
        <f t="shared" si="32"/>
        <v>156188</v>
      </c>
      <c r="V213" s="46">
        <f t="shared" si="42"/>
        <v>0</v>
      </c>
      <c r="W213" s="46">
        <f t="shared" si="43"/>
        <v>156188</v>
      </c>
      <c r="X213" s="70">
        <v>156188</v>
      </c>
      <c r="Y213" s="46">
        <f t="shared" si="44"/>
        <v>0</v>
      </c>
    </row>
    <row r="214" spans="1:25" hidden="1" x14ac:dyDescent="0.25">
      <c r="B214" s="43" t="s">
        <v>38</v>
      </c>
      <c r="C214" s="44">
        <f t="shared" si="22"/>
        <v>10901</v>
      </c>
      <c r="D214" s="44">
        <v>11072</v>
      </c>
      <c r="E214" s="44">
        <f t="shared" si="20"/>
        <v>171</v>
      </c>
      <c r="F214" s="44">
        <v>146</v>
      </c>
      <c r="G214" s="70">
        <f t="shared" si="21"/>
        <v>24966</v>
      </c>
      <c r="H214" s="44">
        <f t="shared" si="40"/>
        <v>1464</v>
      </c>
      <c r="I214" s="44">
        <v>1542</v>
      </c>
      <c r="J214" s="44">
        <f t="shared" si="41"/>
        <v>78</v>
      </c>
      <c r="K214" s="44">
        <f t="shared" si="45"/>
        <v>576</v>
      </c>
      <c r="L214" s="70">
        <f t="shared" si="46"/>
        <v>44928</v>
      </c>
      <c r="M214" s="70">
        <v>3943</v>
      </c>
      <c r="N214" s="70">
        <v>8607</v>
      </c>
      <c r="O214" s="46"/>
      <c r="P214" s="46"/>
      <c r="Q214" s="70"/>
      <c r="R214" s="70"/>
      <c r="S214" s="70">
        <v>82581</v>
      </c>
      <c r="T214" s="70"/>
      <c r="U214" s="70">
        <f t="shared" si="32"/>
        <v>165025</v>
      </c>
      <c r="V214" s="46">
        <f t="shared" si="42"/>
        <v>0</v>
      </c>
      <c r="W214" s="46">
        <f t="shared" si="43"/>
        <v>165025</v>
      </c>
      <c r="X214" s="70">
        <v>165025</v>
      </c>
      <c r="Y214" s="46">
        <f t="shared" si="44"/>
        <v>0</v>
      </c>
    </row>
    <row r="215" spans="1:25" hidden="1" x14ac:dyDescent="0.25">
      <c r="B215" s="43" t="s">
        <v>39</v>
      </c>
      <c r="C215" s="44">
        <f t="shared" si="22"/>
        <v>11072</v>
      </c>
      <c r="D215" s="44">
        <v>11201</v>
      </c>
      <c r="E215" s="44">
        <f t="shared" si="20"/>
        <v>129</v>
      </c>
      <c r="F215" s="44">
        <v>146</v>
      </c>
      <c r="G215" s="70">
        <f t="shared" si="21"/>
        <v>18834</v>
      </c>
      <c r="H215" s="44">
        <f t="shared" si="40"/>
        <v>1542</v>
      </c>
      <c r="I215" s="44">
        <v>1594</v>
      </c>
      <c r="J215" s="44">
        <f t="shared" si="41"/>
        <v>52</v>
      </c>
      <c r="K215" s="44">
        <f t="shared" si="45"/>
        <v>576</v>
      </c>
      <c r="L215" s="70">
        <f t="shared" si="46"/>
        <v>29952</v>
      </c>
      <c r="M215" s="70">
        <v>3943</v>
      </c>
      <c r="N215" s="70">
        <v>8615</v>
      </c>
      <c r="O215" s="46"/>
      <c r="P215" s="46"/>
      <c r="Q215" s="70"/>
      <c r="R215" s="70"/>
      <c r="S215" s="70">
        <v>82581</v>
      </c>
      <c r="T215" s="70"/>
      <c r="U215" s="70">
        <f t="shared" si="32"/>
        <v>143925</v>
      </c>
      <c r="V215" s="46">
        <f t="shared" si="42"/>
        <v>0</v>
      </c>
      <c r="W215" s="46">
        <f t="shared" si="43"/>
        <v>143925</v>
      </c>
      <c r="X215" s="70">
        <v>143925</v>
      </c>
      <c r="Y215" s="46">
        <f t="shared" si="44"/>
        <v>0</v>
      </c>
    </row>
    <row r="216" spans="1:25" hidden="1" x14ac:dyDescent="0.25">
      <c r="B216" s="43" t="s">
        <v>40</v>
      </c>
      <c r="C216" s="44">
        <f t="shared" si="22"/>
        <v>11201</v>
      </c>
      <c r="D216" s="44">
        <v>11295</v>
      </c>
      <c r="E216" s="44">
        <f t="shared" si="20"/>
        <v>94</v>
      </c>
      <c r="F216" s="44">
        <v>146</v>
      </c>
      <c r="G216" s="70">
        <f t="shared" si="21"/>
        <v>13724</v>
      </c>
      <c r="H216" s="44">
        <f t="shared" si="40"/>
        <v>1594</v>
      </c>
      <c r="I216" s="44">
        <v>1621</v>
      </c>
      <c r="J216" s="44">
        <f t="shared" si="41"/>
        <v>27</v>
      </c>
      <c r="K216" s="44">
        <f t="shared" si="45"/>
        <v>576</v>
      </c>
      <c r="L216" s="70">
        <f t="shared" si="46"/>
        <v>15552</v>
      </c>
      <c r="M216" s="70">
        <v>3943</v>
      </c>
      <c r="N216" s="70">
        <v>8609</v>
      </c>
      <c r="O216" s="46"/>
      <c r="P216" s="46"/>
      <c r="Q216" s="70"/>
      <c r="R216" s="70"/>
      <c r="S216" s="70">
        <v>82581</v>
      </c>
      <c r="T216" s="70"/>
      <c r="U216" s="70">
        <f t="shared" si="32"/>
        <v>124409</v>
      </c>
      <c r="V216" s="46">
        <f t="shared" si="42"/>
        <v>0</v>
      </c>
      <c r="W216" s="46">
        <f t="shared" si="43"/>
        <v>124409</v>
      </c>
      <c r="X216" s="70">
        <v>124409</v>
      </c>
      <c r="Y216" s="46">
        <f t="shared" si="44"/>
        <v>0</v>
      </c>
    </row>
    <row r="217" spans="1:25" hidden="1" x14ac:dyDescent="0.25">
      <c r="B217" s="43" t="s">
        <v>41</v>
      </c>
      <c r="C217" s="44">
        <f t="shared" si="22"/>
        <v>11295</v>
      </c>
      <c r="D217" s="44">
        <v>11389</v>
      </c>
      <c r="E217" s="44">
        <f t="shared" si="20"/>
        <v>94</v>
      </c>
      <c r="F217" s="44">
        <v>146</v>
      </c>
      <c r="G217" s="70">
        <f t="shared" si="21"/>
        <v>13724</v>
      </c>
      <c r="H217" s="44">
        <f t="shared" si="40"/>
        <v>1621</v>
      </c>
      <c r="I217" s="44">
        <v>1621</v>
      </c>
      <c r="J217" s="44">
        <f t="shared" si="41"/>
        <v>0</v>
      </c>
      <c r="K217" s="44">
        <f t="shared" si="45"/>
        <v>576</v>
      </c>
      <c r="L217" s="70">
        <f t="shared" si="46"/>
        <v>0</v>
      </c>
      <c r="M217" s="70">
        <v>3943</v>
      </c>
      <c r="N217" s="70">
        <v>8600</v>
      </c>
      <c r="O217" s="46"/>
      <c r="P217" s="46"/>
      <c r="Q217" s="70"/>
      <c r="R217" s="70"/>
      <c r="S217" s="70">
        <v>82581</v>
      </c>
      <c r="T217" s="70"/>
      <c r="U217" s="70">
        <f t="shared" si="32"/>
        <v>108848</v>
      </c>
      <c r="V217" s="46">
        <f t="shared" si="42"/>
        <v>0</v>
      </c>
      <c r="W217" s="46">
        <f t="shared" si="43"/>
        <v>108848</v>
      </c>
      <c r="X217" s="70">
        <v>108848</v>
      </c>
      <c r="Y217" s="46">
        <f t="shared" si="44"/>
        <v>0</v>
      </c>
    </row>
    <row r="218" spans="1:25" hidden="1" x14ac:dyDescent="0.25">
      <c r="B218" s="43" t="s">
        <v>42</v>
      </c>
      <c r="C218" s="44">
        <f t="shared" si="22"/>
        <v>11389</v>
      </c>
      <c r="D218" s="44">
        <v>11530</v>
      </c>
      <c r="E218" s="44">
        <f t="shared" si="20"/>
        <v>141</v>
      </c>
      <c r="F218" s="44">
        <v>146</v>
      </c>
      <c r="G218" s="70">
        <f t="shared" si="21"/>
        <v>20586</v>
      </c>
      <c r="H218" s="44">
        <f t="shared" si="40"/>
        <v>1621</v>
      </c>
      <c r="I218" s="44">
        <v>1630</v>
      </c>
      <c r="J218" s="44">
        <f t="shared" si="41"/>
        <v>9</v>
      </c>
      <c r="K218" s="44">
        <f t="shared" si="45"/>
        <v>576</v>
      </c>
      <c r="L218" s="70">
        <f t="shared" si="46"/>
        <v>5184</v>
      </c>
      <c r="M218" s="70">
        <v>3943</v>
      </c>
      <c r="N218" s="70">
        <v>8604</v>
      </c>
      <c r="O218" s="46"/>
      <c r="P218" s="46"/>
      <c r="Q218" s="70"/>
      <c r="R218" s="70"/>
      <c r="S218" s="70">
        <v>82581</v>
      </c>
      <c r="T218" s="70"/>
      <c r="U218" s="70">
        <f t="shared" si="32"/>
        <v>120898</v>
      </c>
      <c r="V218" s="46">
        <f t="shared" si="42"/>
        <v>0</v>
      </c>
      <c r="W218" s="46">
        <f t="shared" si="43"/>
        <v>120898</v>
      </c>
      <c r="X218" s="70">
        <v>120898</v>
      </c>
      <c r="Y218" s="46">
        <f t="shared" si="44"/>
        <v>0</v>
      </c>
    </row>
    <row r="219" spans="1:25" hidden="1" x14ac:dyDescent="0.25">
      <c r="B219" s="43" t="s">
        <v>43</v>
      </c>
      <c r="C219" s="44">
        <f t="shared" si="22"/>
        <v>11530</v>
      </c>
      <c r="D219" s="44">
        <v>11649</v>
      </c>
      <c r="E219" s="44">
        <f t="shared" si="20"/>
        <v>119</v>
      </c>
      <c r="F219" s="44">
        <v>146</v>
      </c>
      <c r="G219" s="70">
        <f t="shared" si="21"/>
        <v>17374</v>
      </c>
      <c r="H219" s="44">
        <f t="shared" si="40"/>
        <v>1630</v>
      </c>
      <c r="I219" s="44">
        <v>1647</v>
      </c>
      <c r="J219" s="44">
        <f t="shared" si="41"/>
        <v>17</v>
      </c>
      <c r="K219" s="44">
        <f t="shared" si="45"/>
        <v>576</v>
      </c>
      <c r="L219" s="70">
        <f t="shared" si="46"/>
        <v>9792</v>
      </c>
      <c r="M219" s="70">
        <v>3943</v>
      </c>
      <c r="N219" s="70">
        <v>8612</v>
      </c>
      <c r="O219" s="46"/>
      <c r="P219" s="46"/>
      <c r="Q219" s="70"/>
      <c r="R219" s="70"/>
      <c r="S219" s="70">
        <v>82581</v>
      </c>
      <c r="T219" s="70"/>
      <c r="U219" s="70">
        <f t="shared" si="32"/>
        <v>122302</v>
      </c>
      <c r="V219" s="46">
        <f t="shared" si="42"/>
        <v>0</v>
      </c>
      <c r="W219" s="46">
        <f t="shared" si="43"/>
        <v>122302</v>
      </c>
      <c r="X219" s="70">
        <v>122302</v>
      </c>
      <c r="Y219" s="46">
        <f t="shared" si="44"/>
        <v>0</v>
      </c>
    </row>
    <row r="220" spans="1:25" hidden="1" x14ac:dyDescent="0.25">
      <c r="B220" s="43" t="s">
        <v>44</v>
      </c>
      <c r="C220" s="44">
        <f t="shared" si="22"/>
        <v>11649</v>
      </c>
      <c r="D220" s="44">
        <v>11754</v>
      </c>
      <c r="E220" s="44">
        <f t="shared" si="20"/>
        <v>105</v>
      </c>
      <c r="F220" s="44">
        <v>146</v>
      </c>
      <c r="G220" s="70">
        <f t="shared" si="21"/>
        <v>15330</v>
      </c>
      <c r="H220" s="44">
        <f t="shared" si="40"/>
        <v>1647</v>
      </c>
      <c r="I220" s="44">
        <v>1674</v>
      </c>
      <c r="J220" s="44">
        <f t="shared" si="41"/>
        <v>27</v>
      </c>
      <c r="K220" s="44">
        <f t="shared" si="45"/>
        <v>576</v>
      </c>
      <c r="L220" s="70">
        <f t="shared" si="46"/>
        <v>15552</v>
      </c>
      <c r="M220" s="70">
        <v>3943</v>
      </c>
      <c r="N220" s="70">
        <v>8652</v>
      </c>
      <c r="O220" s="46"/>
      <c r="P220" s="46"/>
      <c r="Q220" s="70"/>
      <c r="R220" s="70"/>
      <c r="S220" s="70">
        <v>82581</v>
      </c>
      <c r="T220" s="70"/>
      <c r="U220" s="70">
        <f t="shared" si="32"/>
        <v>126058</v>
      </c>
      <c r="V220" s="46">
        <f t="shared" si="42"/>
        <v>0</v>
      </c>
      <c r="W220" s="46">
        <f t="shared" si="43"/>
        <v>126058</v>
      </c>
      <c r="X220" s="70">
        <v>126058</v>
      </c>
      <c r="Y220" s="46">
        <f t="shared" si="44"/>
        <v>0</v>
      </c>
    </row>
    <row r="221" spans="1:25" ht="14.25" hidden="1" customHeight="1" x14ac:dyDescent="0.25">
      <c r="B221" s="43" t="s">
        <v>45</v>
      </c>
      <c r="C221" s="44">
        <f t="shared" si="22"/>
        <v>11754</v>
      </c>
      <c r="D221" s="44">
        <v>11895</v>
      </c>
      <c r="E221" s="44">
        <f t="shared" si="20"/>
        <v>141</v>
      </c>
      <c r="F221" s="44">
        <v>146</v>
      </c>
      <c r="G221" s="70">
        <f t="shared" si="21"/>
        <v>20586</v>
      </c>
      <c r="H221" s="44">
        <f t="shared" si="40"/>
        <v>1674</v>
      </c>
      <c r="I221" s="44">
        <v>1713</v>
      </c>
      <c r="J221" s="44">
        <f t="shared" si="41"/>
        <v>39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22464</v>
      </c>
      <c r="M221" s="70">
        <v>3943</v>
      </c>
      <c r="N221" s="70">
        <v>8709</v>
      </c>
      <c r="O221" s="46"/>
      <c r="P221" s="46"/>
      <c r="Q221" s="70"/>
      <c r="R221" s="70"/>
      <c r="S221" s="70">
        <v>82581</v>
      </c>
      <c r="T221" s="70"/>
      <c r="U221" s="70">
        <f t="shared" si="32"/>
        <v>138283</v>
      </c>
      <c r="V221" s="46">
        <f t="shared" si="42"/>
        <v>0</v>
      </c>
      <c r="W221" s="46">
        <f t="shared" si="43"/>
        <v>138283</v>
      </c>
      <c r="X221" s="70">
        <v>138283</v>
      </c>
      <c r="Y221" s="46">
        <f t="shared" si="44"/>
        <v>0</v>
      </c>
    </row>
    <row r="222" spans="1:25" ht="15.75" hidden="1" thickBot="1" x14ac:dyDescent="0.3">
      <c r="B222" s="83" t="s">
        <v>46</v>
      </c>
      <c r="C222" s="84">
        <f t="shared" si="22"/>
        <v>11895</v>
      </c>
      <c r="D222" s="84">
        <v>12046</v>
      </c>
      <c r="E222" s="84">
        <f t="shared" si="20"/>
        <v>151</v>
      </c>
      <c r="F222" s="84">
        <v>146</v>
      </c>
      <c r="G222" s="35">
        <f t="shared" si="21"/>
        <v>22046</v>
      </c>
      <c r="H222" s="84">
        <f t="shared" si="40"/>
        <v>1713</v>
      </c>
      <c r="I222" s="84">
        <v>1776</v>
      </c>
      <c r="J222" s="84">
        <f t="shared" ref="J222:J234" si="47">I222-H222</f>
        <v>63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36288</v>
      </c>
      <c r="M222" s="35">
        <v>3943</v>
      </c>
      <c r="N222" s="35">
        <v>8721</v>
      </c>
      <c r="O222" s="36"/>
      <c r="P222" s="36"/>
      <c r="Q222" s="35"/>
      <c r="R222" s="35"/>
      <c r="S222" s="35">
        <v>82581</v>
      </c>
      <c r="T222" s="35"/>
      <c r="U222" s="35">
        <f t="shared" si="32"/>
        <v>153579</v>
      </c>
      <c r="V222" s="36">
        <f t="shared" si="42"/>
        <v>0</v>
      </c>
      <c r="W222" s="36">
        <f t="shared" si="43"/>
        <v>153579</v>
      </c>
      <c r="X222" s="35">
        <v>153579</v>
      </c>
      <c r="Y222" s="36">
        <f t="shared" si="44"/>
        <v>0</v>
      </c>
    </row>
    <row r="223" spans="1:25" hidden="1" x14ac:dyDescent="0.25">
      <c r="A223">
        <v>2021</v>
      </c>
      <c r="B223" s="43" t="s">
        <v>35</v>
      </c>
      <c r="C223" s="44">
        <f t="shared" si="22"/>
        <v>12046</v>
      </c>
      <c r="D223" s="44">
        <v>12196</v>
      </c>
      <c r="E223" s="44">
        <f t="shared" si="20"/>
        <v>150</v>
      </c>
      <c r="F223" s="44">
        <v>146</v>
      </c>
      <c r="G223" s="70">
        <f t="shared" ref="G223:G234" si="48">E223*F223</f>
        <v>21900</v>
      </c>
      <c r="H223" s="44">
        <f t="shared" si="40"/>
        <v>1776</v>
      </c>
      <c r="I223" s="44">
        <v>1828</v>
      </c>
      <c r="J223" s="44">
        <f t="shared" si="47"/>
        <v>52</v>
      </c>
      <c r="K223" s="44">
        <f t="shared" ref="K223:K234" si="49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30836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50">G223+L223+M223+N223+Q223+R223+S223+T223</f>
        <v>150592</v>
      </c>
      <c r="V223" s="46">
        <f t="shared" si="42"/>
        <v>0</v>
      </c>
      <c r="W223" s="41">
        <f t="shared" si="43"/>
        <v>150592</v>
      </c>
      <c r="X223" s="69">
        <v>150592</v>
      </c>
      <c r="Y223" s="41">
        <f t="shared" si="44"/>
        <v>0</v>
      </c>
    </row>
    <row r="224" spans="1:25" hidden="1" x14ac:dyDescent="0.25">
      <c r="B224" s="43" t="s">
        <v>36</v>
      </c>
      <c r="C224" s="44">
        <f t="shared" si="22"/>
        <v>12196</v>
      </c>
      <c r="D224" s="44">
        <v>12341</v>
      </c>
      <c r="E224" s="44">
        <f t="shared" si="20"/>
        <v>145</v>
      </c>
      <c r="F224" s="44">
        <v>146</v>
      </c>
      <c r="G224" s="70">
        <f t="shared" si="48"/>
        <v>21170</v>
      </c>
      <c r="H224" s="44">
        <f t="shared" si="40"/>
        <v>1828</v>
      </c>
      <c r="I224" s="44">
        <v>1899</v>
      </c>
      <c r="J224" s="44">
        <f t="shared" si="47"/>
        <v>71</v>
      </c>
      <c r="K224" s="44">
        <f t="shared" si="49"/>
        <v>593</v>
      </c>
      <c r="L224" s="46">
        <f t="shared" ref="L224:L234" si="51">IF(K224=593,K224*J224,IF(K224=784,80*593+(J224-80)*784,IF(K224=1357,80*593+20*784+(J224-100)*1357,IF(K224=2501,80*593+20*784+100*1357+(J224-200)*2501,))))</f>
        <v>42103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50"/>
        <v>161178</v>
      </c>
      <c r="V224" s="46">
        <f t="shared" si="42"/>
        <v>0</v>
      </c>
      <c r="W224" s="46">
        <f t="shared" si="43"/>
        <v>161178</v>
      </c>
      <c r="X224" s="70">
        <v>161178</v>
      </c>
      <c r="Y224" s="46">
        <f t="shared" si="44"/>
        <v>0</v>
      </c>
    </row>
    <row r="225" spans="1:25" hidden="1" x14ac:dyDescent="0.25">
      <c r="B225" s="43" t="s">
        <v>37</v>
      </c>
      <c r="C225" s="44">
        <f t="shared" si="22"/>
        <v>12341</v>
      </c>
      <c r="D225" s="44">
        <v>12460</v>
      </c>
      <c r="E225" s="44">
        <f t="shared" si="20"/>
        <v>119</v>
      </c>
      <c r="F225" s="44">
        <v>146</v>
      </c>
      <c r="G225" s="70">
        <f t="shared" si="48"/>
        <v>17374</v>
      </c>
      <c r="H225" s="44">
        <f t="shared" si="40"/>
        <v>1899</v>
      </c>
      <c r="I225" s="44">
        <v>1972</v>
      </c>
      <c r="J225" s="44">
        <f t="shared" si="47"/>
        <v>73</v>
      </c>
      <c r="K225" s="44">
        <f t="shared" si="49"/>
        <v>593</v>
      </c>
      <c r="L225" s="46">
        <f t="shared" si="51"/>
        <v>43289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50"/>
        <v>158600</v>
      </c>
      <c r="V225" s="46">
        <f t="shared" si="42"/>
        <v>0</v>
      </c>
      <c r="W225" s="46">
        <f t="shared" si="43"/>
        <v>158600</v>
      </c>
      <c r="X225" s="70">
        <v>158600</v>
      </c>
      <c r="Y225" s="46">
        <f t="shared" si="44"/>
        <v>0</v>
      </c>
    </row>
    <row r="226" spans="1:25" hidden="1" x14ac:dyDescent="0.25">
      <c r="B226" s="43" t="s">
        <v>38</v>
      </c>
      <c r="C226" s="44">
        <f t="shared" si="22"/>
        <v>12460</v>
      </c>
      <c r="D226" s="44">
        <v>12609</v>
      </c>
      <c r="E226" s="44">
        <f t="shared" si="20"/>
        <v>149</v>
      </c>
      <c r="F226" s="44">
        <v>146</v>
      </c>
      <c r="G226" s="70">
        <f t="shared" si="48"/>
        <v>21754</v>
      </c>
      <c r="H226" s="44">
        <f t="shared" si="40"/>
        <v>1972</v>
      </c>
      <c r="I226" s="44">
        <v>2034</v>
      </c>
      <c r="J226" s="44">
        <f t="shared" si="47"/>
        <v>62</v>
      </c>
      <c r="K226" s="44">
        <f t="shared" si="49"/>
        <v>593</v>
      </c>
      <c r="L226" s="46">
        <f t="shared" si="51"/>
        <v>36766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50"/>
        <v>156487</v>
      </c>
      <c r="V226" s="46">
        <f t="shared" si="42"/>
        <v>0</v>
      </c>
      <c r="W226" s="46">
        <f t="shared" si="43"/>
        <v>156487</v>
      </c>
      <c r="X226" s="70">
        <v>156487</v>
      </c>
      <c r="Y226" s="46">
        <f t="shared" si="44"/>
        <v>0</v>
      </c>
    </row>
    <row r="227" spans="1:25" hidden="1" x14ac:dyDescent="0.25">
      <c r="B227" s="43" t="s">
        <v>39</v>
      </c>
      <c r="C227" s="44">
        <f t="shared" si="22"/>
        <v>12609</v>
      </c>
      <c r="D227" s="44">
        <v>12733</v>
      </c>
      <c r="E227" s="44">
        <f t="shared" si="20"/>
        <v>124</v>
      </c>
      <c r="F227" s="44">
        <v>146</v>
      </c>
      <c r="G227" s="70">
        <f t="shared" si="48"/>
        <v>18104</v>
      </c>
      <c r="H227" s="44">
        <f t="shared" si="40"/>
        <v>2034</v>
      </c>
      <c r="I227" s="44">
        <v>2086</v>
      </c>
      <c r="J227" s="44">
        <f t="shared" si="47"/>
        <v>52</v>
      </c>
      <c r="K227" s="44">
        <f t="shared" si="49"/>
        <v>593</v>
      </c>
      <c r="L227" s="46">
        <f t="shared" si="51"/>
        <v>30836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50"/>
        <v>146943</v>
      </c>
      <c r="V227" s="46">
        <f t="shared" si="42"/>
        <v>0</v>
      </c>
      <c r="W227" s="46">
        <f t="shared" si="43"/>
        <v>146943</v>
      </c>
      <c r="X227" s="70">
        <v>146943</v>
      </c>
      <c r="Y227" s="46">
        <f t="shared" si="44"/>
        <v>0</v>
      </c>
    </row>
    <row r="228" spans="1:25" hidden="1" x14ac:dyDescent="0.25">
      <c r="B228" s="43" t="s">
        <v>40</v>
      </c>
      <c r="C228" s="44">
        <f t="shared" si="22"/>
        <v>12733</v>
      </c>
      <c r="D228" s="44">
        <v>12822</v>
      </c>
      <c r="E228" s="44">
        <f t="shared" si="20"/>
        <v>89</v>
      </c>
      <c r="F228" s="44">
        <v>146</v>
      </c>
      <c r="G228" s="70">
        <f t="shared" si="48"/>
        <v>12994</v>
      </c>
      <c r="H228" s="44">
        <f t="shared" si="40"/>
        <v>2086</v>
      </c>
      <c r="I228" s="44">
        <v>2130</v>
      </c>
      <c r="J228" s="44">
        <f t="shared" si="47"/>
        <v>44</v>
      </c>
      <c r="K228" s="44">
        <f t="shared" si="49"/>
        <v>593</v>
      </c>
      <c r="L228" s="46">
        <f t="shared" si="51"/>
        <v>26092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50"/>
        <v>137118</v>
      </c>
      <c r="V228" s="46">
        <f t="shared" si="42"/>
        <v>0</v>
      </c>
      <c r="W228" s="46">
        <f t="shared" si="43"/>
        <v>137118</v>
      </c>
      <c r="X228" s="70">
        <v>137118</v>
      </c>
      <c r="Y228" s="46">
        <f t="shared" si="44"/>
        <v>0</v>
      </c>
    </row>
    <row r="229" spans="1:25" hidden="1" x14ac:dyDescent="0.25">
      <c r="B229" s="43" t="s">
        <v>41</v>
      </c>
      <c r="C229" s="44">
        <f t="shared" si="22"/>
        <v>12822</v>
      </c>
      <c r="D229" s="44">
        <v>12958</v>
      </c>
      <c r="E229" s="44">
        <f t="shared" si="20"/>
        <v>136</v>
      </c>
      <c r="F229" s="44">
        <v>146</v>
      </c>
      <c r="G229" s="70">
        <f t="shared" si="48"/>
        <v>19856</v>
      </c>
      <c r="H229" s="44">
        <f t="shared" si="40"/>
        <v>2130</v>
      </c>
      <c r="I229" s="44">
        <v>2139</v>
      </c>
      <c r="J229" s="44">
        <f t="shared" si="47"/>
        <v>9</v>
      </c>
      <c r="K229" s="44">
        <f t="shared" si="49"/>
        <v>593</v>
      </c>
      <c r="L229" s="46">
        <f t="shared" si="51"/>
        <v>5337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50"/>
        <v>123239</v>
      </c>
      <c r="V229" s="46">
        <f t="shared" si="42"/>
        <v>0</v>
      </c>
      <c r="W229" s="46">
        <f t="shared" si="43"/>
        <v>123239</v>
      </c>
      <c r="X229" s="70">
        <v>123239</v>
      </c>
      <c r="Y229" s="46">
        <f t="shared" si="44"/>
        <v>0</v>
      </c>
    </row>
    <row r="230" spans="1:25" hidden="1" x14ac:dyDescent="0.25">
      <c r="B230" s="43" t="s">
        <v>42</v>
      </c>
      <c r="C230" s="44">
        <f t="shared" si="22"/>
        <v>12958</v>
      </c>
      <c r="D230" s="44">
        <v>13049</v>
      </c>
      <c r="E230" s="44">
        <f t="shared" si="20"/>
        <v>91</v>
      </c>
      <c r="F230" s="44">
        <v>146</v>
      </c>
      <c r="G230" s="70">
        <f t="shared" si="48"/>
        <v>13286</v>
      </c>
      <c r="H230" s="44">
        <f t="shared" si="40"/>
        <v>2139</v>
      </c>
      <c r="I230" s="44">
        <v>2154</v>
      </c>
      <c r="J230" s="44">
        <f t="shared" si="47"/>
        <v>15</v>
      </c>
      <c r="K230" s="44">
        <f t="shared" si="49"/>
        <v>593</v>
      </c>
      <c r="L230" s="46">
        <f t="shared" si="51"/>
        <v>8895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50"/>
        <v>120281</v>
      </c>
      <c r="V230" s="46">
        <f t="shared" si="42"/>
        <v>0</v>
      </c>
      <c r="W230" s="46">
        <f t="shared" si="43"/>
        <v>120281</v>
      </c>
      <c r="X230" s="70">
        <v>120281</v>
      </c>
      <c r="Y230" s="46">
        <f t="shared" si="44"/>
        <v>0</v>
      </c>
    </row>
    <row r="231" spans="1:25" hidden="1" x14ac:dyDescent="0.25">
      <c r="B231" s="43" t="s">
        <v>43</v>
      </c>
      <c r="C231" s="44">
        <f t="shared" si="22"/>
        <v>13049</v>
      </c>
      <c r="D231" s="44">
        <v>13172</v>
      </c>
      <c r="E231" s="44">
        <f t="shared" si="20"/>
        <v>123</v>
      </c>
      <c r="F231" s="44">
        <v>146</v>
      </c>
      <c r="G231" s="70">
        <f t="shared" si="48"/>
        <v>17958</v>
      </c>
      <c r="H231" s="44">
        <f t="shared" si="40"/>
        <v>2154</v>
      </c>
      <c r="I231" s="44">
        <v>2164</v>
      </c>
      <c r="J231" s="44">
        <f t="shared" si="47"/>
        <v>10</v>
      </c>
      <c r="K231" s="44">
        <f t="shared" si="49"/>
        <v>593</v>
      </c>
      <c r="L231" s="46">
        <f t="shared" si="51"/>
        <v>5930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50"/>
        <v>122274</v>
      </c>
      <c r="V231" s="46">
        <f t="shared" si="42"/>
        <v>0</v>
      </c>
      <c r="W231" s="46">
        <f t="shared" si="43"/>
        <v>122274</v>
      </c>
      <c r="X231" s="70">
        <v>122274</v>
      </c>
      <c r="Y231" s="46">
        <f t="shared" si="44"/>
        <v>0</v>
      </c>
    </row>
    <row r="232" spans="1:25" hidden="1" x14ac:dyDescent="0.25">
      <c r="B232" s="43" t="s">
        <v>44</v>
      </c>
      <c r="C232" s="44">
        <f t="shared" si="22"/>
        <v>13172</v>
      </c>
      <c r="D232" s="44">
        <v>13293</v>
      </c>
      <c r="E232" s="44">
        <f t="shared" si="20"/>
        <v>121</v>
      </c>
      <c r="F232" s="44">
        <v>146</v>
      </c>
      <c r="G232" s="70">
        <f t="shared" si="48"/>
        <v>17666</v>
      </c>
      <c r="H232" s="44">
        <f t="shared" si="40"/>
        <v>2164</v>
      </c>
      <c r="I232" s="44">
        <v>2191</v>
      </c>
      <c r="J232" s="44">
        <f t="shared" si="47"/>
        <v>27</v>
      </c>
      <c r="K232" s="44">
        <f t="shared" si="49"/>
        <v>593</v>
      </c>
      <c r="L232" s="46">
        <f t="shared" si="51"/>
        <v>16011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50"/>
        <v>131910</v>
      </c>
      <c r="V232" s="46">
        <f t="shared" si="42"/>
        <v>0</v>
      </c>
      <c r="W232" s="46">
        <f t="shared" si="43"/>
        <v>131910</v>
      </c>
      <c r="X232" s="70">
        <v>131910</v>
      </c>
      <c r="Y232" s="46">
        <f t="shared" si="44"/>
        <v>0</v>
      </c>
    </row>
    <row r="233" spans="1:25" hidden="1" x14ac:dyDescent="0.25">
      <c r="B233" s="43" t="s">
        <v>45</v>
      </c>
      <c r="C233" s="44">
        <f t="shared" si="22"/>
        <v>13293</v>
      </c>
      <c r="D233" s="44">
        <v>13389</v>
      </c>
      <c r="E233" s="44">
        <f t="shared" si="20"/>
        <v>96</v>
      </c>
      <c r="F233" s="44">
        <v>146</v>
      </c>
      <c r="G233" s="70">
        <f t="shared" si="48"/>
        <v>14016</v>
      </c>
      <c r="H233" s="44">
        <f t="shared" si="40"/>
        <v>2191</v>
      </c>
      <c r="I233" s="44">
        <v>2241</v>
      </c>
      <c r="J233" s="44">
        <f t="shared" si="47"/>
        <v>50</v>
      </c>
      <c r="K233" s="44">
        <f t="shared" si="49"/>
        <v>593</v>
      </c>
      <c r="L233" s="46">
        <f t="shared" si="51"/>
        <v>29650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50"/>
        <v>142014</v>
      </c>
      <c r="V233" s="46">
        <f t="shared" si="42"/>
        <v>0</v>
      </c>
      <c r="W233" s="46">
        <f t="shared" si="43"/>
        <v>142014</v>
      </c>
      <c r="X233" s="70">
        <v>142014</v>
      </c>
      <c r="Y233" s="46">
        <f t="shared" si="44"/>
        <v>0</v>
      </c>
    </row>
    <row r="234" spans="1:25" ht="15.75" hidden="1" thickBot="1" x14ac:dyDescent="0.3">
      <c r="B234" s="83" t="s">
        <v>46</v>
      </c>
      <c r="C234" s="84">
        <f t="shared" si="22"/>
        <v>13389</v>
      </c>
      <c r="D234" s="84">
        <v>13522</v>
      </c>
      <c r="E234" s="84">
        <f t="shared" si="20"/>
        <v>133</v>
      </c>
      <c r="F234" s="84">
        <v>146</v>
      </c>
      <c r="G234" s="35">
        <f t="shared" si="48"/>
        <v>19418</v>
      </c>
      <c r="H234" s="84">
        <f t="shared" si="40"/>
        <v>2241</v>
      </c>
      <c r="I234" s="84">
        <v>2312</v>
      </c>
      <c r="J234" s="84">
        <f t="shared" si="47"/>
        <v>71</v>
      </c>
      <c r="K234" s="84">
        <f t="shared" si="49"/>
        <v>593</v>
      </c>
      <c r="L234" s="36">
        <f t="shared" si="51"/>
        <v>42103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50"/>
        <v>159938</v>
      </c>
      <c r="V234" s="36">
        <f t="shared" si="42"/>
        <v>0</v>
      </c>
      <c r="W234" s="36">
        <f t="shared" si="43"/>
        <v>159938</v>
      </c>
      <c r="X234" s="35">
        <v>159938</v>
      </c>
      <c r="Y234" s="36">
        <f t="shared" si="44"/>
        <v>0</v>
      </c>
    </row>
    <row r="235" spans="1:25" hidden="1" x14ac:dyDescent="0.25">
      <c r="A235">
        <v>2022</v>
      </c>
      <c r="B235" s="43" t="s">
        <v>35</v>
      </c>
      <c r="C235" s="44">
        <f t="shared" ref="C235:C246" si="52">D234</f>
        <v>13522</v>
      </c>
      <c r="D235" s="44">
        <v>13629</v>
      </c>
      <c r="E235" s="44">
        <f t="shared" ref="E235:E246" si="53">D235-C235</f>
        <v>107</v>
      </c>
      <c r="F235" s="44">
        <v>146</v>
      </c>
      <c r="G235" s="70">
        <f t="shared" ref="G235:G246" si="54">E235*F235</f>
        <v>15622</v>
      </c>
      <c r="H235" s="44">
        <f t="shared" ref="H235:H246" si="55">I234</f>
        <v>2312</v>
      </c>
      <c r="I235" s="44">
        <v>2377</v>
      </c>
      <c r="J235" s="44">
        <f>I235-H235</f>
        <v>65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41340</v>
      </c>
      <c r="M235" s="70">
        <v>4353</v>
      </c>
      <c r="N235" s="70">
        <v>9364</v>
      </c>
      <c r="O235" s="70"/>
      <c r="P235" s="70"/>
      <c r="Q235" s="70">
        <v>27370</v>
      </c>
      <c r="R235" s="70"/>
      <c r="S235" s="70">
        <v>91182</v>
      </c>
      <c r="T235" s="70"/>
      <c r="U235" s="70">
        <f t="shared" si="50"/>
        <v>189231</v>
      </c>
      <c r="V235" s="46"/>
      <c r="W235" s="46">
        <f t="shared" ref="W235:W246" si="56">U235+V235</f>
        <v>189231</v>
      </c>
      <c r="X235" s="70">
        <v>189231</v>
      </c>
      <c r="Y235" s="46">
        <f t="shared" si="44"/>
        <v>0</v>
      </c>
    </row>
    <row r="236" spans="1:25" hidden="1" x14ac:dyDescent="0.25">
      <c r="B236" s="43" t="s">
        <v>36</v>
      </c>
      <c r="C236" s="44">
        <f t="shared" si="52"/>
        <v>13629</v>
      </c>
      <c r="D236" s="44">
        <v>13741</v>
      </c>
      <c r="E236" s="44">
        <f t="shared" si="53"/>
        <v>112</v>
      </c>
      <c r="F236" s="44">
        <v>146</v>
      </c>
      <c r="G236" s="70">
        <f t="shared" si="54"/>
        <v>16352</v>
      </c>
      <c r="H236" s="44">
        <f t="shared" si="55"/>
        <v>2377</v>
      </c>
      <c r="I236" s="44">
        <v>2455</v>
      </c>
      <c r="J236" s="44">
        <f t="shared" ref="J236:J246" si="57">I236-H236</f>
        <v>78</v>
      </c>
      <c r="K236" s="44">
        <f t="shared" ref="K236:K243" si="58">IF(J236&lt;=80,636,IF(AND(J236&gt;=81,J236&lt;=100),840,IF(AND(J236&gt;=101,J236&lt;=200),1455,IF(J236&gt;=201,2681,))))</f>
        <v>636</v>
      </c>
      <c r="L236" s="46">
        <f t="shared" ref="L236:L242" si="59">IF(K236=636,K236*J236,IF(K236=840,80*636+(J236-80)*840,IF(K236=1455,80*636+20*840+(J236-100)*1455,IF(K236=2501,80*636+20*840+100*1455+(J236-200)*2681,))))</f>
        <v>49608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50"/>
        <v>188620</v>
      </c>
      <c r="V236" s="46">
        <f t="shared" ref="V236:V246" si="60">Y235</f>
        <v>0</v>
      </c>
      <c r="W236" s="46">
        <f t="shared" si="56"/>
        <v>188620</v>
      </c>
      <c r="X236" s="70">
        <v>188620</v>
      </c>
      <c r="Y236" s="46">
        <f t="shared" si="44"/>
        <v>0</v>
      </c>
    </row>
    <row r="237" spans="1:25" hidden="1" x14ac:dyDescent="0.25">
      <c r="B237" s="43" t="s">
        <v>37</v>
      </c>
      <c r="C237" s="44">
        <f t="shared" si="52"/>
        <v>13741</v>
      </c>
      <c r="D237" s="44">
        <v>13861</v>
      </c>
      <c r="E237" s="44">
        <f t="shared" si="53"/>
        <v>120</v>
      </c>
      <c r="F237" s="44">
        <v>146</v>
      </c>
      <c r="G237" s="70">
        <f t="shared" si="54"/>
        <v>17520</v>
      </c>
      <c r="H237" s="44">
        <f t="shared" si="55"/>
        <v>2455</v>
      </c>
      <c r="I237" s="44">
        <v>2524</v>
      </c>
      <c r="J237" s="44">
        <f t="shared" si="57"/>
        <v>69</v>
      </c>
      <c r="K237" s="44">
        <f t="shared" si="58"/>
        <v>636</v>
      </c>
      <c r="L237" s="46">
        <f t="shared" si="59"/>
        <v>43884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50"/>
        <v>166457</v>
      </c>
      <c r="V237" s="46">
        <f t="shared" si="60"/>
        <v>0</v>
      </c>
      <c r="W237" s="46">
        <f t="shared" si="56"/>
        <v>166457</v>
      </c>
      <c r="X237" s="70">
        <v>166457</v>
      </c>
      <c r="Y237" s="46">
        <f t="shared" ref="Y237:Y246" si="61">W237-X237</f>
        <v>0</v>
      </c>
    </row>
    <row r="238" spans="1:25" hidden="1" x14ac:dyDescent="0.25">
      <c r="B238" s="43" t="s">
        <v>38</v>
      </c>
      <c r="C238" s="44">
        <f t="shared" si="52"/>
        <v>13861</v>
      </c>
      <c r="D238" s="44">
        <v>13976</v>
      </c>
      <c r="E238" s="44">
        <f t="shared" si="53"/>
        <v>115</v>
      </c>
      <c r="F238" s="44">
        <v>146</v>
      </c>
      <c r="G238" s="70">
        <f t="shared" si="54"/>
        <v>16790</v>
      </c>
      <c r="H238" s="44">
        <f t="shared" si="55"/>
        <v>2524</v>
      </c>
      <c r="I238" s="44">
        <v>2583</v>
      </c>
      <c r="J238" s="44">
        <f t="shared" si="57"/>
        <v>59</v>
      </c>
      <c r="K238" s="44">
        <f t="shared" si="58"/>
        <v>636</v>
      </c>
      <c r="L238" s="46">
        <f t="shared" si="59"/>
        <v>37524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50"/>
        <v>159502</v>
      </c>
      <c r="V238" s="46">
        <f t="shared" si="60"/>
        <v>0</v>
      </c>
      <c r="W238" s="46">
        <f t="shared" si="56"/>
        <v>159502</v>
      </c>
      <c r="X238" s="70">
        <v>159502</v>
      </c>
      <c r="Y238" s="46">
        <f t="shared" si="61"/>
        <v>0</v>
      </c>
    </row>
    <row r="239" spans="1:25" hidden="1" x14ac:dyDescent="0.25">
      <c r="B239" s="43" t="s">
        <v>39</v>
      </c>
      <c r="C239" s="44">
        <f t="shared" si="52"/>
        <v>13976</v>
      </c>
      <c r="D239" s="44">
        <v>14069</v>
      </c>
      <c r="E239" s="44">
        <f t="shared" si="53"/>
        <v>93</v>
      </c>
      <c r="F239" s="44">
        <v>146</v>
      </c>
      <c r="G239" s="70">
        <f t="shared" si="54"/>
        <v>13578</v>
      </c>
      <c r="H239" s="44">
        <f t="shared" si="55"/>
        <v>2583</v>
      </c>
      <c r="I239" s="44">
        <v>2620</v>
      </c>
      <c r="J239" s="44">
        <f t="shared" si="57"/>
        <v>37</v>
      </c>
      <c r="K239" s="44">
        <f t="shared" si="58"/>
        <v>636</v>
      </c>
      <c r="L239" s="46">
        <f t="shared" si="59"/>
        <v>23532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50"/>
        <v>142449</v>
      </c>
      <c r="V239" s="46">
        <f t="shared" si="60"/>
        <v>0</v>
      </c>
      <c r="W239" s="46">
        <f t="shared" si="56"/>
        <v>142449</v>
      </c>
      <c r="X239" s="70">
        <v>142449</v>
      </c>
      <c r="Y239" s="46">
        <f t="shared" si="61"/>
        <v>0</v>
      </c>
    </row>
    <row r="240" spans="1:25" hidden="1" x14ac:dyDescent="0.25">
      <c r="B240" s="43" t="s">
        <v>40</v>
      </c>
      <c r="C240" s="44">
        <f t="shared" si="52"/>
        <v>14069</v>
      </c>
      <c r="D240" s="44">
        <v>14160</v>
      </c>
      <c r="E240" s="44">
        <f t="shared" si="53"/>
        <v>91</v>
      </c>
      <c r="F240" s="44">
        <v>146</v>
      </c>
      <c r="G240" s="70">
        <f t="shared" si="54"/>
        <v>13286</v>
      </c>
      <c r="H240" s="44">
        <f t="shared" si="55"/>
        <v>2620</v>
      </c>
      <c r="I240" s="44">
        <v>2630</v>
      </c>
      <c r="J240" s="44">
        <f t="shared" si="57"/>
        <v>10</v>
      </c>
      <c r="K240" s="44">
        <f t="shared" si="58"/>
        <v>636</v>
      </c>
      <c r="L240" s="46">
        <f t="shared" si="59"/>
        <v>6360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50"/>
        <v>125107</v>
      </c>
      <c r="V240" s="46">
        <f t="shared" si="60"/>
        <v>0</v>
      </c>
      <c r="W240" s="46">
        <f t="shared" si="56"/>
        <v>125107</v>
      </c>
      <c r="X240" s="70">
        <v>125107</v>
      </c>
      <c r="Y240" s="46">
        <f t="shared" si="61"/>
        <v>0</v>
      </c>
    </row>
    <row r="241" spans="1:25" hidden="1" x14ac:dyDescent="0.25">
      <c r="B241" s="43" t="s">
        <v>41</v>
      </c>
      <c r="C241" s="44">
        <f t="shared" si="52"/>
        <v>14160</v>
      </c>
      <c r="D241" s="44">
        <v>14254</v>
      </c>
      <c r="E241" s="44">
        <f t="shared" si="53"/>
        <v>94</v>
      </c>
      <c r="F241" s="44">
        <v>146</v>
      </c>
      <c r="G241" s="70">
        <f t="shared" si="54"/>
        <v>13724</v>
      </c>
      <c r="H241" s="44">
        <f t="shared" si="55"/>
        <v>2630</v>
      </c>
      <c r="I241" s="44">
        <v>2635</v>
      </c>
      <c r="J241" s="44">
        <f t="shared" si="57"/>
        <v>5</v>
      </c>
      <c r="K241" s="44">
        <f t="shared" si="58"/>
        <v>636</v>
      </c>
      <c r="L241" s="46">
        <f t="shared" si="59"/>
        <v>3180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50"/>
        <v>122464</v>
      </c>
      <c r="V241" s="46">
        <f t="shared" si="60"/>
        <v>0</v>
      </c>
      <c r="W241" s="46">
        <f t="shared" si="56"/>
        <v>122464</v>
      </c>
      <c r="X241" s="70">
        <v>122464</v>
      </c>
      <c r="Y241" s="46">
        <f t="shared" si="61"/>
        <v>0</v>
      </c>
    </row>
    <row r="242" spans="1:25" hidden="1" x14ac:dyDescent="0.25">
      <c r="B242" s="43" t="s">
        <v>42</v>
      </c>
      <c r="C242" s="44">
        <f t="shared" si="52"/>
        <v>14254</v>
      </c>
      <c r="D242" s="44">
        <v>14331</v>
      </c>
      <c r="E242" s="44">
        <f t="shared" si="53"/>
        <v>77</v>
      </c>
      <c r="F242" s="44">
        <v>146</v>
      </c>
      <c r="G242" s="70">
        <f t="shared" si="54"/>
        <v>11242</v>
      </c>
      <c r="H242" s="44">
        <f t="shared" si="55"/>
        <v>2635</v>
      </c>
      <c r="I242" s="44">
        <v>2637</v>
      </c>
      <c r="J242" s="44">
        <f t="shared" si="57"/>
        <v>2</v>
      </c>
      <c r="K242" s="44">
        <f t="shared" si="58"/>
        <v>636</v>
      </c>
      <c r="L242" s="46">
        <f t="shared" si="59"/>
        <v>1272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50"/>
        <v>118200</v>
      </c>
      <c r="V242" s="46">
        <f t="shared" si="60"/>
        <v>0</v>
      </c>
      <c r="W242" s="46">
        <f t="shared" si="56"/>
        <v>118200</v>
      </c>
      <c r="X242" s="70">
        <v>118200</v>
      </c>
      <c r="Y242" s="46">
        <f t="shared" si="61"/>
        <v>0</v>
      </c>
    </row>
    <row r="243" spans="1:25" hidden="1" x14ac:dyDescent="0.25">
      <c r="B243" s="43" t="s">
        <v>43</v>
      </c>
      <c r="C243" s="44">
        <f t="shared" si="52"/>
        <v>14331</v>
      </c>
      <c r="D243" s="44">
        <v>14414</v>
      </c>
      <c r="E243" s="44">
        <f t="shared" si="53"/>
        <v>83</v>
      </c>
      <c r="F243" s="44">
        <v>146</v>
      </c>
      <c r="G243" s="70">
        <f t="shared" si="54"/>
        <v>12118</v>
      </c>
      <c r="H243" s="44">
        <f t="shared" si="55"/>
        <v>2637</v>
      </c>
      <c r="I243" s="44">
        <v>2648</v>
      </c>
      <c r="J243" s="44">
        <f t="shared" si="57"/>
        <v>11</v>
      </c>
      <c r="K243" s="44">
        <f t="shared" si="58"/>
        <v>636</v>
      </c>
      <c r="L243" s="46">
        <f>IF(K243=636,K243*J243,IF(K243=840,80*636+(J243-80)*840,IF(K243=1455,80*636+20*840+(J243-100)*1455,IF(K243=2681,80*636+20*840+100*1455+(J243-200)*2681,))))</f>
        <v>6996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50"/>
        <v>124926</v>
      </c>
      <c r="V243" s="46">
        <f t="shared" si="60"/>
        <v>0</v>
      </c>
      <c r="W243" s="46">
        <f t="shared" si="56"/>
        <v>124926</v>
      </c>
      <c r="X243" s="70">
        <v>124926</v>
      </c>
      <c r="Y243" s="46">
        <f t="shared" si="61"/>
        <v>0</v>
      </c>
    </row>
    <row r="244" spans="1:25" hidden="1" x14ac:dyDescent="0.25">
      <c r="B244" s="43" t="s">
        <v>44</v>
      </c>
      <c r="C244" s="44">
        <f t="shared" si="52"/>
        <v>14414</v>
      </c>
      <c r="D244" s="44">
        <v>14495</v>
      </c>
      <c r="E244" s="44">
        <f t="shared" si="53"/>
        <v>81</v>
      </c>
      <c r="F244" s="44">
        <v>146</v>
      </c>
      <c r="G244" s="70">
        <f t="shared" si="54"/>
        <v>11826</v>
      </c>
      <c r="H244" s="44">
        <f t="shared" si="55"/>
        <v>2648</v>
      </c>
      <c r="I244" s="44">
        <v>2670</v>
      </c>
      <c r="J244" s="44">
        <f t="shared" si="57"/>
        <v>22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13992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50"/>
        <v>131733</v>
      </c>
      <c r="V244" s="46">
        <f t="shared" si="60"/>
        <v>0</v>
      </c>
      <c r="W244" s="46">
        <f t="shared" si="56"/>
        <v>131733</v>
      </c>
      <c r="X244" s="70">
        <v>131733</v>
      </c>
      <c r="Y244" s="46">
        <f t="shared" si="61"/>
        <v>0</v>
      </c>
    </row>
    <row r="245" spans="1:25" hidden="1" x14ac:dyDescent="0.25">
      <c r="B245" s="43" t="s">
        <v>45</v>
      </c>
      <c r="C245" s="44">
        <f t="shared" si="52"/>
        <v>14495</v>
      </c>
      <c r="D245" s="44">
        <v>14585</v>
      </c>
      <c r="E245" s="44">
        <f t="shared" si="53"/>
        <v>90</v>
      </c>
      <c r="F245" s="44">
        <v>146</v>
      </c>
      <c r="G245" s="70">
        <f t="shared" si="54"/>
        <v>13140</v>
      </c>
      <c r="H245" s="44">
        <f t="shared" si="55"/>
        <v>2670</v>
      </c>
      <c r="I245" s="44">
        <v>2715</v>
      </c>
      <c r="J245" s="44">
        <f t="shared" si="57"/>
        <v>45</v>
      </c>
      <c r="K245" s="44">
        <f>IF(J245&lt;=40,636,IF(AND(J245&gt;=41,J245&lt;=80),840,IF(AND(J245&gt;=81,J245&lt;=100),1455,IF(J245&gt;=101,2681,))))</f>
        <v>840</v>
      </c>
      <c r="L245" s="46">
        <f>IF(K245=636,K245*J245,IF(K245=840,40*636+(J245-40)*840,IF(K245=1455,40*636+40*840+(J245-80)*1455,IF(K245=2681,40*636+40*840+20*1455+(J245-100)*2681,))))</f>
        <v>29640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50"/>
        <v>148759</v>
      </c>
      <c r="V245" s="46">
        <f t="shared" si="60"/>
        <v>0</v>
      </c>
      <c r="W245" s="46">
        <f t="shared" si="56"/>
        <v>148759</v>
      </c>
      <c r="X245" s="70">
        <v>148759</v>
      </c>
      <c r="Y245" s="46">
        <f t="shared" si="61"/>
        <v>0</v>
      </c>
    </row>
    <row r="246" spans="1:25" ht="15.75" hidden="1" thickBot="1" x14ac:dyDescent="0.3">
      <c r="B246" s="83" t="s">
        <v>46</v>
      </c>
      <c r="C246" s="84">
        <f t="shared" si="52"/>
        <v>14585</v>
      </c>
      <c r="D246" s="84">
        <v>14673</v>
      </c>
      <c r="E246" s="84">
        <f t="shared" si="53"/>
        <v>88</v>
      </c>
      <c r="F246" s="84">
        <v>146</v>
      </c>
      <c r="G246" s="35">
        <f t="shared" si="54"/>
        <v>12848</v>
      </c>
      <c r="H246" s="84">
        <f t="shared" si="55"/>
        <v>2715</v>
      </c>
      <c r="I246" s="84">
        <v>2767</v>
      </c>
      <c r="J246" s="84">
        <f t="shared" si="57"/>
        <v>52</v>
      </c>
      <c r="K246" s="84">
        <f>IF(J246&lt;=40,636,IF(AND(J246&gt;=41,J246&lt;=80),840,IF(AND(J246&gt;=81,J246&lt;=100),1455,IF(J246&gt;=101,2681,))))</f>
        <v>840</v>
      </c>
      <c r="L246" s="36">
        <f>IF(K246=636,K246*J246,IF(K246=840,40*636+(J246-40)*840,IF(K246=1455,40*636+40*840+(J246-80)*1455,IF(K246=2681,40*636+40*840+20*1455+(J246-100)*2681,))))</f>
        <v>35520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50"/>
        <v>154436</v>
      </c>
      <c r="V246" s="36">
        <f t="shared" si="60"/>
        <v>0</v>
      </c>
      <c r="W246" s="36">
        <f t="shared" si="56"/>
        <v>154436</v>
      </c>
      <c r="X246" s="35">
        <v>154436</v>
      </c>
      <c r="Y246" s="36">
        <f t="shared" si="61"/>
        <v>0</v>
      </c>
    </row>
    <row r="247" spans="1:25" x14ac:dyDescent="0.25">
      <c r="A247">
        <v>2023</v>
      </c>
      <c r="B247" s="43" t="s">
        <v>35</v>
      </c>
      <c r="C247" s="44">
        <f t="shared" ref="C247:C270" si="62">D246</f>
        <v>14673</v>
      </c>
      <c r="D247" s="44">
        <v>14800</v>
      </c>
      <c r="E247" s="44">
        <f t="shared" ref="E247:E270" si="63">D247-C247</f>
        <v>127</v>
      </c>
      <c r="F247" s="44">
        <v>165</v>
      </c>
      <c r="G247" s="70">
        <f t="shared" ref="G247:G270" si="64">E247*F247</f>
        <v>20955</v>
      </c>
      <c r="H247" s="44">
        <f t="shared" ref="H247:H270" si="65">I246</f>
        <v>2767</v>
      </c>
      <c r="I247" s="44">
        <v>2810</v>
      </c>
      <c r="J247" s="44">
        <f t="shared" ref="J247:J270" si="66">I247-H247</f>
        <v>43</v>
      </c>
      <c r="K247" s="44">
        <f>IF(J247&lt;=40,717,IF(AND(J247&gt;=41,J247&lt;=80),948,IF(AND(J247&gt;=81,J247&lt;=100),1641,IF(J247&gt;=101,3024,))))</f>
        <v>948</v>
      </c>
      <c r="L247" s="46">
        <f>IF(K247=717,K247*J247,IF(K247=948,40*717+(J247-40)*948,IF(K247=1641,40*717+40*948+(J247-80)*1641,IF(K247=3024,40*717+40*948+20*1641+(J247-100)*3024,))))</f>
        <v>31524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50"/>
        <v>190828</v>
      </c>
      <c r="V247" s="46">
        <f t="shared" ref="V247:V270" si="67">Y246</f>
        <v>0</v>
      </c>
      <c r="W247" s="46">
        <f t="shared" ref="W247:W270" si="68">U247+V247</f>
        <v>190828</v>
      </c>
      <c r="X247" s="70">
        <v>190828</v>
      </c>
      <c r="Y247" s="46">
        <f t="shared" ref="Y247:Y270" si="69">W247-X247</f>
        <v>0</v>
      </c>
    </row>
    <row r="248" spans="1:25" x14ac:dyDescent="0.25">
      <c r="B248" s="43" t="s">
        <v>36</v>
      </c>
      <c r="C248" s="44">
        <f t="shared" si="62"/>
        <v>14800</v>
      </c>
      <c r="D248" s="44">
        <v>14945</v>
      </c>
      <c r="E248" s="44">
        <f t="shared" si="63"/>
        <v>145</v>
      </c>
      <c r="F248" s="44">
        <v>165</v>
      </c>
      <c r="G248" s="70">
        <f t="shared" si="64"/>
        <v>23925</v>
      </c>
      <c r="H248" s="44">
        <f t="shared" si="65"/>
        <v>2810</v>
      </c>
      <c r="I248" s="44">
        <v>2849</v>
      </c>
      <c r="J248" s="44">
        <f t="shared" si="66"/>
        <v>39</v>
      </c>
      <c r="K248" s="44">
        <f t="shared" ref="K248:K258" si="70">IF(J248&lt;=40,717,IF(AND(J248&gt;=41,J248&lt;=80),948,IF(AND(J248&gt;=81,J248&lt;=100),1641,IF(J248&gt;=101,3024,))))</f>
        <v>717</v>
      </c>
      <c r="L248" s="46">
        <f t="shared" ref="L248:L258" si="71">IF(K248=717,K248*J248,IF(K248=948,40*717+(J248-40)*948,IF(K248=1641,40*717+40*948+(J248-80)*1641,IF(K248=3024,40*717+40*948+20*1641+(J248-100)*3024,))))</f>
        <v>27963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50"/>
        <v>190304</v>
      </c>
      <c r="V248" s="46">
        <f t="shared" si="67"/>
        <v>0</v>
      </c>
      <c r="W248" s="46">
        <f t="shared" si="68"/>
        <v>190304</v>
      </c>
      <c r="X248" s="70">
        <v>190304</v>
      </c>
      <c r="Y248" s="46">
        <f t="shared" si="69"/>
        <v>0</v>
      </c>
    </row>
    <row r="249" spans="1:25" x14ac:dyDescent="0.25">
      <c r="B249" s="43" t="s">
        <v>37</v>
      </c>
      <c r="C249" s="44">
        <f t="shared" si="62"/>
        <v>14945</v>
      </c>
      <c r="D249" s="44">
        <v>15044</v>
      </c>
      <c r="E249" s="44">
        <f t="shared" si="63"/>
        <v>99</v>
      </c>
      <c r="F249" s="44">
        <v>165</v>
      </c>
      <c r="G249" s="70">
        <f t="shared" si="64"/>
        <v>16335</v>
      </c>
      <c r="H249" s="44">
        <f t="shared" si="65"/>
        <v>2849</v>
      </c>
      <c r="I249" s="44">
        <v>2892</v>
      </c>
      <c r="J249" s="44">
        <f t="shared" si="66"/>
        <v>43</v>
      </c>
      <c r="K249" s="44">
        <f t="shared" si="70"/>
        <v>948</v>
      </c>
      <c r="L249" s="46">
        <f t="shared" si="71"/>
        <v>31524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50"/>
        <v>186295</v>
      </c>
      <c r="V249" s="46">
        <f t="shared" si="67"/>
        <v>0</v>
      </c>
      <c r="W249" s="46">
        <f t="shared" si="68"/>
        <v>186295</v>
      </c>
      <c r="X249" s="70">
        <v>186295</v>
      </c>
      <c r="Y249" s="46">
        <f t="shared" si="69"/>
        <v>0</v>
      </c>
    </row>
    <row r="250" spans="1:25" x14ac:dyDescent="0.25">
      <c r="B250" s="43" t="s">
        <v>38</v>
      </c>
      <c r="C250" s="44">
        <f t="shared" si="62"/>
        <v>15044</v>
      </c>
      <c r="D250" s="44">
        <v>15170</v>
      </c>
      <c r="E250" s="44">
        <f t="shared" si="63"/>
        <v>126</v>
      </c>
      <c r="F250" s="44">
        <v>165</v>
      </c>
      <c r="G250" s="70">
        <f t="shared" si="64"/>
        <v>20790</v>
      </c>
      <c r="H250" s="44">
        <f t="shared" si="65"/>
        <v>2892</v>
      </c>
      <c r="I250" s="44">
        <v>2939</v>
      </c>
      <c r="J250" s="44">
        <f t="shared" si="66"/>
        <v>47</v>
      </c>
      <c r="K250" s="44">
        <f t="shared" si="70"/>
        <v>948</v>
      </c>
      <c r="L250" s="46">
        <f t="shared" si="71"/>
        <v>35316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50"/>
        <v>194621</v>
      </c>
      <c r="V250" s="46">
        <f t="shared" si="67"/>
        <v>0</v>
      </c>
      <c r="W250" s="46">
        <f t="shared" si="68"/>
        <v>194621</v>
      </c>
      <c r="X250" s="70">
        <v>194621</v>
      </c>
      <c r="Y250" s="46">
        <f t="shared" si="69"/>
        <v>0</v>
      </c>
    </row>
    <row r="251" spans="1:25" x14ac:dyDescent="0.25">
      <c r="B251" s="43" t="s">
        <v>39</v>
      </c>
      <c r="C251" s="44">
        <f t="shared" si="62"/>
        <v>15170</v>
      </c>
      <c r="D251" s="44">
        <v>15267</v>
      </c>
      <c r="E251" s="44">
        <f t="shared" si="63"/>
        <v>97</v>
      </c>
      <c r="F251" s="44">
        <v>169</v>
      </c>
      <c r="G251" s="70">
        <f t="shared" si="64"/>
        <v>16393</v>
      </c>
      <c r="H251" s="44">
        <f t="shared" si="65"/>
        <v>2939</v>
      </c>
      <c r="I251" s="44">
        <v>2971</v>
      </c>
      <c r="J251" s="44">
        <f t="shared" si="66"/>
        <v>32</v>
      </c>
      <c r="K251" s="44">
        <f t="shared" si="70"/>
        <v>717</v>
      </c>
      <c r="L251" s="46">
        <f t="shared" si="71"/>
        <v>22944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50"/>
        <v>177910</v>
      </c>
      <c r="V251" s="46">
        <f t="shared" si="67"/>
        <v>0</v>
      </c>
      <c r="W251" s="46">
        <f t="shared" si="68"/>
        <v>177910</v>
      </c>
      <c r="X251" s="70">
        <v>177910</v>
      </c>
      <c r="Y251" s="46">
        <f t="shared" si="69"/>
        <v>0</v>
      </c>
    </row>
    <row r="252" spans="1:25" x14ac:dyDescent="0.25">
      <c r="B252" s="43" t="s">
        <v>40</v>
      </c>
      <c r="C252" s="44">
        <f t="shared" si="62"/>
        <v>15267</v>
      </c>
      <c r="D252" s="44">
        <v>15394</v>
      </c>
      <c r="E252" s="44">
        <f t="shared" si="63"/>
        <v>127</v>
      </c>
      <c r="F252" s="44">
        <v>165</v>
      </c>
      <c r="G252" s="70">
        <f t="shared" si="64"/>
        <v>20955</v>
      </c>
      <c r="H252" s="44">
        <f t="shared" si="65"/>
        <v>2971</v>
      </c>
      <c r="I252" s="44">
        <v>2997</v>
      </c>
      <c r="J252" s="44">
        <f t="shared" si="66"/>
        <v>26</v>
      </c>
      <c r="K252" s="44">
        <f t="shared" si="70"/>
        <v>717</v>
      </c>
      <c r="L252" s="46">
        <f t="shared" si="71"/>
        <v>18642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50"/>
        <v>178187</v>
      </c>
      <c r="V252" s="46">
        <f t="shared" si="67"/>
        <v>0</v>
      </c>
      <c r="W252" s="46">
        <f t="shared" si="68"/>
        <v>178187</v>
      </c>
      <c r="X252" s="70">
        <v>178187</v>
      </c>
      <c r="Y252" s="46">
        <f t="shared" si="69"/>
        <v>0</v>
      </c>
    </row>
    <row r="253" spans="1:25" x14ac:dyDescent="0.25">
      <c r="B253" s="43" t="s">
        <v>41</v>
      </c>
      <c r="C253" s="44">
        <f t="shared" si="62"/>
        <v>15394</v>
      </c>
      <c r="D253" s="44">
        <v>15445</v>
      </c>
      <c r="E253" s="44">
        <f t="shared" si="63"/>
        <v>51</v>
      </c>
      <c r="F253" s="44">
        <v>165</v>
      </c>
      <c r="G253" s="70">
        <f t="shared" si="64"/>
        <v>8415</v>
      </c>
      <c r="H253" s="44">
        <f t="shared" si="65"/>
        <v>2997</v>
      </c>
      <c r="I253" s="44">
        <v>2999</v>
      </c>
      <c r="J253" s="44">
        <f t="shared" si="66"/>
        <v>2</v>
      </c>
      <c r="K253" s="44">
        <f t="shared" si="70"/>
        <v>717</v>
      </c>
      <c r="L253" s="46">
        <f t="shared" si="71"/>
        <v>1434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50"/>
        <v>148427</v>
      </c>
      <c r="V253" s="46">
        <f t="shared" si="67"/>
        <v>0</v>
      </c>
      <c r="W253" s="46">
        <f t="shared" si="68"/>
        <v>148427</v>
      </c>
      <c r="X253" s="70">
        <v>148427</v>
      </c>
      <c r="Y253" s="46">
        <f t="shared" si="69"/>
        <v>0</v>
      </c>
    </row>
    <row r="254" spans="1:25" x14ac:dyDescent="0.25">
      <c r="B254" s="43" t="s">
        <v>42</v>
      </c>
      <c r="C254" s="44">
        <f t="shared" si="62"/>
        <v>15445</v>
      </c>
      <c r="D254" s="44">
        <v>15521</v>
      </c>
      <c r="E254" s="44">
        <f t="shared" si="63"/>
        <v>76</v>
      </c>
      <c r="F254" s="44">
        <v>165</v>
      </c>
      <c r="G254" s="70">
        <f t="shared" si="64"/>
        <v>12540</v>
      </c>
      <c r="H254" s="44">
        <f t="shared" si="65"/>
        <v>2999</v>
      </c>
      <c r="I254" s="44">
        <v>3000</v>
      </c>
      <c r="J254" s="44">
        <f t="shared" si="66"/>
        <v>1</v>
      </c>
      <c r="K254" s="44">
        <f t="shared" si="70"/>
        <v>717</v>
      </c>
      <c r="L254" s="46">
        <f t="shared" si="71"/>
        <v>717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50"/>
        <v>151859</v>
      </c>
      <c r="V254" s="46">
        <f t="shared" si="67"/>
        <v>0</v>
      </c>
      <c r="W254" s="46">
        <f t="shared" si="68"/>
        <v>151859</v>
      </c>
      <c r="X254" s="70">
        <v>151859</v>
      </c>
      <c r="Y254" s="46">
        <f t="shared" si="69"/>
        <v>0</v>
      </c>
    </row>
    <row r="255" spans="1:25" x14ac:dyDescent="0.25">
      <c r="B255" s="43" t="s">
        <v>43</v>
      </c>
      <c r="C255" s="44">
        <f t="shared" si="62"/>
        <v>15521</v>
      </c>
      <c r="D255" s="44">
        <v>15625</v>
      </c>
      <c r="E255" s="44">
        <f t="shared" si="63"/>
        <v>104</v>
      </c>
      <c r="F255" s="44">
        <v>165</v>
      </c>
      <c r="G255" s="70">
        <f t="shared" si="64"/>
        <v>17160</v>
      </c>
      <c r="H255" s="44">
        <f t="shared" si="65"/>
        <v>3000</v>
      </c>
      <c r="I255" s="44">
        <v>3005</v>
      </c>
      <c r="J255" s="44">
        <f t="shared" si="66"/>
        <v>5</v>
      </c>
      <c r="K255" s="44">
        <f t="shared" si="70"/>
        <v>717</v>
      </c>
      <c r="L255" s="46">
        <f t="shared" si="71"/>
        <v>3585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50"/>
        <v>159367</v>
      </c>
      <c r="V255" s="46">
        <f t="shared" si="67"/>
        <v>0</v>
      </c>
      <c r="W255" s="46">
        <f t="shared" si="68"/>
        <v>159367</v>
      </c>
      <c r="X255" s="70">
        <v>159367</v>
      </c>
      <c r="Y255" s="46">
        <f t="shared" si="69"/>
        <v>0</v>
      </c>
    </row>
    <row r="256" spans="1:25" x14ac:dyDescent="0.25">
      <c r="B256" s="43" t="s">
        <v>44</v>
      </c>
      <c r="C256" s="44">
        <f t="shared" si="62"/>
        <v>15625</v>
      </c>
      <c r="D256" s="44">
        <v>15685</v>
      </c>
      <c r="E256" s="44">
        <f t="shared" si="63"/>
        <v>60</v>
      </c>
      <c r="F256" s="44">
        <v>165</v>
      </c>
      <c r="G256" s="70">
        <f t="shared" si="64"/>
        <v>9900</v>
      </c>
      <c r="H256" s="44">
        <f t="shared" si="65"/>
        <v>3005</v>
      </c>
      <c r="I256" s="44">
        <v>3014</v>
      </c>
      <c r="J256" s="44">
        <f t="shared" si="66"/>
        <v>9</v>
      </c>
      <c r="K256" s="44">
        <f t="shared" si="70"/>
        <v>717</v>
      </c>
      <c r="L256" s="46">
        <f t="shared" si="71"/>
        <v>6453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50"/>
        <v>155032</v>
      </c>
      <c r="V256" s="46">
        <f t="shared" si="67"/>
        <v>0</v>
      </c>
      <c r="W256" s="46">
        <f t="shared" si="68"/>
        <v>155032</v>
      </c>
      <c r="X256" s="70">
        <v>155031</v>
      </c>
      <c r="Y256" s="46">
        <f t="shared" si="69"/>
        <v>1</v>
      </c>
    </row>
    <row r="257" spans="1:25" x14ac:dyDescent="0.25">
      <c r="B257" s="43" t="s">
        <v>45</v>
      </c>
      <c r="C257" s="44">
        <f t="shared" si="62"/>
        <v>15685</v>
      </c>
      <c r="D257" s="44">
        <v>15776</v>
      </c>
      <c r="E257" s="44">
        <f t="shared" si="63"/>
        <v>91</v>
      </c>
      <c r="F257" s="44">
        <v>165</v>
      </c>
      <c r="G257" s="70">
        <f t="shared" si="64"/>
        <v>15015</v>
      </c>
      <c r="H257" s="44">
        <f t="shared" si="65"/>
        <v>3014</v>
      </c>
      <c r="I257" s="44">
        <v>3051</v>
      </c>
      <c r="J257" s="44">
        <f t="shared" si="66"/>
        <v>37</v>
      </c>
      <c r="K257" s="44">
        <f t="shared" si="70"/>
        <v>717</v>
      </c>
      <c r="L257" s="46">
        <f t="shared" si="71"/>
        <v>26529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50"/>
        <v>180276</v>
      </c>
      <c r="V257" s="46">
        <f t="shared" si="67"/>
        <v>1</v>
      </c>
      <c r="W257" s="46">
        <f t="shared" si="68"/>
        <v>180277</v>
      </c>
      <c r="X257" s="70">
        <v>180277</v>
      </c>
      <c r="Y257" s="46">
        <f t="shared" si="69"/>
        <v>0</v>
      </c>
    </row>
    <row r="258" spans="1:25" ht="15.75" thickBot="1" x14ac:dyDescent="0.3">
      <c r="B258" s="43" t="s">
        <v>46</v>
      </c>
      <c r="C258" s="44">
        <f t="shared" si="62"/>
        <v>15776</v>
      </c>
      <c r="D258" s="44">
        <v>15893</v>
      </c>
      <c r="E258" s="44">
        <f t="shared" si="63"/>
        <v>117</v>
      </c>
      <c r="F258" s="44">
        <v>165</v>
      </c>
      <c r="G258" s="70">
        <f t="shared" si="64"/>
        <v>19305</v>
      </c>
      <c r="H258" s="44">
        <f t="shared" si="65"/>
        <v>3051</v>
      </c>
      <c r="I258" s="44">
        <v>3092</v>
      </c>
      <c r="J258" s="44">
        <f t="shared" si="66"/>
        <v>41</v>
      </c>
      <c r="K258" s="44">
        <f t="shared" si="70"/>
        <v>948</v>
      </c>
      <c r="L258" s="46">
        <f t="shared" si="71"/>
        <v>29628</v>
      </c>
      <c r="M258" s="70">
        <v>4910</v>
      </c>
      <c r="N258" s="70">
        <v>11037</v>
      </c>
      <c r="O258" s="70"/>
      <c r="P258" s="70"/>
      <c r="Q258" s="70"/>
      <c r="R258" s="70"/>
      <c r="S258" s="70">
        <v>122853</v>
      </c>
      <c r="T258" s="70"/>
      <c r="U258" s="70">
        <f t="shared" si="50"/>
        <v>187733</v>
      </c>
      <c r="V258" s="46">
        <f t="shared" si="67"/>
        <v>0</v>
      </c>
      <c r="W258" s="46">
        <f t="shared" si="68"/>
        <v>187733</v>
      </c>
      <c r="X258" s="70">
        <v>187733</v>
      </c>
      <c r="Y258" s="241">
        <f t="shared" si="69"/>
        <v>0</v>
      </c>
    </row>
    <row r="259" spans="1:25" ht="15.75" thickBot="1" x14ac:dyDescent="0.3">
      <c r="A259">
        <v>2024</v>
      </c>
      <c r="B259" s="195" t="s">
        <v>35</v>
      </c>
      <c r="C259" s="175">
        <f t="shared" si="62"/>
        <v>15893</v>
      </c>
      <c r="D259" s="175">
        <v>16006</v>
      </c>
      <c r="E259" s="175">
        <f t="shared" si="63"/>
        <v>113</v>
      </c>
      <c r="F259" s="175">
        <v>171</v>
      </c>
      <c r="G259" s="177">
        <f t="shared" si="64"/>
        <v>19323</v>
      </c>
      <c r="H259" s="175">
        <f t="shared" si="65"/>
        <v>3092</v>
      </c>
      <c r="I259" s="175">
        <v>3137</v>
      </c>
      <c r="J259" s="175">
        <f t="shared" si="66"/>
        <v>45</v>
      </c>
      <c r="K259" s="175">
        <f>IF(J259&lt;=40,745,IF(AND(J259&gt;=41,J259&lt;=80),985,IF(AND(J259&gt;=81,J259&lt;=100),1705,IF(J259&gt;=101,3142,))))</f>
        <v>985</v>
      </c>
      <c r="L259" s="176">
        <f>IF(K259=745,K259*J259,IF(K259=985,40*745+(J259-40)*985,IF(K259=1705,40*745+40*985+(J259-80)*1705,IF(K259=3142,40*745+40*985+20*1705+(J259-100)*3142,))))</f>
        <v>34725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203793</v>
      </c>
      <c r="V259" s="176">
        <f t="shared" si="67"/>
        <v>0</v>
      </c>
      <c r="W259" s="176">
        <f t="shared" si="68"/>
        <v>203793</v>
      </c>
      <c r="X259" s="240"/>
      <c r="Y259" s="176">
        <f t="shared" si="69"/>
        <v>203793</v>
      </c>
    </row>
    <row r="260" spans="1:25" hidden="1" x14ac:dyDescent="0.25">
      <c r="B260" s="224" t="s">
        <v>36</v>
      </c>
      <c r="C260" s="225">
        <f>D259</f>
        <v>16006</v>
      </c>
      <c r="D260" s="225"/>
      <c r="E260" s="225">
        <f t="shared" si="63"/>
        <v>-16006</v>
      </c>
      <c r="F260" s="225">
        <v>171</v>
      </c>
      <c r="G260" s="223">
        <f t="shared" si="64"/>
        <v>-2737026</v>
      </c>
      <c r="H260" s="225">
        <f t="shared" si="65"/>
        <v>3137</v>
      </c>
      <c r="I260" s="225"/>
      <c r="J260" s="225">
        <f t="shared" si="66"/>
        <v>-3137</v>
      </c>
      <c r="K260" s="225">
        <f t="shared" ref="K260:K270" si="72">IF(J260&lt;=40,745,IF(AND(J260&gt;=41,J260&lt;=80),985,IF(AND(J260&gt;=81,J260&lt;=100),1705,IF(J260&gt;=101,3142,))))</f>
        <v>745</v>
      </c>
      <c r="L260" s="226">
        <f t="shared" ref="L260:L270" si="73">IF(K260=745,K260*J260,IF(K260=985,40*745+(J260-40)*985,IF(K260=1705,40*745+40*985+(J260-80)*1705,IF(K260=3142,40*745+40*985+20*1705+(J260-100)*3142,))))</f>
        <v>-2337065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74">G260+L260+M260+N260++O260+P260+Q260+R260+S260+T260</f>
        <v>-4924346</v>
      </c>
      <c r="V260" s="226">
        <f t="shared" si="67"/>
        <v>203793</v>
      </c>
      <c r="W260" s="226">
        <f t="shared" si="68"/>
        <v>-4720553</v>
      </c>
      <c r="X260" s="227"/>
      <c r="Y260" s="226">
        <f t="shared" si="69"/>
        <v>-4720553</v>
      </c>
    </row>
    <row r="261" spans="1:25" hidden="1" x14ac:dyDescent="0.25">
      <c r="B261" s="224" t="s">
        <v>37</v>
      </c>
      <c r="C261" s="225">
        <f t="shared" si="62"/>
        <v>0</v>
      </c>
      <c r="D261" s="225"/>
      <c r="E261" s="225">
        <f t="shared" si="63"/>
        <v>0</v>
      </c>
      <c r="F261" s="225">
        <v>171</v>
      </c>
      <c r="G261" s="223">
        <f t="shared" si="64"/>
        <v>0</v>
      </c>
      <c r="H261" s="225">
        <f t="shared" si="65"/>
        <v>0</v>
      </c>
      <c r="I261" s="225"/>
      <c r="J261" s="225">
        <f t="shared" si="66"/>
        <v>0</v>
      </c>
      <c r="K261" s="225">
        <f t="shared" si="72"/>
        <v>745</v>
      </c>
      <c r="L261" s="226">
        <f t="shared" si="73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74"/>
        <v>149745</v>
      </c>
      <c r="V261" s="226">
        <f t="shared" si="67"/>
        <v>-4720553</v>
      </c>
      <c r="W261" s="226">
        <f t="shared" si="68"/>
        <v>-4570808</v>
      </c>
      <c r="X261" s="227"/>
      <c r="Y261" s="226">
        <f t="shared" si="69"/>
        <v>-4570808</v>
      </c>
    </row>
    <row r="262" spans="1:25" hidden="1" x14ac:dyDescent="0.25">
      <c r="B262" s="224" t="s">
        <v>38</v>
      </c>
      <c r="C262" s="225">
        <f t="shared" si="62"/>
        <v>0</v>
      </c>
      <c r="D262" s="225"/>
      <c r="E262" s="225">
        <f t="shared" si="63"/>
        <v>0</v>
      </c>
      <c r="F262" s="225">
        <v>171</v>
      </c>
      <c r="G262" s="223">
        <f t="shared" si="64"/>
        <v>0</v>
      </c>
      <c r="H262" s="225">
        <f t="shared" si="65"/>
        <v>0</v>
      </c>
      <c r="I262" s="225"/>
      <c r="J262" s="225">
        <f t="shared" si="66"/>
        <v>0</v>
      </c>
      <c r="K262" s="225">
        <f t="shared" si="72"/>
        <v>745</v>
      </c>
      <c r="L262" s="226">
        <f t="shared" si="73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74"/>
        <v>149745</v>
      </c>
      <c r="V262" s="226">
        <f t="shared" si="67"/>
        <v>-4570808</v>
      </c>
      <c r="W262" s="226">
        <f t="shared" si="68"/>
        <v>-4421063</v>
      </c>
      <c r="X262" s="227"/>
      <c r="Y262" s="226">
        <f t="shared" si="69"/>
        <v>-4421063</v>
      </c>
    </row>
    <row r="263" spans="1:25" hidden="1" x14ac:dyDescent="0.25">
      <c r="B263" s="224" t="s">
        <v>39</v>
      </c>
      <c r="C263" s="225">
        <f t="shared" si="62"/>
        <v>0</v>
      </c>
      <c r="D263" s="225"/>
      <c r="E263" s="225">
        <f t="shared" si="63"/>
        <v>0</v>
      </c>
      <c r="F263" s="225">
        <v>171</v>
      </c>
      <c r="G263" s="223">
        <f t="shared" si="64"/>
        <v>0</v>
      </c>
      <c r="H263" s="225">
        <f t="shared" si="65"/>
        <v>0</v>
      </c>
      <c r="I263" s="225"/>
      <c r="J263" s="225">
        <f t="shared" si="66"/>
        <v>0</v>
      </c>
      <c r="K263" s="225">
        <f t="shared" si="72"/>
        <v>745</v>
      </c>
      <c r="L263" s="226">
        <f t="shared" si="73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74"/>
        <v>149745</v>
      </c>
      <c r="V263" s="226">
        <f t="shared" si="67"/>
        <v>-4421063</v>
      </c>
      <c r="W263" s="226">
        <f t="shared" si="68"/>
        <v>-4271318</v>
      </c>
      <c r="X263" s="227"/>
      <c r="Y263" s="226">
        <f t="shared" si="69"/>
        <v>-4271318</v>
      </c>
    </row>
    <row r="264" spans="1:25" hidden="1" x14ac:dyDescent="0.25">
      <c r="B264" s="224" t="s">
        <v>40</v>
      </c>
      <c r="C264" s="225">
        <f t="shared" si="62"/>
        <v>0</v>
      </c>
      <c r="D264" s="225"/>
      <c r="E264" s="225">
        <f t="shared" si="63"/>
        <v>0</v>
      </c>
      <c r="F264" s="225">
        <v>171</v>
      </c>
      <c r="G264" s="223">
        <f t="shared" si="64"/>
        <v>0</v>
      </c>
      <c r="H264" s="225">
        <f t="shared" si="65"/>
        <v>0</v>
      </c>
      <c r="I264" s="225"/>
      <c r="J264" s="225">
        <f t="shared" si="66"/>
        <v>0</v>
      </c>
      <c r="K264" s="225">
        <f t="shared" si="72"/>
        <v>745</v>
      </c>
      <c r="L264" s="226">
        <f t="shared" si="73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74"/>
        <v>149745</v>
      </c>
      <c r="V264" s="226">
        <f t="shared" si="67"/>
        <v>-4271318</v>
      </c>
      <c r="W264" s="226">
        <f t="shared" si="68"/>
        <v>-4121573</v>
      </c>
      <c r="X264" s="227"/>
      <c r="Y264" s="226">
        <f t="shared" si="69"/>
        <v>-4121573</v>
      </c>
    </row>
    <row r="265" spans="1:25" s="199" customFormat="1" hidden="1" x14ac:dyDescent="0.25">
      <c r="A265"/>
      <c r="B265" s="224" t="s">
        <v>41</v>
      </c>
      <c r="C265" s="225">
        <f t="shared" si="62"/>
        <v>0</v>
      </c>
      <c r="D265" s="225"/>
      <c r="E265" s="225">
        <f t="shared" si="63"/>
        <v>0</v>
      </c>
      <c r="F265" s="225">
        <v>171</v>
      </c>
      <c r="G265" s="223">
        <f t="shared" si="64"/>
        <v>0</v>
      </c>
      <c r="H265" s="225">
        <f t="shared" si="65"/>
        <v>0</v>
      </c>
      <c r="I265" s="225"/>
      <c r="J265" s="225">
        <f t="shared" si="66"/>
        <v>0</v>
      </c>
      <c r="K265" s="225">
        <f t="shared" si="72"/>
        <v>745</v>
      </c>
      <c r="L265" s="226">
        <f t="shared" si="73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74"/>
        <v>149745</v>
      </c>
      <c r="V265" s="226">
        <f t="shared" si="67"/>
        <v>-4121573</v>
      </c>
      <c r="W265" s="226">
        <f t="shared" si="68"/>
        <v>-3971828</v>
      </c>
      <c r="X265" s="227"/>
      <c r="Y265" s="226">
        <f t="shared" si="69"/>
        <v>-3971828</v>
      </c>
    </row>
    <row r="266" spans="1:25" hidden="1" x14ac:dyDescent="0.25">
      <c r="B266" s="224" t="s">
        <v>42</v>
      </c>
      <c r="C266" s="225">
        <f t="shared" si="62"/>
        <v>0</v>
      </c>
      <c r="D266" s="225"/>
      <c r="E266" s="225">
        <f t="shared" si="63"/>
        <v>0</v>
      </c>
      <c r="F266" s="225">
        <v>171</v>
      </c>
      <c r="G266" s="223">
        <f t="shared" si="64"/>
        <v>0</v>
      </c>
      <c r="H266" s="225">
        <f t="shared" si="65"/>
        <v>0</v>
      </c>
      <c r="I266" s="225"/>
      <c r="J266" s="225">
        <f t="shared" si="66"/>
        <v>0</v>
      </c>
      <c r="K266" s="225">
        <f t="shared" si="72"/>
        <v>745</v>
      </c>
      <c r="L266" s="226">
        <f t="shared" si="73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74"/>
        <v>149745</v>
      </c>
      <c r="V266" s="226">
        <f t="shared" si="67"/>
        <v>-3971828</v>
      </c>
      <c r="W266" s="226">
        <f t="shared" si="68"/>
        <v>-3822083</v>
      </c>
      <c r="X266" s="227"/>
      <c r="Y266" s="226">
        <f t="shared" si="69"/>
        <v>-3822083</v>
      </c>
    </row>
    <row r="267" spans="1:25" hidden="1" x14ac:dyDescent="0.25">
      <c r="B267" s="224" t="s">
        <v>43</v>
      </c>
      <c r="C267" s="225">
        <f t="shared" si="62"/>
        <v>0</v>
      </c>
      <c r="D267" s="225"/>
      <c r="E267" s="225">
        <f t="shared" si="63"/>
        <v>0</v>
      </c>
      <c r="F267" s="225">
        <v>171</v>
      </c>
      <c r="G267" s="223">
        <f t="shared" si="64"/>
        <v>0</v>
      </c>
      <c r="H267" s="225">
        <f t="shared" si="65"/>
        <v>0</v>
      </c>
      <c r="I267" s="225"/>
      <c r="J267" s="225">
        <f t="shared" si="66"/>
        <v>0</v>
      </c>
      <c r="K267" s="225">
        <f t="shared" si="72"/>
        <v>745</v>
      </c>
      <c r="L267" s="226">
        <f t="shared" si="73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74"/>
        <v>149745</v>
      </c>
      <c r="V267" s="226">
        <f t="shared" si="67"/>
        <v>-3822083</v>
      </c>
      <c r="W267" s="226">
        <f t="shared" si="68"/>
        <v>-3672338</v>
      </c>
      <c r="X267" s="227"/>
      <c r="Y267" s="226">
        <f t="shared" si="69"/>
        <v>-3672338</v>
      </c>
    </row>
    <row r="268" spans="1:25" hidden="1" x14ac:dyDescent="0.25">
      <c r="B268" s="224" t="s">
        <v>44</v>
      </c>
      <c r="C268" s="225">
        <f t="shared" si="62"/>
        <v>0</v>
      </c>
      <c r="D268" s="225"/>
      <c r="E268" s="225">
        <f t="shared" si="63"/>
        <v>0</v>
      </c>
      <c r="F268" s="225">
        <v>171</v>
      </c>
      <c r="G268" s="223">
        <f t="shared" si="64"/>
        <v>0</v>
      </c>
      <c r="H268" s="225">
        <f t="shared" si="65"/>
        <v>0</v>
      </c>
      <c r="I268" s="225"/>
      <c r="J268" s="225">
        <f t="shared" si="66"/>
        <v>0</v>
      </c>
      <c r="K268" s="225">
        <f t="shared" si="72"/>
        <v>745</v>
      </c>
      <c r="L268" s="226">
        <f t="shared" si="73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74"/>
        <v>149745</v>
      </c>
      <c r="V268" s="226">
        <f t="shared" si="67"/>
        <v>-3672338</v>
      </c>
      <c r="W268" s="226">
        <f t="shared" si="68"/>
        <v>-3522593</v>
      </c>
      <c r="X268" s="227"/>
      <c r="Y268" s="226">
        <f t="shared" si="69"/>
        <v>-3522593</v>
      </c>
    </row>
    <row r="269" spans="1:25" ht="15.75" hidden="1" thickBot="1" x14ac:dyDescent="0.3">
      <c r="B269" s="224" t="s">
        <v>45</v>
      </c>
      <c r="C269" s="225">
        <f t="shared" si="62"/>
        <v>0</v>
      </c>
      <c r="D269" s="225"/>
      <c r="E269" s="225">
        <f t="shared" si="63"/>
        <v>0</v>
      </c>
      <c r="F269" s="225">
        <v>171</v>
      </c>
      <c r="G269" s="223">
        <f t="shared" si="64"/>
        <v>0</v>
      </c>
      <c r="H269" s="225">
        <f t="shared" si="65"/>
        <v>0</v>
      </c>
      <c r="I269" s="225"/>
      <c r="J269" s="225">
        <f t="shared" si="66"/>
        <v>0</v>
      </c>
      <c r="K269" s="225">
        <f t="shared" si="72"/>
        <v>745</v>
      </c>
      <c r="L269" s="226">
        <f t="shared" si="73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74"/>
        <v>149745</v>
      </c>
      <c r="V269" s="226">
        <f t="shared" si="67"/>
        <v>-3522593</v>
      </c>
      <c r="W269" s="226">
        <f t="shared" si="68"/>
        <v>-3372848</v>
      </c>
      <c r="X269" s="227"/>
      <c r="Y269" s="226">
        <f t="shared" si="69"/>
        <v>-3372848</v>
      </c>
    </row>
    <row r="270" spans="1:25" ht="15.75" hidden="1" thickBot="1" x14ac:dyDescent="0.3">
      <c r="B270" s="195" t="s">
        <v>46</v>
      </c>
      <c r="C270" s="175">
        <f t="shared" si="62"/>
        <v>0</v>
      </c>
      <c r="D270" s="175"/>
      <c r="E270" s="175">
        <f t="shared" si="63"/>
        <v>0</v>
      </c>
      <c r="F270" s="175">
        <f>F269</f>
        <v>171</v>
      </c>
      <c r="G270" s="177">
        <f t="shared" si="64"/>
        <v>0</v>
      </c>
      <c r="H270" s="175">
        <f t="shared" si="65"/>
        <v>0</v>
      </c>
      <c r="I270" s="175"/>
      <c r="J270" s="175">
        <f t="shared" si="66"/>
        <v>0</v>
      </c>
      <c r="K270" s="225">
        <f t="shared" si="72"/>
        <v>745</v>
      </c>
      <c r="L270" s="226">
        <f t="shared" si="73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74"/>
        <v>149745</v>
      </c>
      <c r="V270" s="176">
        <f t="shared" si="67"/>
        <v>-3372848</v>
      </c>
      <c r="W270" s="176">
        <f t="shared" si="68"/>
        <v>-3223103</v>
      </c>
      <c r="X270" s="177"/>
      <c r="Y270" s="176">
        <f t="shared" si="69"/>
        <v>-3223103</v>
      </c>
    </row>
    <row r="273" spans="8:10" ht="15.75" thickBot="1" x14ac:dyDescent="0.3"/>
    <row r="274" spans="8:10" ht="15.75" thickBot="1" x14ac:dyDescent="0.3">
      <c r="H274" s="262" t="s">
        <v>166</v>
      </c>
      <c r="I274" s="263"/>
      <c r="J274" s="264"/>
    </row>
    <row r="275" spans="8:10" x14ac:dyDescent="0.25">
      <c r="H275" s="204" t="s">
        <v>109</v>
      </c>
      <c r="I275" s="205"/>
      <c r="J275" s="153">
        <v>717</v>
      </c>
    </row>
    <row r="276" spans="8:10" ht="15.75" thickBot="1" x14ac:dyDescent="0.3">
      <c r="H276" s="206" t="s">
        <v>110</v>
      </c>
      <c r="I276" s="207"/>
      <c r="J276" s="154">
        <v>4910</v>
      </c>
    </row>
    <row r="277" spans="8:10" ht="15.75" thickBot="1" x14ac:dyDescent="0.3">
      <c r="H277" s="260" t="s">
        <v>157</v>
      </c>
      <c r="I277" s="265"/>
      <c r="J277" s="261"/>
    </row>
    <row r="278" spans="8:10" ht="15.75" thickBot="1" x14ac:dyDescent="0.3">
      <c r="H278" s="260" t="s">
        <v>111</v>
      </c>
      <c r="I278" s="261"/>
      <c r="J278" s="155" t="s">
        <v>112</v>
      </c>
    </row>
    <row r="279" spans="8:10" x14ac:dyDescent="0.25">
      <c r="H279" s="208">
        <v>1</v>
      </c>
      <c r="I279" s="157">
        <v>40</v>
      </c>
      <c r="J279" s="158">
        <v>717</v>
      </c>
    </row>
    <row r="280" spans="8:10" x14ac:dyDescent="0.25">
      <c r="H280" s="209">
        <v>41</v>
      </c>
      <c r="I280" s="160">
        <v>80</v>
      </c>
      <c r="J280" s="161">
        <v>948</v>
      </c>
    </row>
    <row r="281" spans="8:10" x14ac:dyDescent="0.25">
      <c r="H281" s="210">
        <v>81</v>
      </c>
      <c r="I281" s="163">
        <v>100</v>
      </c>
      <c r="J281" s="161">
        <v>1641</v>
      </c>
    </row>
    <row r="282" spans="8:10" ht="15.75" thickBot="1" x14ac:dyDescent="0.3">
      <c r="H282" s="211">
        <v>101</v>
      </c>
      <c r="I282" s="165" t="s">
        <v>113</v>
      </c>
      <c r="J282" s="166">
        <v>3024</v>
      </c>
    </row>
    <row r="283" spans="8:10" ht="15.75" thickBot="1" x14ac:dyDescent="0.3">
      <c r="H283" s="167"/>
      <c r="I283" s="168"/>
      <c r="J283" s="169"/>
    </row>
  </sheetData>
  <mergeCells count="11">
    <mergeCell ref="H278:I278"/>
    <mergeCell ref="B1:C1"/>
    <mergeCell ref="D1:F1"/>
    <mergeCell ref="B2:C2"/>
    <mergeCell ref="D2:F2"/>
    <mergeCell ref="B3:C3"/>
    <mergeCell ref="AA5:AA6"/>
    <mergeCell ref="S4:W4"/>
    <mergeCell ref="N4:R4"/>
    <mergeCell ref="H274:J274"/>
    <mergeCell ref="H277:J277"/>
  </mergeCells>
  <phoneticPr fontId="17" type="noConversion"/>
  <conditionalFormatting sqref="Y7:Y222">
    <cfRule type="cellIs" dxfId="360" priority="24" stopIfTrue="1" operator="lessThan">
      <formula>-0.999999</formula>
    </cfRule>
    <cfRule type="cellIs" dxfId="359" priority="25" stopIfTrue="1" operator="greaterThan">
      <formula>0.9999999</formula>
    </cfRule>
  </conditionalFormatting>
  <conditionalFormatting sqref="J7:J222">
    <cfRule type="cellIs" dxfId="358" priority="23" operator="greaterThan">
      <formula>100</formula>
    </cfRule>
  </conditionalFormatting>
  <conditionalFormatting sqref="X7:X192">
    <cfRule type="cellIs" dxfId="357" priority="22" operator="lessThan">
      <formula>1</formula>
    </cfRule>
  </conditionalFormatting>
  <conditionalFormatting sqref="J223:J258">
    <cfRule type="cellIs" dxfId="356" priority="21" operator="greaterThan">
      <formula>100</formula>
    </cfRule>
  </conditionalFormatting>
  <conditionalFormatting sqref="Y235">
    <cfRule type="cellIs" dxfId="355" priority="19" stopIfTrue="1" operator="lessThan">
      <formula>-0.999999</formula>
    </cfRule>
    <cfRule type="cellIs" dxfId="354" priority="20" stopIfTrue="1" operator="greaterThan">
      <formula>0.9999999</formula>
    </cfRule>
  </conditionalFormatting>
  <conditionalFormatting sqref="Y256">
    <cfRule type="cellIs" dxfId="353" priority="16" stopIfTrue="1" operator="lessThan">
      <formula>-0.999999</formula>
    </cfRule>
    <cfRule type="cellIs" dxfId="352" priority="17" stopIfTrue="1" operator="greaterThan">
      <formula>0.9999999</formula>
    </cfRule>
  </conditionalFormatting>
  <conditionalFormatting sqref="J259:J270">
    <cfRule type="cellIs" dxfId="351" priority="15" operator="greaterThan">
      <formula>100</formula>
    </cfRule>
  </conditionalFormatting>
  <conditionalFormatting sqref="Y259:Y263">
    <cfRule type="cellIs" dxfId="350" priority="13" stopIfTrue="1" operator="lessThan">
      <formula>-0.999999</formula>
    </cfRule>
    <cfRule type="cellIs" dxfId="349" priority="14" stopIfTrue="1" operator="greaterThan">
      <formula>0.9999999</formula>
    </cfRule>
  </conditionalFormatting>
  <conditionalFormatting sqref="X259:X269">
    <cfRule type="cellIs" dxfId="348" priority="12" operator="lessThan">
      <formula>1</formula>
    </cfRule>
  </conditionalFormatting>
  <conditionalFormatting sqref="X259:X269">
    <cfRule type="cellIs" dxfId="347" priority="11" operator="lessThan">
      <formula>1</formula>
    </cfRule>
  </conditionalFormatting>
  <conditionalFormatting sqref="Y264">
    <cfRule type="cellIs" dxfId="346" priority="9" stopIfTrue="1" operator="lessThan">
      <formula>-0.999999</formula>
    </cfRule>
    <cfRule type="cellIs" dxfId="345" priority="10" stopIfTrue="1" operator="greaterThan">
      <formula>0.9999999</formula>
    </cfRule>
  </conditionalFormatting>
  <conditionalFormatting sqref="Y265">
    <cfRule type="cellIs" dxfId="344" priority="7" stopIfTrue="1" operator="lessThan">
      <formula>-0.999999</formula>
    </cfRule>
    <cfRule type="cellIs" dxfId="343" priority="8" stopIfTrue="1" operator="greaterThan">
      <formula>0.9999999</formula>
    </cfRule>
  </conditionalFormatting>
  <conditionalFormatting sqref="Y266">
    <cfRule type="cellIs" dxfId="342" priority="5" stopIfTrue="1" operator="lessThan">
      <formula>-0.999999</formula>
    </cfRule>
    <cfRule type="cellIs" dxfId="341" priority="6" stopIfTrue="1" operator="greaterThan">
      <formula>0.9999999</formula>
    </cfRule>
  </conditionalFormatting>
  <conditionalFormatting sqref="Y267:Y269">
    <cfRule type="cellIs" dxfId="340" priority="3" stopIfTrue="1" operator="lessThan">
      <formula>-0.999999</formula>
    </cfRule>
    <cfRule type="cellIs" dxfId="339" priority="4" stopIfTrue="1" operator="greaterThan">
      <formula>0.9999999</formula>
    </cfRule>
  </conditionalFormatting>
  <conditionalFormatting sqref="Y258">
    <cfRule type="cellIs" dxfId="338" priority="1" stopIfTrue="1" operator="lessThan">
      <formula>-0.999999</formula>
    </cfRule>
    <cfRule type="cellIs" dxfId="337" priority="2" stopIfTrue="1" operator="greaterThan">
      <formula>0.9999999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25"/>
  <dimension ref="A1:AA283"/>
  <sheetViews>
    <sheetView workbookViewId="0">
      <selection activeCell="I271" sqref="I271"/>
    </sheetView>
  </sheetViews>
  <sheetFormatPr baseColWidth="10" defaultRowHeight="15" x14ac:dyDescent="0.25"/>
  <cols>
    <col min="7" max="7" width="12.85546875" bestFit="1" customWidth="1"/>
    <col min="12" max="12" width="10.42578125" customWidth="1"/>
    <col min="13" max="13" width="12.7109375" customWidth="1"/>
    <col min="14" max="14" width="11.5703125" bestFit="1" customWidth="1"/>
    <col min="15" max="15" width="10.7109375" customWidth="1"/>
    <col min="16" max="16" width="11.42578125" customWidth="1"/>
    <col min="17" max="17" width="11.85546875" bestFit="1" customWidth="1"/>
    <col min="18" max="18" width="7.140625" hidden="1" customWidth="1"/>
    <col min="19" max="19" width="12.28515625" customWidth="1"/>
    <col min="20" max="20" width="11.42578125" customWidth="1"/>
    <col min="21" max="21" width="13.42578125" customWidth="1"/>
    <col min="23" max="23" width="12.42578125" customWidth="1"/>
    <col min="24" max="26" width="13.42578125" customWidth="1"/>
    <col min="27" max="27" width="0" hidden="1" customWidth="1"/>
  </cols>
  <sheetData>
    <row r="1" spans="1:27" x14ac:dyDescent="0.25">
      <c r="B1" s="266" t="s">
        <v>0</v>
      </c>
      <c r="C1" s="266"/>
      <c r="D1" s="267">
        <v>30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148</v>
      </c>
      <c r="B3" s="269" t="s">
        <v>2</v>
      </c>
      <c r="C3" s="269"/>
      <c r="D3" s="145" t="s">
        <v>66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 t="s">
        <v>98</v>
      </c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5.75" hidden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f t="shared" ref="U96:U127" si="11">G96+L96+M96+R96+S96+N96+Q96+T96</f>
        <v>0</v>
      </c>
      <c r="V96" s="21">
        <f t="shared" si="9"/>
        <v>0</v>
      </c>
      <c r="W96" s="21">
        <f t="shared" si="7"/>
        <v>0</v>
      </c>
      <c r="X96" s="20">
        <v>0</v>
      </c>
      <c r="Y96" s="21">
        <f t="shared" si="8"/>
        <v>0</v>
      </c>
      <c r="AA96">
        <f t="shared" si="10"/>
        <v>0</v>
      </c>
    </row>
    <row r="97" spans="1:27" ht="26.25" hidden="1" customHeight="1" thickTop="1" thickBot="1" x14ac:dyDescent="0.3">
      <c r="A97" s="18"/>
      <c r="B97" s="19" t="s">
        <v>41</v>
      </c>
      <c r="C97" s="20">
        <v>508</v>
      </c>
      <c r="D97" s="20">
        <v>589</v>
      </c>
      <c r="E97" s="20">
        <v>81</v>
      </c>
      <c r="F97" s="20">
        <v>146</v>
      </c>
      <c r="G97" s="20">
        <v>11826</v>
      </c>
      <c r="H97" s="20">
        <v>61</v>
      </c>
      <c r="I97" s="20">
        <v>66</v>
      </c>
      <c r="J97" s="20">
        <v>5</v>
      </c>
      <c r="K97" s="20">
        <v>360</v>
      </c>
      <c r="L97" s="20">
        <v>1800</v>
      </c>
      <c r="M97" s="20"/>
      <c r="N97" s="20"/>
      <c r="O97" s="21"/>
      <c r="P97" s="21"/>
      <c r="Q97" s="20">
        <v>0</v>
      </c>
      <c r="R97" s="20">
        <v>0</v>
      </c>
      <c r="S97" s="20">
        <v>55000</v>
      </c>
      <c r="T97" s="20"/>
      <c r="U97" s="20">
        <f t="shared" si="11"/>
        <v>68626</v>
      </c>
      <c r="V97" s="25">
        <v>63836</v>
      </c>
      <c r="W97" s="21">
        <f t="shared" si="7"/>
        <v>132462</v>
      </c>
      <c r="X97" s="20">
        <v>63836</v>
      </c>
      <c r="Y97" s="21">
        <f t="shared" si="8"/>
        <v>68626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>
        <v>589</v>
      </c>
      <c r="D98" s="20">
        <v>651</v>
      </c>
      <c r="E98" s="20">
        <v>62</v>
      </c>
      <c r="F98" s="20">
        <v>146</v>
      </c>
      <c r="G98" s="20">
        <v>9052</v>
      </c>
      <c r="H98" s="20">
        <v>66</v>
      </c>
      <c r="I98" s="20">
        <v>71</v>
      </c>
      <c r="J98" s="20">
        <v>5</v>
      </c>
      <c r="K98" s="20">
        <v>360</v>
      </c>
      <c r="L98" s="20">
        <v>1800</v>
      </c>
      <c r="M98" s="20"/>
      <c r="N98" s="20"/>
      <c r="O98" s="21"/>
      <c r="P98" s="21"/>
      <c r="Q98" s="20">
        <v>0</v>
      </c>
      <c r="R98" s="20">
        <v>0</v>
      </c>
      <c r="S98" s="20">
        <v>55000</v>
      </c>
      <c r="T98" s="20">
        <v>0</v>
      </c>
      <c r="U98" s="20">
        <f t="shared" si="11"/>
        <v>65852</v>
      </c>
      <c r="V98" s="21">
        <f t="shared" si="9"/>
        <v>68626</v>
      </c>
      <c r="W98" s="21">
        <f t="shared" si="7"/>
        <v>134478</v>
      </c>
      <c r="X98" s="20">
        <v>68626</v>
      </c>
      <c r="Y98" s="21">
        <f t="shared" si="8"/>
        <v>65852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651</v>
      </c>
      <c r="D99" s="20">
        <v>710</v>
      </c>
      <c r="E99" s="20">
        <v>59</v>
      </c>
      <c r="F99" s="20">
        <v>146</v>
      </c>
      <c r="G99" s="20">
        <v>8614</v>
      </c>
      <c r="H99" s="20">
        <v>71</v>
      </c>
      <c r="I99" s="20">
        <v>124</v>
      </c>
      <c r="J99" s="20">
        <v>53</v>
      </c>
      <c r="K99" s="20">
        <v>360</v>
      </c>
      <c r="L99" s="20">
        <v>19080</v>
      </c>
      <c r="M99" s="20"/>
      <c r="N99" s="20"/>
      <c r="O99" s="21"/>
      <c r="P99" s="21"/>
      <c r="Q99" s="20">
        <v>0</v>
      </c>
      <c r="R99" s="20">
        <v>0</v>
      </c>
      <c r="S99" s="20">
        <v>55000</v>
      </c>
      <c r="T99" s="20"/>
      <c r="U99" s="20">
        <f t="shared" si="11"/>
        <v>82694</v>
      </c>
      <c r="V99" s="21">
        <f t="shared" si="9"/>
        <v>65852</v>
      </c>
      <c r="W99" s="21">
        <f t="shared" si="7"/>
        <v>148546</v>
      </c>
      <c r="X99" s="20">
        <v>148546</v>
      </c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710</v>
      </c>
      <c r="D100" s="20">
        <v>755</v>
      </c>
      <c r="E100" s="20">
        <v>45</v>
      </c>
      <c r="F100" s="20">
        <v>146</v>
      </c>
      <c r="G100" s="20">
        <v>6570</v>
      </c>
      <c r="H100" s="20">
        <v>124</v>
      </c>
      <c r="I100" s="20">
        <v>162</v>
      </c>
      <c r="J100" s="20">
        <v>38</v>
      </c>
      <c r="K100" s="20">
        <v>360</v>
      </c>
      <c r="L100" s="20">
        <v>13680</v>
      </c>
      <c r="M100" s="20"/>
      <c r="N100" s="20"/>
      <c r="O100" s="21"/>
      <c r="P100" s="21"/>
      <c r="Q100" s="20">
        <v>0</v>
      </c>
      <c r="R100" s="20">
        <v>0</v>
      </c>
      <c r="S100" s="20">
        <v>55000</v>
      </c>
      <c r="T100" s="20"/>
      <c r="U100" s="20">
        <f t="shared" si="11"/>
        <v>75250</v>
      </c>
      <c r="V100" s="21">
        <f t="shared" si="9"/>
        <v>0</v>
      </c>
      <c r="W100" s="21">
        <f t="shared" si="7"/>
        <v>75250</v>
      </c>
      <c r="X100" s="20">
        <v>75250</v>
      </c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755</v>
      </c>
      <c r="D101" s="20">
        <v>795</v>
      </c>
      <c r="E101" s="20">
        <v>40</v>
      </c>
      <c r="F101" s="20">
        <v>146</v>
      </c>
      <c r="G101" s="20">
        <v>5840</v>
      </c>
      <c r="H101" s="20">
        <v>162</v>
      </c>
      <c r="I101" s="20">
        <v>201</v>
      </c>
      <c r="J101" s="20">
        <v>39</v>
      </c>
      <c r="K101" s="20">
        <v>360</v>
      </c>
      <c r="L101" s="20">
        <v>14040</v>
      </c>
      <c r="M101" s="20"/>
      <c r="N101" s="20"/>
      <c r="O101" s="21"/>
      <c r="P101" s="21"/>
      <c r="Q101" s="20">
        <v>0</v>
      </c>
      <c r="R101" s="20">
        <v>0</v>
      </c>
      <c r="S101" s="20">
        <v>55000</v>
      </c>
      <c r="T101" s="20"/>
      <c r="U101" s="20">
        <f t="shared" si="11"/>
        <v>74880</v>
      </c>
      <c r="V101" s="21">
        <f t="shared" si="9"/>
        <v>0</v>
      </c>
      <c r="W101" s="21">
        <f t="shared" si="7"/>
        <v>74880</v>
      </c>
      <c r="X101" s="20">
        <v>74880</v>
      </c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>
        <v>795</v>
      </c>
      <c r="D102" s="20">
        <v>827</v>
      </c>
      <c r="E102" s="20">
        <v>32</v>
      </c>
      <c r="F102" s="20">
        <v>146</v>
      </c>
      <c r="G102" s="20">
        <v>4672</v>
      </c>
      <c r="H102" s="20">
        <v>201</v>
      </c>
      <c r="I102" s="20">
        <v>250</v>
      </c>
      <c r="J102" s="20">
        <v>49</v>
      </c>
      <c r="K102" s="20">
        <v>360</v>
      </c>
      <c r="L102" s="20">
        <v>17640</v>
      </c>
      <c r="M102" s="20"/>
      <c r="N102" s="20"/>
      <c r="O102" s="21"/>
      <c r="P102" s="21"/>
      <c r="Q102" s="20">
        <v>0</v>
      </c>
      <c r="R102" s="20">
        <v>0</v>
      </c>
      <c r="S102" s="20">
        <v>55000</v>
      </c>
      <c r="T102" s="20"/>
      <c r="U102" s="20">
        <f t="shared" si="11"/>
        <v>77312</v>
      </c>
      <c r="V102" s="21">
        <f t="shared" si="9"/>
        <v>0</v>
      </c>
      <c r="W102" s="21">
        <f t="shared" si="7"/>
        <v>77312</v>
      </c>
      <c r="X102" s="20">
        <v>77312</v>
      </c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827</v>
      </c>
      <c r="D103" s="20">
        <v>870</v>
      </c>
      <c r="E103" s="20">
        <v>43</v>
      </c>
      <c r="F103" s="20">
        <v>146</v>
      </c>
      <c r="G103" s="20">
        <v>6278</v>
      </c>
      <c r="H103" s="20">
        <v>250</v>
      </c>
      <c r="I103" s="20">
        <v>299</v>
      </c>
      <c r="J103" s="20">
        <v>49</v>
      </c>
      <c r="K103" s="20">
        <v>360</v>
      </c>
      <c r="L103" s="20">
        <v>17640</v>
      </c>
      <c r="M103" s="20"/>
      <c r="N103" s="20"/>
      <c r="O103" s="21"/>
      <c r="P103" s="21"/>
      <c r="Q103" s="20">
        <v>0</v>
      </c>
      <c r="R103" s="20">
        <v>0</v>
      </c>
      <c r="S103" s="20">
        <v>56650</v>
      </c>
      <c r="T103" s="20"/>
      <c r="U103" s="20">
        <f t="shared" si="11"/>
        <v>80568</v>
      </c>
      <c r="V103" s="21">
        <f t="shared" si="9"/>
        <v>0</v>
      </c>
      <c r="W103" s="21">
        <f t="shared" si="7"/>
        <v>80568</v>
      </c>
      <c r="X103" s="20">
        <v>80568</v>
      </c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870</v>
      </c>
      <c r="D104" s="20">
        <v>944</v>
      </c>
      <c r="E104" s="20">
        <v>74</v>
      </c>
      <c r="F104" s="20">
        <v>146</v>
      </c>
      <c r="G104" s="20">
        <v>10804</v>
      </c>
      <c r="H104" s="20">
        <v>299</v>
      </c>
      <c r="I104" s="20">
        <v>351</v>
      </c>
      <c r="J104" s="20">
        <v>52</v>
      </c>
      <c r="K104" s="20">
        <v>360</v>
      </c>
      <c r="L104" s="20">
        <v>18720</v>
      </c>
      <c r="M104" s="20"/>
      <c r="N104" s="20"/>
      <c r="O104" s="21"/>
      <c r="P104" s="21"/>
      <c r="Q104" s="20">
        <v>0</v>
      </c>
      <c r="R104" s="20">
        <v>0</v>
      </c>
      <c r="S104" s="20">
        <v>56650</v>
      </c>
      <c r="T104" s="20"/>
      <c r="U104" s="20">
        <f t="shared" si="11"/>
        <v>86174</v>
      </c>
      <c r="V104" s="21">
        <f t="shared" si="9"/>
        <v>0</v>
      </c>
      <c r="W104" s="21">
        <f t="shared" si="7"/>
        <v>86174</v>
      </c>
      <c r="X104" s="20">
        <v>86174</v>
      </c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944</v>
      </c>
      <c r="D105" s="20">
        <v>994</v>
      </c>
      <c r="E105" s="20">
        <v>50</v>
      </c>
      <c r="F105" s="20">
        <v>146</v>
      </c>
      <c r="G105" s="20">
        <v>7300</v>
      </c>
      <c r="H105" s="20">
        <v>351</v>
      </c>
      <c r="I105" s="20">
        <v>404</v>
      </c>
      <c r="J105" s="20">
        <v>53</v>
      </c>
      <c r="K105" s="20">
        <v>360</v>
      </c>
      <c r="L105" s="20">
        <v>19080</v>
      </c>
      <c r="M105" s="20"/>
      <c r="N105" s="20"/>
      <c r="O105" s="21"/>
      <c r="P105" s="21"/>
      <c r="Q105" s="20">
        <v>0</v>
      </c>
      <c r="R105" s="20">
        <v>0</v>
      </c>
      <c r="S105" s="20">
        <v>56650</v>
      </c>
      <c r="T105" s="20"/>
      <c r="U105" s="20">
        <f t="shared" si="11"/>
        <v>83030</v>
      </c>
      <c r="V105" s="21">
        <f t="shared" si="9"/>
        <v>0</v>
      </c>
      <c r="W105" s="21">
        <f t="shared" si="7"/>
        <v>83030</v>
      </c>
      <c r="X105" s="20">
        <v>83030</v>
      </c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994</v>
      </c>
      <c r="D106" s="20">
        <v>1038</v>
      </c>
      <c r="E106" s="20">
        <v>44</v>
      </c>
      <c r="F106" s="20">
        <v>146</v>
      </c>
      <c r="G106" s="20">
        <v>6424</v>
      </c>
      <c r="H106" s="20">
        <v>404</v>
      </c>
      <c r="I106" s="20">
        <v>454</v>
      </c>
      <c r="J106" s="20">
        <v>50</v>
      </c>
      <c r="K106" s="20">
        <v>360</v>
      </c>
      <c r="L106" s="20">
        <v>18000</v>
      </c>
      <c r="M106" s="20"/>
      <c r="N106" s="20"/>
      <c r="O106" s="21"/>
      <c r="P106" s="21"/>
      <c r="Q106" s="20">
        <v>0</v>
      </c>
      <c r="R106" s="20">
        <v>0</v>
      </c>
      <c r="S106" s="20">
        <v>56650</v>
      </c>
      <c r="T106" s="20"/>
      <c r="U106" s="20">
        <f t="shared" si="11"/>
        <v>81074</v>
      </c>
      <c r="V106" s="21">
        <f t="shared" si="9"/>
        <v>0</v>
      </c>
      <c r="W106" s="21">
        <f t="shared" si="7"/>
        <v>81074</v>
      </c>
      <c r="X106" s="20">
        <v>81074</v>
      </c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>
        <v>1038</v>
      </c>
      <c r="D107" s="20">
        <v>1073</v>
      </c>
      <c r="E107" s="20">
        <v>35</v>
      </c>
      <c r="F107" s="20">
        <v>146</v>
      </c>
      <c r="G107" s="20">
        <v>5110</v>
      </c>
      <c r="H107" s="20">
        <v>454</v>
      </c>
      <c r="I107" s="20">
        <v>479</v>
      </c>
      <c r="J107" s="20">
        <v>25</v>
      </c>
      <c r="K107" s="20">
        <v>360</v>
      </c>
      <c r="L107" s="20">
        <v>9000</v>
      </c>
      <c r="M107" s="20"/>
      <c r="N107" s="20"/>
      <c r="O107" s="21"/>
      <c r="P107" s="21"/>
      <c r="Q107" s="20">
        <v>0</v>
      </c>
      <c r="R107" s="20">
        <v>0</v>
      </c>
      <c r="S107" s="20">
        <v>56650</v>
      </c>
      <c r="T107" s="20"/>
      <c r="U107" s="20">
        <f t="shared" si="11"/>
        <v>70760</v>
      </c>
      <c r="V107" s="21">
        <f t="shared" si="9"/>
        <v>0</v>
      </c>
      <c r="W107" s="21">
        <f t="shared" si="7"/>
        <v>70760</v>
      </c>
      <c r="X107" s="20">
        <v>70760</v>
      </c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1073</v>
      </c>
      <c r="D108" s="20">
        <v>1113</v>
      </c>
      <c r="E108" s="20">
        <v>40</v>
      </c>
      <c r="F108" s="20">
        <v>146</v>
      </c>
      <c r="G108" s="20">
        <v>5840</v>
      </c>
      <c r="H108" s="20">
        <v>479</v>
      </c>
      <c r="I108" s="20">
        <v>498</v>
      </c>
      <c r="J108" s="20">
        <v>19</v>
      </c>
      <c r="K108" s="20">
        <v>360</v>
      </c>
      <c r="L108" s="20">
        <v>6840</v>
      </c>
      <c r="M108" s="20"/>
      <c r="N108" s="20"/>
      <c r="O108" s="21"/>
      <c r="P108" s="21"/>
      <c r="Q108" s="20">
        <v>0</v>
      </c>
      <c r="R108" s="20">
        <v>0</v>
      </c>
      <c r="S108" s="20">
        <v>56650</v>
      </c>
      <c r="T108" s="20"/>
      <c r="U108" s="20">
        <f t="shared" si="11"/>
        <v>69330</v>
      </c>
      <c r="V108" s="21">
        <f t="shared" si="9"/>
        <v>0</v>
      </c>
      <c r="W108" s="21">
        <f t="shared" si="7"/>
        <v>69330</v>
      </c>
      <c r="X108" s="20">
        <v>69330</v>
      </c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1113</v>
      </c>
      <c r="D109" s="20">
        <v>1282</v>
      </c>
      <c r="E109" s="20">
        <v>169</v>
      </c>
      <c r="F109" s="20">
        <v>146</v>
      </c>
      <c r="G109" s="20">
        <v>24674</v>
      </c>
      <c r="H109" s="20">
        <v>498</v>
      </c>
      <c r="I109" s="20">
        <v>506</v>
      </c>
      <c r="J109" s="20">
        <v>8</v>
      </c>
      <c r="K109" s="20">
        <v>360</v>
      </c>
      <c r="L109" s="20">
        <v>2880</v>
      </c>
      <c r="M109" s="20"/>
      <c r="N109" s="20"/>
      <c r="O109" s="21"/>
      <c r="P109" s="21"/>
      <c r="Q109" s="20">
        <v>0</v>
      </c>
      <c r="R109" s="20">
        <v>0</v>
      </c>
      <c r="S109" s="20">
        <v>56650</v>
      </c>
      <c r="T109" s="20"/>
      <c r="U109" s="20">
        <f t="shared" si="11"/>
        <v>84204</v>
      </c>
      <c r="V109" s="21">
        <f t="shared" si="9"/>
        <v>0</v>
      </c>
      <c r="W109" s="21">
        <f t="shared" si="7"/>
        <v>84204</v>
      </c>
      <c r="X109" s="20">
        <v>84204</v>
      </c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1282</v>
      </c>
      <c r="D110" s="20">
        <v>1320</v>
      </c>
      <c r="E110" s="20">
        <v>38</v>
      </c>
      <c r="F110" s="20">
        <v>146</v>
      </c>
      <c r="G110" s="20">
        <v>5548</v>
      </c>
      <c r="H110" s="20">
        <v>506</v>
      </c>
      <c r="I110" s="20">
        <v>523</v>
      </c>
      <c r="J110" s="20">
        <v>17</v>
      </c>
      <c r="K110" s="20">
        <v>360</v>
      </c>
      <c r="L110" s="20">
        <v>6120</v>
      </c>
      <c r="M110" s="20"/>
      <c r="N110" s="20"/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1"/>
        <v>68318</v>
      </c>
      <c r="V110" s="21">
        <f t="shared" si="9"/>
        <v>0</v>
      </c>
      <c r="W110" s="21">
        <f t="shared" si="7"/>
        <v>68318</v>
      </c>
      <c r="X110" s="20">
        <v>68318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1320</v>
      </c>
      <c r="D111" s="20">
        <v>1396</v>
      </c>
      <c r="E111" s="20">
        <v>76</v>
      </c>
      <c r="F111" s="20">
        <v>146</v>
      </c>
      <c r="G111" s="20">
        <v>11096</v>
      </c>
      <c r="H111" s="20">
        <v>523</v>
      </c>
      <c r="I111" s="20">
        <v>567</v>
      </c>
      <c r="J111" s="20">
        <v>44</v>
      </c>
      <c r="K111" s="20">
        <v>360</v>
      </c>
      <c r="L111" s="20">
        <v>15840</v>
      </c>
      <c r="M111" s="20"/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1"/>
        <v>83586</v>
      </c>
      <c r="V111" s="21">
        <f t="shared" si="9"/>
        <v>0</v>
      </c>
      <c r="W111" s="21">
        <f t="shared" si="7"/>
        <v>83586</v>
      </c>
      <c r="X111" s="20">
        <v>83586</v>
      </c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1396</v>
      </c>
      <c r="D112" s="20">
        <v>1418</v>
      </c>
      <c r="E112" s="20">
        <v>22</v>
      </c>
      <c r="F112" s="20">
        <v>146</v>
      </c>
      <c r="G112" s="20">
        <v>3212</v>
      </c>
      <c r="H112" s="20">
        <v>567</v>
      </c>
      <c r="I112" s="20">
        <v>601</v>
      </c>
      <c r="J112" s="20">
        <v>34</v>
      </c>
      <c r="K112" s="20">
        <v>360</v>
      </c>
      <c r="L112" s="20">
        <v>12240</v>
      </c>
      <c r="M112" s="20"/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72102</v>
      </c>
      <c r="V112" s="21">
        <f t="shared" si="9"/>
        <v>0</v>
      </c>
      <c r="W112" s="21">
        <f t="shared" si="7"/>
        <v>72102</v>
      </c>
      <c r="X112" s="20">
        <v>72102</v>
      </c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1418</v>
      </c>
      <c r="D113" s="20">
        <v>1467</v>
      </c>
      <c r="E113" s="20">
        <v>49</v>
      </c>
      <c r="F113" s="20">
        <v>146</v>
      </c>
      <c r="G113" s="20">
        <v>7154</v>
      </c>
      <c r="H113" s="20">
        <v>601</v>
      </c>
      <c r="I113" s="20">
        <v>641</v>
      </c>
      <c r="J113" s="20">
        <v>40</v>
      </c>
      <c r="K113" s="20">
        <v>360</v>
      </c>
      <c r="L113" s="20">
        <v>14400</v>
      </c>
      <c r="M113" s="20"/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78204</v>
      </c>
      <c r="V113" s="21">
        <f t="shared" si="9"/>
        <v>0</v>
      </c>
      <c r="W113" s="21">
        <f t="shared" si="7"/>
        <v>78204</v>
      </c>
      <c r="X113" s="20">
        <v>78204</v>
      </c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1467</v>
      </c>
      <c r="D114" s="20">
        <v>1519</v>
      </c>
      <c r="E114" s="20">
        <v>52</v>
      </c>
      <c r="F114" s="20">
        <v>146</v>
      </c>
      <c r="G114" s="20">
        <v>7592</v>
      </c>
      <c r="H114" s="20">
        <v>641</v>
      </c>
      <c r="I114" s="20">
        <v>682</v>
      </c>
      <c r="J114" s="20">
        <v>41</v>
      </c>
      <c r="K114" s="20">
        <v>360</v>
      </c>
      <c r="L114" s="20">
        <v>14760</v>
      </c>
      <c r="M114" s="20"/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79002</v>
      </c>
      <c r="V114" s="21">
        <f t="shared" si="9"/>
        <v>0</v>
      </c>
      <c r="W114" s="21">
        <f t="shared" si="7"/>
        <v>79002</v>
      </c>
      <c r="X114" s="20">
        <v>79002</v>
      </c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1519</v>
      </c>
      <c r="D115" s="20">
        <v>1560</v>
      </c>
      <c r="E115" s="20">
        <v>41</v>
      </c>
      <c r="F115" s="20">
        <v>146</v>
      </c>
      <c r="G115" s="20">
        <v>5986</v>
      </c>
      <c r="H115" s="20">
        <v>682</v>
      </c>
      <c r="I115" s="20">
        <v>720</v>
      </c>
      <c r="J115" s="20">
        <v>38</v>
      </c>
      <c r="K115" s="20">
        <v>360</v>
      </c>
      <c r="L115" s="20">
        <v>13680</v>
      </c>
      <c r="M115" s="20"/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78525</v>
      </c>
      <c r="V115" s="21">
        <f t="shared" si="9"/>
        <v>0</v>
      </c>
      <c r="W115" s="21">
        <f t="shared" si="7"/>
        <v>78525</v>
      </c>
      <c r="X115" s="20">
        <v>78525</v>
      </c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1560</v>
      </c>
      <c r="D116" s="20">
        <v>1650</v>
      </c>
      <c r="E116" s="20">
        <v>90</v>
      </c>
      <c r="F116" s="20">
        <v>146</v>
      </c>
      <c r="G116" s="20">
        <v>13140</v>
      </c>
      <c r="H116" s="20">
        <v>720</v>
      </c>
      <c r="I116" s="20">
        <v>762</v>
      </c>
      <c r="J116" s="20">
        <v>42</v>
      </c>
      <c r="K116" s="20">
        <v>360</v>
      </c>
      <c r="L116" s="20">
        <v>15120</v>
      </c>
      <c r="M116" s="20"/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87119</v>
      </c>
      <c r="V116" s="21">
        <f t="shared" si="9"/>
        <v>0</v>
      </c>
      <c r="W116" s="21">
        <f t="shared" si="7"/>
        <v>87119</v>
      </c>
      <c r="X116" s="20">
        <v>87119</v>
      </c>
      <c r="Y116" s="21">
        <f t="shared" si="8"/>
        <v>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1650</v>
      </c>
      <c r="D117" s="20">
        <v>1703</v>
      </c>
      <c r="E117" s="20">
        <v>53</v>
      </c>
      <c r="F117" s="20">
        <v>146</v>
      </c>
      <c r="G117" s="20">
        <v>7738</v>
      </c>
      <c r="H117" s="20">
        <v>762</v>
      </c>
      <c r="I117" s="20">
        <v>794</v>
      </c>
      <c r="J117" s="20">
        <v>32</v>
      </c>
      <c r="K117" s="20">
        <v>360</v>
      </c>
      <c r="L117" s="20">
        <v>11520</v>
      </c>
      <c r="M117" s="20"/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78117</v>
      </c>
      <c r="V117" s="21">
        <f t="shared" si="9"/>
        <v>0</v>
      </c>
      <c r="W117" s="21">
        <f t="shared" si="7"/>
        <v>78117</v>
      </c>
      <c r="X117" s="20">
        <v>78117</v>
      </c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1703</v>
      </c>
      <c r="D118" s="20">
        <v>1735</v>
      </c>
      <c r="E118" s="20">
        <v>32</v>
      </c>
      <c r="F118" s="20">
        <v>146</v>
      </c>
      <c r="G118" s="20">
        <v>4672</v>
      </c>
      <c r="H118" s="20">
        <v>794</v>
      </c>
      <c r="I118" s="20">
        <v>808</v>
      </c>
      <c r="J118" s="20">
        <v>14</v>
      </c>
      <c r="K118" s="20">
        <v>360</v>
      </c>
      <c r="L118" s="20">
        <v>5040</v>
      </c>
      <c r="M118" s="20"/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68571</v>
      </c>
      <c r="V118" s="21">
        <f t="shared" si="9"/>
        <v>0</v>
      </c>
      <c r="W118" s="21">
        <f t="shared" si="7"/>
        <v>68571</v>
      </c>
      <c r="X118" s="20">
        <v>68571</v>
      </c>
      <c r="Y118" s="21">
        <f t="shared" si="8"/>
        <v>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1735</v>
      </c>
      <c r="D119" s="20">
        <v>1796</v>
      </c>
      <c r="E119" s="20">
        <v>61</v>
      </c>
      <c r="F119" s="20">
        <v>146</v>
      </c>
      <c r="G119" s="20">
        <v>8906</v>
      </c>
      <c r="H119" s="20">
        <v>808</v>
      </c>
      <c r="I119" s="20">
        <v>832</v>
      </c>
      <c r="J119" s="20">
        <v>24</v>
      </c>
      <c r="K119" s="20">
        <v>360</v>
      </c>
      <c r="L119" s="20">
        <v>8640</v>
      </c>
      <c r="M119" s="20"/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76405</v>
      </c>
      <c r="V119" s="21">
        <f t="shared" si="9"/>
        <v>0</v>
      </c>
      <c r="W119" s="21">
        <f t="shared" si="7"/>
        <v>76405</v>
      </c>
      <c r="X119" s="20">
        <v>76405</v>
      </c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1796</v>
      </c>
      <c r="D120" s="20">
        <v>1833</v>
      </c>
      <c r="E120" s="20">
        <v>37</v>
      </c>
      <c r="F120" s="20">
        <v>146</v>
      </c>
      <c r="G120" s="20">
        <v>5402</v>
      </c>
      <c r="H120" s="20">
        <v>832</v>
      </c>
      <c r="I120" s="20">
        <v>842</v>
      </c>
      <c r="J120" s="20">
        <v>10</v>
      </c>
      <c r="K120" s="20">
        <v>360</v>
      </c>
      <c r="L120" s="20">
        <v>3600</v>
      </c>
      <c r="M120" s="20"/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67861</v>
      </c>
      <c r="V120" s="21">
        <f t="shared" si="9"/>
        <v>0</v>
      </c>
      <c r="W120" s="21">
        <f t="shared" si="7"/>
        <v>67861</v>
      </c>
      <c r="X120" s="20">
        <v>0</v>
      </c>
      <c r="Y120" s="21">
        <f t="shared" si="8"/>
        <v>67861</v>
      </c>
      <c r="AA120">
        <f t="shared" si="10"/>
        <v>1</v>
      </c>
    </row>
    <row r="121" spans="1:27" ht="15.75" hidden="1" thickBot="1" x14ac:dyDescent="0.3">
      <c r="A121" s="18"/>
      <c r="B121" s="19" t="s">
        <v>41</v>
      </c>
      <c r="C121" s="20">
        <v>1833</v>
      </c>
      <c r="D121" s="20">
        <v>1916</v>
      </c>
      <c r="E121" s="20">
        <v>83</v>
      </c>
      <c r="F121" s="20">
        <v>146</v>
      </c>
      <c r="G121" s="20">
        <v>12118</v>
      </c>
      <c r="H121" s="20">
        <v>842</v>
      </c>
      <c r="I121" s="20">
        <v>846</v>
      </c>
      <c r="J121" s="20">
        <v>4</v>
      </c>
      <c r="K121" s="20">
        <v>360</v>
      </c>
      <c r="L121" s="20">
        <v>1440</v>
      </c>
      <c r="M121" s="20"/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72417</v>
      </c>
      <c r="V121" s="21">
        <f t="shared" si="9"/>
        <v>67861</v>
      </c>
      <c r="W121" s="21">
        <f t="shared" si="7"/>
        <v>140278</v>
      </c>
      <c r="X121" s="20">
        <v>140278</v>
      </c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1916</v>
      </c>
      <c r="D122" s="20">
        <v>1944</v>
      </c>
      <c r="E122" s="20">
        <v>28</v>
      </c>
      <c r="F122" s="20">
        <v>146</v>
      </c>
      <c r="G122" s="20">
        <v>4088</v>
      </c>
      <c r="H122" s="20">
        <v>846</v>
      </c>
      <c r="I122" s="20">
        <v>846</v>
      </c>
      <c r="J122" s="20">
        <v>0</v>
      </c>
      <c r="K122" s="20">
        <v>0</v>
      </c>
      <c r="L122" s="20">
        <v>0</v>
      </c>
      <c r="M122" s="20"/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62947</v>
      </c>
      <c r="V122" s="21">
        <f t="shared" si="9"/>
        <v>0</v>
      </c>
      <c r="W122" s="21">
        <f t="shared" si="7"/>
        <v>62947</v>
      </c>
      <c r="X122" s="20">
        <v>62947</v>
      </c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1944</v>
      </c>
      <c r="D123" s="20">
        <v>1991</v>
      </c>
      <c r="E123" s="20">
        <v>47</v>
      </c>
      <c r="F123" s="20">
        <v>146</v>
      </c>
      <c r="G123" s="20">
        <v>6862</v>
      </c>
      <c r="H123" s="20">
        <v>846</v>
      </c>
      <c r="I123" s="20">
        <v>857</v>
      </c>
      <c r="J123" s="20">
        <v>11</v>
      </c>
      <c r="K123" s="20">
        <v>360</v>
      </c>
      <c r="L123" s="20">
        <v>3960</v>
      </c>
      <c r="M123" s="20"/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69681</v>
      </c>
      <c r="V123" s="21">
        <f t="shared" si="9"/>
        <v>0</v>
      </c>
      <c r="W123" s="21">
        <f t="shared" si="7"/>
        <v>69681</v>
      </c>
      <c r="X123" s="20">
        <v>0</v>
      </c>
      <c r="Y123" s="21">
        <f t="shared" si="8"/>
        <v>69681</v>
      </c>
      <c r="AA123">
        <f t="shared" si="10"/>
        <v>1</v>
      </c>
    </row>
    <row r="124" spans="1:27" ht="15.75" hidden="1" thickBot="1" x14ac:dyDescent="0.3">
      <c r="A124" s="18"/>
      <c r="B124" s="19" t="s">
        <v>44</v>
      </c>
      <c r="C124" s="20">
        <v>1991</v>
      </c>
      <c r="D124" s="20">
        <v>2048</v>
      </c>
      <c r="E124" s="20">
        <v>57</v>
      </c>
      <c r="F124" s="20">
        <v>146</v>
      </c>
      <c r="G124" s="20">
        <v>8322</v>
      </c>
      <c r="H124" s="20">
        <v>857</v>
      </c>
      <c r="I124" s="20">
        <v>883</v>
      </c>
      <c r="J124" s="20">
        <v>26</v>
      </c>
      <c r="K124" s="20">
        <v>360</v>
      </c>
      <c r="L124" s="20">
        <v>9360</v>
      </c>
      <c r="M124" s="20"/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76541</v>
      </c>
      <c r="V124" s="21">
        <f t="shared" si="9"/>
        <v>69681</v>
      </c>
      <c r="W124" s="21">
        <f t="shared" si="7"/>
        <v>146222</v>
      </c>
      <c r="X124" s="20">
        <v>146222</v>
      </c>
      <c r="Y124" s="21">
        <f t="shared" si="8"/>
        <v>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2048</v>
      </c>
      <c r="D125" s="20">
        <v>2091</v>
      </c>
      <c r="E125" s="20">
        <v>43</v>
      </c>
      <c r="F125" s="20">
        <v>146</v>
      </c>
      <c r="G125" s="20">
        <v>6278</v>
      </c>
      <c r="H125" s="20">
        <v>883</v>
      </c>
      <c r="I125" s="20">
        <v>906</v>
      </c>
      <c r="J125" s="20">
        <v>23</v>
      </c>
      <c r="K125" s="20">
        <v>360</v>
      </c>
      <c r="L125" s="20">
        <v>8280</v>
      </c>
      <c r="M125" s="20"/>
      <c r="N125" s="20"/>
      <c r="O125" s="21"/>
      <c r="P125" s="21"/>
      <c r="Q125" s="20">
        <v>0</v>
      </c>
      <c r="R125" s="20">
        <v>5000</v>
      </c>
      <c r="S125" s="20">
        <v>58859</v>
      </c>
      <c r="T125" s="20"/>
      <c r="U125" s="20">
        <f t="shared" si="11"/>
        <v>78417</v>
      </c>
      <c r="V125" s="21">
        <f t="shared" si="9"/>
        <v>0</v>
      </c>
      <c r="W125" s="21">
        <f t="shared" si="7"/>
        <v>78417</v>
      </c>
      <c r="X125" s="20">
        <v>78417</v>
      </c>
      <c r="Y125" s="21">
        <f t="shared" si="8"/>
        <v>0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2091</v>
      </c>
      <c r="D126" s="20">
        <v>2134</v>
      </c>
      <c r="E126" s="20">
        <v>43</v>
      </c>
      <c r="F126" s="20">
        <v>146</v>
      </c>
      <c r="G126" s="20">
        <v>6278</v>
      </c>
      <c r="H126" s="20">
        <v>906</v>
      </c>
      <c r="I126" s="20">
        <v>937</v>
      </c>
      <c r="J126" s="20">
        <v>31</v>
      </c>
      <c r="K126" s="20">
        <v>360</v>
      </c>
      <c r="L126" s="20">
        <v>11160</v>
      </c>
      <c r="M126" s="20"/>
      <c r="N126" s="20"/>
      <c r="O126" s="21"/>
      <c r="P126" s="21"/>
      <c r="Q126" s="20">
        <v>0</v>
      </c>
      <c r="R126" s="20">
        <v>5000</v>
      </c>
      <c r="S126" s="20">
        <v>58859</v>
      </c>
      <c r="T126" s="20"/>
      <c r="U126" s="20">
        <f t="shared" si="11"/>
        <v>81297</v>
      </c>
      <c r="V126" s="21">
        <f t="shared" si="9"/>
        <v>0</v>
      </c>
      <c r="W126" s="21">
        <f t="shared" si="7"/>
        <v>81297</v>
      </c>
      <c r="X126" s="20">
        <v>81297</v>
      </c>
      <c r="Y126" s="21">
        <f t="shared" si="8"/>
        <v>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2134</v>
      </c>
      <c r="D127" s="20">
        <v>2194</v>
      </c>
      <c r="E127" s="20">
        <v>60</v>
      </c>
      <c r="F127" s="20">
        <v>146</v>
      </c>
      <c r="G127" s="20">
        <v>8760</v>
      </c>
      <c r="H127" s="20">
        <v>937</v>
      </c>
      <c r="I127" s="20">
        <v>998</v>
      </c>
      <c r="J127" s="20">
        <v>61</v>
      </c>
      <c r="K127" s="20">
        <v>360</v>
      </c>
      <c r="L127" s="20">
        <v>21960</v>
      </c>
      <c r="M127" s="20"/>
      <c r="N127" s="20"/>
      <c r="O127" s="21"/>
      <c r="P127" s="21"/>
      <c r="Q127" s="20">
        <v>0</v>
      </c>
      <c r="R127" s="20">
        <v>5000</v>
      </c>
      <c r="S127" s="20">
        <v>59734</v>
      </c>
      <c r="T127" s="20"/>
      <c r="U127" s="20">
        <f t="shared" si="11"/>
        <v>95454</v>
      </c>
      <c r="V127" s="21">
        <f t="shared" si="9"/>
        <v>0</v>
      </c>
      <c r="W127" s="21">
        <f t="shared" si="7"/>
        <v>95454</v>
      </c>
      <c r="X127" s="20">
        <v>95454</v>
      </c>
      <c r="Y127" s="21">
        <f t="shared" si="8"/>
        <v>0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2194</v>
      </c>
      <c r="D128" s="20">
        <v>2232</v>
      </c>
      <c r="E128" s="20">
        <v>38</v>
      </c>
      <c r="F128" s="20">
        <v>146</v>
      </c>
      <c r="G128" s="20">
        <v>5548</v>
      </c>
      <c r="H128" s="20">
        <v>998</v>
      </c>
      <c r="I128" s="20">
        <v>1043</v>
      </c>
      <c r="J128" s="20">
        <v>45</v>
      </c>
      <c r="K128" s="20">
        <v>360</v>
      </c>
      <c r="L128" s="20">
        <v>16200</v>
      </c>
      <c r="M128" s="20"/>
      <c r="N128" s="20">
        <v>12288</v>
      </c>
      <c r="O128" s="21"/>
      <c r="P128" s="21"/>
      <c r="Q128" s="20">
        <v>0</v>
      </c>
      <c r="R128" s="20">
        <v>5000</v>
      </c>
      <c r="S128" s="20">
        <v>59734</v>
      </c>
      <c r="T128" s="20"/>
      <c r="U128" s="20">
        <f t="shared" ref="U128:U159" si="12">G128+L128+M128+R128+S128+N128+Q128+T128</f>
        <v>98770</v>
      </c>
      <c r="V128" s="21">
        <f t="shared" si="9"/>
        <v>0</v>
      </c>
      <c r="W128" s="21">
        <f t="shared" si="7"/>
        <v>98770</v>
      </c>
      <c r="X128" s="20">
        <v>0</v>
      </c>
      <c r="Y128" s="21">
        <f t="shared" si="8"/>
        <v>98770</v>
      </c>
      <c r="AA128">
        <f t="shared" si="10"/>
        <v>1</v>
      </c>
    </row>
    <row r="129" spans="1:27" ht="15.75" hidden="1" thickBot="1" x14ac:dyDescent="0.3">
      <c r="A129" s="18"/>
      <c r="B129" s="19" t="s">
        <v>37</v>
      </c>
      <c r="C129" s="20">
        <v>2232</v>
      </c>
      <c r="D129" s="20">
        <v>2267</v>
      </c>
      <c r="E129" s="20">
        <v>35</v>
      </c>
      <c r="F129" s="20">
        <v>146</v>
      </c>
      <c r="G129" s="20">
        <v>5110</v>
      </c>
      <c r="H129" s="20">
        <v>1043</v>
      </c>
      <c r="I129" s="20">
        <v>1091</v>
      </c>
      <c r="J129" s="20">
        <v>48</v>
      </c>
      <c r="K129" s="20">
        <v>360</v>
      </c>
      <c r="L129" s="20">
        <v>17280</v>
      </c>
      <c r="M129" s="20"/>
      <c r="N129" s="20"/>
      <c r="O129" s="21"/>
      <c r="P129" s="21"/>
      <c r="Q129" s="20">
        <v>0</v>
      </c>
      <c r="R129" s="20">
        <v>5000</v>
      </c>
      <c r="S129" s="20">
        <v>59734</v>
      </c>
      <c r="T129" s="20"/>
      <c r="U129" s="20">
        <f t="shared" si="12"/>
        <v>87124</v>
      </c>
      <c r="V129" s="21">
        <f t="shared" si="9"/>
        <v>98770</v>
      </c>
      <c r="W129" s="21">
        <f t="shared" si="7"/>
        <v>185894</v>
      </c>
      <c r="X129" s="20">
        <v>185894</v>
      </c>
      <c r="Y129" s="21">
        <f t="shared" si="8"/>
        <v>0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2267</v>
      </c>
      <c r="D130" s="20">
        <v>2313</v>
      </c>
      <c r="E130" s="20">
        <v>46</v>
      </c>
      <c r="F130" s="20">
        <v>146</v>
      </c>
      <c r="G130" s="20">
        <v>6716</v>
      </c>
      <c r="H130" s="20">
        <v>1091</v>
      </c>
      <c r="I130" s="20">
        <v>1143</v>
      </c>
      <c r="J130" s="20">
        <v>52</v>
      </c>
      <c r="K130" s="20">
        <v>360</v>
      </c>
      <c r="L130" s="20">
        <v>18720</v>
      </c>
      <c r="M130" s="20"/>
      <c r="N130" s="20"/>
      <c r="O130" s="21"/>
      <c r="P130" s="21"/>
      <c r="Q130" s="20">
        <v>0</v>
      </c>
      <c r="R130" s="20">
        <v>5000</v>
      </c>
      <c r="S130" s="20">
        <v>59734</v>
      </c>
      <c r="T130" s="20"/>
      <c r="U130" s="20">
        <f t="shared" si="12"/>
        <v>90170</v>
      </c>
      <c r="V130" s="21">
        <f t="shared" si="9"/>
        <v>0</v>
      </c>
      <c r="W130" s="21">
        <f t="shared" si="7"/>
        <v>90170</v>
      </c>
      <c r="X130" s="20">
        <v>90170</v>
      </c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2313</v>
      </c>
      <c r="D131" s="20">
        <v>2356</v>
      </c>
      <c r="E131" s="20">
        <v>43</v>
      </c>
      <c r="F131" s="20">
        <v>146</v>
      </c>
      <c r="G131" s="20">
        <v>6278</v>
      </c>
      <c r="H131" s="20">
        <v>1143</v>
      </c>
      <c r="I131" s="20">
        <v>1181</v>
      </c>
      <c r="J131" s="20">
        <v>38</v>
      </c>
      <c r="K131" s="20">
        <v>360</v>
      </c>
      <c r="L131" s="20">
        <v>13680</v>
      </c>
      <c r="M131" s="20"/>
      <c r="N131" s="20"/>
      <c r="O131" s="21"/>
      <c r="P131" s="21"/>
      <c r="Q131" s="20">
        <v>0</v>
      </c>
      <c r="R131" s="20">
        <v>5000</v>
      </c>
      <c r="S131" s="20">
        <v>59734</v>
      </c>
      <c r="T131" s="20"/>
      <c r="U131" s="20">
        <f t="shared" si="12"/>
        <v>84692</v>
      </c>
      <c r="V131" s="21">
        <f t="shared" si="9"/>
        <v>0</v>
      </c>
      <c r="W131" s="21">
        <f t="shared" si="7"/>
        <v>84692</v>
      </c>
      <c r="X131" s="20">
        <v>0</v>
      </c>
      <c r="Y131" s="21">
        <f t="shared" si="8"/>
        <v>84692</v>
      </c>
      <c r="AA131">
        <f t="shared" si="10"/>
        <v>1</v>
      </c>
    </row>
    <row r="132" spans="1:27" ht="15.75" hidden="1" thickBot="1" x14ac:dyDescent="0.3">
      <c r="A132" s="18"/>
      <c r="B132" s="19" t="s">
        <v>40</v>
      </c>
      <c r="C132" s="20">
        <v>2356</v>
      </c>
      <c r="D132" s="20">
        <v>2384</v>
      </c>
      <c r="E132" s="20">
        <v>28</v>
      </c>
      <c r="F132" s="20">
        <v>146</v>
      </c>
      <c r="G132" s="20">
        <v>4088</v>
      </c>
      <c r="H132" s="20">
        <v>1181</v>
      </c>
      <c r="I132" s="20">
        <v>1187</v>
      </c>
      <c r="J132" s="20">
        <v>6</v>
      </c>
      <c r="K132" s="20">
        <v>360</v>
      </c>
      <c r="L132" s="20">
        <v>2160</v>
      </c>
      <c r="M132" s="20"/>
      <c r="N132" s="20"/>
      <c r="O132" s="21"/>
      <c r="P132" s="21"/>
      <c r="Q132" s="20">
        <v>0</v>
      </c>
      <c r="R132" s="20">
        <v>5000</v>
      </c>
      <c r="S132" s="20">
        <v>59734</v>
      </c>
      <c r="T132" s="20"/>
      <c r="U132" s="20">
        <f t="shared" si="12"/>
        <v>70982</v>
      </c>
      <c r="V132" s="21">
        <f t="shared" si="9"/>
        <v>84692</v>
      </c>
      <c r="W132" s="21">
        <f t="shared" si="7"/>
        <v>155674</v>
      </c>
      <c r="X132" s="20">
        <v>150000</v>
      </c>
      <c r="Y132" s="21">
        <f t="shared" si="8"/>
        <v>5674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2384</v>
      </c>
      <c r="D133" s="20">
        <v>2493</v>
      </c>
      <c r="E133" s="20">
        <v>109</v>
      </c>
      <c r="F133" s="20">
        <v>146</v>
      </c>
      <c r="G133" s="20">
        <v>15914</v>
      </c>
      <c r="H133" s="20">
        <v>1187</v>
      </c>
      <c r="I133" s="20">
        <v>1227</v>
      </c>
      <c r="J133" s="20">
        <v>40</v>
      </c>
      <c r="K133" s="20">
        <v>360</v>
      </c>
      <c r="L133" s="20">
        <v>14400</v>
      </c>
      <c r="M133" s="20"/>
      <c r="N133" s="20"/>
      <c r="O133" s="21"/>
      <c r="P133" s="21"/>
      <c r="Q133" s="20">
        <v>0</v>
      </c>
      <c r="R133" s="20">
        <v>5000</v>
      </c>
      <c r="S133" s="20">
        <v>59734</v>
      </c>
      <c r="T133" s="20"/>
      <c r="U133" s="20">
        <f t="shared" si="12"/>
        <v>95048</v>
      </c>
      <c r="V133" s="21">
        <f t="shared" si="9"/>
        <v>5674</v>
      </c>
      <c r="W133" s="21">
        <f t="shared" si="7"/>
        <v>100722</v>
      </c>
      <c r="X133" s="20">
        <v>0</v>
      </c>
      <c r="Y133" s="21">
        <f t="shared" si="8"/>
        <v>100722</v>
      </c>
      <c r="AA133">
        <f t="shared" si="10"/>
        <v>1</v>
      </c>
    </row>
    <row r="134" spans="1:27" ht="15.75" hidden="1" thickBot="1" x14ac:dyDescent="0.3">
      <c r="A134" s="18"/>
      <c r="B134" s="19" t="s">
        <v>42</v>
      </c>
      <c r="C134" s="20">
        <v>2493</v>
      </c>
      <c r="D134" s="20">
        <v>2597</v>
      </c>
      <c r="E134" s="20">
        <v>104</v>
      </c>
      <c r="F134" s="20">
        <v>146</v>
      </c>
      <c r="G134" s="20">
        <v>15184</v>
      </c>
      <c r="H134" s="20">
        <v>1227</v>
      </c>
      <c r="I134" s="20">
        <v>1244</v>
      </c>
      <c r="J134" s="20">
        <v>17</v>
      </c>
      <c r="K134" s="20">
        <v>360</v>
      </c>
      <c r="L134" s="20">
        <v>6120</v>
      </c>
      <c r="M134" s="20"/>
      <c r="N134" s="20"/>
      <c r="O134" s="21"/>
      <c r="P134" s="21"/>
      <c r="Q134" s="20">
        <v>0</v>
      </c>
      <c r="R134" s="20">
        <v>5000</v>
      </c>
      <c r="S134" s="20">
        <v>59734</v>
      </c>
      <c r="T134" s="20"/>
      <c r="U134" s="20">
        <f t="shared" si="12"/>
        <v>86038</v>
      </c>
      <c r="V134" s="21">
        <f t="shared" si="9"/>
        <v>100722</v>
      </c>
      <c r="W134" s="21">
        <f t="shared" si="7"/>
        <v>186760</v>
      </c>
      <c r="X134" s="20">
        <v>180000</v>
      </c>
      <c r="Y134" s="21">
        <f t="shared" si="8"/>
        <v>6760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2597</v>
      </c>
      <c r="D135" s="20">
        <v>2672</v>
      </c>
      <c r="E135" s="20">
        <v>75</v>
      </c>
      <c r="F135" s="20">
        <v>146</v>
      </c>
      <c r="G135" s="20">
        <v>10950</v>
      </c>
      <c r="H135" s="20">
        <v>1244</v>
      </c>
      <c r="I135" s="20">
        <v>1298</v>
      </c>
      <c r="J135" s="20">
        <v>54</v>
      </c>
      <c r="K135" s="20">
        <v>360</v>
      </c>
      <c r="L135" s="20">
        <v>19440</v>
      </c>
      <c r="M135" s="20"/>
      <c r="N135" s="20"/>
      <c r="O135" s="21"/>
      <c r="P135" s="21"/>
      <c r="Q135" s="20">
        <v>0</v>
      </c>
      <c r="R135" s="20">
        <v>5000</v>
      </c>
      <c r="S135" s="20">
        <v>59734</v>
      </c>
      <c r="T135" s="20"/>
      <c r="U135" s="20">
        <f t="shared" si="12"/>
        <v>95124</v>
      </c>
      <c r="V135" s="21">
        <f t="shared" si="9"/>
        <v>6760</v>
      </c>
      <c r="W135" s="21">
        <f t="shared" si="7"/>
        <v>101884</v>
      </c>
      <c r="X135" s="20">
        <v>0</v>
      </c>
      <c r="Y135" s="21">
        <f t="shared" si="8"/>
        <v>101884</v>
      </c>
      <c r="AA135">
        <f t="shared" si="10"/>
        <v>1</v>
      </c>
    </row>
    <row r="136" spans="1:27" ht="15.75" hidden="1" thickBot="1" x14ac:dyDescent="0.3">
      <c r="A136" s="18"/>
      <c r="B136" s="19" t="s">
        <v>44</v>
      </c>
      <c r="C136" s="20">
        <v>2672</v>
      </c>
      <c r="D136" s="20">
        <v>2724</v>
      </c>
      <c r="E136" s="20">
        <v>52</v>
      </c>
      <c r="F136" s="20">
        <v>146</v>
      </c>
      <c r="G136" s="20">
        <v>7592</v>
      </c>
      <c r="H136" s="20">
        <v>1298</v>
      </c>
      <c r="I136" s="20">
        <v>1357</v>
      </c>
      <c r="J136" s="20">
        <v>59</v>
      </c>
      <c r="K136" s="20">
        <v>360</v>
      </c>
      <c r="L136" s="20">
        <v>21240</v>
      </c>
      <c r="M136" s="20"/>
      <c r="N136" s="20"/>
      <c r="O136" s="21"/>
      <c r="P136" s="21"/>
      <c r="Q136" s="20">
        <v>0</v>
      </c>
      <c r="R136" s="20">
        <v>5000</v>
      </c>
      <c r="S136" s="20">
        <v>59734</v>
      </c>
      <c r="T136" s="20"/>
      <c r="U136" s="20">
        <f t="shared" si="12"/>
        <v>93566</v>
      </c>
      <c r="V136" s="21">
        <f t="shared" si="9"/>
        <v>101884</v>
      </c>
      <c r="W136" s="21">
        <f t="shared" ref="W136:W186" si="13">U136+V136</f>
        <v>195450</v>
      </c>
      <c r="X136" s="20">
        <v>195450</v>
      </c>
      <c r="Y136" s="21">
        <f t="shared" ref="Y136:Y186" si="14">W136-X136</f>
        <v>0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2724</v>
      </c>
      <c r="D137" s="20">
        <v>2774</v>
      </c>
      <c r="E137" s="20">
        <v>50</v>
      </c>
      <c r="F137" s="20">
        <v>146</v>
      </c>
      <c r="G137" s="20">
        <v>7300</v>
      </c>
      <c r="H137" s="20">
        <v>1357</v>
      </c>
      <c r="I137" s="20">
        <v>1416</v>
      </c>
      <c r="J137" s="20">
        <v>59</v>
      </c>
      <c r="K137" s="20">
        <v>360</v>
      </c>
      <c r="L137" s="20">
        <v>21240</v>
      </c>
      <c r="M137" s="20"/>
      <c r="N137" s="20"/>
      <c r="O137" s="21"/>
      <c r="P137" s="21"/>
      <c r="Q137" s="20">
        <v>0</v>
      </c>
      <c r="R137" s="20">
        <v>5000</v>
      </c>
      <c r="S137" s="20">
        <v>59734</v>
      </c>
      <c r="T137" s="20"/>
      <c r="U137" s="20">
        <f t="shared" si="12"/>
        <v>93274</v>
      </c>
      <c r="V137" s="21">
        <f t="shared" ref="V137:V186" si="15">Y136</f>
        <v>0</v>
      </c>
      <c r="W137" s="21">
        <f t="shared" si="13"/>
        <v>93274</v>
      </c>
      <c r="X137" s="20">
        <v>0</v>
      </c>
      <c r="Y137" s="21">
        <f t="shared" si="14"/>
        <v>93274</v>
      </c>
      <c r="AA137">
        <f t="shared" ref="AA137:AA182" si="16">IF(X137=0,IF(Y137&gt;1,AA136+1,),)</f>
        <v>1</v>
      </c>
    </row>
    <row r="138" spans="1:27" ht="15.75" hidden="1" thickBot="1" x14ac:dyDescent="0.3">
      <c r="A138" s="18"/>
      <c r="B138" s="19" t="s">
        <v>46</v>
      </c>
      <c r="C138" s="20">
        <v>2774</v>
      </c>
      <c r="D138" s="20">
        <v>2818</v>
      </c>
      <c r="E138" s="20">
        <v>44</v>
      </c>
      <c r="F138" s="20">
        <v>146</v>
      </c>
      <c r="G138" s="20">
        <v>6424</v>
      </c>
      <c r="H138" s="20">
        <v>1416</v>
      </c>
      <c r="I138" s="20">
        <v>1473</v>
      </c>
      <c r="J138" s="20">
        <v>57</v>
      </c>
      <c r="K138" s="20">
        <v>360</v>
      </c>
      <c r="L138" s="20">
        <v>20520</v>
      </c>
      <c r="M138" s="20"/>
      <c r="N138" s="20">
        <v>20000</v>
      </c>
      <c r="O138" s="21"/>
      <c r="P138" s="21"/>
      <c r="Q138" s="20">
        <v>0</v>
      </c>
      <c r="R138" s="20">
        <v>5000</v>
      </c>
      <c r="S138" s="20">
        <v>59734</v>
      </c>
      <c r="T138" s="20"/>
      <c r="U138" s="20">
        <f t="shared" si="12"/>
        <v>111678</v>
      </c>
      <c r="V138" s="21">
        <f t="shared" si="15"/>
        <v>93274</v>
      </c>
      <c r="W138" s="21">
        <f t="shared" si="13"/>
        <v>204952</v>
      </c>
      <c r="X138" s="20">
        <v>204952</v>
      </c>
      <c r="Y138" s="21">
        <f t="shared" si="14"/>
        <v>0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2818</v>
      </c>
      <c r="D139" s="20">
        <v>2880</v>
      </c>
      <c r="E139" s="20">
        <v>62</v>
      </c>
      <c r="F139" s="20">
        <v>146</v>
      </c>
      <c r="G139" s="20">
        <v>9052</v>
      </c>
      <c r="H139" s="20">
        <v>1473</v>
      </c>
      <c r="I139" s="20">
        <v>1533</v>
      </c>
      <c r="J139" s="20">
        <v>60</v>
      </c>
      <c r="K139" s="20">
        <v>360</v>
      </c>
      <c r="L139" s="20">
        <v>21600</v>
      </c>
      <c r="M139" s="20"/>
      <c r="N139" s="20">
        <v>5000</v>
      </c>
      <c r="O139" s="21"/>
      <c r="P139" s="21"/>
      <c r="Q139" s="20">
        <v>0</v>
      </c>
      <c r="R139" s="20">
        <v>5000</v>
      </c>
      <c r="S139" s="20">
        <v>61536</v>
      </c>
      <c r="T139" s="20"/>
      <c r="U139" s="20">
        <f t="shared" si="12"/>
        <v>102188</v>
      </c>
      <c r="V139" s="21">
        <f t="shared" si="15"/>
        <v>0</v>
      </c>
      <c r="W139" s="21">
        <f t="shared" si="13"/>
        <v>102188</v>
      </c>
      <c r="X139" s="20">
        <v>102188</v>
      </c>
      <c r="Y139" s="21">
        <f t="shared" si="14"/>
        <v>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2880</v>
      </c>
      <c r="D140" s="20">
        <v>3006</v>
      </c>
      <c r="E140" s="20">
        <v>126</v>
      </c>
      <c r="F140" s="20">
        <v>146</v>
      </c>
      <c r="G140" s="20">
        <v>18396</v>
      </c>
      <c r="H140" s="20">
        <v>1533</v>
      </c>
      <c r="I140" s="20">
        <v>1631</v>
      </c>
      <c r="J140" s="20">
        <v>98</v>
      </c>
      <c r="K140" s="20">
        <v>360</v>
      </c>
      <c r="L140" s="20">
        <v>35280</v>
      </c>
      <c r="M140" s="20"/>
      <c r="N140" s="20">
        <v>5000</v>
      </c>
      <c r="O140" s="21"/>
      <c r="P140" s="21"/>
      <c r="Q140" s="20">
        <v>0</v>
      </c>
      <c r="R140" s="20">
        <v>5000</v>
      </c>
      <c r="S140" s="20">
        <v>61536</v>
      </c>
      <c r="T140" s="20"/>
      <c r="U140" s="20">
        <f t="shared" si="12"/>
        <v>125212</v>
      </c>
      <c r="V140" s="21">
        <f t="shared" si="15"/>
        <v>0</v>
      </c>
      <c r="W140" s="21">
        <f t="shared" si="13"/>
        <v>125212</v>
      </c>
      <c r="X140" s="20">
        <v>125212</v>
      </c>
      <c r="Y140" s="21">
        <f t="shared" si="14"/>
        <v>0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3006</v>
      </c>
      <c r="D141" s="20">
        <v>3053</v>
      </c>
      <c r="E141" s="20">
        <v>47</v>
      </c>
      <c r="F141" s="20">
        <v>146</v>
      </c>
      <c r="G141" s="20">
        <v>6862</v>
      </c>
      <c r="H141" s="20">
        <v>1631</v>
      </c>
      <c r="I141" s="20">
        <v>1745</v>
      </c>
      <c r="J141" s="20">
        <v>114</v>
      </c>
      <c r="K141" s="20">
        <v>360</v>
      </c>
      <c r="L141" s="20">
        <v>41040</v>
      </c>
      <c r="M141" s="20"/>
      <c r="N141" s="20">
        <v>5000</v>
      </c>
      <c r="O141" s="21"/>
      <c r="P141" s="21"/>
      <c r="Q141" s="20">
        <v>0</v>
      </c>
      <c r="R141" s="20">
        <v>5000</v>
      </c>
      <c r="S141" s="20">
        <v>61536</v>
      </c>
      <c r="T141" s="20"/>
      <c r="U141" s="20">
        <f t="shared" si="12"/>
        <v>119438</v>
      </c>
      <c r="V141" s="21">
        <f t="shared" si="15"/>
        <v>0</v>
      </c>
      <c r="W141" s="21">
        <f t="shared" si="13"/>
        <v>119438</v>
      </c>
      <c r="X141" s="20">
        <v>119438</v>
      </c>
      <c r="Y141" s="21">
        <f t="shared" si="14"/>
        <v>0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3053</v>
      </c>
      <c r="D142" s="20">
        <v>3090</v>
      </c>
      <c r="E142" s="20">
        <v>37</v>
      </c>
      <c r="F142" s="20">
        <v>146</v>
      </c>
      <c r="G142" s="20">
        <v>5402</v>
      </c>
      <c r="H142" s="20">
        <v>1745</v>
      </c>
      <c r="I142" s="20">
        <v>2007</v>
      </c>
      <c r="J142" s="20">
        <v>262</v>
      </c>
      <c r="K142" s="20">
        <v>0</v>
      </c>
      <c r="L142" s="20">
        <v>247320</v>
      </c>
      <c r="M142" s="20"/>
      <c r="N142" s="20">
        <v>5000</v>
      </c>
      <c r="O142" s="21"/>
      <c r="P142" s="21"/>
      <c r="Q142" s="20">
        <v>0</v>
      </c>
      <c r="R142" s="20">
        <v>5000</v>
      </c>
      <c r="S142" s="20">
        <v>61536</v>
      </c>
      <c r="T142" s="20"/>
      <c r="U142" s="20">
        <f t="shared" si="12"/>
        <v>324258</v>
      </c>
      <c r="V142" s="21">
        <f t="shared" si="15"/>
        <v>0</v>
      </c>
      <c r="W142" s="21">
        <f t="shared" si="13"/>
        <v>324258</v>
      </c>
      <c r="X142" s="20">
        <v>120000</v>
      </c>
      <c r="Y142" s="21">
        <f t="shared" si="14"/>
        <v>204258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3090</v>
      </c>
      <c r="D143" s="20">
        <v>3137</v>
      </c>
      <c r="E143" s="20">
        <v>47</v>
      </c>
      <c r="F143" s="20">
        <v>146</v>
      </c>
      <c r="G143" s="20">
        <v>6862</v>
      </c>
      <c r="H143" s="20">
        <v>2007</v>
      </c>
      <c r="I143" s="20">
        <v>2028</v>
      </c>
      <c r="J143" s="20">
        <v>21</v>
      </c>
      <c r="K143" s="20">
        <v>360</v>
      </c>
      <c r="L143" s="20">
        <v>7560</v>
      </c>
      <c r="M143" s="20"/>
      <c r="N143" s="20">
        <v>5000</v>
      </c>
      <c r="O143" s="21"/>
      <c r="P143" s="21"/>
      <c r="Q143" s="20">
        <v>0</v>
      </c>
      <c r="R143" s="20">
        <v>5000</v>
      </c>
      <c r="S143" s="20">
        <v>61536</v>
      </c>
      <c r="T143" s="20"/>
      <c r="U143" s="20">
        <f t="shared" si="12"/>
        <v>85958</v>
      </c>
      <c r="V143" s="21">
        <f t="shared" si="15"/>
        <v>204258</v>
      </c>
      <c r="W143" s="21">
        <f t="shared" si="13"/>
        <v>290216</v>
      </c>
      <c r="X143" s="20">
        <v>150000</v>
      </c>
      <c r="Y143" s="21">
        <f t="shared" si="14"/>
        <v>140216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3137</v>
      </c>
      <c r="D144" s="20">
        <v>3168</v>
      </c>
      <c r="E144" s="20">
        <v>31</v>
      </c>
      <c r="F144" s="20">
        <v>146</v>
      </c>
      <c r="G144" s="20">
        <v>4526</v>
      </c>
      <c r="H144" s="20">
        <v>2028</v>
      </c>
      <c r="I144" s="20">
        <v>2029</v>
      </c>
      <c r="J144" s="20">
        <v>1</v>
      </c>
      <c r="K144" s="20">
        <v>360</v>
      </c>
      <c r="L144" s="20">
        <v>360</v>
      </c>
      <c r="M144" s="20"/>
      <c r="N144" s="20">
        <v>5000</v>
      </c>
      <c r="O144" s="21"/>
      <c r="P144" s="21"/>
      <c r="Q144" s="20">
        <v>0</v>
      </c>
      <c r="R144" s="20">
        <v>5000</v>
      </c>
      <c r="S144" s="20">
        <v>61536</v>
      </c>
      <c r="T144" s="20"/>
      <c r="U144" s="20">
        <f t="shared" si="12"/>
        <v>76422</v>
      </c>
      <c r="V144" s="21">
        <f t="shared" si="15"/>
        <v>140216</v>
      </c>
      <c r="W144" s="21">
        <f t="shared" si="13"/>
        <v>216638</v>
      </c>
      <c r="X144" s="20">
        <v>150000</v>
      </c>
      <c r="Y144" s="21">
        <f t="shared" si="14"/>
        <v>66638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3168</v>
      </c>
      <c r="D145" s="20">
        <v>3273</v>
      </c>
      <c r="E145" s="20">
        <v>105</v>
      </c>
      <c r="F145" s="20">
        <v>146</v>
      </c>
      <c r="G145" s="20">
        <v>15330</v>
      </c>
      <c r="H145" s="20">
        <v>2029</v>
      </c>
      <c r="I145" s="20">
        <v>2034</v>
      </c>
      <c r="J145" s="20">
        <v>5</v>
      </c>
      <c r="K145" s="20">
        <v>360</v>
      </c>
      <c r="L145" s="20">
        <v>1800</v>
      </c>
      <c r="M145" s="20"/>
      <c r="N145" s="20">
        <v>5000</v>
      </c>
      <c r="O145" s="21"/>
      <c r="P145" s="21"/>
      <c r="Q145" s="20">
        <v>0</v>
      </c>
      <c r="R145" s="20">
        <v>5000</v>
      </c>
      <c r="S145" s="20">
        <v>61536</v>
      </c>
      <c r="T145" s="20"/>
      <c r="U145" s="20">
        <f t="shared" si="12"/>
        <v>88666</v>
      </c>
      <c r="V145" s="21">
        <f t="shared" si="15"/>
        <v>66638</v>
      </c>
      <c r="W145" s="21">
        <f t="shared" si="13"/>
        <v>155304</v>
      </c>
      <c r="X145" s="20">
        <v>156000</v>
      </c>
      <c r="Y145" s="21">
        <f t="shared" si="14"/>
        <v>-696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3273</v>
      </c>
      <c r="D146" s="20">
        <v>3328</v>
      </c>
      <c r="E146" s="20">
        <v>55</v>
      </c>
      <c r="F146" s="20">
        <v>146</v>
      </c>
      <c r="G146" s="20">
        <v>8030</v>
      </c>
      <c r="H146" s="20">
        <v>2034</v>
      </c>
      <c r="I146" s="20">
        <v>2036</v>
      </c>
      <c r="J146" s="20">
        <v>2</v>
      </c>
      <c r="K146" s="20">
        <v>360</v>
      </c>
      <c r="L146" s="20">
        <v>720</v>
      </c>
      <c r="M146" s="20"/>
      <c r="N146" s="20">
        <v>5000</v>
      </c>
      <c r="O146" s="21"/>
      <c r="P146" s="21"/>
      <c r="Q146" s="20">
        <v>0</v>
      </c>
      <c r="R146" s="20">
        <v>5000</v>
      </c>
      <c r="S146" s="20">
        <v>61536</v>
      </c>
      <c r="T146" s="20"/>
      <c r="U146" s="20">
        <f t="shared" si="12"/>
        <v>80286</v>
      </c>
      <c r="V146" s="21">
        <f t="shared" si="15"/>
        <v>-696</v>
      </c>
      <c r="W146" s="21">
        <f t="shared" si="13"/>
        <v>79590</v>
      </c>
      <c r="X146" s="20">
        <v>80000</v>
      </c>
      <c r="Y146" s="21">
        <f t="shared" si="14"/>
        <v>-410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3328</v>
      </c>
      <c r="D147" s="20">
        <v>3396</v>
      </c>
      <c r="E147" s="20">
        <v>68</v>
      </c>
      <c r="F147" s="20">
        <v>146</v>
      </c>
      <c r="G147" s="20">
        <v>9928</v>
      </c>
      <c r="H147" s="20">
        <v>2036</v>
      </c>
      <c r="I147" s="20">
        <v>2039</v>
      </c>
      <c r="J147" s="20">
        <v>3</v>
      </c>
      <c r="K147" s="20">
        <v>360</v>
      </c>
      <c r="L147" s="20">
        <v>1080</v>
      </c>
      <c r="M147" s="20"/>
      <c r="N147" s="20">
        <v>5000</v>
      </c>
      <c r="O147" s="21"/>
      <c r="P147" s="21"/>
      <c r="Q147" s="20">
        <v>0</v>
      </c>
      <c r="R147" s="20">
        <v>5000</v>
      </c>
      <c r="S147" s="20">
        <v>61536</v>
      </c>
      <c r="T147" s="20"/>
      <c r="U147" s="20">
        <f t="shared" si="12"/>
        <v>82544</v>
      </c>
      <c r="V147" s="21">
        <f t="shared" si="15"/>
        <v>-410</v>
      </c>
      <c r="W147" s="21">
        <f t="shared" si="13"/>
        <v>82134</v>
      </c>
      <c r="X147" s="20">
        <v>80000</v>
      </c>
      <c r="Y147" s="21">
        <f t="shared" si="14"/>
        <v>2134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3396</v>
      </c>
      <c r="D148" s="20">
        <v>3427</v>
      </c>
      <c r="E148" s="20">
        <v>31</v>
      </c>
      <c r="F148" s="20">
        <v>146</v>
      </c>
      <c r="G148" s="20">
        <v>4526</v>
      </c>
      <c r="H148" s="20">
        <v>2039</v>
      </c>
      <c r="I148" s="20">
        <v>2112</v>
      </c>
      <c r="J148" s="20">
        <v>73</v>
      </c>
      <c r="K148" s="20">
        <v>360</v>
      </c>
      <c r="L148" s="20">
        <v>26280</v>
      </c>
      <c r="M148" s="20"/>
      <c r="N148" s="20">
        <v>5000</v>
      </c>
      <c r="O148" s="21"/>
      <c r="P148" s="21"/>
      <c r="Q148" s="20">
        <v>0</v>
      </c>
      <c r="R148" s="20">
        <v>5000</v>
      </c>
      <c r="S148" s="20">
        <v>61536</v>
      </c>
      <c r="T148" s="20"/>
      <c r="U148" s="20">
        <f t="shared" si="12"/>
        <v>102342</v>
      </c>
      <c r="V148" s="21">
        <f t="shared" si="15"/>
        <v>2134</v>
      </c>
      <c r="W148" s="21">
        <f t="shared" si="13"/>
        <v>104476</v>
      </c>
      <c r="X148" s="20">
        <v>104500</v>
      </c>
      <c r="Y148" s="21">
        <f t="shared" si="14"/>
        <v>-24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3427</v>
      </c>
      <c r="D149" s="20">
        <v>3463</v>
      </c>
      <c r="E149" s="20">
        <v>36</v>
      </c>
      <c r="F149" s="20">
        <v>146</v>
      </c>
      <c r="G149" s="20">
        <v>5256</v>
      </c>
      <c r="H149" s="20">
        <v>2112</v>
      </c>
      <c r="I149" s="20">
        <v>2230</v>
      </c>
      <c r="J149" s="20">
        <v>118</v>
      </c>
      <c r="K149" s="20">
        <v>360</v>
      </c>
      <c r="L149" s="20">
        <v>42480</v>
      </c>
      <c r="M149" s="20"/>
      <c r="N149" s="20">
        <v>5000</v>
      </c>
      <c r="O149" s="21"/>
      <c r="P149" s="21"/>
      <c r="Q149" s="20">
        <v>0</v>
      </c>
      <c r="R149" s="20">
        <v>5000</v>
      </c>
      <c r="S149" s="20">
        <v>61536</v>
      </c>
      <c r="T149" s="20"/>
      <c r="U149" s="20">
        <f t="shared" si="12"/>
        <v>119272</v>
      </c>
      <c r="V149" s="21">
        <f t="shared" si="15"/>
        <v>-24</v>
      </c>
      <c r="W149" s="21">
        <f t="shared" si="13"/>
        <v>119248</v>
      </c>
      <c r="X149" s="20">
        <v>120000</v>
      </c>
      <c r="Y149" s="21">
        <f t="shared" si="14"/>
        <v>-752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3463</v>
      </c>
      <c r="D150" s="20">
        <v>3506</v>
      </c>
      <c r="E150" s="20">
        <v>43</v>
      </c>
      <c r="F150" s="20">
        <v>146</v>
      </c>
      <c r="G150" s="20">
        <v>6278</v>
      </c>
      <c r="H150" s="20">
        <v>2230</v>
      </c>
      <c r="I150" s="20">
        <v>2350</v>
      </c>
      <c r="J150" s="20">
        <v>120</v>
      </c>
      <c r="K150" s="20">
        <v>360</v>
      </c>
      <c r="L150" s="20">
        <v>43200</v>
      </c>
      <c r="M150" s="20"/>
      <c r="N150" s="20">
        <v>7000</v>
      </c>
      <c r="O150" s="21"/>
      <c r="P150" s="21"/>
      <c r="Q150" s="20">
        <v>0</v>
      </c>
      <c r="R150" s="20">
        <v>5000</v>
      </c>
      <c r="S150" s="20">
        <v>61536</v>
      </c>
      <c r="T150" s="20"/>
      <c r="U150" s="20">
        <f t="shared" si="12"/>
        <v>123014</v>
      </c>
      <c r="V150" s="21">
        <f t="shared" si="15"/>
        <v>-752</v>
      </c>
      <c r="W150" s="21">
        <f t="shared" si="13"/>
        <v>122262</v>
      </c>
      <c r="X150" s="20">
        <v>122500</v>
      </c>
      <c r="Y150" s="21">
        <f t="shared" si="14"/>
        <v>-238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3506</v>
      </c>
      <c r="D151" s="20">
        <v>3556</v>
      </c>
      <c r="E151" s="20">
        <v>50</v>
      </c>
      <c r="F151" s="20">
        <v>146</v>
      </c>
      <c r="G151" s="20">
        <v>7300</v>
      </c>
      <c r="H151" s="20">
        <v>2350</v>
      </c>
      <c r="I151" s="20">
        <v>2478</v>
      </c>
      <c r="J151" s="20">
        <v>128</v>
      </c>
      <c r="K151" s="20"/>
      <c r="L151" s="20">
        <v>47520</v>
      </c>
      <c r="M151" s="20"/>
      <c r="N151" s="20">
        <v>7000</v>
      </c>
      <c r="O151" s="21"/>
      <c r="P151" s="21"/>
      <c r="Q151" s="20">
        <v>0</v>
      </c>
      <c r="R151" s="20">
        <v>5000</v>
      </c>
      <c r="S151" s="20">
        <v>64395</v>
      </c>
      <c r="T151" s="20"/>
      <c r="U151" s="20">
        <f t="shared" si="12"/>
        <v>131215</v>
      </c>
      <c r="V151" s="21">
        <f t="shared" si="15"/>
        <v>-238</v>
      </c>
      <c r="W151" s="21">
        <f t="shared" si="13"/>
        <v>130977</v>
      </c>
      <c r="X151" s="20">
        <v>130000</v>
      </c>
      <c r="Y151" s="21">
        <f t="shared" si="14"/>
        <v>977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3556</v>
      </c>
      <c r="D152" s="20">
        <v>3601</v>
      </c>
      <c r="E152" s="20">
        <v>45</v>
      </c>
      <c r="F152" s="20">
        <v>146</v>
      </c>
      <c r="G152" s="20">
        <v>6570</v>
      </c>
      <c r="H152" s="20">
        <v>2478</v>
      </c>
      <c r="I152" s="20">
        <v>2600</v>
      </c>
      <c r="J152" s="20">
        <v>122</v>
      </c>
      <c r="K152" s="20"/>
      <c r="L152" s="20">
        <v>44280</v>
      </c>
      <c r="M152" s="20"/>
      <c r="N152" s="20">
        <v>7000</v>
      </c>
      <c r="O152" s="21"/>
      <c r="P152" s="21"/>
      <c r="Q152" s="20">
        <v>0</v>
      </c>
      <c r="R152" s="20">
        <v>5000</v>
      </c>
      <c r="S152" s="20">
        <v>64395</v>
      </c>
      <c r="T152" s="20"/>
      <c r="U152" s="20">
        <f t="shared" si="12"/>
        <v>127245</v>
      </c>
      <c r="V152" s="21">
        <f t="shared" si="15"/>
        <v>977</v>
      </c>
      <c r="W152" s="21">
        <f t="shared" si="13"/>
        <v>128222</v>
      </c>
      <c r="X152" s="20">
        <v>122500</v>
      </c>
      <c r="Y152" s="21">
        <f t="shared" si="14"/>
        <v>5722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3601</v>
      </c>
      <c r="D153" s="20">
        <v>3643</v>
      </c>
      <c r="E153" s="20">
        <v>42</v>
      </c>
      <c r="F153" s="20">
        <v>146</v>
      </c>
      <c r="G153" s="20">
        <v>6132</v>
      </c>
      <c r="H153" s="20">
        <v>2600</v>
      </c>
      <c r="I153" s="20">
        <v>2743</v>
      </c>
      <c r="J153" s="20">
        <v>143</v>
      </c>
      <c r="K153" s="20"/>
      <c r="L153" s="20">
        <v>55620</v>
      </c>
      <c r="M153" s="20"/>
      <c r="N153" s="20">
        <v>11959</v>
      </c>
      <c r="O153" s="21"/>
      <c r="P153" s="21"/>
      <c r="Q153" s="20">
        <v>0</v>
      </c>
      <c r="R153" s="20">
        <v>5000</v>
      </c>
      <c r="S153" s="20">
        <v>64395</v>
      </c>
      <c r="T153" s="20"/>
      <c r="U153" s="20">
        <f t="shared" si="12"/>
        <v>143106</v>
      </c>
      <c r="V153" s="21">
        <f t="shared" si="15"/>
        <v>5722</v>
      </c>
      <c r="W153" s="21">
        <f t="shared" si="13"/>
        <v>148828</v>
      </c>
      <c r="X153" s="20">
        <v>149000</v>
      </c>
      <c r="Y153" s="21">
        <f t="shared" si="14"/>
        <v>-172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3643</v>
      </c>
      <c r="D154" s="20">
        <v>3686</v>
      </c>
      <c r="E154" s="20">
        <v>43</v>
      </c>
      <c r="F154" s="20">
        <v>146</v>
      </c>
      <c r="G154" s="20">
        <v>6278</v>
      </c>
      <c r="H154" s="20">
        <v>2743</v>
      </c>
      <c r="I154" s="20">
        <v>2884</v>
      </c>
      <c r="J154" s="20">
        <v>141</v>
      </c>
      <c r="K154" s="20"/>
      <c r="L154" s="20">
        <v>54540</v>
      </c>
      <c r="M154" s="20"/>
      <c r="N154" s="20">
        <v>11959</v>
      </c>
      <c r="O154" s="21"/>
      <c r="P154" s="21"/>
      <c r="Q154" s="20">
        <v>0</v>
      </c>
      <c r="R154" s="20">
        <v>5000</v>
      </c>
      <c r="S154" s="20">
        <v>64395</v>
      </c>
      <c r="T154" s="20"/>
      <c r="U154" s="20">
        <f t="shared" si="12"/>
        <v>142172</v>
      </c>
      <c r="V154" s="21">
        <f t="shared" si="15"/>
        <v>-172</v>
      </c>
      <c r="W154" s="21">
        <f t="shared" si="13"/>
        <v>142000</v>
      </c>
      <c r="X154" s="20"/>
      <c r="Y154" s="21">
        <f t="shared" si="14"/>
        <v>142000</v>
      </c>
      <c r="AA154">
        <f t="shared" si="16"/>
        <v>1</v>
      </c>
    </row>
    <row r="155" spans="1:27" ht="15.75" hidden="1" thickBot="1" x14ac:dyDescent="0.3">
      <c r="A155" s="18"/>
      <c r="B155" s="19" t="s">
        <v>39</v>
      </c>
      <c r="C155" s="20">
        <v>3686</v>
      </c>
      <c r="D155" s="20">
        <v>3723</v>
      </c>
      <c r="E155" s="20">
        <v>37</v>
      </c>
      <c r="F155" s="20">
        <v>146</v>
      </c>
      <c r="G155" s="20">
        <v>5402</v>
      </c>
      <c r="H155" s="20">
        <v>2884</v>
      </c>
      <c r="I155" s="20">
        <v>2981</v>
      </c>
      <c r="J155" s="20">
        <v>97</v>
      </c>
      <c r="K155" s="20">
        <v>360</v>
      </c>
      <c r="L155" s="20">
        <v>34920</v>
      </c>
      <c r="M155" s="20"/>
      <c r="N155" s="20">
        <v>11959</v>
      </c>
      <c r="O155" s="21"/>
      <c r="P155" s="21"/>
      <c r="Q155" s="20">
        <v>0</v>
      </c>
      <c r="R155" s="20">
        <v>5000</v>
      </c>
      <c r="S155" s="20">
        <v>64395</v>
      </c>
      <c r="T155" s="20"/>
      <c r="U155" s="20">
        <f t="shared" si="12"/>
        <v>121676</v>
      </c>
      <c r="V155" s="21">
        <f t="shared" si="15"/>
        <v>142000</v>
      </c>
      <c r="W155" s="21">
        <f t="shared" si="13"/>
        <v>263676</v>
      </c>
      <c r="X155" s="20">
        <v>264000</v>
      </c>
      <c r="Y155" s="21">
        <f t="shared" si="14"/>
        <v>-324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3723</v>
      </c>
      <c r="D156" s="20">
        <v>3754</v>
      </c>
      <c r="E156" s="20">
        <v>31</v>
      </c>
      <c r="F156" s="20">
        <v>146</v>
      </c>
      <c r="G156" s="20">
        <v>4526</v>
      </c>
      <c r="H156" s="20">
        <v>2981</v>
      </c>
      <c r="I156" s="20">
        <v>3038</v>
      </c>
      <c r="J156" s="20">
        <v>57</v>
      </c>
      <c r="K156" s="20">
        <v>360</v>
      </c>
      <c r="L156" s="20">
        <v>20520</v>
      </c>
      <c r="M156" s="20"/>
      <c r="N156" s="20">
        <v>11959</v>
      </c>
      <c r="O156" s="21"/>
      <c r="P156" s="21"/>
      <c r="Q156" s="20">
        <v>0</v>
      </c>
      <c r="R156" s="20">
        <v>5000</v>
      </c>
      <c r="S156" s="20">
        <v>64395</v>
      </c>
      <c r="T156" s="20"/>
      <c r="U156" s="20">
        <f t="shared" si="12"/>
        <v>106400</v>
      </c>
      <c r="V156" s="21">
        <f t="shared" si="15"/>
        <v>-324</v>
      </c>
      <c r="W156" s="21">
        <f t="shared" si="13"/>
        <v>106076</v>
      </c>
      <c r="X156" s="20"/>
      <c r="Y156" s="21">
        <f t="shared" si="14"/>
        <v>106076</v>
      </c>
      <c r="AA156">
        <f t="shared" si="16"/>
        <v>1</v>
      </c>
    </row>
    <row r="157" spans="1:27" ht="15.75" hidden="1" thickBot="1" x14ac:dyDescent="0.3">
      <c r="A157" s="18"/>
      <c r="B157" s="19" t="s">
        <v>41</v>
      </c>
      <c r="C157" s="20">
        <v>3754</v>
      </c>
      <c r="D157" s="20">
        <v>3822</v>
      </c>
      <c r="E157" s="20">
        <v>68</v>
      </c>
      <c r="F157" s="20">
        <v>146</v>
      </c>
      <c r="G157" s="20">
        <v>9928</v>
      </c>
      <c r="H157" s="20">
        <v>3038</v>
      </c>
      <c r="I157" s="20">
        <v>3064</v>
      </c>
      <c r="J157" s="20">
        <v>26</v>
      </c>
      <c r="K157" s="20">
        <v>360</v>
      </c>
      <c r="L157" s="20">
        <v>9360</v>
      </c>
      <c r="M157" s="20"/>
      <c r="N157" s="20">
        <v>11959</v>
      </c>
      <c r="O157" s="21"/>
      <c r="P157" s="21"/>
      <c r="Q157" s="20">
        <v>0</v>
      </c>
      <c r="R157" s="20">
        <v>5000</v>
      </c>
      <c r="S157" s="20">
        <v>64395</v>
      </c>
      <c r="T157" s="20"/>
      <c r="U157" s="20">
        <f t="shared" si="12"/>
        <v>100642</v>
      </c>
      <c r="V157" s="21">
        <f t="shared" si="15"/>
        <v>106076</v>
      </c>
      <c r="W157" s="21">
        <f t="shared" si="13"/>
        <v>206718</v>
      </c>
      <c r="X157" s="20">
        <v>207000</v>
      </c>
      <c r="Y157" s="21">
        <f t="shared" si="14"/>
        <v>-282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3822</v>
      </c>
      <c r="D158" s="20">
        <v>3852</v>
      </c>
      <c r="E158" s="20">
        <v>30</v>
      </c>
      <c r="F158" s="20">
        <v>146</v>
      </c>
      <c r="G158" s="20">
        <v>4380</v>
      </c>
      <c r="H158" s="20">
        <v>3064</v>
      </c>
      <c r="I158" s="20">
        <v>3065</v>
      </c>
      <c r="J158" s="20">
        <v>1</v>
      </c>
      <c r="K158" s="20">
        <v>360</v>
      </c>
      <c r="L158" s="20">
        <v>360</v>
      </c>
      <c r="M158" s="20"/>
      <c r="N158" s="20">
        <v>11959</v>
      </c>
      <c r="O158" s="21"/>
      <c r="P158" s="21"/>
      <c r="Q158" s="20">
        <v>0</v>
      </c>
      <c r="R158" s="20">
        <v>5000</v>
      </c>
      <c r="S158" s="20">
        <v>64395</v>
      </c>
      <c r="T158" s="20"/>
      <c r="U158" s="20">
        <f t="shared" si="12"/>
        <v>86094</v>
      </c>
      <c r="V158" s="21">
        <f t="shared" si="15"/>
        <v>-282</v>
      </c>
      <c r="W158" s="21">
        <f t="shared" si="13"/>
        <v>85812</v>
      </c>
      <c r="X158" s="20">
        <v>85812</v>
      </c>
      <c r="Y158" s="21">
        <f t="shared" si="14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3852</v>
      </c>
      <c r="D159" s="20">
        <v>3892</v>
      </c>
      <c r="E159" s="20">
        <v>40</v>
      </c>
      <c r="F159" s="20">
        <v>146</v>
      </c>
      <c r="G159" s="20">
        <v>5840</v>
      </c>
      <c r="H159" s="20">
        <v>3065</v>
      </c>
      <c r="I159" s="20">
        <v>3077</v>
      </c>
      <c r="J159" s="20">
        <v>12</v>
      </c>
      <c r="K159" s="20">
        <v>360</v>
      </c>
      <c r="L159" s="20">
        <v>4320</v>
      </c>
      <c r="M159" s="20"/>
      <c r="N159" s="20">
        <v>11959</v>
      </c>
      <c r="O159" s="21"/>
      <c r="P159" s="21"/>
      <c r="Q159" s="20">
        <v>0</v>
      </c>
      <c r="R159" s="20">
        <v>5000</v>
      </c>
      <c r="S159" s="20">
        <v>64395</v>
      </c>
      <c r="T159" s="20"/>
      <c r="U159" s="20">
        <f t="shared" si="12"/>
        <v>91514</v>
      </c>
      <c r="V159" s="21">
        <f t="shared" si="15"/>
        <v>0</v>
      </c>
      <c r="W159" s="21">
        <f t="shared" si="13"/>
        <v>91514</v>
      </c>
      <c r="X159" s="20">
        <v>91000</v>
      </c>
      <c r="Y159" s="21">
        <f t="shared" si="14"/>
        <v>514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3892</v>
      </c>
      <c r="D160" s="20">
        <v>3924</v>
      </c>
      <c r="E160" s="20">
        <v>32</v>
      </c>
      <c r="F160" s="20">
        <v>146</v>
      </c>
      <c r="G160" s="20">
        <v>4672</v>
      </c>
      <c r="H160" s="20">
        <v>3077</v>
      </c>
      <c r="I160" s="20">
        <v>3100</v>
      </c>
      <c r="J160" s="20">
        <v>23</v>
      </c>
      <c r="K160" s="20">
        <v>360</v>
      </c>
      <c r="L160" s="20">
        <v>8280</v>
      </c>
      <c r="M160" s="20"/>
      <c r="N160" s="20">
        <v>11959</v>
      </c>
      <c r="O160" s="21"/>
      <c r="P160" s="21"/>
      <c r="Q160" s="20">
        <v>0</v>
      </c>
      <c r="R160" s="20">
        <v>5000</v>
      </c>
      <c r="S160" s="20">
        <v>64395</v>
      </c>
      <c r="T160" s="20"/>
      <c r="U160" s="20">
        <f t="shared" ref="U160:U191" si="17">G160+L160+M160+R160+S160+N160+Q160+T160</f>
        <v>94306</v>
      </c>
      <c r="V160" s="21">
        <f t="shared" si="15"/>
        <v>514</v>
      </c>
      <c r="W160" s="21">
        <f t="shared" si="13"/>
        <v>94820</v>
      </c>
      <c r="X160" s="20">
        <v>95000</v>
      </c>
      <c r="Y160" s="21">
        <f t="shared" si="14"/>
        <v>-180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3924</v>
      </c>
      <c r="D161" s="20">
        <v>3963</v>
      </c>
      <c r="E161" s="20">
        <v>39</v>
      </c>
      <c r="F161" s="20">
        <v>146</v>
      </c>
      <c r="G161" s="20">
        <v>5694</v>
      </c>
      <c r="H161" s="20">
        <v>3100</v>
      </c>
      <c r="I161" s="20">
        <v>3167</v>
      </c>
      <c r="J161" s="20">
        <v>67</v>
      </c>
      <c r="K161" s="20">
        <v>360</v>
      </c>
      <c r="L161" s="20">
        <v>24120</v>
      </c>
      <c r="M161" s="20"/>
      <c r="N161" s="20">
        <v>11959</v>
      </c>
      <c r="O161" s="21"/>
      <c r="P161" s="21"/>
      <c r="Q161" s="20">
        <v>0</v>
      </c>
      <c r="R161" s="20">
        <v>5000</v>
      </c>
      <c r="S161" s="20">
        <v>64395</v>
      </c>
      <c r="T161" s="20"/>
      <c r="U161" s="20">
        <f t="shared" si="17"/>
        <v>111168</v>
      </c>
      <c r="V161" s="21">
        <f t="shared" si="15"/>
        <v>-180</v>
      </c>
      <c r="W161" s="21">
        <f t="shared" si="13"/>
        <v>110988</v>
      </c>
      <c r="X161" s="20">
        <v>110000</v>
      </c>
      <c r="Y161" s="21">
        <f t="shared" si="14"/>
        <v>988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3963</v>
      </c>
      <c r="D162" s="20">
        <v>4008</v>
      </c>
      <c r="E162" s="20">
        <v>45</v>
      </c>
      <c r="F162" s="20">
        <v>146</v>
      </c>
      <c r="G162" s="20">
        <v>6570</v>
      </c>
      <c r="H162" s="20">
        <v>3167</v>
      </c>
      <c r="I162" s="20">
        <v>3238</v>
      </c>
      <c r="J162" s="20">
        <v>71</v>
      </c>
      <c r="K162" s="20">
        <v>360</v>
      </c>
      <c r="L162" s="20">
        <v>25560</v>
      </c>
      <c r="M162" s="20"/>
      <c r="N162" s="20">
        <v>11665</v>
      </c>
      <c r="O162" s="21"/>
      <c r="P162" s="21"/>
      <c r="Q162" s="20">
        <v>0</v>
      </c>
      <c r="R162" s="20">
        <v>5000</v>
      </c>
      <c r="S162" s="20">
        <v>64395</v>
      </c>
      <c r="T162" s="20"/>
      <c r="U162" s="20">
        <f t="shared" si="17"/>
        <v>113190</v>
      </c>
      <c r="V162" s="21">
        <f t="shared" si="15"/>
        <v>988</v>
      </c>
      <c r="W162" s="21">
        <f t="shared" si="13"/>
        <v>114178</v>
      </c>
      <c r="X162" s="20">
        <v>114178</v>
      </c>
      <c r="Y162" s="21">
        <f t="shared" si="14"/>
        <v>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4008</v>
      </c>
      <c r="D163" s="20">
        <v>4047</v>
      </c>
      <c r="E163" s="20">
        <v>39</v>
      </c>
      <c r="F163" s="20">
        <v>146</v>
      </c>
      <c r="G163" s="20">
        <v>5694</v>
      </c>
      <c r="H163" s="20">
        <v>3238</v>
      </c>
      <c r="I163" s="20">
        <v>3299</v>
      </c>
      <c r="J163" s="20">
        <v>61</v>
      </c>
      <c r="K163" s="20">
        <v>360</v>
      </c>
      <c r="L163" s="20">
        <v>21960</v>
      </c>
      <c r="M163" s="20"/>
      <c r="N163" s="20">
        <v>11665</v>
      </c>
      <c r="O163" s="21"/>
      <c r="P163" s="21"/>
      <c r="Q163" s="20">
        <v>0</v>
      </c>
      <c r="R163" s="20">
        <v>5000</v>
      </c>
      <c r="S163" s="20">
        <v>74395</v>
      </c>
      <c r="T163" s="20"/>
      <c r="U163" s="20">
        <f t="shared" si="17"/>
        <v>118714</v>
      </c>
      <c r="V163" s="21">
        <f t="shared" si="15"/>
        <v>0</v>
      </c>
      <c r="W163" s="21">
        <f t="shared" si="13"/>
        <v>118714</v>
      </c>
      <c r="X163" s="20">
        <v>118714</v>
      </c>
      <c r="Y163" s="21">
        <f t="shared" si="14"/>
        <v>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4047</v>
      </c>
      <c r="D164" s="20">
        <v>4093</v>
      </c>
      <c r="E164" s="20">
        <v>46</v>
      </c>
      <c r="F164" s="20">
        <v>146</v>
      </c>
      <c r="G164" s="20">
        <v>6716</v>
      </c>
      <c r="H164" s="20">
        <v>3299</v>
      </c>
      <c r="I164" s="20">
        <v>3361</v>
      </c>
      <c r="J164" s="20">
        <v>62</v>
      </c>
      <c r="K164" s="20">
        <v>360</v>
      </c>
      <c r="L164" s="20">
        <v>22320</v>
      </c>
      <c r="M164" s="20"/>
      <c r="N164" s="20">
        <v>11665</v>
      </c>
      <c r="O164" s="21"/>
      <c r="P164" s="21"/>
      <c r="Q164" s="20">
        <v>0</v>
      </c>
      <c r="R164" s="20">
        <v>5000</v>
      </c>
      <c r="S164" s="20">
        <v>74395</v>
      </c>
      <c r="T164" s="20"/>
      <c r="U164" s="20">
        <f t="shared" si="17"/>
        <v>120096</v>
      </c>
      <c r="V164" s="21">
        <f t="shared" si="15"/>
        <v>0</v>
      </c>
      <c r="W164" s="21">
        <f t="shared" si="13"/>
        <v>120096</v>
      </c>
      <c r="X164" s="20">
        <v>120000</v>
      </c>
      <c r="Y164" s="21">
        <f t="shared" si="14"/>
        <v>96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4093</v>
      </c>
      <c r="D165" s="20">
        <v>4145</v>
      </c>
      <c r="E165" s="20">
        <v>52</v>
      </c>
      <c r="F165" s="20">
        <v>146</v>
      </c>
      <c r="G165" s="20">
        <v>7592</v>
      </c>
      <c r="H165" s="20">
        <v>3361</v>
      </c>
      <c r="I165" s="20">
        <v>3436</v>
      </c>
      <c r="J165" s="20">
        <v>75</v>
      </c>
      <c r="K165" s="20">
        <v>360</v>
      </c>
      <c r="L165" s="20">
        <v>27000</v>
      </c>
      <c r="M165" s="20"/>
      <c r="N165" s="20">
        <v>11665</v>
      </c>
      <c r="O165" s="21"/>
      <c r="P165" s="21"/>
      <c r="Q165" s="20">
        <v>0</v>
      </c>
      <c r="R165" s="20">
        <v>5000</v>
      </c>
      <c r="S165" s="20">
        <v>74395</v>
      </c>
      <c r="T165" s="20"/>
      <c r="U165" s="20">
        <f t="shared" si="17"/>
        <v>125652</v>
      </c>
      <c r="V165" s="21">
        <f t="shared" si="15"/>
        <v>96</v>
      </c>
      <c r="W165" s="21">
        <f t="shared" si="13"/>
        <v>125748</v>
      </c>
      <c r="X165" s="20"/>
      <c r="Y165" s="21">
        <f t="shared" si="14"/>
        <v>125748</v>
      </c>
      <c r="AA165">
        <f t="shared" si="16"/>
        <v>1</v>
      </c>
    </row>
    <row r="166" spans="1:27" ht="15.75" hidden="1" thickBot="1" x14ac:dyDescent="0.3">
      <c r="A166" s="18"/>
      <c r="B166" s="19" t="s">
        <v>38</v>
      </c>
      <c r="C166" s="20">
        <v>4145</v>
      </c>
      <c r="D166" s="20">
        <v>4176</v>
      </c>
      <c r="E166" s="20">
        <v>31</v>
      </c>
      <c r="F166" s="20">
        <v>146</v>
      </c>
      <c r="G166" s="20">
        <v>4526</v>
      </c>
      <c r="H166" s="20">
        <v>3436</v>
      </c>
      <c r="I166" s="20">
        <v>3481</v>
      </c>
      <c r="J166" s="20">
        <v>45</v>
      </c>
      <c r="K166" s="20">
        <v>360</v>
      </c>
      <c r="L166" s="20">
        <v>16200</v>
      </c>
      <c r="M166" s="20"/>
      <c r="N166" s="20">
        <v>11709</v>
      </c>
      <c r="O166" s="21"/>
      <c r="P166" s="21"/>
      <c r="Q166" s="20">
        <v>0</v>
      </c>
      <c r="R166" s="20">
        <v>5000</v>
      </c>
      <c r="S166" s="20">
        <v>74395</v>
      </c>
      <c r="T166" s="20"/>
      <c r="U166" s="20">
        <f t="shared" si="17"/>
        <v>111830</v>
      </c>
      <c r="V166" s="21">
        <f t="shared" si="15"/>
        <v>125748</v>
      </c>
      <c r="W166" s="21">
        <f t="shared" si="13"/>
        <v>237578</v>
      </c>
      <c r="X166" s="20">
        <v>238000</v>
      </c>
      <c r="Y166" s="21">
        <f t="shared" si="14"/>
        <v>-422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4176</v>
      </c>
      <c r="D167" s="20">
        <v>4206</v>
      </c>
      <c r="E167" s="20">
        <v>30</v>
      </c>
      <c r="F167" s="20">
        <v>146</v>
      </c>
      <c r="G167" s="20">
        <v>4380</v>
      </c>
      <c r="H167" s="20">
        <v>3481</v>
      </c>
      <c r="I167" s="20">
        <v>3482</v>
      </c>
      <c r="J167" s="20">
        <v>1</v>
      </c>
      <c r="K167" s="20">
        <v>360</v>
      </c>
      <c r="L167" s="20">
        <v>360</v>
      </c>
      <c r="M167" s="20"/>
      <c r="N167" s="20">
        <v>11709</v>
      </c>
      <c r="O167" s="21"/>
      <c r="P167" s="21"/>
      <c r="Q167" s="20">
        <v>0</v>
      </c>
      <c r="R167" s="20">
        <v>5000</v>
      </c>
      <c r="S167" s="20">
        <v>74395</v>
      </c>
      <c r="T167" s="20"/>
      <c r="U167" s="20">
        <f t="shared" si="17"/>
        <v>95844</v>
      </c>
      <c r="V167" s="21">
        <f t="shared" si="15"/>
        <v>-422</v>
      </c>
      <c r="W167" s="21">
        <f t="shared" si="13"/>
        <v>95422</v>
      </c>
      <c r="X167" s="20">
        <v>95000</v>
      </c>
      <c r="Y167" s="21">
        <f t="shared" si="14"/>
        <v>422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4206</v>
      </c>
      <c r="D168" s="20">
        <v>4249</v>
      </c>
      <c r="E168" s="20">
        <v>43</v>
      </c>
      <c r="F168" s="20">
        <v>146</v>
      </c>
      <c r="G168" s="20">
        <v>6278</v>
      </c>
      <c r="H168" s="20">
        <v>3482</v>
      </c>
      <c r="I168" s="20">
        <v>3483</v>
      </c>
      <c r="J168" s="20">
        <v>1</v>
      </c>
      <c r="K168" s="20">
        <v>360</v>
      </c>
      <c r="L168" s="20">
        <v>360</v>
      </c>
      <c r="M168" s="20"/>
      <c r="N168" s="20">
        <v>11709</v>
      </c>
      <c r="O168" s="21"/>
      <c r="P168" s="21"/>
      <c r="Q168" s="20">
        <v>0</v>
      </c>
      <c r="R168" s="20">
        <v>5000</v>
      </c>
      <c r="S168" s="20">
        <v>74395</v>
      </c>
      <c r="T168" s="20"/>
      <c r="U168" s="20">
        <f t="shared" si="17"/>
        <v>97742</v>
      </c>
      <c r="V168" s="21">
        <f t="shared" si="15"/>
        <v>422</v>
      </c>
      <c r="W168" s="21">
        <f t="shared" si="13"/>
        <v>98164</v>
      </c>
      <c r="X168" s="20">
        <v>95000</v>
      </c>
      <c r="Y168" s="21">
        <f t="shared" si="14"/>
        <v>3164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4249</v>
      </c>
      <c r="D169" s="20">
        <v>4292</v>
      </c>
      <c r="E169" s="20">
        <v>43</v>
      </c>
      <c r="F169" s="20">
        <v>146</v>
      </c>
      <c r="G169" s="20">
        <v>6278</v>
      </c>
      <c r="H169" s="20">
        <v>3483</v>
      </c>
      <c r="I169" s="20">
        <v>3485</v>
      </c>
      <c r="J169" s="20">
        <v>2</v>
      </c>
      <c r="K169" s="20">
        <v>360</v>
      </c>
      <c r="L169" s="20">
        <v>720</v>
      </c>
      <c r="M169" s="20"/>
      <c r="N169" s="20">
        <v>11315</v>
      </c>
      <c r="O169" s="21"/>
      <c r="P169" s="21"/>
      <c r="Q169" s="20">
        <v>0</v>
      </c>
      <c r="R169" s="20">
        <v>5000</v>
      </c>
      <c r="S169" s="20">
        <v>74395</v>
      </c>
      <c r="T169" s="20"/>
      <c r="U169" s="20">
        <f t="shared" si="17"/>
        <v>97708</v>
      </c>
      <c r="V169" s="21">
        <f t="shared" si="15"/>
        <v>3164</v>
      </c>
      <c r="W169" s="21">
        <f t="shared" si="13"/>
        <v>100872</v>
      </c>
      <c r="X169" s="20">
        <v>100000</v>
      </c>
      <c r="Y169" s="21">
        <f t="shared" si="14"/>
        <v>872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4292</v>
      </c>
      <c r="D170" s="20">
        <v>4325</v>
      </c>
      <c r="E170" s="20">
        <v>33</v>
      </c>
      <c r="F170" s="20">
        <v>146</v>
      </c>
      <c r="G170" s="20">
        <v>4818</v>
      </c>
      <c r="H170" s="20">
        <v>3485</v>
      </c>
      <c r="I170" s="20">
        <v>3485</v>
      </c>
      <c r="J170" s="20">
        <v>0</v>
      </c>
      <c r="K170" s="20">
        <v>360</v>
      </c>
      <c r="L170" s="20">
        <v>0</v>
      </c>
      <c r="M170" s="20"/>
      <c r="N170" s="20">
        <v>11315</v>
      </c>
      <c r="O170" s="21"/>
      <c r="P170" s="21"/>
      <c r="Q170" s="20">
        <v>0</v>
      </c>
      <c r="R170" s="20">
        <v>5000</v>
      </c>
      <c r="S170" s="20">
        <v>74395</v>
      </c>
      <c r="T170" s="20"/>
      <c r="U170" s="20">
        <f t="shared" si="17"/>
        <v>95528</v>
      </c>
      <c r="V170" s="21">
        <f t="shared" si="15"/>
        <v>872</v>
      </c>
      <c r="W170" s="21">
        <f t="shared" si="13"/>
        <v>96400</v>
      </c>
      <c r="X170" s="20">
        <v>94300</v>
      </c>
      <c r="Y170" s="21">
        <f t="shared" si="14"/>
        <v>2100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4325</v>
      </c>
      <c r="D171" s="20">
        <v>4365</v>
      </c>
      <c r="E171" s="20">
        <v>40</v>
      </c>
      <c r="F171" s="20">
        <v>146</v>
      </c>
      <c r="G171" s="20">
        <v>5840</v>
      </c>
      <c r="H171" s="20">
        <v>3485</v>
      </c>
      <c r="I171" s="20">
        <v>3541</v>
      </c>
      <c r="J171" s="20">
        <v>56</v>
      </c>
      <c r="K171" s="20">
        <v>360</v>
      </c>
      <c r="L171" s="20">
        <v>20160</v>
      </c>
      <c r="M171" s="20"/>
      <c r="N171" s="20">
        <v>7000</v>
      </c>
      <c r="O171" s="21"/>
      <c r="P171" s="21"/>
      <c r="Q171" s="20">
        <v>0</v>
      </c>
      <c r="R171" s="20">
        <v>5000</v>
      </c>
      <c r="S171" s="20">
        <v>74395</v>
      </c>
      <c r="T171" s="20"/>
      <c r="U171" s="20">
        <f t="shared" si="17"/>
        <v>112395</v>
      </c>
      <c r="V171" s="21">
        <f t="shared" si="15"/>
        <v>2100</v>
      </c>
      <c r="W171" s="21">
        <f t="shared" si="13"/>
        <v>114495</v>
      </c>
      <c r="X171" s="20">
        <v>115000</v>
      </c>
      <c r="Y171" s="21">
        <f t="shared" si="14"/>
        <v>-505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4365</v>
      </c>
      <c r="D172" s="20">
        <v>4403</v>
      </c>
      <c r="E172" s="20">
        <v>38</v>
      </c>
      <c r="F172" s="20">
        <v>146</v>
      </c>
      <c r="G172" s="20">
        <v>5548</v>
      </c>
      <c r="H172" s="20">
        <v>3541</v>
      </c>
      <c r="I172" s="20">
        <v>3670</v>
      </c>
      <c r="J172" s="20">
        <v>129</v>
      </c>
      <c r="K172" s="20"/>
      <c r="L172" s="20">
        <v>48060</v>
      </c>
      <c r="M172" s="20"/>
      <c r="N172" s="20">
        <v>7000</v>
      </c>
      <c r="O172" s="21"/>
      <c r="P172" s="21"/>
      <c r="Q172" s="20">
        <v>0</v>
      </c>
      <c r="R172" s="20">
        <v>5000</v>
      </c>
      <c r="S172" s="20">
        <v>74395</v>
      </c>
      <c r="T172" s="20"/>
      <c r="U172" s="20">
        <f t="shared" si="17"/>
        <v>140003</v>
      </c>
      <c r="V172" s="21">
        <f t="shared" si="15"/>
        <v>-505</v>
      </c>
      <c r="W172" s="21">
        <f t="shared" si="13"/>
        <v>139498</v>
      </c>
      <c r="X172" s="20">
        <v>140000</v>
      </c>
      <c r="Y172" s="21">
        <f t="shared" si="14"/>
        <v>-502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4403</v>
      </c>
      <c r="D173" s="20">
        <v>4447</v>
      </c>
      <c r="E173" s="20">
        <v>44</v>
      </c>
      <c r="F173" s="20">
        <v>146</v>
      </c>
      <c r="G173" s="20">
        <v>6424</v>
      </c>
      <c r="H173" s="20">
        <v>3670</v>
      </c>
      <c r="I173" s="20">
        <v>3776</v>
      </c>
      <c r="J173" s="20">
        <v>106</v>
      </c>
      <c r="K173" s="20">
        <v>360</v>
      </c>
      <c r="L173" s="20">
        <v>38160</v>
      </c>
      <c r="M173" s="20"/>
      <c r="N173" s="20">
        <v>7000</v>
      </c>
      <c r="O173" s="21"/>
      <c r="P173" s="21"/>
      <c r="Q173" s="20">
        <v>0</v>
      </c>
      <c r="R173" s="20">
        <v>5000</v>
      </c>
      <c r="S173" s="20">
        <v>74395</v>
      </c>
      <c r="T173" s="20"/>
      <c r="U173" s="20">
        <f t="shared" si="17"/>
        <v>130979</v>
      </c>
      <c r="V173" s="21">
        <f t="shared" si="15"/>
        <v>-502</v>
      </c>
      <c r="W173" s="21">
        <f t="shared" si="13"/>
        <v>130477</v>
      </c>
      <c r="X173" s="20"/>
      <c r="Y173" s="21">
        <f t="shared" si="14"/>
        <v>130477</v>
      </c>
      <c r="AA173">
        <f t="shared" si="16"/>
        <v>1</v>
      </c>
    </row>
    <row r="174" spans="1:27" ht="15.75" hidden="1" thickBot="1" x14ac:dyDescent="0.3">
      <c r="A174" s="18"/>
      <c r="B174" s="19" t="s">
        <v>46</v>
      </c>
      <c r="C174" s="20">
        <v>4447</v>
      </c>
      <c r="D174" s="20">
        <v>4493</v>
      </c>
      <c r="E174" s="20">
        <v>46</v>
      </c>
      <c r="F174" s="20">
        <v>146</v>
      </c>
      <c r="G174" s="20">
        <v>6716</v>
      </c>
      <c r="H174" s="20">
        <v>3776</v>
      </c>
      <c r="I174" s="20">
        <v>3921</v>
      </c>
      <c r="J174" s="20">
        <v>145</v>
      </c>
      <c r="K174" s="20"/>
      <c r="L174" s="20">
        <v>56700</v>
      </c>
      <c r="M174" s="20"/>
      <c r="N174" s="20">
        <v>7000</v>
      </c>
      <c r="O174" s="21"/>
      <c r="P174" s="21"/>
      <c r="Q174" s="20">
        <v>0</v>
      </c>
      <c r="R174" s="20">
        <v>5000</v>
      </c>
      <c r="S174" s="20">
        <v>74395</v>
      </c>
      <c r="T174" s="20"/>
      <c r="U174" s="20">
        <f t="shared" si="17"/>
        <v>149811</v>
      </c>
      <c r="V174" s="21">
        <f t="shared" si="15"/>
        <v>130477</v>
      </c>
      <c r="W174" s="21">
        <f t="shared" si="13"/>
        <v>280288</v>
      </c>
      <c r="X174" s="20">
        <v>280000</v>
      </c>
      <c r="Y174" s="21">
        <f t="shared" si="14"/>
        <v>288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39">
        <v>4493</v>
      </c>
      <c r="D175" s="39">
        <v>4527</v>
      </c>
      <c r="E175" s="39">
        <v>34</v>
      </c>
      <c r="F175" s="39">
        <v>146</v>
      </c>
      <c r="G175" s="69">
        <v>4964</v>
      </c>
      <c r="H175" s="56">
        <v>3921</v>
      </c>
      <c r="I175" s="48">
        <v>4026</v>
      </c>
      <c r="J175" s="58">
        <v>105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58695</v>
      </c>
      <c r="M175" s="69">
        <v>3731</v>
      </c>
      <c r="N175" s="69">
        <v>7000</v>
      </c>
      <c r="O175" s="41"/>
      <c r="P175" s="41"/>
      <c r="Q175" s="69"/>
      <c r="R175" s="69">
        <v>5000</v>
      </c>
      <c r="S175" s="69">
        <v>76410</v>
      </c>
      <c r="T175" s="69"/>
      <c r="U175" s="69">
        <f t="shared" si="17"/>
        <v>155800</v>
      </c>
      <c r="V175" s="41">
        <f t="shared" si="15"/>
        <v>288</v>
      </c>
      <c r="W175" s="41">
        <f t="shared" si="13"/>
        <v>156088</v>
      </c>
      <c r="X175" s="49">
        <v>150000</v>
      </c>
      <c r="Y175" s="41">
        <f t="shared" si="14"/>
        <v>6088</v>
      </c>
      <c r="AA175">
        <f t="shared" si="16"/>
        <v>0</v>
      </c>
    </row>
    <row r="176" spans="1:27" hidden="1" x14ac:dyDescent="0.25">
      <c r="A176" s="18"/>
      <c r="B176" s="43" t="s">
        <v>36</v>
      </c>
      <c r="C176" s="44">
        <v>4527</v>
      </c>
      <c r="D176" s="44">
        <v>4575</v>
      </c>
      <c r="E176" s="44">
        <v>48</v>
      </c>
      <c r="F176" s="44">
        <v>146</v>
      </c>
      <c r="G176" s="70">
        <v>7008</v>
      </c>
      <c r="H176" s="57">
        <v>4026</v>
      </c>
      <c r="I176" s="50">
        <v>4117</v>
      </c>
      <c r="J176" s="59">
        <v>91</v>
      </c>
      <c r="K176" s="44">
        <f>IF(J176&lt;=120,559,IF(AND(J176&gt;=121,J176&lt;=150),739,IF(AND(J176&gt;=151,J176&lt;=200),1279,IF(J176&gt;=201,2359,))))</f>
        <v>559</v>
      </c>
      <c r="L176" s="70">
        <f t="shared" ref="L176:L186" si="18">IF(K176=559,K176*J176,IF(K176=739,120*559+(J176-120)*739,IF(K176=1279,120*559+30*739+(J176-150)*1279,IF(K176=2359,120*559+30*739+50*1279+(J176-200)*2359,))))</f>
        <v>50869</v>
      </c>
      <c r="M176" s="70">
        <v>3731</v>
      </c>
      <c r="N176" s="70">
        <v>7000</v>
      </c>
      <c r="O176" s="46"/>
      <c r="P176" s="46"/>
      <c r="Q176" s="70"/>
      <c r="R176" s="70">
        <v>5000</v>
      </c>
      <c r="S176" s="70">
        <v>76410</v>
      </c>
      <c r="T176" s="70"/>
      <c r="U176" s="70">
        <f t="shared" si="17"/>
        <v>150018</v>
      </c>
      <c r="V176" s="46">
        <f t="shared" si="15"/>
        <v>6088</v>
      </c>
      <c r="W176" s="46">
        <f t="shared" si="13"/>
        <v>156106</v>
      </c>
      <c r="X176" s="51">
        <v>156000</v>
      </c>
      <c r="Y176" s="46">
        <f t="shared" si="14"/>
        <v>106</v>
      </c>
      <c r="AA176">
        <f t="shared" si="16"/>
        <v>0</v>
      </c>
    </row>
    <row r="177" spans="1:27" hidden="1" x14ac:dyDescent="0.25">
      <c r="A177" s="18"/>
      <c r="B177" s="43" t="s">
        <v>37</v>
      </c>
      <c r="C177" s="44">
        <v>4575</v>
      </c>
      <c r="D177" s="44">
        <v>4623</v>
      </c>
      <c r="E177" s="44">
        <v>48</v>
      </c>
      <c r="F177" s="44">
        <v>146</v>
      </c>
      <c r="G177" s="70">
        <v>7008</v>
      </c>
      <c r="H177" s="57">
        <v>4117</v>
      </c>
      <c r="I177" s="50">
        <v>4187</v>
      </c>
      <c r="J177" s="59">
        <v>70</v>
      </c>
      <c r="K177" s="44">
        <f t="shared" ref="K177:K182" si="19">IF(J177&lt;=120,559,IF(AND(J177&gt;=121,J177&lt;=150),739,IF(AND(J177&gt;=151,J177&lt;=200),1279,IF(J177&gt;=201,2359,))))</f>
        <v>559</v>
      </c>
      <c r="L177" s="70">
        <f t="shared" si="18"/>
        <v>39130</v>
      </c>
      <c r="M177" s="70">
        <v>3731</v>
      </c>
      <c r="N177" s="70">
        <v>7000</v>
      </c>
      <c r="O177" s="46"/>
      <c r="P177" s="46"/>
      <c r="Q177" s="70"/>
      <c r="R177" s="70">
        <v>5000</v>
      </c>
      <c r="S177" s="70">
        <v>76410</v>
      </c>
      <c r="T177" s="70"/>
      <c r="U177" s="70">
        <f t="shared" si="17"/>
        <v>138279</v>
      </c>
      <c r="V177" s="46">
        <f t="shared" si="15"/>
        <v>106</v>
      </c>
      <c r="W177" s="46">
        <f t="shared" si="13"/>
        <v>138385</v>
      </c>
      <c r="X177" s="51">
        <v>138400</v>
      </c>
      <c r="Y177" s="46">
        <f t="shared" si="14"/>
        <v>-15</v>
      </c>
      <c r="AA177">
        <f t="shared" si="16"/>
        <v>0</v>
      </c>
    </row>
    <row r="178" spans="1:27" hidden="1" x14ac:dyDescent="0.25">
      <c r="A178" s="18"/>
      <c r="B178" s="43" t="s">
        <v>38</v>
      </c>
      <c r="C178" s="44">
        <v>4623</v>
      </c>
      <c r="D178" s="44">
        <v>4653</v>
      </c>
      <c r="E178" s="44">
        <v>30</v>
      </c>
      <c r="F178" s="44">
        <v>146</v>
      </c>
      <c r="G178" s="70">
        <v>4380</v>
      </c>
      <c r="H178" s="57">
        <v>4187</v>
      </c>
      <c r="I178" s="50">
        <v>4235</v>
      </c>
      <c r="J178" s="59">
        <v>48</v>
      </c>
      <c r="K178" s="44">
        <f t="shared" si="19"/>
        <v>559</v>
      </c>
      <c r="L178" s="70">
        <f t="shared" si="18"/>
        <v>26832</v>
      </c>
      <c r="M178" s="70">
        <v>3731</v>
      </c>
      <c r="N178" s="70">
        <v>7000</v>
      </c>
      <c r="O178" s="46"/>
      <c r="P178" s="46"/>
      <c r="Q178" s="70"/>
      <c r="R178" s="70">
        <v>5000</v>
      </c>
      <c r="S178" s="70">
        <v>76410</v>
      </c>
      <c r="T178" s="70"/>
      <c r="U178" s="70">
        <f t="shared" si="17"/>
        <v>123353</v>
      </c>
      <c r="V178" s="46">
        <f t="shared" si="15"/>
        <v>-15</v>
      </c>
      <c r="W178" s="46">
        <f t="shared" si="13"/>
        <v>123338</v>
      </c>
      <c r="X178" s="51">
        <v>124000</v>
      </c>
      <c r="Y178" s="46">
        <f t="shared" si="14"/>
        <v>-662</v>
      </c>
      <c r="AA178">
        <f t="shared" si="16"/>
        <v>0</v>
      </c>
    </row>
    <row r="179" spans="1:27" hidden="1" x14ac:dyDescent="0.25">
      <c r="A179" s="18"/>
      <c r="B179" s="43" t="s">
        <v>39</v>
      </c>
      <c r="C179" s="44">
        <v>4653</v>
      </c>
      <c r="D179" s="44">
        <v>4680</v>
      </c>
      <c r="E179" s="44">
        <v>27</v>
      </c>
      <c r="F179" s="44">
        <v>146</v>
      </c>
      <c r="G179" s="70">
        <v>3942</v>
      </c>
      <c r="H179" s="57">
        <v>4235</v>
      </c>
      <c r="I179" s="50">
        <v>4291</v>
      </c>
      <c r="J179" s="59">
        <v>56</v>
      </c>
      <c r="K179" s="44">
        <f t="shared" si="19"/>
        <v>559</v>
      </c>
      <c r="L179" s="70">
        <f t="shared" si="18"/>
        <v>31304</v>
      </c>
      <c r="M179" s="70">
        <v>3731</v>
      </c>
      <c r="N179" s="70">
        <v>7000</v>
      </c>
      <c r="O179" s="46"/>
      <c r="P179" s="46"/>
      <c r="Q179" s="70"/>
      <c r="R179" s="70">
        <v>5000</v>
      </c>
      <c r="S179" s="70">
        <v>76410</v>
      </c>
      <c r="T179" s="70"/>
      <c r="U179" s="70">
        <f t="shared" si="17"/>
        <v>127387</v>
      </c>
      <c r="V179" s="46">
        <f t="shared" si="15"/>
        <v>-662</v>
      </c>
      <c r="W179" s="46">
        <f t="shared" si="13"/>
        <v>126725</v>
      </c>
      <c r="X179" s="51">
        <v>127000</v>
      </c>
      <c r="Y179" s="46">
        <f t="shared" si="14"/>
        <v>-275</v>
      </c>
      <c r="AA179">
        <f t="shared" si="16"/>
        <v>0</v>
      </c>
    </row>
    <row r="180" spans="1:27" hidden="1" x14ac:dyDescent="0.25">
      <c r="A180" s="18"/>
      <c r="B180" s="43" t="s">
        <v>40</v>
      </c>
      <c r="C180" s="44">
        <v>4680</v>
      </c>
      <c r="D180" s="44">
        <v>4693</v>
      </c>
      <c r="E180" s="44">
        <v>13</v>
      </c>
      <c r="F180" s="44">
        <v>146</v>
      </c>
      <c r="G180" s="70">
        <v>1898</v>
      </c>
      <c r="H180" s="57">
        <v>4291</v>
      </c>
      <c r="I180" s="50">
        <v>4302</v>
      </c>
      <c r="J180" s="59">
        <v>11</v>
      </c>
      <c r="K180" s="44">
        <f t="shared" si="19"/>
        <v>559</v>
      </c>
      <c r="L180" s="70">
        <f t="shared" si="18"/>
        <v>6149</v>
      </c>
      <c r="M180" s="70">
        <v>3731</v>
      </c>
      <c r="N180" s="70">
        <v>7000</v>
      </c>
      <c r="O180" s="46"/>
      <c r="P180" s="46"/>
      <c r="Q180" s="70"/>
      <c r="R180" s="70">
        <v>5000</v>
      </c>
      <c r="S180" s="70">
        <v>76410</v>
      </c>
      <c r="T180" s="70"/>
      <c r="U180" s="70">
        <f t="shared" si="17"/>
        <v>100188</v>
      </c>
      <c r="V180" s="46">
        <f t="shared" si="15"/>
        <v>-275</v>
      </c>
      <c r="W180" s="46">
        <f t="shared" si="13"/>
        <v>99913</v>
      </c>
      <c r="X180" s="51">
        <v>99000</v>
      </c>
      <c r="Y180" s="46">
        <f t="shared" si="14"/>
        <v>913</v>
      </c>
      <c r="AA180">
        <f t="shared" si="16"/>
        <v>0</v>
      </c>
    </row>
    <row r="181" spans="1:27" hidden="1" x14ac:dyDescent="0.25">
      <c r="A181" s="18"/>
      <c r="B181" s="43" t="s">
        <v>41</v>
      </c>
      <c r="C181" s="44">
        <v>4693</v>
      </c>
      <c r="D181" s="44">
        <v>4769</v>
      </c>
      <c r="E181" s="44">
        <v>76</v>
      </c>
      <c r="F181" s="44">
        <v>146</v>
      </c>
      <c r="G181" s="70">
        <v>11096</v>
      </c>
      <c r="H181" s="57">
        <v>4302</v>
      </c>
      <c r="I181" s="50">
        <v>4306</v>
      </c>
      <c r="J181" s="59">
        <v>4</v>
      </c>
      <c r="K181" s="44">
        <f t="shared" si="19"/>
        <v>559</v>
      </c>
      <c r="L181" s="70">
        <f t="shared" si="18"/>
        <v>2236</v>
      </c>
      <c r="M181" s="70">
        <v>3731</v>
      </c>
      <c r="N181" s="70">
        <v>7000</v>
      </c>
      <c r="O181" s="46"/>
      <c r="P181" s="46"/>
      <c r="Q181" s="70"/>
      <c r="R181" s="70">
        <v>5000</v>
      </c>
      <c r="S181" s="70">
        <v>76410</v>
      </c>
      <c r="T181" s="70"/>
      <c r="U181" s="70">
        <f t="shared" si="17"/>
        <v>105473</v>
      </c>
      <c r="V181" s="46">
        <f t="shared" si="15"/>
        <v>913</v>
      </c>
      <c r="W181" s="46">
        <f t="shared" si="13"/>
        <v>106386</v>
      </c>
      <c r="X181" s="51">
        <v>100000</v>
      </c>
      <c r="Y181" s="46">
        <f t="shared" si="14"/>
        <v>6386</v>
      </c>
      <c r="AA181">
        <f t="shared" si="16"/>
        <v>0</v>
      </c>
    </row>
    <row r="182" spans="1:27" hidden="1" x14ac:dyDescent="0.25">
      <c r="A182" s="18"/>
      <c r="B182" s="43" t="s">
        <v>42</v>
      </c>
      <c r="C182" s="44">
        <v>4769</v>
      </c>
      <c r="D182" s="44">
        <v>4782</v>
      </c>
      <c r="E182" s="44">
        <f>D182-C182</f>
        <v>13</v>
      </c>
      <c r="F182" s="44">
        <v>146</v>
      </c>
      <c r="G182" s="70">
        <f>F182*E182</f>
        <v>1898</v>
      </c>
      <c r="H182" s="44">
        <v>4306</v>
      </c>
      <c r="I182" s="50">
        <v>4306</v>
      </c>
      <c r="J182" s="44">
        <f>I182-H182</f>
        <v>0</v>
      </c>
      <c r="K182" s="44">
        <f t="shared" si="19"/>
        <v>559</v>
      </c>
      <c r="L182" s="70">
        <f t="shared" si="18"/>
        <v>0</v>
      </c>
      <c r="M182" s="70">
        <v>3731</v>
      </c>
      <c r="N182" s="70">
        <v>7981</v>
      </c>
      <c r="O182" s="46"/>
      <c r="P182" s="46"/>
      <c r="Q182" s="70"/>
      <c r="R182" s="70">
        <v>5000</v>
      </c>
      <c r="S182" s="70">
        <v>76410</v>
      </c>
      <c r="T182" s="70"/>
      <c r="U182" s="70">
        <f t="shared" si="17"/>
        <v>95020</v>
      </c>
      <c r="V182" s="46">
        <f t="shared" si="15"/>
        <v>6386</v>
      </c>
      <c r="W182" s="46">
        <f t="shared" si="13"/>
        <v>101406</v>
      </c>
      <c r="X182" s="51">
        <v>101000</v>
      </c>
      <c r="Y182" s="46">
        <f t="shared" si="14"/>
        <v>406</v>
      </c>
      <c r="AA182">
        <f t="shared" si="16"/>
        <v>0</v>
      </c>
    </row>
    <row r="183" spans="1:27" hidden="1" x14ac:dyDescent="0.25">
      <c r="A183" s="18"/>
      <c r="B183" s="43" t="s">
        <v>43</v>
      </c>
      <c r="C183" s="44">
        <f>D182</f>
        <v>4782</v>
      </c>
      <c r="D183" s="44">
        <v>4828</v>
      </c>
      <c r="E183" s="44">
        <f t="shared" ref="E183:E186" si="20">D183-C183</f>
        <v>46</v>
      </c>
      <c r="F183" s="44">
        <v>146</v>
      </c>
      <c r="G183" s="70">
        <f t="shared" ref="G183:G186" si="21">F183*E183</f>
        <v>6716</v>
      </c>
      <c r="H183" s="44">
        <f>I182</f>
        <v>4306</v>
      </c>
      <c r="I183" s="44">
        <v>4308</v>
      </c>
      <c r="J183" s="44">
        <f t="shared" ref="J183:J186" si="22">I183-H183</f>
        <v>2</v>
      </c>
      <c r="K183" s="44">
        <v>559</v>
      </c>
      <c r="L183" s="70">
        <f t="shared" si="18"/>
        <v>1118</v>
      </c>
      <c r="M183" s="70">
        <v>3731</v>
      </c>
      <c r="N183" s="70">
        <v>7997</v>
      </c>
      <c r="O183" s="46"/>
      <c r="P183" s="46"/>
      <c r="Q183" s="70"/>
      <c r="R183" s="70">
        <v>5000</v>
      </c>
      <c r="S183" s="70">
        <v>76410</v>
      </c>
      <c r="T183" s="70"/>
      <c r="U183" s="70">
        <f t="shared" si="17"/>
        <v>100972</v>
      </c>
      <c r="V183" s="46">
        <f t="shared" si="15"/>
        <v>406</v>
      </c>
      <c r="W183" s="46">
        <f t="shared" si="13"/>
        <v>101378</v>
      </c>
      <c r="X183" s="70">
        <v>101000</v>
      </c>
      <c r="Y183" s="46">
        <f t="shared" si="14"/>
        <v>378</v>
      </c>
    </row>
    <row r="184" spans="1:27" hidden="1" x14ac:dyDescent="0.25">
      <c r="A184" s="18"/>
      <c r="B184" s="43" t="s">
        <v>44</v>
      </c>
      <c r="C184" s="44">
        <f t="shared" ref="C184:C186" si="23">D183</f>
        <v>4828</v>
      </c>
      <c r="D184" s="44">
        <v>4850</v>
      </c>
      <c r="E184" s="44">
        <f t="shared" si="20"/>
        <v>22</v>
      </c>
      <c r="F184" s="44">
        <v>146</v>
      </c>
      <c r="G184" s="70">
        <f t="shared" si="21"/>
        <v>3212</v>
      </c>
      <c r="H184" s="44">
        <f t="shared" ref="H184:H186" si="24">I183</f>
        <v>4308</v>
      </c>
      <c r="I184" s="44">
        <v>4339</v>
      </c>
      <c r="J184" s="44">
        <f t="shared" si="22"/>
        <v>31</v>
      </c>
      <c r="K184" s="44">
        <v>559</v>
      </c>
      <c r="L184" s="70">
        <f t="shared" si="18"/>
        <v>17329</v>
      </c>
      <c r="M184" s="70">
        <v>3731</v>
      </c>
      <c r="N184" s="70">
        <v>7990</v>
      </c>
      <c r="O184" s="46"/>
      <c r="P184" s="46"/>
      <c r="Q184" s="70"/>
      <c r="R184" s="70">
        <v>5000</v>
      </c>
      <c r="S184" s="70">
        <v>76410</v>
      </c>
      <c r="T184" s="70"/>
      <c r="U184" s="70">
        <f t="shared" si="17"/>
        <v>113672</v>
      </c>
      <c r="V184" s="46">
        <f t="shared" si="15"/>
        <v>378</v>
      </c>
      <c r="W184" s="46">
        <f t="shared" si="13"/>
        <v>114050</v>
      </c>
      <c r="X184" s="70">
        <v>114000</v>
      </c>
      <c r="Y184" s="46">
        <f t="shared" si="14"/>
        <v>50</v>
      </c>
    </row>
    <row r="185" spans="1:27" hidden="1" x14ac:dyDescent="0.25">
      <c r="A185" s="18"/>
      <c r="B185" s="43" t="s">
        <v>45</v>
      </c>
      <c r="C185" s="44">
        <f t="shared" si="23"/>
        <v>4850</v>
      </c>
      <c r="D185" s="44">
        <v>4876</v>
      </c>
      <c r="E185" s="44">
        <f t="shared" si="20"/>
        <v>26</v>
      </c>
      <c r="F185" s="44">
        <v>146</v>
      </c>
      <c r="G185" s="70">
        <f t="shared" si="21"/>
        <v>3796</v>
      </c>
      <c r="H185" s="44">
        <f t="shared" si="24"/>
        <v>4339</v>
      </c>
      <c r="I185" s="44">
        <v>4419</v>
      </c>
      <c r="J185" s="44">
        <f t="shared" si="22"/>
        <v>80</v>
      </c>
      <c r="K185" s="44">
        <v>559</v>
      </c>
      <c r="L185" s="70">
        <f t="shared" si="18"/>
        <v>44720</v>
      </c>
      <c r="M185" s="70">
        <v>3731</v>
      </c>
      <c r="N185" s="70">
        <v>8019</v>
      </c>
      <c r="O185" s="46"/>
      <c r="P185" s="46"/>
      <c r="Q185" s="70"/>
      <c r="R185" s="70">
        <v>5000</v>
      </c>
      <c r="S185" s="70">
        <v>76410</v>
      </c>
      <c r="T185" s="70"/>
      <c r="U185" s="70">
        <f t="shared" si="17"/>
        <v>141676</v>
      </c>
      <c r="V185" s="46">
        <f t="shared" si="15"/>
        <v>50</v>
      </c>
      <c r="W185" s="46">
        <f t="shared" si="13"/>
        <v>141726</v>
      </c>
      <c r="X185" s="70">
        <v>140000</v>
      </c>
      <c r="Y185" s="46">
        <f t="shared" si="14"/>
        <v>1726</v>
      </c>
    </row>
    <row r="186" spans="1:27" ht="15.75" hidden="1" thickBot="1" x14ac:dyDescent="0.3">
      <c r="A186" s="18"/>
      <c r="B186" s="83" t="s">
        <v>46</v>
      </c>
      <c r="C186" s="84">
        <f t="shared" si="23"/>
        <v>4876</v>
      </c>
      <c r="D186" s="84">
        <v>4909</v>
      </c>
      <c r="E186" s="84">
        <f t="shared" si="20"/>
        <v>33</v>
      </c>
      <c r="F186" s="84">
        <v>146</v>
      </c>
      <c r="G186" s="35">
        <f t="shared" si="21"/>
        <v>4818</v>
      </c>
      <c r="H186" s="84">
        <f t="shared" si="24"/>
        <v>4419</v>
      </c>
      <c r="I186" s="84">
        <v>4481</v>
      </c>
      <c r="J186" s="84">
        <f t="shared" si="22"/>
        <v>62</v>
      </c>
      <c r="K186" s="84">
        <f t="shared" ref="K186:K198" si="25">IF(J186&lt;=120,559,IF(AND(J186&gt;=121,J186&lt;=150),739,IF(AND(J186&gt;=151,J186&lt;=200),1279,IF(J186&gt;=201,2359,))))</f>
        <v>559</v>
      </c>
      <c r="L186" s="35">
        <f t="shared" si="18"/>
        <v>34658</v>
      </c>
      <c r="M186" s="35">
        <v>3731</v>
      </c>
      <c r="N186" s="35">
        <v>8039</v>
      </c>
      <c r="O186" s="46"/>
      <c r="P186" s="46"/>
      <c r="Q186" s="35"/>
      <c r="R186" s="35">
        <v>5000</v>
      </c>
      <c r="S186" s="35">
        <v>76410</v>
      </c>
      <c r="T186" s="35"/>
      <c r="U186" s="35">
        <f t="shared" si="17"/>
        <v>132656</v>
      </c>
      <c r="V186" s="36">
        <f t="shared" si="15"/>
        <v>1726</v>
      </c>
      <c r="W186" s="36">
        <f t="shared" si="13"/>
        <v>134382</v>
      </c>
      <c r="X186" s="35">
        <v>134000</v>
      </c>
      <c r="Y186" s="36">
        <f t="shared" si="14"/>
        <v>382</v>
      </c>
    </row>
    <row r="187" spans="1:27" hidden="1" x14ac:dyDescent="0.25">
      <c r="A187">
        <v>2018</v>
      </c>
      <c r="B187" s="98" t="s">
        <v>35</v>
      </c>
      <c r="C187" s="48">
        <f t="shared" ref="C187:C198" si="26">D186</f>
        <v>4909</v>
      </c>
      <c r="D187" s="48">
        <v>4942</v>
      </c>
      <c r="E187" s="48">
        <f t="shared" ref="E187:E198" si="27">D187-C187</f>
        <v>33</v>
      </c>
      <c r="F187" s="48">
        <v>146</v>
      </c>
      <c r="G187" s="99">
        <f t="shared" ref="G187:G198" si="28">F187*E187</f>
        <v>4818</v>
      </c>
      <c r="H187" s="48">
        <f t="shared" ref="H187:H198" si="29">I186</f>
        <v>4481</v>
      </c>
      <c r="I187" s="48">
        <v>4543</v>
      </c>
      <c r="J187" s="48">
        <f t="shared" ref="J187:J198" si="30">I187-H187</f>
        <v>62</v>
      </c>
      <c r="K187" s="48">
        <f t="shared" si="25"/>
        <v>559</v>
      </c>
      <c r="L187" s="99">
        <f t="shared" ref="L187:L198" si="31">IF(K187=559,K187*J187,IF(K187=739,120*559+(J187-120)*739,IF(K187=1279,120*559+30*739+(J187-150)*1279,IF(K187=2359,120*559+30*739+50*1279+(J187-200)*2359,))))</f>
        <v>34658</v>
      </c>
      <c r="M187" s="99">
        <v>3731</v>
      </c>
      <c r="N187" s="99">
        <v>8047</v>
      </c>
      <c r="O187" s="41"/>
      <c r="P187" s="41"/>
      <c r="Q187" s="99"/>
      <c r="R187" s="99">
        <v>5000</v>
      </c>
      <c r="S187" s="99">
        <v>78144</v>
      </c>
      <c r="T187" s="99"/>
      <c r="U187" s="99">
        <f t="shared" si="17"/>
        <v>134398</v>
      </c>
      <c r="V187" s="100">
        <f t="shared" ref="V187:V198" si="32">Y186</f>
        <v>382</v>
      </c>
      <c r="W187" s="100">
        <f t="shared" ref="W187:W198" si="33">U187+V187</f>
        <v>134780</v>
      </c>
      <c r="X187" s="99">
        <v>134000</v>
      </c>
      <c r="Y187" s="100">
        <f t="shared" ref="Y187:Y198" si="34">W187-X187</f>
        <v>780</v>
      </c>
    </row>
    <row r="188" spans="1:27" hidden="1" x14ac:dyDescent="0.25">
      <c r="B188" s="43" t="s">
        <v>36</v>
      </c>
      <c r="C188" s="44">
        <f t="shared" si="26"/>
        <v>4942</v>
      </c>
      <c r="D188" s="44">
        <v>4969</v>
      </c>
      <c r="E188" s="44">
        <f t="shared" si="27"/>
        <v>27</v>
      </c>
      <c r="F188" s="44">
        <v>146</v>
      </c>
      <c r="G188" s="70">
        <f t="shared" si="28"/>
        <v>3942</v>
      </c>
      <c r="H188" s="44">
        <f t="shared" si="29"/>
        <v>4543</v>
      </c>
      <c r="I188" s="44">
        <v>4587</v>
      </c>
      <c r="J188" s="44">
        <f t="shared" si="30"/>
        <v>44</v>
      </c>
      <c r="K188" s="44">
        <f t="shared" si="25"/>
        <v>559</v>
      </c>
      <c r="L188" s="70">
        <f t="shared" si="31"/>
        <v>24596</v>
      </c>
      <c r="M188" s="70">
        <v>3731</v>
      </c>
      <c r="N188" s="70">
        <v>8077</v>
      </c>
      <c r="O188" s="46"/>
      <c r="P188" s="46"/>
      <c r="Q188" s="70"/>
      <c r="R188" s="70">
        <v>5893</v>
      </c>
      <c r="S188" s="70">
        <v>78144</v>
      </c>
      <c r="T188" s="70"/>
      <c r="U188" s="70">
        <f t="shared" si="17"/>
        <v>124383</v>
      </c>
      <c r="V188" s="46">
        <f t="shared" si="32"/>
        <v>780</v>
      </c>
      <c r="W188" s="46">
        <f t="shared" si="33"/>
        <v>125163</v>
      </c>
      <c r="X188" s="70">
        <v>125000</v>
      </c>
      <c r="Y188" s="46">
        <f t="shared" si="34"/>
        <v>163</v>
      </c>
    </row>
    <row r="189" spans="1:27" hidden="1" x14ac:dyDescent="0.25">
      <c r="B189" s="43" t="s">
        <v>37</v>
      </c>
      <c r="C189" s="44">
        <f t="shared" si="26"/>
        <v>4969</v>
      </c>
      <c r="D189" s="44">
        <v>5033</v>
      </c>
      <c r="E189" s="44">
        <f t="shared" si="27"/>
        <v>64</v>
      </c>
      <c r="F189" s="44">
        <v>146</v>
      </c>
      <c r="G189" s="70">
        <f t="shared" si="28"/>
        <v>9344</v>
      </c>
      <c r="H189" s="44">
        <f t="shared" si="29"/>
        <v>4587</v>
      </c>
      <c r="I189" s="44">
        <v>4667</v>
      </c>
      <c r="J189" s="44">
        <f t="shared" si="30"/>
        <v>80</v>
      </c>
      <c r="K189" s="44">
        <f t="shared" si="25"/>
        <v>559</v>
      </c>
      <c r="L189" s="70">
        <f t="shared" si="31"/>
        <v>44720</v>
      </c>
      <c r="M189" s="70">
        <v>3731</v>
      </c>
      <c r="N189" s="70">
        <v>8090</v>
      </c>
      <c r="O189" s="46"/>
      <c r="P189" s="46"/>
      <c r="Q189" s="70"/>
      <c r="R189" s="70">
        <v>10000</v>
      </c>
      <c r="S189" s="70">
        <v>78144</v>
      </c>
      <c r="T189" s="70"/>
      <c r="U189" s="70">
        <f t="shared" si="17"/>
        <v>154029</v>
      </c>
      <c r="V189" s="46">
        <f t="shared" si="32"/>
        <v>163</v>
      </c>
      <c r="W189" s="46">
        <f t="shared" si="33"/>
        <v>154192</v>
      </c>
      <c r="X189" s="70">
        <v>150000</v>
      </c>
      <c r="Y189" s="46">
        <f t="shared" si="34"/>
        <v>4192</v>
      </c>
    </row>
    <row r="190" spans="1:27" hidden="1" x14ac:dyDescent="0.25">
      <c r="B190" s="43" t="s">
        <v>38</v>
      </c>
      <c r="C190" s="44">
        <f t="shared" si="26"/>
        <v>5033</v>
      </c>
      <c r="D190" s="44">
        <v>5103</v>
      </c>
      <c r="E190" s="44">
        <f t="shared" si="27"/>
        <v>70</v>
      </c>
      <c r="F190" s="44">
        <v>146</v>
      </c>
      <c r="G190" s="70">
        <f t="shared" si="28"/>
        <v>10220</v>
      </c>
      <c r="H190" s="44">
        <f t="shared" si="29"/>
        <v>4667</v>
      </c>
      <c r="I190" s="44">
        <v>4704</v>
      </c>
      <c r="J190" s="44">
        <f t="shared" si="30"/>
        <v>37</v>
      </c>
      <c r="K190" s="44">
        <f t="shared" si="25"/>
        <v>559</v>
      </c>
      <c r="L190" s="70">
        <f t="shared" si="31"/>
        <v>20683</v>
      </c>
      <c r="M190" s="70">
        <v>3731</v>
      </c>
      <c r="N190" s="70">
        <v>8101</v>
      </c>
      <c r="O190" s="46"/>
      <c r="P190" s="46"/>
      <c r="Q190" s="70"/>
      <c r="R190" s="70">
        <v>10000</v>
      </c>
      <c r="S190" s="70">
        <v>78144</v>
      </c>
      <c r="T190" s="70"/>
      <c r="U190" s="70">
        <f t="shared" si="17"/>
        <v>130879</v>
      </c>
      <c r="V190" s="46">
        <f t="shared" si="32"/>
        <v>4192</v>
      </c>
      <c r="W190" s="46">
        <f t="shared" si="33"/>
        <v>135071</v>
      </c>
      <c r="X190" s="70">
        <v>135000</v>
      </c>
      <c r="Y190" s="46">
        <f t="shared" si="34"/>
        <v>71</v>
      </c>
    </row>
    <row r="191" spans="1:27" hidden="1" x14ac:dyDescent="0.25">
      <c r="B191" s="43" t="s">
        <v>39</v>
      </c>
      <c r="C191" s="44">
        <f t="shared" si="26"/>
        <v>5103</v>
      </c>
      <c r="D191" s="44">
        <v>5186</v>
      </c>
      <c r="E191" s="44">
        <f t="shared" si="27"/>
        <v>83</v>
      </c>
      <c r="F191" s="44">
        <v>146</v>
      </c>
      <c r="G191" s="70">
        <f t="shared" si="28"/>
        <v>12118</v>
      </c>
      <c r="H191" s="44">
        <f t="shared" si="29"/>
        <v>4704</v>
      </c>
      <c r="I191" s="44">
        <v>4760</v>
      </c>
      <c r="J191" s="44">
        <f t="shared" si="30"/>
        <v>56</v>
      </c>
      <c r="K191" s="44">
        <f t="shared" si="25"/>
        <v>559</v>
      </c>
      <c r="L191" s="70">
        <f t="shared" si="31"/>
        <v>31304</v>
      </c>
      <c r="M191" s="70">
        <v>3731</v>
      </c>
      <c r="N191" s="70">
        <v>8123</v>
      </c>
      <c r="O191" s="46"/>
      <c r="P191" s="46"/>
      <c r="Q191" s="70"/>
      <c r="R191" s="70">
        <v>10000</v>
      </c>
      <c r="S191" s="70">
        <v>78144</v>
      </c>
      <c r="T191" s="70"/>
      <c r="U191" s="70">
        <f t="shared" si="17"/>
        <v>143420</v>
      </c>
      <c r="V191" s="46">
        <f t="shared" si="32"/>
        <v>71</v>
      </c>
      <c r="W191" s="46">
        <f t="shared" si="33"/>
        <v>143491</v>
      </c>
      <c r="X191" s="70"/>
      <c r="Y191" s="46">
        <f t="shared" si="34"/>
        <v>143491</v>
      </c>
    </row>
    <row r="192" spans="1:27" hidden="1" x14ac:dyDescent="0.25">
      <c r="B192" s="43" t="s">
        <v>40</v>
      </c>
      <c r="C192" s="44">
        <f t="shared" si="26"/>
        <v>5186</v>
      </c>
      <c r="D192" s="44">
        <v>5244</v>
      </c>
      <c r="E192" s="44">
        <f t="shared" si="27"/>
        <v>58</v>
      </c>
      <c r="F192" s="44">
        <v>146</v>
      </c>
      <c r="G192" s="70">
        <f t="shared" si="28"/>
        <v>8468</v>
      </c>
      <c r="H192" s="44">
        <f t="shared" si="29"/>
        <v>4760</v>
      </c>
      <c r="I192" s="44">
        <v>4828</v>
      </c>
      <c r="J192" s="44">
        <f t="shared" si="30"/>
        <v>68</v>
      </c>
      <c r="K192" s="44">
        <f t="shared" si="25"/>
        <v>559</v>
      </c>
      <c r="L192" s="70">
        <f t="shared" si="31"/>
        <v>38012</v>
      </c>
      <c r="M192" s="70">
        <v>3731</v>
      </c>
      <c r="N192" s="70">
        <v>8148</v>
      </c>
      <c r="O192" s="46"/>
      <c r="P192" s="46"/>
      <c r="Q192" s="70"/>
      <c r="R192" s="70">
        <v>9000</v>
      </c>
      <c r="S192" s="70">
        <v>78144</v>
      </c>
      <c r="T192" s="70"/>
      <c r="U192" s="70">
        <f t="shared" ref="U192:U222" si="35">G192+L192+M192+R192+S192+N192+Q192+T192</f>
        <v>145503</v>
      </c>
      <c r="V192" s="46">
        <f t="shared" si="32"/>
        <v>143491</v>
      </c>
      <c r="W192" s="46">
        <f t="shared" si="33"/>
        <v>288994</v>
      </c>
      <c r="X192" s="70">
        <v>288000</v>
      </c>
      <c r="Y192" s="46">
        <f t="shared" si="34"/>
        <v>994</v>
      </c>
    </row>
    <row r="193" spans="1:25" hidden="1" x14ac:dyDescent="0.25">
      <c r="B193" s="43" t="s">
        <v>41</v>
      </c>
      <c r="C193" s="44">
        <f t="shared" si="26"/>
        <v>5244</v>
      </c>
      <c r="D193" s="44">
        <v>5310</v>
      </c>
      <c r="E193" s="44">
        <f t="shared" si="27"/>
        <v>66</v>
      </c>
      <c r="F193" s="44">
        <v>146</v>
      </c>
      <c r="G193" s="70">
        <f t="shared" si="28"/>
        <v>9636</v>
      </c>
      <c r="H193" s="44">
        <f t="shared" si="29"/>
        <v>4828</v>
      </c>
      <c r="I193" s="44">
        <v>4834</v>
      </c>
      <c r="J193" s="44">
        <f t="shared" si="30"/>
        <v>6</v>
      </c>
      <c r="K193" s="44">
        <f t="shared" si="25"/>
        <v>559</v>
      </c>
      <c r="L193" s="70">
        <f t="shared" si="31"/>
        <v>3354</v>
      </c>
      <c r="M193" s="70">
        <v>3731</v>
      </c>
      <c r="N193" s="70">
        <v>8161</v>
      </c>
      <c r="O193" s="46"/>
      <c r="P193" s="46"/>
      <c r="Q193" s="70"/>
      <c r="R193" s="70"/>
      <c r="S193" s="70">
        <v>78144</v>
      </c>
      <c r="T193" s="70"/>
      <c r="U193" s="70">
        <f t="shared" si="35"/>
        <v>103026</v>
      </c>
      <c r="V193" s="46">
        <f t="shared" si="32"/>
        <v>994</v>
      </c>
      <c r="W193" s="46">
        <f t="shared" si="33"/>
        <v>104020</v>
      </c>
      <c r="X193" s="70">
        <v>104000</v>
      </c>
      <c r="Y193" s="46">
        <f t="shared" si="34"/>
        <v>20</v>
      </c>
    </row>
    <row r="194" spans="1:25" hidden="1" x14ac:dyDescent="0.25">
      <c r="B194" s="43" t="s">
        <v>42</v>
      </c>
      <c r="C194" s="44">
        <f t="shared" si="26"/>
        <v>5310</v>
      </c>
      <c r="D194" s="44">
        <v>5328</v>
      </c>
      <c r="E194" s="44">
        <f t="shared" si="27"/>
        <v>18</v>
      </c>
      <c r="F194" s="44">
        <v>146</v>
      </c>
      <c r="G194" s="70">
        <f t="shared" si="28"/>
        <v>2628</v>
      </c>
      <c r="H194" s="44">
        <f t="shared" si="29"/>
        <v>4834</v>
      </c>
      <c r="I194" s="44">
        <v>4854</v>
      </c>
      <c r="J194" s="44">
        <f t="shared" si="30"/>
        <v>20</v>
      </c>
      <c r="K194" s="44">
        <f t="shared" si="25"/>
        <v>559</v>
      </c>
      <c r="L194" s="70">
        <f t="shared" si="31"/>
        <v>11180</v>
      </c>
      <c r="M194" s="70">
        <v>3731</v>
      </c>
      <c r="N194" s="70">
        <v>8186</v>
      </c>
      <c r="O194" s="46"/>
      <c r="P194" s="46"/>
      <c r="Q194" s="70"/>
      <c r="R194" s="70"/>
      <c r="S194" s="70">
        <v>78144</v>
      </c>
      <c r="T194" s="70"/>
      <c r="U194" s="70">
        <f t="shared" si="35"/>
        <v>103869</v>
      </c>
      <c r="V194" s="46">
        <f t="shared" si="32"/>
        <v>20</v>
      </c>
      <c r="W194" s="46">
        <f t="shared" si="33"/>
        <v>103889</v>
      </c>
      <c r="X194" s="70">
        <v>104000</v>
      </c>
      <c r="Y194" s="46">
        <f t="shared" si="34"/>
        <v>-111</v>
      </c>
    </row>
    <row r="195" spans="1:25" hidden="1" x14ac:dyDescent="0.25">
      <c r="B195" s="43" t="s">
        <v>43</v>
      </c>
      <c r="C195" s="44">
        <f t="shared" si="26"/>
        <v>5328</v>
      </c>
      <c r="D195" s="44">
        <v>5397</v>
      </c>
      <c r="E195" s="44">
        <f t="shared" si="27"/>
        <v>69</v>
      </c>
      <c r="F195" s="44">
        <v>146</v>
      </c>
      <c r="G195" s="70">
        <f t="shared" si="28"/>
        <v>10074</v>
      </c>
      <c r="H195" s="44">
        <f t="shared" si="29"/>
        <v>4854</v>
      </c>
      <c r="I195" s="44">
        <v>4878</v>
      </c>
      <c r="J195" s="44">
        <f t="shared" si="30"/>
        <v>24</v>
      </c>
      <c r="K195" s="44">
        <f t="shared" si="25"/>
        <v>559</v>
      </c>
      <c r="L195" s="70">
        <f t="shared" si="31"/>
        <v>13416</v>
      </c>
      <c r="M195" s="70">
        <v>3731</v>
      </c>
      <c r="N195" s="70">
        <v>8207</v>
      </c>
      <c r="O195" s="46"/>
      <c r="P195" s="46"/>
      <c r="Q195" s="70"/>
      <c r="R195" s="70"/>
      <c r="S195" s="70">
        <v>78144</v>
      </c>
      <c r="T195" s="70"/>
      <c r="U195" s="70">
        <f t="shared" si="35"/>
        <v>113572</v>
      </c>
      <c r="V195" s="46">
        <f t="shared" si="32"/>
        <v>-111</v>
      </c>
      <c r="W195" s="46">
        <f t="shared" si="33"/>
        <v>113461</v>
      </c>
      <c r="X195" s="70">
        <v>113500</v>
      </c>
      <c r="Y195" s="46">
        <f t="shared" si="34"/>
        <v>-39</v>
      </c>
    </row>
    <row r="196" spans="1:25" hidden="1" x14ac:dyDescent="0.25">
      <c r="B196" s="43" t="s">
        <v>44</v>
      </c>
      <c r="C196" s="44">
        <f t="shared" si="26"/>
        <v>5397</v>
      </c>
      <c r="D196" s="44">
        <v>5435</v>
      </c>
      <c r="E196" s="44">
        <f t="shared" si="27"/>
        <v>38</v>
      </c>
      <c r="F196" s="44">
        <v>146</v>
      </c>
      <c r="G196" s="70">
        <f t="shared" si="28"/>
        <v>5548</v>
      </c>
      <c r="H196" s="44">
        <f t="shared" si="29"/>
        <v>4878</v>
      </c>
      <c r="I196" s="44">
        <v>4928</v>
      </c>
      <c r="J196" s="44">
        <f t="shared" si="30"/>
        <v>50</v>
      </c>
      <c r="K196" s="44">
        <f t="shared" si="25"/>
        <v>559</v>
      </c>
      <c r="L196" s="70">
        <f t="shared" si="31"/>
        <v>27950</v>
      </c>
      <c r="M196" s="70">
        <v>3731</v>
      </c>
      <c r="N196" s="70">
        <v>8230</v>
      </c>
      <c r="O196" s="46"/>
      <c r="P196" s="46"/>
      <c r="Q196" s="70"/>
      <c r="R196" s="70"/>
      <c r="S196" s="70">
        <v>78144</v>
      </c>
      <c r="T196" s="70"/>
      <c r="U196" s="70">
        <f t="shared" si="35"/>
        <v>123603</v>
      </c>
      <c r="V196" s="46">
        <f t="shared" si="32"/>
        <v>-39</v>
      </c>
      <c r="W196" s="46">
        <f t="shared" si="33"/>
        <v>123564</v>
      </c>
      <c r="X196" s="70">
        <v>124000</v>
      </c>
      <c r="Y196" s="46">
        <f t="shared" si="34"/>
        <v>-436</v>
      </c>
    </row>
    <row r="197" spans="1:25" hidden="1" x14ac:dyDescent="0.25">
      <c r="B197" s="43" t="s">
        <v>45</v>
      </c>
      <c r="C197" s="44">
        <f t="shared" si="26"/>
        <v>5435</v>
      </c>
      <c r="D197" s="44">
        <v>5502</v>
      </c>
      <c r="E197" s="44">
        <f t="shared" si="27"/>
        <v>67</v>
      </c>
      <c r="F197" s="44">
        <v>146</v>
      </c>
      <c r="G197" s="70">
        <f t="shared" si="28"/>
        <v>9782</v>
      </c>
      <c r="H197" s="44">
        <f t="shared" si="29"/>
        <v>4928</v>
      </c>
      <c r="I197" s="44">
        <v>4986</v>
      </c>
      <c r="J197" s="44">
        <f t="shared" si="30"/>
        <v>58</v>
      </c>
      <c r="K197" s="44">
        <f t="shared" si="25"/>
        <v>559</v>
      </c>
      <c r="L197" s="70">
        <f t="shared" si="31"/>
        <v>32422</v>
      </c>
      <c r="M197" s="70">
        <v>3731</v>
      </c>
      <c r="N197" s="70">
        <v>8260</v>
      </c>
      <c r="O197" s="46"/>
      <c r="P197" s="46"/>
      <c r="Q197" s="70"/>
      <c r="R197" s="70"/>
      <c r="S197" s="70">
        <v>78144</v>
      </c>
      <c r="T197" s="70"/>
      <c r="U197" s="70">
        <f t="shared" si="35"/>
        <v>132339</v>
      </c>
      <c r="V197" s="46">
        <f t="shared" si="32"/>
        <v>-436</v>
      </c>
      <c r="W197" s="46">
        <f t="shared" si="33"/>
        <v>131903</v>
      </c>
      <c r="X197" s="70">
        <v>124000</v>
      </c>
      <c r="Y197" s="46">
        <f t="shared" si="34"/>
        <v>7903</v>
      </c>
    </row>
    <row r="198" spans="1:25" ht="15.75" hidden="1" thickBot="1" x14ac:dyDescent="0.3">
      <c r="B198" s="43" t="s">
        <v>46</v>
      </c>
      <c r="C198" s="44">
        <f t="shared" si="26"/>
        <v>5502</v>
      </c>
      <c r="D198" s="44">
        <v>5565</v>
      </c>
      <c r="E198" s="44">
        <f t="shared" si="27"/>
        <v>63</v>
      </c>
      <c r="F198" s="44">
        <v>146</v>
      </c>
      <c r="G198" s="70">
        <f t="shared" si="28"/>
        <v>9198</v>
      </c>
      <c r="H198" s="44">
        <f t="shared" si="29"/>
        <v>4986</v>
      </c>
      <c r="I198" s="44">
        <v>5050</v>
      </c>
      <c r="J198" s="44">
        <f t="shared" si="30"/>
        <v>64</v>
      </c>
      <c r="K198" s="44">
        <f t="shared" si="25"/>
        <v>559</v>
      </c>
      <c r="L198" s="70">
        <f t="shared" si="31"/>
        <v>35776</v>
      </c>
      <c r="M198" s="70">
        <v>3731</v>
      </c>
      <c r="N198" s="70">
        <v>8270</v>
      </c>
      <c r="O198" s="36"/>
      <c r="P198" s="36"/>
      <c r="Q198" s="70"/>
      <c r="R198" s="70"/>
      <c r="S198" s="70">
        <v>78144</v>
      </c>
      <c r="T198" s="70"/>
      <c r="U198" s="70">
        <f t="shared" si="35"/>
        <v>135119</v>
      </c>
      <c r="V198" s="46">
        <f t="shared" si="32"/>
        <v>7903</v>
      </c>
      <c r="W198" s="46">
        <f t="shared" si="33"/>
        <v>143022</v>
      </c>
      <c r="X198" s="70">
        <v>143000</v>
      </c>
      <c r="Y198" s="46">
        <f t="shared" si="34"/>
        <v>22</v>
      </c>
    </row>
    <row r="199" spans="1:25" hidden="1" x14ac:dyDescent="0.25">
      <c r="A199">
        <v>2019</v>
      </c>
      <c r="B199" s="38" t="s">
        <v>35</v>
      </c>
      <c r="C199" s="39">
        <f t="shared" ref="C199:C210" si="36">D198</f>
        <v>5565</v>
      </c>
      <c r="D199" s="39">
        <v>5639</v>
      </c>
      <c r="E199" s="39">
        <f t="shared" ref="E199:E210" si="37">D199-C199</f>
        <v>74</v>
      </c>
      <c r="F199" s="39">
        <v>146</v>
      </c>
      <c r="G199" s="69">
        <f t="shared" ref="G199:G210" si="38">F199*E199</f>
        <v>10804</v>
      </c>
      <c r="H199" s="39">
        <f t="shared" ref="H199:H210" si="39">I198</f>
        <v>5050</v>
      </c>
      <c r="I199" s="39">
        <v>5123</v>
      </c>
      <c r="J199" s="39">
        <f t="shared" ref="J199:J210" si="40">I199-H199</f>
        <v>73</v>
      </c>
      <c r="K199" s="39">
        <f t="shared" ref="K199:K210" si="41">IF(J199&lt;=120,559,IF(AND(J199&gt;=121,J199&lt;=150),739,IF(AND(J199&gt;=151,J199&lt;=200),1279,IF(J199&gt;=201,2359,))))</f>
        <v>559</v>
      </c>
      <c r="L199" s="69">
        <f t="shared" ref="L199:L210" si="42">IF(K199=559,K199*J199,IF(K199=739,120*559+(J199-120)*739,IF(K199=1279,120*559+30*739+(J199-150)*1279,IF(K199=2359,120*559+30*739+50*1279+(J199-200)*2359,))))</f>
        <v>40807</v>
      </c>
      <c r="M199" s="69">
        <v>3828</v>
      </c>
      <c r="N199" s="69">
        <v>8264</v>
      </c>
      <c r="O199" s="41"/>
      <c r="P199" s="41"/>
      <c r="Q199" s="69"/>
      <c r="R199" s="69"/>
      <c r="S199" s="69">
        <v>80176</v>
      </c>
      <c r="T199" s="69"/>
      <c r="U199" s="69">
        <f t="shared" si="35"/>
        <v>143879</v>
      </c>
      <c r="V199" s="41">
        <f t="shared" ref="V199:V210" si="43">Y198</f>
        <v>22</v>
      </c>
      <c r="W199" s="41">
        <f t="shared" ref="W199:W210" si="44">U199+V199</f>
        <v>143901</v>
      </c>
      <c r="X199" s="69">
        <v>140000</v>
      </c>
      <c r="Y199" s="41">
        <f t="shared" ref="Y199:Y210" si="45">W199-X199</f>
        <v>3901</v>
      </c>
    </row>
    <row r="200" spans="1:25" hidden="1" x14ac:dyDescent="0.25">
      <c r="B200" s="43" t="s">
        <v>36</v>
      </c>
      <c r="C200" s="44">
        <v>0</v>
      </c>
      <c r="D200" s="44">
        <v>1</v>
      </c>
      <c r="E200" s="44">
        <f t="shared" si="37"/>
        <v>1</v>
      </c>
      <c r="F200" s="44">
        <v>146</v>
      </c>
      <c r="G200" s="70">
        <f t="shared" si="38"/>
        <v>146</v>
      </c>
      <c r="H200" s="44">
        <f t="shared" si="39"/>
        <v>5123</v>
      </c>
      <c r="I200" s="44">
        <v>5180</v>
      </c>
      <c r="J200" s="44">
        <f t="shared" si="40"/>
        <v>57</v>
      </c>
      <c r="K200" s="44">
        <f t="shared" si="41"/>
        <v>559</v>
      </c>
      <c r="L200" s="70">
        <f t="shared" si="42"/>
        <v>31863</v>
      </c>
      <c r="M200" s="70">
        <v>3828</v>
      </c>
      <c r="N200" s="70">
        <v>8267</v>
      </c>
      <c r="O200" s="46"/>
      <c r="P200" s="46"/>
      <c r="Q200" s="70"/>
      <c r="R200" s="70"/>
      <c r="S200" s="70">
        <v>80176</v>
      </c>
      <c r="T200" s="70"/>
      <c r="U200" s="70">
        <f t="shared" si="35"/>
        <v>124280</v>
      </c>
      <c r="V200" s="46">
        <f t="shared" si="43"/>
        <v>3901</v>
      </c>
      <c r="W200" s="46">
        <f t="shared" si="44"/>
        <v>128181</v>
      </c>
      <c r="X200" s="70">
        <v>128000</v>
      </c>
      <c r="Y200" s="46">
        <f t="shared" si="45"/>
        <v>181</v>
      </c>
    </row>
    <row r="201" spans="1:25" hidden="1" x14ac:dyDescent="0.25">
      <c r="B201" s="43" t="s">
        <v>37</v>
      </c>
      <c r="C201" s="44">
        <f t="shared" si="36"/>
        <v>1</v>
      </c>
      <c r="D201" s="44">
        <v>7</v>
      </c>
      <c r="E201" s="44">
        <f t="shared" si="37"/>
        <v>6</v>
      </c>
      <c r="F201" s="44">
        <v>146</v>
      </c>
      <c r="G201" s="70">
        <f t="shared" si="38"/>
        <v>876</v>
      </c>
      <c r="H201" s="44">
        <f t="shared" si="39"/>
        <v>5180</v>
      </c>
      <c r="I201" s="44">
        <v>5256</v>
      </c>
      <c r="J201" s="44">
        <f t="shared" si="40"/>
        <v>76</v>
      </c>
      <c r="K201" s="44">
        <f t="shared" si="41"/>
        <v>559</v>
      </c>
      <c r="L201" s="70">
        <f t="shared" si="42"/>
        <v>42484</v>
      </c>
      <c r="M201" s="70">
        <v>3828</v>
      </c>
      <c r="N201" s="70">
        <v>8270</v>
      </c>
      <c r="O201" s="46"/>
      <c r="P201" s="46"/>
      <c r="Q201" s="70"/>
      <c r="R201" s="70"/>
      <c r="S201" s="70">
        <v>80176</v>
      </c>
      <c r="T201" s="70"/>
      <c r="U201" s="70">
        <f t="shared" si="35"/>
        <v>135634</v>
      </c>
      <c r="V201" s="46">
        <f t="shared" si="43"/>
        <v>181</v>
      </c>
      <c r="W201" s="46">
        <f t="shared" si="44"/>
        <v>135815</v>
      </c>
      <c r="X201" s="70"/>
      <c r="Y201" s="46">
        <f t="shared" si="45"/>
        <v>135815</v>
      </c>
    </row>
    <row r="202" spans="1:25" hidden="1" x14ac:dyDescent="0.25">
      <c r="B202" s="43" t="s">
        <v>38</v>
      </c>
      <c r="C202" s="44">
        <f t="shared" si="36"/>
        <v>7</v>
      </c>
      <c r="D202" s="44">
        <v>136</v>
      </c>
      <c r="E202" s="44">
        <f t="shared" si="37"/>
        <v>129</v>
      </c>
      <c r="F202" s="44">
        <v>146</v>
      </c>
      <c r="G202" s="70">
        <f t="shared" si="38"/>
        <v>18834</v>
      </c>
      <c r="H202" s="44">
        <f t="shared" si="39"/>
        <v>5256</v>
      </c>
      <c r="I202" s="44">
        <v>5280</v>
      </c>
      <c r="J202" s="44">
        <f t="shared" si="40"/>
        <v>24</v>
      </c>
      <c r="K202" s="44">
        <f t="shared" si="41"/>
        <v>559</v>
      </c>
      <c r="L202" s="70">
        <f t="shared" si="42"/>
        <v>13416</v>
      </c>
      <c r="M202" s="70">
        <v>3828</v>
      </c>
      <c r="N202" s="70">
        <v>8299</v>
      </c>
      <c r="O202" s="46"/>
      <c r="P202" s="46"/>
      <c r="Q202" s="70"/>
      <c r="R202" s="70"/>
      <c r="S202" s="70">
        <v>80176</v>
      </c>
      <c r="T202" s="70"/>
      <c r="U202" s="70">
        <f t="shared" si="35"/>
        <v>124553</v>
      </c>
      <c r="V202" s="46">
        <f t="shared" si="43"/>
        <v>135815</v>
      </c>
      <c r="W202" s="46">
        <f t="shared" si="44"/>
        <v>260368</v>
      </c>
      <c r="X202" s="70">
        <v>260000</v>
      </c>
      <c r="Y202" s="46">
        <f t="shared" si="45"/>
        <v>368</v>
      </c>
    </row>
    <row r="203" spans="1:25" hidden="1" x14ac:dyDescent="0.25">
      <c r="B203" s="43" t="s">
        <v>39</v>
      </c>
      <c r="C203" s="44">
        <f t="shared" si="36"/>
        <v>136</v>
      </c>
      <c r="D203" s="44">
        <v>168</v>
      </c>
      <c r="E203" s="44">
        <f t="shared" si="37"/>
        <v>32</v>
      </c>
      <c r="F203" s="44">
        <v>146</v>
      </c>
      <c r="G203" s="70">
        <f t="shared" si="38"/>
        <v>4672</v>
      </c>
      <c r="H203" s="44">
        <f t="shared" si="39"/>
        <v>5280</v>
      </c>
      <c r="I203" s="44">
        <v>5351</v>
      </c>
      <c r="J203" s="44">
        <f t="shared" si="40"/>
        <v>71</v>
      </c>
      <c r="K203" s="44">
        <f t="shared" si="41"/>
        <v>559</v>
      </c>
      <c r="L203" s="70">
        <f t="shared" si="42"/>
        <v>39689</v>
      </c>
      <c r="M203" s="70">
        <v>3828</v>
      </c>
      <c r="N203" s="70">
        <v>8329</v>
      </c>
      <c r="O203" s="104"/>
      <c r="P203" s="104"/>
      <c r="Q203" s="70"/>
      <c r="R203" s="70"/>
      <c r="S203" s="70">
        <v>80176</v>
      </c>
      <c r="T203" s="70"/>
      <c r="U203" s="70">
        <f t="shared" si="35"/>
        <v>136694</v>
      </c>
      <c r="V203" s="46">
        <f t="shared" si="43"/>
        <v>368</v>
      </c>
      <c r="W203" s="46">
        <f t="shared" si="44"/>
        <v>137062</v>
      </c>
      <c r="X203" s="70">
        <v>137000</v>
      </c>
      <c r="Y203" s="46">
        <f t="shared" si="45"/>
        <v>62</v>
      </c>
    </row>
    <row r="204" spans="1:25" hidden="1" x14ac:dyDescent="0.25">
      <c r="B204" s="43" t="s">
        <v>40</v>
      </c>
      <c r="C204" s="44">
        <f t="shared" si="36"/>
        <v>168</v>
      </c>
      <c r="D204" s="44">
        <v>188</v>
      </c>
      <c r="E204" s="44">
        <f t="shared" si="37"/>
        <v>20</v>
      </c>
      <c r="F204" s="44">
        <v>146</v>
      </c>
      <c r="G204" s="70">
        <f t="shared" si="38"/>
        <v>2920</v>
      </c>
      <c r="H204" s="44">
        <f t="shared" si="39"/>
        <v>5351</v>
      </c>
      <c r="I204" s="44">
        <v>5403</v>
      </c>
      <c r="J204" s="44">
        <f t="shared" si="40"/>
        <v>52</v>
      </c>
      <c r="K204" s="44">
        <f t="shared" si="41"/>
        <v>559</v>
      </c>
      <c r="L204" s="70">
        <f t="shared" si="42"/>
        <v>29068</v>
      </c>
      <c r="M204" s="70">
        <v>3828</v>
      </c>
      <c r="N204" s="70">
        <v>8371</v>
      </c>
      <c r="O204" s="46"/>
      <c r="P204" s="46"/>
      <c r="Q204" s="70"/>
      <c r="R204" s="70"/>
      <c r="S204" s="70">
        <v>80176</v>
      </c>
      <c r="T204" s="70"/>
      <c r="U204" s="70">
        <f t="shared" si="35"/>
        <v>124363</v>
      </c>
      <c r="V204" s="46">
        <f t="shared" si="43"/>
        <v>62</v>
      </c>
      <c r="W204" s="46">
        <f t="shared" si="44"/>
        <v>124425</v>
      </c>
      <c r="X204" s="70"/>
      <c r="Y204" s="46">
        <f t="shared" si="45"/>
        <v>124425</v>
      </c>
    </row>
    <row r="205" spans="1:25" hidden="1" x14ac:dyDescent="0.25">
      <c r="B205" s="43" t="s">
        <v>41</v>
      </c>
      <c r="C205" s="44">
        <f t="shared" si="36"/>
        <v>188</v>
      </c>
      <c r="D205" s="44">
        <v>251</v>
      </c>
      <c r="E205" s="44">
        <f t="shared" si="37"/>
        <v>63</v>
      </c>
      <c r="F205" s="44">
        <v>146</v>
      </c>
      <c r="G205" s="70">
        <f t="shared" si="38"/>
        <v>9198</v>
      </c>
      <c r="H205" s="44">
        <f t="shared" si="39"/>
        <v>5403</v>
      </c>
      <c r="I205" s="44">
        <v>5406</v>
      </c>
      <c r="J205" s="44">
        <f t="shared" si="40"/>
        <v>3</v>
      </c>
      <c r="K205" s="44">
        <f t="shared" si="41"/>
        <v>559</v>
      </c>
      <c r="L205" s="70">
        <f t="shared" si="42"/>
        <v>1677</v>
      </c>
      <c r="M205" s="70">
        <v>3828</v>
      </c>
      <c r="N205" s="70">
        <v>8386</v>
      </c>
      <c r="O205" s="46"/>
      <c r="P205" s="46"/>
      <c r="Q205" s="70"/>
      <c r="R205" s="70"/>
      <c r="S205" s="70">
        <v>80176</v>
      </c>
      <c r="T205" s="70"/>
      <c r="U205" s="70">
        <f t="shared" si="35"/>
        <v>103265</v>
      </c>
      <c r="V205" s="46">
        <f t="shared" si="43"/>
        <v>124425</v>
      </c>
      <c r="W205" s="46">
        <f t="shared" si="44"/>
        <v>227690</v>
      </c>
      <c r="X205" s="70">
        <v>227690</v>
      </c>
      <c r="Y205" s="46">
        <f t="shared" si="45"/>
        <v>0</v>
      </c>
    </row>
    <row r="206" spans="1:25" hidden="1" x14ac:dyDescent="0.25">
      <c r="B206" s="43" t="s">
        <v>42</v>
      </c>
      <c r="C206" s="44">
        <f t="shared" si="36"/>
        <v>251</v>
      </c>
      <c r="D206" s="44">
        <v>282</v>
      </c>
      <c r="E206" s="44">
        <f t="shared" si="37"/>
        <v>31</v>
      </c>
      <c r="F206" s="44">
        <v>146</v>
      </c>
      <c r="G206" s="70">
        <f t="shared" si="38"/>
        <v>4526</v>
      </c>
      <c r="H206" s="44">
        <f t="shared" si="39"/>
        <v>5406</v>
      </c>
      <c r="I206" s="44">
        <v>5419</v>
      </c>
      <c r="J206" s="44">
        <f t="shared" si="40"/>
        <v>13</v>
      </c>
      <c r="K206" s="44">
        <f t="shared" si="41"/>
        <v>559</v>
      </c>
      <c r="L206" s="70">
        <f t="shared" si="42"/>
        <v>7267</v>
      </c>
      <c r="M206" s="70">
        <v>3828</v>
      </c>
      <c r="N206" s="70">
        <v>8398</v>
      </c>
      <c r="O206" s="46"/>
      <c r="P206" s="46"/>
      <c r="Q206" s="70"/>
      <c r="R206" s="70"/>
      <c r="S206" s="70">
        <v>80176</v>
      </c>
      <c r="T206" s="70"/>
      <c r="U206" s="70">
        <f t="shared" si="35"/>
        <v>104195</v>
      </c>
      <c r="V206" s="46">
        <f t="shared" si="43"/>
        <v>0</v>
      </c>
      <c r="W206" s="46">
        <f t="shared" si="44"/>
        <v>104195</v>
      </c>
      <c r="X206" s="70">
        <v>104000</v>
      </c>
      <c r="Y206" s="46">
        <f t="shared" si="45"/>
        <v>195</v>
      </c>
    </row>
    <row r="207" spans="1:25" hidden="1" x14ac:dyDescent="0.25">
      <c r="B207" s="43" t="s">
        <v>43</v>
      </c>
      <c r="C207" s="44">
        <f t="shared" si="36"/>
        <v>282</v>
      </c>
      <c r="D207" s="44">
        <v>389</v>
      </c>
      <c r="E207" s="44">
        <f t="shared" si="37"/>
        <v>107</v>
      </c>
      <c r="F207" s="44">
        <v>146</v>
      </c>
      <c r="G207" s="70">
        <f t="shared" si="38"/>
        <v>15622</v>
      </c>
      <c r="H207" s="44">
        <f t="shared" si="39"/>
        <v>5419</v>
      </c>
      <c r="I207" s="44">
        <v>5508</v>
      </c>
      <c r="J207" s="44">
        <f t="shared" si="40"/>
        <v>89</v>
      </c>
      <c r="K207" s="44">
        <f t="shared" si="41"/>
        <v>559</v>
      </c>
      <c r="L207" s="70">
        <f t="shared" si="42"/>
        <v>49751</v>
      </c>
      <c r="M207" s="70">
        <v>3828</v>
      </c>
      <c r="N207" s="70">
        <v>8415</v>
      </c>
      <c r="O207" s="46"/>
      <c r="P207" s="46"/>
      <c r="Q207" s="70"/>
      <c r="R207" s="70"/>
      <c r="S207" s="70">
        <v>80176</v>
      </c>
      <c r="T207" s="70"/>
      <c r="U207" s="70">
        <f t="shared" si="35"/>
        <v>157792</v>
      </c>
      <c r="V207" s="46">
        <f t="shared" si="43"/>
        <v>195</v>
      </c>
      <c r="W207" s="46">
        <f t="shared" si="44"/>
        <v>157987</v>
      </c>
      <c r="X207" s="70">
        <v>157000</v>
      </c>
      <c r="Y207" s="46">
        <f t="shared" si="45"/>
        <v>987</v>
      </c>
    </row>
    <row r="208" spans="1:25" hidden="1" x14ac:dyDescent="0.25">
      <c r="B208" s="43" t="s">
        <v>44</v>
      </c>
      <c r="C208" s="44">
        <f t="shared" si="36"/>
        <v>389</v>
      </c>
      <c r="D208" s="44">
        <v>462</v>
      </c>
      <c r="E208" s="44">
        <f t="shared" si="37"/>
        <v>73</v>
      </c>
      <c r="F208" s="44">
        <v>146</v>
      </c>
      <c r="G208" s="70">
        <f t="shared" si="38"/>
        <v>10658</v>
      </c>
      <c r="H208" s="44">
        <f t="shared" si="39"/>
        <v>5508</v>
      </c>
      <c r="I208" s="44">
        <v>5588</v>
      </c>
      <c r="J208" s="44">
        <f t="shared" si="40"/>
        <v>80</v>
      </c>
      <c r="K208" s="44">
        <f t="shared" si="41"/>
        <v>559</v>
      </c>
      <c r="L208" s="70">
        <f t="shared" si="42"/>
        <v>44720</v>
      </c>
      <c r="M208" s="70">
        <v>3828</v>
      </c>
      <c r="N208" s="70">
        <v>8420</v>
      </c>
      <c r="O208" s="46"/>
      <c r="P208" s="46"/>
      <c r="Q208" s="70"/>
      <c r="R208" s="70"/>
      <c r="S208" s="70">
        <v>80176</v>
      </c>
      <c r="T208" s="70"/>
      <c r="U208" s="70">
        <f t="shared" si="35"/>
        <v>147802</v>
      </c>
      <c r="V208" s="46">
        <f t="shared" si="43"/>
        <v>987</v>
      </c>
      <c r="W208" s="46">
        <f t="shared" si="44"/>
        <v>148789</v>
      </c>
      <c r="X208" s="135"/>
      <c r="Y208" s="46">
        <f t="shared" si="45"/>
        <v>148789</v>
      </c>
    </row>
    <row r="209" spans="1:25" hidden="1" x14ac:dyDescent="0.25">
      <c r="B209" s="43" t="s">
        <v>45</v>
      </c>
      <c r="C209" s="44">
        <f t="shared" si="36"/>
        <v>462</v>
      </c>
      <c r="D209" s="44">
        <v>558</v>
      </c>
      <c r="E209" s="44">
        <f t="shared" si="37"/>
        <v>96</v>
      </c>
      <c r="F209" s="44">
        <v>146</v>
      </c>
      <c r="G209" s="70">
        <f t="shared" si="38"/>
        <v>14016</v>
      </c>
      <c r="H209" s="44">
        <f t="shared" si="39"/>
        <v>5588</v>
      </c>
      <c r="I209" s="44">
        <v>5652</v>
      </c>
      <c r="J209" s="44">
        <f t="shared" si="40"/>
        <v>64</v>
      </c>
      <c r="K209" s="44">
        <f t="shared" si="41"/>
        <v>559</v>
      </c>
      <c r="L209" s="70">
        <f t="shared" si="42"/>
        <v>35776</v>
      </c>
      <c r="M209" s="70">
        <v>3828</v>
      </c>
      <c r="N209" s="70">
        <v>8467</v>
      </c>
      <c r="O209" s="46"/>
      <c r="P209" s="46"/>
      <c r="Q209" s="70"/>
      <c r="R209" s="70"/>
      <c r="S209" s="70">
        <v>80176</v>
      </c>
      <c r="T209" s="70"/>
      <c r="U209" s="70">
        <f t="shared" si="35"/>
        <v>142263</v>
      </c>
      <c r="V209" s="46">
        <f t="shared" si="43"/>
        <v>148789</v>
      </c>
      <c r="W209" s="46">
        <f t="shared" si="44"/>
        <v>291052</v>
      </c>
      <c r="X209" s="70">
        <v>291000</v>
      </c>
      <c r="Y209" s="46">
        <f t="shared" si="45"/>
        <v>52</v>
      </c>
    </row>
    <row r="210" spans="1:25" ht="15.75" hidden="1" thickBot="1" x14ac:dyDescent="0.3">
      <c r="B210" s="83" t="s">
        <v>46</v>
      </c>
      <c r="C210" s="84">
        <f t="shared" si="36"/>
        <v>558</v>
      </c>
      <c r="D210" s="84">
        <v>637</v>
      </c>
      <c r="E210" s="84">
        <f t="shared" si="37"/>
        <v>79</v>
      </c>
      <c r="F210" s="84">
        <v>146</v>
      </c>
      <c r="G210" s="35">
        <f t="shared" si="38"/>
        <v>11534</v>
      </c>
      <c r="H210" s="84">
        <f t="shared" si="39"/>
        <v>5652</v>
      </c>
      <c r="I210" s="84">
        <v>5708</v>
      </c>
      <c r="J210" s="84">
        <f t="shared" si="40"/>
        <v>56</v>
      </c>
      <c r="K210" s="84">
        <f t="shared" si="41"/>
        <v>559</v>
      </c>
      <c r="L210" s="35">
        <f t="shared" si="42"/>
        <v>31304</v>
      </c>
      <c r="M210" s="35">
        <v>3828</v>
      </c>
      <c r="N210" s="35">
        <v>8493</v>
      </c>
      <c r="O210" s="36"/>
      <c r="P210" s="36"/>
      <c r="Q210" s="35"/>
      <c r="R210" s="35"/>
      <c r="S210" s="35">
        <v>80176</v>
      </c>
      <c r="T210" s="35"/>
      <c r="U210" s="35">
        <f t="shared" si="35"/>
        <v>135335</v>
      </c>
      <c r="V210" s="36">
        <f t="shared" si="43"/>
        <v>52</v>
      </c>
      <c r="W210" s="36">
        <f t="shared" si="44"/>
        <v>135387</v>
      </c>
      <c r="X210" s="35">
        <v>135500</v>
      </c>
      <c r="Y210" s="36">
        <f t="shared" si="45"/>
        <v>-113</v>
      </c>
    </row>
    <row r="211" spans="1:25" hidden="1" x14ac:dyDescent="0.25">
      <c r="A211">
        <v>2020</v>
      </c>
      <c r="B211" s="38" t="s">
        <v>35</v>
      </c>
      <c r="C211" s="39">
        <f t="shared" ref="C211:C234" si="46">D210</f>
        <v>637</v>
      </c>
      <c r="D211" s="39">
        <v>715</v>
      </c>
      <c r="E211" s="39">
        <f t="shared" ref="E211:E234" si="47">D211-C211</f>
        <v>78</v>
      </c>
      <c r="F211" s="39">
        <v>146</v>
      </c>
      <c r="G211" s="69">
        <f t="shared" ref="G211:G222" si="48">F211*E211</f>
        <v>11388</v>
      </c>
      <c r="H211" s="39">
        <f t="shared" ref="H211:H234" si="49">I210</f>
        <v>5708</v>
      </c>
      <c r="I211" s="39">
        <v>5759</v>
      </c>
      <c r="J211" s="39">
        <f t="shared" ref="J211:J221" si="50">I211-H211</f>
        <v>51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29376</v>
      </c>
      <c r="M211" s="69">
        <v>3943</v>
      </c>
      <c r="N211" s="69">
        <v>8501</v>
      </c>
      <c r="O211" s="41"/>
      <c r="P211" s="41"/>
      <c r="Q211" s="69"/>
      <c r="R211" s="69"/>
      <c r="S211" s="69">
        <v>82581</v>
      </c>
      <c r="T211" s="69"/>
      <c r="U211" s="69">
        <f t="shared" si="35"/>
        <v>135789</v>
      </c>
      <c r="V211" s="41">
        <f t="shared" ref="V211:V234" si="51">Y210</f>
        <v>-113</v>
      </c>
      <c r="W211" s="41">
        <f t="shared" ref="W211:W234" si="52">U211+V211</f>
        <v>135676</v>
      </c>
      <c r="X211" s="70">
        <v>136000</v>
      </c>
      <c r="Y211" s="41">
        <f t="shared" ref="Y211:Y223" si="53">W211-X211</f>
        <v>-324</v>
      </c>
    </row>
    <row r="212" spans="1:25" hidden="1" x14ac:dyDescent="0.25">
      <c r="B212" s="43" t="s">
        <v>36</v>
      </c>
      <c r="C212" s="44">
        <f t="shared" si="46"/>
        <v>715</v>
      </c>
      <c r="D212" s="44">
        <v>793</v>
      </c>
      <c r="E212" s="44">
        <f t="shared" si="47"/>
        <v>78</v>
      </c>
      <c r="F212" s="44">
        <v>146</v>
      </c>
      <c r="G212" s="70">
        <f t="shared" si="48"/>
        <v>11388</v>
      </c>
      <c r="H212" s="44">
        <f t="shared" si="49"/>
        <v>5759</v>
      </c>
      <c r="I212" s="44">
        <v>5812</v>
      </c>
      <c r="J212" s="44">
        <f t="shared" si="50"/>
        <v>53</v>
      </c>
      <c r="K212" s="44">
        <f t="shared" ref="K212:K220" si="54">IF(J212&lt;=120,576,IF(AND(J212&gt;=121,J212&lt;=150),761,IF(AND(J212&gt;=151,J212&lt;=200),1317,IF(J212&gt;=201,2430,))))</f>
        <v>576</v>
      </c>
      <c r="L212" s="70">
        <f t="shared" ref="L212:L220" si="55">IF(K212=576,K212*J212,IF(K212=761,120*576+(J212-120)*761,IF(K212=1317,120*576+30*761+(J212-150)*1317,IF(K212=2430,120*576+30*761+50*1317+(J212-200)*2430,))))</f>
        <v>30528</v>
      </c>
      <c r="M212" s="70">
        <v>3943</v>
      </c>
      <c r="N212" s="70">
        <v>8539</v>
      </c>
      <c r="O212" s="46"/>
      <c r="P212" s="46"/>
      <c r="Q212" s="70"/>
      <c r="R212" s="70"/>
      <c r="S212" s="70">
        <v>82581</v>
      </c>
      <c r="T212" s="70"/>
      <c r="U212" s="70">
        <f t="shared" si="35"/>
        <v>136979</v>
      </c>
      <c r="V212" s="46">
        <f t="shared" si="51"/>
        <v>-324</v>
      </c>
      <c r="W212" s="46">
        <f t="shared" si="52"/>
        <v>136655</v>
      </c>
      <c r="X212" s="70">
        <v>136000</v>
      </c>
      <c r="Y212" s="46">
        <f t="shared" si="53"/>
        <v>655</v>
      </c>
    </row>
    <row r="213" spans="1:25" hidden="1" x14ac:dyDescent="0.25">
      <c r="B213" s="43" t="s">
        <v>37</v>
      </c>
      <c r="C213" s="44">
        <f t="shared" si="46"/>
        <v>793</v>
      </c>
      <c r="D213" s="44">
        <v>858</v>
      </c>
      <c r="E213" s="44">
        <f t="shared" si="47"/>
        <v>65</v>
      </c>
      <c r="F213" s="44">
        <v>146</v>
      </c>
      <c r="G213" s="70">
        <f t="shared" si="48"/>
        <v>9490</v>
      </c>
      <c r="H213" s="44">
        <f t="shared" si="49"/>
        <v>5812</v>
      </c>
      <c r="I213" s="44">
        <v>5878</v>
      </c>
      <c r="J213" s="44">
        <f t="shared" si="50"/>
        <v>66</v>
      </c>
      <c r="K213" s="44">
        <f t="shared" si="54"/>
        <v>576</v>
      </c>
      <c r="L213" s="70">
        <f t="shared" si="55"/>
        <v>38016</v>
      </c>
      <c r="M213" s="70">
        <v>3943</v>
      </c>
      <c r="N213" s="70">
        <v>8580</v>
      </c>
      <c r="O213" s="46"/>
      <c r="P213" s="46"/>
      <c r="Q213" s="70"/>
      <c r="R213" s="70"/>
      <c r="S213" s="70">
        <v>82581</v>
      </c>
      <c r="T213" s="70"/>
      <c r="U213" s="70">
        <f t="shared" si="35"/>
        <v>142610</v>
      </c>
      <c r="V213" s="46">
        <f t="shared" si="51"/>
        <v>655</v>
      </c>
      <c r="W213" s="46">
        <f t="shared" si="52"/>
        <v>143265</v>
      </c>
      <c r="X213" s="135"/>
      <c r="Y213" s="46">
        <f t="shared" si="53"/>
        <v>143265</v>
      </c>
    </row>
    <row r="214" spans="1:25" hidden="1" x14ac:dyDescent="0.25">
      <c r="B214" s="43" t="s">
        <v>38</v>
      </c>
      <c r="C214" s="44">
        <f t="shared" si="46"/>
        <v>858</v>
      </c>
      <c r="D214" s="44">
        <v>930</v>
      </c>
      <c r="E214" s="44">
        <f t="shared" si="47"/>
        <v>72</v>
      </c>
      <c r="F214" s="44">
        <v>146</v>
      </c>
      <c r="G214" s="70">
        <f t="shared" si="48"/>
        <v>10512</v>
      </c>
      <c r="H214" s="44">
        <f t="shared" si="49"/>
        <v>5878</v>
      </c>
      <c r="I214" s="44">
        <v>5956</v>
      </c>
      <c r="J214" s="44">
        <f t="shared" si="50"/>
        <v>78</v>
      </c>
      <c r="K214" s="44">
        <f t="shared" si="54"/>
        <v>576</v>
      </c>
      <c r="L214" s="70">
        <f t="shared" si="55"/>
        <v>44928</v>
      </c>
      <c r="M214" s="70">
        <v>3943</v>
      </c>
      <c r="N214" s="70">
        <v>8607</v>
      </c>
      <c r="O214" s="46"/>
      <c r="P214" s="46"/>
      <c r="Q214" s="70"/>
      <c r="R214" s="70"/>
      <c r="S214" s="70">
        <v>82581</v>
      </c>
      <c r="T214" s="70"/>
      <c r="U214" s="70">
        <f t="shared" si="35"/>
        <v>150571</v>
      </c>
      <c r="V214" s="46">
        <f t="shared" si="51"/>
        <v>143265</v>
      </c>
      <c r="W214" s="46">
        <f t="shared" si="52"/>
        <v>293836</v>
      </c>
      <c r="X214" s="70">
        <v>293000</v>
      </c>
      <c r="Y214" s="46">
        <f t="shared" si="53"/>
        <v>836</v>
      </c>
    </row>
    <row r="215" spans="1:25" hidden="1" x14ac:dyDescent="0.25">
      <c r="B215" s="43" t="s">
        <v>39</v>
      </c>
      <c r="C215" s="44">
        <f t="shared" si="46"/>
        <v>930</v>
      </c>
      <c r="D215" s="44">
        <v>971</v>
      </c>
      <c r="E215" s="44">
        <f t="shared" si="47"/>
        <v>41</v>
      </c>
      <c r="F215" s="44">
        <v>146</v>
      </c>
      <c r="G215" s="70">
        <f t="shared" si="48"/>
        <v>5986</v>
      </c>
      <c r="H215" s="44">
        <f t="shared" si="49"/>
        <v>5956</v>
      </c>
      <c r="I215" s="44">
        <v>6019</v>
      </c>
      <c r="J215" s="44">
        <f t="shared" si="50"/>
        <v>63</v>
      </c>
      <c r="K215" s="44">
        <f t="shared" si="54"/>
        <v>576</v>
      </c>
      <c r="L215" s="70">
        <f t="shared" si="55"/>
        <v>36288</v>
      </c>
      <c r="M215" s="70">
        <v>3943</v>
      </c>
      <c r="N215" s="70">
        <v>8615</v>
      </c>
      <c r="O215" s="46"/>
      <c r="P215" s="46"/>
      <c r="Q215" s="70"/>
      <c r="R215" s="70"/>
      <c r="S215" s="70">
        <v>82581</v>
      </c>
      <c r="T215" s="70"/>
      <c r="U215" s="70">
        <f t="shared" si="35"/>
        <v>137413</v>
      </c>
      <c r="V215" s="46">
        <f t="shared" si="51"/>
        <v>836</v>
      </c>
      <c r="W215" s="46">
        <f t="shared" si="52"/>
        <v>138249</v>
      </c>
      <c r="X215" s="70">
        <v>278000</v>
      </c>
      <c r="Y215" s="46">
        <f t="shared" si="53"/>
        <v>-139751</v>
      </c>
    </row>
    <row r="216" spans="1:25" hidden="1" x14ac:dyDescent="0.25">
      <c r="B216" s="43" t="s">
        <v>40</v>
      </c>
      <c r="C216" s="44">
        <f t="shared" si="46"/>
        <v>971</v>
      </c>
      <c r="D216" s="44">
        <v>1008</v>
      </c>
      <c r="E216" s="44">
        <f t="shared" si="47"/>
        <v>37</v>
      </c>
      <c r="F216" s="44">
        <v>146</v>
      </c>
      <c r="G216" s="70">
        <f t="shared" si="48"/>
        <v>5402</v>
      </c>
      <c r="H216" s="44">
        <f t="shared" si="49"/>
        <v>6019</v>
      </c>
      <c r="I216" s="44">
        <v>6072</v>
      </c>
      <c r="J216" s="44">
        <f t="shared" si="50"/>
        <v>53</v>
      </c>
      <c r="K216" s="44">
        <f t="shared" si="54"/>
        <v>576</v>
      </c>
      <c r="L216" s="70">
        <f t="shared" si="55"/>
        <v>30528</v>
      </c>
      <c r="M216" s="70">
        <v>3943</v>
      </c>
      <c r="N216" s="70">
        <v>8609</v>
      </c>
      <c r="O216" s="46"/>
      <c r="P216" s="46"/>
      <c r="Q216" s="70"/>
      <c r="R216" s="70"/>
      <c r="S216" s="70">
        <v>82581</v>
      </c>
      <c r="T216" s="70"/>
      <c r="U216" s="70">
        <f t="shared" si="35"/>
        <v>131063</v>
      </c>
      <c r="V216" s="46">
        <f t="shared" si="51"/>
        <v>-139751</v>
      </c>
      <c r="W216" s="46">
        <f t="shared" si="52"/>
        <v>-8688</v>
      </c>
      <c r="X216" s="135"/>
      <c r="Y216" s="46">
        <f t="shared" si="53"/>
        <v>-8688</v>
      </c>
    </row>
    <row r="217" spans="1:25" hidden="1" x14ac:dyDescent="0.25">
      <c r="B217" s="43" t="s">
        <v>41</v>
      </c>
      <c r="C217" s="44">
        <f t="shared" si="46"/>
        <v>1008</v>
      </c>
      <c r="D217" s="44">
        <v>1024</v>
      </c>
      <c r="E217" s="44">
        <f t="shared" si="47"/>
        <v>16</v>
      </c>
      <c r="F217" s="44">
        <v>146</v>
      </c>
      <c r="G217" s="70">
        <f t="shared" si="48"/>
        <v>2336</v>
      </c>
      <c r="H217" s="44">
        <f t="shared" si="49"/>
        <v>6072</v>
      </c>
      <c r="I217" s="44">
        <v>6072</v>
      </c>
      <c r="J217" s="44">
        <f t="shared" si="50"/>
        <v>0</v>
      </c>
      <c r="K217" s="44">
        <f t="shared" si="54"/>
        <v>576</v>
      </c>
      <c r="L217" s="70">
        <f t="shared" si="55"/>
        <v>0</v>
      </c>
      <c r="M217" s="70">
        <v>3943</v>
      </c>
      <c r="N217" s="70">
        <v>8600</v>
      </c>
      <c r="O217" s="46"/>
      <c r="P217" s="46"/>
      <c r="Q217" s="70"/>
      <c r="R217" s="70"/>
      <c r="S217" s="70">
        <v>82581</v>
      </c>
      <c r="T217" s="70"/>
      <c r="U217" s="70">
        <f t="shared" si="35"/>
        <v>97460</v>
      </c>
      <c r="V217" s="46">
        <f t="shared" si="51"/>
        <v>-8688</v>
      </c>
      <c r="W217" s="46">
        <f t="shared" si="52"/>
        <v>88772</v>
      </c>
      <c r="X217" s="70">
        <v>89000</v>
      </c>
      <c r="Y217" s="46">
        <f t="shared" si="53"/>
        <v>-228</v>
      </c>
    </row>
    <row r="218" spans="1:25" hidden="1" x14ac:dyDescent="0.25">
      <c r="B218" s="43" t="s">
        <v>42</v>
      </c>
      <c r="C218" s="44">
        <f t="shared" si="46"/>
        <v>1024</v>
      </c>
      <c r="D218" s="44">
        <v>1040</v>
      </c>
      <c r="E218" s="44">
        <f t="shared" si="47"/>
        <v>16</v>
      </c>
      <c r="F218" s="44">
        <v>146</v>
      </c>
      <c r="G218" s="70">
        <f t="shared" si="48"/>
        <v>2336</v>
      </c>
      <c r="H218" s="44">
        <f t="shared" si="49"/>
        <v>6072</v>
      </c>
      <c r="I218" s="44">
        <v>6072</v>
      </c>
      <c r="J218" s="44">
        <f t="shared" si="50"/>
        <v>0</v>
      </c>
      <c r="K218" s="44">
        <f t="shared" si="54"/>
        <v>576</v>
      </c>
      <c r="L218" s="70">
        <f t="shared" si="55"/>
        <v>0</v>
      </c>
      <c r="M218" s="70">
        <v>3943</v>
      </c>
      <c r="N218" s="70">
        <v>8604</v>
      </c>
      <c r="O218" s="46"/>
      <c r="P218" s="46"/>
      <c r="Q218" s="70"/>
      <c r="R218" s="70"/>
      <c r="S218" s="70">
        <v>82581</v>
      </c>
      <c r="T218" s="70"/>
      <c r="U218" s="70">
        <f t="shared" si="35"/>
        <v>97464</v>
      </c>
      <c r="V218" s="46">
        <f t="shared" si="51"/>
        <v>-228</v>
      </c>
      <c r="W218" s="46">
        <f t="shared" si="52"/>
        <v>97236</v>
      </c>
      <c r="X218" s="135"/>
      <c r="Y218" s="46">
        <f t="shared" si="53"/>
        <v>97236</v>
      </c>
    </row>
    <row r="219" spans="1:25" hidden="1" x14ac:dyDescent="0.25">
      <c r="B219" s="43" t="s">
        <v>43</v>
      </c>
      <c r="C219" s="44">
        <f t="shared" si="46"/>
        <v>1040</v>
      </c>
      <c r="D219" s="44">
        <v>1059</v>
      </c>
      <c r="E219" s="44">
        <f t="shared" si="47"/>
        <v>19</v>
      </c>
      <c r="F219" s="44">
        <v>146</v>
      </c>
      <c r="G219" s="70">
        <f t="shared" si="48"/>
        <v>2774</v>
      </c>
      <c r="H219" s="44">
        <f t="shared" si="49"/>
        <v>6072</v>
      </c>
      <c r="I219" s="44">
        <v>6072</v>
      </c>
      <c r="J219" s="44">
        <f t="shared" si="50"/>
        <v>0</v>
      </c>
      <c r="K219" s="44">
        <f t="shared" si="54"/>
        <v>576</v>
      </c>
      <c r="L219" s="70">
        <f t="shared" si="55"/>
        <v>0</v>
      </c>
      <c r="M219" s="70">
        <v>3943</v>
      </c>
      <c r="N219" s="70">
        <v>8612</v>
      </c>
      <c r="O219" s="46"/>
      <c r="P219" s="46"/>
      <c r="Q219" s="70"/>
      <c r="R219" s="70"/>
      <c r="S219" s="70">
        <v>82581</v>
      </c>
      <c r="T219" s="70"/>
      <c r="U219" s="70">
        <f t="shared" si="35"/>
        <v>97910</v>
      </c>
      <c r="V219" s="46">
        <f t="shared" si="51"/>
        <v>97236</v>
      </c>
      <c r="W219" s="46">
        <f t="shared" si="52"/>
        <v>195146</v>
      </c>
      <c r="X219" s="70">
        <v>180000</v>
      </c>
      <c r="Y219" s="46">
        <f t="shared" si="53"/>
        <v>15146</v>
      </c>
    </row>
    <row r="220" spans="1:25" hidden="1" x14ac:dyDescent="0.25">
      <c r="B220" s="43" t="s">
        <v>44</v>
      </c>
      <c r="C220" s="44">
        <f t="shared" si="46"/>
        <v>1059</v>
      </c>
      <c r="D220" s="44">
        <v>1097</v>
      </c>
      <c r="E220" s="44">
        <f t="shared" si="47"/>
        <v>38</v>
      </c>
      <c r="F220" s="44">
        <v>146</v>
      </c>
      <c r="G220" s="70">
        <f t="shared" si="48"/>
        <v>5548</v>
      </c>
      <c r="H220" s="44">
        <f t="shared" si="49"/>
        <v>6072</v>
      </c>
      <c r="I220" s="44">
        <v>6133</v>
      </c>
      <c r="J220" s="44">
        <f t="shared" si="50"/>
        <v>61</v>
      </c>
      <c r="K220" s="44">
        <f t="shared" si="54"/>
        <v>576</v>
      </c>
      <c r="L220" s="70">
        <f t="shared" si="55"/>
        <v>35136</v>
      </c>
      <c r="M220" s="70">
        <v>3943</v>
      </c>
      <c r="N220" s="70">
        <v>8652</v>
      </c>
      <c r="O220" s="46"/>
      <c r="P220" s="46"/>
      <c r="Q220" s="70"/>
      <c r="R220" s="70"/>
      <c r="S220" s="70">
        <v>82581</v>
      </c>
      <c r="T220" s="70"/>
      <c r="U220" s="70">
        <f t="shared" si="35"/>
        <v>135860</v>
      </c>
      <c r="V220" s="46">
        <f t="shared" si="51"/>
        <v>15146</v>
      </c>
      <c r="W220" s="46">
        <f t="shared" si="52"/>
        <v>151006</v>
      </c>
      <c r="X220" s="70">
        <v>150000</v>
      </c>
      <c r="Y220" s="46">
        <f t="shared" si="53"/>
        <v>1006</v>
      </c>
    </row>
    <row r="221" spans="1:25" hidden="1" x14ac:dyDescent="0.25">
      <c r="B221" s="43" t="s">
        <v>45</v>
      </c>
      <c r="C221" s="44">
        <f t="shared" si="46"/>
        <v>1097</v>
      </c>
      <c r="D221" s="44">
        <v>1126</v>
      </c>
      <c r="E221" s="44">
        <f t="shared" si="47"/>
        <v>29</v>
      </c>
      <c r="F221" s="44">
        <v>146</v>
      </c>
      <c r="G221" s="70">
        <f t="shared" si="48"/>
        <v>4234</v>
      </c>
      <c r="H221" s="44">
        <f t="shared" si="49"/>
        <v>6133</v>
      </c>
      <c r="I221" s="44">
        <v>6195</v>
      </c>
      <c r="J221" s="44">
        <f t="shared" si="50"/>
        <v>62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35712</v>
      </c>
      <c r="M221" s="70">
        <v>3943</v>
      </c>
      <c r="N221" s="70">
        <v>8709</v>
      </c>
      <c r="O221" s="46"/>
      <c r="P221" s="46"/>
      <c r="Q221" s="70"/>
      <c r="R221" s="70"/>
      <c r="S221" s="70">
        <v>82581</v>
      </c>
      <c r="T221" s="70"/>
      <c r="U221" s="70">
        <f t="shared" si="35"/>
        <v>135179</v>
      </c>
      <c r="V221" s="46">
        <f t="shared" si="51"/>
        <v>1006</v>
      </c>
      <c r="W221" s="46">
        <f t="shared" si="52"/>
        <v>136185</v>
      </c>
      <c r="X221" s="70">
        <v>120000</v>
      </c>
      <c r="Y221" s="46">
        <f t="shared" si="53"/>
        <v>16185</v>
      </c>
    </row>
    <row r="222" spans="1:25" ht="15.75" hidden="1" thickBot="1" x14ac:dyDescent="0.3">
      <c r="B222" s="83" t="s">
        <v>46</v>
      </c>
      <c r="C222" s="84">
        <f t="shared" si="46"/>
        <v>1126</v>
      </c>
      <c r="D222" s="84">
        <v>1159</v>
      </c>
      <c r="E222" s="84">
        <f t="shared" si="47"/>
        <v>33</v>
      </c>
      <c r="F222" s="84">
        <v>146</v>
      </c>
      <c r="G222" s="35">
        <f t="shared" si="48"/>
        <v>4818</v>
      </c>
      <c r="H222" s="84">
        <f t="shared" si="49"/>
        <v>6195</v>
      </c>
      <c r="I222" s="84">
        <v>6255</v>
      </c>
      <c r="J222" s="84">
        <f t="shared" ref="J222:J234" si="56">I222-H222</f>
        <v>60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34560</v>
      </c>
      <c r="M222" s="35">
        <v>3943</v>
      </c>
      <c r="N222" s="35">
        <v>8721</v>
      </c>
      <c r="O222" s="36"/>
      <c r="P222" s="36"/>
      <c r="Q222" s="35"/>
      <c r="R222" s="35"/>
      <c r="S222" s="35">
        <v>82581</v>
      </c>
      <c r="T222" s="35"/>
      <c r="U222" s="35">
        <f t="shared" si="35"/>
        <v>134623</v>
      </c>
      <c r="V222" s="36">
        <f t="shared" si="51"/>
        <v>16185</v>
      </c>
      <c r="W222" s="36">
        <f t="shared" si="52"/>
        <v>150808</v>
      </c>
      <c r="X222" s="35">
        <v>150000</v>
      </c>
      <c r="Y222" s="36">
        <f t="shared" si="53"/>
        <v>808</v>
      </c>
    </row>
    <row r="223" spans="1:25" hidden="1" x14ac:dyDescent="0.25">
      <c r="A223">
        <v>2021</v>
      </c>
      <c r="B223" s="43" t="s">
        <v>35</v>
      </c>
      <c r="C223" s="44">
        <f t="shared" si="46"/>
        <v>1159</v>
      </c>
      <c r="D223" s="44">
        <v>1194</v>
      </c>
      <c r="E223" s="44">
        <f t="shared" si="47"/>
        <v>35</v>
      </c>
      <c r="F223" s="44">
        <v>146</v>
      </c>
      <c r="G223" s="70">
        <f t="shared" ref="G223:G234" si="57">E223*F223</f>
        <v>5110</v>
      </c>
      <c r="H223" s="44">
        <f t="shared" si="49"/>
        <v>6255</v>
      </c>
      <c r="I223" s="44">
        <v>6316</v>
      </c>
      <c r="J223" s="44">
        <f t="shared" si="56"/>
        <v>61</v>
      </c>
      <c r="K223" s="44">
        <f t="shared" ref="K223:K234" si="58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36173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59">G223+L223+M223+N223+Q223+R223+S223+T223</f>
        <v>139139</v>
      </c>
      <c r="V223" s="46">
        <f t="shared" si="51"/>
        <v>808</v>
      </c>
      <c r="W223" s="41">
        <f t="shared" si="52"/>
        <v>139947</v>
      </c>
      <c r="X223" s="69">
        <v>140000</v>
      </c>
      <c r="Y223" s="41">
        <f t="shared" si="53"/>
        <v>-53</v>
      </c>
    </row>
    <row r="224" spans="1:25" hidden="1" x14ac:dyDescent="0.25">
      <c r="B224" s="43" t="s">
        <v>36</v>
      </c>
      <c r="C224" s="44">
        <f t="shared" si="46"/>
        <v>1194</v>
      </c>
      <c r="D224" s="44">
        <v>1255</v>
      </c>
      <c r="E224" s="44">
        <f t="shared" si="47"/>
        <v>61</v>
      </c>
      <c r="F224" s="44">
        <v>146</v>
      </c>
      <c r="G224" s="70">
        <f t="shared" si="57"/>
        <v>8906</v>
      </c>
      <c r="H224" s="44">
        <f t="shared" si="49"/>
        <v>6316</v>
      </c>
      <c r="I224" s="44">
        <v>6383</v>
      </c>
      <c r="J224" s="44">
        <f t="shared" si="56"/>
        <v>67</v>
      </c>
      <c r="K224" s="44">
        <f t="shared" si="58"/>
        <v>593</v>
      </c>
      <c r="L224" s="46">
        <f t="shared" ref="L224:L234" si="60">IF(K224=593,K224*J224,IF(K224=784,80*593+(J224-80)*784,IF(K224=1357,80*593+20*784+(J224-100)*1357,IF(K224=2501,80*593+20*784+100*1357+(J224-200)*2501,))))</f>
        <v>39731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59"/>
        <v>146542</v>
      </c>
      <c r="V224" s="46">
        <f t="shared" si="51"/>
        <v>-53</v>
      </c>
      <c r="W224" s="46">
        <f t="shared" si="52"/>
        <v>146489</v>
      </c>
      <c r="X224" s="135"/>
      <c r="Y224" s="46">
        <f t="shared" ref="Y224:Y226" si="61">W224-X224</f>
        <v>146489</v>
      </c>
    </row>
    <row r="225" spans="1:25" hidden="1" x14ac:dyDescent="0.25">
      <c r="B225" s="43" t="s">
        <v>37</v>
      </c>
      <c r="C225" s="44">
        <f t="shared" si="46"/>
        <v>1255</v>
      </c>
      <c r="D225" s="44">
        <v>1282</v>
      </c>
      <c r="E225" s="44">
        <f t="shared" si="47"/>
        <v>27</v>
      </c>
      <c r="F225" s="44">
        <v>146</v>
      </c>
      <c r="G225" s="70">
        <f t="shared" si="57"/>
        <v>3942</v>
      </c>
      <c r="H225" s="44">
        <f t="shared" si="49"/>
        <v>6383</v>
      </c>
      <c r="I225" s="44">
        <v>6440</v>
      </c>
      <c r="J225" s="44">
        <f t="shared" si="56"/>
        <v>57</v>
      </c>
      <c r="K225" s="44">
        <f t="shared" si="58"/>
        <v>593</v>
      </c>
      <c r="L225" s="46">
        <f t="shared" si="60"/>
        <v>33801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59"/>
        <v>135680</v>
      </c>
      <c r="V225" s="46">
        <f t="shared" si="51"/>
        <v>146489</v>
      </c>
      <c r="W225" s="46">
        <f t="shared" si="52"/>
        <v>282169</v>
      </c>
      <c r="X225" s="70">
        <v>282000</v>
      </c>
      <c r="Y225" s="46">
        <f t="shared" si="61"/>
        <v>169</v>
      </c>
    </row>
    <row r="226" spans="1:25" hidden="1" x14ac:dyDescent="0.25">
      <c r="B226" s="43" t="s">
        <v>38</v>
      </c>
      <c r="C226" s="44">
        <f t="shared" si="46"/>
        <v>1282</v>
      </c>
      <c r="D226" s="44">
        <v>1306</v>
      </c>
      <c r="E226" s="44">
        <f t="shared" si="47"/>
        <v>24</v>
      </c>
      <c r="F226" s="44">
        <v>146</v>
      </c>
      <c r="G226" s="70">
        <f t="shared" si="57"/>
        <v>3504</v>
      </c>
      <c r="H226" s="44">
        <f t="shared" si="49"/>
        <v>6440</v>
      </c>
      <c r="I226" s="44">
        <v>6505</v>
      </c>
      <c r="J226" s="44">
        <f t="shared" si="56"/>
        <v>65</v>
      </c>
      <c r="K226" s="44">
        <f t="shared" si="58"/>
        <v>593</v>
      </c>
      <c r="L226" s="46">
        <f t="shared" si="60"/>
        <v>38545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59"/>
        <v>140016</v>
      </c>
      <c r="V226" s="46">
        <f t="shared" si="51"/>
        <v>169</v>
      </c>
      <c r="W226" s="46">
        <f t="shared" si="52"/>
        <v>140185</v>
      </c>
      <c r="X226" s="70">
        <v>140000</v>
      </c>
      <c r="Y226" s="46">
        <f t="shared" si="61"/>
        <v>185</v>
      </c>
    </row>
    <row r="227" spans="1:25" hidden="1" x14ac:dyDescent="0.25">
      <c r="B227" s="43" t="s">
        <v>39</v>
      </c>
      <c r="C227" s="44">
        <f t="shared" si="46"/>
        <v>1306</v>
      </c>
      <c r="D227" s="44">
        <v>1326</v>
      </c>
      <c r="E227" s="44">
        <f t="shared" si="47"/>
        <v>20</v>
      </c>
      <c r="F227" s="44">
        <v>146</v>
      </c>
      <c r="G227" s="70">
        <f t="shared" si="57"/>
        <v>2920</v>
      </c>
      <c r="H227" s="44">
        <f t="shared" si="49"/>
        <v>6505</v>
      </c>
      <c r="I227" s="44">
        <v>6580</v>
      </c>
      <c r="J227" s="44">
        <f t="shared" si="56"/>
        <v>75</v>
      </c>
      <c r="K227" s="44">
        <f t="shared" si="58"/>
        <v>593</v>
      </c>
      <c r="L227" s="46">
        <f t="shared" si="60"/>
        <v>44475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59"/>
        <v>145398</v>
      </c>
      <c r="V227" s="46">
        <f t="shared" si="51"/>
        <v>185</v>
      </c>
      <c r="W227" s="46">
        <f t="shared" si="52"/>
        <v>145583</v>
      </c>
      <c r="X227" s="135"/>
      <c r="Y227" s="46">
        <f t="shared" ref="Y227:Y245" si="62">W227-X227</f>
        <v>145583</v>
      </c>
    </row>
    <row r="228" spans="1:25" hidden="1" x14ac:dyDescent="0.25">
      <c r="B228" s="43" t="s">
        <v>40</v>
      </c>
      <c r="C228" s="44">
        <f t="shared" si="46"/>
        <v>1326</v>
      </c>
      <c r="D228" s="44">
        <v>1345</v>
      </c>
      <c r="E228" s="44">
        <f t="shared" si="47"/>
        <v>19</v>
      </c>
      <c r="F228" s="44">
        <v>146</v>
      </c>
      <c r="G228" s="70">
        <f t="shared" si="57"/>
        <v>2774</v>
      </c>
      <c r="H228" s="44">
        <f t="shared" si="49"/>
        <v>6580</v>
      </c>
      <c r="I228" s="44">
        <v>6653</v>
      </c>
      <c r="J228" s="44">
        <f t="shared" si="56"/>
        <v>73</v>
      </c>
      <c r="K228" s="44">
        <f t="shared" si="58"/>
        <v>593</v>
      </c>
      <c r="L228" s="46">
        <f t="shared" si="60"/>
        <v>43289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59"/>
        <v>144095</v>
      </c>
      <c r="V228" s="46">
        <f t="shared" si="51"/>
        <v>145583</v>
      </c>
      <c r="W228" s="46">
        <f t="shared" si="52"/>
        <v>289678</v>
      </c>
      <c r="X228" s="70">
        <v>290000</v>
      </c>
      <c r="Y228" s="46">
        <f t="shared" si="62"/>
        <v>-322</v>
      </c>
    </row>
    <row r="229" spans="1:25" hidden="1" x14ac:dyDescent="0.25">
      <c r="B229" s="43" t="s">
        <v>41</v>
      </c>
      <c r="C229" s="44">
        <f t="shared" si="46"/>
        <v>1345</v>
      </c>
      <c r="D229" s="44">
        <v>1468</v>
      </c>
      <c r="E229" s="44">
        <f t="shared" si="47"/>
        <v>123</v>
      </c>
      <c r="F229" s="44">
        <v>146</v>
      </c>
      <c r="G229" s="70">
        <f t="shared" si="57"/>
        <v>17958</v>
      </c>
      <c r="H229" s="44">
        <f t="shared" si="49"/>
        <v>6653</v>
      </c>
      <c r="I229" s="44">
        <v>6672</v>
      </c>
      <c r="J229" s="44">
        <f t="shared" si="56"/>
        <v>19</v>
      </c>
      <c r="K229" s="44">
        <f t="shared" si="58"/>
        <v>593</v>
      </c>
      <c r="L229" s="46">
        <f t="shared" si="60"/>
        <v>11267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59"/>
        <v>127271</v>
      </c>
      <c r="V229" s="46">
        <f t="shared" si="51"/>
        <v>-322</v>
      </c>
      <c r="W229" s="46">
        <f t="shared" si="52"/>
        <v>126949</v>
      </c>
      <c r="X229" s="70">
        <v>130000</v>
      </c>
      <c r="Y229" s="46">
        <f t="shared" si="62"/>
        <v>-3051</v>
      </c>
    </row>
    <row r="230" spans="1:25" hidden="1" x14ac:dyDescent="0.25">
      <c r="B230" s="43" t="s">
        <v>42</v>
      </c>
      <c r="C230" s="44">
        <f t="shared" si="46"/>
        <v>1468</v>
      </c>
      <c r="D230" s="44">
        <v>1549</v>
      </c>
      <c r="E230" s="44">
        <f t="shared" si="47"/>
        <v>81</v>
      </c>
      <c r="F230" s="44">
        <v>146</v>
      </c>
      <c r="G230" s="70">
        <f t="shared" si="57"/>
        <v>11826</v>
      </c>
      <c r="H230" s="44">
        <f t="shared" si="49"/>
        <v>6672</v>
      </c>
      <c r="I230" s="44">
        <v>6707</v>
      </c>
      <c r="J230" s="44">
        <f t="shared" si="56"/>
        <v>35</v>
      </c>
      <c r="K230" s="44">
        <f t="shared" si="58"/>
        <v>593</v>
      </c>
      <c r="L230" s="46">
        <f t="shared" si="60"/>
        <v>20755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59"/>
        <v>130681</v>
      </c>
      <c r="V230" s="46">
        <f t="shared" si="51"/>
        <v>-3051</v>
      </c>
      <c r="W230" s="46">
        <f t="shared" si="52"/>
        <v>127630</v>
      </c>
      <c r="X230" s="70">
        <v>127000</v>
      </c>
      <c r="Y230" s="46">
        <f t="shared" si="62"/>
        <v>630</v>
      </c>
    </row>
    <row r="231" spans="1:25" hidden="1" x14ac:dyDescent="0.25">
      <c r="B231" s="43" t="s">
        <v>43</v>
      </c>
      <c r="C231" s="44">
        <f t="shared" si="46"/>
        <v>1549</v>
      </c>
      <c r="D231" s="44">
        <v>1592</v>
      </c>
      <c r="E231" s="44">
        <f t="shared" si="47"/>
        <v>43</v>
      </c>
      <c r="F231" s="44">
        <v>146</v>
      </c>
      <c r="G231" s="70">
        <f t="shared" si="57"/>
        <v>6278</v>
      </c>
      <c r="H231" s="44">
        <f t="shared" si="49"/>
        <v>6707</v>
      </c>
      <c r="I231" s="44">
        <v>6754</v>
      </c>
      <c r="J231" s="44">
        <f t="shared" si="56"/>
        <v>47</v>
      </c>
      <c r="K231" s="44">
        <f t="shared" si="58"/>
        <v>593</v>
      </c>
      <c r="L231" s="46">
        <f t="shared" si="60"/>
        <v>27871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59"/>
        <v>132535</v>
      </c>
      <c r="V231" s="46">
        <f t="shared" si="51"/>
        <v>630</v>
      </c>
      <c r="W231" s="46">
        <f t="shared" si="52"/>
        <v>133165</v>
      </c>
      <c r="X231" s="70">
        <v>130000</v>
      </c>
      <c r="Y231" s="46">
        <f t="shared" si="62"/>
        <v>3165</v>
      </c>
    </row>
    <row r="232" spans="1:25" hidden="1" x14ac:dyDescent="0.25">
      <c r="B232" s="43" t="s">
        <v>44</v>
      </c>
      <c r="C232" s="44">
        <f t="shared" si="46"/>
        <v>1592</v>
      </c>
      <c r="D232" s="44">
        <v>1643</v>
      </c>
      <c r="E232" s="44">
        <f t="shared" si="47"/>
        <v>51</v>
      </c>
      <c r="F232" s="44">
        <v>146</v>
      </c>
      <c r="G232" s="70">
        <f t="shared" si="57"/>
        <v>7446</v>
      </c>
      <c r="H232" s="44">
        <f t="shared" si="49"/>
        <v>6754</v>
      </c>
      <c r="I232" s="44">
        <v>6782</v>
      </c>
      <c r="J232" s="44">
        <f t="shared" si="56"/>
        <v>28</v>
      </c>
      <c r="K232" s="44">
        <f t="shared" si="58"/>
        <v>593</v>
      </c>
      <c r="L232" s="46">
        <f t="shared" si="60"/>
        <v>16604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59"/>
        <v>122283</v>
      </c>
      <c r="V232" s="46">
        <f t="shared" si="51"/>
        <v>3165</v>
      </c>
      <c r="W232" s="46">
        <f t="shared" si="52"/>
        <v>125448</v>
      </c>
      <c r="X232" s="70">
        <v>125000</v>
      </c>
      <c r="Y232" s="46">
        <f t="shared" si="62"/>
        <v>448</v>
      </c>
    </row>
    <row r="233" spans="1:25" hidden="1" x14ac:dyDescent="0.25">
      <c r="B233" s="43" t="s">
        <v>45</v>
      </c>
      <c r="C233" s="44">
        <f t="shared" si="46"/>
        <v>1643</v>
      </c>
      <c r="D233" s="44">
        <v>1713</v>
      </c>
      <c r="E233" s="44">
        <f t="shared" si="47"/>
        <v>70</v>
      </c>
      <c r="F233" s="44">
        <v>146</v>
      </c>
      <c r="G233" s="70">
        <f t="shared" si="57"/>
        <v>10220</v>
      </c>
      <c r="H233" s="44">
        <f t="shared" si="49"/>
        <v>6782</v>
      </c>
      <c r="I233" s="44">
        <v>6828</v>
      </c>
      <c r="J233" s="44">
        <f t="shared" si="56"/>
        <v>46</v>
      </c>
      <c r="K233" s="44">
        <f t="shared" si="58"/>
        <v>593</v>
      </c>
      <c r="L233" s="46">
        <f t="shared" si="60"/>
        <v>27278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59"/>
        <v>135846</v>
      </c>
      <c r="V233" s="46">
        <f t="shared" si="51"/>
        <v>448</v>
      </c>
      <c r="W233" s="46">
        <f t="shared" si="52"/>
        <v>136294</v>
      </c>
      <c r="X233" s="70">
        <v>140000</v>
      </c>
      <c r="Y233" s="46">
        <f t="shared" si="62"/>
        <v>-3706</v>
      </c>
    </row>
    <row r="234" spans="1:25" ht="15.75" hidden="1" thickBot="1" x14ac:dyDescent="0.3">
      <c r="B234" s="83" t="s">
        <v>46</v>
      </c>
      <c r="C234" s="84">
        <f t="shared" si="46"/>
        <v>1713</v>
      </c>
      <c r="D234" s="84">
        <v>1783</v>
      </c>
      <c r="E234" s="84">
        <f t="shared" si="47"/>
        <v>70</v>
      </c>
      <c r="F234" s="84">
        <v>146</v>
      </c>
      <c r="G234" s="35">
        <f t="shared" si="57"/>
        <v>10220</v>
      </c>
      <c r="H234" s="84">
        <f t="shared" si="49"/>
        <v>6828</v>
      </c>
      <c r="I234" s="84">
        <v>6894</v>
      </c>
      <c r="J234" s="84">
        <f t="shared" si="56"/>
        <v>66</v>
      </c>
      <c r="K234" s="84">
        <f t="shared" si="58"/>
        <v>593</v>
      </c>
      <c r="L234" s="36">
        <f t="shared" si="60"/>
        <v>39138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59"/>
        <v>147775</v>
      </c>
      <c r="V234" s="36">
        <f t="shared" si="51"/>
        <v>-3706</v>
      </c>
      <c r="W234" s="36">
        <f t="shared" si="52"/>
        <v>144069</v>
      </c>
      <c r="X234" s="35">
        <v>144000</v>
      </c>
      <c r="Y234" s="36">
        <f t="shared" si="62"/>
        <v>69</v>
      </c>
    </row>
    <row r="235" spans="1:25" hidden="1" x14ac:dyDescent="0.25">
      <c r="A235">
        <v>2022</v>
      </c>
      <c r="B235" s="43" t="s">
        <v>35</v>
      </c>
      <c r="C235" s="44">
        <f t="shared" ref="C235:C245" si="63">D234</f>
        <v>1783</v>
      </c>
      <c r="D235" s="44">
        <v>1844</v>
      </c>
      <c r="E235" s="44">
        <f t="shared" ref="E235:E245" si="64">D235-C235</f>
        <v>61</v>
      </c>
      <c r="F235" s="44">
        <v>146</v>
      </c>
      <c r="G235" s="70">
        <f t="shared" ref="G235:G245" si="65">E235*F235</f>
        <v>8906</v>
      </c>
      <c r="H235" s="44">
        <f t="shared" ref="H235:H245" si="66">I234</f>
        <v>6894</v>
      </c>
      <c r="I235" s="44">
        <v>6940</v>
      </c>
      <c r="J235" s="44">
        <f>I235-H235</f>
        <v>46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29256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59"/>
        <v>143061</v>
      </c>
      <c r="V235" s="46">
        <f t="shared" ref="V235:V245" si="67">Y234</f>
        <v>69</v>
      </c>
      <c r="W235" s="46">
        <f t="shared" ref="W235:W245" si="68">U235+V235</f>
        <v>143130</v>
      </c>
      <c r="X235" s="135"/>
      <c r="Y235" s="46">
        <f t="shared" si="62"/>
        <v>143130</v>
      </c>
    </row>
    <row r="236" spans="1:25" hidden="1" x14ac:dyDescent="0.25">
      <c r="B236" s="43" t="s">
        <v>36</v>
      </c>
      <c r="C236" s="44">
        <f t="shared" si="63"/>
        <v>1844</v>
      </c>
      <c r="D236" s="44">
        <v>1932</v>
      </c>
      <c r="E236" s="44">
        <f t="shared" si="64"/>
        <v>88</v>
      </c>
      <c r="F236" s="44">
        <v>146</v>
      </c>
      <c r="G236" s="70">
        <f t="shared" si="65"/>
        <v>12848</v>
      </c>
      <c r="H236" s="44">
        <f t="shared" si="66"/>
        <v>6940</v>
      </c>
      <c r="I236" s="44">
        <v>6988</v>
      </c>
      <c r="J236" s="44">
        <f t="shared" ref="J236:J246" si="69">I236-H236</f>
        <v>48</v>
      </c>
      <c r="K236" s="44">
        <f t="shared" ref="K236:K243" si="70">IF(J236&lt;=80,636,IF(AND(J236&gt;=81,J236&lt;=100),840,IF(AND(J236&gt;=101,J236&lt;=200),1455,IF(J236&gt;=201,2681,))))</f>
        <v>636</v>
      </c>
      <c r="L236" s="46">
        <f t="shared" ref="L236:L242" si="71">IF(K236=636,K236*J236,IF(K236=840,80*636+(J236-80)*840,IF(K236=1455,80*636+20*840+(J236-100)*1455,IF(K236=2501,80*636+20*840+100*1455+(J236-200)*2681,))))</f>
        <v>30528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59"/>
        <v>166036</v>
      </c>
      <c r="V236" s="46">
        <f t="shared" si="67"/>
        <v>143130</v>
      </c>
      <c r="W236" s="46">
        <f t="shared" si="68"/>
        <v>309166</v>
      </c>
      <c r="X236" s="70">
        <v>309000</v>
      </c>
      <c r="Y236" s="46">
        <f t="shared" si="62"/>
        <v>166</v>
      </c>
    </row>
    <row r="237" spans="1:25" hidden="1" x14ac:dyDescent="0.25">
      <c r="B237" s="43" t="s">
        <v>37</v>
      </c>
      <c r="C237" s="44">
        <f t="shared" si="63"/>
        <v>1932</v>
      </c>
      <c r="D237" s="44">
        <v>2020</v>
      </c>
      <c r="E237" s="44">
        <f t="shared" si="64"/>
        <v>88</v>
      </c>
      <c r="F237" s="44">
        <v>146</v>
      </c>
      <c r="G237" s="70">
        <f t="shared" si="65"/>
        <v>12848</v>
      </c>
      <c r="H237" s="44">
        <f t="shared" si="66"/>
        <v>6988</v>
      </c>
      <c r="I237" s="44">
        <v>7014</v>
      </c>
      <c r="J237" s="44">
        <f t="shared" si="69"/>
        <v>26</v>
      </c>
      <c r="K237" s="44">
        <f t="shared" si="70"/>
        <v>636</v>
      </c>
      <c r="L237" s="46">
        <f t="shared" si="71"/>
        <v>16536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59"/>
        <v>134437</v>
      </c>
      <c r="V237" s="46">
        <f t="shared" si="67"/>
        <v>166</v>
      </c>
      <c r="W237" s="46">
        <f t="shared" si="68"/>
        <v>134603</v>
      </c>
      <c r="X237" s="70">
        <v>134000</v>
      </c>
      <c r="Y237" s="46">
        <f t="shared" si="62"/>
        <v>603</v>
      </c>
    </row>
    <row r="238" spans="1:25" hidden="1" x14ac:dyDescent="0.25">
      <c r="B238" s="43" t="s">
        <v>38</v>
      </c>
      <c r="C238" s="44">
        <f t="shared" si="63"/>
        <v>2020</v>
      </c>
      <c r="D238" s="44">
        <v>2118</v>
      </c>
      <c r="E238" s="44">
        <f t="shared" si="64"/>
        <v>98</v>
      </c>
      <c r="F238" s="44">
        <v>146</v>
      </c>
      <c r="G238" s="70">
        <f t="shared" si="65"/>
        <v>14308</v>
      </c>
      <c r="H238" s="44">
        <f t="shared" si="66"/>
        <v>7014</v>
      </c>
      <c r="I238" s="44">
        <v>7258</v>
      </c>
      <c r="J238" s="44">
        <f t="shared" si="69"/>
        <v>244</v>
      </c>
      <c r="K238" s="44">
        <f t="shared" si="70"/>
        <v>2681</v>
      </c>
      <c r="L238" s="46">
        <v>331144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59"/>
        <v>450640</v>
      </c>
      <c r="V238" s="46">
        <f t="shared" si="67"/>
        <v>603</v>
      </c>
      <c r="W238" s="46">
        <f t="shared" si="68"/>
        <v>451243</v>
      </c>
      <c r="X238" s="70">
        <v>450000</v>
      </c>
      <c r="Y238" s="46">
        <f t="shared" si="62"/>
        <v>1243</v>
      </c>
    </row>
    <row r="239" spans="1:25" hidden="1" x14ac:dyDescent="0.25">
      <c r="B239" s="43" t="s">
        <v>39</v>
      </c>
      <c r="C239" s="44">
        <f t="shared" si="63"/>
        <v>2118</v>
      </c>
      <c r="D239" s="44">
        <v>2142</v>
      </c>
      <c r="E239" s="44">
        <f t="shared" si="64"/>
        <v>24</v>
      </c>
      <c r="F239" s="44">
        <v>146</v>
      </c>
      <c r="G239" s="70">
        <f t="shared" si="65"/>
        <v>3504</v>
      </c>
      <c r="H239" s="44">
        <f t="shared" si="66"/>
        <v>7258</v>
      </c>
      <c r="I239" s="44">
        <v>7301</v>
      </c>
      <c r="J239" s="44">
        <f t="shared" si="69"/>
        <v>43</v>
      </c>
      <c r="K239" s="44">
        <f t="shared" si="70"/>
        <v>636</v>
      </c>
      <c r="L239" s="46">
        <f t="shared" si="71"/>
        <v>27348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59"/>
        <v>136191</v>
      </c>
      <c r="V239" s="46">
        <f t="shared" si="67"/>
        <v>1243</v>
      </c>
      <c r="W239" s="46">
        <f t="shared" si="68"/>
        <v>137434</v>
      </c>
      <c r="X239" s="70">
        <v>137000</v>
      </c>
      <c r="Y239" s="46">
        <f t="shared" si="62"/>
        <v>434</v>
      </c>
    </row>
    <row r="240" spans="1:25" hidden="1" x14ac:dyDescent="0.25">
      <c r="B240" s="43" t="s">
        <v>40</v>
      </c>
      <c r="C240" s="44">
        <f t="shared" si="63"/>
        <v>2142</v>
      </c>
      <c r="D240" s="44">
        <v>2157</v>
      </c>
      <c r="E240" s="44">
        <f t="shared" si="64"/>
        <v>15</v>
      </c>
      <c r="F240" s="44">
        <v>146</v>
      </c>
      <c r="G240" s="70">
        <f t="shared" si="65"/>
        <v>2190</v>
      </c>
      <c r="H240" s="44">
        <f t="shared" si="66"/>
        <v>7301</v>
      </c>
      <c r="I240" s="44">
        <v>7339</v>
      </c>
      <c r="J240" s="44">
        <f t="shared" si="69"/>
        <v>38</v>
      </c>
      <c r="K240" s="44">
        <f t="shared" si="70"/>
        <v>636</v>
      </c>
      <c r="L240" s="46">
        <f t="shared" si="71"/>
        <v>24168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59"/>
        <v>131819</v>
      </c>
      <c r="V240" s="46">
        <f t="shared" si="67"/>
        <v>434</v>
      </c>
      <c r="W240" s="46">
        <f t="shared" si="68"/>
        <v>132253</v>
      </c>
      <c r="X240" s="70">
        <v>135000</v>
      </c>
      <c r="Y240" s="46">
        <f t="shared" si="62"/>
        <v>-2747</v>
      </c>
    </row>
    <row r="241" spans="1:25" hidden="1" x14ac:dyDescent="0.25">
      <c r="B241" s="43" t="s">
        <v>41</v>
      </c>
      <c r="C241" s="44">
        <f t="shared" si="63"/>
        <v>2157</v>
      </c>
      <c r="D241" s="44">
        <v>2223</v>
      </c>
      <c r="E241" s="44">
        <f t="shared" si="64"/>
        <v>66</v>
      </c>
      <c r="F241" s="44">
        <v>146</v>
      </c>
      <c r="G241" s="70">
        <f t="shared" si="65"/>
        <v>9636</v>
      </c>
      <c r="H241" s="44">
        <f t="shared" si="66"/>
        <v>7339</v>
      </c>
      <c r="I241" s="44">
        <v>7389</v>
      </c>
      <c r="J241" s="44">
        <f t="shared" si="69"/>
        <v>50</v>
      </c>
      <c r="K241" s="44">
        <f t="shared" si="70"/>
        <v>636</v>
      </c>
      <c r="L241" s="46">
        <f t="shared" si="71"/>
        <v>31800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59"/>
        <v>146996</v>
      </c>
      <c r="V241" s="46">
        <f t="shared" si="67"/>
        <v>-2747</v>
      </c>
      <c r="W241" s="46">
        <f t="shared" si="68"/>
        <v>144249</v>
      </c>
      <c r="X241" s="70">
        <v>140000</v>
      </c>
      <c r="Y241" s="46">
        <f t="shared" si="62"/>
        <v>4249</v>
      </c>
    </row>
    <row r="242" spans="1:25" hidden="1" x14ac:dyDescent="0.25">
      <c r="B242" s="43" t="s">
        <v>42</v>
      </c>
      <c r="C242" s="44">
        <f t="shared" si="63"/>
        <v>2223</v>
      </c>
      <c r="D242" s="44">
        <v>2239</v>
      </c>
      <c r="E242" s="44">
        <f t="shared" si="64"/>
        <v>16</v>
      </c>
      <c r="F242" s="44">
        <v>146</v>
      </c>
      <c r="G242" s="70">
        <f t="shared" si="65"/>
        <v>2336</v>
      </c>
      <c r="H242" s="44">
        <f t="shared" si="66"/>
        <v>7389</v>
      </c>
      <c r="I242" s="44">
        <v>7434</v>
      </c>
      <c r="J242" s="44">
        <f t="shared" si="69"/>
        <v>45</v>
      </c>
      <c r="K242" s="44">
        <f t="shared" si="70"/>
        <v>636</v>
      </c>
      <c r="L242" s="46">
        <f t="shared" si="71"/>
        <v>28620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59"/>
        <v>136642</v>
      </c>
      <c r="V242" s="46">
        <f t="shared" si="67"/>
        <v>4249</v>
      </c>
      <c r="W242" s="46">
        <f t="shared" si="68"/>
        <v>140891</v>
      </c>
      <c r="X242" s="70">
        <v>140000</v>
      </c>
      <c r="Y242" s="46">
        <f t="shared" si="62"/>
        <v>891</v>
      </c>
    </row>
    <row r="243" spans="1:25" hidden="1" x14ac:dyDescent="0.25">
      <c r="B243" s="43" t="s">
        <v>43</v>
      </c>
      <c r="C243" s="44">
        <f t="shared" si="63"/>
        <v>2239</v>
      </c>
      <c r="D243" s="44">
        <v>2259</v>
      </c>
      <c r="E243" s="44">
        <f t="shared" si="64"/>
        <v>20</v>
      </c>
      <c r="F243" s="44">
        <v>146</v>
      </c>
      <c r="G243" s="70">
        <f t="shared" si="65"/>
        <v>2920</v>
      </c>
      <c r="H243" s="44">
        <f t="shared" si="66"/>
        <v>7434</v>
      </c>
      <c r="I243" s="44">
        <v>7479</v>
      </c>
      <c r="J243" s="44">
        <f t="shared" si="69"/>
        <v>45</v>
      </c>
      <c r="K243" s="44">
        <f t="shared" si="70"/>
        <v>636</v>
      </c>
      <c r="L243" s="46">
        <f>IF(K243=636,K243*J243,IF(K243=840,80*636+(J243-80)*840,IF(K243=1455,80*636+20*840+(J243-100)*1455,IF(K243=2681,80*636+20*840+100*1455+(J243-200)*2681,))))</f>
        <v>28620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59"/>
        <v>137352</v>
      </c>
      <c r="V243" s="46">
        <f t="shared" si="67"/>
        <v>891</v>
      </c>
      <c r="W243" s="46">
        <f t="shared" si="68"/>
        <v>138243</v>
      </c>
      <c r="X243" s="70">
        <v>138000</v>
      </c>
      <c r="Y243" s="46">
        <f t="shared" si="62"/>
        <v>243</v>
      </c>
    </row>
    <row r="244" spans="1:25" hidden="1" x14ac:dyDescent="0.25">
      <c r="B244" s="43" t="s">
        <v>44</v>
      </c>
      <c r="C244" s="44">
        <f t="shared" si="63"/>
        <v>2259</v>
      </c>
      <c r="D244" s="44">
        <v>2279</v>
      </c>
      <c r="E244" s="44">
        <f t="shared" si="64"/>
        <v>20</v>
      </c>
      <c r="F244" s="44">
        <v>146</v>
      </c>
      <c r="G244" s="70">
        <f t="shared" si="65"/>
        <v>2920</v>
      </c>
      <c r="H244" s="44">
        <f t="shared" si="66"/>
        <v>7479</v>
      </c>
      <c r="I244" s="44">
        <v>7520</v>
      </c>
      <c r="J244" s="44">
        <f t="shared" si="69"/>
        <v>41</v>
      </c>
      <c r="K244" s="44">
        <f>IF(J244&lt;=40,636,IF(AND(J244&gt;=41,J244&lt;=80),840,IF(AND(J244&gt;=81,J244&lt;=100),1455,IF(J244&gt;=101,2681,))))</f>
        <v>840</v>
      </c>
      <c r="L244" s="46">
        <f>IF(K244=636,K244*J244,IF(K244=840,40*636+(J244-40)*840,IF(K244=1455,40*636+40*840+(J244-80)*1455,IF(K244=2681,40*636+40*840+20*1455+(J244-100)*2681,))))</f>
        <v>26280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59"/>
        <v>135115</v>
      </c>
      <c r="V244" s="46">
        <f t="shared" si="67"/>
        <v>243</v>
      </c>
      <c r="W244" s="46">
        <f t="shared" si="68"/>
        <v>135358</v>
      </c>
      <c r="X244" s="70">
        <v>138000</v>
      </c>
      <c r="Y244" s="46">
        <f t="shared" si="62"/>
        <v>-2642</v>
      </c>
    </row>
    <row r="245" spans="1:25" hidden="1" x14ac:dyDescent="0.25">
      <c r="B245" s="43" t="s">
        <v>45</v>
      </c>
      <c r="C245" s="44">
        <f t="shared" si="63"/>
        <v>2279</v>
      </c>
      <c r="D245" s="44">
        <v>2318</v>
      </c>
      <c r="E245" s="44">
        <f t="shared" si="64"/>
        <v>39</v>
      </c>
      <c r="F245" s="44">
        <v>146</v>
      </c>
      <c r="G245" s="70">
        <f t="shared" si="65"/>
        <v>5694</v>
      </c>
      <c r="H245" s="44">
        <f t="shared" si="66"/>
        <v>7520</v>
      </c>
      <c r="I245" s="44">
        <v>7569</v>
      </c>
      <c r="J245" s="44">
        <f t="shared" si="69"/>
        <v>49</v>
      </c>
      <c r="K245" s="44">
        <f>IF(J245&lt;=40,636,IF(AND(J245&gt;=41,J245&lt;=80),840,IF(AND(J245&gt;=81,J245&lt;=100),1455,IF(J245&gt;=101,2681,))))</f>
        <v>840</v>
      </c>
      <c r="L245" s="46">
        <f>IF(K245=636,K245*J245,IF(K245=840,40*636+(J245-40)*840,IF(K245=1455,40*636+40*840+(J245-80)*1455,IF(K245=2681,40*636+40*840+20*1455+(J245-100)*2681,))))</f>
        <v>33000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59"/>
        <v>144673</v>
      </c>
      <c r="V245" s="46">
        <f t="shared" si="67"/>
        <v>-2642</v>
      </c>
      <c r="W245" s="46">
        <f t="shared" si="68"/>
        <v>142031</v>
      </c>
      <c r="X245" s="70">
        <v>140000</v>
      </c>
      <c r="Y245" s="46">
        <f t="shared" si="62"/>
        <v>2031</v>
      </c>
    </row>
    <row r="246" spans="1:25" ht="15.75" hidden="1" thickBot="1" x14ac:dyDescent="0.3">
      <c r="B246" s="83" t="s">
        <v>46</v>
      </c>
      <c r="C246" s="84">
        <f t="shared" ref="C246" si="72">D245</f>
        <v>2318</v>
      </c>
      <c r="D246" s="84">
        <v>2349</v>
      </c>
      <c r="E246" s="84">
        <f t="shared" ref="E246" si="73">D246-C246</f>
        <v>31</v>
      </c>
      <c r="F246" s="84">
        <v>146</v>
      </c>
      <c r="G246" s="35">
        <f t="shared" ref="G246" si="74">E246*F246</f>
        <v>4526</v>
      </c>
      <c r="H246" s="84">
        <f t="shared" ref="H246" si="75">I245</f>
        <v>7569</v>
      </c>
      <c r="I246" s="84">
        <v>7602</v>
      </c>
      <c r="J246" s="84">
        <f t="shared" si="69"/>
        <v>33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20988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59"/>
        <v>131582</v>
      </c>
      <c r="V246" s="36">
        <f t="shared" ref="V246" si="76">Y245</f>
        <v>2031</v>
      </c>
      <c r="W246" s="36">
        <f t="shared" ref="W246" si="77">U246+V246</f>
        <v>133613</v>
      </c>
      <c r="X246" s="131"/>
      <c r="Y246" s="36">
        <f t="shared" ref="Y246:Y254" si="78">W246-X246</f>
        <v>133613</v>
      </c>
    </row>
    <row r="247" spans="1:25" x14ac:dyDescent="0.25">
      <c r="A247">
        <v>2023</v>
      </c>
      <c r="B247" s="43" t="s">
        <v>35</v>
      </c>
      <c r="C247" s="44">
        <f t="shared" ref="C247:C270" si="79">D246</f>
        <v>2349</v>
      </c>
      <c r="D247" s="44">
        <v>2396</v>
      </c>
      <c r="E247" s="44">
        <f t="shared" ref="E247:E270" si="80">D247-C247</f>
        <v>47</v>
      </c>
      <c r="F247" s="44">
        <v>165</v>
      </c>
      <c r="G247" s="70">
        <f t="shared" ref="G247:G270" si="81">E247*F247</f>
        <v>7755</v>
      </c>
      <c r="H247" s="44">
        <f t="shared" ref="H247:H257" si="82">I246</f>
        <v>7602</v>
      </c>
      <c r="I247" s="44">
        <v>7626</v>
      </c>
      <c r="J247" s="44">
        <f t="shared" ref="J247:J270" si="83">I247-H247</f>
        <v>24</v>
      </c>
      <c r="K247" s="44">
        <f>IF(J247&lt;=40,717,IF(AND(J247&gt;=41,J247&lt;=80),948,IF(AND(J247&gt;=81,J247&lt;=100),1641,IF(J247&gt;=101,3024,))))</f>
        <v>717</v>
      </c>
      <c r="L247" s="46">
        <f>IF(K247=717,K247*J247,IF(K247=948,40*717+(J247-40)*948,IF(K247=1641,40*717+40*948+(J247-80)*1641,IF(K247=3024,40*717+40*948+20*1641+(J247-100)*3024,))))</f>
        <v>17208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59"/>
        <v>163312</v>
      </c>
      <c r="V247" s="46">
        <f t="shared" ref="V247:V270" si="84">Y246</f>
        <v>133613</v>
      </c>
      <c r="W247" s="46">
        <f t="shared" ref="W247:W270" si="85">U247+V247</f>
        <v>296925</v>
      </c>
      <c r="X247" s="70">
        <v>296925</v>
      </c>
      <c r="Y247" s="46">
        <f t="shared" ref="Y247:Y270" si="86">W247-X247</f>
        <v>0</v>
      </c>
    </row>
    <row r="248" spans="1:25" x14ac:dyDescent="0.25">
      <c r="B248" s="43" t="s">
        <v>36</v>
      </c>
      <c r="C248" s="44">
        <f t="shared" si="79"/>
        <v>2396</v>
      </c>
      <c r="D248" s="44">
        <v>2452</v>
      </c>
      <c r="E248" s="44">
        <f t="shared" si="80"/>
        <v>56</v>
      </c>
      <c r="F248" s="44">
        <v>165</v>
      </c>
      <c r="G248" s="70">
        <f t="shared" si="81"/>
        <v>9240</v>
      </c>
      <c r="H248" s="44">
        <f t="shared" si="82"/>
        <v>7626</v>
      </c>
      <c r="I248" s="44">
        <v>7666</v>
      </c>
      <c r="J248" s="44">
        <f t="shared" si="83"/>
        <v>40</v>
      </c>
      <c r="K248" s="44">
        <f t="shared" ref="K248:K258" si="87">IF(J248&lt;=40,717,IF(AND(J248&gt;=41,J248&lt;=80),948,IF(AND(J248&gt;=81,J248&lt;=100),1641,IF(J248&gt;=101,3024,))))</f>
        <v>717</v>
      </c>
      <c r="L248" s="46">
        <f t="shared" ref="L248:L258" si="88">IF(K248=717,K248*J248,IF(K248=948,40*717+(J248-40)*948,IF(K248=1641,40*717+40*948+(J248-80)*1641,IF(K248=3024,40*717+40*948+20*1641+(J248-100)*3024,))))</f>
        <v>28680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59"/>
        <v>176336</v>
      </c>
      <c r="V248" s="46">
        <f t="shared" si="84"/>
        <v>0</v>
      </c>
      <c r="W248" s="46">
        <f t="shared" si="85"/>
        <v>176336</v>
      </c>
      <c r="X248" s="70">
        <v>176000</v>
      </c>
      <c r="Y248" s="46">
        <f t="shared" si="78"/>
        <v>336</v>
      </c>
    </row>
    <row r="249" spans="1:25" x14ac:dyDescent="0.25">
      <c r="B249" s="43" t="s">
        <v>37</v>
      </c>
      <c r="C249" s="44">
        <f t="shared" si="79"/>
        <v>2452</v>
      </c>
      <c r="D249" s="44">
        <v>2483</v>
      </c>
      <c r="E249" s="44">
        <f t="shared" si="80"/>
        <v>31</v>
      </c>
      <c r="F249" s="44">
        <v>165</v>
      </c>
      <c r="G249" s="70">
        <f t="shared" si="81"/>
        <v>5115</v>
      </c>
      <c r="H249" s="44">
        <f t="shared" si="82"/>
        <v>7666</v>
      </c>
      <c r="I249" s="44">
        <v>7709</v>
      </c>
      <c r="J249" s="44">
        <f t="shared" si="83"/>
        <v>43</v>
      </c>
      <c r="K249" s="44">
        <f t="shared" si="87"/>
        <v>948</v>
      </c>
      <c r="L249" s="46">
        <f t="shared" si="88"/>
        <v>31524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59"/>
        <v>175075</v>
      </c>
      <c r="V249" s="46">
        <f t="shared" si="84"/>
        <v>336</v>
      </c>
      <c r="W249" s="46">
        <f t="shared" si="85"/>
        <v>175411</v>
      </c>
      <c r="X249" s="70">
        <v>175000</v>
      </c>
      <c r="Y249" s="46">
        <f t="shared" si="78"/>
        <v>411</v>
      </c>
    </row>
    <row r="250" spans="1:25" x14ac:dyDescent="0.25">
      <c r="B250" s="43" t="s">
        <v>38</v>
      </c>
      <c r="C250" s="44">
        <f t="shared" si="79"/>
        <v>2483</v>
      </c>
      <c r="D250" s="44">
        <v>2508</v>
      </c>
      <c r="E250" s="44">
        <f t="shared" si="80"/>
        <v>25</v>
      </c>
      <c r="F250" s="44">
        <v>165</v>
      </c>
      <c r="G250" s="70">
        <f t="shared" si="81"/>
        <v>4125</v>
      </c>
      <c r="H250" s="44">
        <f t="shared" si="82"/>
        <v>7709</v>
      </c>
      <c r="I250" s="44">
        <v>7819</v>
      </c>
      <c r="J250" s="44">
        <f t="shared" si="83"/>
        <v>110</v>
      </c>
      <c r="K250" s="44">
        <f t="shared" si="87"/>
        <v>3024</v>
      </c>
      <c r="L250" s="46">
        <f t="shared" si="88"/>
        <v>129660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59"/>
        <v>272300</v>
      </c>
      <c r="V250" s="46">
        <f t="shared" si="84"/>
        <v>411</v>
      </c>
      <c r="W250" s="46">
        <f t="shared" si="85"/>
        <v>272711</v>
      </c>
      <c r="X250" s="70">
        <v>272711</v>
      </c>
      <c r="Y250" s="46">
        <f t="shared" si="78"/>
        <v>0</v>
      </c>
    </row>
    <row r="251" spans="1:25" x14ac:dyDescent="0.25">
      <c r="B251" s="43" t="s">
        <v>39</v>
      </c>
      <c r="C251" s="44">
        <f t="shared" si="79"/>
        <v>2508</v>
      </c>
      <c r="D251" s="44">
        <v>2528</v>
      </c>
      <c r="E251" s="44">
        <f t="shared" si="80"/>
        <v>20</v>
      </c>
      <c r="F251" s="44">
        <v>169</v>
      </c>
      <c r="G251" s="70">
        <f t="shared" si="81"/>
        <v>3380</v>
      </c>
      <c r="H251" s="44">
        <f t="shared" si="82"/>
        <v>7819</v>
      </c>
      <c r="I251" s="44">
        <v>7881</v>
      </c>
      <c r="J251" s="44">
        <f t="shared" si="83"/>
        <v>62</v>
      </c>
      <c r="K251" s="44">
        <f t="shared" si="87"/>
        <v>948</v>
      </c>
      <c r="L251" s="46">
        <f t="shared" si="88"/>
        <v>49536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59"/>
        <v>191489</v>
      </c>
      <c r="V251" s="46">
        <f t="shared" si="84"/>
        <v>0</v>
      </c>
      <c r="W251" s="46">
        <f t="shared" si="85"/>
        <v>191489</v>
      </c>
      <c r="X251" s="70">
        <v>190000</v>
      </c>
      <c r="Y251" s="46">
        <f t="shared" si="78"/>
        <v>1489</v>
      </c>
    </row>
    <row r="252" spans="1:25" x14ac:dyDescent="0.25">
      <c r="B252" s="43" t="s">
        <v>40</v>
      </c>
      <c r="C252" s="44">
        <f t="shared" si="79"/>
        <v>2528</v>
      </c>
      <c r="D252" s="44">
        <v>2555</v>
      </c>
      <c r="E252" s="44">
        <f t="shared" si="80"/>
        <v>27</v>
      </c>
      <c r="F252" s="44">
        <v>165</v>
      </c>
      <c r="G252" s="70">
        <f t="shared" si="81"/>
        <v>4455</v>
      </c>
      <c r="H252" s="44">
        <f t="shared" si="82"/>
        <v>7881</v>
      </c>
      <c r="I252" s="44">
        <v>7943</v>
      </c>
      <c r="J252" s="44">
        <f t="shared" si="83"/>
        <v>62</v>
      </c>
      <c r="K252" s="44">
        <f t="shared" si="87"/>
        <v>948</v>
      </c>
      <c r="L252" s="46">
        <f t="shared" si="88"/>
        <v>49536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59"/>
        <v>192581</v>
      </c>
      <c r="V252" s="46">
        <f t="shared" si="84"/>
        <v>1489</v>
      </c>
      <c r="W252" s="46">
        <f t="shared" si="85"/>
        <v>194070</v>
      </c>
      <c r="X252" s="70">
        <v>194000</v>
      </c>
      <c r="Y252" s="46">
        <f t="shared" si="78"/>
        <v>70</v>
      </c>
    </row>
    <row r="253" spans="1:25" s="199" customFormat="1" x14ac:dyDescent="0.25">
      <c r="A253"/>
      <c r="B253" s="43" t="s">
        <v>41</v>
      </c>
      <c r="C253" s="44">
        <f t="shared" si="79"/>
        <v>2555</v>
      </c>
      <c r="D253" s="44">
        <v>2570</v>
      </c>
      <c r="E253" s="44">
        <f t="shared" si="80"/>
        <v>15</v>
      </c>
      <c r="F253" s="44">
        <v>165</v>
      </c>
      <c r="G253" s="70">
        <f t="shared" si="81"/>
        <v>2475</v>
      </c>
      <c r="H253" s="44">
        <f t="shared" si="82"/>
        <v>7943</v>
      </c>
      <c r="I253" s="44">
        <v>7944</v>
      </c>
      <c r="J253" s="44">
        <f t="shared" si="83"/>
        <v>1</v>
      </c>
      <c r="K253" s="44">
        <f t="shared" si="87"/>
        <v>717</v>
      </c>
      <c r="L253" s="46">
        <f t="shared" si="88"/>
        <v>717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59"/>
        <v>141770</v>
      </c>
      <c r="V253" s="46">
        <f t="shared" si="84"/>
        <v>70</v>
      </c>
      <c r="W253" s="46">
        <f t="shared" si="85"/>
        <v>141840</v>
      </c>
      <c r="X253" s="70">
        <v>140000</v>
      </c>
      <c r="Y253" s="46">
        <f t="shared" si="78"/>
        <v>1840</v>
      </c>
    </row>
    <row r="254" spans="1:25" x14ac:dyDescent="0.25">
      <c r="B254" s="43" t="s">
        <v>42</v>
      </c>
      <c r="C254" s="44">
        <f t="shared" si="79"/>
        <v>2570</v>
      </c>
      <c r="D254" s="44">
        <v>2591</v>
      </c>
      <c r="E254" s="44">
        <f t="shared" si="80"/>
        <v>21</v>
      </c>
      <c r="F254" s="44">
        <v>165</v>
      </c>
      <c r="G254" s="70">
        <f t="shared" si="81"/>
        <v>3465</v>
      </c>
      <c r="H254" s="44">
        <f t="shared" si="82"/>
        <v>7944</v>
      </c>
      <c r="I254" s="44">
        <v>7944</v>
      </c>
      <c r="J254" s="44">
        <f t="shared" si="83"/>
        <v>0</v>
      </c>
      <c r="K254" s="44">
        <f t="shared" si="87"/>
        <v>717</v>
      </c>
      <c r="L254" s="46">
        <f t="shared" si="88"/>
        <v>0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59"/>
        <v>142067</v>
      </c>
      <c r="V254" s="46">
        <f t="shared" si="84"/>
        <v>1840</v>
      </c>
      <c r="W254" s="46">
        <f t="shared" si="85"/>
        <v>143907</v>
      </c>
      <c r="X254" s="70">
        <v>144000</v>
      </c>
      <c r="Y254" s="46">
        <f t="shared" si="78"/>
        <v>-93</v>
      </c>
    </row>
    <row r="255" spans="1:25" x14ac:dyDescent="0.25">
      <c r="B255" s="43" t="s">
        <v>43</v>
      </c>
      <c r="C255" s="44">
        <f t="shared" si="79"/>
        <v>2591</v>
      </c>
      <c r="D255" s="44">
        <v>2614</v>
      </c>
      <c r="E255" s="44">
        <f t="shared" si="80"/>
        <v>23</v>
      </c>
      <c r="F255" s="44">
        <v>165</v>
      </c>
      <c r="G255" s="70">
        <f t="shared" si="81"/>
        <v>3795</v>
      </c>
      <c r="H255" s="44">
        <f t="shared" si="82"/>
        <v>7944</v>
      </c>
      <c r="I255" s="44">
        <v>7945</v>
      </c>
      <c r="J255" s="44">
        <f t="shared" si="83"/>
        <v>1</v>
      </c>
      <c r="K255" s="44">
        <f t="shared" si="87"/>
        <v>717</v>
      </c>
      <c r="L255" s="46">
        <f t="shared" si="88"/>
        <v>717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59"/>
        <v>143134</v>
      </c>
      <c r="V255" s="46">
        <f t="shared" si="84"/>
        <v>-93</v>
      </c>
      <c r="W255" s="46">
        <f t="shared" si="85"/>
        <v>143041</v>
      </c>
      <c r="X255" s="135"/>
      <c r="Y255" s="46">
        <f t="shared" ref="Y255:Y256" si="89">W255-X255</f>
        <v>143041</v>
      </c>
    </row>
    <row r="256" spans="1:25" x14ac:dyDescent="0.25">
      <c r="B256" s="43" t="s">
        <v>44</v>
      </c>
      <c r="C256" s="44">
        <f t="shared" si="79"/>
        <v>2614</v>
      </c>
      <c r="D256" s="44">
        <v>2633</v>
      </c>
      <c r="E256" s="44">
        <f t="shared" si="80"/>
        <v>19</v>
      </c>
      <c r="F256" s="44">
        <v>165</v>
      </c>
      <c r="G256" s="70">
        <f t="shared" si="81"/>
        <v>3135</v>
      </c>
      <c r="H256" s="44">
        <f t="shared" si="82"/>
        <v>7945</v>
      </c>
      <c r="I256" s="44">
        <v>7945</v>
      </c>
      <c r="J256" s="44">
        <f t="shared" si="83"/>
        <v>0</v>
      </c>
      <c r="K256" s="44">
        <f t="shared" si="87"/>
        <v>717</v>
      </c>
      <c r="L256" s="46">
        <f t="shared" si="88"/>
        <v>0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59"/>
        <v>141814</v>
      </c>
      <c r="V256" s="46">
        <f t="shared" si="84"/>
        <v>143041</v>
      </c>
      <c r="W256" s="46">
        <f t="shared" si="85"/>
        <v>284855</v>
      </c>
      <c r="X256" s="70">
        <v>250000</v>
      </c>
      <c r="Y256" s="46">
        <f t="shared" si="89"/>
        <v>34855</v>
      </c>
    </row>
    <row r="257" spans="1:25" x14ac:dyDescent="0.25">
      <c r="B257" s="43" t="s">
        <v>45</v>
      </c>
      <c r="C257" s="44">
        <f t="shared" si="79"/>
        <v>2633</v>
      </c>
      <c r="D257" s="44">
        <v>2657</v>
      </c>
      <c r="E257" s="44">
        <f t="shared" si="80"/>
        <v>24</v>
      </c>
      <c r="F257" s="44">
        <v>165</v>
      </c>
      <c r="G257" s="70">
        <f t="shared" si="81"/>
        <v>3960</v>
      </c>
      <c r="H257" s="44">
        <f t="shared" si="82"/>
        <v>7945</v>
      </c>
      <c r="I257" s="44">
        <v>7950</v>
      </c>
      <c r="J257" s="44">
        <v>49</v>
      </c>
      <c r="K257" s="44">
        <f t="shared" si="87"/>
        <v>948</v>
      </c>
      <c r="L257" s="46">
        <f t="shared" si="88"/>
        <v>37212</v>
      </c>
      <c r="M257" s="70">
        <v>4910</v>
      </c>
      <c r="N257" s="70">
        <v>10969</v>
      </c>
      <c r="O257" s="70"/>
      <c r="P257" s="70"/>
      <c r="Q257" s="70">
        <v>110000</v>
      </c>
      <c r="R257" s="70"/>
      <c r="S257" s="70">
        <v>122853</v>
      </c>
      <c r="T257" s="70"/>
      <c r="U257" s="70">
        <f t="shared" si="59"/>
        <v>289904</v>
      </c>
      <c r="V257" s="46">
        <f t="shared" si="84"/>
        <v>34855</v>
      </c>
      <c r="W257" s="46">
        <f t="shared" si="85"/>
        <v>324759</v>
      </c>
      <c r="X257" s="70">
        <v>324759</v>
      </c>
      <c r="Y257" s="46">
        <f t="shared" si="86"/>
        <v>0</v>
      </c>
    </row>
    <row r="258" spans="1:25" ht="15.75" thickBot="1" x14ac:dyDescent="0.3">
      <c r="B258" s="43" t="s">
        <v>46</v>
      </c>
      <c r="C258" s="44">
        <f t="shared" si="79"/>
        <v>2657</v>
      </c>
      <c r="D258" s="44">
        <v>2688</v>
      </c>
      <c r="E258" s="44">
        <f t="shared" si="80"/>
        <v>31</v>
      </c>
      <c r="F258" s="44">
        <v>165</v>
      </c>
      <c r="G258" s="70">
        <f t="shared" si="81"/>
        <v>5115</v>
      </c>
      <c r="H258" s="44">
        <v>0</v>
      </c>
      <c r="I258" s="44">
        <v>28</v>
      </c>
      <c r="J258" s="44">
        <f t="shared" si="83"/>
        <v>28</v>
      </c>
      <c r="K258" s="44">
        <f t="shared" si="87"/>
        <v>717</v>
      </c>
      <c r="L258" s="46">
        <f t="shared" si="88"/>
        <v>20076</v>
      </c>
      <c r="M258" s="70">
        <v>4910</v>
      </c>
      <c r="N258" s="70">
        <v>11037</v>
      </c>
      <c r="O258" s="70"/>
      <c r="P258" s="70"/>
      <c r="Q258" s="70"/>
      <c r="R258" s="70"/>
      <c r="S258" s="70">
        <v>122853</v>
      </c>
      <c r="T258" s="70"/>
      <c r="U258" s="70">
        <f t="shared" si="59"/>
        <v>163991</v>
      </c>
      <c r="V258" s="46">
        <f t="shared" si="84"/>
        <v>0</v>
      </c>
      <c r="W258" s="46">
        <f t="shared" si="85"/>
        <v>163991</v>
      </c>
      <c r="X258" s="70">
        <v>164000</v>
      </c>
      <c r="Y258" s="241">
        <f t="shared" si="86"/>
        <v>-9</v>
      </c>
    </row>
    <row r="259" spans="1:25" ht="15.75" thickBot="1" x14ac:dyDescent="0.3">
      <c r="A259">
        <v>2024</v>
      </c>
      <c r="B259" s="195" t="s">
        <v>35</v>
      </c>
      <c r="C259" s="175">
        <f t="shared" si="79"/>
        <v>2688</v>
      </c>
      <c r="D259" s="175">
        <v>2719</v>
      </c>
      <c r="E259" s="175">
        <f t="shared" si="80"/>
        <v>31</v>
      </c>
      <c r="F259" s="175">
        <v>171</v>
      </c>
      <c r="G259" s="177">
        <f t="shared" si="81"/>
        <v>5301</v>
      </c>
      <c r="H259" s="175">
        <f t="shared" ref="H259:H270" si="90">I258</f>
        <v>28</v>
      </c>
      <c r="I259" s="175">
        <v>85</v>
      </c>
      <c r="J259" s="175">
        <f t="shared" si="83"/>
        <v>57</v>
      </c>
      <c r="K259" s="175">
        <f>IF(J259&lt;=40,745,IF(AND(J259&gt;=41,J259&lt;=80),985,IF(AND(J259&gt;=81,J259&lt;=100),1705,IF(J259&gt;=101,3142,))))</f>
        <v>985</v>
      </c>
      <c r="L259" s="176">
        <f>IF(K259=745,K259*J259,IF(K259=985,40*745+(J259-40)*985,IF(K259=1705,40*745+40*985+(J259-80)*1705,IF(K259=3142,40*745+40*985+20*1705+(J259-100)*3142,))))</f>
        <v>46545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201591</v>
      </c>
      <c r="V259" s="176">
        <f t="shared" si="84"/>
        <v>-9</v>
      </c>
      <c r="W259" s="176">
        <f t="shared" si="85"/>
        <v>201582</v>
      </c>
      <c r="X259" s="240"/>
      <c r="Y259" s="176">
        <f t="shared" si="86"/>
        <v>201582</v>
      </c>
    </row>
    <row r="260" spans="1:25" hidden="1" x14ac:dyDescent="0.25">
      <c r="B260" s="224" t="s">
        <v>36</v>
      </c>
      <c r="C260" s="225">
        <f>D259</f>
        <v>2719</v>
      </c>
      <c r="D260" s="225"/>
      <c r="E260" s="225">
        <f t="shared" si="80"/>
        <v>-2719</v>
      </c>
      <c r="F260" s="225">
        <v>171</v>
      </c>
      <c r="G260" s="223">
        <f t="shared" si="81"/>
        <v>-464949</v>
      </c>
      <c r="H260" s="225">
        <f t="shared" si="90"/>
        <v>85</v>
      </c>
      <c r="I260" s="225"/>
      <c r="J260" s="225">
        <f t="shared" si="83"/>
        <v>-85</v>
      </c>
      <c r="K260" s="225">
        <f t="shared" ref="K260:K270" si="91">IF(J260&lt;=40,745,IF(AND(J260&gt;=41,J260&lt;=80),985,IF(AND(J260&gt;=81,J260&lt;=100),1705,IF(J260&gt;=101,3142,))))</f>
        <v>745</v>
      </c>
      <c r="L260" s="226">
        <f t="shared" ref="L260:L270" si="92">IF(K260=745,K260*J260,IF(K260=985,40*745+(J260-40)*985,IF(K260=1705,40*745+40*985+(J260-80)*1705,IF(K260=3142,40*745+40*985+20*1705+(J260-100)*3142,))))</f>
        <v>-63325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93">G260+L260+M260+N260++O260+P260+Q260+R260+S260+T260</f>
        <v>-378529</v>
      </c>
      <c r="V260" s="226">
        <f t="shared" si="84"/>
        <v>201582</v>
      </c>
      <c r="W260" s="226">
        <f t="shared" si="85"/>
        <v>-176947</v>
      </c>
      <c r="X260" s="227"/>
      <c r="Y260" s="226">
        <f t="shared" si="86"/>
        <v>-176947</v>
      </c>
    </row>
    <row r="261" spans="1:25" hidden="1" x14ac:dyDescent="0.25">
      <c r="B261" s="224" t="s">
        <v>37</v>
      </c>
      <c r="C261" s="225">
        <f t="shared" si="79"/>
        <v>0</v>
      </c>
      <c r="D261" s="225"/>
      <c r="E261" s="225">
        <f t="shared" si="80"/>
        <v>0</v>
      </c>
      <c r="F261" s="225">
        <v>171</v>
      </c>
      <c r="G261" s="223">
        <f t="shared" si="81"/>
        <v>0</v>
      </c>
      <c r="H261" s="225">
        <f t="shared" si="90"/>
        <v>0</v>
      </c>
      <c r="I261" s="225"/>
      <c r="J261" s="225">
        <f t="shared" si="83"/>
        <v>0</v>
      </c>
      <c r="K261" s="225">
        <f t="shared" si="91"/>
        <v>745</v>
      </c>
      <c r="L261" s="226">
        <f t="shared" si="92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93"/>
        <v>149745</v>
      </c>
      <c r="V261" s="226">
        <f t="shared" si="84"/>
        <v>-176947</v>
      </c>
      <c r="W261" s="226">
        <f t="shared" si="85"/>
        <v>-27202</v>
      </c>
      <c r="X261" s="227"/>
      <c r="Y261" s="226">
        <f t="shared" si="86"/>
        <v>-27202</v>
      </c>
    </row>
    <row r="262" spans="1:25" hidden="1" x14ac:dyDescent="0.25">
      <c r="B262" s="224" t="s">
        <v>38</v>
      </c>
      <c r="C262" s="225">
        <f t="shared" si="79"/>
        <v>0</v>
      </c>
      <c r="D262" s="225"/>
      <c r="E262" s="225">
        <f t="shared" si="80"/>
        <v>0</v>
      </c>
      <c r="F262" s="225">
        <v>171</v>
      </c>
      <c r="G262" s="223">
        <f t="shared" si="81"/>
        <v>0</v>
      </c>
      <c r="H262" s="225">
        <f t="shared" si="90"/>
        <v>0</v>
      </c>
      <c r="I262" s="225"/>
      <c r="J262" s="225">
        <f t="shared" si="83"/>
        <v>0</v>
      </c>
      <c r="K262" s="225">
        <f t="shared" si="91"/>
        <v>745</v>
      </c>
      <c r="L262" s="226">
        <f t="shared" si="92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93"/>
        <v>149745</v>
      </c>
      <c r="V262" s="226">
        <f t="shared" si="84"/>
        <v>-27202</v>
      </c>
      <c r="W262" s="226">
        <f t="shared" si="85"/>
        <v>122543</v>
      </c>
      <c r="X262" s="227"/>
      <c r="Y262" s="226">
        <f t="shared" si="86"/>
        <v>122543</v>
      </c>
    </row>
    <row r="263" spans="1:25" hidden="1" x14ac:dyDescent="0.25">
      <c r="B263" s="224" t="s">
        <v>39</v>
      </c>
      <c r="C263" s="225">
        <f t="shared" si="79"/>
        <v>0</v>
      </c>
      <c r="D263" s="225"/>
      <c r="E263" s="225">
        <f t="shared" si="80"/>
        <v>0</v>
      </c>
      <c r="F263" s="225">
        <v>171</v>
      </c>
      <c r="G263" s="223">
        <f t="shared" si="81"/>
        <v>0</v>
      </c>
      <c r="H263" s="225">
        <f t="shared" si="90"/>
        <v>0</v>
      </c>
      <c r="I263" s="225"/>
      <c r="J263" s="225">
        <f t="shared" si="83"/>
        <v>0</v>
      </c>
      <c r="K263" s="225">
        <f t="shared" si="91"/>
        <v>745</v>
      </c>
      <c r="L263" s="226">
        <f t="shared" si="92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93"/>
        <v>149745</v>
      </c>
      <c r="V263" s="226">
        <f t="shared" si="84"/>
        <v>122543</v>
      </c>
      <c r="W263" s="226">
        <f t="shared" si="85"/>
        <v>272288</v>
      </c>
      <c r="X263" s="227"/>
      <c r="Y263" s="226">
        <f t="shared" si="86"/>
        <v>272288</v>
      </c>
    </row>
    <row r="264" spans="1:25" hidden="1" x14ac:dyDescent="0.25">
      <c r="B264" s="224" t="s">
        <v>40</v>
      </c>
      <c r="C264" s="225">
        <f t="shared" si="79"/>
        <v>0</v>
      </c>
      <c r="D264" s="225"/>
      <c r="E264" s="225">
        <f t="shared" si="80"/>
        <v>0</v>
      </c>
      <c r="F264" s="225">
        <v>171</v>
      </c>
      <c r="G264" s="223">
        <f t="shared" si="81"/>
        <v>0</v>
      </c>
      <c r="H264" s="225">
        <f t="shared" si="90"/>
        <v>0</v>
      </c>
      <c r="I264" s="225"/>
      <c r="J264" s="225">
        <f t="shared" si="83"/>
        <v>0</v>
      </c>
      <c r="K264" s="225">
        <f t="shared" si="91"/>
        <v>745</v>
      </c>
      <c r="L264" s="226">
        <f t="shared" si="92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93"/>
        <v>149745</v>
      </c>
      <c r="V264" s="226">
        <f t="shared" si="84"/>
        <v>272288</v>
      </c>
      <c r="W264" s="226">
        <f t="shared" si="85"/>
        <v>422033</v>
      </c>
      <c r="X264" s="227"/>
      <c r="Y264" s="226">
        <f t="shared" si="86"/>
        <v>422033</v>
      </c>
    </row>
    <row r="265" spans="1:25" s="199" customFormat="1" hidden="1" x14ac:dyDescent="0.25">
      <c r="A265"/>
      <c r="B265" s="224" t="s">
        <v>41</v>
      </c>
      <c r="C265" s="225">
        <f t="shared" si="79"/>
        <v>0</v>
      </c>
      <c r="D265" s="225"/>
      <c r="E265" s="225">
        <f t="shared" si="80"/>
        <v>0</v>
      </c>
      <c r="F265" s="225">
        <v>171</v>
      </c>
      <c r="G265" s="223">
        <f t="shared" si="81"/>
        <v>0</v>
      </c>
      <c r="H265" s="225">
        <f t="shared" si="90"/>
        <v>0</v>
      </c>
      <c r="I265" s="225"/>
      <c r="J265" s="225">
        <f t="shared" si="83"/>
        <v>0</v>
      </c>
      <c r="K265" s="225">
        <f t="shared" si="91"/>
        <v>745</v>
      </c>
      <c r="L265" s="226">
        <f t="shared" si="92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93"/>
        <v>149745</v>
      </c>
      <c r="V265" s="226">
        <f t="shared" si="84"/>
        <v>422033</v>
      </c>
      <c r="W265" s="226">
        <f t="shared" si="85"/>
        <v>571778</v>
      </c>
      <c r="X265" s="227"/>
      <c r="Y265" s="226">
        <f t="shared" si="86"/>
        <v>571778</v>
      </c>
    </row>
    <row r="266" spans="1:25" hidden="1" x14ac:dyDescent="0.25">
      <c r="B266" s="224" t="s">
        <v>42</v>
      </c>
      <c r="C266" s="225">
        <f t="shared" si="79"/>
        <v>0</v>
      </c>
      <c r="D266" s="225"/>
      <c r="E266" s="225">
        <f t="shared" si="80"/>
        <v>0</v>
      </c>
      <c r="F266" s="225">
        <v>171</v>
      </c>
      <c r="G266" s="223">
        <f t="shared" si="81"/>
        <v>0</v>
      </c>
      <c r="H266" s="225">
        <f t="shared" si="90"/>
        <v>0</v>
      </c>
      <c r="I266" s="225"/>
      <c r="J266" s="225">
        <f t="shared" si="83"/>
        <v>0</v>
      </c>
      <c r="K266" s="225">
        <f t="shared" si="91"/>
        <v>745</v>
      </c>
      <c r="L266" s="226">
        <f t="shared" si="92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93"/>
        <v>149745</v>
      </c>
      <c r="V266" s="226">
        <f t="shared" si="84"/>
        <v>571778</v>
      </c>
      <c r="W266" s="226">
        <f t="shared" si="85"/>
        <v>721523</v>
      </c>
      <c r="X266" s="227"/>
      <c r="Y266" s="226">
        <f t="shared" si="86"/>
        <v>721523</v>
      </c>
    </row>
    <row r="267" spans="1:25" hidden="1" x14ac:dyDescent="0.25">
      <c r="B267" s="224" t="s">
        <v>43</v>
      </c>
      <c r="C267" s="225">
        <f t="shared" si="79"/>
        <v>0</v>
      </c>
      <c r="D267" s="225"/>
      <c r="E267" s="225">
        <f t="shared" si="80"/>
        <v>0</v>
      </c>
      <c r="F267" s="225">
        <v>171</v>
      </c>
      <c r="G267" s="223">
        <f t="shared" si="81"/>
        <v>0</v>
      </c>
      <c r="H267" s="225">
        <f t="shared" si="90"/>
        <v>0</v>
      </c>
      <c r="I267" s="225"/>
      <c r="J267" s="225">
        <f t="shared" si="83"/>
        <v>0</v>
      </c>
      <c r="K267" s="225">
        <f t="shared" si="91"/>
        <v>745</v>
      </c>
      <c r="L267" s="226">
        <f t="shared" si="92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93"/>
        <v>149745</v>
      </c>
      <c r="V267" s="226">
        <f t="shared" si="84"/>
        <v>721523</v>
      </c>
      <c r="W267" s="226">
        <f t="shared" si="85"/>
        <v>871268</v>
      </c>
      <c r="X267" s="227"/>
      <c r="Y267" s="226">
        <f t="shared" si="86"/>
        <v>871268</v>
      </c>
    </row>
    <row r="268" spans="1:25" hidden="1" x14ac:dyDescent="0.25">
      <c r="B268" s="224" t="s">
        <v>44</v>
      </c>
      <c r="C268" s="225">
        <f t="shared" si="79"/>
        <v>0</v>
      </c>
      <c r="D268" s="225"/>
      <c r="E268" s="225">
        <f t="shared" si="80"/>
        <v>0</v>
      </c>
      <c r="F268" s="225">
        <v>171</v>
      </c>
      <c r="G268" s="223">
        <f t="shared" si="81"/>
        <v>0</v>
      </c>
      <c r="H268" s="225">
        <f t="shared" si="90"/>
        <v>0</v>
      </c>
      <c r="I268" s="225"/>
      <c r="J268" s="225">
        <f t="shared" si="83"/>
        <v>0</v>
      </c>
      <c r="K268" s="225">
        <f t="shared" si="91"/>
        <v>745</v>
      </c>
      <c r="L268" s="226">
        <f t="shared" si="92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93"/>
        <v>149745</v>
      </c>
      <c r="V268" s="226">
        <f t="shared" si="84"/>
        <v>871268</v>
      </c>
      <c r="W268" s="226">
        <f t="shared" si="85"/>
        <v>1021013</v>
      </c>
      <c r="X268" s="227"/>
      <c r="Y268" s="226">
        <f t="shared" si="86"/>
        <v>1021013</v>
      </c>
    </row>
    <row r="269" spans="1:25" ht="15.75" hidden="1" thickBot="1" x14ac:dyDescent="0.3">
      <c r="B269" s="224" t="s">
        <v>45</v>
      </c>
      <c r="C269" s="225">
        <f t="shared" si="79"/>
        <v>0</v>
      </c>
      <c r="D269" s="225"/>
      <c r="E269" s="225">
        <f t="shared" si="80"/>
        <v>0</v>
      </c>
      <c r="F269" s="225">
        <v>171</v>
      </c>
      <c r="G269" s="223">
        <f t="shared" si="81"/>
        <v>0</v>
      </c>
      <c r="H269" s="225">
        <f t="shared" si="90"/>
        <v>0</v>
      </c>
      <c r="I269" s="225"/>
      <c r="J269" s="225">
        <f t="shared" si="83"/>
        <v>0</v>
      </c>
      <c r="K269" s="225">
        <f t="shared" si="91"/>
        <v>745</v>
      </c>
      <c r="L269" s="226">
        <f t="shared" si="92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93"/>
        <v>149745</v>
      </c>
      <c r="V269" s="226">
        <f t="shared" si="84"/>
        <v>1021013</v>
      </c>
      <c r="W269" s="226">
        <f t="shared" si="85"/>
        <v>1170758</v>
      </c>
      <c r="X269" s="227"/>
      <c r="Y269" s="226">
        <f t="shared" si="86"/>
        <v>1170758</v>
      </c>
    </row>
    <row r="270" spans="1:25" ht="15.75" hidden="1" thickBot="1" x14ac:dyDescent="0.3">
      <c r="B270" s="195" t="s">
        <v>46</v>
      </c>
      <c r="C270" s="175">
        <f t="shared" si="79"/>
        <v>0</v>
      </c>
      <c r="D270" s="175"/>
      <c r="E270" s="175">
        <f t="shared" si="80"/>
        <v>0</v>
      </c>
      <c r="F270" s="175">
        <f>F269</f>
        <v>171</v>
      </c>
      <c r="G270" s="177">
        <f t="shared" si="81"/>
        <v>0</v>
      </c>
      <c r="H270" s="175">
        <f t="shared" si="90"/>
        <v>0</v>
      </c>
      <c r="I270" s="175"/>
      <c r="J270" s="175">
        <f t="shared" si="83"/>
        <v>0</v>
      </c>
      <c r="K270" s="225">
        <f t="shared" si="91"/>
        <v>745</v>
      </c>
      <c r="L270" s="226">
        <f t="shared" si="92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93"/>
        <v>149745</v>
      </c>
      <c r="V270" s="176">
        <f t="shared" si="84"/>
        <v>1170758</v>
      </c>
      <c r="W270" s="176">
        <f t="shared" si="85"/>
        <v>1320503</v>
      </c>
      <c r="X270" s="177"/>
      <c r="Y270" s="176">
        <f t="shared" si="86"/>
        <v>1320503</v>
      </c>
    </row>
    <row r="273" spans="8:10" ht="15.75" thickBot="1" x14ac:dyDescent="0.3"/>
    <row r="274" spans="8:10" ht="15.75" thickBot="1" x14ac:dyDescent="0.3">
      <c r="H274" s="262" t="s">
        <v>166</v>
      </c>
      <c r="I274" s="263"/>
      <c r="J274" s="264"/>
    </row>
    <row r="275" spans="8:10" x14ac:dyDescent="0.25">
      <c r="H275" s="204" t="s">
        <v>109</v>
      </c>
      <c r="I275" s="205"/>
      <c r="J275" s="153">
        <v>717</v>
      </c>
    </row>
    <row r="276" spans="8:10" ht="15.75" thickBot="1" x14ac:dyDescent="0.3">
      <c r="H276" s="206" t="s">
        <v>110</v>
      </c>
      <c r="I276" s="207"/>
      <c r="J276" s="154">
        <v>4910</v>
      </c>
    </row>
    <row r="277" spans="8:10" ht="15.75" thickBot="1" x14ac:dyDescent="0.3">
      <c r="H277" s="260" t="s">
        <v>157</v>
      </c>
      <c r="I277" s="265"/>
      <c r="J277" s="261"/>
    </row>
    <row r="278" spans="8:10" ht="15.75" thickBot="1" x14ac:dyDescent="0.3">
      <c r="H278" s="260" t="s">
        <v>111</v>
      </c>
      <c r="I278" s="261"/>
      <c r="J278" s="155" t="s">
        <v>112</v>
      </c>
    </row>
    <row r="279" spans="8:10" x14ac:dyDescent="0.25">
      <c r="H279" s="208">
        <v>1</v>
      </c>
      <c r="I279" s="157">
        <v>40</v>
      </c>
      <c r="J279" s="158">
        <v>717</v>
      </c>
    </row>
    <row r="280" spans="8:10" x14ac:dyDescent="0.25">
      <c r="H280" s="209">
        <v>41</v>
      </c>
      <c r="I280" s="160">
        <v>80</v>
      </c>
      <c r="J280" s="161">
        <v>948</v>
      </c>
    </row>
    <row r="281" spans="8:10" x14ac:dyDescent="0.25">
      <c r="H281" s="210">
        <v>81</v>
      </c>
      <c r="I281" s="163">
        <v>100</v>
      </c>
      <c r="J281" s="161">
        <v>1641</v>
      </c>
    </row>
    <row r="282" spans="8:10" ht="15.75" thickBot="1" x14ac:dyDescent="0.3">
      <c r="H282" s="211">
        <v>101</v>
      </c>
      <c r="I282" s="165" t="s">
        <v>113</v>
      </c>
      <c r="J282" s="166">
        <v>3024</v>
      </c>
    </row>
    <row r="283" spans="8:10" ht="15.75" thickBot="1" x14ac:dyDescent="0.3">
      <c r="H283" s="167"/>
      <c r="I283" s="168"/>
      <c r="J283" s="169"/>
    </row>
  </sheetData>
  <mergeCells count="11">
    <mergeCell ref="H278:I278"/>
    <mergeCell ref="B1:C1"/>
    <mergeCell ref="D1:F1"/>
    <mergeCell ref="B2:C2"/>
    <mergeCell ref="D2:F2"/>
    <mergeCell ref="B3:C3"/>
    <mergeCell ref="AA5:AA6"/>
    <mergeCell ref="S4:W4"/>
    <mergeCell ref="N4:R4"/>
    <mergeCell ref="H274:J274"/>
    <mergeCell ref="H277:J277"/>
  </mergeCells>
  <phoneticPr fontId="17" type="noConversion"/>
  <conditionalFormatting sqref="Y7:Y222">
    <cfRule type="cellIs" dxfId="336" priority="55" stopIfTrue="1" operator="lessThan">
      <formula>-0.999999</formula>
    </cfRule>
    <cfRule type="cellIs" dxfId="335" priority="56" stopIfTrue="1" operator="greaterThan">
      <formula>0.9999999</formula>
    </cfRule>
  </conditionalFormatting>
  <conditionalFormatting sqref="J7:J222">
    <cfRule type="cellIs" dxfId="334" priority="54" operator="greaterThan">
      <formula>100</formula>
    </cfRule>
  </conditionalFormatting>
  <conditionalFormatting sqref="X7:X192">
    <cfRule type="cellIs" dxfId="333" priority="53" operator="lessThan">
      <formula>1</formula>
    </cfRule>
  </conditionalFormatting>
  <conditionalFormatting sqref="X201">
    <cfRule type="cellIs" dxfId="332" priority="52" operator="lessThan">
      <formula>1</formula>
    </cfRule>
  </conditionalFormatting>
  <conditionalFormatting sqref="X204">
    <cfRule type="cellIs" dxfId="331" priority="51" operator="lessThan">
      <formula>1</formula>
    </cfRule>
  </conditionalFormatting>
  <conditionalFormatting sqref="X208">
    <cfRule type="cellIs" dxfId="330" priority="50" operator="lessThan">
      <formula>1</formula>
    </cfRule>
  </conditionalFormatting>
  <conditionalFormatting sqref="X211">
    <cfRule type="cellIs" dxfId="329" priority="49" operator="lessThan">
      <formula>1</formula>
    </cfRule>
  </conditionalFormatting>
  <conditionalFormatting sqref="X213">
    <cfRule type="cellIs" dxfId="328" priority="48" operator="lessThan">
      <formula>1</formula>
    </cfRule>
  </conditionalFormatting>
  <conditionalFormatting sqref="X216">
    <cfRule type="cellIs" dxfId="327" priority="47" operator="lessThan">
      <formula>1</formula>
    </cfRule>
  </conditionalFormatting>
  <conditionalFormatting sqref="X218">
    <cfRule type="cellIs" dxfId="326" priority="46" operator="lessThan">
      <formula>1</formula>
    </cfRule>
  </conditionalFormatting>
  <conditionalFormatting sqref="J223:J258">
    <cfRule type="cellIs" dxfId="325" priority="45" operator="greaterThan">
      <formula>100</formula>
    </cfRule>
  </conditionalFormatting>
  <conditionalFormatting sqref="Y223">
    <cfRule type="cellIs" dxfId="324" priority="43" stopIfTrue="1" operator="lessThan">
      <formula>-0.999999</formula>
    </cfRule>
    <cfRule type="cellIs" dxfId="323" priority="44" stopIfTrue="1" operator="greaterThan">
      <formula>0.9999999</formula>
    </cfRule>
  </conditionalFormatting>
  <conditionalFormatting sqref="Y224:Y226">
    <cfRule type="cellIs" dxfId="322" priority="41" stopIfTrue="1" operator="lessThan">
      <formula>-0.999999</formula>
    </cfRule>
    <cfRule type="cellIs" dxfId="321" priority="42" stopIfTrue="1" operator="greaterThan">
      <formula>0.9999999</formula>
    </cfRule>
  </conditionalFormatting>
  <conditionalFormatting sqref="X224">
    <cfRule type="cellIs" dxfId="320" priority="40" operator="lessThan">
      <formula>1</formula>
    </cfRule>
  </conditionalFormatting>
  <conditionalFormatting sqref="Y227:Y234">
    <cfRule type="cellIs" dxfId="319" priority="38" stopIfTrue="1" operator="lessThan">
      <formula>-0.999999</formula>
    </cfRule>
    <cfRule type="cellIs" dxfId="318" priority="39" stopIfTrue="1" operator="greaterThan">
      <formula>0.9999999</formula>
    </cfRule>
  </conditionalFormatting>
  <conditionalFormatting sqref="X227">
    <cfRule type="cellIs" dxfId="317" priority="37" operator="lessThan">
      <formula>1</formula>
    </cfRule>
  </conditionalFormatting>
  <conditionalFormatting sqref="Y235:Y239">
    <cfRule type="cellIs" dxfId="316" priority="35" stopIfTrue="1" operator="lessThan">
      <formula>-0.999999</formula>
    </cfRule>
    <cfRule type="cellIs" dxfId="315" priority="36" stopIfTrue="1" operator="greaterThan">
      <formula>0.9999999</formula>
    </cfRule>
  </conditionalFormatting>
  <conditionalFormatting sqref="X235">
    <cfRule type="cellIs" dxfId="314" priority="34" operator="lessThan">
      <formula>1</formula>
    </cfRule>
  </conditionalFormatting>
  <conditionalFormatting sqref="Y240:Y242">
    <cfRule type="cellIs" dxfId="313" priority="32" stopIfTrue="1" operator="lessThan">
      <formula>-0.999999</formula>
    </cfRule>
    <cfRule type="cellIs" dxfId="312" priority="33" stopIfTrue="1" operator="greaterThan">
      <formula>0.9999999</formula>
    </cfRule>
  </conditionalFormatting>
  <conditionalFormatting sqref="Y243:Y244">
    <cfRule type="cellIs" dxfId="311" priority="30" stopIfTrue="1" operator="lessThan">
      <formula>-0.999999</formula>
    </cfRule>
    <cfRule type="cellIs" dxfId="310" priority="31" stopIfTrue="1" operator="greaterThan">
      <formula>0.9999999</formula>
    </cfRule>
  </conditionalFormatting>
  <conditionalFormatting sqref="Y245">
    <cfRule type="cellIs" dxfId="309" priority="28" stopIfTrue="1" operator="lessThan">
      <formula>-0.999999</formula>
    </cfRule>
    <cfRule type="cellIs" dxfId="308" priority="29" stopIfTrue="1" operator="greaterThan">
      <formula>0.9999999</formula>
    </cfRule>
  </conditionalFormatting>
  <conditionalFormatting sqref="Y246">
    <cfRule type="cellIs" dxfId="307" priority="26" stopIfTrue="1" operator="lessThan">
      <formula>-0.999999</formula>
    </cfRule>
    <cfRule type="cellIs" dxfId="306" priority="27" stopIfTrue="1" operator="greaterThan">
      <formula>0.9999999</formula>
    </cfRule>
  </conditionalFormatting>
  <conditionalFormatting sqref="X246">
    <cfRule type="cellIs" dxfId="305" priority="25" operator="lessThan">
      <formula>1</formula>
    </cfRule>
  </conditionalFormatting>
  <conditionalFormatting sqref="Y248:Y251">
    <cfRule type="cellIs" dxfId="304" priority="23" stopIfTrue="1" operator="lessThan">
      <formula>-0.999999</formula>
    </cfRule>
    <cfRule type="cellIs" dxfId="303" priority="24" stopIfTrue="1" operator="greaterThan">
      <formula>0.9999999</formula>
    </cfRule>
  </conditionalFormatting>
  <conditionalFormatting sqref="Y252">
    <cfRule type="cellIs" dxfId="302" priority="21" stopIfTrue="1" operator="lessThan">
      <formula>-0.999999</formula>
    </cfRule>
    <cfRule type="cellIs" dxfId="301" priority="22" stopIfTrue="1" operator="greaterThan">
      <formula>0.9999999</formula>
    </cfRule>
  </conditionalFormatting>
  <conditionalFormatting sqref="Y253:Y254">
    <cfRule type="cellIs" dxfId="300" priority="19" stopIfTrue="1" operator="lessThan">
      <formula>-0.999999</formula>
    </cfRule>
    <cfRule type="cellIs" dxfId="299" priority="20" stopIfTrue="1" operator="greaterThan">
      <formula>0.9999999</formula>
    </cfRule>
  </conditionalFormatting>
  <conditionalFormatting sqref="Y255:Y256">
    <cfRule type="cellIs" dxfId="298" priority="17" stopIfTrue="1" operator="lessThan">
      <formula>-0.999999</formula>
    </cfRule>
    <cfRule type="cellIs" dxfId="297" priority="18" stopIfTrue="1" operator="greaterThan">
      <formula>0.9999999</formula>
    </cfRule>
  </conditionalFormatting>
  <conditionalFormatting sqref="X255">
    <cfRule type="cellIs" dxfId="296" priority="16" operator="lessThan">
      <formula>1</formula>
    </cfRule>
  </conditionalFormatting>
  <conditionalFormatting sqref="J259:J270">
    <cfRule type="cellIs" dxfId="295" priority="15" operator="greaterThan">
      <formula>100</formula>
    </cfRule>
  </conditionalFormatting>
  <conditionalFormatting sqref="Y259:Y263">
    <cfRule type="cellIs" dxfId="294" priority="13" stopIfTrue="1" operator="lessThan">
      <formula>-0.999999</formula>
    </cfRule>
    <cfRule type="cellIs" dxfId="293" priority="14" stopIfTrue="1" operator="greaterThan">
      <formula>0.9999999</formula>
    </cfRule>
  </conditionalFormatting>
  <conditionalFormatting sqref="X259:X269">
    <cfRule type="cellIs" dxfId="292" priority="12" operator="lessThan">
      <formula>1</formula>
    </cfRule>
  </conditionalFormatting>
  <conditionalFormatting sqref="X259:X269">
    <cfRule type="cellIs" dxfId="291" priority="11" operator="lessThan">
      <formula>1</formula>
    </cfRule>
  </conditionalFormatting>
  <conditionalFormatting sqref="Y264">
    <cfRule type="cellIs" dxfId="290" priority="9" stopIfTrue="1" operator="lessThan">
      <formula>-0.999999</formula>
    </cfRule>
    <cfRule type="cellIs" dxfId="289" priority="10" stopIfTrue="1" operator="greaterThan">
      <formula>0.9999999</formula>
    </cfRule>
  </conditionalFormatting>
  <conditionalFormatting sqref="Y265">
    <cfRule type="cellIs" dxfId="288" priority="7" stopIfTrue="1" operator="lessThan">
      <formula>-0.999999</formula>
    </cfRule>
    <cfRule type="cellIs" dxfId="287" priority="8" stopIfTrue="1" operator="greaterThan">
      <formula>0.9999999</formula>
    </cfRule>
  </conditionalFormatting>
  <conditionalFormatting sqref="Y266">
    <cfRule type="cellIs" dxfId="286" priority="5" stopIfTrue="1" operator="lessThan">
      <formula>-0.999999</formula>
    </cfRule>
    <cfRule type="cellIs" dxfId="285" priority="6" stopIfTrue="1" operator="greaterThan">
      <formula>0.9999999</formula>
    </cfRule>
  </conditionalFormatting>
  <conditionalFormatting sqref="Y267:Y269">
    <cfRule type="cellIs" dxfId="284" priority="3" stopIfTrue="1" operator="lessThan">
      <formula>-0.999999</formula>
    </cfRule>
    <cfRule type="cellIs" dxfId="283" priority="4" stopIfTrue="1" operator="greaterThan">
      <formula>0.9999999</formula>
    </cfRule>
  </conditionalFormatting>
  <conditionalFormatting sqref="Y258">
    <cfRule type="cellIs" dxfId="282" priority="1" stopIfTrue="1" operator="lessThan">
      <formula>-0.999999</formula>
    </cfRule>
    <cfRule type="cellIs" dxfId="281" priority="2" stopIfTrue="1" operator="greaterThan">
      <formula>0.9999999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26"/>
  <dimension ref="A1:AA283"/>
  <sheetViews>
    <sheetView zoomScaleNormal="100" workbookViewId="0">
      <selection activeCell="J259" sqref="J259"/>
    </sheetView>
  </sheetViews>
  <sheetFormatPr baseColWidth="10" defaultRowHeight="15" x14ac:dyDescent="0.25"/>
  <cols>
    <col min="7" max="7" width="14.42578125" bestFit="1" customWidth="1"/>
    <col min="12" max="12" width="14.42578125" bestFit="1" customWidth="1"/>
    <col min="13" max="13" width="11.5703125" bestFit="1" customWidth="1"/>
    <col min="14" max="14" width="11.5703125" hidden="1" customWidth="1"/>
    <col min="15" max="15" width="9.28515625" bestFit="1" customWidth="1"/>
    <col min="16" max="16" width="11.140625" customWidth="1"/>
    <col min="17" max="17" width="11.85546875" bestFit="1" customWidth="1"/>
    <col min="18" max="18" width="7.140625" hidden="1" customWidth="1"/>
    <col min="19" max="19" width="12.28515625" customWidth="1"/>
    <col min="20" max="20" width="11.42578125" customWidth="1"/>
    <col min="21" max="21" width="13.42578125" customWidth="1"/>
    <col min="23" max="23" width="12.42578125" customWidth="1"/>
    <col min="24" max="26" width="13.42578125" customWidth="1"/>
    <col min="27" max="27" width="0" hidden="1" customWidth="1"/>
  </cols>
  <sheetData>
    <row r="1" spans="1:27" x14ac:dyDescent="0.25">
      <c r="B1" s="266" t="s">
        <v>0</v>
      </c>
      <c r="C1" s="266"/>
      <c r="D1" s="267">
        <v>31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149</v>
      </c>
      <c r="B3" s="269" t="s">
        <v>2</v>
      </c>
      <c r="C3" s="269"/>
      <c r="D3" s="145" t="s">
        <v>159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5.75" hidden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f t="shared" ref="U96:U127" si="11">G96+L96+M96+R96+S96+N96+Q96+T96</f>
        <v>0</v>
      </c>
      <c r="V96" s="21">
        <f t="shared" si="9"/>
        <v>0</v>
      </c>
      <c r="W96" s="21">
        <f t="shared" si="7"/>
        <v>0</v>
      </c>
      <c r="X96" s="20">
        <v>0</v>
      </c>
      <c r="Y96" s="21">
        <f t="shared" si="8"/>
        <v>0</v>
      </c>
      <c r="AA96">
        <f t="shared" si="10"/>
        <v>0</v>
      </c>
    </row>
    <row r="97" spans="1:27" ht="26.25" hidden="1" customHeight="1" thickBot="1" x14ac:dyDescent="0.3">
      <c r="A97" s="18"/>
      <c r="B97" s="19" t="s">
        <v>41</v>
      </c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1"/>
      <c r="P97" s="21"/>
      <c r="Q97" s="20">
        <v>0</v>
      </c>
      <c r="R97" s="20"/>
      <c r="S97" s="20"/>
      <c r="T97" s="20"/>
      <c r="U97" s="20">
        <f t="shared" si="11"/>
        <v>0</v>
      </c>
      <c r="V97" s="21">
        <f t="shared" si="9"/>
        <v>0</v>
      </c>
      <c r="W97" s="21">
        <f t="shared" si="7"/>
        <v>0</v>
      </c>
      <c r="X97" s="20"/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>
        <v>0</v>
      </c>
      <c r="O98" s="21"/>
      <c r="P98" s="21"/>
      <c r="Q98" s="20">
        <v>0</v>
      </c>
      <c r="R98" s="20"/>
      <c r="S98" s="20"/>
      <c r="T98" s="20"/>
      <c r="U98" s="20">
        <f t="shared" si="11"/>
        <v>0</v>
      </c>
      <c r="V98" s="21">
        <f t="shared" si="9"/>
        <v>0</v>
      </c>
      <c r="W98" s="21">
        <f t="shared" si="7"/>
        <v>0</v>
      </c>
      <c r="X98" s="20"/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0</v>
      </c>
      <c r="E99" s="20">
        <v>0</v>
      </c>
      <c r="F99" s="20">
        <v>0</v>
      </c>
      <c r="G99" s="20">
        <v>0</v>
      </c>
      <c r="H99" s="20">
        <v>0</v>
      </c>
      <c r="I99" s="20">
        <v>0</v>
      </c>
      <c r="J99" s="20">
        <v>0</v>
      </c>
      <c r="K99" s="20">
        <v>0</v>
      </c>
      <c r="L99" s="20">
        <v>0</v>
      </c>
      <c r="M99" s="20"/>
      <c r="N99" s="20"/>
      <c r="O99" s="21"/>
      <c r="P99" s="21"/>
      <c r="Q99" s="20">
        <v>0</v>
      </c>
      <c r="R99" s="20">
        <v>0</v>
      </c>
      <c r="S99" s="20"/>
      <c r="T99" s="20"/>
      <c r="U99" s="20">
        <f t="shared" si="11"/>
        <v>0</v>
      </c>
      <c r="V99" s="21">
        <f t="shared" si="9"/>
        <v>0</v>
      </c>
      <c r="W99" s="21">
        <f t="shared" si="7"/>
        <v>0</v>
      </c>
      <c r="X99" s="20">
        <v>0</v>
      </c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0</v>
      </c>
      <c r="D100" s="20">
        <v>0</v>
      </c>
      <c r="E100" s="20">
        <v>0</v>
      </c>
      <c r="F100" s="20">
        <v>0</v>
      </c>
      <c r="G100" s="20">
        <v>0</v>
      </c>
      <c r="H100" s="20">
        <v>0</v>
      </c>
      <c r="I100" s="20">
        <v>0</v>
      </c>
      <c r="J100" s="20">
        <v>0</v>
      </c>
      <c r="K100" s="20">
        <v>0</v>
      </c>
      <c r="L100" s="20">
        <v>0</v>
      </c>
      <c r="M100" s="20"/>
      <c r="N100" s="20">
        <v>0</v>
      </c>
      <c r="O100" s="21"/>
      <c r="P100" s="21"/>
      <c r="Q100" s="20">
        <v>0</v>
      </c>
      <c r="R100" s="20">
        <v>0</v>
      </c>
      <c r="S100" s="20">
        <v>0</v>
      </c>
      <c r="T100" s="20"/>
      <c r="U100" s="20">
        <f t="shared" si="11"/>
        <v>0</v>
      </c>
      <c r="V100" s="21">
        <f t="shared" si="9"/>
        <v>0</v>
      </c>
      <c r="W100" s="21">
        <f t="shared" si="7"/>
        <v>0</v>
      </c>
      <c r="X100" s="20">
        <v>0</v>
      </c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0</v>
      </c>
      <c r="D101" s="20">
        <v>0</v>
      </c>
      <c r="E101" s="20">
        <v>0</v>
      </c>
      <c r="F101" s="20">
        <v>0</v>
      </c>
      <c r="G101" s="20">
        <v>0</v>
      </c>
      <c r="H101" s="20">
        <v>0</v>
      </c>
      <c r="I101" s="20">
        <v>0</v>
      </c>
      <c r="J101" s="20">
        <v>0</v>
      </c>
      <c r="K101" s="20">
        <v>0</v>
      </c>
      <c r="L101" s="20">
        <v>0</v>
      </c>
      <c r="M101" s="20"/>
      <c r="N101" s="20"/>
      <c r="O101" s="21"/>
      <c r="P101" s="21"/>
      <c r="Q101" s="20">
        <v>0</v>
      </c>
      <c r="R101" s="20">
        <v>0</v>
      </c>
      <c r="S101" s="20">
        <v>0</v>
      </c>
      <c r="T101" s="20"/>
      <c r="U101" s="20">
        <f t="shared" si="11"/>
        <v>0</v>
      </c>
      <c r="V101" s="21">
        <f t="shared" si="9"/>
        <v>0</v>
      </c>
      <c r="W101" s="21">
        <f t="shared" si="7"/>
        <v>0</v>
      </c>
      <c r="X101" s="20">
        <v>0</v>
      </c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>
        <v>1</v>
      </c>
      <c r="D102" s="20">
        <v>1</v>
      </c>
      <c r="E102" s="20">
        <v>0</v>
      </c>
      <c r="F102" s="20">
        <v>146</v>
      </c>
      <c r="G102" s="20">
        <v>0</v>
      </c>
      <c r="H102" s="20">
        <v>10</v>
      </c>
      <c r="I102" s="20">
        <v>10</v>
      </c>
      <c r="J102" s="20">
        <v>0</v>
      </c>
      <c r="K102" s="20">
        <v>0</v>
      </c>
      <c r="L102" s="20">
        <v>0</v>
      </c>
      <c r="M102" s="20"/>
      <c r="N102" s="20">
        <v>55000</v>
      </c>
      <c r="O102" s="21"/>
      <c r="P102" s="21"/>
      <c r="Q102" s="20">
        <v>0</v>
      </c>
      <c r="R102" s="20">
        <v>0</v>
      </c>
      <c r="S102" s="20">
        <v>55000</v>
      </c>
      <c r="T102" s="20"/>
      <c r="U102" s="20">
        <f t="shared" si="11"/>
        <v>110000</v>
      </c>
      <c r="V102" s="21">
        <f t="shared" si="9"/>
        <v>0</v>
      </c>
      <c r="W102" s="21">
        <f t="shared" si="7"/>
        <v>110000</v>
      </c>
      <c r="X102" s="20">
        <v>110000</v>
      </c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1</v>
      </c>
      <c r="D103" s="20">
        <v>33</v>
      </c>
      <c r="E103" s="20">
        <v>32</v>
      </c>
      <c r="F103" s="20">
        <v>146</v>
      </c>
      <c r="G103" s="20">
        <v>4672</v>
      </c>
      <c r="H103" s="20">
        <v>10</v>
      </c>
      <c r="I103" s="20">
        <v>34</v>
      </c>
      <c r="J103" s="20">
        <v>24</v>
      </c>
      <c r="K103" s="20">
        <v>360</v>
      </c>
      <c r="L103" s="20">
        <v>8640</v>
      </c>
      <c r="M103" s="20"/>
      <c r="N103" s="20">
        <v>0</v>
      </c>
      <c r="O103" s="21"/>
      <c r="P103" s="21"/>
      <c r="Q103" s="20">
        <v>0</v>
      </c>
      <c r="R103" s="20">
        <v>0</v>
      </c>
      <c r="S103" s="20">
        <v>56650</v>
      </c>
      <c r="T103" s="20"/>
      <c r="U103" s="20">
        <f t="shared" si="11"/>
        <v>69962</v>
      </c>
      <c r="V103" s="21">
        <f t="shared" si="9"/>
        <v>0</v>
      </c>
      <c r="W103" s="21">
        <f t="shared" si="7"/>
        <v>69962</v>
      </c>
      <c r="X103" s="20">
        <v>69962</v>
      </c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33</v>
      </c>
      <c r="D104" s="20">
        <v>41</v>
      </c>
      <c r="E104" s="20">
        <v>8</v>
      </c>
      <c r="F104" s="20">
        <v>146</v>
      </c>
      <c r="G104" s="20">
        <v>1168</v>
      </c>
      <c r="H104" s="20">
        <v>34</v>
      </c>
      <c r="I104" s="20">
        <v>41</v>
      </c>
      <c r="J104" s="20">
        <v>7</v>
      </c>
      <c r="K104" s="20">
        <v>360</v>
      </c>
      <c r="L104" s="20">
        <v>2520</v>
      </c>
      <c r="M104" s="20"/>
      <c r="N104" s="20"/>
      <c r="O104" s="21"/>
      <c r="P104" s="21"/>
      <c r="Q104" s="20">
        <v>0</v>
      </c>
      <c r="R104" s="20">
        <v>0</v>
      </c>
      <c r="S104" s="20">
        <v>56650</v>
      </c>
      <c r="T104" s="20"/>
      <c r="U104" s="20">
        <f t="shared" si="11"/>
        <v>60338</v>
      </c>
      <c r="V104" s="21">
        <f t="shared" si="9"/>
        <v>0</v>
      </c>
      <c r="W104" s="21">
        <f t="shared" si="7"/>
        <v>60338</v>
      </c>
      <c r="X104" s="20">
        <v>60338</v>
      </c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41</v>
      </c>
      <c r="D105" s="20">
        <v>82</v>
      </c>
      <c r="E105" s="20">
        <v>41</v>
      </c>
      <c r="F105" s="20">
        <v>146</v>
      </c>
      <c r="G105" s="20">
        <v>5986</v>
      </c>
      <c r="H105" s="20">
        <v>41</v>
      </c>
      <c r="I105" s="20">
        <v>52</v>
      </c>
      <c r="J105" s="20">
        <v>11</v>
      </c>
      <c r="K105" s="20">
        <v>360</v>
      </c>
      <c r="L105" s="20">
        <v>3960</v>
      </c>
      <c r="M105" s="20"/>
      <c r="N105" s="20"/>
      <c r="O105" s="21"/>
      <c r="P105" s="21"/>
      <c r="Q105" s="20">
        <v>0</v>
      </c>
      <c r="R105" s="20">
        <v>0</v>
      </c>
      <c r="S105" s="20">
        <v>56650</v>
      </c>
      <c r="T105" s="20"/>
      <c r="U105" s="20">
        <f t="shared" si="11"/>
        <v>66596</v>
      </c>
      <c r="V105" s="21">
        <f t="shared" si="9"/>
        <v>0</v>
      </c>
      <c r="W105" s="21">
        <f t="shared" si="7"/>
        <v>66596</v>
      </c>
      <c r="X105" s="20">
        <v>66596</v>
      </c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82</v>
      </c>
      <c r="D106" s="20">
        <v>162</v>
      </c>
      <c r="E106" s="20">
        <v>80</v>
      </c>
      <c r="F106" s="20">
        <v>146</v>
      </c>
      <c r="G106" s="20">
        <v>11680</v>
      </c>
      <c r="H106" s="20">
        <v>52</v>
      </c>
      <c r="I106" s="20">
        <v>65</v>
      </c>
      <c r="J106" s="20">
        <v>13</v>
      </c>
      <c r="K106" s="20">
        <v>360</v>
      </c>
      <c r="L106" s="20">
        <v>4680</v>
      </c>
      <c r="M106" s="20"/>
      <c r="N106" s="20"/>
      <c r="O106" s="21"/>
      <c r="P106" s="21"/>
      <c r="Q106" s="20">
        <v>0</v>
      </c>
      <c r="R106" s="20">
        <v>0</v>
      </c>
      <c r="S106" s="20">
        <v>56650</v>
      </c>
      <c r="T106" s="20"/>
      <c r="U106" s="20">
        <f t="shared" si="11"/>
        <v>73010</v>
      </c>
      <c r="V106" s="21">
        <f t="shared" si="9"/>
        <v>0</v>
      </c>
      <c r="W106" s="21">
        <f t="shared" si="7"/>
        <v>73010</v>
      </c>
      <c r="X106" s="20">
        <v>73010</v>
      </c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>
        <v>162</v>
      </c>
      <c r="D107" s="20">
        <v>254</v>
      </c>
      <c r="E107" s="20">
        <v>92</v>
      </c>
      <c r="F107" s="20">
        <v>146</v>
      </c>
      <c r="G107" s="20">
        <v>13432</v>
      </c>
      <c r="H107" s="20">
        <v>65</v>
      </c>
      <c r="I107" s="20">
        <v>74</v>
      </c>
      <c r="J107" s="20">
        <v>9</v>
      </c>
      <c r="K107" s="20">
        <v>360</v>
      </c>
      <c r="L107" s="20">
        <v>3240</v>
      </c>
      <c r="M107" s="20"/>
      <c r="N107" s="20"/>
      <c r="O107" s="21"/>
      <c r="P107" s="21"/>
      <c r="Q107" s="20">
        <v>0</v>
      </c>
      <c r="R107" s="20">
        <v>0</v>
      </c>
      <c r="S107" s="20">
        <v>56650</v>
      </c>
      <c r="T107" s="20"/>
      <c r="U107" s="20">
        <f t="shared" si="11"/>
        <v>73322</v>
      </c>
      <c r="V107" s="21">
        <f t="shared" si="9"/>
        <v>0</v>
      </c>
      <c r="W107" s="21">
        <f t="shared" si="7"/>
        <v>73322</v>
      </c>
      <c r="X107" s="20">
        <v>73332</v>
      </c>
      <c r="Y107" s="21">
        <f t="shared" si="8"/>
        <v>-10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254</v>
      </c>
      <c r="D108" s="20">
        <v>315</v>
      </c>
      <c r="E108" s="20">
        <v>61</v>
      </c>
      <c r="F108" s="20">
        <v>146</v>
      </c>
      <c r="G108" s="20">
        <v>8906</v>
      </c>
      <c r="H108" s="20">
        <v>74</v>
      </c>
      <c r="I108" s="20">
        <v>79</v>
      </c>
      <c r="J108" s="20">
        <v>5</v>
      </c>
      <c r="K108" s="20">
        <v>360</v>
      </c>
      <c r="L108" s="20">
        <v>1800</v>
      </c>
      <c r="M108" s="20"/>
      <c r="N108" s="20"/>
      <c r="O108" s="21"/>
      <c r="P108" s="21"/>
      <c r="Q108" s="20">
        <v>0</v>
      </c>
      <c r="R108" s="20">
        <v>0</v>
      </c>
      <c r="S108" s="20">
        <v>56650</v>
      </c>
      <c r="T108" s="20"/>
      <c r="U108" s="20">
        <f t="shared" si="11"/>
        <v>67356</v>
      </c>
      <c r="V108" s="21">
        <f t="shared" si="9"/>
        <v>-10</v>
      </c>
      <c r="W108" s="21">
        <f t="shared" si="7"/>
        <v>67346</v>
      </c>
      <c r="X108" s="20">
        <v>67346</v>
      </c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315</v>
      </c>
      <c r="D109" s="20">
        <v>371</v>
      </c>
      <c r="E109" s="20">
        <v>56</v>
      </c>
      <c r="F109" s="20">
        <v>146</v>
      </c>
      <c r="G109" s="20">
        <v>8176</v>
      </c>
      <c r="H109" s="20">
        <v>79</v>
      </c>
      <c r="I109" s="20">
        <v>82</v>
      </c>
      <c r="J109" s="20">
        <v>3</v>
      </c>
      <c r="K109" s="20">
        <v>360</v>
      </c>
      <c r="L109" s="20">
        <v>1080</v>
      </c>
      <c r="M109" s="20"/>
      <c r="N109" s="20"/>
      <c r="O109" s="21"/>
      <c r="P109" s="21"/>
      <c r="Q109" s="20">
        <v>0</v>
      </c>
      <c r="R109" s="20">
        <v>0</v>
      </c>
      <c r="S109" s="20">
        <v>56650</v>
      </c>
      <c r="T109" s="20"/>
      <c r="U109" s="20">
        <f t="shared" si="11"/>
        <v>65906</v>
      </c>
      <c r="V109" s="21">
        <f t="shared" si="9"/>
        <v>0</v>
      </c>
      <c r="W109" s="21">
        <f t="shared" si="7"/>
        <v>65906</v>
      </c>
      <c r="X109" s="20">
        <v>66000</v>
      </c>
      <c r="Y109" s="21">
        <f t="shared" si="8"/>
        <v>-94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371</v>
      </c>
      <c r="D110" s="20">
        <v>397</v>
      </c>
      <c r="E110" s="20">
        <v>26</v>
      </c>
      <c r="F110" s="20">
        <v>146</v>
      </c>
      <c r="G110" s="20">
        <v>3796</v>
      </c>
      <c r="H110" s="20">
        <v>82</v>
      </c>
      <c r="I110" s="20">
        <v>85</v>
      </c>
      <c r="J110" s="20">
        <v>3</v>
      </c>
      <c r="K110" s="20">
        <v>360</v>
      </c>
      <c r="L110" s="20">
        <v>1080</v>
      </c>
      <c r="M110" s="20"/>
      <c r="N110" s="20"/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1"/>
        <v>61526</v>
      </c>
      <c r="V110" s="21">
        <f t="shared" si="9"/>
        <v>-94</v>
      </c>
      <c r="W110" s="21">
        <f t="shared" si="7"/>
        <v>61432</v>
      </c>
      <c r="X110" s="20">
        <v>61500</v>
      </c>
      <c r="Y110" s="21">
        <f t="shared" si="8"/>
        <v>-68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397</v>
      </c>
      <c r="D111" s="20">
        <v>443</v>
      </c>
      <c r="E111" s="20">
        <v>46</v>
      </c>
      <c r="F111" s="20">
        <v>146</v>
      </c>
      <c r="G111" s="20">
        <v>6716</v>
      </c>
      <c r="H111" s="20">
        <v>85</v>
      </c>
      <c r="I111" s="20">
        <v>88</v>
      </c>
      <c r="J111" s="20">
        <v>3</v>
      </c>
      <c r="K111" s="20">
        <v>360</v>
      </c>
      <c r="L111" s="20">
        <v>1080</v>
      </c>
      <c r="M111" s="20"/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1"/>
        <v>64446</v>
      </c>
      <c r="V111" s="21">
        <f t="shared" si="9"/>
        <v>-68</v>
      </c>
      <c r="W111" s="21">
        <f t="shared" si="7"/>
        <v>64378</v>
      </c>
      <c r="X111" s="20">
        <v>65000</v>
      </c>
      <c r="Y111" s="21">
        <f t="shared" si="8"/>
        <v>-622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443</v>
      </c>
      <c r="D112" s="20">
        <v>489</v>
      </c>
      <c r="E112" s="20">
        <v>46</v>
      </c>
      <c r="F112" s="20">
        <v>146</v>
      </c>
      <c r="G112" s="20">
        <v>6716</v>
      </c>
      <c r="H112" s="20">
        <v>88</v>
      </c>
      <c r="I112" s="20">
        <v>89</v>
      </c>
      <c r="J112" s="20">
        <v>1</v>
      </c>
      <c r="K112" s="20">
        <v>360</v>
      </c>
      <c r="L112" s="20">
        <v>360</v>
      </c>
      <c r="M112" s="20"/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63726</v>
      </c>
      <c r="V112" s="21">
        <f t="shared" si="9"/>
        <v>-622</v>
      </c>
      <c r="W112" s="21">
        <f t="shared" si="7"/>
        <v>63104</v>
      </c>
      <c r="X112" s="20">
        <v>63104</v>
      </c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489</v>
      </c>
      <c r="D113" s="20">
        <v>519</v>
      </c>
      <c r="E113" s="20">
        <v>30</v>
      </c>
      <c r="F113" s="20">
        <v>146</v>
      </c>
      <c r="G113" s="20">
        <v>4380</v>
      </c>
      <c r="H113" s="20">
        <v>89</v>
      </c>
      <c r="I113" s="20">
        <v>91</v>
      </c>
      <c r="J113" s="20">
        <v>2</v>
      </c>
      <c r="K113" s="20">
        <v>360</v>
      </c>
      <c r="L113" s="20">
        <v>720</v>
      </c>
      <c r="M113" s="20"/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61750</v>
      </c>
      <c r="V113" s="21">
        <f t="shared" si="9"/>
        <v>0</v>
      </c>
      <c r="W113" s="21">
        <f t="shared" si="7"/>
        <v>61750</v>
      </c>
      <c r="X113" s="20">
        <v>62000</v>
      </c>
      <c r="Y113" s="21">
        <f t="shared" si="8"/>
        <v>-250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519</v>
      </c>
      <c r="D114" s="20">
        <v>577</v>
      </c>
      <c r="E114" s="20">
        <v>58</v>
      </c>
      <c r="F114" s="20">
        <v>146</v>
      </c>
      <c r="G114" s="20">
        <v>8468</v>
      </c>
      <c r="H114" s="20">
        <v>91</v>
      </c>
      <c r="I114" s="20">
        <v>95</v>
      </c>
      <c r="J114" s="20">
        <v>4</v>
      </c>
      <c r="K114" s="20">
        <v>360</v>
      </c>
      <c r="L114" s="20">
        <v>1440</v>
      </c>
      <c r="M114" s="20"/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66558</v>
      </c>
      <c r="V114" s="21">
        <f t="shared" si="9"/>
        <v>-250</v>
      </c>
      <c r="W114" s="21">
        <f t="shared" si="7"/>
        <v>66308</v>
      </c>
      <c r="X114" s="20">
        <v>0</v>
      </c>
      <c r="Y114" s="21">
        <f t="shared" si="8"/>
        <v>66308</v>
      </c>
      <c r="AA114">
        <f t="shared" si="10"/>
        <v>1</v>
      </c>
    </row>
    <row r="115" spans="1:27" ht="15.75" hidden="1" thickBot="1" x14ac:dyDescent="0.3">
      <c r="A115" s="18">
        <v>2012</v>
      </c>
      <c r="B115" s="19" t="s">
        <v>35</v>
      </c>
      <c r="C115" s="20">
        <v>577</v>
      </c>
      <c r="D115" s="20">
        <v>638</v>
      </c>
      <c r="E115" s="20">
        <v>61</v>
      </c>
      <c r="F115" s="20">
        <v>146</v>
      </c>
      <c r="G115" s="20">
        <v>8906</v>
      </c>
      <c r="H115" s="20">
        <v>95</v>
      </c>
      <c r="I115" s="20">
        <v>100</v>
      </c>
      <c r="J115" s="20">
        <v>5</v>
      </c>
      <c r="K115" s="20">
        <v>360</v>
      </c>
      <c r="L115" s="20">
        <v>1800</v>
      </c>
      <c r="M115" s="20"/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69565</v>
      </c>
      <c r="V115" s="21">
        <f t="shared" si="9"/>
        <v>66308</v>
      </c>
      <c r="W115" s="21">
        <f t="shared" si="7"/>
        <v>135873</v>
      </c>
      <c r="X115" s="20">
        <v>136000</v>
      </c>
      <c r="Y115" s="21">
        <f t="shared" si="8"/>
        <v>-127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638</v>
      </c>
      <c r="D116" s="20">
        <v>674</v>
      </c>
      <c r="E116" s="20">
        <v>36</v>
      </c>
      <c r="F116" s="20">
        <v>146</v>
      </c>
      <c r="G116" s="20">
        <v>5256</v>
      </c>
      <c r="H116" s="20">
        <v>100</v>
      </c>
      <c r="I116" s="20">
        <v>103</v>
      </c>
      <c r="J116" s="20">
        <v>3</v>
      </c>
      <c r="K116" s="20">
        <v>360</v>
      </c>
      <c r="L116" s="20">
        <v>1080</v>
      </c>
      <c r="M116" s="20"/>
      <c r="N116" s="20"/>
      <c r="O116" s="21"/>
      <c r="P116" s="21"/>
      <c r="Q116" s="20">
        <v>0</v>
      </c>
      <c r="R116" s="20">
        <v>25466</v>
      </c>
      <c r="S116" s="20">
        <v>58859</v>
      </c>
      <c r="T116" s="20"/>
      <c r="U116" s="20">
        <f t="shared" si="11"/>
        <v>90661</v>
      </c>
      <c r="V116" s="21">
        <f t="shared" si="9"/>
        <v>-127</v>
      </c>
      <c r="W116" s="21">
        <f t="shared" si="7"/>
        <v>90534</v>
      </c>
      <c r="X116" s="20">
        <v>95000</v>
      </c>
      <c r="Y116" s="21">
        <f t="shared" si="8"/>
        <v>-4466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674</v>
      </c>
      <c r="D117" s="20">
        <v>714</v>
      </c>
      <c r="E117" s="20">
        <v>40</v>
      </c>
      <c r="F117" s="20">
        <v>146</v>
      </c>
      <c r="G117" s="20">
        <v>5840</v>
      </c>
      <c r="H117" s="20">
        <v>103</v>
      </c>
      <c r="I117" s="20">
        <v>104</v>
      </c>
      <c r="J117" s="20">
        <v>1</v>
      </c>
      <c r="K117" s="20">
        <v>360</v>
      </c>
      <c r="L117" s="20">
        <v>360</v>
      </c>
      <c r="M117" s="20"/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65059</v>
      </c>
      <c r="V117" s="21">
        <f t="shared" si="9"/>
        <v>-4466</v>
      </c>
      <c r="W117" s="21">
        <f t="shared" si="7"/>
        <v>60593</v>
      </c>
      <c r="X117" s="20">
        <v>61000</v>
      </c>
      <c r="Y117" s="21">
        <f t="shared" si="8"/>
        <v>-407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714</v>
      </c>
      <c r="D118" s="20">
        <v>736</v>
      </c>
      <c r="E118" s="20">
        <v>22</v>
      </c>
      <c r="F118" s="20">
        <v>146</v>
      </c>
      <c r="G118" s="20">
        <v>3212</v>
      </c>
      <c r="H118" s="20">
        <v>104</v>
      </c>
      <c r="I118" s="20">
        <v>104</v>
      </c>
      <c r="J118" s="20">
        <v>0</v>
      </c>
      <c r="K118" s="20">
        <v>0</v>
      </c>
      <c r="L118" s="20">
        <v>0</v>
      </c>
      <c r="M118" s="20"/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62071</v>
      </c>
      <c r="V118" s="21">
        <v>0</v>
      </c>
      <c r="W118" s="21">
        <f t="shared" si="7"/>
        <v>62071</v>
      </c>
      <c r="X118" s="20">
        <v>63000</v>
      </c>
      <c r="Y118" s="21">
        <f t="shared" si="8"/>
        <v>-929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736</v>
      </c>
      <c r="D119" s="20">
        <v>764</v>
      </c>
      <c r="E119" s="20">
        <v>28</v>
      </c>
      <c r="F119" s="20">
        <v>146</v>
      </c>
      <c r="G119" s="20">
        <v>4088</v>
      </c>
      <c r="H119" s="20">
        <v>104</v>
      </c>
      <c r="I119" s="20">
        <v>105</v>
      </c>
      <c r="J119" s="20">
        <v>1</v>
      </c>
      <c r="K119" s="20">
        <v>360</v>
      </c>
      <c r="L119" s="20">
        <v>360</v>
      </c>
      <c r="M119" s="20"/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63307</v>
      </c>
      <c r="V119" s="21">
        <f t="shared" si="9"/>
        <v>-929</v>
      </c>
      <c r="W119" s="21">
        <f t="shared" si="7"/>
        <v>62378</v>
      </c>
      <c r="X119" s="20">
        <v>62500</v>
      </c>
      <c r="Y119" s="21">
        <f t="shared" si="8"/>
        <v>-122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764</v>
      </c>
      <c r="D120" s="20">
        <v>778</v>
      </c>
      <c r="E120" s="20">
        <v>14</v>
      </c>
      <c r="F120" s="20">
        <v>146</v>
      </c>
      <c r="G120" s="20">
        <v>2044</v>
      </c>
      <c r="H120" s="20">
        <v>105</v>
      </c>
      <c r="I120" s="20">
        <v>105</v>
      </c>
      <c r="J120" s="20">
        <v>0</v>
      </c>
      <c r="K120" s="20">
        <v>0</v>
      </c>
      <c r="L120" s="20">
        <v>0</v>
      </c>
      <c r="M120" s="20"/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60903</v>
      </c>
      <c r="V120" s="21">
        <f t="shared" si="9"/>
        <v>-122</v>
      </c>
      <c r="W120" s="21">
        <f t="shared" si="7"/>
        <v>60781</v>
      </c>
      <c r="X120" s="20">
        <v>61000</v>
      </c>
      <c r="Y120" s="21">
        <f t="shared" si="8"/>
        <v>-219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778</v>
      </c>
      <c r="D121" s="20">
        <v>790</v>
      </c>
      <c r="E121" s="20">
        <v>12</v>
      </c>
      <c r="F121" s="20">
        <v>146</v>
      </c>
      <c r="G121" s="20">
        <v>1752</v>
      </c>
      <c r="H121" s="20">
        <v>105</v>
      </c>
      <c r="I121" s="20">
        <v>105</v>
      </c>
      <c r="J121" s="20">
        <v>0</v>
      </c>
      <c r="K121" s="20">
        <v>0</v>
      </c>
      <c r="L121" s="20">
        <v>0</v>
      </c>
      <c r="M121" s="20"/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60611</v>
      </c>
      <c r="V121" s="21">
        <f t="shared" si="9"/>
        <v>-219</v>
      </c>
      <c r="W121" s="21">
        <f t="shared" si="7"/>
        <v>60392</v>
      </c>
      <c r="X121" s="20">
        <v>60392</v>
      </c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790</v>
      </c>
      <c r="D122" s="20">
        <v>805</v>
      </c>
      <c r="E122" s="20">
        <v>15</v>
      </c>
      <c r="F122" s="20">
        <v>146</v>
      </c>
      <c r="G122" s="20">
        <v>2190</v>
      </c>
      <c r="H122" s="20">
        <v>105</v>
      </c>
      <c r="I122" s="20">
        <v>105</v>
      </c>
      <c r="J122" s="20">
        <v>0</v>
      </c>
      <c r="K122" s="20">
        <v>0</v>
      </c>
      <c r="L122" s="20">
        <v>0</v>
      </c>
      <c r="M122" s="20"/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61049</v>
      </c>
      <c r="V122" s="21">
        <f t="shared" si="9"/>
        <v>0</v>
      </c>
      <c r="W122" s="21">
        <f t="shared" si="7"/>
        <v>61049</v>
      </c>
      <c r="X122" s="20">
        <v>61049</v>
      </c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805</v>
      </c>
      <c r="D123" s="20">
        <v>905</v>
      </c>
      <c r="E123" s="20">
        <v>100</v>
      </c>
      <c r="F123" s="20">
        <v>146</v>
      </c>
      <c r="G123" s="20">
        <v>14600</v>
      </c>
      <c r="H123" s="20">
        <v>105</v>
      </c>
      <c r="I123" s="20">
        <v>109</v>
      </c>
      <c r="J123" s="20">
        <v>4</v>
      </c>
      <c r="K123" s="20">
        <v>360</v>
      </c>
      <c r="L123" s="20">
        <v>1440</v>
      </c>
      <c r="M123" s="20"/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74899</v>
      </c>
      <c r="V123" s="21">
        <f t="shared" si="9"/>
        <v>0</v>
      </c>
      <c r="W123" s="21">
        <f t="shared" si="7"/>
        <v>74899</v>
      </c>
      <c r="X123" s="20">
        <v>74000</v>
      </c>
      <c r="Y123" s="21">
        <f t="shared" si="8"/>
        <v>899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905</v>
      </c>
      <c r="D124" s="20">
        <v>933</v>
      </c>
      <c r="E124" s="20">
        <v>28</v>
      </c>
      <c r="F124" s="20">
        <v>146</v>
      </c>
      <c r="G124" s="20">
        <v>4088</v>
      </c>
      <c r="H124" s="20">
        <v>109</v>
      </c>
      <c r="I124" s="20">
        <v>110</v>
      </c>
      <c r="J124" s="20">
        <v>1</v>
      </c>
      <c r="K124" s="20">
        <v>360</v>
      </c>
      <c r="L124" s="20">
        <v>360</v>
      </c>
      <c r="M124" s="20"/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63307</v>
      </c>
      <c r="V124" s="21">
        <f t="shared" si="9"/>
        <v>899</v>
      </c>
      <c r="W124" s="21">
        <f t="shared" si="7"/>
        <v>64206</v>
      </c>
      <c r="X124" s="20">
        <v>64206</v>
      </c>
      <c r="Y124" s="21">
        <f t="shared" si="8"/>
        <v>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933</v>
      </c>
      <c r="D125" s="20">
        <v>1010</v>
      </c>
      <c r="E125" s="20">
        <v>77</v>
      </c>
      <c r="F125" s="20">
        <v>146</v>
      </c>
      <c r="G125" s="20">
        <v>11242</v>
      </c>
      <c r="H125" s="20">
        <v>110</v>
      </c>
      <c r="I125" s="20">
        <v>123</v>
      </c>
      <c r="J125" s="20">
        <v>13</v>
      </c>
      <c r="K125" s="20">
        <v>360</v>
      </c>
      <c r="L125" s="20">
        <v>4680</v>
      </c>
      <c r="M125" s="20"/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1"/>
        <v>74781</v>
      </c>
      <c r="V125" s="21">
        <f t="shared" si="9"/>
        <v>0</v>
      </c>
      <c r="W125" s="21">
        <f t="shared" si="7"/>
        <v>74781</v>
      </c>
      <c r="X125" s="20">
        <v>75000</v>
      </c>
      <c r="Y125" s="21">
        <f t="shared" si="8"/>
        <v>-219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1010</v>
      </c>
      <c r="D126" s="20">
        <v>1154</v>
      </c>
      <c r="E126" s="20">
        <v>144</v>
      </c>
      <c r="F126" s="20">
        <v>146</v>
      </c>
      <c r="G126" s="20">
        <v>21024</v>
      </c>
      <c r="H126" s="20">
        <v>123</v>
      </c>
      <c r="I126" s="20">
        <v>258</v>
      </c>
      <c r="J126" s="20">
        <v>135</v>
      </c>
      <c r="K126" s="20">
        <v>360</v>
      </c>
      <c r="L126" s="20">
        <v>48600</v>
      </c>
      <c r="M126" s="20"/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1"/>
        <v>128483</v>
      </c>
      <c r="V126" s="21">
        <f t="shared" si="9"/>
        <v>-219</v>
      </c>
      <c r="W126" s="21">
        <f t="shared" si="7"/>
        <v>128264</v>
      </c>
      <c r="X126" s="20">
        <v>129000</v>
      </c>
      <c r="Y126" s="21">
        <f t="shared" si="8"/>
        <v>-736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1154</v>
      </c>
      <c r="D127" s="20">
        <v>1568</v>
      </c>
      <c r="E127" s="20">
        <v>414</v>
      </c>
      <c r="F127" s="20">
        <v>146</v>
      </c>
      <c r="G127" s="20">
        <v>60444</v>
      </c>
      <c r="H127" s="20">
        <v>258</v>
      </c>
      <c r="I127" s="20">
        <v>509</v>
      </c>
      <c r="J127" s="20">
        <v>251</v>
      </c>
      <c r="K127" s="20">
        <v>0</v>
      </c>
      <c r="L127" s="20">
        <v>117720</v>
      </c>
      <c r="M127" s="20"/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1"/>
        <v>237898</v>
      </c>
      <c r="V127" s="21">
        <f t="shared" si="9"/>
        <v>-736</v>
      </c>
      <c r="W127" s="21">
        <f t="shared" si="7"/>
        <v>237162</v>
      </c>
      <c r="X127" s="20">
        <v>240000</v>
      </c>
      <c r="Y127" s="21">
        <f t="shared" si="8"/>
        <v>-2838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1568</v>
      </c>
      <c r="D128" s="20">
        <v>1862</v>
      </c>
      <c r="E128" s="20">
        <v>294</v>
      </c>
      <c r="F128" s="20">
        <v>146</v>
      </c>
      <c r="G128" s="20">
        <v>42924</v>
      </c>
      <c r="H128" s="20">
        <v>509</v>
      </c>
      <c r="I128" s="20">
        <v>655</v>
      </c>
      <c r="J128" s="20">
        <v>146</v>
      </c>
      <c r="K128" s="20">
        <v>360</v>
      </c>
      <c r="L128" s="20">
        <v>52560</v>
      </c>
      <c r="M128" s="20"/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ref="U128:U159" si="12">G128+L128+M128+R128+S128+N128+Q128+T128</f>
        <v>167506</v>
      </c>
      <c r="V128" s="21">
        <f t="shared" si="9"/>
        <v>-2838</v>
      </c>
      <c r="W128" s="21">
        <f t="shared" si="7"/>
        <v>164668</v>
      </c>
      <c r="X128" s="20">
        <v>168000</v>
      </c>
      <c r="Y128" s="21">
        <f t="shared" si="8"/>
        <v>-3332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1862</v>
      </c>
      <c r="D129" s="20">
        <v>2047</v>
      </c>
      <c r="E129" s="20">
        <v>185</v>
      </c>
      <c r="F129" s="20">
        <v>146</v>
      </c>
      <c r="G129" s="20">
        <v>27010</v>
      </c>
      <c r="H129" s="20">
        <v>655</v>
      </c>
      <c r="I129" s="20">
        <v>834</v>
      </c>
      <c r="J129" s="20">
        <v>179</v>
      </c>
      <c r="K129" s="20">
        <v>0</v>
      </c>
      <c r="L129" s="20">
        <v>69660</v>
      </c>
      <c r="M129" s="20"/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si="12"/>
        <v>156404</v>
      </c>
      <c r="V129" s="21">
        <f t="shared" si="9"/>
        <v>-3332</v>
      </c>
      <c r="W129" s="21">
        <f t="shared" si="7"/>
        <v>153072</v>
      </c>
      <c r="X129" s="20">
        <v>0</v>
      </c>
      <c r="Y129" s="21">
        <f t="shared" si="8"/>
        <v>153072</v>
      </c>
      <c r="AA129">
        <f t="shared" si="10"/>
        <v>1</v>
      </c>
    </row>
    <row r="130" spans="1:27" ht="15.75" hidden="1" thickBot="1" x14ac:dyDescent="0.3">
      <c r="A130" s="18"/>
      <c r="B130" s="19" t="s">
        <v>38</v>
      </c>
      <c r="C130" s="20">
        <v>2047</v>
      </c>
      <c r="D130" s="20">
        <v>2213</v>
      </c>
      <c r="E130" s="20">
        <v>166</v>
      </c>
      <c r="F130" s="20">
        <v>146</v>
      </c>
      <c r="G130" s="20">
        <v>24236</v>
      </c>
      <c r="H130" s="20">
        <v>834</v>
      </c>
      <c r="I130" s="20">
        <v>942</v>
      </c>
      <c r="J130" s="20">
        <v>108</v>
      </c>
      <c r="K130" s="20">
        <v>360</v>
      </c>
      <c r="L130" s="20">
        <v>38880</v>
      </c>
      <c r="M130" s="20"/>
      <c r="N130" s="20"/>
      <c r="O130" s="21"/>
      <c r="P130" s="21"/>
      <c r="Q130" s="20">
        <v>0</v>
      </c>
      <c r="R130" s="20">
        <v>0</v>
      </c>
      <c r="S130" s="20">
        <v>59734</v>
      </c>
      <c r="T130" s="20">
        <v>27592</v>
      </c>
      <c r="U130" s="20">
        <f t="shared" si="12"/>
        <v>150442</v>
      </c>
      <c r="V130" s="21">
        <f t="shared" si="9"/>
        <v>153072</v>
      </c>
      <c r="W130" s="21">
        <f t="shared" si="7"/>
        <v>303514</v>
      </c>
      <c r="X130" s="20">
        <v>0</v>
      </c>
      <c r="Y130" s="21">
        <f t="shared" si="8"/>
        <v>303514</v>
      </c>
      <c r="AA130">
        <f t="shared" si="10"/>
        <v>2</v>
      </c>
    </row>
    <row r="131" spans="1:27" ht="15.75" hidden="1" thickBot="1" x14ac:dyDescent="0.3">
      <c r="A131" s="18"/>
      <c r="B131" s="19" t="s">
        <v>39</v>
      </c>
      <c r="C131" s="20">
        <v>2213</v>
      </c>
      <c r="D131" s="20">
        <v>2322</v>
      </c>
      <c r="E131" s="20">
        <v>109</v>
      </c>
      <c r="F131" s="20">
        <v>146</v>
      </c>
      <c r="G131" s="20">
        <v>15914</v>
      </c>
      <c r="H131" s="20">
        <v>942</v>
      </c>
      <c r="I131" s="20">
        <v>985</v>
      </c>
      <c r="J131" s="20">
        <v>43</v>
      </c>
      <c r="K131" s="20">
        <v>360</v>
      </c>
      <c r="L131" s="20">
        <v>15480</v>
      </c>
      <c r="M131" s="20"/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2"/>
        <v>91128</v>
      </c>
      <c r="V131" s="21">
        <f t="shared" si="9"/>
        <v>303514</v>
      </c>
      <c r="W131" s="21">
        <f t="shared" si="7"/>
        <v>394642</v>
      </c>
      <c r="X131" s="20">
        <v>0</v>
      </c>
      <c r="Y131" s="21">
        <f t="shared" si="8"/>
        <v>394642</v>
      </c>
      <c r="AA131">
        <f t="shared" si="10"/>
        <v>3</v>
      </c>
    </row>
    <row r="132" spans="1:27" ht="15.75" hidden="1" thickBot="1" x14ac:dyDescent="0.3">
      <c r="A132" s="18"/>
      <c r="B132" s="19" t="s">
        <v>40</v>
      </c>
      <c r="C132" s="20">
        <v>2322</v>
      </c>
      <c r="D132" s="20">
        <v>2339</v>
      </c>
      <c r="E132" s="20">
        <v>17</v>
      </c>
      <c r="F132" s="20">
        <v>146</v>
      </c>
      <c r="G132" s="20">
        <v>2482</v>
      </c>
      <c r="H132" s="20">
        <v>985</v>
      </c>
      <c r="I132" s="20">
        <v>985</v>
      </c>
      <c r="J132" s="20">
        <v>0</v>
      </c>
      <c r="K132" s="20">
        <v>0</v>
      </c>
      <c r="L132" s="20">
        <v>0</v>
      </c>
      <c r="M132" s="20"/>
      <c r="N132" s="20"/>
      <c r="O132" s="21"/>
      <c r="P132" s="21"/>
      <c r="Q132" s="20">
        <v>0</v>
      </c>
      <c r="R132" s="20">
        <v>0</v>
      </c>
      <c r="S132" s="20">
        <v>59734</v>
      </c>
      <c r="T132" s="20">
        <v>45685</v>
      </c>
      <c r="U132" s="20">
        <f t="shared" si="12"/>
        <v>107901</v>
      </c>
      <c r="V132" s="21">
        <f t="shared" si="9"/>
        <v>394642</v>
      </c>
      <c r="W132" s="21">
        <f t="shared" si="7"/>
        <v>502543</v>
      </c>
      <c r="X132" s="20">
        <v>0</v>
      </c>
      <c r="Y132" s="21">
        <f t="shared" si="8"/>
        <v>502543</v>
      </c>
      <c r="AA132">
        <f t="shared" si="10"/>
        <v>4</v>
      </c>
    </row>
    <row r="133" spans="1:27" ht="15.75" hidden="1" thickBot="1" x14ac:dyDescent="0.3">
      <c r="A133" s="18"/>
      <c r="B133" s="19" t="s">
        <v>41</v>
      </c>
      <c r="C133" s="20">
        <v>2339</v>
      </c>
      <c r="D133" s="20">
        <v>2339</v>
      </c>
      <c r="E133" s="20">
        <v>0</v>
      </c>
      <c r="F133" s="20">
        <v>0</v>
      </c>
      <c r="G133" s="20">
        <v>0</v>
      </c>
      <c r="H133" s="20">
        <v>985</v>
      </c>
      <c r="I133" s="20">
        <v>985</v>
      </c>
      <c r="J133" s="20">
        <v>0</v>
      </c>
      <c r="K133" s="20">
        <v>0</v>
      </c>
      <c r="L133" s="20">
        <v>0</v>
      </c>
      <c r="M133" s="20"/>
      <c r="N133" s="20"/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12"/>
        <v>59734</v>
      </c>
      <c r="V133" s="21">
        <f t="shared" si="9"/>
        <v>502543</v>
      </c>
      <c r="W133" s="21">
        <f t="shared" si="7"/>
        <v>562277</v>
      </c>
      <c r="X133" s="20">
        <v>0</v>
      </c>
      <c r="Y133" s="21">
        <f t="shared" si="8"/>
        <v>562277</v>
      </c>
      <c r="AA133">
        <f t="shared" si="10"/>
        <v>5</v>
      </c>
    </row>
    <row r="134" spans="1:27" ht="15.75" hidden="1" thickBot="1" x14ac:dyDescent="0.3">
      <c r="A134" s="18"/>
      <c r="B134" s="19" t="s">
        <v>42</v>
      </c>
      <c r="C134" s="20">
        <v>2339</v>
      </c>
      <c r="D134" s="20">
        <v>2339</v>
      </c>
      <c r="E134" s="20">
        <v>0</v>
      </c>
      <c r="F134" s="20">
        <v>0</v>
      </c>
      <c r="G134" s="20">
        <v>0</v>
      </c>
      <c r="H134" s="20">
        <v>985</v>
      </c>
      <c r="I134" s="20">
        <v>985</v>
      </c>
      <c r="J134" s="20">
        <v>0</v>
      </c>
      <c r="K134" s="20">
        <v>0</v>
      </c>
      <c r="L134" s="20">
        <v>0</v>
      </c>
      <c r="M134" s="20"/>
      <c r="N134" s="20"/>
      <c r="O134" s="21"/>
      <c r="P134" s="21"/>
      <c r="Q134" s="20">
        <v>0</v>
      </c>
      <c r="R134" s="20">
        <v>0</v>
      </c>
      <c r="S134" s="20">
        <v>59734</v>
      </c>
      <c r="T134" s="20">
        <v>62201</v>
      </c>
      <c r="U134" s="20">
        <f t="shared" si="12"/>
        <v>121935</v>
      </c>
      <c r="V134" s="21">
        <f t="shared" si="9"/>
        <v>562277</v>
      </c>
      <c r="W134" s="21">
        <f t="shared" si="7"/>
        <v>684212</v>
      </c>
      <c r="X134" s="20">
        <v>0</v>
      </c>
      <c r="Y134" s="21">
        <f t="shared" si="8"/>
        <v>684212</v>
      </c>
      <c r="AA134">
        <f t="shared" si="10"/>
        <v>6</v>
      </c>
    </row>
    <row r="135" spans="1:27" ht="15.75" hidden="1" thickBot="1" x14ac:dyDescent="0.3">
      <c r="A135" s="18"/>
      <c r="B135" s="19" t="s">
        <v>43</v>
      </c>
      <c r="C135" s="20">
        <v>2339</v>
      </c>
      <c r="D135" s="20">
        <v>2339</v>
      </c>
      <c r="E135" s="20">
        <v>0</v>
      </c>
      <c r="F135" s="20">
        <v>0</v>
      </c>
      <c r="G135" s="20">
        <v>0</v>
      </c>
      <c r="H135" s="20">
        <v>985</v>
      </c>
      <c r="I135" s="20">
        <v>985</v>
      </c>
      <c r="J135" s="20">
        <v>0</v>
      </c>
      <c r="K135" s="20">
        <v>0</v>
      </c>
      <c r="L135" s="20">
        <v>0</v>
      </c>
      <c r="M135" s="20"/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2"/>
        <v>59734</v>
      </c>
      <c r="V135" s="21">
        <f t="shared" si="9"/>
        <v>684212</v>
      </c>
      <c r="W135" s="21">
        <f t="shared" si="7"/>
        <v>743946</v>
      </c>
      <c r="X135" s="20">
        <v>0</v>
      </c>
      <c r="Y135" s="21">
        <f t="shared" si="8"/>
        <v>743946</v>
      </c>
      <c r="AA135">
        <f t="shared" si="10"/>
        <v>7</v>
      </c>
    </row>
    <row r="136" spans="1:27" ht="15.75" hidden="1" thickBot="1" x14ac:dyDescent="0.3">
      <c r="A136" s="18"/>
      <c r="B136" s="19" t="s">
        <v>44</v>
      </c>
      <c r="C136" s="20">
        <v>2339</v>
      </c>
      <c r="D136" s="20">
        <v>2339</v>
      </c>
      <c r="E136" s="20">
        <v>0</v>
      </c>
      <c r="F136" s="20">
        <v>0</v>
      </c>
      <c r="G136" s="20">
        <v>0</v>
      </c>
      <c r="H136" s="20">
        <v>985</v>
      </c>
      <c r="I136" s="20">
        <v>985</v>
      </c>
      <c r="J136" s="20">
        <v>0</v>
      </c>
      <c r="K136" s="20">
        <v>0</v>
      </c>
      <c r="L136" s="20">
        <v>0</v>
      </c>
      <c r="M136" s="20"/>
      <c r="N136" s="20"/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12"/>
        <v>59734</v>
      </c>
      <c r="V136" s="21">
        <f t="shared" si="9"/>
        <v>743946</v>
      </c>
      <c r="W136" s="21">
        <f t="shared" ref="W136:W186" si="13">U136+V136</f>
        <v>803680</v>
      </c>
      <c r="X136" s="20">
        <v>803700</v>
      </c>
      <c r="Y136" s="21">
        <f t="shared" ref="Y136:Y186" si="14">W136-X136</f>
        <v>-20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2339</v>
      </c>
      <c r="D137" s="20">
        <v>2358</v>
      </c>
      <c r="E137" s="20">
        <v>19</v>
      </c>
      <c r="F137" s="20">
        <v>146</v>
      </c>
      <c r="G137" s="20">
        <v>2774</v>
      </c>
      <c r="H137" s="20">
        <v>985</v>
      </c>
      <c r="I137" s="20">
        <v>1149</v>
      </c>
      <c r="J137" s="20">
        <v>164</v>
      </c>
      <c r="K137" s="20">
        <v>0</v>
      </c>
      <c r="L137" s="20">
        <v>61560</v>
      </c>
      <c r="M137" s="20"/>
      <c r="N137" s="20"/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12"/>
        <v>124068</v>
      </c>
      <c r="V137" s="21">
        <f t="shared" ref="V137:V186" si="15">Y136</f>
        <v>-20</v>
      </c>
      <c r="W137" s="21">
        <f t="shared" si="13"/>
        <v>124048</v>
      </c>
      <c r="X137" s="20">
        <v>125000</v>
      </c>
      <c r="Y137" s="21">
        <f t="shared" si="14"/>
        <v>-952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2358</v>
      </c>
      <c r="D138" s="20">
        <v>2521</v>
      </c>
      <c r="E138" s="20">
        <v>163</v>
      </c>
      <c r="F138" s="20">
        <v>146</v>
      </c>
      <c r="G138" s="20">
        <v>23798</v>
      </c>
      <c r="H138" s="20">
        <v>1149</v>
      </c>
      <c r="I138" s="20">
        <v>1489</v>
      </c>
      <c r="J138" s="20">
        <v>340</v>
      </c>
      <c r="K138" s="20">
        <v>0</v>
      </c>
      <c r="L138" s="20">
        <v>196200</v>
      </c>
      <c r="M138" s="20"/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>
        <v>46619</v>
      </c>
      <c r="U138" s="20">
        <f t="shared" si="12"/>
        <v>346351</v>
      </c>
      <c r="V138" s="21">
        <f t="shared" si="15"/>
        <v>-952</v>
      </c>
      <c r="W138" s="21">
        <f t="shared" si="13"/>
        <v>345399</v>
      </c>
      <c r="X138" s="20">
        <v>0</v>
      </c>
      <c r="Y138" s="21">
        <f t="shared" si="14"/>
        <v>345399</v>
      </c>
      <c r="AA138">
        <f t="shared" si="16"/>
        <v>1</v>
      </c>
    </row>
    <row r="139" spans="1:27" ht="15.75" hidden="1" thickBot="1" x14ac:dyDescent="0.3">
      <c r="A139" s="18">
        <v>2014</v>
      </c>
      <c r="B139" s="19" t="s">
        <v>35</v>
      </c>
      <c r="C139" s="20">
        <v>2521</v>
      </c>
      <c r="D139" s="20">
        <v>2650</v>
      </c>
      <c r="E139" s="20">
        <v>129</v>
      </c>
      <c r="F139" s="20">
        <v>146</v>
      </c>
      <c r="G139" s="20">
        <v>18834</v>
      </c>
      <c r="H139" s="20">
        <v>1489</v>
      </c>
      <c r="I139" s="20">
        <v>1653</v>
      </c>
      <c r="J139" s="20">
        <v>164</v>
      </c>
      <c r="K139" s="20">
        <v>0</v>
      </c>
      <c r="L139" s="20">
        <v>74520</v>
      </c>
      <c r="M139" s="20"/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>
        <v>46872</v>
      </c>
      <c r="U139" s="20">
        <f t="shared" si="12"/>
        <v>206762</v>
      </c>
      <c r="V139" s="21">
        <f t="shared" si="15"/>
        <v>345399</v>
      </c>
      <c r="W139" s="21">
        <f t="shared" si="13"/>
        <v>552161</v>
      </c>
      <c r="X139" s="20">
        <v>0</v>
      </c>
      <c r="Y139" s="21">
        <f t="shared" si="14"/>
        <v>552161</v>
      </c>
      <c r="AA139">
        <f t="shared" si="16"/>
        <v>2</v>
      </c>
    </row>
    <row r="140" spans="1:27" ht="15.75" hidden="1" thickBot="1" x14ac:dyDescent="0.3">
      <c r="A140" s="18"/>
      <c r="B140" s="19" t="s">
        <v>36</v>
      </c>
      <c r="C140" s="20">
        <v>2650</v>
      </c>
      <c r="D140" s="20">
        <v>2801</v>
      </c>
      <c r="E140" s="20">
        <v>151</v>
      </c>
      <c r="F140" s="20">
        <v>146</v>
      </c>
      <c r="G140" s="20">
        <v>22046</v>
      </c>
      <c r="H140" s="20">
        <v>1653</v>
      </c>
      <c r="I140" s="20">
        <v>1771</v>
      </c>
      <c r="J140" s="20">
        <v>118</v>
      </c>
      <c r="K140" s="20">
        <v>360</v>
      </c>
      <c r="L140" s="20">
        <v>42480</v>
      </c>
      <c r="M140" s="20"/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>
        <v>47017</v>
      </c>
      <c r="U140" s="20">
        <f t="shared" si="12"/>
        <v>178079</v>
      </c>
      <c r="V140" s="21">
        <f t="shared" si="15"/>
        <v>552161</v>
      </c>
      <c r="W140" s="21">
        <f t="shared" si="13"/>
        <v>730240</v>
      </c>
      <c r="X140" s="20">
        <v>0</v>
      </c>
      <c r="Y140" s="21">
        <f t="shared" si="14"/>
        <v>730240</v>
      </c>
      <c r="AA140">
        <f t="shared" si="16"/>
        <v>3</v>
      </c>
    </row>
    <row r="141" spans="1:27" ht="15.75" hidden="1" thickBot="1" x14ac:dyDescent="0.3">
      <c r="A141" s="18"/>
      <c r="B141" s="19" t="s">
        <v>37</v>
      </c>
      <c r="C141" s="20">
        <v>2801</v>
      </c>
      <c r="D141" s="20">
        <v>2836</v>
      </c>
      <c r="E141" s="20">
        <v>35</v>
      </c>
      <c r="F141" s="20">
        <v>146</v>
      </c>
      <c r="G141" s="20">
        <v>5110</v>
      </c>
      <c r="H141" s="20">
        <v>1771</v>
      </c>
      <c r="I141" s="20">
        <v>1809</v>
      </c>
      <c r="J141" s="20">
        <v>38</v>
      </c>
      <c r="K141" s="20">
        <v>360</v>
      </c>
      <c r="L141" s="20">
        <v>13680</v>
      </c>
      <c r="M141" s="20"/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>
        <v>47214</v>
      </c>
      <c r="U141" s="20">
        <f t="shared" si="12"/>
        <v>132540</v>
      </c>
      <c r="V141" s="21">
        <f t="shared" si="15"/>
        <v>730240</v>
      </c>
      <c r="W141" s="21">
        <f t="shared" si="13"/>
        <v>862780</v>
      </c>
      <c r="X141" s="20">
        <v>0</v>
      </c>
      <c r="Y141" s="21">
        <f t="shared" si="14"/>
        <v>862780</v>
      </c>
      <c r="AA141">
        <f t="shared" si="16"/>
        <v>4</v>
      </c>
    </row>
    <row r="142" spans="1:27" ht="15.75" hidden="1" thickBot="1" x14ac:dyDescent="0.3">
      <c r="A142" s="18"/>
      <c r="B142" s="19" t="s">
        <v>38</v>
      </c>
      <c r="C142" s="20">
        <v>2836</v>
      </c>
      <c r="D142" s="20">
        <v>2836</v>
      </c>
      <c r="E142" s="20">
        <v>0</v>
      </c>
      <c r="F142" s="20">
        <v>0</v>
      </c>
      <c r="G142" s="20">
        <v>0</v>
      </c>
      <c r="H142" s="20">
        <v>1809</v>
      </c>
      <c r="I142" s="20">
        <v>1809</v>
      </c>
      <c r="J142" s="20">
        <v>0</v>
      </c>
      <c r="K142" s="20">
        <v>0</v>
      </c>
      <c r="L142" s="20">
        <v>0</v>
      </c>
      <c r="M142" s="20"/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>
        <v>47547</v>
      </c>
      <c r="U142" s="20">
        <f t="shared" si="12"/>
        <v>114083</v>
      </c>
      <c r="V142" s="21">
        <f t="shared" si="15"/>
        <v>862780</v>
      </c>
      <c r="W142" s="21">
        <f t="shared" si="13"/>
        <v>976863</v>
      </c>
      <c r="X142" s="20">
        <v>0</v>
      </c>
      <c r="Y142" s="21">
        <f t="shared" si="14"/>
        <v>976863</v>
      </c>
      <c r="AA142">
        <f t="shared" si="16"/>
        <v>5</v>
      </c>
    </row>
    <row r="143" spans="1:27" ht="15.75" hidden="1" thickBot="1" x14ac:dyDescent="0.3">
      <c r="A143" s="18"/>
      <c r="B143" s="19" t="s">
        <v>39</v>
      </c>
      <c r="C143" s="20">
        <v>2836</v>
      </c>
      <c r="D143" s="20"/>
      <c r="E143" s="20">
        <v>-2836</v>
      </c>
      <c r="F143" s="20">
        <v>0</v>
      </c>
      <c r="G143" s="20">
        <v>0</v>
      </c>
      <c r="H143" s="20">
        <v>1809</v>
      </c>
      <c r="I143" s="20"/>
      <c r="J143" s="20">
        <v>-1809</v>
      </c>
      <c r="K143" s="20">
        <v>0</v>
      </c>
      <c r="L143" s="20">
        <v>0</v>
      </c>
      <c r="M143" s="20"/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>
        <v>47863</v>
      </c>
      <c r="U143" s="20">
        <f t="shared" si="12"/>
        <v>114399</v>
      </c>
      <c r="V143" s="21">
        <f t="shared" si="15"/>
        <v>976863</v>
      </c>
      <c r="W143" s="21">
        <f t="shared" si="13"/>
        <v>1091262</v>
      </c>
      <c r="X143" s="20">
        <v>970000</v>
      </c>
      <c r="Y143" s="21">
        <f t="shared" si="14"/>
        <v>121262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0</v>
      </c>
      <c r="D144" s="20"/>
      <c r="E144" s="20">
        <v>0</v>
      </c>
      <c r="F144" s="20">
        <v>0</v>
      </c>
      <c r="G144" s="20">
        <v>0</v>
      </c>
      <c r="H144" s="20">
        <v>0</v>
      </c>
      <c r="I144" s="20"/>
      <c r="J144" s="20">
        <v>0</v>
      </c>
      <c r="K144" s="20">
        <v>0</v>
      </c>
      <c r="L144" s="20">
        <v>0</v>
      </c>
      <c r="M144" s="20"/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66536</v>
      </c>
      <c r="V144" s="21">
        <f t="shared" si="15"/>
        <v>121262</v>
      </c>
      <c r="W144" s="21">
        <f t="shared" si="13"/>
        <v>187798</v>
      </c>
      <c r="X144" s="20">
        <v>187798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2836</v>
      </c>
      <c r="D145" s="20">
        <v>2873</v>
      </c>
      <c r="E145" s="20">
        <v>37</v>
      </c>
      <c r="F145" s="20">
        <v>146</v>
      </c>
      <c r="G145" s="20">
        <v>5402</v>
      </c>
      <c r="H145" s="20">
        <v>1809</v>
      </c>
      <c r="I145" s="20">
        <v>1821</v>
      </c>
      <c r="J145" s="20">
        <v>12</v>
      </c>
      <c r="K145" s="20">
        <v>360</v>
      </c>
      <c r="L145" s="20">
        <v>4320</v>
      </c>
      <c r="M145" s="20"/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>
        <v>26406</v>
      </c>
      <c r="U145" s="20">
        <f t="shared" si="12"/>
        <v>102664</v>
      </c>
      <c r="V145" s="21">
        <f t="shared" si="15"/>
        <v>0</v>
      </c>
      <c r="W145" s="21">
        <f t="shared" si="13"/>
        <v>102664</v>
      </c>
      <c r="X145" s="20">
        <v>0</v>
      </c>
      <c r="Y145" s="21">
        <f t="shared" si="14"/>
        <v>102664</v>
      </c>
      <c r="AA145">
        <f t="shared" si="16"/>
        <v>1</v>
      </c>
    </row>
    <row r="146" spans="1:27" ht="15.75" hidden="1" thickBot="1" x14ac:dyDescent="0.3">
      <c r="A146" s="18"/>
      <c r="B146" s="19" t="s">
        <v>42</v>
      </c>
      <c r="C146" s="20">
        <v>2873</v>
      </c>
      <c r="D146" s="20">
        <v>2888</v>
      </c>
      <c r="E146" s="20">
        <v>15</v>
      </c>
      <c r="F146" s="20">
        <v>146</v>
      </c>
      <c r="G146" s="20">
        <v>2190</v>
      </c>
      <c r="H146" s="20">
        <v>1821</v>
      </c>
      <c r="I146" s="20">
        <v>1845</v>
      </c>
      <c r="J146" s="20">
        <v>24</v>
      </c>
      <c r="K146" s="20">
        <v>360</v>
      </c>
      <c r="L146" s="20">
        <v>8640</v>
      </c>
      <c r="M146" s="20"/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2"/>
        <v>77366</v>
      </c>
      <c r="V146" s="21">
        <f t="shared" si="15"/>
        <v>102664</v>
      </c>
      <c r="W146" s="21">
        <f t="shared" si="13"/>
        <v>180030</v>
      </c>
      <c r="X146" s="20">
        <v>0</v>
      </c>
      <c r="Y146" s="21">
        <f t="shared" si="14"/>
        <v>180030</v>
      </c>
      <c r="AA146">
        <f t="shared" si="16"/>
        <v>2</v>
      </c>
    </row>
    <row r="147" spans="1:27" ht="15.75" hidden="1" thickBot="1" x14ac:dyDescent="0.3">
      <c r="A147" s="18"/>
      <c r="B147" s="19" t="s">
        <v>43</v>
      </c>
      <c r="C147" s="20">
        <v>2888</v>
      </c>
      <c r="D147" s="20">
        <v>2922</v>
      </c>
      <c r="E147" s="20">
        <v>34</v>
      </c>
      <c r="F147" s="20">
        <v>146</v>
      </c>
      <c r="G147" s="20">
        <v>4964</v>
      </c>
      <c r="H147" s="20">
        <v>1845</v>
      </c>
      <c r="I147" s="20">
        <v>1851</v>
      </c>
      <c r="J147" s="20">
        <v>6</v>
      </c>
      <c r="K147" s="20">
        <v>360</v>
      </c>
      <c r="L147" s="20">
        <v>2160</v>
      </c>
      <c r="M147" s="20"/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>
        <v>25570</v>
      </c>
      <c r="U147" s="20">
        <f t="shared" si="12"/>
        <v>99230</v>
      </c>
      <c r="V147" s="21">
        <f t="shared" si="15"/>
        <v>180030</v>
      </c>
      <c r="W147" s="21">
        <f t="shared" si="13"/>
        <v>279260</v>
      </c>
      <c r="X147" s="20">
        <v>253690</v>
      </c>
      <c r="Y147" s="21">
        <f t="shared" si="14"/>
        <v>25570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2922</v>
      </c>
      <c r="D148" s="20">
        <v>2922</v>
      </c>
      <c r="E148" s="20">
        <v>0</v>
      </c>
      <c r="F148" s="20">
        <v>0</v>
      </c>
      <c r="G148" s="20">
        <v>0</v>
      </c>
      <c r="H148" s="20">
        <v>1851</v>
      </c>
      <c r="I148" s="20">
        <v>1851</v>
      </c>
      <c r="J148" s="20">
        <v>0</v>
      </c>
      <c r="K148" s="20">
        <v>0</v>
      </c>
      <c r="L148" s="20">
        <v>0</v>
      </c>
      <c r="M148" s="20"/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2"/>
        <v>66536</v>
      </c>
      <c r="V148" s="21">
        <f t="shared" si="15"/>
        <v>25570</v>
      </c>
      <c r="W148" s="21">
        <f t="shared" si="13"/>
        <v>92106</v>
      </c>
      <c r="X148" s="20">
        <v>92106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2922</v>
      </c>
      <c r="D149" s="20">
        <v>2922</v>
      </c>
      <c r="E149" s="20">
        <v>0</v>
      </c>
      <c r="F149" s="20">
        <v>0</v>
      </c>
      <c r="G149" s="20">
        <v>0</v>
      </c>
      <c r="H149" s="20">
        <v>1851</v>
      </c>
      <c r="I149" s="20">
        <v>1851</v>
      </c>
      <c r="J149" s="20">
        <v>0</v>
      </c>
      <c r="K149" s="20">
        <v>0</v>
      </c>
      <c r="L149" s="20">
        <v>0</v>
      </c>
      <c r="M149" s="20"/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2"/>
        <v>66536</v>
      </c>
      <c r="V149" s="21">
        <f t="shared" si="15"/>
        <v>0</v>
      </c>
      <c r="W149" s="21">
        <f t="shared" si="13"/>
        <v>66536</v>
      </c>
      <c r="X149" s="20">
        <v>0</v>
      </c>
      <c r="Y149" s="21">
        <f t="shared" si="14"/>
        <v>66536</v>
      </c>
      <c r="AA149">
        <f t="shared" si="16"/>
        <v>1</v>
      </c>
    </row>
    <row r="150" spans="1:27" ht="15.75" hidden="1" thickBot="1" x14ac:dyDescent="0.3">
      <c r="A150" s="18"/>
      <c r="B150" s="19" t="s">
        <v>46</v>
      </c>
      <c r="C150" s="20">
        <v>2922</v>
      </c>
      <c r="D150" s="20">
        <v>2956</v>
      </c>
      <c r="E150" s="20">
        <v>34</v>
      </c>
      <c r="F150" s="20">
        <v>146</v>
      </c>
      <c r="G150" s="20">
        <v>4964</v>
      </c>
      <c r="H150" s="20">
        <v>1851</v>
      </c>
      <c r="I150" s="20">
        <v>1919</v>
      </c>
      <c r="J150" s="20">
        <v>68</v>
      </c>
      <c r="K150" s="20">
        <v>360</v>
      </c>
      <c r="L150" s="20">
        <v>24480</v>
      </c>
      <c r="M150" s="20"/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2"/>
        <v>97980</v>
      </c>
      <c r="V150" s="21">
        <f t="shared" si="15"/>
        <v>66536</v>
      </c>
      <c r="W150" s="21">
        <f t="shared" si="13"/>
        <v>164516</v>
      </c>
      <c r="X150" s="20">
        <v>0</v>
      </c>
      <c r="Y150" s="21">
        <f t="shared" si="14"/>
        <v>164516</v>
      </c>
      <c r="AA150">
        <f t="shared" si="16"/>
        <v>2</v>
      </c>
    </row>
    <row r="151" spans="1:27" ht="15.75" hidden="1" thickBot="1" x14ac:dyDescent="0.3">
      <c r="A151" s="18">
        <v>2015</v>
      </c>
      <c r="B151" s="19" t="s">
        <v>35</v>
      </c>
      <c r="C151" s="20">
        <v>2956</v>
      </c>
      <c r="D151" s="20">
        <v>2978</v>
      </c>
      <c r="E151" s="20">
        <v>22</v>
      </c>
      <c r="F151" s="20">
        <v>146</v>
      </c>
      <c r="G151" s="20">
        <v>3212</v>
      </c>
      <c r="H151" s="20">
        <v>1919</v>
      </c>
      <c r="I151" s="20">
        <v>1944</v>
      </c>
      <c r="J151" s="20">
        <v>25</v>
      </c>
      <c r="K151" s="20">
        <v>360</v>
      </c>
      <c r="L151" s="20">
        <v>9000</v>
      </c>
      <c r="M151" s="20"/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12"/>
        <v>83607</v>
      </c>
      <c r="V151" s="21">
        <f t="shared" si="15"/>
        <v>164516</v>
      </c>
      <c r="W151" s="21">
        <f t="shared" si="13"/>
        <v>248123</v>
      </c>
      <c r="X151" s="20">
        <v>248123</v>
      </c>
      <c r="Y151" s="21">
        <f t="shared" si="14"/>
        <v>0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2978</v>
      </c>
      <c r="D152" s="20">
        <v>3000</v>
      </c>
      <c r="E152" s="20">
        <v>22</v>
      </c>
      <c r="F152" s="20">
        <v>146</v>
      </c>
      <c r="G152" s="20">
        <v>3212</v>
      </c>
      <c r="H152" s="20">
        <v>1944</v>
      </c>
      <c r="I152" s="20">
        <v>2045</v>
      </c>
      <c r="J152" s="20">
        <v>101</v>
      </c>
      <c r="K152" s="20">
        <v>360</v>
      </c>
      <c r="L152" s="20">
        <v>36360</v>
      </c>
      <c r="M152" s="20"/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2"/>
        <v>110967</v>
      </c>
      <c r="V152" s="21">
        <f t="shared" si="15"/>
        <v>0</v>
      </c>
      <c r="W152" s="21">
        <f t="shared" si="13"/>
        <v>110967</v>
      </c>
      <c r="X152" s="20">
        <v>110967</v>
      </c>
      <c r="Y152" s="21">
        <f t="shared" si="14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3000</v>
      </c>
      <c r="D153" s="20">
        <v>3022</v>
      </c>
      <c r="E153" s="20">
        <v>22</v>
      </c>
      <c r="F153" s="20">
        <v>146</v>
      </c>
      <c r="G153" s="20">
        <v>3212</v>
      </c>
      <c r="H153" s="20">
        <v>2045</v>
      </c>
      <c r="I153" s="20">
        <v>2091</v>
      </c>
      <c r="J153" s="20">
        <v>46</v>
      </c>
      <c r="K153" s="20">
        <v>360</v>
      </c>
      <c r="L153" s="20">
        <v>16560</v>
      </c>
      <c r="M153" s="20"/>
      <c r="N153" s="20">
        <v>11959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2"/>
        <v>96126</v>
      </c>
      <c r="V153" s="21">
        <f t="shared" si="15"/>
        <v>0</v>
      </c>
      <c r="W153" s="21">
        <f t="shared" si="13"/>
        <v>96126</v>
      </c>
      <c r="X153" s="20"/>
      <c r="Y153" s="21">
        <f t="shared" si="14"/>
        <v>96126</v>
      </c>
      <c r="AA153">
        <f t="shared" si="16"/>
        <v>1</v>
      </c>
    </row>
    <row r="154" spans="1:27" ht="15.75" hidden="1" thickBot="1" x14ac:dyDescent="0.3">
      <c r="A154" s="18"/>
      <c r="B154" s="19" t="s">
        <v>38</v>
      </c>
      <c r="C154" s="20">
        <v>3022</v>
      </c>
      <c r="D154" s="20">
        <v>3056</v>
      </c>
      <c r="E154" s="20">
        <v>34</v>
      </c>
      <c r="F154" s="20">
        <v>146</v>
      </c>
      <c r="G154" s="20">
        <v>4964</v>
      </c>
      <c r="H154" s="20">
        <v>2091</v>
      </c>
      <c r="I154" s="20">
        <v>2107</v>
      </c>
      <c r="J154" s="20">
        <v>16</v>
      </c>
      <c r="K154" s="20">
        <v>360</v>
      </c>
      <c r="L154" s="20">
        <v>5760</v>
      </c>
      <c r="M154" s="20"/>
      <c r="N154" s="20">
        <v>11959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2"/>
        <v>87078</v>
      </c>
      <c r="V154" s="21">
        <f t="shared" si="15"/>
        <v>96126</v>
      </c>
      <c r="W154" s="21">
        <f t="shared" si="13"/>
        <v>183204</v>
      </c>
      <c r="X154" s="20">
        <v>183204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3056</v>
      </c>
      <c r="D155" s="20">
        <v>3153</v>
      </c>
      <c r="E155" s="20">
        <v>97</v>
      </c>
      <c r="F155" s="20">
        <v>146</v>
      </c>
      <c r="G155" s="20">
        <v>14162</v>
      </c>
      <c r="H155" s="20">
        <v>2107</v>
      </c>
      <c r="I155" s="20">
        <v>2189</v>
      </c>
      <c r="J155" s="20">
        <v>82</v>
      </c>
      <c r="K155" s="20">
        <v>360</v>
      </c>
      <c r="L155" s="20">
        <v>29520</v>
      </c>
      <c r="M155" s="20"/>
      <c r="N155" s="20">
        <v>11959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2"/>
        <v>120036</v>
      </c>
      <c r="V155" s="21">
        <f t="shared" si="15"/>
        <v>0</v>
      </c>
      <c r="W155" s="21">
        <f t="shared" si="13"/>
        <v>120036</v>
      </c>
      <c r="X155" s="20">
        <v>120037</v>
      </c>
      <c r="Y155" s="21">
        <f t="shared" si="14"/>
        <v>-1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3153</v>
      </c>
      <c r="D156" s="20">
        <v>3326</v>
      </c>
      <c r="E156" s="20">
        <v>173</v>
      </c>
      <c r="F156" s="20">
        <v>146</v>
      </c>
      <c r="G156" s="20">
        <v>25258</v>
      </c>
      <c r="H156" s="20">
        <v>2189</v>
      </c>
      <c r="I156" s="20">
        <v>2218</v>
      </c>
      <c r="J156" s="20">
        <v>29</v>
      </c>
      <c r="K156" s="20">
        <v>360</v>
      </c>
      <c r="L156" s="20">
        <v>10440</v>
      </c>
      <c r="M156" s="20"/>
      <c r="N156" s="20">
        <v>11959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2"/>
        <v>112052</v>
      </c>
      <c r="V156" s="21">
        <f t="shared" si="15"/>
        <v>-1</v>
      </c>
      <c r="W156" s="21">
        <f t="shared" si="13"/>
        <v>112051</v>
      </c>
      <c r="X156" s="20">
        <v>112051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3326</v>
      </c>
      <c r="D157" s="20">
        <v>3392</v>
      </c>
      <c r="E157" s="20">
        <v>66</v>
      </c>
      <c r="F157" s="20">
        <v>146</v>
      </c>
      <c r="G157" s="20">
        <v>9636</v>
      </c>
      <c r="H157" s="20">
        <v>2218</v>
      </c>
      <c r="I157" s="20">
        <v>2280</v>
      </c>
      <c r="J157" s="20">
        <v>62</v>
      </c>
      <c r="K157" s="20">
        <v>360</v>
      </c>
      <c r="L157" s="20">
        <v>22320</v>
      </c>
      <c r="M157" s="20"/>
      <c r="N157" s="20">
        <v>11959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108310</v>
      </c>
      <c r="V157" s="21">
        <f t="shared" si="15"/>
        <v>0</v>
      </c>
      <c r="W157" s="21">
        <f t="shared" si="13"/>
        <v>108310</v>
      </c>
      <c r="X157" s="20">
        <v>108310</v>
      </c>
      <c r="Y157" s="21">
        <f t="shared" si="14"/>
        <v>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3392</v>
      </c>
      <c r="D158" s="20">
        <v>3504</v>
      </c>
      <c r="E158" s="20">
        <v>112</v>
      </c>
      <c r="F158" s="20">
        <v>146</v>
      </c>
      <c r="G158" s="20">
        <v>16352</v>
      </c>
      <c r="H158" s="20">
        <v>2280</v>
      </c>
      <c r="I158" s="20">
        <v>2328</v>
      </c>
      <c r="J158" s="20">
        <v>48</v>
      </c>
      <c r="K158" s="20">
        <v>360</v>
      </c>
      <c r="L158" s="20">
        <v>17280</v>
      </c>
      <c r="M158" s="20"/>
      <c r="N158" s="20">
        <v>11959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109986</v>
      </c>
      <c r="V158" s="21">
        <f t="shared" si="15"/>
        <v>0</v>
      </c>
      <c r="W158" s="21">
        <f t="shared" si="13"/>
        <v>109986</v>
      </c>
      <c r="X158" s="20">
        <v>109986</v>
      </c>
      <c r="Y158" s="21">
        <f t="shared" si="14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3504</v>
      </c>
      <c r="D159" s="20">
        <v>3675</v>
      </c>
      <c r="E159" s="20">
        <v>171</v>
      </c>
      <c r="F159" s="20">
        <v>146</v>
      </c>
      <c r="G159" s="20">
        <v>24966</v>
      </c>
      <c r="H159" s="20">
        <v>2328</v>
      </c>
      <c r="I159" s="20">
        <v>2448</v>
      </c>
      <c r="J159" s="20">
        <v>120</v>
      </c>
      <c r="K159" s="20">
        <v>360</v>
      </c>
      <c r="L159" s="20">
        <v>43200</v>
      </c>
      <c r="M159" s="20"/>
      <c r="N159" s="20">
        <v>11959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144520</v>
      </c>
      <c r="V159" s="21">
        <f t="shared" si="15"/>
        <v>0</v>
      </c>
      <c r="W159" s="21">
        <f t="shared" si="13"/>
        <v>144520</v>
      </c>
      <c r="X159" s="20">
        <v>144520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3675</v>
      </c>
      <c r="D160" s="20">
        <v>3758</v>
      </c>
      <c r="E160" s="20">
        <v>83</v>
      </c>
      <c r="F160" s="20">
        <v>146</v>
      </c>
      <c r="G160" s="20">
        <v>12118</v>
      </c>
      <c r="H160" s="20">
        <v>2448</v>
      </c>
      <c r="I160" s="20">
        <v>2507</v>
      </c>
      <c r="J160" s="20">
        <v>59</v>
      </c>
      <c r="K160" s="20">
        <v>360</v>
      </c>
      <c r="L160" s="20">
        <v>21240</v>
      </c>
      <c r="M160" s="20"/>
      <c r="N160" s="20">
        <v>11959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ref="U160:U191" si="17">G160+L160+M160+R160+S160+N160+Q160+T160</f>
        <v>109712</v>
      </c>
      <c r="V160" s="21">
        <f t="shared" si="15"/>
        <v>0</v>
      </c>
      <c r="W160" s="21">
        <f t="shared" si="13"/>
        <v>109712</v>
      </c>
      <c r="X160" s="20">
        <v>109712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3758</v>
      </c>
      <c r="D161" s="20">
        <v>3865</v>
      </c>
      <c r="E161" s="20">
        <v>107</v>
      </c>
      <c r="F161" s="20">
        <v>146</v>
      </c>
      <c r="G161" s="20">
        <v>15622</v>
      </c>
      <c r="H161" s="20">
        <v>2507</v>
      </c>
      <c r="I161" s="20">
        <v>2552</v>
      </c>
      <c r="J161" s="20">
        <v>45</v>
      </c>
      <c r="K161" s="20">
        <v>360</v>
      </c>
      <c r="L161" s="20">
        <v>16200</v>
      </c>
      <c r="M161" s="20"/>
      <c r="N161" s="20">
        <v>11959</v>
      </c>
      <c r="O161" s="21"/>
      <c r="P161" s="21"/>
      <c r="Q161" s="20">
        <v>0</v>
      </c>
      <c r="R161" s="20">
        <v>0</v>
      </c>
      <c r="S161" s="20">
        <v>64395</v>
      </c>
      <c r="T161" s="20">
        <v>127975</v>
      </c>
      <c r="U161" s="20">
        <f t="shared" si="17"/>
        <v>236151</v>
      </c>
      <c r="V161" s="21">
        <f t="shared" si="15"/>
        <v>0</v>
      </c>
      <c r="W161" s="21">
        <f t="shared" si="13"/>
        <v>236151</v>
      </c>
      <c r="X161" s="20">
        <v>108176</v>
      </c>
      <c r="Y161" s="21">
        <f t="shared" si="14"/>
        <v>127975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3865</v>
      </c>
      <c r="D162" s="20">
        <v>3953</v>
      </c>
      <c r="E162" s="20">
        <v>88</v>
      </c>
      <c r="F162" s="20">
        <v>146</v>
      </c>
      <c r="G162" s="20">
        <v>12848</v>
      </c>
      <c r="H162" s="20">
        <v>2552</v>
      </c>
      <c r="I162" s="20">
        <v>2838</v>
      </c>
      <c r="J162" s="20">
        <v>286</v>
      </c>
      <c r="K162" s="20"/>
      <c r="L162" s="20">
        <v>299160</v>
      </c>
      <c r="M162" s="20"/>
      <c r="N162" s="20">
        <v>11665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si="17"/>
        <v>388068</v>
      </c>
      <c r="V162" s="21">
        <f t="shared" si="15"/>
        <v>127975</v>
      </c>
      <c r="W162" s="21">
        <f t="shared" si="13"/>
        <v>516043</v>
      </c>
      <c r="X162" s="20">
        <v>388068</v>
      </c>
      <c r="Y162" s="21">
        <f t="shared" si="14"/>
        <v>127975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3953</v>
      </c>
      <c r="D163" s="20">
        <v>4035</v>
      </c>
      <c r="E163" s="20">
        <v>82</v>
      </c>
      <c r="F163" s="20">
        <v>146</v>
      </c>
      <c r="G163" s="20">
        <v>11972</v>
      </c>
      <c r="H163" s="20">
        <v>2838</v>
      </c>
      <c r="I163" s="20">
        <v>2985</v>
      </c>
      <c r="J163" s="20">
        <v>147</v>
      </c>
      <c r="K163" s="20"/>
      <c r="L163" s="20">
        <v>57780</v>
      </c>
      <c r="M163" s="20"/>
      <c r="N163" s="20">
        <v>11665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155812</v>
      </c>
      <c r="V163" s="21">
        <f t="shared" si="15"/>
        <v>127975</v>
      </c>
      <c r="W163" s="21">
        <f t="shared" si="13"/>
        <v>283787</v>
      </c>
      <c r="X163" s="20">
        <v>283787</v>
      </c>
      <c r="Y163" s="21">
        <f t="shared" si="14"/>
        <v>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4035</v>
      </c>
      <c r="D164" s="20">
        <v>4098</v>
      </c>
      <c r="E164" s="20">
        <v>63</v>
      </c>
      <c r="F164" s="20">
        <v>146</v>
      </c>
      <c r="G164" s="20">
        <v>9198</v>
      </c>
      <c r="H164" s="20">
        <v>2985</v>
      </c>
      <c r="I164" s="20">
        <v>3079</v>
      </c>
      <c r="J164" s="20">
        <v>94</v>
      </c>
      <c r="K164" s="20">
        <v>360</v>
      </c>
      <c r="L164" s="20">
        <v>33840</v>
      </c>
      <c r="M164" s="20"/>
      <c r="N164" s="20">
        <v>11665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129098</v>
      </c>
      <c r="V164" s="21">
        <f t="shared" si="15"/>
        <v>0</v>
      </c>
      <c r="W164" s="21">
        <f t="shared" si="13"/>
        <v>129098</v>
      </c>
      <c r="X164" s="20">
        <v>129098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4098</v>
      </c>
      <c r="D165" s="20">
        <v>4174</v>
      </c>
      <c r="E165" s="20">
        <v>76</v>
      </c>
      <c r="F165" s="20">
        <v>146</v>
      </c>
      <c r="G165" s="20">
        <v>11096</v>
      </c>
      <c r="H165" s="20">
        <v>3079</v>
      </c>
      <c r="I165" s="20">
        <v>3157</v>
      </c>
      <c r="J165" s="20">
        <v>78</v>
      </c>
      <c r="K165" s="20">
        <v>360</v>
      </c>
      <c r="L165" s="20">
        <v>28080</v>
      </c>
      <c r="M165" s="20"/>
      <c r="N165" s="20">
        <v>11665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7"/>
        <v>125236</v>
      </c>
      <c r="V165" s="21">
        <f t="shared" si="15"/>
        <v>0</v>
      </c>
      <c r="W165" s="21">
        <f t="shared" si="13"/>
        <v>125236</v>
      </c>
      <c r="X165" s="20">
        <v>125236</v>
      </c>
      <c r="Y165" s="21">
        <f t="shared" si="14"/>
        <v>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4174</v>
      </c>
      <c r="D166" s="20">
        <v>4213</v>
      </c>
      <c r="E166" s="20">
        <v>39</v>
      </c>
      <c r="F166" s="20">
        <v>146</v>
      </c>
      <c r="G166" s="20">
        <v>5694</v>
      </c>
      <c r="H166" s="20">
        <v>3157</v>
      </c>
      <c r="I166" s="20">
        <v>3185</v>
      </c>
      <c r="J166" s="20">
        <v>28</v>
      </c>
      <c r="K166" s="20">
        <v>360</v>
      </c>
      <c r="L166" s="20">
        <v>10080</v>
      </c>
      <c r="M166" s="20"/>
      <c r="N166" s="20">
        <v>11709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17"/>
        <v>101878</v>
      </c>
      <c r="V166" s="21">
        <f t="shared" si="15"/>
        <v>0</v>
      </c>
      <c r="W166" s="21">
        <f t="shared" si="13"/>
        <v>101878</v>
      </c>
      <c r="X166" s="20">
        <v>101878</v>
      </c>
      <c r="Y166" s="21">
        <f t="shared" si="14"/>
        <v>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4213</v>
      </c>
      <c r="D167" s="20">
        <v>4297</v>
      </c>
      <c r="E167" s="20">
        <v>84</v>
      </c>
      <c r="F167" s="20">
        <v>146</v>
      </c>
      <c r="G167" s="20">
        <v>12264</v>
      </c>
      <c r="H167" s="20">
        <v>3185</v>
      </c>
      <c r="I167" s="20">
        <v>3190</v>
      </c>
      <c r="J167" s="20">
        <v>5</v>
      </c>
      <c r="K167" s="20">
        <v>360</v>
      </c>
      <c r="L167" s="20">
        <v>1800</v>
      </c>
      <c r="M167" s="20"/>
      <c r="N167" s="20">
        <v>11709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100168</v>
      </c>
      <c r="V167" s="21">
        <f t="shared" si="15"/>
        <v>0</v>
      </c>
      <c r="W167" s="21">
        <f t="shared" si="13"/>
        <v>100168</v>
      </c>
      <c r="X167" s="20">
        <v>100168</v>
      </c>
      <c r="Y167" s="21">
        <f t="shared" si="14"/>
        <v>0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4297</v>
      </c>
      <c r="D168" s="20">
        <v>4327</v>
      </c>
      <c r="E168" s="20">
        <v>30</v>
      </c>
      <c r="F168" s="20">
        <v>146</v>
      </c>
      <c r="G168" s="20">
        <v>4380</v>
      </c>
      <c r="H168" s="20">
        <v>3190</v>
      </c>
      <c r="I168" s="20">
        <v>3190</v>
      </c>
      <c r="J168" s="20">
        <v>0</v>
      </c>
      <c r="K168" s="20"/>
      <c r="L168" s="20">
        <v>0</v>
      </c>
      <c r="M168" s="20"/>
      <c r="N168" s="20">
        <v>11709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90484</v>
      </c>
      <c r="V168" s="21">
        <f t="shared" si="15"/>
        <v>0</v>
      </c>
      <c r="W168" s="21">
        <f t="shared" si="13"/>
        <v>90484</v>
      </c>
      <c r="X168" s="20">
        <v>90484</v>
      </c>
      <c r="Y168" s="21">
        <f t="shared" si="14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4327</v>
      </c>
      <c r="D169" s="20">
        <v>4399</v>
      </c>
      <c r="E169" s="20">
        <v>72</v>
      </c>
      <c r="F169" s="20">
        <v>146</v>
      </c>
      <c r="G169" s="20">
        <v>10512</v>
      </c>
      <c r="H169" s="20">
        <v>3190</v>
      </c>
      <c r="I169" s="20">
        <v>3194</v>
      </c>
      <c r="J169" s="20">
        <v>4</v>
      </c>
      <c r="K169" s="20">
        <v>360</v>
      </c>
      <c r="L169" s="20">
        <v>1440</v>
      </c>
      <c r="M169" s="20"/>
      <c r="N169" s="20">
        <v>11315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97662</v>
      </c>
      <c r="V169" s="21">
        <f t="shared" si="15"/>
        <v>0</v>
      </c>
      <c r="W169" s="21">
        <f t="shared" si="13"/>
        <v>97662</v>
      </c>
      <c r="X169" s="20">
        <v>97662</v>
      </c>
      <c r="Y169" s="21">
        <f t="shared" si="14"/>
        <v>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4399</v>
      </c>
      <c r="D170" s="20">
        <v>4525</v>
      </c>
      <c r="E170" s="20">
        <v>126</v>
      </c>
      <c r="F170" s="20">
        <v>146</v>
      </c>
      <c r="G170" s="20">
        <v>18396</v>
      </c>
      <c r="H170" s="20">
        <v>3194</v>
      </c>
      <c r="I170" s="20">
        <v>3212</v>
      </c>
      <c r="J170" s="20">
        <v>18</v>
      </c>
      <c r="K170" s="20">
        <v>360</v>
      </c>
      <c r="L170" s="20">
        <v>6480</v>
      </c>
      <c r="M170" s="20"/>
      <c r="N170" s="20">
        <v>11315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110586</v>
      </c>
      <c r="V170" s="21">
        <f t="shared" si="15"/>
        <v>0</v>
      </c>
      <c r="W170" s="21">
        <f t="shared" si="13"/>
        <v>110586</v>
      </c>
      <c r="X170" s="20">
        <v>110586</v>
      </c>
      <c r="Y170" s="21">
        <f t="shared" si="14"/>
        <v>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4525</v>
      </c>
      <c r="D171" s="20">
        <v>4626</v>
      </c>
      <c r="E171" s="20">
        <v>101</v>
      </c>
      <c r="F171" s="20">
        <v>146</v>
      </c>
      <c r="G171" s="20">
        <v>14746</v>
      </c>
      <c r="H171" s="20">
        <v>3212</v>
      </c>
      <c r="I171" s="20">
        <v>3261</v>
      </c>
      <c r="J171" s="20">
        <v>49</v>
      </c>
      <c r="K171" s="20">
        <v>360</v>
      </c>
      <c r="L171" s="20">
        <v>17640</v>
      </c>
      <c r="M171" s="20"/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113781</v>
      </c>
      <c r="V171" s="21">
        <f t="shared" si="15"/>
        <v>0</v>
      </c>
      <c r="W171" s="21">
        <f t="shared" si="13"/>
        <v>113781</v>
      </c>
      <c r="X171" s="20">
        <v>113781</v>
      </c>
      <c r="Y171" s="21">
        <f t="shared" si="14"/>
        <v>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4626</v>
      </c>
      <c r="D172" s="20">
        <v>4760</v>
      </c>
      <c r="E172" s="20">
        <v>134</v>
      </c>
      <c r="F172" s="20">
        <v>146</v>
      </c>
      <c r="G172" s="20">
        <v>19564</v>
      </c>
      <c r="H172" s="20">
        <v>3261</v>
      </c>
      <c r="I172" s="20">
        <v>3343</v>
      </c>
      <c r="J172" s="20">
        <v>82</v>
      </c>
      <c r="K172" s="20">
        <v>360</v>
      </c>
      <c r="L172" s="20">
        <v>29520</v>
      </c>
      <c r="M172" s="20"/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130479</v>
      </c>
      <c r="V172" s="21">
        <f t="shared" si="15"/>
        <v>0</v>
      </c>
      <c r="W172" s="21">
        <f t="shared" si="13"/>
        <v>130479</v>
      </c>
      <c r="X172" s="20">
        <v>130479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4760</v>
      </c>
      <c r="D173" s="20">
        <v>5111</v>
      </c>
      <c r="E173" s="20">
        <v>351</v>
      </c>
      <c r="F173" s="20">
        <v>146</v>
      </c>
      <c r="G173" s="20">
        <v>51246</v>
      </c>
      <c r="H173" s="20">
        <v>3343</v>
      </c>
      <c r="I173" s="20">
        <v>3430</v>
      </c>
      <c r="J173" s="20">
        <v>87</v>
      </c>
      <c r="K173" s="20">
        <v>360</v>
      </c>
      <c r="L173" s="20">
        <v>31320</v>
      </c>
      <c r="M173" s="20"/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163961</v>
      </c>
      <c r="V173" s="21">
        <f t="shared" si="15"/>
        <v>0</v>
      </c>
      <c r="W173" s="21">
        <f t="shared" si="13"/>
        <v>163961</v>
      </c>
      <c r="X173" s="20">
        <v>163961</v>
      </c>
      <c r="Y173" s="21">
        <f t="shared" si="14"/>
        <v>0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5111</v>
      </c>
      <c r="D174" s="20">
        <v>5433</v>
      </c>
      <c r="E174" s="20">
        <v>322</v>
      </c>
      <c r="F174" s="20">
        <v>146</v>
      </c>
      <c r="G174" s="20">
        <v>47012</v>
      </c>
      <c r="H174" s="20">
        <v>3430</v>
      </c>
      <c r="I174" s="20">
        <v>3508</v>
      </c>
      <c r="J174" s="20">
        <v>78</v>
      </c>
      <c r="K174" s="20">
        <v>360</v>
      </c>
      <c r="L174" s="20">
        <v>28080</v>
      </c>
      <c r="M174" s="20"/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156487</v>
      </c>
      <c r="V174" s="21">
        <f t="shared" si="15"/>
        <v>0</v>
      </c>
      <c r="W174" s="21">
        <f t="shared" si="13"/>
        <v>156487</v>
      </c>
      <c r="X174" s="20">
        <v>156487</v>
      </c>
      <c r="Y174" s="21">
        <f t="shared" si="14"/>
        <v>0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39">
        <v>5433</v>
      </c>
      <c r="D175" s="39">
        <v>5754</v>
      </c>
      <c r="E175" s="39">
        <v>321</v>
      </c>
      <c r="F175" s="39">
        <v>146</v>
      </c>
      <c r="G175" s="69">
        <v>46866</v>
      </c>
      <c r="H175" s="39">
        <v>3508</v>
      </c>
      <c r="I175" s="48">
        <v>3599</v>
      </c>
      <c r="J175" s="39">
        <v>91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50869</v>
      </c>
      <c r="M175" s="69">
        <v>3731</v>
      </c>
      <c r="N175" s="69">
        <v>7000</v>
      </c>
      <c r="O175" s="41"/>
      <c r="P175" s="41"/>
      <c r="Q175" s="69">
        <v>0</v>
      </c>
      <c r="R175" s="69">
        <v>0</v>
      </c>
      <c r="S175" s="69">
        <v>76410</v>
      </c>
      <c r="T175" s="69"/>
      <c r="U175" s="69">
        <f t="shared" si="17"/>
        <v>184876</v>
      </c>
      <c r="V175" s="41">
        <f t="shared" si="15"/>
        <v>0</v>
      </c>
      <c r="W175" s="41">
        <f t="shared" si="13"/>
        <v>184876</v>
      </c>
      <c r="X175" s="49">
        <v>150000</v>
      </c>
      <c r="Y175" s="41">
        <f t="shared" si="14"/>
        <v>34876</v>
      </c>
      <c r="AA175">
        <f t="shared" si="16"/>
        <v>0</v>
      </c>
    </row>
    <row r="176" spans="1:27" hidden="1" x14ac:dyDescent="0.25">
      <c r="A176" s="18"/>
      <c r="B176" s="43" t="s">
        <v>36</v>
      </c>
      <c r="C176" s="44">
        <v>5754</v>
      </c>
      <c r="D176" s="44">
        <v>6053</v>
      </c>
      <c r="E176" s="44">
        <v>299</v>
      </c>
      <c r="F176" s="44">
        <v>148</v>
      </c>
      <c r="G176" s="70">
        <v>44252</v>
      </c>
      <c r="H176" s="44">
        <v>3599</v>
      </c>
      <c r="I176" s="50">
        <v>3736</v>
      </c>
      <c r="J176" s="44">
        <v>137</v>
      </c>
      <c r="K176" s="44">
        <f>IF(J176&lt;=120,559,IF(AND(J176&gt;=121,J176&lt;=150),739,IF(AND(J176&gt;=151,J176&lt;=200),1279,IF(J176&gt;=201,2359,))))</f>
        <v>739</v>
      </c>
      <c r="L176" s="70">
        <f t="shared" ref="L176:L186" si="18">IF(K176=559,K176*J176,IF(K176=739,120*559+(J176-120)*739,IF(K176=1279,120*559+30*739+(J176-150)*1279,IF(K176=2359,120*559+30*739+50*1279+(J176-200)*2359,))))</f>
        <v>79643</v>
      </c>
      <c r="M176" s="70">
        <v>3731</v>
      </c>
      <c r="N176" s="70">
        <v>7000</v>
      </c>
      <c r="O176" s="46"/>
      <c r="P176" s="46"/>
      <c r="Q176" s="70">
        <v>0</v>
      </c>
      <c r="R176" s="70">
        <v>0</v>
      </c>
      <c r="S176" s="70">
        <v>76410</v>
      </c>
      <c r="T176" s="70"/>
      <c r="U176" s="70">
        <f t="shared" si="17"/>
        <v>211036</v>
      </c>
      <c r="V176" s="46">
        <f t="shared" si="15"/>
        <v>34876</v>
      </c>
      <c r="W176" s="46">
        <f t="shared" si="13"/>
        <v>245912</v>
      </c>
      <c r="X176" s="51">
        <v>245912</v>
      </c>
      <c r="Y176" s="46">
        <f t="shared" si="14"/>
        <v>0</v>
      </c>
      <c r="AA176">
        <f t="shared" si="16"/>
        <v>0</v>
      </c>
    </row>
    <row r="177" spans="1:27" hidden="1" x14ac:dyDescent="0.25">
      <c r="A177" s="18"/>
      <c r="B177" s="43" t="s">
        <v>37</v>
      </c>
      <c r="C177" s="44">
        <v>6053</v>
      </c>
      <c r="D177" s="44">
        <v>6371</v>
      </c>
      <c r="E177" s="44">
        <v>318</v>
      </c>
      <c r="F177" s="44">
        <v>149</v>
      </c>
      <c r="G177" s="70">
        <v>47382</v>
      </c>
      <c r="H177" s="44">
        <v>3736</v>
      </c>
      <c r="I177" s="50">
        <v>3819</v>
      </c>
      <c r="J177" s="44">
        <v>83</v>
      </c>
      <c r="K177" s="44">
        <f t="shared" ref="K177:K182" si="19">IF(J177&lt;=120,559,IF(AND(J177&gt;=121,J177&lt;=150),739,IF(AND(J177&gt;=151,J177&lt;=200),1279,IF(J177&gt;=201,2359,))))</f>
        <v>559</v>
      </c>
      <c r="L177" s="70">
        <f t="shared" si="18"/>
        <v>46397</v>
      </c>
      <c r="M177" s="70">
        <v>3731</v>
      </c>
      <c r="N177" s="70">
        <v>7000</v>
      </c>
      <c r="O177" s="46"/>
      <c r="P177" s="46"/>
      <c r="Q177" s="70">
        <v>0</v>
      </c>
      <c r="R177" s="70">
        <v>0</v>
      </c>
      <c r="S177" s="70">
        <v>76410</v>
      </c>
      <c r="T177" s="70"/>
      <c r="U177" s="70">
        <f t="shared" si="17"/>
        <v>180920</v>
      </c>
      <c r="V177" s="46">
        <f t="shared" si="15"/>
        <v>0</v>
      </c>
      <c r="W177" s="46">
        <f t="shared" si="13"/>
        <v>180920</v>
      </c>
      <c r="X177" s="51">
        <v>180920</v>
      </c>
      <c r="Y177" s="46">
        <f t="shared" si="14"/>
        <v>0</v>
      </c>
      <c r="AA177">
        <f t="shared" si="16"/>
        <v>0</v>
      </c>
    </row>
    <row r="178" spans="1:27" hidden="1" x14ac:dyDescent="0.25">
      <c r="A178" s="18"/>
      <c r="B178" s="43" t="s">
        <v>38</v>
      </c>
      <c r="C178" s="44">
        <v>6371</v>
      </c>
      <c r="D178" s="44">
        <v>6583</v>
      </c>
      <c r="E178" s="44">
        <v>212</v>
      </c>
      <c r="F178" s="44">
        <v>146</v>
      </c>
      <c r="G178" s="70">
        <v>30952</v>
      </c>
      <c r="H178" s="44">
        <v>3819</v>
      </c>
      <c r="I178" s="50">
        <v>3880</v>
      </c>
      <c r="J178" s="44">
        <v>61</v>
      </c>
      <c r="K178" s="44">
        <f t="shared" si="19"/>
        <v>559</v>
      </c>
      <c r="L178" s="70">
        <f t="shared" si="18"/>
        <v>34099</v>
      </c>
      <c r="M178" s="70">
        <v>3731</v>
      </c>
      <c r="N178" s="70">
        <v>7000</v>
      </c>
      <c r="O178" s="46"/>
      <c r="P178" s="46"/>
      <c r="Q178" s="70">
        <v>0</v>
      </c>
      <c r="R178" s="70">
        <v>0</v>
      </c>
      <c r="S178" s="70">
        <v>76410</v>
      </c>
      <c r="T178" s="70"/>
      <c r="U178" s="70">
        <f t="shared" si="17"/>
        <v>152192</v>
      </c>
      <c r="V178" s="46">
        <f t="shared" si="15"/>
        <v>0</v>
      </c>
      <c r="W178" s="46">
        <f t="shared" si="13"/>
        <v>152192</v>
      </c>
      <c r="X178" s="51">
        <v>152192</v>
      </c>
      <c r="Y178" s="46">
        <f t="shared" si="14"/>
        <v>0</v>
      </c>
      <c r="AA178">
        <f t="shared" si="16"/>
        <v>0</v>
      </c>
    </row>
    <row r="179" spans="1:27" hidden="1" x14ac:dyDescent="0.25">
      <c r="A179" s="18"/>
      <c r="B179" s="43" t="s">
        <v>39</v>
      </c>
      <c r="C179" s="44">
        <v>6583</v>
      </c>
      <c r="D179" s="44">
        <v>6871</v>
      </c>
      <c r="E179" s="44">
        <v>288</v>
      </c>
      <c r="F179" s="44">
        <v>146</v>
      </c>
      <c r="G179" s="70">
        <v>42048</v>
      </c>
      <c r="H179" s="44">
        <v>3880</v>
      </c>
      <c r="I179" s="50">
        <v>3891</v>
      </c>
      <c r="J179" s="44">
        <v>11</v>
      </c>
      <c r="K179" s="44">
        <f t="shared" si="19"/>
        <v>559</v>
      </c>
      <c r="L179" s="70">
        <f t="shared" si="18"/>
        <v>6149</v>
      </c>
      <c r="M179" s="70">
        <v>3731</v>
      </c>
      <c r="N179" s="70">
        <v>7000</v>
      </c>
      <c r="O179" s="46"/>
      <c r="P179" s="46"/>
      <c r="Q179" s="70">
        <v>0</v>
      </c>
      <c r="R179" s="70">
        <v>0</v>
      </c>
      <c r="S179" s="70">
        <v>76410</v>
      </c>
      <c r="T179" s="70"/>
      <c r="U179" s="70">
        <f t="shared" si="17"/>
        <v>135338</v>
      </c>
      <c r="V179" s="46">
        <f t="shared" si="15"/>
        <v>0</v>
      </c>
      <c r="W179" s="46">
        <f t="shared" si="13"/>
        <v>135338</v>
      </c>
      <c r="X179" s="51">
        <v>138338</v>
      </c>
      <c r="Y179" s="46">
        <f t="shared" si="14"/>
        <v>-3000</v>
      </c>
      <c r="AA179">
        <f t="shared" si="16"/>
        <v>0</v>
      </c>
    </row>
    <row r="180" spans="1:27" hidden="1" x14ac:dyDescent="0.25">
      <c r="A180" s="18"/>
      <c r="B180" s="43" t="s">
        <v>40</v>
      </c>
      <c r="C180" s="44">
        <v>6871</v>
      </c>
      <c r="D180" s="44">
        <v>7181</v>
      </c>
      <c r="E180" s="44">
        <v>310</v>
      </c>
      <c r="F180" s="44">
        <v>146</v>
      </c>
      <c r="G180" s="70">
        <v>45260</v>
      </c>
      <c r="H180" s="44">
        <v>3891</v>
      </c>
      <c r="I180" s="50">
        <v>3894</v>
      </c>
      <c r="J180" s="44">
        <v>3</v>
      </c>
      <c r="K180" s="44">
        <f t="shared" si="19"/>
        <v>559</v>
      </c>
      <c r="L180" s="70">
        <f t="shared" si="18"/>
        <v>1677</v>
      </c>
      <c r="M180" s="70">
        <v>3731</v>
      </c>
      <c r="N180" s="70">
        <v>7000</v>
      </c>
      <c r="O180" s="46"/>
      <c r="P180" s="46"/>
      <c r="Q180" s="70">
        <v>0</v>
      </c>
      <c r="R180" s="70">
        <v>0</v>
      </c>
      <c r="S180" s="70">
        <v>76410</v>
      </c>
      <c r="T180" s="70"/>
      <c r="U180" s="70">
        <f t="shared" si="17"/>
        <v>134078</v>
      </c>
      <c r="V180" s="46">
        <f t="shared" si="15"/>
        <v>-3000</v>
      </c>
      <c r="W180" s="46">
        <f t="shared" si="13"/>
        <v>131078</v>
      </c>
      <c r="X180" s="51">
        <v>131078</v>
      </c>
      <c r="Y180" s="46">
        <f t="shared" si="14"/>
        <v>0</v>
      </c>
      <c r="AA180">
        <f t="shared" si="16"/>
        <v>0</v>
      </c>
    </row>
    <row r="181" spans="1:27" hidden="1" x14ac:dyDescent="0.25">
      <c r="A181" s="18"/>
      <c r="B181" s="43" t="s">
        <v>41</v>
      </c>
      <c r="C181" s="44">
        <v>7181</v>
      </c>
      <c r="D181" s="44">
        <v>7490</v>
      </c>
      <c r="E181" s="44">
        <v>309</v>
      </c>
      <c r="F181" s="44">
        <v>146</v>
      </c>
      <c r="G181" s="70">
        <v>45114</v>
      </c>
      <c r="H181" s="44">
        <v>3894</v>
      </c>
      <c r="I181" s="50">
        <v>3899</v>
      </c>
      <c r="J181" s="44">
        <v>5</v>
      </c>
      <c r="K181" s="44">
        <f t="shared" si="19"/>
        <v>559</v>
      </c>
      <c r="L181" s="70">
        <f t="shared" si="18"/>
        <v>2795</v>
      </c>
      <c r="M181" s="70">
        <v>3731</v>
      </c>
      <c r="N181" s="70">
        <v>7000</v>
      </c>
      <c r="O181" s="46"/>
      <c r="P181" s="46"/>
      <c r="Q181" s="70">
        <v>0</v>
      </c>
      <c r="R181" s="70">
        <v>0</v>
      </c>
      <c r="S181" s="70">
        <v>76410</v>
      </c>
      <c r="T181" s="70"/>
      <c r="U181" s="70">
        <f t="shared" si="17"/>
        <v>135050</v>
      </c>
      <c r="V181" s="46">
        <f t="shared" si="15"/>
        <v>0</v>
      </c>
      <c r="W181" s="46">
        <f t="shared" si="13"/>
        <v>135050</v>
      </c>
      <c r="X181" s="51">
        <v>135050</v>
      </c>
      <c r="Y181" s="46">
        <f t="shared" si="14"/>
        <v>0</v>
      </c>
      <c r="AA181">
        <f t="shared" si="16"/>
        <v>0</v>
      </c>
    </row>
    <row r="182" spans="1:27" hidden="1" x14ac:dyDescent="0.25">
      <c r="A182" s="18"/>
      <c r="B182" s="43" t="s">
        <v>42</v>
      </c>
      <c r="C182" s="44">
        <v>7490</v>
      </c>
      <c r="D182" s="44">
        <v>7791</v>
      </c>
      <c r="E182" s="44">
        <f>D182-C182</f>
        <v>301</v>
      </c>
      <c r="F182" s="44">
        <v>146</v>
      </c>
      <c r="G182" s="70">
        <f>F182*E182</f>
        <v>43946</v>
      </c>
      <c r="H182" s="44">
        <v>3899</v>
      </c>
      <c r="I182" s="50">
        <v>3905</v>
      </c>
      <c r="J182" s="44">
        <f>I182-H182</f>
        <v>6</v>
      </c>
      <c r="K182" s="44">
        <f t="shared" si="19"/>
        <v>559</v>
      </c>
      <c r="L182" s="70">
        <f t="shared" si="18"/>
        <v>3354</v>
      </c>
      <c r="M182" s="70">
        <v>3731</v>
      </c>
      <c r="N182" s="70">
        <v>7981</v>
      </c>
      <c r="O182" s="46"/>
      <c r="P182" s="46"/>
      <c r="Q182" s="70">
        <v>0</v>
      </c>
      <c r="R182" s="70">
        <v>0</v>
      </c>
      <c r="S182" s="70">
        <v>76410</v>
      </c>
      <c r="T182" s="70"/>
      <c r="U182" s="70">
        <f t="shared" si="17"/>
        <v>135422</v>
      </c>
      <c r="V182" s="46">
        <f t="shared" si="15"/>
        <v>0</v>
      </c>
      <c r="W182" s="46">
        <f t="shared" si="13"/>
        <v>135422</v>
      </c>
      <c r="X182" s="51">
        <v>135422</v>
      </c>
      <c r="Y182" s="46">
        <f t="shared" si="14"/>
        <v>0</v>
      </c>
      <c r="AA182">
        <f t="shared" si="16"/>
        <v>0</v>
      </c>
    </row>
    <row r="183" spans="1:27" hidden="1" x14ac:dyDescent="0.25">
      <c r="A183" s="18"/>
      <c r="B183" s="43" t="s">
        <v>43</v>
      </c>
      <c r="C183" s="44">
        <f>D182</f>
        <v>7791</v>
      </c>
      <c r="D183" s="44">
        <v>7990</v>
      </c>
      <c r="E183" s="44">
        <f t="shared" ref="E183:E186" si="20">D183-C183</f>
        <v>199</v>
      </c>
      <c r="F183" s="44">
        <v>146</v>
      </c>
      <c r="G183" s="70">
        <f t="shared" ref="G183:G186" si="21">F183*E183</f>
        <v>29054</v>
      </c>
      <c r="H183" s="44">
        <f>I182</f>
        <v>3905</v>
      </c>
      <c r="I183" s="44">
        <v>3909</v>
      </c>
      <c r="J183" s="44">
        <f t="shared" ref="J183:J186" si="22">I183-H183</f>
        <v>4</v>
      </c>
      <c r="K183" s="44">
        <v>559</v>
      </c>
      <c r="L183" s="70">
        <f t="shared" si="18"/>
        <v>2236</v>
      </c>
      <c r="M183" s="70">
        <v>3731</v>
      </c>
      <c r="N183" s="70">
        <v>7997</v>
      </c>
      <c r="O183" s="46"/>
      <c r="P183" s="46"/>
      <c r="Q183" s="70">
        <v>0</v>
      </c>
      <c r="R183" s="70">
        <v>0</v>
      </c>
      <c r="S183" s="70">
        <v>76410</v>
      </c>
      <c r="T183" s="70"/>
      <c r="U183" s="70">
        <f t="shared" si="17"/>
        <v>119428</v>
      </c>
      <c r="V183" s="46">
        <f t="shared" si="15"/>
        <v>0</v>
      </c>
      <c r="W183" s="46">
        <f t="shared" si="13"/>
        <v>119428</v>
      </c>
      <c r="X183" s="70">
        <v>119428</v>
      </c>
      <c r="Y183" s="46">
        <f t="shared" si="14"/>
        <v>0</v>
      </c>
    </row>
    <row r="184" spans="1:27" hidden="1" x14ac:dyDescent="0.25">
      <c r="A184" s="18"/>
      <c r="B184" s="43" t="s">
        <v>44</v>
      </c>
      <c r="C184" s="44">
        <f t="shared" ref="C184:C186" si="23">D183</f>
        <v>7990</v>
      </c>
      <c r="D184" s="44">
        <v>8201</v>
      </c>
      <c r="E184" s="44">
        <f t="shared" si="20"/>
        <v>211</v>
      </c>
      <c r="F184" s="44">
        <v>146</v>
      </c>
      <c r="G184" s="70">
        <f t="shared" si="21"/>
        <v>30806</v>
      </c>
      <c r="H184" s="44">
        <f t="shared" ref="H184:H186" si="24">I183</f>
        <v>3909</v>
      </c>
      <c r="I184" s="44">
        <v>3958</v>
      </c>
      <c r="J184" s="44">
        <f t="shared" si="22"/>
        <v>49</v>
      </c>
      <c r="K184" s="44">
        <v>559</v>
      </c>
      <c r="L184" s="70">
        <f t="shared" si="18"/>
        <v>27391</v>
      </c>
      <c r="M184" s="70">
        <v>3731</v>
      </c>
      <c r="N184" s="70">
        <v>7990</v>
      </c>
      <c r="O184" s="46"/>
      <c r="P184" s="46"/>
      <c r="Q184" s="70">
        <v>0</v>
      </c>
      <c r="R184" s="70">
        <v>0</v>
      </c>
      <c r="S184" s="70">
        <v>76410</v>
      </c>
      <c r="T184" s="70"/>
      <c r="U184" s="70">
        <f t="shared" si="17"/>
        <v>146328</v>
      </c>
      <c r="V184" s="46">
        <f t="shared" si="15"/>
        <v>0</v>
      </c>
      <c r="W184" s="46">
        <f t="shared" si="13"/>
        <v>146328</v>
      </c>
      <c r="X184" s="70">
        <v>146326</v>
      </c>
      <c r="Y184" s="46">
        <f t="shared" si="14"/>
        <v>2</v>
      </c>
    </row>
    <row r="185" spans="1:27" hidden="1" x14ac:dyDescent="0.25">
      <c r="A185" s="18"/>
      <c r="B185" s="43" t="s">
        <v>45</v>
      </c>
      <c r="C185" s="44">
        <f t="shared" si="23"/>
        <v>8201</v>
      </c>
      <c r="D185" s="44">
        <v>8486</v>
      </c>
      <c r="E185" s="44">
        <f t="shared" si="20"/>
        <v>285</v>
      </c>
      <c r="F185" s="44">
        <v>146</v>
      </c>
      <c r="G185" s="70">
        <f t="shared" si="21"/>
        <v>41610</v>
      </c>
      <c r="H185" s="44">
        <f t="shared" si="24"/>
        <v>3958</v>
      </c>
      <c r="I185" s="44">
        <v>4045</v>
      </c>
      <c r="J185" s="44">
        <f t="shared" si="22"/>
        <v>87</v>
      </c>
      <c r="K185" s="44">
        <v>559</v>
      </c>
      <c r="L185" s="70">
        <f t="shared" si="18"/>
        <v>48633</v>
      </c>
      <c r="M185" s="70">
        <v>3731</v>
      </c>
      <c r="N185" s="70">
        <v>8019</v>
      </c>
      <c r="O185" s="46"/>
      <c r="P185" s="46"/>
      <c r="Q185" s="70">
        <v>0</v>
      </c>
      <c r="R185" s="70">
        <v>0</v>
      </c>
      <c r="S185" s="70">
        <v>76410</v>
      </c>
      <c r="T185" s="70"/>
      <c r="U185" s="70">
        <f t="shared" si="17"/>
        <v>178403</v>
      </c>
      <c r="V185" s="46">
        <f t="shared" si="15"/>
        <v>2</v>
      </c>
      <c r="W185" s="46">
        <f t="shared" si="13"/>
        <v>178405</v>
      </c>
      <c r="X185" s="70">
        <v>178405</v>
      </c>
      <c r="Y185" s="46">
        <f t="shared" si="14"/>
        <v>0</v>
      </c>
    </row>
    <row r="186" spans="1:27" ht="15.75" hidden="1" thickBot="1" x14ac:dyDescent="0.3">
      <c r="A186" s="18"/>
      <c r="B186" s="83" t="s">
        <v>46</v>
      </c>
      <c r="C186" s="84">
        <f t="shared" si="23"/>
        <v>8486</v>
      </c>
      <c r="D186" s="84">
        <v>8770</v>
      </c>
      <c r="E186" s="84">
        <f t="shared" si="20"/>
        <v>284</v>
      </c>
      <c r="F186" s="84">
        <v>146</v>
      </c>
      <c r="G186" s="35">
        <f t="shared" si="21"/>
        <v>41464</v>
      </c>
      <c r="H186" s="84">
        <f t="shared" si="24"/>
        <v>4045</v>
      </c>
      <c r="I186" s="84">
        <v>4123</v>
      </c>
      <c r="J186" s="84">
        <f t="shared" si="22"/>
        <v>78</v>
      </c>
      <c r="K186" s="84">
        <f t="shared" ref="K186:K198" si="25">IF(J186&lt;=120,559,IF(AND(J186&gt;=121,J186&lt;=150),739,IF(AND(J186&gt;=151,J186&lt;=200),1279,IF(J186&gt;=201,2359,))))</f>
        <v>559</v>
      </c>
      <c r="L186" s="35">
        <f t="shared" si="18"/>
        <v>43602</v>
      </c>
      <c r="M186" s="35">
        <v>3731</v>
      </c>
      <c r="N186" s="35">
        <v>8039</v>
      </c>
      <c r="O186" s="46"/>
      <c r="P186" s="46"/>
      <c r="Q186" s="35">
        <v>0</v>
      </c>
      <c r="R186" s="35">
        <v>0</v>
      </c>
      <c r="S186" s="35">
        <v>76410</v>
      </c>
      <c r="T186" s="35"/>
      <c r="U186" s="35">
        <f t="shared" si="17"/>
        <v>173246</v>
      </c>
      <c r="V186" s="36">
        <f t="shared" si="15"/>
        <v>0</v>
      </c>
      <c r="W186" s="36">
        <f t="shared" si="13"/>
        <v>173246</v>
      </c>
      <c r="X186" s="35">
        <v>173246</v>
      </c>
      <c r="Y186" s="36">
        <f t="shared" si="14"/>
        <v>0</v>
      </c>
    </row>
    <row r="187" spans="1:27" hidden="1" x14ac:dyDescent="0.25">
      <c r="A187">
        <v>2018</v>
      </c>
      <c r="B187" s="38" t="s">
        <v>35</v>
      </c>
      <c r="C187" s="39">
        <f t="shared" ref="C187:C198" si="26">D186</f>
        <v>8770</v>
      </c>
      <c r="D187" s="39">
        <v>9101</v>
      </c>
      <c r="E187" s="39">
        <f t="shared" ref="E187:E198" si="27">D187-C187</f>
        <v>331</v>
      </c>
      <c r="F187" s="39">
        <v>146</v>
      </c>
      <c r="G187" s="69">
        <f t="shared" ref="G187:G198" si="28">F187*E187</f>
        <v>48326</v>
      </c>
      <c r="H187" s="39">
        <f t="shared" ref="H187:H198" si="29">I186</f>
        <v>4123</v>
      </c>
      <c r="I187" s="39">
        <v>4196</v>
      </c>
      <c r="J187" s="39">
        <f t="shared" ref="J187:J198" si="30">I187-H187</f>
        <v>73</v>
      </c>
      <c r="K187" s="39">
        <f t="shared" si="25"/>
        <v>559</v>
      </c>
      <c r="L187" s="69">
        <f t="shared" ref="L187:L198" si="31">IF(K187=559,K187*J187,IF(K187=739,120*559+(J187-120)*739,IF(K187=1279,120*559+30*739+(J187-150)*1279,IF(K187=2359,120*559+30*739+50*1279+(J187-200)*2359,))))</f>
        <v>40807</v>
      </c>
      <c r="M187" s="69">
        <v>3731</v>
      </c>
      <c r="N187" s="69">
        <v>8047</v>
      </c>
      <c r="O187" s="41"/>
      <c r="P187" s="41"/>
      <c r="Q187" s="69">
        <v>0</v>
      </c>
      <c r="R187" s="69">
        <v>0</v>
      </c>
      <c r="S187" s="69">
        <v>78144</v>
      </c>
      <c r="T187" s="69"/>
      <c r="U187" s="69">
        <f t="shared" si="17"/>
        <v>179055</v>
      </c>
      <c r="V187" s="41">
        <f t="shared" ref="V187:V198" si="32">Y186</f>
        <v>0</v>
      </c>
      <c r="W187" s="41">
        <f t="shared" ref="W187:W198" si="33">U187+V187</f>
        <v>179055</v>
      </c>
      <c r="X187" s="69">
        <v>179055</v>
      </c>
      <c r="Y187" s="41">
        <f t="shared" ref="Y187:Y198" si="34">W187-X187</f>
        <v>0</v>
      </c>
    </row>
    <row r="188" spans="1:27" hidden="1" x14ac:dyDescent="0.25">
      <c r="B188" s="43" t="s">
        <v>36</v>
      </c>
      <c r="C188" s="44">
        <f t="shared" si="26"/>
        <v>9101</v>
      </c>
      <c r="D188" s="44">
        <v>9317</v>
      </c>
      <c r="E188" s="44">
        <f t="shared" si="27"/>
        <v>216</v>
      </c>
      <c r="F188" s="44">
        <v>146</v>
      </c>
      <c r="G188" s="70">
        <f t="shared" si="28"/>
        <v>31536</v>
      </c>
      <c r="H188" s="44">
        <f t="shared" si="29"/>
        <v>4196</v>
      </c>
      <c r="I188" s="44">
        <v>4240</v>
      </c>
      <c r="J188" s="44">
        <f t="shared" si="30"/>
        <v>44</v>
      </c>
      <c r="K188" s="44">
        <f t="shared" si="25"/>
        <v>559</v>
      </c>
      <c r="L188" s="70">
        <f t="shared" si="31"/>
        <v>24596</v>
      </c>
      <c r="M188" s="70">
        <v>3731</v>
      </c>
      <c r="N188" s="70">
        <v>8077</v>
      </c>
      <c r="O188" s="46"/>
      <c r="P188" s="46"/>
      <c r="Q188" s="70">
        <v>0</v>
      </c>
      <c r="R188" s="70">
        <v>0</v>
      </c>
      <c r="S188" s="70">
        <v>78144</v>
      </c>
      <c r="T188" s="70"/>
      <c r="U188" s="70">
        <f t="shared" si="17"/>
        <v>146084</v>
      </c>
      <c r="V188" s="46">
        <f t="shared" si="32"/>
        <v>0</v>
      </c>
      <c r="W188" s="46">
        <f t="shared" si="33"/>
        <v>146084</v>
      </c>
      <c r="X188" s="70">
        <v>146084</v>
      </c>
      <c r="Y188" s="46">
        <f t="shared" si="34"/>
        <v>0</v>
      </c>
    </row>
    <row r="189" spans="1:27" hidden="1" x14ac:dyDescent="0.25">
      <c r="B189" s="43" t="s">
        <v>37</v>
      </c>
      <c r="C189" s="44">
        <f t="shared" si="26"/>
        <v>9317</v>
      </c>
      <c r="D189" s="44">
        <v>9670</v>
      </c>
      <c r="E189" s="44">
        <f t="shared" si="27"/>
        <v>353</v>
      </c>
      <c r="F189" s="44">
        <v>146</v>
      </c>
      <c r="G189" s="70">
        <f t="shared" si="28"/>
        <v>51538</v>
      </c>
      <c r="H189" s="44">
        <f t="shared" si="29"/>
        <v>4240</v>
      </c>
      <c r="I189" s="44">
        <v>4303</v>
      </c>
      <c r="J189" s="44">
        <f t="shared" si="30"/>
        <v>63</v>
      </c>
      <c r="K189" s="44">
        <f t="shared" si="25"/>
        <v>559</v>
      </c>
      <c r="L189" s="70">
        <f t="shared" si="31"/>
        <v>35217</v>
      </c>
      <c r="M189" s="70">
        <v>3731</v>
      </c>
      <c r="N189" s="70">
        <v>8090</v>
      </c>
      <c r="O189" s="46"/>
      <c r="P189" s="46"/>
      <c r="Q189" s="70">
        <v>0</v>
      </c>
      <c r="R189" s="70">
        <v>0</v>
      </c>
      <c r="S189" s="70">
        <v>78144</v>
      </c>
      <c r="T189" s="70"/>
      <c r="U189" s="70">
        <f t="shared" si="17"/>
        <v>176720</v>
      </c>
      <c r="V189" s="46">
        <f t="shared" si="32"/>
        <v>0</v>
      </c>
      <c r="W189" s="46">
        <f t="shared" si="33"/>
        <v>176720</v>
      </c>
      <c r="X189" s="70">
        <v>176720</v>
      </c>
      <c r="Y189" s="46">
        <f t="shared" si="34"/>
        <v>0</v>
      </c>
    </row>
    <row r="190" spans="1:27" hidden="1" x14ac:dyDescent="0.25">
      <c r="B190" s="43" t="s">
        <v>38</v>
      </c>
      <c r="C190" s="44">
        <f t="shared" si="26"/>
        <v>9670</v>
      </c>
      <c r="D190" s="44">
        <v>10007</v>
      </c>
      <c r="E190" s="44">
        <f t="shared" si="27"/>
        <v>337</v>
      </c>
      <c r="F190" s="44">
        <v>146</v>
      </c>
      <c r="G190" s="70">
        <f t="shared" si="28"/>
        <v>49202</v>
      </c>
      <c r="H190" s="44">
        <f t="shared" si="29"/>
        <v>4303</v>
      </c>
      <c r="I190" s="44">
        <v>4354</v>
      </c>
      <c r="J190" s="44">
        <f t="shared" si="30"/>
        <v>51</v>
      </c>
      <c r="K190" s="44">
        <f t="shared" si="25"/>
        <v>559</v>
      </c>
      <c r="L190" s="70">
        <f t="shared" si="31"/>
        <v>28509</v>
      </c>
      <c r="M190" s="70">
        <v>3731</v>
      </c>
      <c r="N190" s="70">
        <v>8101</v>
      </c>
      <c r="O190" s="46"/>
      <c r="P190" s="46"/>
      <c r="Q190" s="70">
        <v>0</v>
      </c>
      <c r="R190" s="70">
        <v>0</v>
      </c>
      <c r="S190" s="70">
        <v>78144</v>
      </c>
      <c r="T190" s="70"/>
      <c r="U190" s="70">
        <f t="shared" si="17"/>
        <v>167687</v>
      </c>
      <c r="V190" s="46">
        <f t="shared" si="32"/>
        <v>0</v>
      </c>
      <c r="W190" s="46">
        <f t="shared" si="33"/>
        <v>167687</v>
      </c>
      <c r="X190" s="70">
        <v>167687</v>
      </c>
      <c r="Y190" s="46">
        <f t="shared" si="34"/>
        <v>0</v>
      </c>
    </row>
    <row r="191" spans="1:27" hidden="1" x14ac:dyDescent="0.25">
      <c r="B191" s="43" t="s">
        <v>39</v>
      </c>
      <c r="C191" s="44">
        <f t="shared" si="26"/>
        <v>10007</v>
      </c>
      <c r="D191" s="44">
        <v>10455</v>
      </c>
      <c r="E191" s="44">
        <f t="shared" si="27"/>
        <v>448</v>
      </c>
      <c r="F191" s="44">
        <v>146</v>
      </c>
      <c r="G191" s="70">
        <f t="shared" si="28"/>
        <v>65408</v>
      </c>
      <c r="H191" s="44">
        <f t="shared" si="29"/>
        <v>4354</v>
      </c>
      <c r="I191" s="44">
        <v>4465</v>
      </c>
      <c r="J191" s="44">
        <f t="shared" si="30"/>
        <v>111</v>
      </c>
      <c r="K191" s="44">
        <f t="shared" si="25"/>
        <v>559</v>
      </c>
      <c r="L191" s="70">
        <f t="shared" si="31"/>
        <v>62049</v>
      </c>
      <c r="M191" s="70">
        <v>3731</v>
      </c>
      <c r="N191" s="70">
        <v>8123</v>
      </c>
      <c r="O191" s="46"/>
      <c r="P191" s="46"/>
      <c r="Q191" s="70">
        <v>0</v>
      </c>
      <c r="R191" s="70">
        <v>0</v>
      </c>
      <c r="S191" s="70">
        <v>78144</v>
      </c>
      <c r="T191" s="70"/>
      <c r="U191" s="70">
        <f t="shared" si="17"/>
        <v>217455</v>
      </c>
      <c r="V191" s="46">
        <f t="shared" si="32"/>
        <v>0</v>
      </c>
      <c r="W191" s="46">
        <f t="shared" si="33"/>
        <v>217455</v>
      </c>
      <c r="X191" s="70">
        <v>217455</v>
      </c>
      <c r="Y191" s="46">
        <f t="shared" si="34"/>
        <v>0</v>
      </c>
    </row>
    <row r="192" spans="1:27" hidden="1" x14ac:dyDescent="0.25">
      <c r="B192" s="43" t="s">
        <v>40</v>
      </c>
      <c r="C192" s="44">
        <f t="shared" si="26"/>
        <v>10455</v>
      </c>
      <c r="D192" s="44">
        <v>10703</v>
      </c>
      <c r="E192" s="44">
        <f t="shared" si="27"/>
        <v>248</v>
      </c>
      <c r="F192" s="44">
        <v>146</v>
      </c>
      <c r="G192" s="70">
        <f t="shared" si="28"/>
        <v>36208</v>
      </c>
      <c r="H192" s="44">
        <f t="shared" si="29"/>
        <v>4465</v>
      </c>
      <c r="I192" s="44">
        <v>4469</v>
      </c>
      <c r="J192" s="44">
        <f t="shared" si="30"/>
        <v>4</v>
      </c>
      <c r="K192" s="44">
        <f t="shared" si="25"/>
        <v>559</v>
      </c>
      <c r="L192" s="70">
        <f t="shared" si="31"/>
        <v>2236</v>
      </c>
      <c r="M192" s="70">
        <v>3731</v>
      </c>
      <c r="N192" s="70">
        <v>8148</v>
      </c>
      <c r="O192" s="46"/>
      <c r="P192" s="46"/>
      <c r="Q192" s="70">
        <v>0</v>
      </c>
      <c r="R192" s="70">
        <v>0</v>
      </c>
      <c r="S192" s="70">
        <v>78144</v>
      </c>
      <c r="T192" s="70"/>
      <c r="U192" s="70">
        <f t="shared" ref="U192:U222" si="35">G192+L192+M192+R192+S192+N192+Q192+T192</f>
        <v>128467</v>
      </c>
      <c r="V192" s="46">
        <f t="shared" si="32"/>
        <v>0</v>
      </c>
      <c r="W192" s="46">
        <f t="shared" si="33"/>
        <v>128467</v>
      </c>
      <c r="X192" s="70">
        <v>128467</v>
      </c>
      <c r="Y192" s="46">
        <f t="shared" si="34"/>
        <v>0</v>
      </c>
    </row>
    <row r="193" spans="1:25" hidden="1" x14ac:dyDescent="0.25">
      <c r="B193" s="43" t="s">
        <v>41</v>
      </c>
      <c r="C193" s="44">
        <f t="shared" si="26"/>
        <v>10703</v>
      </c>
      <c r="D193" s="44">
        <v>10957</v>
      </c>
      <c r="E193" s="44">
        <f t="shared" si="27"/>
        <v>254</v>
      </c>
      <c r="F193" s="44">
        <v>146</v>
      </c>
      <c r="G193" s="70">
        <f t="shared" si="28"/>
        <v>37084</v>
      </c>
      <c r="H193" s="44">
        <f t="shared" si="29"/>
        <v>4469</v>
      </c>
      <c r="I193" s="44">
        <v>4474</v>
      </c>
      <c r="J193" s="44">
        <f t="shared" si="30"/>
        <v>5</v>
      </c>
      <c r="K193" s="44">
        <f t="shared" si="25"/>
        <v>559</v>
      </c>
      <c r="L193" s="70">
        <f t="shared" si="31"/>
        <v>2795</v>
      </c>
      <c r="M193" s="70">
        <v>3731</v>
      </c>
      <c r="N193" s="70">
        <v>8161</v>
      </c>
      <c r="O193" s="46"/>
      <c r="P193" s="46"/>
      <c r="Q193" s="70">
        <v>0</v>
      </c>
      <c r="R193" s="70">
        <v>0</v>
      </c>
      <c r="S193" s="70">
        <v>78144</v>
      </c>
      <c r="T193" s="70"/>
      <c r="U193" s="70">
        <f t="shared" si="35"/>
        <v>129915</v>
      </c>
      <c r="V193" s="46">
        <f t="shared" si="32"/>
        <v>0</v>
      </c>
      <c r="W193" s="46">
        <f t="shared" si="33"/>
        <v>129915</v>
      </c>
      <c r="X193" s="70">
        <v>129915</v>
      </c>
      <c r="Y193" s="46">
        <f t="shared" si="34"/>
        <v>0</v>
      </c>
    </row>
    <row r="194" spans="1:25" hidden="1" x14ac:dyDescent="0.25">
      <c r="B194" s="43" t="s">
        <v>42</v>
      </c>
      <c r="C194" s="44">
        <f t="shared" si="26"/>
        <v>10957</v>
      </c>
      <c r="D194" s="44">
        <v>11322</v>
      </c>
      <c r="E194" s="44">
        <f t="shared" si="27"/>
        <v>365</v>
      </c>
      <c r="F194" s="44">
        <v>146</v>
      </c>
      <c r="G194" s="70">
        <f t="shared" si="28"/>
        <v>53290</v>
      </c>
      <c r="H194" s="44">
        <f t="shared" si="29"/>
        <v>4474</v>
      </c>
      <c r="I194" s="44">
        <v>4483</v>
      </c>
      <c r="J194" s="44">
        <f t="shared" si="30"/>
        <v>9</v>
      </c>
      <c r="K194" s="44">
        <f t="shared" si="25"/>
        <v>559</v>
      </c>
      <c r="L194" s="70">
        <f t="shared" si="31"/>
        <v>5031</v>
      </c>
      <c r="M194" s="70">
        <v>3731</v>
      </c>
      <c r="N194" s="70">
        <v>8186</v>
      </c>
      <c r="O194" s="46"/>
      <c r="P194" s="46"/>
      <c r="Q194" s="70">
        <v>0</v>
      </c>
      <c r="R194" s="70">
        <v>0</v>
      </c>
      <c r="S194" s="70">
        <v>78144</v>
      </c>
      <c r="T194" s="70"/>
      <c r="U194" s="70">
        <f t="shared" si="35"/>
        <v>148382</v>
      </c>
      <c r="V194" s="46">
        <f t="shared" si="32"/>
        <v>0</v>
      </c>
      <c r="W194" s="46">
        <f t="shared" si="33"/>
        <v>148382</v>
      </c>
      <c r="X194" s="70">
        <v>148382</v>
      </c>
      <c r="Y194" s="46">
        <f t="shared" si="34"/>
        <v>0</v>
      </c>
    </row>
    <row r="195" spans="1:25" hidden="1" x14ac:dyDescent="0.25">
      <c r="B195" s="43" t="s">
        <v>43</v>
      </c>
      <c r="C195" s="44">
        <f t="shared" si="26"/>
        <v>11322</v>
      </c>
      <c r="D195" s="44">
        <v>11557</v>
      </c>
      <c r="E195" s="44">
        <f t="shared" si="27"/>
        <v>235</v>
      </c>
      <c r="F195" s="44">
        <v>146</v>
      </c>
      <c r="G195" s="70">
        <f t="shared" si="28"/>
        <v>34310</v>
      </c>
      <c r="H195" s="44">
        <f t="shared" si="29"/>
        <v>4483</v>
      </c>
      <c r="I195" s="44">
        <v>4505</v>
      </c>
      <c r="J195" s="44">
        <f t="shared" si="30"/>
        <v>22</v>
      </c>
      <c r="K195" s="44">
        <f t="shared" si="25"/>
        <v>559</v>
      </c>
      <c r="L195" s="70">
        <f t="shared" si="31"/>
        <v>12298</v>
      </c>
      <c r="M195" s="70">
        <v>3731</v>
      </c>
      <c r="N195" s="70">
        <v>8207</v>
      </c>
      <c r="O195" s="46"/>
      <c r="P195" s="46"/>
      <c r="Q195" s="70">
        <v>0</v>
      </c>
      <c r="R195" s="70">
        <v>0</v>
      </c>
      <c r="S195" s="70">
        <v>78144</v>
      </c>
      <c r="T195" s="70"/>
      <c r="U195" s="70">
        <f t="shared" si="35"/>
        <v>136690</v>
      </c>
      <c r="V195" s="46">
        <f t="shared" si="32"/>
        <v>0</v>
      </c>
      <c r="W195" s="46">
        <f t="shared" si="33"/>
        <v>136690</v>
      </c>
      <c r="X195" s="70">
        <v>136690</v>
      </c>
      <c r="Y195" s="46">
        <f t="shared" si="34"/>
        <v>0</v>
      </c>
    </row>
    <row r="196" spans="1:25" hidden="1" x14ac:dyDescent="0.25">
      <c r="B196" s="43" t="s">
        <v>44</v>
      </c>
      <c r="C196" s="44">
        <f t="shared" si="26"/>
        <v>11557</v>
      </c>
      <c r="D196" s="44">
        <v>11775</v>
      </c>
      <c r="E196" s="44">
        <f t="shared" si="27"/>
        <v>218</v>
      </c>
      <c r="F196" s="44">
        <v>146</v>
      </c>
      <c r="G196" s="70">
        <f t="shared" si="28"/>
        <v>31828</v>
      </c>
      <c r="H196" s="44">
        <f t="shared" si="29"/>
        <v>4505</v>
      </c>
      <c r="I196" s="44">
        <v>4511</v>
      </c>
      <c r="J196" s="44">
        <f t="shared" si="30"/>
        <v>6</v>
      </c>
      <c r="K196" s="44">
        <f t="shared" si="25"/>
        <v>559</v>
      </c>
      <c r="L196" s="70">
        <f t="shared" si="31"/>
        <v>3354</v>
      </c>
      <c r="M196" s="70">
        <v>3731</v>
      </c>
      <c r="N196" s="70">
        <v>8230</v>
      </c>
      <c r="O196" s="46"/>
      <c r="P196" s="46"/>
      <c r="Q196" s="70">
        <v>0</v>
      </c>
      <c r="R196" s="70">
        <v>0</v>
      </c>
      <c r="S196" s="70">
        <v>78144</v>
      </c>
      <c r="T196" s="70"/>
      <c r="U196" s="70">
        <f t="shared" si="35"/>
        <v>125287</v>
      </c>
      <c r="V196" s="46">
        <f t="shared" si="32"/>
        <v>0</v>
      </c>
      <c r="W196" s="46">
        <f t="shared" si="33"/>
        <v>125287</v>
      </c>
      <c r="X196" s="70">
        <v>125287</v>
      </c>
      <c r="Y196" s="46">
        <f t="shared" si="34"/>
        <v>0</v>
      </c>
    </row>
    <row r="197" spans="1:25" hidden="1" x14ac:dyDescent="0.25">
      <c r="B197" s="43" t="s">
        <v>45</v>
      </c>
      <c r="C197" s="44">
        <f t="shared" si="26"/>
        <v>11775</v>
      </c>
      <c r="D197" s="44">
        <v>12031</v>
      </c>
      <c r="E197" s="44">
        <f t="shared" si="27"/>
        <v>256</v>
      </c>
      <c r="F197" s="44">
        <v>146</v>
      </c>
      <c r="G197" s="70">
        <f t="shared" si="28"/>
        <v>37376</v>
      </c>
      <c r="H197" s="44">
        <f t="shared" si="29"/>
        <v>4511</v>
      </c>
      <c r="I197" s="44">
        <v>4564</v>
      </c>
      <c r="J197" s="44">
        <f t="shared" si="30"/>
        <v>53</v>
      </c>
      <c r="K197" s="44">
        <f t="shared" si="25"/>
        <v>559</v>
      </c>
      <c r="L197" s="70">
        <f t="shared" si="31"/>
        <v>29627</v>
      </c>
      <c r="M197" s="70">
        <v>3731</v>
      </c>
      <c r="N197" s="70">
        <v>8260</v>
      </c>
      <c r="O197" s="46"/>
      <c r="P197" s="46"/>
      <c r="Q197" s="70">
        <v>0</v>
      </c>
      <c r="R197" s="70">
        <v>0</v>
      </c>
      <c r="S197" s="70">
        <v>78144</v>
      </c>
      <c r="T197" s="70"/>
      <c r="U197" s="70">
        <f t="shared" si="35"/>
        <v>157138</v>
      </c>
      <c r="V197" s="46">
        <f t="shared" si="32"/>
        <v>0</v>
      </c>
      <c r="W197" s="46">
        <f t="shared" si="33"/>
        <v>157138</v>
      </c>
      <c r="X197" s="70">
        <v>157138</v>
      </c>
      <c r="Y197" s="46">
        <f t="shared" si="34"/>
        <v>0</v>
      </c>
    </row>
    <row r="198" spans="1:25" ht="15.75" hidden="1" thickBot="1" x14ac:dyDescent="0.3">
      <c r="B198" s="43" t="s">
        <v>46</v>
      </c>
      <c r="C198" s="44">
        <f t="shared" si="26"/>
        <v>12031</v>
      </c>
      <c r="D198" s="44">
        <v>12289</v>
      </c>
      <c r="E198" s="44">
        <f t="shared" si="27"/>
        <v>258</v>
      </c>
      <c r="F198" s="44">
        <v>146</v>
      </c>
      <c r="G198" s="70">
        <f t="shared" si="28"/>
        <v>37668</v>
      </c>
      <c r="H198" s="44">
        <f t="shared" si="29"/>
        <v>4564</v>
      </c>
      <c r="I198" s="44">
        <v>4581</v>
      </c>
      <c r="J198" s="44">
        <f t="shared" si="30"/>
        <v>17</v>
      </c>
      <c r="K198" s="44">
        <f t="shared" si="25"/>
        <v>559</v>
      </c>
      <c r="L198" s="70">
        <f t="shared" si="31"/>
        <v>9503</v>
      </c>
      <c r="M198" s="70">
        <v>3731</v>
      </c>
      <c r="N198" s="70">
        <v>8270</v>
      </c>
      <c r="O198" s="36"/>
      <c r="P198" s="36"/>
      <c r="Q198" s="70">
        <v>0</v>
      </c>
      <c r="R198" s="70">
        <v>0</v>
      </c>
      <c r="S198" s="70">
        <v>78144</v>
      </c>
      <c r="T198" s="70"/>
      <c r="U198" s="70">
        <f t="shared" si="35"/>
        <v>137316</v>
      </c>
      <c r="V198" s="46">
        <f t="shared" si="32"/>
        <v>0</v>
      </c>
      <c r="W198" s="46">
        <f t="shared" si="33"/>
        <v>137316</v>
      </c>
      <c r="X198" s="70">
        <v>137316</v>
      </c>
      <c r="Y198" s="46">
        <f t="shared" si="34"/>
        <v>0</v>
      </c>
    </row>
    <row r="199" spans="1:25" hidden="1" x14ac:dyDescent="0.25">
      <c r="A199">
        <v>2019</v>
      </c>
      <c r="B199" s="38" t="s">
        <v>35</v>
      </c>
      <c r="C199" s="39">
        <f t="shared" ref="C199:C210" si="36">D198</f>
        <v>12289</v>
      </c>
      <c r="D199" s="39">
        <v>12642</v>
      </c>
      <c r="E199" s="39">
        <f t="shared" ref="E199:E210" si="37">D199-C199</f>
        <v>353</v>
      </c>
      <c r="F199" s="39">
        <v>146</v>
      </c>
      <c r="G199" s="69">
        <f t="shared" ref="G199:G210" si="38">F199*E199</f>
        <v>51538</v>
      </c>
      <c r="H199" s="39">
        <f t="shared" ref="H199:H210" si="39">I198</f>
        <v>4581</v>
      </c>
      <c r="I199" s="39">
        <v>4624</v>
      </c>
      <c r="J199" s="39">
        <f t="shared" ref="J199:J210" si="40">I199-H199</f>
        <v>43</v>
      </c>
      <c r="K199" s="39">
        <f t="shared" ref="K199:K210" si="41">IF(J199&lt;=120,559,IF(AND(J199&gt;=121,J199&lt;=150),739,IF(AND(J199&gt;=151,J199&lt;=200),1279,IF(J199&gt;=201,2359,))))</f>
        <v>559</v>
      </c>
      <c r="L199" s="69">
        <f t="shared" ref="L199:L210" si="42">IF(K199=559,K199*J199,IF(K199=739,120*559+(J199-120)*739,IF(K199=1279,120*559+30*739+(J199-150)*1279,IF(K199=2359,120*559+30*739+50*1279+(J199-200)*2359,))))</f>
        <v>24037</v>
      </c>
      <c r="M199" s="69">
        <v>3828</v>
      </c>
      <c r="N199" s="69">
        <v>8264</v>
      </c>
      <c r="O199" s="41"/>
      <c r="P199" s="41"/>
      <c r="Q199" s="69"/>
      <c r="R199" s="69"/>
      <c r="S199" s="69">
        <v>80176</v>
      </c>
      <c r="T199" s="69"/>
      <c r="U199" s="69">
        <f t="shared" si="35"/>
        <v>167843</v>
      </c>
      <c r="V199" s="41">
        <f t="shared" ref="V199:V210" si="43">Y198</f>
        <v>0</v>
      </c>
      <c r="W199" s="41">
        <f t="shared" ref="W199:W210" si="44">U199+V199</f>
        <v>167843</v>
      </c>
      <c r="X199" s="69">
        <v>167843</v>
      </c>
      <c r="Y199" s="41">
        <f t="shared" ref="Y199:Y210" si="45">W199-X199</f>
        <v>0</v>
      </c>
    </row>
    <row r="200" spans="1:25" hidden="1" x14ac:dyDescent="0.25">
      <c r="B200" s="43" t="s">
        <v>36</v>
      </c>
      <c r="C200" s="44">
        <f t="shared" si="36"/>
        <v>12642</v>
      </c>
      <c r="D200" s="44">
        <v>12971</v>
      </c>
      <c r="E200" s="44">
        <f t="shared" si="37"/>
        <v>329</v>
      </c>
      <c r="F200" s="44">
        <v>146</v>
      </c>
      <c r="G200" s="70">
        <f t="shared" si="38"/>
        <v>48034</v>
      </c>
      <c r="H200" s="44">
        <f t="shared" si="39"/>
        <v>4624</v>
      </c>
      <c r="I200" s="44">
        <v>4682</v>
      </c>
      <c r="J200" s="44">
        <f t="shared" si="40"/>
        <v>58</v>
      </c>
      <c r="K200" s="44">
        <f t="shared" si="41"/>
        <v>559</v>
      </c>
      <c r="L200" s="70">
        <f t="shared" si="42"/>
        <v>32422</v>
      </c>
      <c r="M200" s="70">
        <v>3828</v>
      </c>
      <c r="N200" s="70">
        <v>8267</v>
      </c>
      <c r="O200" s="46"/>
      <c r="P200" s="46"/>
      <c r="Q200" s="70"/>
      <c r="R200" s="70"/>
      <c r="S200" s="70">
        <v>80176</v>
      </c>
      <c r="T200" s="70"/>
      <c r="U200" s="70">
        <f t="shared" si="35"/>
        <v>172727</v>
      </c>
      <c r="V200" s="46">
        <f t="shared" si="43"/>
        <v>0</v>
      </c>
      <c r="W200" s="46">
        <f t="shared" si="44"/>
        <v>172727</v>
      </c>
      <c r="X200" s="70">
        <v>172727</v>
      </c>
      <c r="Y200" s="46">
        <f t="shared" si="45"/>
        <v>0</v>
      </c>
    </row>
    <row r="201" spans="1:25" hidden="1" x14ac:dyDescent="0.25">
      <c r="B201" s="43" t="s">
        <v>37</v>
      </c>
      <c r="C201" s="44">
        <f t="shared" si="36"/>
        <v>12971</v>
      </c>
      <c r="D201" s="44">
        <v>13292</v>
      </c>
      <c r="E201" s="44">
        <f t="shared" si="37"/>
        <v>321</v>
      </c>
      <c r="F201" s="44">
        <v>146</v>
      </c>
      <c r="G201" s="70">
        <f t="shared" si="38"/>
        <v>46866</v>
      </c>
      <c r="H201" s="44">
        <f t="shared" si="39"/>
        <v>4682</v>
      </c>
      <c r="I201" s="44">
        <v>4752</v>
      </c>
      <c r="J201" s="44">
        <f t="shared" si="40"/>
        <v>70</v>
      </c>
      <c r="K201" s="44">
        <f t="shared" si="41"/>
        <v>559</v>
      </c>
      <c r="L201" s="70">
        <f t="shared" si="42"/>
        <v>39130</v>
      </c>
      <c r="M201" s="70">
        <v>3828</v>
      </c>
      <c r="N201" s="70">
        <v>8270</v>
      </c>
      <c r="O201" s="46"/>
      <c r="P201" s="46"/>
      <c r="Q201" s="70"/>
      <c r="R201" s="70"/>
      <c r="S201" s="70">
        <v>80176</v>
      </c>
      <c r="T201" s="70"/>
      <c r="U201" s="70">
        <f t="shared" si="35"/>
        <v>178270</v>
      </c>
      <c r="V201" s="46">
        <f t="shared" si="43"/>
        <v>0</v>
      </c>
      <c r="W201" s="46">
        <f t="shared" si="44"/>
        <v>178270</v>
      </c>
      <c r="X201" s="70">
        <v>178270</v>
      </c>
      <c r="Y201" s="46">
        <f t="shared" si="45"/>
        <v>0</v>
      </c>
    </row>
    <row r="202" spans="1:25" hidden="1" x14ac:dyDescent="0.25">
      <c r="B202" s="43" t="s">
        <v>38</v>
      </c>
      <c r="C202" s="44">
        <f t="shared" si="36"/>
        <v>13292</v>
      </c>
      <c r="D202" s="44">
        <v>13537</v>
      </c>
      <c r="E202" s="44">
        <f t="shared" si="37"/>
        <v>245</v>
      </c>
      <c r="F202" s="44">
        <v>146</v>
      </c>
      <c r="G202" s="70">
        <f t="shared" si="38"/>
        <v>35770</v>
      </c>
      <c r="H202" s="44">
        <f t="shared" si="39"/>
        <v>4752</v>
      </c>
      <c r="I202" s="44">
        <v>4821</v>
      </c>
      <c r="J202" s="44">
        <f t="shared" si="40"/>
        <v>69</v>
      </c>
      <c r="K202" s="44">
        <f t="shared" si="41"/>
        <v>559</v>
      </c>
      <c r="L202" s="70">
        <f t="shared" si="42"/>
        <v>38571</v>
      </c>
      <c r="M202" s="70">
        <v>3828</v>
      </c>
      <c r="N202" s="70">
        <v>8299</v>
      </c>
      <c r="O202" s="46"/>
      <c r="P202" s="46"/>
      <c r="Q202" s="70"/>
      <c r="R202" s="70"/>
      <c r="S202" s="70">
        <v>80176</v>
      </c>
      <c r="T202" s="70"/>
      <c r="U202" s="70">
        <f t="shared" si="35"/>
        <v>166644</v>
      </c>
      <c r="V202" s="46">
        <f t="shared" si="43"/>
        <v>0</v>
      </c>
      <c r="W202" s="46">
        <f t="shared" si="44"/>
        <v>166644</v>
      </c>
      <c r="X202" s="70">
        <v>240000</v>
      </c>
      <c r="Y202" s="46">
        <f t="shared" si="45"/>
        <v>-73356</v>
      </c>
    </row>
    <row r="203" spans="1:25" hidden="1" x14ac:dyDescent="0.25">
      <c r="B203" s="43" t="s">
        <v>39</v>
      </c>
      <c r="C203" s="44">
        <f t="shared" si="36"/>
        <v>13537</v>
      </c>
      <c r="D203" s="44">
        <v>13813</v>
      </c>
      <c r="E203" s="44">
        <f t="shared" si="37"/>
        <v>276</v>
      </c>
      <c r="F203" s="44">
        <v>146</v>
      </c>
      <c r="G203" s="70">
        <f t="shared" si="38"/>
        <v>40296</v>
      </c>
      <c r="H203" s="44">
        <f t="shared" si="39"/>
        <v>4821</v>
      </c>
      <c r="I203" s="44">
        <v>4860</v>
      </c>
      <c r="J203" s="44">
        <f t="shared" si="40"/>
        <v>39</v>
      </c>
      <c r="K203" s="44">
        <f t="shared" si="41"/>
        <v>559</v>
      </c>
      <c r="L203" s="70">
        <f t="shared" si="42"/>
        <v>21801</v>
      </c>
      <c r="M203" s="70">
        <v>3828</v>
      </c>
      <c r="N203" s="70">
        <v>8329</v>
      </c>
      <c r="O203" s="104"/>
      <c r="P203" s="104"/>
      <c r="Q203" s="70"/>
      <c r="R203" s="70"/>
      <c r="S203" s="70">
        <v>80176</v>
      </c>
      <c r="T203" s="70"/>
      <c r="U203" s="70">
        <f t="shared" si="35"/>
        <v>154430</v>
      </c>
      <c r="V203" s="46">
        <f t="shared" si="43"/>
        <v>-73356</v>
      </c>
      <c r="W203" s="46">
        <f t="shared" si="44"/>
        <v>81074</v>
      </c>
      <c r="X203" s="70"/>
      <c r="Y203" s="46">
        <f t="shared" si="45"/>
        <v>81074</v>
      </c>
    </row>
    <row r="204" spans="1:25" hidden="1" x14ac:dyDescent="0.25">
      <c r="B204" s="43" t="s">
        <v>40</v>
      </c>
      <c r="C204" s="44">
        <f t="shared" si="36"/>
        <v>13813</v>
      </c>
      <c r="D204" s="44">
        <v>14031</v>
      </c>
      <c r="E204" s="44">
        <f t="shared" si="37"/>
        <v>218</v>
      </c>
      <c r="F204" s="44">
        <v>146</v>
      </c>
      <c r="G204" s="70">
        <f t="shared" si="38"/>
        <v>31828</v>
      </c>
      <c r="H204" s="44">
        <f t="shared" si="39"/>
        <v>4860</v>
      </c>
      <c r="I204" s="44">
        <v>4884</v>
      </c>
      <c r="J204" s="44">
        <f t="shared" si="40"/>
        <v>24</v>
      </c>
      <c r="K204" s="44">
        <f t="shared" si="41"/>
        <v>559</v>
      </c>
      <c r="L204" s="70">
        <f t="shared" si="42"/>
        <v>13416</v>
      </c>
      <c r="M204" s="70">
        <v>3828</v>
      </c>
      <c r="N204" s="70">
        <v>8371</v>
      </c>
      <c r="O204" s="46"/>
      <c r="P204" s="46"/>
      <c r="Q204" s="70"/>
      <c r="R204" s="70"/>
      <c r="S204" s="70">
        <v>80176</v>
      </c>
      <c r="T204" s="70"/>
      <c r="U204" s="70">
        <f t="shared" si="35"/>
        <v>137619</v>
      </c>
      <c r="V204" s="46">
        <f t="shared" si="43"/>
        <v>81074</v>
      </c>
      <c r="W204" s="46">
        <f t="shared" si="44"/>
        <v>218693</v>
      </c>
      <c r="X204" s="70">
        <v>218693</v>
      </c>
      <c r="Y204" s="46">
        <f t="shared" si="45"/>
        <v>0</v>
      </c>
    </row>
    <row r="205" spans="1:25" hidden="1" x14ac:dyDescent="0.25">
      <c r="B205" s="43" t="s">
        <v>41</v>
      </c>
      <c r="C205" s="44">
        <f t="shared" si="36"/>
        <v>14031</v>
      </c>
      <c r="D205" s="44">
        <v>14380</v>
      </c>
      <c r="E205" s="44">
        <f t="shared" si="37"/>
        <v>349</v>
      </c>
      <c r="F205" s="44">
        <v>146</v>
      </c>
      <c r="G205" s="70">
        <f t="shared" si="38"/>
        <v>50954</v>
      </c>
      <c r="H205" s="44">
        <f t="shared" si="39"/>
        <v>4884</v>
      </c>
      <c r="I205" s="44">
        <v>4890</v>
      </c>
      <c r="J205" s="44">
        <f t="shared" si="40"/>
        <v>6</v>
      </c>
      <c r="K205" s="44">
        <f t="shared" si="41"/>
        <v>559</v>
      </c>
      <c r="L205" s="70">
        <f t="shared" si="42"/>
        <v>3354</v>
      </c>
      <c r="M205" s="70">
        <v>3828</v>
      </c>
      <c r="N205" s="70">
        <v>8386</v>
      </c>
      <c r="O205" s="46"/>
      <c r="P205" s="46"/>
      <c r="Q205" s="70"/>
      <c r="R205" s="70"/>
      <c r="S205" s="70">
        <v>80176</v>
      </c>
      <c r="T205" s="70"/>
      <c r="U205" s="70">
        <f t="shared" si="35"/>
        <v>146698</v>
      </c>
      <c r="V205" s="46">
        <f t="shared" si="43"/>
        <v>0</v>
      </c>
      <c r="W205" s="46">
        <f t="shared" si="44"/>
        <v>146698</v>
      </c>
      <c r="X205" s="70"/>
      <c r="Y205" s="46">
        <f t="shared" si="45"/>
        <v>146698</v>
      </c>
    </row>
    <row r="206" spans="1:25" hidden="1" x14ac:dyDescent="0.25">
      <c r="B206" s="43" t="s">
        <v>42</v>
      </c>
      <c r="C206" s="44">
        <f t="shared" si="36"/>
        <v>14380</v>
      </c>
      <c r="D206" s="44">
        <v>14663</v>
      </c>
      <c r="E206" s="44">
        <f t="shared" si="37"/>
        <v>283</v>
      </c>
      <c r="F206" s="44">
        <v>146</v>
      </c>
      <c r="G206" s="70">
        <f t="shared" si="38"/>
        <v>41318</v>
      </c>
      <c r="H206" s="44">
        <f t="shared" si="39"/>
        <v>4890</v>
      </c>
      <c r="I206" s="44">
        <v>4903</v>
      </c>
      <c r="J206" s="44">
        <f t="shared" si="40"/>
        <v>13</v>
      </c>
      <c r="K206" s="44">
        <f t="shared" si="41"/>
        <v>559</v>
      </c>
      <c r="L206" s="70">
        <f t="shared" si="42"/>
        <v>7267</v>
      </c>
      <c r="M206" s="70">
        <v>3828</v>
      </c>
      <c r="N206" s="70">
        <v>8398</v>
      </c>
      <c r="O206" s="46"/>
      <c r="P206" s="46"/>
      <c r="Q206" s="70"/>
      <c r="R206" s="70"/>
      <c r="S206" s="70">
        <v>80176</v>
      </c>
      <c r="T206" s="70"/>
      <c r="U206" s="70">
        <f t="shared" si="35"/>
        <v>140987</v>
      </c>
      <c r="V206" s="46">
        <f t="shared" si="43"/>
        <v>146698</v>
      </c>
      <c r="W206" s="46">
        <f t="shared" si="44"/>
        <v>287685</v>
      </c>
      <c r="X206" s="70">
        <v>287685</v>
      </c>
      <c r="Y206" s="46">
        <f t="shared" si="45"/>
        <v>0</v>
      </c>
    </row>
    <row r="207" spans="1:25" hidden="1" x14ac:dyDescent="0.25">
      <c r="B207" s="43" t="s">
        <v>43</v>
      </c>
      <c r="C207" s="44">
        <f t="shared" si="36"/>
        <v>14663</v>
      </c>
      <c r="D207" s="44">
        <v>14910</v>
      </c>
      <c r="E207" s="44">
        <f t="shared" si="37"/>
        <v>247</v>
      </c>
      <c r="F207" s="44">
        <v>146</v>
      </c>
      <c r="G207" s="70">
        <f t="shared" si="38"/>
        <v>36062</v>
      </c>
      <c r="H207" s="44">
        <f t="shared" si="39"/>
        <v>4903</v>
      </c>
      <c r="I207" s="44">
        <v>4927</v>
      </c>
      <c r="J207" s="44">
        <f t="shared" si="40"/>
        <v>24</v>
      </c>
      <c r="K207" s="44">
        <f t="shared" si="41"/>
        <v>559</v>
      </c>
      <c r="L207" s="70">
        <f t="shared" si="42"/>
        <v>13416</v>
      </c>
      <c r="M207" s="70">
        <v>3828</v>
      </c>
      <c r="N207" s="70">
        <v>8415</v>
      </c>
      <c r="O207" s="46"/>
      <c r="P207" s="46"/>
      <c r="Q207" s="70"/>
      <c r="R207" s="70"/>
      <c r="S207" s="70">
        <v>80176</v>
      </c>
      <c r="T207" s="70"/>
      <c r="U207" s="70">
        <f t="shared" si="35"/>
        <v>141897</v>
      </c>
      <c r="V207" s="46">
        <f t="shared" si="43"/>
        <v>0</v>
      </c>
      <c r="W207" s="46">
        <f t="shared" si="44"/>
        <v>141897</v>
      </c>
      <c r="X207" s="70">
        <v>141897</v>
      </c>
      <c r="Y207" s="46">
        <f t="shared" si="45"/>
        <v>0</v>
      </c>
    </row>
    <row r="208" spans="1:25" hidden="1" x14ac:dyDescent="0.25">
      <c r="B208" s="43" t="s">
        <v>44</v>
      </c>
      <c r="C208" s="44">
        <f t="shared" si="36"/>
        <v>14910</v>
      </c>
      <c r="D208" s="44">
        <v>15080</v>
      </c>
      <c r="E208" s="44">
        <f t="shared" si="37"/>
        <v>170</v>
      </c>
      <c r="F208" s="44">
        <v>146</v>
      </c>
      <c r="G208" s="70">
        <f t="shared" si="38"/>
        <v>24820</v>
      </c>
      <c r="H208" s="44">
        <f t="shared" si="39"/>
        <v>4927</v>
      </c>
      <c r="I208" s="44">
        <v>5001</v>
      </c>
      <c r="J208" s="44">
        <f t="shared" si="40"/>
        <v>74</v>
      </c>
      <c r="K208" s="44">
        <f t="shared" si="41"/>
        <v>559</v>
      </c>
      <c r="L208" s="70">
        <f t="shared" si="42"/>
        <v>41366</v>
      </c>
      <c r="M208" s="70">
        <v>3828</v>
      </c>
      <c r="N208" s="70">
        <v>8420</v>
      </c>
      <c r="O208" s="46"/>
      <c r="P208" s="46"/>
      <c r="Q208" s="70"/>
      <c r="R208" s="70"/>
      <c r="S208" s="70">
        <v>80176</v>
      </c>
      <c r="T208" s="70"/>
      <c r="U208" s="70">
        <f t="shared" si="35"/>
        <v>158610</v>
      </c>
      <c r="V208" s="46">
        <f t="shared" si="43"/>
        <v>0</v>
      </c>
      <c r="W208" s="46">
        <f t="shared" si="44"/>
        <v>158610</v>
      </c>
      <c r="X208" s="70">
        <v>158610</v>
      </c>
      <c r="Y208" s="46">
        <f t="shared" si="45"/>
        <v>0</v>
      </c>
    </row>
    <row r="209" spans="1:25" hidden="1" x14ac:dyDescent="0.25">
      <c r="B209" s="43" t="s">
        <v>45</v>
      </c>
      <c r="C209" s="44">
        <f t="shared" si="36"/>
        <v>15080</v>
      </c>
      <c r="D209" s="44">
        <v>15322</v>
      </c>
      <c r="E209" s="44">
        <f t="shared" si="37"/>
        <v>242</v>
      </c>
      <c r="F209" s="44">
        <v>146</v>
      </c>
      <c r="G209" s="70">
        <f t="shared" si="38"/>
        <v>35332</v>
      </c>
      <c r="H209" s="44">
        <f t="shared" si="39"/>
        <v>5001</v>
      </c>
      <c r="I209" s="44">
        <v>5092</v>
      </c>
      <c r="J209" s="44">
        <f t="shared" si="40"/>
        <v>91</v>
      </c>
      <c r="K209" s="44">
        <f t="shared" si="41"/>
        <v>559</v>
      </c>
      <c r="L209" s="70">
        <f t="shared" si="42"/>
        <v>50869</v>
      </c>
      <c r="M209" s="70">
        <v>3828</v>
      </c>
      <c r="N209" s="70">
        <v>8467</v>
      </c>
      <c r="O209" s="46"/>
      <c r="P209" s="46"/>
      <c r="Q209" s="70"/>
      <c r="R209" s="70"/>
      <c r="S209" s="70">
        <v>80176</v>
      </c>
      <c r="T209" s="70"/>
      <c r="U209" s="70">
        <f t="shared" si="35"/>
        <v>178672</v>
      </c>
      <c r="V209" s="46">
        <f t="shared" si="43"/>
        <v>0</v>
      </c>
      <c r="W209" s="46">
        <f t="shared" si="44"/>
        <v>178672</v>
      </c>
      <c r="X209" s="70">
        <v>178872</v>
      </c>
      <c r="Y209" s="46">
        <f t="shared" si="45"/>
        <v>-200</v>
      </c>
    </row>
    <row r="210" spans="1:25" ht="15.75" hidden="1" thickBot="1" x14ac:dyDescent="0.3">
      <c r="B210" s="83" t="s">
        <v>46</v>
      </c>
      <c r="C210" s="84">
        <f t="shared" si="36"/>
        <v>15322</v>
      </c>
      <c r="D210" s="84">
        <v>15549</v>
      </c>
      <c r="E210" s="84">
        <f t="shared" si="37"/>
        <v>227</v>
      </c>
      <c r="F210" s="84">
        <v>146</v>
      </c>
      <c r="G210" s="35">
        <f t="shared" si="38"/>
        <v>33142</v>
      </c>
      <c r="H210" s="84">
        <f t="shared" si="39"/>
        <v>5092</v>
      </c>
      <c r="I210" s="84">
        <v>5181</v>
      </c>
      <c r="J210" s="84">
        <f t="shared" si="40"/>
        <v>89</v>
      </c>
      <c r="K210" s="84">
        <f t="shared" si="41"/>
        <v>559</v>
      </c>
      <c r="L210" s="35">
        <f t="shared" si="42"/>
        <v>49751</v>
      </c>
      <c r="M210" s="35">
        <v>3828</v>
      </c>
      <c r="N210" s="35">
        <v>8493</v>
      </c>
      <c r="O210" s="36"/>
      <c r="P210" s="36"/>
      <c r="Q210" s="35"/>
      <c r="R210" s="35"/>
      <c r="S210" s="35">
        <v>80176</v>
      </c>
      <c r="T210" s="35"/>
      <c r="U210" s="35">
        <f t="shared" si="35"/>
        <v>175390</v>
      </c>
      <c r="V210" s="36">
        <f t="shared" si="43"/>
        <v>-200</v>
      </c>
      <c r="W210" s="36">
        <f t="shared" si="44"/>
        <v>175190</v>
      </c>
      <c r="X210" s="35">
        <v>175190</v>
      </c>
      <c r="Y210" s="36">
        <f t="shared" si="45"/>
        <v>0</v>
      </c>
    </row>
    <row r="211" spans="1:25" hidden="1" x14ac:dyDescent="0.25">
      <c r="A211">
        <v>2020</v>
      </c>
      <c r="B211" s="38" t="s">
        <v>35</v>
      </c>
      <c r="C211" s="39">
        <f t="shared" ref="C211:C234" si="46">D210</f>
        <v>15549</v>
      </c>
      <c r="D211" s="39">
        <v>15851</v>
      </c>
      <c r="E211" s="39">
        <f t="shared" ref="E211:E234" si="47">D211-C211</f>
        <v>302</v>
      </c>
      <c r="F211" s="39">
        <v>146</v>
      </c>
      <c r="G211" s="69">
        <f t="shared" ref="G211:G222" si="48">F211*E211</f>
        <v>44092</v>
      </c>
      <c r="H211" s="39">
        <f t="shared" ref="H211:H234" si="49">I210</f>
        <v>5181</v>
      </c>
      <c r="I211" s="39">
        <v>5267</v>
      </c>
      <c r="J211" s="39">
        <f t="shared" ref="J211:J221" si="50">I211-H211</f>
        <v>86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49536</v>
      </c>
      <c r="M211" s="69">
        <v>3943</v>
      </c>
      <c r="N211" s="69">
        <v>8501</v>
      </c>
      <c r="O211" s="41"/>
      <c r="P211" s="41"/>
      <c r="Q211" s="69"/>
      <c r="R211" s="69"/>
      <c r="S211" s="69">
        <v>82581</v>
      </c>
      <c r="T211" s="69"/>
      <c r="U211" s="69">
        <f t="shared" si="35"/>
        <v>188653</v>
      </c>
      <c r="V211" s="41">
        <f t="shared" ref="V211:V234" si="51">Y210</f>
        <v>0</v>
      </c>
      <c r="W211" s="41">
        <f t="shared" ref="W211:W234" si="52">U211+V211</f>
        <v>188653</v>
      </c>
      <c r="X211" s="69">
        <v>188653</v>
      </c>
      <c r="Y211" s="41">
        <f t="shared" ref="Y211:Y257" si="53">W211-X211</f>
        <v>0</v>
      </c>
    </row>
    <row r="212" spans="1:25" hidden="1" x14ac:dyDescent="0.25">
      <c r="B212" s="43" t="s">
        <v>36</v>
      </c>
      <c r="C212" s="44">
        <f t="shared" si="46"/>
        <v>15851</v>
      </c>
      <c r="D212" s="44">
        <v>16146</v>
      </c>
      <c r="E212" s="44">
        <f t="shared" si="47"/>
        <v>295</v>
      </c>
      <c r="F212" s="44">
        <v>146</v>
      </c>
      <c r="G212" s="70">
        <f t="shared" si="48"/>
        <v>43070</v>
      </c>
      <c r="H212" s="44">
        <f t="shared" si="49"/>
        <v>5267</v>
      </c>
      <c r="I212" s="44">
        <v>5349</v>
      </c>
      <c r="J212" s="44">
        <f t="shared" si="50"/>
        <v>82</v>
      </c>
      <c r="K212" s="44">
        <f t="shared" ref="K212:K220" si="54">IF(J212&lt;=120,576,IF(AND(J212&gt;=121,J212&lt;=150),761,IF(AND(J212&gt;=151,J212&lt;=200),1317,IF(J212&gt;=201,2430,))))</f>
        <v>576</v>
      </c>
      <c r="L212" s="70">
        <f t="shared" ref="L212:L220" si="55">IF(K212=576,K212*J212,IF(K212=761,120*576+(J212-120)*761,IF(K212=1317,120*576+30*761+(J212-150)*1317,IF(K212=2430,120*576+30*761+50*1317+(J212-200)*2430,))))</f>
        <v>47232</v>
      </c>
      <c r="M212" s="70">
        <v>3943</v>
      </c>
      <c r="N212" s="70">
        <v>8539</v>
      </c>
      <c r="O212" s="46"/>
      <c r="P212" s="46"/>
      <c r="Q212" s="70"/>
      <c r="R212" s="70"/>
      <c r="S212" s="70">
        <v>82581</v>
      </c>
      <c r="T212" s="70"/>
      <c r="U212" s="70">
        <f t="shared" si="35"/>
        <v>185365</v>
      </c>
      <c r="V212" s="46">
        <f t="shared" si="51"/>
        <v>0</v>
      </c>
      <c r="W212" s="46">
        <f t="shared" si="52"/>
        <v>185365</v>
      </c>
      <c r="X212" s="70">
        <v>185365</v>
      </c>
      <c r="Y212" s="46">
        <f t="shared" si="53"/>
        <v>0</v>
      </c>
    </row>
    <row r="213" spans="1:25" hidden="1" x14ac:dyDescent="0.25">
      <c r="B213" s="43" t="s">
        <v>37</v>
      </c>
      <c r="C213" s="44">
        <f t="shared" si="46"/>
        <v>16146</v>
      </c>
      <c r="D213" s="44">
        <v>16437</v>
      </c>
      <c r="E213" s="44">
        <f t="shared" si="47"/>
        <v>291</v>
      </c>
      <c r="F213" s="44">
        <v>146</v>
      </c>
      <c r="G213" s="70">
        <f t="shared" si="48"/>
        <v>42486</v>
      </c>
      <c r="H213" s="44">
        <f t="shared" si="49"/>
        <v>5349</v>
      </c>
      <c r="I213" s="44">
        <v>5401</v>
      </c>
      <c r="J213" s="44">
        <f t="shared" si="50"/>
        <v>52</v>
      </c>
      <c r="K213" s="44">
        <f t="shared" si="54"/>
        <v>576</v>
      </c>
      <c r="L213" s="70">
        <f t="shared" si="55"/>
        <v>29952</v>
      </c>
      <c r="M213" s="70">
        <v>3943</v>
      </c>
      <c r="N213" s="70">
        <v>8580</v>
      </c>
      <c r="O213" s="46"/>
      <c r="P213" s="46"/>
      <c r="Q213" s="70"/>
      <c r="R213" s="70"/>
      <c r="S213" s="70">
        <v>82581</v>
      </c>
      <c r="T213" s="70"/>
      <c r="U213" s="70">
        <f t="shared" si="35"/>
        <v>167542</v>
      </c>
      <c r="V213" s="46">
        <f t="shared" si="51"/>
        <v>0</v>
      </c>
      <c r="W213" s="46">
        <f t="shared" si="52"/>
        <v>167542</v>
      </c>
      <c r="X213" s="70">
        <v>167542</v>
      </c>
      <c r="Y213" s="46">
        <f t="shared" si="53"/>
        <v>0</v>
      </c>
    </row>
    <row r="214" spans="1:25" hidden="1" x14ac:dyDescent="0.25">
      <c r="B214" s="43" t="s">
        <v>38</v>
      </c>
      <c r="C214" s="44">
        <f t="shared" si="46"/>
        <v>16437</v>
      </c>
      <c r="D214" s="44">
        <v>16688</v>
      </c>
      <c r="E214" s="44">
        <f t="shared" si="47"/>
        <v>251</v>
      </c>
      <c r="F214" s="44">
        <v>146</v>
      </c>
      <c r="G214" s="70">
        <f t="shared" si="48"/>
        <v>36646</v>
      </c>
      <c r="H214" s="44">
        <f t="shared" si="49"/>
        <v>5401</v>
      </c>
      <c r="I214" s="44">
        <v>5435</v>
      </c>
      <c r="J214" s="44">
        <f t="shared" si="50"/>
        <v>34</v>
      </c>
      <c r="K214" s="44">
        <f t="shared" si="54"/>
        <v>576</v>
      </c>
      <c r="L214" s="70">
        <f t="shared" si="55"/>
        <v>19584</v>
      </c>
      <c r="M214" s="70">
        <v>3943</v>
      </c>
      <c r="N214" s="70">
        <v>8607</v>
      </c>
      <c r="O214" s="46"/>
      <c r="P214" s="46"/>
      <c r="Q214" s="70"/>
      <c r="R214" s="70"/>
      <c r="S214" s="70">
        <v>82581</v>
      </c>
      <c r="T214" s="70"/>
      <c r="U214" s="70">
        <f t="shared" si="35"/>
        <v>151361</v>
      </c>
      <c r="V214" s="46">
        <f t="shared" si="51"/>
        <v>0</v>
      </c>
      <c r="W214" s="46">
        <f t="shared" si="52"/>
        <v>151361</v>
      </c>
      <c r="X214" s="70">
        <v>151361</v>
      </c>
      <c r="Y214" s="46">
        <f t="shared" si="53"/>
        <v>0</v>
      </c>
    </row>
    <row r="215" spans="1:25" hidden="1" x14ac:dyDescent="0.25">
      <c r="B215" s="43" t="s">
        <v>39</v>
      </c>
      <c r="C215" s="44">
        <f t="shared" si="46"/>
        <v>16688</v>
      </c>
      <c r="D215" s="44">
        <v>16858</v>
      </c>
      <c r="E215" s="44">
        <f t="shared" si="47"/>
        <v>170</v>
      </c>
      <c r="F215" s="44">
        <v>146</v>
      </c>
      <c r="G215" s="70">
        <f t="shared" si="48"/>
        <v>24820</v>
      </c>
      <c r="H215" s="44">
        <f t="shared" si="49"/>
        <v>5435</v>
      </c>
      <c r="I215" s="44">
        <v>5461</v>
      </c>
      <c r="J215" s="44">
        <f t="shared" si="50"/>
        <v>26</v>
      </c>
      <c r="K215" s="44">
        <f t="shared" si="54"/>
        <v>576</v>
      </c>
      <c r="L215" s="70">
        <f t="shared" si="55"/>
        <v>14976</v>
      </c>
      <c r="M215" s="70">
        <v>3943</v>
      </c>
      <c r="N215" s="70">
        <v>8615</v>
      </c>
      <c r="O215" s="46"/>
      <c r="P215" s="46"/>
      <c r="Q215" s="70"/>
      <c r="R215" s="70"/>
      <c r="S215" s="70">
        <v>82581</v>
      </c>
      <c r="T215" s="70"/>
      <c r="U215" s="70">
        <f t="shared" si="35"/>
        <v>134935</v>
      </c>
      <c r="V215" s="46">
        <f t="shared" si="51"/>
        <v>0</v>
      </c>
      <c r="W215" s="46">
        <f t="shared" si="52"/>
        <v>134935</v>
      </c>
      <c r="X215" s="70">
        <v>140000</v>
      </c>
      <c r="Y215" s="46">
        <f t="shared" si="53"/>
        <v>-5065</v>
      </c>
    </row>
    <row r="216" spans="1:25" hidden="1" x14ac:dyDescent="0.25">
      <c r="B216" s="43" t="s">
        <v>40</v>
      </c>
      <c r="C216" s="44">
        <f t="shared" si="46"/>
        <v>16858</v>
      </c>
      <c r="D216" s="44">
        <v>17274</v>
      </c>
      <c r="E216" s="44">
        <f t="shared" si="47"/>
        <v>416</v>
      </c>
      <c r="F216" s="44">
        <v>146</v>
      </c>
      <c r="G216" s="70">
        <f t="shared" si="48"/>
        <v>60736</v>
      </c>
      <c r="H216" s="44">
        <f t="shared" si="49"/>
        <v>5461</v>
      </c>
      <c r="I216" s="44">
        <v>5488</v>
      </c>
      <c r="J216" s="44">
        <f t="shared" si="50"/>
        <v>27</v>
      </c>
      <c r="K216" s="44">
        <f t="shared" si="54"/>
        <v>576</v>
      </c>
      <c r="L216" s="70">
        <f t="shared" si="55"/>
        <v>15552</v>
      </c>
      <c r="M216" s="70">
        <v>3943</v>
      </c>
      <c r="N216" s="70">
        <v>8609</v>
      </c>
      <c r="O216" s="46"/>
      <c r="P216" s="46"/>
      <c r="Q216" s="70"/>
      <c r="R216" s="70"/>
      <c r="S216" s="70">
        <v>82581</v>
      </c>
      <c r="T216" s="70"/>
      <c r="U216" s="70">
        <f t="shared" si="35"/>
        <v>171421</v>
      </c>
      <c r="V216" s="46">
        <f t="shared" si="51"/>
        <v>-5065</v>
      </c>
      <c r="W216" s="46">
        <f t="shared" si="52"/>
        <v>166356</v>
      </c>
      <c r="X216" s="70">
        <v>170000</v>
      </c>
      <c r="Y216" s="46">
        <f t="shared" si="53"/>
        <v>-3644</v>
      </c>
    </row>
    <row r="217" spans="1:25" hidden="1" x14ac:dyDescent="0.25">
      <c r="B217" s="43" t="s">
        <v>41</v>
      </c>
      <c r="C217" s="44">
        <f t="shared" si="46"/>
        <v>17274</v>
      </c>
      <c r="D217" s="44">
        <v>17504</v>
      </c>
      <c r="E217" s="44">
        <f t="shared" si="47"/>
        <v>230</v>
      </c>
      <c r="F217" s="44">
        <v>146</v>
      </c>
      <c r="G217" s="70">
        <f t="shared" si="48"/>
        <v>33580</v>
      </c>
      <c r="H217" s="44">
        <f t="shared" si="49"/>
        <v>5488</v>
      </c>
      <c r="I217" s="44">
        <v>5493</v>
      </c>
      <c r="J217" s="44">
        <f t="shared" si="50"/>
        <v>5</v>
      </c>
      <c r="K217" s="44">
        <f t="shared" si="54"/>
        <v>576</v>
      </c>
      <c r="L217" s="70">
        <f t="shared" si="55"/>
        <v>2880</v>
      </c>
      <c r="M217" s="70">
        <v>3943</v>
      </c>
      <c r="N217" s="70">
        <v>8600</v>
      </c>
      <c r="O217" s="46"/>
      <c r="P217" s="46"/>
      <c r="Q217" s="70"/>
      <c r="R217" s="70"/>
      <c r="S217" s="70">
        <v>82581</v>
      </c>
      <c r="T217" s="70"/>
      <c r="U217" s="70">
        <f t="shared" si="35"/>
        <v>131584</v>
      </c>
      <c r="V217" s="46">
        <f t="shared" si="51"/>
        <v>-3644</v>
      </c>
      <c r="W217" s="46">
        <f t="shared" si="52"/>
        <v>127940</v>
      </c>
      <c r="X217" s="70">
        <v>130000</v>
      </c>
      <c r="Y217" s="46">
        <f t="shared" si="53"/>
        <v>-2060</v>
      </c>
    </row>
    <row r="218" spans="1:25" hidden="1" x14ac:dyDescent="0.25">
      <c r="B218" s="43" t="s">
        <v>42</v>
      </c>
      <c r="C218" s="44">
        <f t="shared" si="46"/>
        <v>17504</v>
      </c>
      <c r="D218" s="44">
        <v>17903</v>
      </c>
      <c r="E218" s="44">
        <f t="shared" si="47"/>
        <v>399</v>
      </c>
      <c r="F218" s="44">
        <v>146</v>
      </c>
      <c r="G218" s="70">
        <f t="shared" si="48"/>
        <v>58254</v>
      </c>
      <c r="H218" s="44">
        <f t="shared" si="49"/>
        <v>5493</v>
      </c>
      <c r="I218" s="44">
        <v>5514</v>
      </c>
      <c r="J218" s="44">
        <f t="shared" si="50"/>
        <v>21</v>
      </c>
      <c r="K218" s="44">
        <f t="shared" si="54"/>
        <v>576</v>
      </c>
      <c r="L218" s="70">
        <f t="shared" si="55"/>
        <v>12096</v>
      </c>
      <c r="M218" s="70">
        <v>3943</v>
      </c>
      <c r="N218" s="70">
        <v>8604</v>
      </c>
      <c r="O218" s="46"/>
      <c r="P218" s="46"/>
      <c r="Q218" s="70"/>
      <c r="R218" s="70"/>
      <c r="S218" s="70">
        <v>82581</v>
      </c>
      <c r="T218" s="70"/>
      <c r="U218" s="70">
        <f t="shared" si="35"/>
        <v>165478</v>
      </c>
      <c r="V218" s="46">
        <f t="shared" si="51"/>
        <v>-2060</v>
      </c>
      <c r="W218" s="46">
        <f t="shared" si="52"/>
        <v>163418</v>
      </c>
      <c r="X218" s="70">
        <v>170000</v>
      </c>
      <c r="Y218" s="46">
        <f t="shared" si="53"/>
        <v>-6582</v>
      </c>
    </row>
    <row r="219" spans="1:25" hidden="1" x14ac:dyDescent="0.25">
      <c r="B219" s="43" t="s">
        <v>43</v>
      </c>
      <c r="C219" s="44">
        <f t="shared" si="46"/>
        <v>17903</v>
      </c>
      <c r="D219" s="44">
        <v>18120</v>
      </c>
      <c r="E219" s="44">
        <f t="shared" si="47"/>
        <v>217</v>
      </c>
      <c r="F219" s="44">
        <v>146</v>
      </c>
      <c r="G219" s="70">
        <f t="shared" si="48"/>
        <v>31682</v>
      </c>
      <c r="H219" s="44">
        <f t="shared" si="49"/>
        <v>5514</v>
      </c>
      <c r="I219" s="44">
        <v>5551</v>
      </c>
      <c r="J219" s="44">
        <f t="shared" si="50"/>
        <v>37</v>
      </c>
      <c r="K219" s="44">
        <f t="shared" si="54"/>
        <v>576</v>
      </c>
      <c r="L219" s="70">
        <f t="shared" si="55"/>
        <v>21312</v>
      </c>
      <c r="M219" s="70">
        <v>3943</v>
      </c>
      <c r="N219" s="70">
        <v>8612</v>
      </c>
      <c r="O219" s="46"/>
      <c r="P219" s="46"/>
      <c r="Q219" s="70"/>
      <c r="R219" s="70"/>
      <c r="S219" s="70">
        <v>82581</v>
      </c>
      <c r="T219" s="70"/>
      <c r="U219" s="70">
        <f t="shared" si="35"/>
        <v>148130</v>
      </c>
      <c r="V219" s="46">
        <f t="shared" si="51"/>
        <v>-6582</v>
      </c>
      <c r="W219" s="46">
        <f t="shared" si="52"/>
        <v>141548</v>
      </c>
      <c r="X219" s="70">
        <v>150000</v>
      </c>
      <c r="Y219" s="46">
        <f t="shared" si="53"/>
        <v>-8452</v>
      </c>
    </row>
    <row r="220" spans="1:25" hidden="1" x14ac:dyDescent="0.25">
      <c r="B220" s="43" t="s">
        <v>44</v>
      </c>
      <c r="C220" s="44">
        <f t="shared" si="46"/>
        <v>18120</v>
      </c>
      <c r="D220" s="44">
        <v>18391</v>
      </c>
      <c r="E220" s="44">
        <f t="shared" si="47"/>
        <v>271</v>
      </c>
      <c r="F220" s="44">
        <v>146</v>
      </c>
      <c r="G220" s="70">
        <f t="shared" si="48"/>
        <v>39566</v>
      </c>
      <c r="H220" s="44">
        <f t="shared" si="49"/>
        <v>5551</v>
      </c>
      <c r="I220" s="44">
        <v>5592</v>
      </c>
      <c r="J220" s="44">
        <f t="shared" si="50"/>
        <v>41</v>
      </c>
      <c r="K220" s="44">
        <f t="shared" si="54"/>
        <v>576</v>
      </c>
      <c r="L220" s="70">
        <f t="shared" si="55"/>
        <v>23616</v>
      </c>
      <c r="M220" s="70">
        <v>3943</v>
      </c>
      <c r="N220" s="70">
        <v>8652</v>
      </c>
      <c r="O220" s="46"/>
      <c r="P220" s="46"/>
      <c r="Q220" s="70"/>
      <c r="R220" s="70"/>
      <c r="S220" s="70">
        <v>82581</v>
      </c>
      <c r="T220" s="70"/>
      <c r="U220" s="70">
        <f t="shared" si="35"/>
        <v>158358</v>
      </c>
      <c r="V220" s="46">
        <f t="shared" si="51"/>
        <v>-8452</v>
      </c>
      <c r="W220" s="46">
        <f t="shared" si="52"/>
        <v>149906</v>
      </c>
      <c r="X220" s="70">
        <v>150000</v>
      </c>
      <c r="Y220" s="46">
        <f t="shared" si="53"/>
        <v>-94</v>
      </c>
    </row>
    <row r="221" spans="1:25" hidden="1" x14ac:dyDescent="0.25">
      <c r="B221" s="43" t="s">
        <v>45</v>
      </c>
      <c r="C221" s="44">
        <f t="shared" si="46"/>
        <v>18391</v>
      </c>
      <c r="D221" s="44">
        <v>18704</v>
      </c>
      <c r="E221" s="44">
        <f t="shared" si="47"/>
        <v>313</v>
      </c>
      <c r="F221" s="44">
        <v>146</v>
      </c>
      <c r="G221" s="70">
        <f t="shared" si="48"/>
        <v>45698</v>
      </c>
      <c r="H221" s="44">
        <f t="shared" si="49"/>
        <v>5592</v>
      </c>
      <c r="I221" s="44">
        <v>5646</v>
      </c>
      <c r="J221" s="44">
        <f t="shared" si="50"/>
        <v>54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31104</v>
      </c>
      <c r="M221" s="70">
        <v>3943</v>
      </c>
      <c r="N221" s="70">
        <v>8709</v>
      </c>
      <c r="O221" s="46"/>
      <c r="P221" s="46"/>
      <c r="Q221" s="70"/>
      <c r="R221" s="70"/>
      <c r="S221" s="70">
        <v>82581</v>
      </c>
      <c r="T221" s="70"/>
      <c r="U221" s="70">
        <f t="shared" si="35"/>
        <v>172035</v>
      </c>
      <c r="V221" s="46">
        <f t="shared" si="51"/>
        <v>-94</v>
      </c>
      <c r="W221" s="46">
        <f t="shared" si="52"/>
        <v>171941</v>
      </c>
      <c r="X221" s="70">
        <v>180000</v>
      </c>
      <c r="Y221" s="46">
        <f t="shared" si="53"/>
        <v>-8059</v>
      </c>
    </row>
    <row r="222" spans="1:25" ht="15.75" hidden="1" thickBot="1" x14ac:dyDescent="0.3">
      <c r="B222" s="83" t="s">
        <v>46</v>
      </c>
      <c r="C222" s="84">
        <f t="shared" si="46"/>
        <v>18704</v>
      </c>
      <c r="D222" s="84">
        <v>19055</v>
      </c>
      <c r="E222" s="84">
        <f t="shared" si="47"/>
        <v>351</v>
      </c>
      <c r="F222" s="84">
        <v>146</v>
      </c>
      <c r="G222" s="35">
        <f t="shared" si="48"/>
        <v>51246</v>
      </c>
      <c r="H222" s="84">
        <f t="shared" si="49"/>
        <v>5646</v>
      </c>
      <c r="I222" s="84">
        <v>5717</v>
      </c>
      <c r="J222" s="84">
        <f t="shared" ref="J222:J234" si="56">I222-H222</f>
        <v>71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40896</v>
      </c>
      <c r="M222" s="35">
        <v>3943</v>
      </c>
      <c r="N222" s="35">
        <v>8721</v>
      </c>
      <c r="O222" s="36"/>
      <c r="P222" s="36"/>
      <c r="Q222" s="35"/>
      <c r="R222" s="35"/>
      <c r="S222" s="35">
        <v>82581</v>
      </c>
      <c r="T222" s="35"/>
      <c r="U222" s="35">
        <f t="shared" si="35"/>
        <v>187387</v>
      </c>
      <c r="V222" s="36">
        <f t="shared" si="51"/>
        <v>-8059</v>
      </c>
      <c r="W222" s="36">
        <f t="shared" si="52"/>
        <v>179328</v>
      </c>
      <c r="X222" s="35">
        <v>200000</v>
      </c>
      <c r="Y222" s="36">
        <f t="shared" si="53"/>
        <v>-20672</v>
      </c>
    </row>
    <row r="223" spans="1:25" hidden="1" x14ac:dyDescent="0.25">
      <c r="A223">
        <v>2021</v>
      </c>
      <c r="B223" s="43" t="s">
        <v>35</v>
      </c>
      <c r="C223" s="44">
        <f t="shared" si="46"/>
        <v>19055</v>
      </c>
      <c r="D223" s="44">
        <v>19563</v>
      </c>
      <c r="E223" s="44">
        <f t="shared" si="47"/>
        <v>508</v>
      </c>
      <c r="F223" s="44">
        <v>146</v>
      </c>
      <c r="G223" s="70">
        <f t="shared" ref="G223:G234" si="57">E223*F223</f>
        <v>74168</v>
      </c>
      <c r="H223" s="44">
        <f t="shared" si="49"/>
        <v>5717</v>
      </c>
      <c r="I223" s="44">
        <v>5815</v>
      </c>
      <c r="J223" s="44">
        <f t="shared" si="56"/>
        <v>98</v>
      </c>
      <c r="K223" s="44">
        <f t="shared" ref="K223:K234" si="58">IF(J223&lt;=80,593,IF(AND(J223&gt;=81,J223&lt;=100),784,IF(AND(J223&gt;=101,J223&lt;=200),1357,IF(J223&gt;=201,2501,))))</f>
        <v>784</v>
      </c>
      <c r="L223" s="46">
        <f>IF(K223=593,K223*J223,IF(K223=784,80*593+(J223-80)*784,IF(K223=1357,80*593+20*784+(J223-100)*1357,IF(K223=2501,80*593+20*784+100*1357+(J223-200)*2501,))))</f>
        <v>61552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59">G223+L223+M223+N223+Q223+R223+S223+T223</f>
        <v>233576</v>
      </c>
      <c r="V223" s="46">
        <f t="shared" si="51"/>
        <v>-20672</v>
      </c>
      <c r="W223" s="41">
        <f t="shared" si="52"/>
        <v>212904</v>
      </c>
      <c r="X223" s="69">
        <v>250000</v>
      </c>
      <c r="Y223" s="46">
        <f t="shared" si="53"/>
        <v>-37096</v>
      </c>
    </row>
    <row r="224" spans="1:25" hidden="1" x14ac:dyDescent="0.25">
      <c r="B224" s="43" t="s">
        <v>36</v>
      </c>
      <c r="C224" s="44">
        <f t="shared" si="46"/>
        <v>19563</v>
      </c>
      <c r="D224" s="44">
        <v>19887</v>
      </c>
      <c r="E224" s="44">
        <f t="shared" si="47"/>
        <v>324</v>
      </c>
      <c r="F224" s="44">
        <v>146</v>
      </c>
      <c r="G224" s="70">
        <f t="shared" si="57"/>
        <v>47304</v>
      </c>
      <c r="H224" s="44">
        <f t="shared" si="49"/>
        <v>5815</v>
      </c>
      <c r="I224" s="44">
        <v>5841</v>
      </c>
      <c r="J224" s="44">
        <f t="shared" si="56"/>
        <v>26</v>
      </c>
      <c r="K224" s="44">
        <f t="shared" si="58"/>
        <v>593</v>
      </c>
      <c r="L224" s="46">
        <f t="shared" ref="L224:L234" si="60">IF(K224=593,K224*J224,IF(K224=784,80*593+(J224-80)*784,IF(K224=1357,80*593+20*784+(J224-100)*1357,IF(K224=2501,80*593+20*784+100*1357+(J224-200)*2501,))))</f>
        <v>15418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59"/>
        <v>160627</v>
      </c>
      <c r="V224" s="46">
        <f t="shared" si="51"/>
        <v>-37096</v>
      </c>
      <c r="W224" s="46">
        <f t="shared" si="52"/>
        <v>123531</v>
      </c>
      <c r="X224" s="70">
        <v>150000</v>
      </c>
      <c r="Y224" s="46">
        <f t="shared" si="53"/>
        <v>-26469</v>
      </c>
    </row>
    <row r="225" spans="1:25" hidden="1" x14ac:dyDescent="0.25">
      <c r="B225" s="43" t="s">
        <v>37</v>
      </c>
      <c r="C225" s="44">
        <f t="shared" si="46"/>
        <v>19887</v>
      </c>
      <c r="D225" s="44">
        <v>20249</v>
      </c>
      <c r="E225" s="44">
        <f t="shared" si="47"/>
        <v>362</v>
      </c>
      <c r="F225" s="44">
        <v>146</v>
      </c>
      <c r="G225" s="70">
        <f t="shared" si="57"/>
        <v>52852</v>
      </c>
      <c r="H225" s="44">
        <f t="shared" si="49"/>
        <v>5841</v>
      </c>
      <c r="I225" s="44">
        <v>5898</v>
      </c>
      <c r="J225" s="44">
        <f t="shared" si="56"/>
        <v>57</v>
      </c>
      <c r="K225" s="44">
        <f t="shared" si="58"/>
        <v>593</v>
      </c>
      <c r="L225" s="46">
        <f t="shared" si="60"/>
        <v>33801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59"/>
        <v>184590</v>
      </c>
      <c r="V225" s="46">
        <f t="shared" si="51"/>
        <v>-26469</v>
      </c>
      <c r="W225" s="46">
        <f t="shared" si="52"/>
        <v>158121</v>
      </c>
      <c r="X225" s="70">
        <v>160000</v>
      </c>
      <c r="Y225" s="46">
        <f t="shared" si="53"/>
        <v>-1879</v>
      </c>
    </row>
    <row r="226" spans="1:25" hidden="1" x14ac:dyDescent="0.25">
      <c r="B226" s="43" t="s">
        <v>38</v>
      </c>
      <c r="C226" s="44">
        <f t="shared" si="46"/>
        <v>20249</v>
      </c>
      <c r="D226" s="44">
        <v>20696</v>
      </c>
      <c r="E226" s="44">
        <f t="shared" si="47"/>
        <v>447</v>
      </c>
      <c r="F226" s="44">
        <v>146</v>
      </c>
      <c r="G226" s="70">
        <f t="shared" si="57"/>
        <v>65262</v>
      </c>
      <c r="H226" s="44">
        <f t="shared" si="49"/>
        <v>5898</v>
      </c>
      <c r="I226" s="44">
        <v>5944</v>
      </c>
      <c r="J226" s="44">
        <f t="shared" si="56"/>
        <v>46</v>
      </c>
      <c r="K226" s="44">
        <f t="shared" si="58"/>
        <v>593</v>
      </c>
      <c r="L226" s="46">
        <f t="shared" si="60"/>
        <v>27278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59"/>
        <v>190507</v>
      </c>
      <c r="V226" s="46">
        <f t="shared" si="51"/>
        <v>-1879</v>
      </c>
      <c r="W226" s="46">
        <f t="shared" si="52"/>
        <v>188628</v>
      </c>
      <c r="X226" s="70">
        <v>200000</v>
      </c>
      <c r="Y226" s="46">
        <f t="shared" si="53"/>
        <v>-11372</v>
      </c>
    </row>
    <row r="227" spans="1:25" hidden="1" x14ac:dyDescent="0.25">
      <c r="B227" s="43" t="s">
        <v>39</v>
      </c>
      <c r="C227" s="44">
        <f t="shared" si="46"/>
        <v>20696</v>
      </c>
      <c r="D227" s="44">
        <v>21128</v>
      </c>
      <c r="E227" s="44">
        <f t="shared" si="47"/>
        <v>432</v>
      </c>
      <c r="F227" s="44">
        <v>146</v>
      </c>
      <c r="G227" s="70">
        <f t="shared" si="57"/>
        <v>63072</v>
      </c>
      <c r="H227" s="44">
        <f t="shared" si="49"/>
        <v>5944</v>
      </c>
      <c r="I227" s="44">
        <v>5979</v>
      </c>
      <c r="J227" s="44">
        <f t="shared" si="56"/>
        <v>35</v>
      </c>
      <c r="K227" s="44">
        <f t="shared" si="58"/>
        <v>593</v>
      </c>
      <c r="L227" s="46">
        <f t="shared" si="60"/>
        <v>20755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59"/>
        <v>181830</v>
      </c>
      <c r="V227" s="46">
        <f t="shared" si="51"/>
        <v>-11372</v>
      </c>
      <c r="W227" s="46">
        <f t="shared" si="52"/>
        <v>170458</v>
      </c>
      <c r="X227" s="70">
        <v>180000</v>
      </c>
      <c r="Y227" s="46">
        <f t="shared" si="53"/>
        <v>-9542</v>
      </c>
    </row>
    <row r="228" spans="1:25" hidden="1" x14ac:dyDescent="0.25">
      <c r="B228" s="43" t="s">
        <v>40</v>
      </c>
      <c r="C228" s="44">
        <f t="shared" si="46"/>
        <v>21128</v>
      </c>
      <c r="D228" s="44">
        <v>21314</v>
      </c>
      <c r="E228" s="44">
        <f t="shared" si="47"/>
        <v>186</v>
      </c>
      <c r="F228" s="44">
        <v>146</v>
      </c>
      <c r="G228" s="70">
        <f t="shared" si="57"/>
        <v>27156</v>
      </c>
      <c r="H228" s="44">
        <f t="shared" si="49"/>
        <v>5979</v>
      </c>
      <c r="I228" s="44">
        <v>5991</v>
      </c>
      <c r="J228" s="44">
        <f t="shared" si="56"/>
        <v>12</v>
      </c>
      <c r="K228" s="44">
        <f t="shared" si="58"/>
        <v>593</v>
      </c>
      <c r="L228" s="46">
        <f t="shared" si="60"/>
        <v>7116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59"/>
        <v>132304</v>
      </c>
      <c r="V228" s="46">
        <f t="shared" si="51"/>
        <v>-9542</v>
      </c>
      <c r="W228" s="46">
        <f t="shared" si="52"/>
        <v>122762</v>
      </c>
      <c r="X228" s="70">
        <v>130000</v>
      </c>
      <c r="Y228" s="46">
        <f t="shared" si="53"/>
        <v>-7238</v>
      </c>
    </row>
    <row r="229" spans="1:25" hidden="1" x14ac:dyDescent="0.25">
      <c r="B229" s="43" t="s">
        <v>41</v>
      </c>
      <c r="C229" s="44">
        <f t="shared" si="46"/>
        <v>21314</v>
      </c>
      <c r="D229" s="44">
        <v>21708</v>
      </c>
      <c r="E229" s="44">
        <f t="shared" si="47"/>
        <v>394</v>
      </c>
      <c r="F229" s="44">
        <v>146</v>
      </c>
      <c r="G229" s="70">
        <f t="shared" si="57"/>
        <v>57524</v>
      </c>
      <c r="H229" s="44">
        <f t="shared" si="49"/>
        <v>5991</v>
      </c>
      <c r="I229" s="44">
        <v>6020</v>
      </c>
      <c r="J229" s="44">
        <f t="shared" si="56"/>
        <v>29</v>
      </c>
      <c r="K229" s="44">
        <f t="shared" si="58"/>
        <v>593</v>
      </c>
      <c r="L229" s="46">
        <f t="shared" si="60"/>
        <v>17197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59"/>
        <v>172767</v>
      </c>
      <c r="V229" s="46">
        <f t="shared" si="51"/>
        <v>-7238</v>
      </c>
      <c r="W229" s="46">
        <f t="shared" si="52"/>
        <v>165529</v>
      </c>
      <c r="X229" s="70">
        <v>165529</v>
      </c>
      <c r="Y229" s="46">
        <f t="shared" si="53"/>
        <v>0</v>
      </c>
    </row>
    <row r="230" spans="1:25" hidden="1" x14ac:dyDescent="0.25">
      <c r="B230" s="43" t="s">
        <v>42</v>
      </c>
      <c r="C230" s="44">
        <f t="shared" si="46"/>
        <v>21708</v>
      </c>
      <c r="D230" s="44">
        <v>21995</v>
      </c>
      <c r="E230" s="44">
        <f t="shared" si="47"/>
        <v>287</v>
      </c>
      <c r="F230" s="44">
        <v>146</v>
      </c>
      <c r="G230" s="70">
        <f t="shared" si="57"/>
        <v>41902</v>
      </c>
      <c r="H230" s="44">
        <f t="shared" si="49"/>
        <v>6020</v>
      </c>
      <c r="I230" s="44">
        <v>6297</v>
      </c>
      <c r="J230" s="44">
        <f t="shared" si="56"/>
        <v>277</v>
      </c>
      <c r="K230" s="44">
        <f t="shared" si="58"/>
        <v>2501</v>
      </c>
      <c r="L230" s="46">
        <f t="shared" si="60"/>
        <v>391397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59"/>
        <v>531399</v>
      </c>
      <c r="V230" s="46">
        <f t="shared" si="51"/>
        <v>0</v>
      </c>
      <c r="W230" s="46">
        <f t="shared" si="52"/>
        <v>531399</v>
      </c>
      <c r="X230" s="70">
        <v>335000</v>
      </c>
      <c r="Y230" s="46">
        <f t="shared" si="53"/>
        <v>196399</v>
      </c>
    </row>
    <row r="231" spans="1:25" hidden="1" x14ac:dyDescent="0.25">
      <c r="B231" s="43" t="s">
        <v>43</v>
      </c>
      <c r="C231" s="44">
        <f t="shared" si="46"/>
        <v>21995</v>
      </c>
      <c r="D231" s="44">
        <v>22363</v>
      </c>
      <c r="E231" s="44">
        <f t="shared" si="47"/>
        <v>368</v>
      </c>
      <c r="F231" s="44">
        <v>146</v>
      </c>
      <c r="G231" s="70">
        <f t="shared" si="57"/>
        <v>53728</v>
      </c>
      <c r="H231" s="44">
        <f t="shared" si="49"/>
        <v>6297</v>
      </c>
      <c r="I231" s="44">
        <v>6375</v>
      </c>
      <c r="J231" s="44">
        <f t="shared" si="56"/>
        <v>78</v>
      </c>
      <c r="K231" s="44">
        <f t="shared" si="58"/>
        <v>593</v>
      </c>
      <c r="L231" s="46">
        <f t="shared" si="60"/>
        <v>46254</v>
      </c>
      <c r="M231" s="70">
        <v>4061</v>
      </c>
      <c r="N231" s="70"/>
      <c r="O231" s="70"/>
      <c r="P231" s="70"/>
      <c r="Q231" s="70"/>
      <c r="R231" s="70"/>
      <c r="S231" s="70">
        <v>85058</v>
      </c>
      <c r="T231" s="70"/>
      <c r="U231" s="70">
        <f t="shared" si="59"/>
        <v>189101</v>
      </c>
      <c r="V231" s="46">
        <f t="shared" si="51"/>
        <v>196399</v>
      </c>
      <c r="W231" s="46">
        <f t="shared" si="52"/>
        <v>385500</v>
      </c>
      <c r="X231" s="70">
        <v>200000</v>
      </c>
      <c r="Y231" s="46">
        <f t="shared" si="53"/>
        <v>185500</v>
      </c>
    </row>
    <row r="232" spans="1:25" hidden="1" x14ac:dyDescent="0.25">
      <c r="B232" s="43" t="s">
        <v>44</v>
      </c>
      <c r="C232" s="44">
        <f t="shared" si="46"/>
        <v>22363</v>
      </c>
      <c r="D232" s="44">
        <v>22858</v>
      </c>
      <c r="E232" s="44">
        <f t="shared" si="47"/>
        <v>495</v>
      </c>
      <c r="F232" s="44">
        <v>146</v>
      </c>
      <c r="G232" s="70">
        <f t="shared" si="57"/>
        <v>72270</v>
      </c>
      <c r="H232" s="44">
        <f t="shared" si="49"/>
        <v>6375</v>
      </c>
      <c r="I232" s="44">
        <v>6431</v>
      </c>
      <c r="J232" s="44">
        <f t="shared" si="56"/>
        <v>56</v>
      </c>
      <c r="K232" s="44">
        <f t="shared" si="58"/>
        <v>593</v>
      </c>
      <c r="L232" s="46">
        <f t="shared" si="60"/>
        <v>33208</v>
      </c>
      <c r="M232" s="70">
        <v>4061</v>
      </c>
      <c r="N232" s="70"/>
      <c r="O232" s="70"/>
      <c r="P232" s="70"/>
      <c r="Q232" s="70"/>
      <c r="R232" s="70"/>
      <c r="S232" s="70">
        <v>85058</v>
      </c>
      <c r="T232" s="70"/>
      <c r="U232" s="70">
        <f t="shared" si="59"/>
        <v>194597</v>
      </c>
      <c r="V232" s="46">
        <f t="shared" si="51"/>
        <v>185500</v>
      </c>
      <c r="W232" s="46">
        <f t="shared" si="52"/>
        <v>380097</v>
      </c>
      <c r="X232" s="70">
        <v>250000</v>
      </c>
      <c r="Y232" s="46">
        <f t="shared" si="53"/>
        <v>130097</v>
      </c>
    </row>
    <row r="233" spans="1:25" hidden="1" x14ac:dyDescent="0.25">
      <c r="B233" s="43" t="s">
        <v>45</v>
      </c>
      <c r="C233" s="44">
        <f t="shared" si="46"/>
        <v>22858</v>
      </c>
      <c r="D233" s="44">
        <v>23352</v>
      </c>
      <c r="E233" s="44">
        <f t="shared" si="47"/>
        <v>494</v>
      </c>
      <c r="F233" s="44">
        <v>146</v>
      </c>
      <c r="G233" s="70">
        <f t="shared" si="57"/>
        <v>72124</v>
      </c>
      <c r="H233" s="44">
        <f t="shared" si="49"/>
        <v>6431</v>
      </c>
      <c r="I233" s="44">
        <v>6478</v>
      </c>
      <c r="J233" s="44">
        <f t="shared" si="56"/>
        <v>47</v>
      </c>
      <c r="K233" s="44">
        <f t="shared" si="58"/>
        <v>593</v>
      </c>
      <c r="L233" s="46">
        <f t="shared" si="60"/>
        <v>27871</v>
      </c>
      <c r="M233" s="70">
        <v>4061</v>
      </c>
      <c r="N233" s="70"/>
      <c r="O233" s="70"/>
      <c r="P233" s="70"/>
      <c r="Q233" s="70"/>
      <c r="R233" s="70"/>
      <c r="S233" s="70">
        <v>85058</v>
      </c>
      <c r="T233" s="70"/>
      <c r="U233" s="70">
        <f t="shared" si="59"/>
        <v>189114</v>
      </c>
      <c r="V233" s="46">
        <f t="shared" si="51"/>
        <v>130097</v>
      </c>
      <c r="W233" s="46">
        <f t="shared" si="52"/>
        <v>319211</v>
      </c>
      <c r="X233" s="70">
        <v>210000</v>
      </c>
      <c r="Y233" s="46">
        <f t="shared" si="53"/>
        <v>109211</v>
      </c>
    </row>
    <row r="234" spans="1:25" ht="15.75" hidden="1" thickBot="1" x14ac:dyDescent="0.3">
      <c r="B234" s="83" t="s">
        <v>46</v>
      </c>
      <c r="C234" s="84">
        <f t="shared" si="46"/>
        <v>23352</v>
      </c>
      <c r="D234" s="84">
        <v>23952</v>
      </c>
      <c r="E234" s="84">
        <f t="shared" si="47"/>
        <v>600</v>
      </c>
      <c r="F234" s="84">
        <v>146</v>
      </c>
      <c r="G234" s="35">
        <f t="shared" si="57"/>
        <v>87600</v>
      </c>
      <c r="H234" s="84">
        <f t="shared" si="49"/>
        <v>6478</v>
      </c>
      <c r="I234" s="84">
        <v>6581</v>
      </c>
      <c r="J234" s="84">
        <f t="shared" si="56"/>
        <v>103</v>
      </c>
      <c r="K234" s="84">
        <f t="shared" si="58"/>
        <v>1357</v>
      </c>
      <c r="L234" s="36">
        <f t="shared" si="60"/>
        <v>67191</v>
      </c>
      <c r="M234" s="35">
        <v>4061</v>
      </c>
      <c r="N234" s="35"/>
      <c r="O234" s="35"/>
      <c r="P234" s="35"/>
      <c r="Q234" s="35"/>
      <c r="R234" s="35"/>
      <c r="S234" s="35">
        <v>85058</v>
      </c>
      <c r="T234" s="35"/>
      <c r="U234" s="35">
        <f t="shared" si="59"/>
        <v>243910</v>
      </c>
      <c r="V234" s="36">
        <f t="shared" si="51"/>
        <v>109211</v>
      </c>
      <c r="W234" s="36">
        <f t="shared" si="52"/>
        <v>353121</v>
      </c>
      <c r="X234" s="35">
        <v>356000</v>
      </c>
      <c r="Y234" s="36">
        <f t="shared" si="53"/>
        <v>-2879</v>
      </c>
    </row>
    <row r="235" spans="1:25" hidden="1" x14ac:dyDescent="0.25">
      <c r="A235">
        <v>2022</v>
      </c>
      <c r="B235" s="43" t="s">
        <v>35</v>
      </c>
      <c r="C235" s="44">
        <f t="shared" ref="C235:C245" si="61">D234</f>
        <v>23952</v>
      </c>
      <c r="D235" s="44">
        <v>24401</v>
      </c>
      <c r="E235" s="44">
        <f t="shared" ref="E235:E245" si="62">D235-C235</f>
        <v>449</v>
      </c>
      <c r="F235" s="44">
        <v>146</v>
      </c>
      <c r="G235" s="70">
        <f t="shared" ref="G235:G245" si="63">E235*F235</f>
        <v>65554</v>
      </c>
      <c r="H235" s="44">
        <f t="shared" ref="H235:H245" si="64">I234</f>
        <v>6581</v>
      </c>
      <c r="I235" s="44">
        <v>6722</v>
      </c>
      <c r="J235" s="44">
        <f>I235-H235</f>
        <v>141</v>
      </c>
      <c r="K235" s="44">
        <f>IF(J235&lt;=80,636,IF(AND(J235&gt;=81,J235&lt;=100),840,IF(AND(J235&gt;=101,J235&lt;=200),1455,IF(J235&gt;=201,2681,))))</f>
        <v>1455</v>
      </c>
      <c r="L235" s="46">
        <f>IF(K235=636,K235*J235,IF(K235=840,80*636+(J235-80)*840,IF(K235=1455,80*636+20*840+(J235-100)*1455,IF(K235=2501,80*636+20*840+100*1455+(J235-200)*2681,))))</f>
        <v>127335</v>
      </c>
      <c r="M235" s="70">
        <v>4353</v>
      </c>
      <c r="N235" s="70"/>
      <c r="O235" s="70"/>
      <c r="P235" s="70"/>
      <c r="Q235" s="70"/>
      <c r="R235" s="70"/>
      <c r="S235" s="70">
        <v>91182</v>
      </c>
      <c r="T235" s="70"/>
      <c r="U235" s="70">
        <f t="shared" si="59"/>
        <v>288424</v>
      </c>
      <c r="V235" s="46">
        <f t="shared" ref="V235:V245" si="65">Y234</f>
        <v>-2879</v>
      </c>
      <c r="W235" s="46">
        <f t="shared" ref="W235:W245" si="66">U235+V235</f>
        <v>285545</v>
      </c>
      <c r="X235" s="70">
        <v>280000</v>
      </c>
      <c r="Y235" s="46">
        <f t="shared" si="53"/>
        <v>5545</v>
      </c>
    </row>
    <row r="236" spans="1:25" hidden="1" x14ac:dyDescent="0.25">
      <c r="B236" s="43" t="s">
        <v>36</v>
      </c>
      <c r="C236" s="44">
        <f t="shared" si="61"/>
        <v>24401</v>
      </c>
      <c r="D236" s="44">
        <v>24785</v>
      </c>
      <c r="E236" s="44">
        <f t="shared" si="62"/>
        <v>384</v>
      </c>
      <c r="F236" s="44">
        <v>146</v>
      </c>
      <c r="G236" s="70">
        <f t="shared" si="63"/>
        <v>56064</v>
      </c>
      <c r="H236" s="44">
        <f t="shared" si="64"/>
        <v>6722</v>
      </c>
      <c r="I236" s="44">
        <v>6752</v>
      </c>
      <c r="J236" s="44">
        <f t="shared" ref="J236:J246" si="67">I236-H236</f>
        <v>30</v>
      </c>
      <c r="K236" s="44">
        <f t="shared" ref="K236:K243" si="68">IF(J236&lt;=80,636,IF(AND(J236&gt;=81,J236&lt;=100),840,IF(AND(J236&gt;=101,J236&lt;=200),1455,IF(J236&gt;=201,2681,))))</f>
        <v>636</v>
      </c>
      <c r="L236" s="46">
        <f t="shared" ref="L236:L242" si="69">IF(K236=636,K236*J236,IF(K236=840,80*636+(J236-80)*840,IF(K236=1455,80*636+20*840+(J236-100)*1455,IF(K236=2501,80*636+20*840+100*1455+(J236-200)*2681,))))</f>
        <v>19080</v>
      </c>
      <c r="M236" s="70">
        <v>4353</v>
      </c>
      <c r="N236" s="70"/>
      <c r="O236" s="70"/>
      <c r="P236" s="70"/>
      <c r="Q236" s="70">
        <v>17663</v>
      </c>
      <c r="R236" s="70"/>
      <c r="S236" s="70">
        <v>91182</v>
      </c>
      <c r="T236" s="70"/>
      <c r="U236" s="70">
        <f t="shared" si="59"/>
        <v>188342</v>
      </c>
      <c r="V236" s="46">
        <f t="shared" si="65"/>
        <v>5545</v>
      </c>
      <c r="W236" s="46">
        <f t="shared" si="66"/>
        <v>193887</v>
      </c>
      <c r="X236" s="70">
        <v>194000</v>
      </c>
      <c r="Y236" s="46">
        <f t="shared" si="53"/>
        <v>-113</v>
      </c>
    </row>
    <row r="237" spans="1:25" hidden="1" x14ac:dyDescent="0.25">
      <c r="B237" s="43" t="s">
        <v>37</v>
      </c>
      <c r="C237" s="44">
        <f t="shared" si="61"/>
        <v>24785</v>
      </c>
      <c r="D237" s="44">
        <v>25054</v>
      </c>
      <c r="E237" s="44">
        <f t="shared" si="62"/>
        <v>269</v>
      </c>
      <c r="F237" s="44">
        <v>146</v>
      </c>
      <c r="G237" s="70">
        <f t="shared" si="63"/>
        <v>39274</v>
      </c>
      <c r="H237" s="44">
        <f t="shared" si="64"/>
        <v>6752</v>
      </c>
      <c r="I237" s="44">
        <v>6772</v>
      </c>
      <c r="J237" s="44">
        <f t="shared" si="67"/>
        <v>20</v>
      </c>
      <c r="K237" s="44">
        <f t="shared" si="68"/>
        <v>636</v>
      </c>
      <c r="L237" s="46">
        <f t="shared" si="69"/>
        <v>12720</v>
      </c>
      <c r="M237" s="70">
        <v>4353</v>
      </c>
      <c r="N237" s="70"/>
      <c r="O237" s="70"/>
      <c r="P237" s="70"/>
      <c r="Q237" s="70"/>
      <c r="R237" s="70"/>
      <c r="S237" s="70">
        <v>91182</v>
      </c>
      <c r="T237" s="70"/>
      <c r="U237" s="70">
        <f t="shared" si="59"/>
        <v>147529</v>
      </c>
      <c r="V237" s="46">
        <f t="shared" si="65"/>
        <v>-113</v>
      </c>
      <c r="W237" s="46">
        <f t="shared" si="66"/>
        <v>147416</v>
      </c>
      <c r="X237" s="70">
        <v>148000</v>
      </c>
      <c r="Y237" s="46">
        <f t="shared" si="53"/>
        <v>-584</v>
      </c>
    </row>
    <row r="238" spans="1:25" hidden="1" x14ac:dyDescent="0.25">
      <c r="B238" s="43" t="s">
        <v>38</v>
      </c>
      <c r="C238" s="44">
        <f t="shared" si="61"/>
        <v>25054</v>
      </c>
      <c r="D238" s="44">
        <v>25349</v>
      </c>
      <c r="E238" s="44">
        <f t="shared" si="62"/>
        <v>295</v>
      </c>
      <c r="F238" s="44">
        <v>146</v>
      </c>
      <c r="G238" s="70">
        <f t="shared" si="63"/>
        <v>43070</v>
      </c>
      <c r="H238" s="44">
        <f t="shared" si="64"/>
        <v>6772</v>
      </c>
      <c r="I238" s="44">
        <v>6790</v>
      </c>
      <c r="J238" s="44">
        <f t="shared" si="67"/>
        <v>18</v>
      </c>
      <c r="K238" s="44">
        <f t="shared" si="68"/>
        <v>636</v>
      </c>
      <c r="L238" s="46">
        <f t="shared" si="69"/>
        <v>11448</v>
      </c>
      <c r="M238" s="70">
        <v>4353</v>
      </c>
      <c r="N238" s="70"/>
      <c r="O238" s="70"/>
      <c r="P238" s="70"/>
      <c r="Q238" s="70"/>
      <c r="R238" s="70"/>
      <c r="S238" s="70">
        <v>91182</v>
      </c>
      <c r="T238" s="70"/>
      <c r="U238" s="70">
        <f t="shared" si="59"/>
        <v>150053</v>
      </c>
      <c r="V238" s="46">
        <f t="shared" si="65"/>
        <v>-584</v>
      </c>
      <c r="W238" s="46">
        <f t="shared" si="66"/>
        <v>149469</v>
      </c>
      <c r="X238" s="70">
        <v>150000</v>
      </c>
      <c r="Y238" s="46">
        <f t="shared" si="53"/>
        <v>-531</v>
      </c>
    </row>
    <row r="239" spans="1:25" hidden="1" x14ac:dyDescent="0.25">
      <c r="B239" s="43" t="s">
        <v>39</v>
      </c>
      <c r="C239" s="44">
        <f t="shared" si="61"/>
        <v>25349</v>
      </c>
      <c r="D239" s="44">
        <v>25696</v>
      </c>
      <c r="E239" s="44">
        <f t="shared" si="62"/>
        <v>347</v>
      </c>
      <c r="F239" s="44">
        <v>146</v>
      </c>
      <c r="G239" s="70">
        <f t="shared" si="63"/>
        <v>50662</v>
      </c>
      <c r="H239" s="44">
        <f t="shared" si="64"/>
        <v>6790</v>
      </c>
      <c r="I239" s="44">
        <v>6805</v>
      </c>
      <c r="J239" s="44">
        <f t="shared" si="67"/>
        <v>15</v>
      </c>
      <c r="K239" s="44">
        <f t="shared" si="68"/>
        <v>636</v>
      </c>
      <c r="L239" s="46">
        <f t="shared" si="69"/>
        <v>9540</v>
      </c>
      <c r="M239" s="70">
        <v>4353</v>
      </c>
      <c r="N239" s="70"/>
      <c r="O239" s="70"/>
      <c r="P239" s="70"/>
      <c r="Q239" s="70"/>
      <c r="R239" s="70"/>
      <c r="S239" s="70">
        <v>91182</v>
      </c>
      <c r="T239" s="70"/>
      <c r="U239" s="70">
        <f t="shared" si="59"/>
        <v>155737</v>
      </c>
      <c r="V239" s="46">
        <f t="shared" si="65"/>
        <v>-531</v>
      </c>
      <c r="W239" s="46">
        <f t="shared" si="66"/>
        <v>155206</v>
      </c>
      <c r="X239" s="70">
        <v>155200</v>
      </c>
      <c r="Y239" s="46">
        <f t="shared" si="53"/>
        <v>6</v>
      </c>
    </row>
    <row r="240" spans="1:25" ht="15.75" hidden="1" customHeight="1" x14ac:dyDescent="0.25">
      <c r="B240" s="43" t="s">
        <v>40</v>
      </c>
      <c r="C240" s="44">
        <f t="shared" si="61"/>
        <v>25696</v>
      </c>
      <c r="D240" s="44">
        <v>26252</v>
      </c>
      <c r="E240" s="44">
        <f t="shared" si="62"/>
        <v>556</v>
      </c>
      <c r="F240" s="44">
        <v>146</v>
      </c>
      <c r="G240" s="70">
        <f t="shared" si="63"/>
        <v>81176</v>
      </c>
      <c r="H240" s="44">
        <f t="shared" si="64"/>
        <v>6805</v>
      </c>
      <c r="I240" s="44">
        <v>6819</v>
      </c>
      <c r="J240" s="44">
        <f t="shared" si="67"/>
        <v>14</v>
      </c>
      <c r="K240" s="44">
        <f t="shared" si="68"/>
        <v>636</v>
      </c>
      <c r="L240" s="46">
        <f t="shared" si="69"/>
        <v>8904</v>
      </c>
      <c r="M240" s="70">
        <v>4353</v>
      </c>
      <c r="N240" s="70"/>
      <c r="O240" s="70"/>
      <c r="P240" s="70"/>
      <c r="Q240" s="70"/>
      <c r="R240" s="70"/>
      <c r="S240" s="70">
        <v>91182</v>
      </c>
      <c r="T240" s="70"/>
      <c r="U240" s="70">
        <f t="shared" si="59"/>
        <v>185615</v>
      </c>
      <c r="V240" s="46">
        <f t="shared" si="65"/>
        <v>6</v>
      </c>
      <c r="W240" s="46">
        <f t="shared" si="66"/>
        <v>185621</v>
      </c>
      <c r="X240" s="70">
        <v>185000</v>
      </c>
      <c r="Y240" s="46">
        <f t="shared" si="53"/>
        <v>621</v>
      </c>
    </row>
    <row r="241" spans="1:25" ht="15.75" hidden="1" customHeight="1" x14ac:dyDescent="0.25">
      <c r="B241" s="43" t="s">
        <v>41</v>
      </c>
      <c r="C241" s="44">
        <f t="shared" si="61"/>
        <v>26252</v>
      </c>
      <c r="D241" s="44">
        <v>27017</v>
      </c>
      <c r="E241" s="44">
        <f t="shared" si="62"/>
        <v>765</v>
      </c>
      <c r="F241" s="44">
        <v>146</v>
      </c>
      <c r="G241" s="70">
        <f t="shared" si="63"/>
        <v>111690</v>
      </c>
      <c r="H241" s="44">
        <f t="shared" si="64"/>
        <v>6819</v>
      </c>
      <c r="I241" s="44">
        <v>6842</v>
      </c>
      <c r="J241" s="44">
        <f t="shared" si="67"/>
        <v>23</v>
      </c>
      <c r="K241" s="44">
        <f t="shared" si="68"/>
        <v>636</v>
      </c>
      <c r="L241" s="46">
        <f t="shared" si="69"/>
        <v>14628</v>
      </c>
      <c r="M241" s="70">
        <v>4353</v>
      </c>
      <c r="N241" s="70"/>
      <c r="O241" s="70"/>
      <c r="P241" s="70"/>
      <c r="Q241" s="70"/>
      <c r="R241" s="70"/>
      <c r="S241" s="70">
        <v>91182</v>
      </c>
      <c r="T241" s="70"/>
      <c r="U241" s="70">
        <f t="shared" si="59"/>
        <v>221853</v>
      </c>
      <c r="V241" s="46">
        <f t="shared" si="65"/>
        <v>621</v>
      </c>
      <c r="W241" s="46">
        <f t="shared" si="66"/>
        <v>222474</v>
      </c>
      <c r="X241" s="70">
        <v>220000</v>
      </c>
      <c r="Y241" s="46">
        <f t="shared" si="53"/>
        <v>2474</v>
      </c>
    </row>
    <row r="242" spans="1:25" ht="15.75" hidden="1" customHeight="1" x14ac:dyDescent="0.25">
      <c r="B242" s="43" t="s">
        <v>42</v>
      </c>
      <c r="C242" s="44">
        <f t="shared" si="61"/>
        <v>27017</v>
      </c>
      <c r="D242" s="44">
        <v>27662</v>
      </c>
      <c r="E242" s="44">
        <f t="shared" si="62"/>
        <v>645</v>
      </c>
      <c r="F242" s="44">
        <v>146</v>
      </c>
      <c r="G242" s="70">
        <f t="shared" si="63"/>
        <v>94170</v>
      </c>
      <c r="H242" s="44">
        <f t="shared" si="64"/>
        <v>6842</v>
      </c>
      <c r="I242" s="44">
        <v>6870</v>
      </c>
      <c r="J242" s="44">
        <f t="shared" si="67"/>
        <v>28</v>
      </c>
      <c r="K242" s="44">
        <f t="shared" si="68"/>
        <v>636</v>
      </c>
      <c r="L242" s="46">
        <f t="shared" si="69"/>
        <v>17808</v>
      </c>
      <c r="M242" s="70">
        <v>4353</v>
      </c>
      <c r="N242" s="70"/>
      <c r="O242" s="70"/>
      <c r="P242" s="70"/>
      <c r="Q242" s="70"/>
      <c r="R242" s="70"/>
      <c r="S242" s="70">
        <v>91182</v>
      </c>
      <c r="T242" s="70"/>
      <c r="U242" s="70">
        <f t="shared" si="59"/>
        <v>207513</v>
      </c>
      <c r="V242" s="46">
        <f t="shared" si="65"/>
        <v>2474</v>
      </c>
      <c r="W242" s="46">
        <f t="shared" si="66"/>
        <v>209987</v>
      </c>
      <c r="X242" s="70">
        <v>210000</v>
      </c>
      <c r="Y242" s="46">
        <f t="shared" si="53"/>
        <v>-13</v>
      </c>
    </row>
    <row r="243" spans="1:25" ht="15.75" hidden="1" customHeight="1" x14ac:dyDescent="0.25">
      <c r="B243" s="43" t="s">
        <v>43</v>
      </c>
      <c r="C243" s="44">
        <f t="shared" si="61"/>
        <v>27662</v>
      </c>
      <c r="D243" s="44">
        <v>28289</v>
      </c>
      <c r="E243" s="44">
        <f t="shared" si="62"/>
        <v>627</v>
      </c>
      <c r="F243" s="44">
        <v>146</v>
      </c>
      <c r="G243" s="70">
        <f t="shared" si="63"/>
        <v>91542</v>
      </c>
      <c r="H243" s="44">
        <f t="shared" si="64"/>
        <v>6870</v>
      </c>
      <c r="I243" s="44">
        <v>6906</v>
      </c>
      <c r="J243" s="44">
        <f t="shared" si="67"/>
        <v>36</v>
      </c>
      <c r="K243" s="44">
        <f t="shared" si="68"/>
        <v>636</v>
      </c>
      <c r="L243" s="46">
        <f>IF(K243=636,K243*J243,IF(K243=840,80*636+(J243-80)*840,IF(K243=1455,80*636+20*840+(J243-100)*1455,IF(K243=2681,80*636+20*840+100*1455+(J243-200)*2681,))))</f>
        <v>22896</v>
      </c>
      <c r="M243" s="70">
        <v>4353</v>
      </c>
      <c r="N243" s="70"/>
      <c r="O243" s="70"/>
      <c r="P243" s="70"/>
      <c r="Q243" s="70"/>
      <c r="R243" s="70"/>
      <c r="S243" s="70">
        <v>91182</v>
      </c>
      <c r="T243" s="70"/>
      <c r="U243" s="70">
        <f t="shared" si="59"/>
        <v>209973</v>
      </c>
      <c r="V243" s="46">
        <f t="shared" si="65"/>
        <v>-13</v>
      </c>
      <c r="W243" s="46">
        <f t="shared" si="66"/>
        <v>209960</v>
      </c>
      <c r="X243" s="70">
        <v>210000</v>
      </c>
      <c r="Y243" s="46">
        <f t="shared" si="53"/>
        <v>-40</v>
      </c>
    </row>
    <row r="244" spans="1:25" ht="15.75" hidden="1" customHeight="1" x14ac:dyDescent="0.25">
      <c r="B244" s="43" t="s">
        <v>44</v>
      </c>
      <c r="C244" s="44">
        <f t="shared" si="61"/>
        <v>28289</v>
      </c>
      <c r="D244" s="44">
        <v>28751</v>
      </c>
      <c r="E244" s="44">
        <f t="shared" si="62"/>
        <v>462</v>
      </c>
      <c r="F244" s="44">
        <v>146</v>
      </c>
      <c r="G244" s="70">
        <f t="shared" si="63"/>
        <v>67452</v>
      </c>
      <c r="H244" s="44">
        <f t="shared" si="64"/>
        <v>6906</v>
      </c>
      <c r="I244" s="44">
        <v>6949</v>
      </c>
      <c r="J244" s="44">
        <f t="shared" si="67"/>
        <v>43</v>
      </c>
      <c r="K244" s="44">
        <f>IF(J244&lt;=40,636,IF(AND(J244&gt;=41,J244&lt;=80),840,IF(AND(J244&gt;=81,J244&lt;=100),1455,IF(J244&gt;=101,2681,))))</f>
        <v>840</v>
      </c>
      <c r="L244" s="46">
        <f>IF(K244=636,K244*J244,IF(K244=840,40*636+(J244-40)*840,IF(K244=1455,40*636+40*840+(J244-80)*1455,IF(K244=2681,40*636+40*840+20*1455+(J244-100)*2681,))))</f>
        <v>27960</v>
      </c>
      <c r="M244" s="70">
        <v>4353</v>
      </c>
      <c r="N244" s="70"/>
      <c r="O244" s="70"/>
      <c r="P244" s="70"/>
      <c r="Q244" s="70"/>
      <c r="R244" s="70"/>
      <c r="S244" s="70">
        <v>91182</v>
      </c>
      <c r="T244" s="70"/>
      <c r="U244" s="70">
        <f t="shared" si="59"/>
        <v>190947</v>
      </c>
      <c r="V244" s="46">
        <f t="shared" si="65"/>
        <v>-40</v>
      </c>
      <c r="W244" s="46">
        <f t="shared" si="66"/>
        <v>190907</v>
      </c>
      <c r="X244" s="70">
        <v>190000</v>
      </c>
      <c r="Y244" s="46">
        <f t="shared" si="53"/>
        <v>907</v>
      </c>
    </row>
    <row r="245" spans="1:25" ht="15.75" hidden="1" customHeight="1" x14ac:dyDescent="0.25">
      <c r="B245" s="43" t="s">
        <v>45</v>
      </c>
      <c r="C245" s="44">
        <f t="shared" si="61"/>
        <v>28751</v>
      </c>
      <c r="D245" s="44">
        <v>29153</v>
      </c>
      <c r="E245" s="44">
        <f t="shared" si="62"/>
        <v>402</v>
      </c>
      <c r="F245" s="44">
        <v>146</v>
      </c>
      <c r="G245" s="70">
        <f t="shared" si="63"/>
        <v>58692</v>
      </c>
      <c r="H245" s="44">
        <f t="shared" si="64"/>
        <v>6949</v>
      </c>
      <c r="I245" s="44">
        <v>7007</v>
      </c>
      <c r="J245" s="44">
        <f t="shared" si="67"/>
        <v>58</v>
      </c>
      <c r="K245" s="44">
        <f>IF(J245&lt;=40,636,IF(AND(J245&gt;=41,J245&lt;=80),840,IF(AND(J245&gt;=81,J245&lt;=100),1455,IF(J245&gt;=101,2681,))))</f>
        <v>840</v>
      </c>
      <c r="L245" s="46">
        <f>IF(K245=636,K245*J245,IF(K245=840,40*636+(J245-40)*840,IF(K245=1455,40*636+40*840+(J245-80)*1455,IF(K245=2681,40*636+40*840+20*1455+(J245-100)*2681,))))</f>
        <v>40560</v>
      </c>
      <c r="M245" s="70">
        <v>4353</v>
      </c>
      <c r="N245" s="70"/>
      <c r="O245" s="70"/>
      <c r="P245" s="70"/>
      <c r="Q245" s="70"/>
      <c r="R245" s="70"/>
      <c r="S245" s="70">
        <v>91182</v>
      </c>
      <c r="T245" s="70"/>
      <c r="U245" s="70">
        <f t="shared" si="59"/>
        <v>194787</v>
      </c>
      <c r="V245" s="46">
        <f t="shared" si="65"/>
        <v>907</v>
      </c>
      <c r="W245" s="46">
        <f t="shared" si="66"/>
        <v>195694</v>
      </c>
      <c r="X245" s="70">
        <v>196000</v>
      </c>
      <c r="Y245" s="46">
        <f t="shared" si="53"/>
        <v>-306</v>
      </c>
    </row>
    <row r="246" spans="1:25" ht="15.75" hidden="1" customHeight="1" thickBot="1" x14ac:dyDescent="0.3">
      <c r="B246" s="83" t="s">
        <v>46</v>
      </c>
      <c r="C246" s="84">
        <f t="shared" ref="C246" si="70">D245</f>
        <v>29153</v>
      </c>
      <c r="D246" s="84">
        <v>29755</v>
      </c>
      <c r="E246" s="84">
        <f t="shared" ref="E246" si="71">D246-C246</f>
        <v>602</v>
      </c>
      <c r="F246" s="84">
        <v>146</v>
      </c>
      <c r="G246" s="35">
        <f t="shared" ref="G246" si="72">E246*F246</f>
        <v>87892</v>
      </c>
      <c r="H246" s="84">
        <f t="shared" ref="H246" si="73">I245</f>
        <v>7007</v>
      </c>
      <c r="I246" s="84">
        <v>7043</v>
      </c>
      <c r="J246" s="84">
        <f t="shared" si="67"/>
        <v>36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22896</v>
      </c>
      <c r="M246" s="35">
        <v>4353</v>
      </c>
      <c r="N246" s="35"/>
      <c r="O246" s="35"/>
      <c r="P246" s="35"/>
      <c r="Q246" s="35"/>
      <c r="R246" s="35"/>
      <c r="S246" s="35">
        <v>91182</v>
      </c>
      <c r="T246" s="35"/>
      <c r="U246" s="35">
        <f t="shared" si="59"/>
        <v>206323</v>
      </c>
      <c r="V246" s="36">
        <f t="shared" ref="V246" si="74">Y245</f>
        <v>-306</v>
      </c>
      <c r="W246" s="36">
        <f t="shared" ref="W246" si="75">U246+V246</f>
        <v>206017</v>
      </c>
      <c r="X246" s="35">
        <v>206000</v>
      </c>
      <c r="Y246" s="36">
        <f t="shared" si="53"/>
        <v>17</v>
      </c>
    </row>
    <row r="247" spans="1:25" x14ac:dyDescent="0.25">
      <c r="A247">
        <v>2023</v>
      </c>
      <c r="B247" s="43" t="s">
        <v>35</v>
      </c>
      <c r="C247" s="44">
        <f t="shared" ref="C247:C270" si="76">D246</f>
        <v>29755</v>
      </c>
      <c r="D247" s="44">
        <v>30511</v>
      </c>
      <c r="E247" s="44">
        <f t="shared" ref="E247:E270" si="77">D247-C247</f>
        <v>756</v>
      </c>
      <c r="F247" s="44">
        <v>165</v>
      </c>
      <c r="G247" s="70">
        <f t="shared" ref="G247:G270" si="78">E247*F247</f>
        <v>124740</v>
      </c>
      <c r="H247" s="44">
        <f t="shared" ref="H247:H270" si="79">I246</f>
        <v>7043</v>
      </c>
      <c r="I247" s="44">
        <v>7092</v>
      </c>
      <c r="J247" s="44">
        <f t="shared" ref="J247:J270" si="80">I247-H247</f>
        <v>49</v>
      </c>
      <c r="K247" s="44">
        <f>IF(J247&lt;=40,717,IF(AND(J247&gt;=41,J247&lt;=80),948,IF(AND(J247&gt;=81,J247&lt;=100),1641,IF(J247&gt;=101,3024,))))</f>
        <v>948</v>
      </c>
      <c r="L247" s="46">
        <f>IF(K247=717,K247*J247,IF(K247=948,40*717+(J247-40)*948,IF(K247=1641,40*717+40*948+(J247-80)*1641,IF(K247=3024,40*717+40*948+20*1641+(J247-100)*3024,))))</f>
        <v>37212</v>
      </c>
      <c r="M247" s="70">
        <v>4910</v>
      </c>
      <c r="N247" s="70"/>
      <c r="O247" s="70"/>
      <c r="P247" s="70"/>
      <c r="Q247" s="70"/>
      <c r="R247" s="70"/>
      <c r="S247" s="70">
        <v>122853</v>
      </c>
      <c r="T247" s="70"/>
      <c r="U247" s="70">
        <f t="shared" si="59"/>
        <v>289715</v>
      </c>
      <c r="V247" s="46">
        <f t="shared" ref="V247:V270" si="81">Y246</f>
        <v>17</v>
      </c>
      <c r="W247" s="46">
        <f t="shared" ref="W247:W270" si="82">U247+V247</f>
        <v>289732</v>
      </c>
      <c r="X247" s="70">
        <v>280000</v>
      </c>
      <c r="Y247" s="46">
        <f t="shared" si="53"/>
        <v>9732</v>
      </c>
    </row>
    <row r="248" spans="1:25" x14ac:dyDescent="0.25">
      <c r="B248" s="43" t="s">
        <v>36</v>
      </c>
      <c r="C248" s="44">
        <f t="shared" si="76"/>
        <v>30511</v>
      </c>
      <c r="D248" s="44">
        <v>31084</v>
      </c>
      <c r="E248" s="44">
        <f t="shared" si="77"/>
        <v>573</v>
      </c>
      <c r="F248" s="44">
        <v>165</v>
      </c>
      <c r="G248" s="70">
        <f t="shared" si="78"/>
        <v>94545</v>
      </c>
      <c r="H248" s="44">
        <f t="shared" si="79"/>
        <v>7092</v>
      </c>
      <c r="I248" s="44">
        <v>7127</v>
      </c>
      <c r="J248" s="44">
        <f t="shared" si="80"/>
        <v>35</v>
      </c>
      <c r="K248" s="44">
        <f t="shared" ref="K248:K258" si="83">IF(J248&lt;=40,717,IF(AND(J248&gt;=41,J248&lt;=80),948,IF(AND(J248&gt;=81,J248&lt;=100),1641,IF(J248&gt;=101,3024,))))</f>
        <v>717</v>
      </c>
      <c r="L248" s="46">
        <f t="shared" ref="L248:L258" si="84">IF(K248=717,K248*J248,IF(K248=948,40*717+(J248-40)*948,IF(K248=1641,40*717+40*948+(J248-80)*1641,IF(K248=3024,40*717+40*948+20*1641+(J248-100)*3024,))))</f>
        <v>25095</v>
      </c>
      <c r="M248" s="70">
        <v>4910</v>
      </c>
      <c r="N248" s="70"/>
      <c r="O248" s="70"/>
      <c r="P248" s="70"/>
      <c r="Q248" s="70"/>
      <c r="R248" s="70"/>
      <c r="S248" s="70">
        <v>122853</v>
      </c>
      <c r="T248" s="70"/>
      <c r="U248" s="70">
        <f t="shared" si="59"/>
        <v>247403</v>
      </c>
      <c r="V248" s="46">
        <f t="shared" si="81"/>
        <v>9732</v>
      </c>
      <c r="W248" s="46">
        <f t="shared" si="82"/>
        <v>257135</v>
      </c>
      <c r="X248" s="70">
        <v>257000</v>
      </c>
      <c r="Y248" s="46">
        <f t="shared" si="53"/>
        <v>135</v>
      </c>
    </row>
    <row r="249" spans="1:25" x14ac:dyDescent="0.25">
      <c r="B249" s="43" t="s">
        <v>37</v>
      </c>
      <c r="C249" s="44">
        <f t="shared" si="76"/>
        <v>31084</v>
      </c>
      <c r="D249" s="44">
        <v>31567</v>
      </c>
      <c r="E249" s="44">
        <f t="shared" si="77"/>
        <v>483</v>
      </c>
      <c r="F249" s="44">
        <v>165</v>
      </c>
      <c r="G249" s="70">
        <f t="shared" si="78"/>
        <v>79695</v>
      </c>
      <c r="H249" s="44">
        <f t="shared" si="79"/>
        <v>7127</v>
      </c>
      <c r="I249" s="44">
        <v>7153</v>
      </c>
      <c r="J249" s="44">
        <f t="shared" si="80"/>
        <v>26</v>
      </c>
      <c r="K249" s="44">
        <f t="shared" si="83"/>
        <v>717</v>
      </c>
      <c r="L249" s="46">
        <f t="shared" si="84"/>
        <v>18642</v>
      </c>
      <c r="M249" s="70">
        <v>4910</v>
      </c>
      <c r="N249" s="70"/>
      <c r="O249" s="70"/>
      <c r="P249" s="70"/>
      <c r="Q249" s="70"/>
      <c r="R249" s="70"/>
      <c r="S249" s="70">
        <v>122853</v>
      </c>
      <c r="T249" s="70"/>
      <c r="U249" s="70">
        <f t="shared" si="59"/>
        <v>226100</v>
      </c>
      <c r="V249" s="46">
        <f t="shared" si="81"/>
        <v>135</v>
      </c>
      <c r="W249" s="46">
        <f t="shared" si="82"/>
        <v>226235</v>
      </c>
      <c r="X249" s="70">
        <v>226000</v>
      </c>
      <c r="Y249" s="46">
        <f t="shared" si="53"/>
        <v>235</v>
      </c>
    </row>
    <row r="250" spans="1:25" x14ac:dyDescent="0.25">
      <c r="B250" s="43" t="s">
        <v>38</v>
      </c>
      <c r="C250" s="44">
        <f t="shared" si="76"/>
        <v>31567</v>
      </c>
      <c r="D250" s="44">
        <v>31833</v>
      </c>
      <c r="E250" s="44">
        <f t="shared" si="77"/>
        <v>266</v>
      </c>
      <c r="F250" s="44">
        <v>165</v>
      </c>
      <c r="G250" s="70">
        <f t="shared" si="78"/>
        <v>43890</v>
      </c>
      <c r="H250" s="44">
        <f t="shared" si="79"/>
        <v>7153</v>
      </c>
      <c r="I250" s="44">
        <v>7173</v>
      </c>
      <c r="J250" s="44">
        <f t="shared" si="80"/>
        <v>20</v>
      </c>
      <c r="K250" s="44">
        <f t="shared" si="83"/>
        <v>717</v>
      </c>
      <c r="L250" s="46">
        <f t="shared" si="84"/>
        <v>14340</v>
      </c>
      <c r="M250" s="70">
        <v>4910</v>
      </c>
      <c r="N250" s="70"/>
      <c r="O250" s="70"/>
      <c r="P250" s="70"/>
      <c r="Q250" s="70"/>
      <c r="R250" s="70"/>
      <c r="S250" s="70">
        <v>122853</v>
      </c>
      <c r="T250" s="70"/>
      <c r="U250" s="70">
        <f t="shared" si="59"/>
        <v>185993</v>
      </c>
      <c r="V250" s="46">
        <f t="shared" si="81"/>
        <v>235</v>
      </c>
      <c r="W250" s="46">
        <f t="shared" si="82"/>
        <v>186228</v>
      </c>
      <c r="X250" s="70">
        <v>186000</v>
      </c>
      <c r="Y250" s="46">
        <f t="shared" si="53"/>
        <v>228</v>
      </c>
    </row>
    <row r="251" spans="1:25" x14ac:dyDescent="0.25">
      <c r="B251" s="43" t="s">
        <v>39</v>
      </c>
      <c r="C251" s="44">
        <f t="shared" si="76"/>
        <v>31833</v>
      </c>
      <c r="D251" s="44">
        <v>32147</v>
      </c>
      <c r="E251" s="44">
        <f t="shared" si="77"/>
        <v>314</v>
      </c>
      <c r="F251" s="44">
        <v>169</v>
      </c>
      <c r="G251" s="70">
        <f t="shared" si="78"/>
        <v>53066</v>
      </c>
      <c r="H251" s="44">
        <f t="shared" si="79"/>
        <v>7173</v>
      </c>
      <c r="I251" s="44">
        <v>7190</v>
      </c>
      <c r="J251" s="44">
        <f t="shared" si="80"/>
        <v>17</v>
      </c>
      <c r="K251" s="44">
        <f t="shared" si="83"/>
        <v>717</v>
      </c>
      <c r="L251" s="46">
        <f t="shared" si="84"/>
        <v>12189</v>
      </c>
      <c r="M251" s="70">
        <v>4910</v>
      </c>
      <c r="N251" s="70"/>
      <c r="O251" s="70"/>
      <c r="P251" s="70"/>
      <c r="Q251" s="70"/>
      <c r="R251" s="70"/>
      <c r="S251" s="70">
        <v>122853</v>
      </c>
      <c r="T251" s="70"/>
      <c r="U251" s="70">
        <f t="shared" si="59"/>
        <v>193018</v>
      </c>
      <c r="V251" s="46">
        <f t="shared" si="81"/>
        <v>228</v>
      </c>
      <c r="W251" s="46">
        <f t="shared" si="82"/>
        <v>193246</v>
      </c>
      <c r="X251" s="70">
        <v>198000</v>
      </c>
      <c r="Y251" s="46">
        <f t="shared" si="53"/>
        <v>-4754</v>
      </c>
    </row>
    <row r="252" spans="1:25" x14ac:dyDescent="0.25">
      <c r="B252" s="43" t="s">
        <v>40</v>
      </c>
      <c r="C252" s="44">
        <f t="shared" si="76"/>
        <v>32147</v>
      </c>
      <c r="D252" s="44">
        <v>32632</v>
      </c>
      <c r="E252" s="44">
        <f t="shared" si="77"/>
        <v>485</v>
      </c>
      <c r="F252" s="44">
        <v>165</v>
      </c>
      <c r="G252" s="70">
        <f t="shared" si="78"/>
        <v>80025</v>
      </c>
      <c r="H252" s="44">
        <f t="shared" si="79"/>
        <v>7190</v>
      </c>
      <c r="I252" s="44">
        <v>7209</v>
      </c>
      <c r="J252" s="44">
        <f t="shared" si="80"/>
        <v>19</v>
      </c>
      <c r="K252" s="44">
        <f t="shared" si="83"/>
        <v>717</v>
      </c>
      <c r="L252" s="46">
        <f t="shared" si="84"/>
        <v>13623</v>
      </c>
      <c r="M252" s="70">
        <v>4910</v>
      </c>
      <c r="N252" s="70"/>
      <c r="O252" s="70"/>
      <c r="P252" s="70"/>
      <c r="Q252" s="70"/>
      <c r="R252" s="70"/>
      <c r="S252" s="70">
        <v>122853</v>
      </c>
      <c r="T252" s="70"/>
      <c r="U252" s="70">
        <f t="shared" si="59"/>
        <v>221411</v>
      </c>
      <c r="V252" s="46">
        <f t="shared" si="81"/>
        <v>-4754</v>
      </c>
      <c r="W252" s="46">
        <f t="shared" si="82"/>
        <v>216657</v>
      </c>
      <c r="X252" s="70">
        <v>170000</v>
      </c>
      <c r="Y252" s="46">
        <f t="shared" si="53"/>
        <v>46657</v>
      </c>
    </row>
    <row r="253" spans="1:25" s="199" customFormat="1" x14ac:dyDescent="0.25">
      <c r="A253"/>
      <c r="B253" s="43" t="s">
        <v>41</v>
      </c>
      <c r="C253" s="44">
        <f t="shared" si="76"/>
        <v>32632</v>
      </c>
      <c r="D253" s="44">
        <v>33139</v>
      </c>
      <c r="E253" s="44">
        <f t="shared" si="77"/>
        <v>507</v>
      </c>
      <c r="F253" s="44">
        <v>165</v>
      </c>
      <c r="G253" s="70">
        <f t="shared" si="78"/>
        <v>83655</v>
      </c>
      <c r="H253" s="44">
        <f t="shared" si="79"/>
        <v>7209</v>
      </c>
      <c r="I253" s="44">
        <v>7226</v>
      </c>
      <c r="J253" s="44">
        <f t="shared" si="80"/>
        <v>17</v>
      </c>
      <c r="K253" s="44">
        <f t="shared" si="83"/>
        <v>717</v>
      </c>
      <c r="L253" s="46">
        <f t="shared" si="84"/>
        <v>12189</v>
      </c>
      <c r="M253" s="70">
        <v>4910</v>
      </c>
      <c r="N253" s="70"/>
      <c r="O253" s="70"/>
      <c r="P253" s="70"/>
      <c r="Q253" s="70"/>
      <c r="R253" s="70"/>
      <c r="S253" s="70">
        <v>122853</v>
      </c>
      <c r="T253" s="70"/>
      <c r="U253" s="70">
        <f t="shared" si="59"/>
        <v>223607</v>
      </c>
      <c r="V253" s="46">
        <f t="shared" si="81"/>
        <v>46657</v>
      </c>
      <c r="W253" s="46">
        <f t="shared" si="82"/>
        <v>270264</v>
      </c>
      <c r="X253" s="70">
        <v>200000</v>
      </c>
      <c r="Y253" s="46">
        <f t="shared" si="53"/>
        <v>70264</v>
      </c>
    </row>
    <row r="254" spans="1:25" x14ac:dyDescent="0.25">
      <c r="B254" s="43" t="s">
        <v>42</v>
      </c>
      <c r="C254" s="44">
        <f t="shared" si="76"/>
        <v>33139</v>
      </c>
      <c r="D254" s="44">
        <v>33490</v>
      </c>
      <c r="E254" s="44">
        <f t="shared" si="77"/>
        <v>351</v>
      </c>
      <c r="F254" s="44">
        <v>165</v>
      </c>
      <c r="G254" s="70">
        <f t="shared" si="78"/>
        <v>57915</v>
      </c>
      <c r="H254" s="44">
        <f t="shared" si="79"/>
        <v>7226</v>
      </c>
      <c r="I254" s="44">
        <v>7243</v>
      </c>
      <c r="J254" s="44">
        <f t="shared" si="80"/>
        <v>17</v>
      </c>
      <c r="K254" s="44">
        <f t="shared" si="83"/>
        <v>717</v>
      </c>
      <c r="L254" s="46">
        <f t="shared" si="84"/>
        <v>12189</v>
      </c>
      <c r="M254" s="70">
        <v>4910</v>
      </c>
      <c r="N254" s="70"/>
      <c r="O254" s="70"/>
      <c r="P254" s="70"/>
      <c r="Q254" s="70"/>
      <c r="R254" s="70"/>
      <c r="S254" s="70">
        <v>122853</v>
      </c>
      <c r="T254" s="70"/>
      <c r="U254" s="70">
        <f t="shared" si="59"/>
        <v>197867</v>
      </c>
      <c r="V254" s="46">
        <f t="shared" si="81"/>
        <v>70264</v>
      </c>
      <c r="W254" s="46">
        <f t="shared" si="82"/>
        <v>268131</v>
      </c>
      <c r="X254" s="70">
        <v>160000</v>
      </c>
      <c r="Y254" s="46">
        <f t="shared" si="53"/>
        <v>108131</v>
      </c>
    </row>
    <row r="255" spans="1:25" x14ac:dyDescent="0.25">
      <c r="B255" s="43" t="s">
        <v>43</v>
      </c>
      <c r="C255" s="44">
        <f t="shared" si="76"/>
        <v>33490</v>
      </c>
      <c r="D255" s="44">
        <v>33789</v>
      </c>
      <c r="E255" s="44">
        <f t="shared" si="77"/>
        <v>299</v>
      </c>
      <c r="F255" s="44">
        <v>165</v>
      </c>
      <c r="G255" s="70">
        <f t="shared" si="78"/>
        <v>49335</v>
      </c>
      <c r="H255" s="44">
        <f t="shared" si="79"/>
        <v>7243</v>
      </c>
      <c r="I255" s="44">
        <v>7314</v>
      </c>
      <c r="J255" s="44">
        <f t="shared" si="80"/>
        <v>71</v>
      </c>
      <c r="K255" s="44">
        <f t="shared" si="83"/>
        <v>948</v>
      </c>
      <c r="L255" s="46">
        <f t="shared" si="84"/>
        <v>58068</v>
      </c>
      <c r="M255" s="70">
        <v>4910</v>
      </c>
      <c r="N255" s="70"/>
      <c r="O255" s="70"/>
      <c r="P255" s="70"/>
      <c r="Q255" s="70"/>
      <c r="R255" s="70"/>
      <c r="S255" s="70">
        <v>122853</v>
      </c>
      <c r="T255" s="70"/>
      <c r="U255" s="70">
        <f t="shared" si="59"/>
        <v>235166</v>
      </c>
      <c r="V255" s="46">
        <f t="shared" si="81"/>
        <v>108131</v>
      </c>
      <c r="W255" s="46">
        <f t="shared" si="82"/>
        <v>343297</v>
      </c>
      <c r="X255" s="70">
        <v>250000</v>
      </c>
      <c r="Y255" s="46">
        <f t="shared" si="53"/>
        <v>93297</v>
      </c>
    </row>
    <row r="256" spans="1:25" x14ac:dyDescent="0.25">
      <c r="B256" s="43" t="s">
        <v>44</v>
      </c>
      <c r="C256" s="44">
        <f t="shared" si="76"/>
        <v>33789</v>
      </c>
      <c r="D256" s="44">
        <v>34038</v>
      </c>
      <c r="E256" s="44">
        <f t="shared" si="77"/>
        <v>249</v>
      </c>
      <c r="F256" s="44">
        <v>165</v>
      </c>
      <c r="G256" s="70">
        <f t="shared" si="78"/>
        <v>41085</v>
      </c>
      <c r="H256" s="44">
        <f t="shared" si="79"/>
        <v>7314</v>
      </c>
      <c r="I256" s="44">
        <v>7353</v>
      </c>
      <c r="J256" s="44">
        <f t="shared" si="80"/>
        <v>39</v>
      </c>
      <c r="K256" s="44">
        <f t="shared" si="83"/>
        <v>717</v>
      </c>
      <c r="L256" s="46">
        <f t="shared" si="84"/>
        <v>27963</v>
      </c>
      <c r="M256" s="70">
        <v>4910</v>
      </c>
      <c r="N256" s="70"/>
      <c r="O256" s="70"/>
      <c r="P256" s="70"/>
      <c r="Q256" s="70"/>
      <c r="R256" s="70"/>
      <c r="S256" s="70">
        <v>122853</v>
      </c>
      <c r="T256" s="70"/>
      <c r="U256" s="70">
        <f t="shared" si="59"/>
        <v>196811</v>
      </c>
      <c r="V256" s="46">
        <f t="shared" si="81"/>
        <v>93297</v>
      </c>
      <c r="W256" s="46">
        <f t="shared" si="82"/>
        <v>290108</v>
      </c>
      <c r="X256" s="70">
        <v>230000</v>
      </c>
      <c r="Y256" s="46">
        <f t="shared" si="53"/>
        <v>60108</v>
      </c>
    </row>
    <row r="257" spans="1:25" x14ac:dyDescent="0.25">
      <c r="B257" s="43" t="s">
        <v>45</v>
      </c>
      <c r="C257" s="44">
        <f t="shared" si="76"/>
        <v>34038</v>
      </c>
      <c r="D257" s="44">
        <v>34346</v>
      </c>
      <c r="E257" s="44">
        <f t="shared" si="77"/>
        <v>308</v>
      </c>
      <c r="F257" s="44">
        <v>165</v>
      </c>
      <c r="G257" s="70">
        <f t="shared" si="78"/>
        <v>50820</v>
      </c>
      <c r="H257" s="44">
        <f t="shared" si="79"/>
        <v>7353</v>
      </c>
      <c r="I257" s="44">
        <v>7369</v>
      </c>
      <c r="J257" s="44">
        <f t="shared" si="80"/>
        <v>16</v>
      </c>
      <c r="K257" s="44">
        <f t="shared" si="83"/>
        <v>717</v>
      </c>
      <c r="L257" s="46">
        <f t="shared" si="84"/>
        <v>11472</v>
      </c>
      <c r="M257" s="70">
        <v>4910</v>
      </c>
      <c r="N257" s="70"/>
      <c r="O257" s="70"/>
      <c r="P257" s="70"/>
      <c r="Q257" s="70"/>
      <c r="R257" s="70"/>
      <c r="S257" s="70">
        <v>122853</v>
      </c>
      <c r="T257" s="70"/>
      <c r="U257" s="70">
        <f t="shared" si="59"/>
        <v>190055</v>
      </c>
      <c r="V257" s="46">
        <f t="shared" si="81"/>
        <v>60108</v>
      </c>
      <c r="W257" s="46">
        <f t="shared" si="82"/>
        <v>250163</v>
      </c>
      <c r="X257" s="70">
        <v>225000</v>
      </c>
      <c r="Y257" s="46">
        <f t="shared" si="53"/>
        <v>25163</v>
      </c>
    </row>
    <row r="258" spans="1:25" ht="15.75" thickBot="1" x14ac:dyDescent="0.3">
      <c r="B258" s="43" t="s">
        <v>46</v>
      </c>
      <c r="C258" s="44">
        <f t="shared" si="76"/>
        <v>34346</v>
      </c>
      <c r="D258" s="44">
        <v>34668</v>
      </c>
      <c r="E258" s="44">
        <f t="shared" si="77"/>
        <v>322</v>
      </c>
      <c r="F258" s="44">
        <v>165</v>
      </c>
      <c r="G258" s="70">
        <f t="shared" si="78"/>
        <v>53130</v>
      </c>
      <c r="H258" s="44">
        <f t="shared" si="79"/>
        <v>7369</v>
      </c>
      <c r="I258" s="44">
        <v>7398</v>
      </c>
      <c r="J258" s="44">
        <f t="shared" si="80"/>
        <v>29</v>
      </c>
      <c r="K258" s="44">
        <f t="shared" si="83"/>
        <v>717</v>
      </c>
      <c r="L258" s="46">
        <f t="shared" si="84"/>
        <v>20793</v>
      </c>
      <c r="M258" s="70">
        <v>4910</v>
      </c>
      <c r="N258" s="70"/>
      <c r="O258" s="70"/>
      <c r="P258" s="70"/>
      <c r="Q258" s="70"/>
      <c r="R258" s="70"/>
      <c r="S258" s="70">
        <v>122853</v>
      </c>
      <c r="T258" s="70"/>
      <c r="U258" s="70">
        <f t="shared" si="59"/>
        <v>201686</v>
      </c>
      <c r="V258" s="46">
        <f t="shared" si="81"/>
        <v>25163</v>
      </c>
      <c r="W258" s="46">
        <f t="shared" si="82"/>
        <v>226849</v>
      </c>
      <c r="X258" s="70">
        <v>200000</v>
      </c>
      <c r="Y258" s="241">
        <f t="shared" ref="Y258:Y270" si="85">W258-X258</f>
        <v>26849</v>
      </c>
    </row>
    <row r="259" spans="1:25" ht="15.75" thickBot="1" x14ac:dyDescent="0.3">
      <c r="A259">
        <v>2024</v>
      </c>
      <c r="B259" s="195" t="s">
        <v>35</v>
      </c>
      <c r="C259" s="175">
        <f t="shared" si="76"/>
        <v>34668</v>
      </c>
      <c r="D259" s="175">
        <v>34985</v>
      </c>
      <c r="E259" s="175">
        <f t="shared" si="77"/>
        <v>317</v>
      </c>
      <c r="F259" s="175">
        <v>171</v>
      </c>
      <c r="G259" s="177">
        <f t="shared" si="78"/>
        <v>54207</v>
      </c>
      <c r="H259" s="175">
        <f t="shared" si="79"/>
        <v>7398</v>
      </c>
      <c r="I259" s="175">
        <v>7423</v>
      </c>
      <c r="J259" s="175">
        <f t="shared" si="80"/>
        <v>25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18625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222577</v>
      </c>
      <c r="V259" s="176">
        <f t="shared" si="81"/>
        <v>26849</v>
      </c>
      <c r="W259" s="176">
        <f t="shared" si="82"/>
        <v>249426</v>
      </c>
      <c r="X259" s="240"/>
      <c r="Y259" s="176">
        <f t="shared" si="85"/>
        <v>249426</v>
      </c>
    </row>
    <row r="260" spans="1:25" hidden="1" x14ac:dyDescent="0.25">
      <c r="B260" s="224" t="s">
        <v>36</v>
      </c>
      <c r="C260" s="225">
        <f>D259</f>
        <v>34985</v>
      </c>
      <c r="D260" s="225"/>
      <c r="E260" s="225">
        <f t="shared" si="77"/>
        <v>-34985</v>
      </c>
      <c r="F260" s="225">
        <v>171</v>
      </c>
      <c r="G260" s="223">
        <f t="shared" si="78"/>
        <v>-5982435</v>
      </c>
      <c r="H260" s="225">
        <f t="shared" si="79"/>
        <v>7423</v>
      </c>
      <c r="I260" s="225"/>
      <c r="J260" s="225">
        <f t="shared" si="80"/>
        <v>-7423</v>
      </c>
      <c r="K260" s="225">
        <f t="shared" ref="K260:K270" si="86">IF(J260&lt;=40,745,IF(AND(J260&gt;=41,J260&lt;=80),985,IF(AND(J260&gt;=81,J260&lt;=100),1705,IF(J260&gt;=101,3142,))))</f>
        <v>745</v>
      </c>
      <c r="L260" s="226">
        <f t="shared" ref="L260:L270" si="87">IF(K260=745,K260*J260,IF(K260=985,40*745+(J260-40)*985,IF(K260=1705,40*745+40*985+(J260-80)*1705,IF(K260=3142,40*745+40*985+20*1705+(J260-100)*3142,))))</f>
        <v>-5530135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88">G260+L260+M260+N260++O260+P260+Q260+R260+S260+T260</f>
        <v>-11362825</v>
      </c>
      <c r="V260" s="226">
        <f t="shared" si="81"/>
        <v>249426</v>
      </c>
      <c r="W260" s="226">
        <f t="shared" si="82"/>
        <v>-11113399</v>
      </c>
      <c r="X260" s="227"/>
      <c r="Y260" s="226">
        <f t="shared" si="85"/>
        <v>-11113399</v>
      </c>
    </row>
    <row r="261" spans="1:25" hidden="1" x14ac:dyDescent="0.25">
      <c r="B261" s="224" t="s">
        <v>37</v>
      </c>
      <c r="C261" s="225">
        <f t="shared" si="76"/>
        <v>0</v>
      </c>
      <c r="D261" s="225"/>
      <c r="E261" s="225">
        <f t="shared" si="77"/>
        <v>0</v>
      </c>
      <c r="F261" s="225">
        <v>171</v>
      </c>
      <c r="G261" s="223">
        <f t="shared" si="78"/>
        <v>0</v>
      </c>
      <c r="H261" s="225">
        <f t="shared" si="79"/>
        <v>0</v>
      </c>
      <c r="I261" s="225"/>
      <c r="J261" s="225">
        <f t="shared" si="80"/>
        <v>0</v>
      </c>
      <c r="K261" s="225">
        <f t="shared" si="86"/>
        <v>745</v>
      </c>
      <c r="L261" s="226">
        <f t="shared" si="87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88"/>
        <v>149745</v>
      </c>
      <c r="V261" s="226">
        <f t="shared" si="81"/>
        <v>-11113399</v>
      </c>
      <c r="W261" s="226">
        <f t="shared" si="82"/>
        <v>-10963654</v>
      </c>
      <c r="X261" s="227"/>
      <c r="Y261" s="226">
        <f t="shared" si="85"/>
        <v>-10963654</v>
      </c>
    </row>
    <row r="262" spans="1:25" hidden="1" x14ac:dyDescent="0.25">
      <c r="B262" s="224" t="s">
        <v>38</v>
      </c>
      <c r="C262" s="225">
        <f t="shared" si="76"/>
        <v>0</v>
      </c>
      <c r="D262" s="225"/>
      <c r="E262" s="225">
        <f t="shared" si="77"/>
        <v>0</v>
      </c>
      <c r="F262" s="225">
        <v>171</v>
      </c>
      <c r="G262" s="223">
        <f t="shared" si="78"/>
        <v>0</v>
      </c>
      <c r="H262" s="225">
        <f t="shared" si="79"/>
        <v>0</v>
      </c>
      <c r="I262" s="225"/>
      <c r="J262" s="225">
        <f t="shared" si="80"/>
        <v>0</v>
      </c>
      <c r="K262" s="225">
        <f t="shared" si="86"/>
        <v>745</v>
      </c>
      <c r="L262" s="226">
        <f t="shared" si="87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88"/>
        <v>149745</v>
      </c>
      <c r="V262" s="226">
        <f t="shared" si="81"/>
        <v>-10963654</v>
      </c>
      <c r="W262" s="226">
        <f t="shared" si="82"/>
        <v>-10813909</v>
      </c>
      <c r="X262" s="227"/>
      <c r="Y262" s="226">
        <f t="shared" si="85"/>
        <v>-10813909</v>
      </c>
    </row>
    <row r="263" spans="1:25" hidden="1" x14ac:dyDescent="0.25">
      <c r="B263" s="224" t="s">
        <v>39</v>
      </c>
      <c r="C263" s="225">
        <f t="shared" si="76"/>
        <v>0</v>
      </c>
      <c r="D263" s="225"/>
      <c r="E263" s="225">
        <f t="shared" si="77"/>
        <v>0</v>
      </c>
      <c r="F263" s="225">
        <v>171</v>
      </c>
      <c r="G263" s="223">
        <f t="shared" si="78"/>
        <v>0</v>
      </c>
      <c r="H263" s="225">
        <f t="shared" si="79"/>
        <v>0</v>
      </c>
      <c r="I263" s="225"/>
      <c r="J263" s="225">
        <f t="shared" si="80"/>
        <v>0</v>
      </c>
      <c r="K263" s="225">
        <f t="shared" si="86"/>
        <v>745</v>
      </c>
      <c r="L263" s="226">
        <f t="shared" si="87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88"/>
        <v>149745</v>
      </c>
      <c r="V263" s="226">
        <f t="shared" si="81"/>
        <v>-10813909</v>
      </c>
      <c r="W263" s="226">
        <f t="shared" si="82"/>
        <v>-10664164</v>
      </c>
      <c r="X263" s="227"/>
      <c r="Y263" s="226">
        <f t="shared" si="85"/>
        <v>-10664164</v>
      </c>
    </row>
    <row r="264" spans="1:25" hidden="1" x14ac:dyDescent="0.25">
      <c r="B264" s="224" t="s">
        <v>40</v>
      </c>
      <c r="C264" s="225">
        <f t="shared" si="76"/>
        <v>0</v>
      </c>
      <c r="D264" s="225"/>
      <c r="E264" s="225">
        <f t="shared" si="77"/>
        <v>0</v>
      </c>
      <c r="F264" s="225">
        <v>171</v>
      </c>
      <c r="G264" s="223">
        <f t="shared" si="78"/>
        <v>0</v>
      </c>
      <c r="H264" s="225">
        <f t="shared" si="79"/>
        <v>0</v>
      </c>
      <c r="I264" s="225"/>
      <c r="J264" s="225">
        <f t="shared" si="80"/>
        <v>0</v>
      </c>
      <c r="K264" s="225">
        <f t="shared" si="86"/>
        <v>745</v>
      </c>
      <c r="L264" s="226">
        <f t="shared" si="87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88"/>
        <v>149745</v>
      </c>
      <c r="V264" s="226">
        <f t="shared" si="81"/>
        <v>-10664164</v>
      </c>
      <c r="W264" s="226">
        <f t="shared" si="82"/>
        <v>-10514419</v>
      </c>
      <c r="X264" s="227"/>
      <c r="Y264" s="226">
        <f t="shared" si="85"/>
        <v>-10514419</v>
      </c>
    </row>
    <row r="265" spans="1:25" s="199" customFormat="1" hidden="1" x14ac:dyDescent="0.25">
      <c r="A265"/>
      <c r="B265" s="224" t="s">
        <v>41</v>
      </c>
      <c r="C265" s="225">
        <f t="shared" si="76"/>
        <v>0</v>
      </c>
      <c r="D265" s="225"/>
      <c r="E265" s="225">
        <f t="shared" si="77"/>
        <v>0</v>
      </c>
      <c r="F265" s="225">
        <v>171</v>
      </c>
      <c r="G265" s="223">
        <f t="shared" si="78"/>
        <v>0</v>
      </c>
      <c r="H265" s="225">
        <f t="shared" si="79"/>
        <v>0</v>
      </c>
      <c r="I265" s="225"/>
      <c r="J265" s="225">
        <f t="shared" si="80"/>
        <v>0</v>
      </c>
      <c r="K265" s="225">
        <f t="shared" si="86"/>
        <v>745</v>
      </c>
      <c r="L265" s="226">
        <f t="shared" si="87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88"/>
        <v>149745</v>
      </c>
      <c r="V265" s="226">
        <f t="shared" si="81"/>
        <v>-10514419</v>
      </c>
      <c r="W265" s="226">
        <f t="shared" si="82"/>
        <v>-10364674</v>
      </c>
      <c r="X265" s="227"/>
      <c r="Y265" s="226">
        <f t="shared" si="85"/>
        <v>-10364674</v>
      </c>
    </row>
    <row r="266" spans="1:25" hidden="1" x14ac:dyDescent="0.25">
      <c r="B266" s="224" t="s">
        <v>42</v>
      </c>
      <c r="C266" s="225">
        <f t="shared" si="76"/>
        <v>0</v>
      </c>
      <c r="D266" s="225"/>
      <c r="E266" s="225">
        <f t="shared" si="77"/>
        <v>0</v>
      </c>
      <c r="F266" s="225">
        <v>171</v>
      </c>
      <c r="G266" s="223">
        <f t="shared" si="78"/>
        <v>0</v>
      </c>
      <c r="H266" s="225">
        <f t="shared" si="79"/>
        <v>0</v>
      </c>
      <c r="I266" s="225"/>
      <c r="J266" s="225">
        <f t="shared" si="80"/>
        <v>0</v>
      </c>
      <c r="K266" s="225">
        <f t="shared" si="86"/>
        <v>745</v>
      </c>
      <c r="L266" s="226">
        <f t="shared" si="87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88"/>
        <v>149745</v>
      </c>
      <c r="V266" s="226">
        <f t="shared" si="81"/>
        <v>-10364674</v>
      </c>
      <c r="W266" s="226">
        <f t="shared" si="82"/>
        <v>-10214929</v>
      </c>
      <c r="X266" s="227"/>
      <c r="Y266" s="226">
        <f t="shared" si="85"/>
        <v>-10214929</v>
      </c>
    </row>
    <row r="267" spans="1:25" hidden="1" x14ac:dyDescent="0.25">
      <c r="B267" s="224" t="s">
        <v>43</v>
      </c>
      <c r="C267" s="225">
        <f t="shared" si="76"/>
        <v>0</v>
      </c>
      <c r="D267" s="225"/>
      <c r="E267" s="225">
        <f t="shared" si="77"/>
        <v>0</v>
      </c>
      <c r="F267" s="225">
        <v>171</v>
      </c>
      <c r="G267" s="223">
        <f t="shared" si="78"/>
        <v>0</v>
      </c>
      <c r="H267" s="225">
        <f t="shared" si="79"/>
        <v>0</v>
      </c>
      <c r="I267" s="225"/>
      <c r="J267" s="225">
        <f t="shared" si="80"/>
        <v>0</v>
      </c>
      <c r="K267" s="225">
        <f t="shared" si="86"/>
        <v>745</v>
      </c>
      <c r="L267" s="226">
        <f t="shared" si="87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88"/>
        <v>149745</v>
      </c>
      <c r="V267" s="226">
        <f t="shared" si="81"/>
        <v>-10214929</v>
      </c>
      <c r="W267" s="226">
        <f t="shared" si="82"/>
        <v>-10065184</v>
      </c>
      <c r="X267" s="227"/>
      <c r="Y267" s="226">
        <f t="shared" si="85"/>
        <v>-10065184</v>
      </c>
    </row>
    <row r="268" spans="1:25" hidden="1" x14ac:dyDescent="0.25">
      <c r="B268" s="224" t="s">
        <v>44</v>
      </c>
      <c r="C268" s="225">
        <f t="shared" si="76"/>
        <v>0</v>
      </c>
      <c r="D268" s="225"/>
      <c r="E268" s="225">
        <f t="shared" si="77"/>
        <v>0</v>
      </c>
      <c r="F268" s="225">
        <v>171</v>
      </c>
      <c r="G268" s="223">
        <f t="shared" si="78"/>
        <v>0</v>
      </c>
      <c r="H268" s="225">
        <f t="shared" si="79"/>
        <v>0</v>
      </c>
      <c r="I268" s="225"/>
      <c r="J268" s="225">
        <f t="shared" si="80"/>
        <v>0</v>
      </c>
      <c r="K268" s="225">
        <f t="shared" si="86"/>
        <v>745</v>
      </c>
      <c r="L268" s="226">
        <f t="shared" si="87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88"/>
        <v>149745</v>
      </c>
      <c r="V268" s="226">
        <f t="shared" si="81"/>
        <v>-10065184</v>
      </c>
      <c r="W268" s="226">
        <f t="shared" si="82"/>
        <v>-9915439</v>
      </c>
      <c r="X268" s="227"/>
      <c r="Y268" s="226">
        <f t="shared" si="85"/>
        <v>-9915439</v>
      </c>
    </row>
    <row r="269" spans="1:25" ht="15.75" hidden="1" thickBot="1" x14ac:dyDescent="0.3">
      <c r="B269" s="224" t="s">
        <v>45</v>
      </c>
      <c r="C269" s="225">
        <f t="shared" si="76"/>
        <v>0</v>
      </c>
      <c r="D269" s="225"/>
      <c r="E269" s="225">
        <f t="shared" si="77"/>
        <v>0</v>
      </c>
      <c r="F269" s="225">
        <v>171</v>
      </c>
      <c r="G269" s="223">
        <f t="shared" si="78"/>
        <v>0</v>
      </c>
      <c r="H269" s="225">
        <f t="shared" si="79"/>
        <v>0</v>
      </c>
      <c r="I269" s="225"/>
      <c r="J269" s="225">
        <f t="shared" si="80"/>
        <v>0</v>
      </c>
      <c r="K269" s="225">
        <f t="shared" si="86"/>
        <v>745</v>
      </c>
      <c r="L269" s="226">
        <f t="shared" si="87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88"/>
        <v>149745</v>
      </c>
      <c r="V269" s="226">
        <f t="shared" si="81"/>
        <v>-9915439</v>
      </c>
      <c r="W269" s="226">
        <f t="shared" si="82"/>
        <v>-9765694</v>
      </c>
      <c r="X269" s="227"/>
      <c r="Y269" s="226">
        <f t="shared" si="85"/>
        <v>-9765694</v>
      </c>
    </row>
    <row r="270" spans="1:25" ht="15.75" hidden="1" thickBot="1" x14ac:dyDescent="0.3">
      <c r="B270" s="195" t="s">
        <v>46</v>
      </c>
      <c r="C270" s="175">
        <f t="shared" si="76"/>
        <v>0</v>
      </c>
      <c r="D270" s="175"/>
      <c r="E270" s="175">
        <f t="shared" si="77"/>
        <v>0</v>
      </c>
      <c r="F270" s="175">
        <f>F269</f>
        <v>171</v>
      </c>
      <c r="G270" s="177">
        <f t="shared" si="78"/>
        <v>0</v>
      </c>
      <c r="H270" s="175">
        <f t="shared" si="79"/>
        <v>0</v>
      </c>
      <c r="I270" s="175"/>
      <c r="J270" s="175">
        <f t="shared" si="80"/>
        <v>0</v>
      </c>
      <c r="K270" s="225">
        <f t="shared" si="86"/>
        <v>745</v>
      </c>
      <c r="L270" s="226">
        <f t="shared" si="87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88"/>
        <v>149745</v>
      </c>
      <c r="V270" s="176">
        <f t="shared" si="81"/>
        <v>-9765694</v>
      </c>
      <c r="W270" s="176">
        <f t="shared" si="82"/>
        <v>-9615949</v>
      </c>
      <c r="X270" s="177"/>
      <c r="Y270" s="176">
        <f t="shared" si="85"/>
        <v>-9615949</v>
      </c>
    </row>
    <row r="272" spans="1:25" x14ac:dyDescent="0.25">
      <c r="B272" s="235"/>
      <c r="C272" s="235"/>
      <c r="D272" s="235"/>
      <c r="E272" s="235"/>
      <c r="F272" s="235"/>
    </row>
    <row r="273" spans="8:10" ht="15.75" thickBot="1" x14ac:dyDescent="0.3"/>
    <row r="274" spans="8:10" ht="15.75" thickBot="1" x14ac:dyDescent="0.3">
      <c r="H274" s="262" t="s">
        <v>166</v>
      </c>
      <c r="I274" s="263"/>
      <c r="J274" s="264"/>
    </row>
    <row r="275" spans="8:10" x14ac:dyDescent="0.25">
      <c r="H275" s="204" t="s">
        <v>109</v>
      </c>
      <c r="I275" s="205"/>
      <c r="J275" s="153">
        <v>717</v>
      </c>
    </row>
    <row r="276" spans="8:10" ht="15.75" thickBot="1" x14ac:dyDescent="0.3">
      <c r="H276" s="206" t="s">
        <v>110</v>
      </c>
      <c r="I276" s="207"/>
      <c r="J276" s="154">
        <v>4910</v>
      </c>
    </row>
    <row r="277" spans="8:10" ht="15.75" thickBot="1" x14ac:dyDescent="0.3">
      <c r="H277" s="260" t="s">
        <v>157</v>
      </c>
      <c r="I277" s="265"/>
      <c r="J277" s="261"/>
    </row>
    <row r="278" spans="8:10" ht="15.75" thickBot="1" x14ac:dyDescent="0.3">
      <c r="H278" s="260" t="s">
        <v>111</v>
      </c>
      <c r="I278" s="261"/>
      <c r="J278" s="155" t="s">
        <v>112</v>
      </c>
    </row>
    <row r="279" spans="8:10" x14ac:dyDescent="0.25">
      <c r="H279" s="208">
        <v>1</v>
      </c>
      <c r="I279" s="157">
        <v>40</v>
      </c>
      <c r="J279" s="158">
        <v>717</v>
      </c>
    </row>
    <row r="280" spans="8:10" x14ac:dyDescent="0.25">
      <c r="H280" s="209">
        <v>41</v>
      </c>
      <c r="I280" s="160">
        <v>80</v>
      </c>
      <c r="J280" s="161">
        <v>948</v>
      </c>
    </row>
    <row r="281" spans="8:10" x14ac:dyDescent="0.25">
      <c r="H281" s="210">
        <v>81</v>
      </c>
      <c r="I281" s="163">
        <v>100</v>
      </c>
      <c r="J281" s="161">
        <v>1641</v>
      </c>
    </row>
    <row r="282" spans="8:10" ht="15.75" thickBot="1" x14ac:dyDescent="0.3">
      <c r="H282" s="211">
        <v>101</v>
      </c>
      <c r="I282" s="165" t="s">
        <v>113</v>
      </c>
      <c r="J282" s="166">
        <v>3024</v>
      </c>
    </row>
    <row r="283" spans="8:10" ht="15.75" thickBot="1" x14ac:dyDescent="0.3">
      <c r="H283" s="167"/>
      <c r="I283" s="168"/>
      <c r="J283" s="169"/>
    </row>
  </sheetData>
  <mergeCells count="11">
    <mergeCell ref="H278:I278"/>
    <mergeCell ref="B1:C1"/>
    <mergeCell ref="D1:F1"/>
    <mergeCell ref="B2:C2"/>
    <mergeCell ref="D2:F2"/>
    <mergeCell ref="B3:C3"/>
    <mergeCell ref="AA5:AA6"/>
    <mergeCell ref="S4:W4"/>
    <mergeCell ref="N4:R4"/>
    <mergeCell ref="H274:J274"/>
    <mergeCell ref="H277:J277"/>
  </mergeCells>
  <phoneticPr fontId="17" type="noConversion"/>
  <conditionalFormatting sqref="Y7:Y223">
    <cfRule type="cellIs" dxfId="280" priority="33" stopIfTrue="1" operator="lessThan">
      <formula>-0.999999</formula>
    </cfRule>
    <cfRule type="cellIs" dxfId="279" priority="34" stopIfTrue="1" operator="greaterThan">
      <formula>0.9999999</formula>
    </cfRule>
  </conditionalFormatting>
  <conditionalFormatting sqref="J7:J222">
    <cfRule type="cellIs" dxfId="278" priority="32" operator="greaterThan">
      <formula>100</formula>
    </cfRule>
  </conditionalFormatting>
  <conditionalFormatting sqref="X7:X192">
    <cfRule type="cellIs" dxfId="277" priority="31" operator="lessThan">
      <formula>1</formula>
    </cfRule>
  </conditionalFormatting>
  <conditionalFormatting sqref="X202">
    <cfRule type="cellIs" dxfId="276" priority="30" operator="lessThan">
      <formula>1</formula>
    </cfRule>
  </conditionalFormatting>
  <conditionalFormatting sqref="X203">
    <cfRule type="cellIs" dxfId="275" priority="29" operator="lessThan">
      <formula>1</formula>
    </cfRule>
  </conditionalFormatting>
  <conditionalFormatting sqref="X205">
    <cfRule type="cellIs" dxfId="274" priority="28" operator="lessThan">
      <formula>1</formula>
    </cfRule>
  </conditionalFormatting>
  <conditionalFormatting sqref="X214">
    <cfRule type="cellIs" dxfId="273" priority="27" operator="lessThan">
      <formula>1</formula>
    </cfRule>
  </conditionalFormatting>
  <conditionalFormatting sqref="J223:J258">
    <cfRule type="cellIs" dxfId="272" priority="26" operator="greaterThan">
      <formula>100</formula>
    </cfRule>
  </conditionalFormatting>
  <conditionalFormatting sqref="Y224:Y228">
    <cfRule type="cellIs" dxfId="271" priority="24" stopIfTrue="1" operator="lessThan">
      <formula>-0.999999</formula>
    </cfRule>
    <cfRule type="cellIs" dxfId="270" priority="25" stopIfTrue="1" operator="greaterThan">
      <formula>0.9999999</formula>
    </cfRule>
  </conditionalFormatting>
  <conditionalFormatting sqref="Y230:Y240">
    <cfRule type="cellIs" dxfId="269" priority="22" stopIfTrue="1" operator="lessThan">
      <formula>-0.999999</formula>
    </cfRule>
    <cfRule type="cellIs" dxfId="268" priority="23" stopIfTrue="1" operator="greaterThan">
      <formula>0.9999999</formula>
    </cfRule>
  </conditionalFormatting>
  <conditionalFormatting sqref="Y241:Y242">
    <cfRule type="cellIs" dxfId="267" priority="20" stopIfTrue="1" operator="lessThan">
      <formula>-0.999999</formula>
    </cfRule>
    <cfRule type="cellIs" dxfId="266" priority="21" stopIfTrue="1" operator="greaterThan">
      <formula>0.9999999</formula>
    </cfRule>
  </conditionalFormatting>
  <conditionalFormatting sqref="Y243:Y244">
    <cfRule type="cellIs" dxfId="265" priority="18" stopIfTrue="1" operator="lessThan">
      <formula>-0.999999</formula>
    </cfRule>
    <cfRule type="cellIs" dxfId="264" priority="19" stopIfTrue="1" operator="greaterThan">
      <formula>0.9999999</formula>
    </cfRule>
  </conditionalFormatting>
  <conditionalFormatting sqref="Y245:Y257">
    <cfRule type="cellIs" dxfId="263" priority="16" stopIfTrue="1" operator="lessThan">
      <formula>-0.999999</formula>
    </cfRule>
    <cfRule type="cellIs" dxfId="262" priority="17" stopIfTrue="1" operator="greaterThan">
      <formula>0.9999999</formula>
    </cfRule>
  </conditionalFormatting>
  <conditionalFormatting sqref="J259:J270">
    <cfRule type="cellIs" dxfId="261" priority="15" operator="greaterThan">
      <formula>100</formula>
    </cfRule>
  </conditionalFormatting>
  <conditionalFormatting sqref="Y259:Y263">
    <cfRule type="cellIs" dxfId="260" priority="13" stopIfTrue="1" operator="lessThan">
      <formula>-0.999999</formula>
    </cfRule>
    <cfRule type="cellIs" dxfId="259" priority="14" stopIfTrue="1" operator="greaterThan">
      <formula>0.9999999</formula>
    </cfRule>
  </conditionalFormatting>
  <conditionalFormatting sqref="X259:X269">
    <cfRule type="cellIs" dxfId="258" priority="12" operator="lessThan">
      <formula>1</formula>
    </cfRule>
  </conditionalFormatting>
  <conditionalFormatting sqref="X259:X269">
    <cfRule type="cellIs" dxfId="257" priority="11" operator="lessThan">
      <formula>1</formula>
    </cfRule>
  </conditionalFormatting>
  <conditionalFormatting sqref="Y264">
    <cfRule type="cellIs" dxfId="256" priority="9" stopIfTrue="1" operator="lessThan">
      <formula>-0.999999</formula>
    </cfRule>
    <cfRule type="cellIs" dxfId="255" priority="10" stopIfTrue="1" operator="greaterThan">
      <formula>0.9999999</formula>
    </cfRule>
  </conditionalFormatting>
  <conditionalFormatting sqref="Y265">
    <cfRule type="cellIs" dxfId="254" priority="7" stopIfTrue="1" operator="lessThan">
      <formula>-0.999999</formula>
    </cfRule>
    <cfRule type="cellIs" dxfId="253" priority="8" stopIfTrue="1" operator="greaterThan">
      <formula>0.9999999</formula>
    </cfRule>
  </conditionalFormatting>
  <conditionalFormatting sqref="Y266">
    <cfRule type="cellIs" dxfId="252" priority="5" stopIfTrue="1" operator="lessThan">
      <formula>-0.999999</formula>
    </cfRule>
    <cfRule type="cellIs" dxfId="251" priority="6" stopIfTrue="1" operator="greaterThan">
      <formula>0.9999999</formula>
    </cfRule>
  </conditionalFormatting>
  <conditionalFormatting sqref="Y267:Y269">
    <cfRule type="cellIs" dxfId="250" priority="3" stopIfTrue="1" operator="lessThan">
      <formula>-0.999999</formula>
    </cfRule>
    <cfRule type="cellIs" dxfId="249" priority="4" stopIfTrue="1" operator="greaterThan">
      <formula>0.9999999</formula>
    </cfRule>
  </conditionalFormatting>
  <conditionalFormatting sqref="Y258">
    <cfRule type="cellIs" dxfId="248" priority="1" stopIfTrue="1" operator="lessThan">
      <formula>-0.999999</formula>
    </cfRule>
    <cfRule type="cellIs" dxfId="247" priority="2" stopIfTrue="1" operator="greaterThan">
      <formula>0.9999999</formula>
    </cfRule>
  </conditionalFormatting>
  <pageMargins left="0.7" right="0.7" top="0.75" bottom="0.75" header="0.3" footer="0.3"/>
  <pageSetup orientation="portrait" horizontalDpi="4294967293" verticalDpi="4294967293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46"/>
  <dimension ref="A1:AB283"/>
  <sheetViews>
    <sheetView workbookViewId="0">
      <selection activeCell="T278" sqref="T278"/>
    </sheetView>
  </sheetViews>
  <sheetFormatPr baseColWidth="10" defaultRowHeight="15" x14ac:dyDescent="0.25"/>
  <cols>
    <col min="2" max="2" width="13.28515625" customWidth="1"/>
    <col min="3" max="3" width="0" hidden="1" customWidth="1"/>
    <col min="4" max="4" width="11.140625" hidden="1" customWidth="1"/>
    <col min="5" max="12" width="0" hidden="1" customWidth="1"/>
    <col min="13" max="13" width="14.42578125" customWidth="1"/>
    <col min="14" max="14" width="11.85546875" bestFit="1" customWidth="1"/>
    <col min="15" max="15" width="11.7109375" bestFit="1" customWidth="1"/>
    <col min="16" max="16" width="14.28515625" customWidth="1"/>
    <col min="17" max="17" width="12.85546875" bestFit="1" customWidth="1"/>
    <col min="18" max="18" width="8.5703125" hidden="1" customWidth="1"/>
    <col min="19" max="19" width="12.28515625" customWidth="1"/>
    <col min="20" max="20" width="11.42578125" customWidth="1"/>
    <col min="21" max="21" width="13.42578125" customWidth="1"/>
    <col min="22" max="22" width="11.85546875" bestFit="1" customWidth="1"/>
    <col min="23" max="23" width="12.42578125" customWidth="1"/>
    <col min="24" max="26" width="13.42578125" customWidth="1"/>
    <col min="27" max="27" width="0" hidden="1" customWidth="1"/>
  </cols>
  <sheetData>
    <row r="1" spans="1:27" x14ac:dyDescent="0.25">
      <c r="B1" s="266" t="s">
        <v>0</v>
      </c>
      <c r="C1" s="266"/>
      <c r="M1" s="142">
        <v>32</v>
      </c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M2" s="125" t="s">
        <v>48</v>
      </c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150</v>
      </c>
      <c r="B3" s="269" t="s">
        <v>2</v>
      </c>
      <c r="C3" s="269"/>
      <c r="M3" s="145" t="s">
        <v>79</v>
      </c>
      <c r="O3" s="1"/>
      <c r="P3" s="1"/>
      <c r="Q3" s="1"/>
      <c r="R3" s="1"/>
      <c r="S3" s="1"/>
      <c r="T3" s="1"/>
      <c r="U3" s="1"/>
      <c r="V3" s="1"/>
      <c r="W3" s="1"/>
    </row>
    <row r="4" spans="1:27" ht="19.5" customHeight="1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7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5.75" hidden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f t="shared" si="6"/>
        <v>0</v>
      </c>
      <c r="V96" s="21">
        <f t="shared" si="9"/>
        <v>0</v>
      </c>
      <c r="W96" s="21">
        <f t="shared" si="7"/>
        <v>0</v>
      </c>
      <c r="X96" s="20">
        <v>0</v>
      </c>
      <c r="Y96" s="21">
        <f t="shared" si="8"/>
        <v>0</v>
      </c>
      <c r="AA96">
        <f t="shared" si="10"/>
        <v>0</v>
      </c>
    </row>
    <row r="97" spans="1:27" ht="28.5" hidden="1" customHeight="1" thickBot="1" x14ac:dyDescent="0.3">
      <c r="A97" s="18"/>
      <c r="B97" s="19" t="s">
        <v>41</v>
      </c>
      <c r="C97" s="20">
        <v>0</v>
      </c>
      <c r="D97" s="20">
        <v>0</v>
      </c>
      <c r="E97" s="20">
        <v>0</v>
      </c>
      <c r="F97" s="20">
        <v>0</v>
      </c>
      <c r="G97" s="20">
        <v>0</v>
      </c>
      <c r="H97" s="20">
        <v>0</v>
      </c>
      <c r="I97" s="20">
        <v>0</v>
      </c>
      <c r="J97" s="20">
        <v>0</v>
      </c>
      <c r="K97" s="20">
        <v>0</v>
      </c>
      <c r="L97" s="20">
        <v>0</v>
      </c>
      <c r="M97" s="20"/>
      <c r="N97" s="20"/>
      <c r="O97" s="21"/>
      <c r="P97" s="21"/>
      <c r="Q97" s="20">
        <v>0</v>
      </c>
      <c r="R97" s="20"/>
      <c r="S97" s="20"/>
      <c r="T97" s="20"/>
      <c r="U97" s="20">
        <f t="shared" si="6"/>
        <v>0</v>
      </c>
      <c r="V97" s="21"/>
      <c r="W97" s="21">
        <f t="shared" si="7"/>
        <v>0</v>
      </c>
      <c r="X97" s="20"/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>
        <v>0</v>
      </c>
      <c r="D98" s="20">
        <v>0</v>
      </c>
      <c r="E98" s="20">
        <v>0</v>
      </c>
      <c r="F98" s="20">
        <v>0</v>
      </c>
      <c r="G98" s="20">
        <v>0</v>
      </c>
      <c r="H98" s="20">
        <v>0</v>
      </c>
      <c r="I98" s="20">
        <v>0</v>
      </c>
      <c r="J98" s="20">
        <v>0</v>
      </c>
      <c r="K98" s="20">
        <v>0</v>
      </c>
      <c r="L98" s="20">
        <v>0</v>
      </c>
      <c r="M98" s="20"/>
      <c r="N98" s="20">
        <v>0</v>
      </c>
      <c r="O98" s="21"/>
      <c r="P98" s="21"/>
      <c r="Q98" s="20">
        <v>0</v>
      </c>
      <c r="R98" s="20"/>
      <c r="S98" s="20"/>
      <c r="T98" s="20"/>
      <c r="U98" s="20">
        <f t="shared" ref="U98:U129" si="11">G98+L98+M98+R98+S98+N98+Q98+T98</f>
        <v>0</v>
      </c>
      <c r="V98" s="21">
        <f t="shared" si="9"/>
        <v>0</v>
      </c>
      <c r="W98" s="21">
        <f t="shared" si="7"/>
        <v>0</v>
      </c>
      <c r="X98" s="20"/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0</v>
      </c>
      <c r="E99" s="20">
        <v>0</v>
      </c>
      <c r="F99" s="20">
        <v>0</v>
      </c>
      <c r="G99" s="20">
        <v>0</v>
      </c>
      <c r="H99" s="20">
        <v>0</v>
      </c>
      <c r="I99" s="20">
        <v>0</v>
      </c>
      <c r="J99" s="20">
        <v>0</v>
      </c>
      <c r="K99" s="20">
        <v>0</v>
      </c>
      <c r="L99" s="20">
        <v>0</v>
      </c>
      <c r="M99" s="20"/>
      <c r="N99" s="20"/>
      <c r="O99" s="21"/>
      <c r="P99" s="21"/>
      <c r="Q99" s="20">
        <v>0</v>
      </c>
      <c r="R99" s="20">
        <v>0</v>
      </c>
      <c r="S99" s="20"/>
      <c r="T99" s="20"/>
      <c r="U99" s="20">
        <f t="shared" si="11"/>
        <v>0</v>
      </c>
      <c r="V99" s="21">
        <f t="shared" si="9"/>
        <v>0</v>
      </c>
      <c r="W99" s="21">
        <f t="shared" si="7"/>
        <v>0</v>
      </c>
      <c r="X99" s="20">
        <v>0</v>
      </c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0</v>
      </c>
      <c r="D100" s="20">
        <v>0</v>
      </c>
      <c r="E100" s="20">
        <v>0</v>
      </c>
      <c r="F100" s="20">
        <v>0</v>
      </c>
      <c r="G100" s="20">
        <v>0</v>
      </c>
      <c r="H100" s="20">
        <v>0</v>
      </c>
      <c r="I100" s="20">
        <v>0</v>
      </c>
      <c r="J100" s="20">
        <v>0</v>
      </c>
      <c r="K100" s="20">
        <v>0</v>
      </c>
      <c r="L100" s="20">
        <v>0</v>
      </c>
      <c r="M100" s="20"/>
      <c r="N100" s="20">
        <v>0</v>
      </c>
      <c r="O100" s="21"/>
      <c r="P100" s="21"/>
      <c r="Q100" s="20">
        <v>0</v>
      </c>
      <c r="R100" s="20">
        <v>0</v>
      </c>
      <c r="S100" s="20">
        <v>0</v>
      </c>
      <c r="T100" s="20"/>
      <c r="U100" s="20">
        <f t="shared" si="11"/>
        <v>0</v>
      </c>
      <c r="V100" s="21">
        <f t="shared" si="9"/>
        <v>0</v>
      </c>
      <c r="W100" s="21">
        <f t="shared" si="7"/>
        <v>0</v>
      </c>
      <c r="X100" s="20">
        <v>0</v>
      </c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0</v>
      </c>
      <c r="D101" s="20">
        <v>0</v>
      </c>
      <c r="E101" s="20">
        <v>0</v>
      </c>
      <c r="F101" s="20">
        <v>0</v>
      </c>
      <c r="G101" s="20">
        <v>0</v>
      </c>
      <c r="H101" s="20">
        <v>0</v>
      </c>
      <c r="I101" s="20">
        <v>0</v>
      </c>
      <c r="J101" s="20">
        <v>0</v>
      </c>
      <c r="K101" s="20">
        <v>0</v>
      </c>
      <c r="L101" s="20">
        <v>0</v>
      </c>
      <c r="M101" s="20"/>
      <c r="N101" s="20"/>
      <c r="O101" s="21"/>
      <c r="P101" s="21"/>
      <c r="Q101" s="20">
        <v>0</v>
      </c>
      <c r="R101" s="20">
        <v>0</v>
      </c>
      <c r="S101" s="20">
        <v>0</v>
      </c>
      <c r="T101" s="20"/>
      <c r="U101" s="20">
        <f t="shared" si="11"/>
        <v>0</v>
      </c>
      <c r="V101" s="21">
        <f t="shared" si="9"/>
        <v>0</v>
      </c>
      <c r="W101" s="21">
        <f t="shared" si="7"/>
        <v>0</v>
      </c>
      <c r="X101" s="20">
        <v>0</v>
      </c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>
        <v>0</v>
      </c>
      <c r="D102" s="20">
        <v>0</v>
      </c>
      <c r="E102" s="20">
        <v>0</v>
      </c>
      <c r="F102" s="20">
        <v>0</v>
      </c>
      <c r="G102" s="20">
        <v>0</v>
      </c>
      <c r="H102" s="20">
        <v>0</v>
      </c>
      <c r="I102" s="20">
        <v>0</v>
      </c>
      <c r="J102" s="20">
        <v>0</v>
      </c>
      <c r="K102" s="20">
        <v>0</v>
      </c>
      <c r="L102" s="20">
        <v>0</v>
      </c>
      <c r="M102" s="20"/>
      <c r="N102" s="20">
        <v>55000</v>
      </c>
      <c r="O102" s="21"/>
      <c r="P102" s="21"/>
      <c r="Q102" s="20">
        <v>0</v>
      </c>
      <c r="R102" s="20">
        <v>0</v>
      </c>
      <c r="S102" s="20">
        <v>55000</v>
      </c>
      <c r="T102" s="20"/>
      <c r="U102" s="20">
        <f t="shared" si="11"/>
        <v>110000</v>
      </c>
      <c r="V102" s="21">
        <f t="shared" si="9"/>
        <v>0</v>
      </c>
      <c r="W102" s="21">
        <f t="shared" si="7"/>
        <v>110000</v>
      </c>
      <c r="X102" s="20">
        <v>110000</v>
      </c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0</v>
      </c>
      <c r="D103" s="20">
        <v>0</v>
      </c>
      <c r="E103" s="20">
        <v>0</v>
      </c>
      <c r="F103" s="20">
        <v>0</v>
      </c>
      <c r="G103" s="20">
        <v>0</v>
      </c>
      <c r="H103" s="20">
        <v>0</v>
      </c>
      <c r="I103" s="20">
        <v>0</v>
      </c>
      <c r="J103" s="20">
        <v>0</v>
      </c>
      <c r="K103" s="20">
        <v>0</v>
      </c>
      <c r="L103" s="20">
        <v>0</v>
      </c>
      <c r="M103" s="20"/>
      <c r="N103" s="20">
        <v>0</v>
      </c>
      <c r="O103" s="21"/>
      <c r="P103" s="21"/>
      <c r="Q103" s="20">
        <v>0</v>
      </c>
      <c r="R103" s="20">
        <v>0</v>
      </c>
      <c r="S103" s="20">
        <v>56650</v>
      </c>
      <c r="T103" s="20"/>
      <c r="U103" s="20">
        <f t="shared" si="11"/>
        <v>56650</v>
      </c>
      <c r="V103" s="21">
        <f t="shared" si="9"/>
        <v>0</v>
      </c>
      <c r="W103" s="21">
        <f t="shared" si="7"/>
        <v>56650</v>
      </c>
      <c r="X103" s="20">
        <v>56650</v>
      </c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0</v>
      </c>
      <c r="D104" s="20">
        <v>0</v>
      </c>
      <c r="E104" s="20">
        <v>0</v>
      </c>
      <c r="F104" s="20">
        <v>0</v>
      </c>
      <c r="G104" s="20">
        <v>0</v>
      </c>
      <c r="H104" s="20">
        <v>0</v>
      </c>
      <c r="I104" s="20">
        <v>0</v>
      </c>
      <c r="J104" s="20">
        <v>0</v>
      </c>
      <c r="K104" s="20">
        <v>0</v>
      </c>
      <c r="L104" s="20">
        <v>0</v>
      </c>
      <c r="M104" s="20"/>
      <c r="N104" s="20"/>
      <c r="O104" s="21"/>
      <c r="P104" s="21"/>
      <c r="Q104" s="20">
        <v>0</v>
      </c>
      <c r="R104" s="20">
        <v>0</v>
      </c>
      <c r="S104" s="20">
        <v>56650</v>
      </c>
      <c r="T104" s="20"/>
      <c r="U104" s="20">
        <f t="shared" si="11"/>
        <v>56650</v>
      </c>
      <c r="V104" s="21">
        <f t="shared" si="9"/>
        <v>0</v>
      </c>
      <c r="W104" s="21">
        <f t="shared" si="7"/>
        <v>56650</v>
      </c>
      <c r="X104" s="20">
        <v>56650</v>
      </c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0</v>
      </c>
      <c r="D105" s="20">
        <v>0</v>
      </c>
      <c r="E105" s="20">
        <v>0</v>
      </c>
      <c r="F105" s="20">
        <v>0</v>
      </c>
      <c r="G105" s="20">
        <v>0</v>
      </c>
      <c r="H105" s="20">
        <v>0</v>
      </c>
      <c r="I105" s="20">
        <v>0</v>
      </c>
      <c r="J105" s="20">
        <v>0</v>
      </c>
      <c r="K105" s="20">
        <v>0</v>
      </c>
      <c r="L105" s="20">
        <v>0</v>
      </c>
      <c r="M105" s="20"/>
      <c r="N105" s="20"/>
      <c r="O105" s="21"/>
      <c r="P105" s="21"/>
      <c r="Q105" s="20">
        <v>0</v>
      </c>
      <c r="R105" s="20">
        <v>0</v>
      </c>
      <c r="S105" s="20">
        <v>56650</v>
      </c>
      <c r="T105" s="20"/>
      <c r="U105" s="20">
        <f t="shared" si="11"/>
        <v>56650</v>
      </c>
      <c r="V105" s="21">
        <f t="shared" si="9"/>
        <v>0</v>
      </c>
      <c r="W105" s="21">
        <f t="shared" si="7"/>
        <v>56650</v>
      </c>
      <c r="X105" s="20">
        <v>56650</v>
      </c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0</v>
      </c>
      <c r="D106" s="20">
        <v>0</v>
      </c>
      <c r="E106" s="20">
        <v>0</v>
      </c>
      <c r="F106" s="20">
        <v>0</v>
      </c>
      <c r="G106" s="20">
        <v>0</v>
      </c>
      <c r="H106" s="20">
        <v>0</v>
      </c>
      <c r="I106" s="20">
        <v>0</v>
      </c>
      <c r="J106" s="20">
        <v>0</v>
      </c>
      <c r="K106" s="20">
        <v>0</v>
      </c>
      <c r="L106" s="20">
        <v>0</v>
      </c>
      <c r="M106" s="20"/>
      <c r="N106" s="20"/>
      <c r="O106" s="21"/>
      <c r="P106" s="21"/>
      <c r="Q106" s="20">
        <v>0</v>
      </c>
      <c r="R106" s="20">
        <v>0</v>
      </c>
      <c r="S106" s="20">
        <v>56650</v>
      </c>
      <c r="T106" s="20"/>
      <c r="U106" s="20">
        <f t="shared" si="11"/>
        <v>56650</v>
      </c>
      <c r="V106" s="21">
        <f t="shared" si="9"/>
        <v>0</v>
      </c>
      <c r="W106" s="21">
        <f t="shared" si="7"/>
        <v>56650</v>
      </c>
      <c r="X106" s="20">
        <v>56650</v>
      </c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>
        <v>0</v>
      </c>
      <c r="D107" s="20">
        <v>0</v>
      </c>
      <c r="E107" s="20">
        <v>0</v>
      </c>
      <c r="F107" s="20">
        <v>0</v>
      </c>
      <c r="G107" s="20">
        <v>0</v>
      </c>
      <c r="H107" s="20">
        <v>0</v>
      </c>
      <c r="I107" s="20">
        <v>0</v>
      </c>
      <c r="J107" s="20">
        <v>0</v>
      </c>
      <c r="K107" s="20">
        <v>0</v>
      </c>
      <c r="L107" s="20">
        <v>0</v>
      </c>
      <c r="M107" s="20"/>
      <c r="N107" s="20"/>
      <c r="O107" s="21"/>
      <c r="P107" s="21"/>
      <c r="Q107" s="20">
        <v>0</v>
      </c>
      <c r="R107" s="20">
        <v>0</v>
      </c>
      <c r="S107" s="20">
        <v>56650</v>
      </c>
      <c r="T107" s="20"/>
      <c r="U107" s="20">
        <f t="shared" si="11"/>
        <v>56650</v>
      </c>
      <c r="V107" s="21">
        <f t="shared" si="9"/>
        <v>0</v>
      </c>
      <c r="W107" s="21">
        <f t="shared" si="7"/>
        <v>56650</v>
      </c>
      <c r="X107" s="20">
        <v>56650</v>
      </c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0</v>
      </c>
      <c r="D108" s="20">
        <v>0</v>
      </c>
      <c r="E108" s="20">
        <v>0</v>
      </c>
      <c r="F108" s="20">
        <v>0</v>
      </c>
      <c r="G108" s="20">
        <v>0</v>
      </c>
      <c r="H108" s="20">
        <v>0</v>
      </c>
      <c r="I108" s="20">
        <v>0</v>
      </c>
      <c r="J108" s="20">
        <v>0</v>
      </c>
      <c r="K108" s="20">
        <v>0</v>
      </c>
      <c r="L108" s="20">
        <v>0</v>
      </c>
      <c r="M108" s="20"/>
      <c r="N108" s="20"/>
      <c r="O108" s="21"/>
      <c r="P108" s="21"/>
      <c r="Q108" s="20">
        <v>0</v>
      </c>
      <c r="R108" s="20">
        <v>0</v>
      </c>
      <c r="S108" s="20">
        <v>56650</v>
      </c>
      <c r="T108" s="20"/>
      <c r="U108" s="20">
        <f t="shared" si="11"/>
        <v>56650</v>
      </c>
      <c r="V108" s="21">
        <f t="shared" si="9"/>
        <v>0</v>
      </c>
      <c r="W108" s="21">
        <f t="shared" si="7"/>
        <v>56650</v>
      </c>
      <c r="X108" s="20">
        <v>56650</v>
      </c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0</v>
      </c>
      <c r="D109" s="20">
        <v>0</v>
      </c>
      <c r="E109" s="20">
        <v>0</v>
      </c>
      <c r="F109" s="20">
        <v>0</v>
      </c>
      <c r="G109" s="20">
        <v>0</v>
      </c>
      <c r="H109" s="20">
        <v>0</v>
      </c>
      <c r="I109" s="20">
        <v>0</v>
      </c>
      <c r="J109" s="20">
        <v>0</v>
      </c>
      <c r="K109" s="20">
        <v>0</v>
      </c>
      <c r="L109" s="20">
        <v>0</v>
      </c>
      <c r="M109" s="20"/>
      <c r="N109" s="20"/>
      <c r="O109" s="21"/>
      <c r="P109" s="21"/>
      <c r="Q109" s="20">
        <v>0</v>
      </c>
      <c r="R109" s="20">
        <v>0</v>
      </c>
      <c r="S109" s="20">
        <v>56650</v>
      </c>
      <c r="T109" s="20"/>
      <c r="U109" s="20">
        <f t="shared" si="11"/>
        <v>56650</v>
      </c>
      <c r="V109" s="21">
        <f t="shared" si="9"/>
        <v>0</v>
      </c>
      <c r="W109" s="21">
        <f t="shared" si="7"/>
        <v>56650</v>
      </c>
      <c r="X109" s="20">
        <v>56650</v>
      </c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0</v>
      </c>
      <c r="D110" s="20">
        <v>0</v>
      </c>
      <c r="E110" s="20">
        <v>0</v>
      </c>
      <c r="F110" s="20">
        <v>0</v>
      </c>
      <c r="G110" s="20">
        <v>0</v>
      </c>
      <c r="H110" s="20">
        <v>0</v>
      </c>
      <c r="I110" s="20">
        <v>0</v>
      </c>
      <c r="J110" s="20">
        <v>0</v>
      </c>
      <c r="K110" s="20">
        <v>0</v>
      </c>
      <c r="L110" s="20">
        <v>0</v>
      </c>
      <c r="M110" s="20"/>
      <c r="N110" s="20"/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1"/>
        <v>56650</v>
      </c>
      <c r="V110" s="21">
        <f t="shared" si="9"/>
        <v>0</v>
      </c>
      <c r="W110" s="21">
        <f t="shared" si="7"/>
        <v>56650</v>
      </c>
      <c r="X110" s="20">
        <v>56650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0</v>
      </c>
      <c r="D111" s="20">
        <v>0</v>
      </c>
      <c r="E111" s="20">
        <v>0</v>
      </c>
      <c r="F111" s="20">
        <v>0</v>
      </c>
      <c r="G111" s="20">
        <v>0</v>
      </c>
      <c r="H111" s="20">
        <v>0</v>
      </c>
      <c r="I111" s="20">
        <v>0</v>
      </c>
      <c r="J111" s="20">
        <v>0</v>
      </c>
      <c r="K111" s="20">
        <v>0</v>
      </c>
      <c r="L111" s="20">
        <v>0</v>
      </c>
      <c r="M111" s="20"/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1"/>
        <v>56650</v>
      </c>
      <c r="V111" s="21">
        <f t="shared" si="9"/>
        <v>0</v>
      </c>
      <c r="W111" s="21">
        <f t="shared" si="7"/>
        <v>56650</v>
      </c>
      <c r="X111" s="20">
        <v>56650</v>
      </c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0</v>
      </c>
      <c r="D112" s="20">
        <v>0</v>
      </c>
      <c r="E112" s="20">
        <v>0</v>
      </c>
      <c r="F112" s="20">
        <v>0</v>
      </c>
      <c r="G112" s="20">
        <v>0</v>
      </c>
      <c r="H112" s="20">
        <v>0</v>
      </c>
      <c r="I112" s="20">
        <v>0</v>
      </c>
      <c r="J112" s="20">
        <v>0</v>
      </c>
      <c r="K112" s="20">
        <v>0</v>
      </c>
      <c r="L112" s="20">
        <v>0</v>
      </c>
      <c r="M112" s="20"/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56650</v>
      </c>
      <c r="V112" s="21">
        <f t="shared" si="9"/>
        <v>0</v>
      </c>
      <c r="W112" s="21">
        <f t="shared" si="7"/>
        <v>56650</v>
      </c>
      <c r="X112" s="20">
        <v>56650</v>
      </c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0</v>
      </c>
      <c r="D113" s="20">
        <v>0</v>
      </c>
      <c r="E113" s="20">
        <v>0</v>
      </c>
      <c r="F113" s="20">
        <v>0</v>
      </c>
      <c r="G113" s="20">
        <v>0</v>
      </c>
      <c r="H113" s="20">
        <v>0</v>
      </c>
      <c r="I113" s="20">
        <v>0</v>
      </c>
      <c r="J113" s="20">
        <v>0</v>
      </c>
      <c r="K113" s="20">
        <v>0</v>
      </c>
      <c r="L113" s="20">
        <v>0</v>
      </c>
      <c r="M113" s="20"/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56650</v>
      </c>
      <c r="V113" s="21">
        <f t="shared" si="9"/>
        <v>0</v>
      </c>
      <c r="W113" s="21">
        <f t="shared" si="7"/>
        <v>56650</v>
      </c>
      <c r="X113" s="20">
        <v>56650</v>
      </c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0</v>
      </c>
      <c r="D114" s="20">
        <v>0</v>
      </c>
      <c r="E114" s="20">
        <v>0</v>
      </c>
      <c r="F114" s="20">
        <v>0</v>
      </c>
      <c r="G114" s="20">
        <v>0</v>
      </c>
      <c r="H114" s="20">
        <v>0</v>
      </c>
      <c r="I114" s="20">
        <v>0</v>
      </c>
      <c r="J114" s="20">
        <v>0</v>
      </c>
      <c r="K114" s="20">
        <v>0</v>
      </c>
      <c r="L114" s="20">
        <v>0</v>
      </c>
      <c r="M114" s="20"/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56650</v>
      </c>
      <c r="V114" s="21">
        <f t="shared" si="9"/>
        <v>0</v>
      </c>
      <c r="W114" s="21">
        <f t="shared" si="7"/>
        <v>56650</v>
      </c>
      <c r="X114" s="20">
        <v>56650</v>
      </c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0</v>
      </c>
      <c r="D115" s="20">
        <v>0</v>
      </c>
      <c r="E115" s="20">
        <v>0</v>
      </c>
      <c r="F115" s="20">
        <v>0</v>
      </c>
      <c r="G115" s="20">
        <v>0</v>
      </c>
      <c r="H115" s="20">
        <v>0</v>
      </c>
      <c r="I115" s="20">
        <v>0</v>
      </c>
      <c r="J115" s="20">
        <v>0</v>
      </c>
      <c r="K115" s="20">
        <v>0</v>
      </c>
      <c r="L115" s="20">
        <v>0</v>
      </c>
      <c r="M115" s="20"/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58859</v>
      </c>
      <c r="V115" s="21">
        <f t="shared" si="9"/>
        <v>0</v>
      </c>
      <c r="W115" s="21">
        <f t="shared" si="7"/>
        <v>58859</v>
      </c>
      <c r="X115" s="20">
        <v>56650</v>
      </c>
      <c r="Y115" s="21">
        <f t="shared" si="8"/>
        <v>2209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0</v>
      </c>
      <c r="D116" s="20">
        <v>0</v>
      </c>
      <c r="E116" s="20">
        <v>0</v>
      </c>
      <c r="F116" s="20">
        <v>0</v>
      </c>
      <c r="G116" s="20">
        <v>0</v>
      </c>
      <c r="H116" s="20">
        <v>0</v>
      </c>
      <c r="I116" s="20">
        <v>0</v>
      </c>
      <c r="J116" s="20">
        <v>0</v>
      </c>
      <c r="K116" s="20">
        <v>0</v>
      </c>
      <c r="L116" s="20">
        <v>0</v>
      </c>
      <c r="M116" s="20"/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58859</v>
      </c>
      <c r="V116" s="21">
        <f t="shared" si="9"/>
        <v>2209</v>
      </c>
      <c r="W116" s="21">
        <f t="shared" si="7"/>
        <v>61068</v>
      </c>
      <c r="X116" s="20">
        <v>56650</v>
      </c>
      <c r="Y116" s="21">
        <f t="shared" si="8"/>
        <v>4418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0</v>
      </c>
      <c r="D117" s="20">
        <v>0</v>
      </c>
      <c r="E117" s="20">
        <v>0</v>
      </c>
      <c r="F117" s="20">
        <v>0</v>
      </c>
      <c r="G117" s="20">
        <v>0</v>
      </c>
      <c r="H117" s="20">
        <v>0</v>
      </c>
      <c r="I117" s="20">
        <v>0</v>
      </c>
      <c r="J117" s="20">
        <v>0</v>
      </c>
      <c r="K117" s="20">
        <v>0</v>
      </c>
      <c r="L117" s="20">
        <v>0</v>
      </c>
      <c r="M117" s="20"/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58859</v>
      </c>
      <c r="V117" s="21">
        <f t="shared" si="9"/>
        <v>4418</v>
      </c>
      <c r="W117" s="21">
        <f t="shared" si="7"/>
        <v>63277</v>
      </c>
      <c r="X117" s="20">
        <v>56650</v>
      </c>
      <c r="Y117" s="21">
        <f t="shared" si="8"/>
        <v>6627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0</v>
      </c>
      <c r="D118" s="20">
        <v>0</v>
      </c>
      <c r="E118" s="20">
        <v>0</v>
      </c>
      <c r="F118" s="20">
        <v>0</v>
      </c>
      <c r="G118" s="20">
        <v>0</v>
      </c>
      <c r="H118" s="20">
        <v>0</v>
      </c>
      <c r="I118" s="20">
        <v>0</v>
      </c>
      <c r="J118" s="20">
        <v>0</v>
      </c>
      <c r="K118" s="20">
        <v>0</v>
      </c>
      <c r="L118" s="20">
        <v>0</v>
      </c>
      <c r="M118" s="20"/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58859</v>
      </c>
      <c r="V118" s="21">
        <f t="shared" si="9"/>
        <v>6627</v>
      </c>
      <c r="W118" s="21">
        <f t="shared" si="7"/>
        <v>65486</v>
      </c>
      <c r="X118" s="20">
        <v>56650</v>
      </c>
      <c r="Y118" s="21">
        <f t="shared" si="8"/>
        <v>8836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0</v>
      </c>
      <c r="D119" s="20">
        <v>0</v>
      </c>
      <c r="E119" s="20">
        <v>0</v>
      </c>
      <c r="F119" s="20">
        <v>0</v>
      </c>
      <c r="G119" s="20">
        <v>0</v>
      </c>
      <c r="H119" s="20">
        <v>0</v>
      </c>
      <c r="I119" s="20">
        <v>0</v>
      </c>
      <c r="J119" s="20">
        <v>0</v>
      </c>
      <c r="K119" s="20">
        <v>0</v>
      </c>
      <c r="L119" s="20">
        <v>0</v>
      </c>
      <c r="M119" s="20"/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58859</v>
      </c>
      <c r="V119" s="21">
        <f t="shared" si="9"/>
        <v>8836</v>
      </c>
      <c r="W119" s="21">
        <f t="shared" si="7"/>
        <v>67695</v>
      </c>
      <c r="X119" s="20">
        <v>56650</v>
      </c>
      <c r="Y119" s="21">
        <f t="shared" si="8"/>
        <v>11045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0</v>
      </c>
      <c r="D120" s="20">
        <v>0</v>
      </c>
      <c r="E120" s="20">
        <v>0</v>
      </c>
      <c r="F120" s="20">
        <v>0</v>
      </c>
      <c r="G120" s="20">
        <v>0</v>
      </c>
      <c r="H120" s="20">
        <v>0</v>
      </c>
      <c r="I120" s="20">
        <v>0</v>
      </c>
      <c r="J120" s="20">
        <v>0</v>
      </c>
      <c r="K120" s="20">
        <v>0</v>
      </c>
      <c r="L120" s="20">
        <v>0</v>
      </c>
      <c r="M120" s="20"/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58859</v>
      </c>
      <c r="V120" s="21">
        <f t="shared" si="9"/>
        <v>11045</v>
      </c>
      <c r="W120" s="21">
        <f t="shared" si="7"/>
        <v>69904</v>
      </c>
      <c r="X120" s="20">
        <v>67695</v>
      </c>
      <c r="Y120" s="21">
        <f t="shared" si="8"/>
        <v>2209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0</v>
      </c>
      <c r="D121" s="20">
        <v>0</v>
      </c>
      <c r="E121" s="20">
        <v>0</v>
      </c>
      <c r="F121" s="20">
        <v>0</v>
      </c>
      <c r="G121" s="20">
        <v>0</v>
      </c>
      <c r="H121" s="20">
        <v>0</v>
      </c>
      <c r="I121" s="20">
        <v>0</v>
      </c>
      <c r="J121" s="20">
        <v>0</v>
      </c>
      <c r="K121" s="20">
        <v>0</v>
      </c>
      <c r="L121" s="20">
        <v>0</v>
      </c>
      <c r="M121" s="20"/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58859</v>
      </c>
      <c r="V121" s="21">
        <f t="shared" si="9"/>
        <v>2209</v>
      </c>
      <c r="W121" s="21">
        <f t="shared" si="7"/>
        <v>61068</v>
      </c>
      <c r="X121" s="20">
        <v>56650</v>
      </c>
      <c r="Y121" s="21">
        <f t="shared" si="8"/>
        <v>4418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0</v>
      </c>
      <c r="D122" s="20">
        <v>0</v>
      </c>
      <c r="E122" s="20">
        <v>0</v>
      </c>
      <c r="F122" s="20">
        <v>0</v>
      </c>
      <c r="G122" s="20">
        <v>0</v>
      </c>
      <c r="H122" s="20">
        <v>0</v>
      </c>
      <c r="I122" s="20">
        <v>0</v>
      </c>
      <c r="J122" s="20">
        <v>0</v>
      </c>
      <c r="K122" s="20">
        <v>0</v>
      </c>
      <c r="L122" s="20">
        <v>0</v>
      </c>
      <c r="M122" s="20"/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58859</v>
      </c>
      <c r="V122" s="21">
        <f t="shared" si="9"/>
        <v>4418</v>
      </c>
      <c r="W122" s="21">
        <f t="shared" si="7"/>
        <v>63277</v>
      </c>
      <c r="X122" s="20">
        <v>56650</v>
      </c>
      <c r="Y122" s="21">
        <f t="shared" si="8"/>
        <v>6627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0</v>
      </c>
      <c r="D123" s="20">
        <v>0</v>
      </c>
      <c r="E123" s="20">
        <v>0</v>
      </c>
      <c r="F123" s="20">
        <v>0</v>
      </c>
      <c r="G123" s="20">
        <v>0</v>
      </c>
      <c r="H123" s="20">
        <v>0</v>
      </c>
      <c r="I123" s="20">
        <v>0</v>
      </c>
      <c r="J123" s="20">
        <v>0</v>
      </c>
      <c r="K123" s="20">
        <v>0</v>
      </c>
      <c r="L123" s="20">
        <v>0</v>
      </c>
      <c r="M123" s="20"/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58859</v>
      </c>
      <c r="V123" s="21">
        <f t="shared" si="9"/>
        <v>6627</v>
      </c>
      <c r="W123" s="21">
        <f t="shared" si="7"/>
        <v>65486</v>
      </c>
      <c r="X123" s="20">
        <v>56650</v>
      </c>
      <c r="Y123" s="21">
        <f t="shared" si="8"/>
        <v>8836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0</v>
      </c>
      <c r="D124" s="20">
        <v>0</v>
      </c>
      <c r="E124" s="20">
        <v>0</v>
      </c>
      <c r="F124" s="20">
        <v>0</v>
      </c>
      <c r="G124" s="20">
        <v>0</v>
      </c>
      <c r="H124" s="20">
        <v>0</v>
      </c>
      <c r="I124" s="20">
        <v>0</v>
      </c>
      <c r="J124" s="20">
        <v>0</v>
      </c>
      <c r="K124" s="20">
        <v>0</v>
      </c>
      <c r="L124" s="20">
        <v>0</v>
      </c>
      <c r="M124" s="20"/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58859</v>
      </c>
      <c r="V124" s="21">
        <f t="shared" si="9"/>
        <v>8836</v>
      </c>
      <c r="W124" s="21">
        <f t="shared" si="7"/>
        <v>67695</v>
      </c>
      <c r="X124" s="20">
        <v>56650</v>
      </c>
      <c r="Y124" s="21">
        <f t="shared" si="8"/>
        <v>11045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0</v>
      </c>
      <c r="D125" s="20">
        <v>0</v>
      </c>
      <c r="E125" s="20">
        <v>0</v>
      </c>
      <c r="F125" s="20">
        <v>0</v>
      </c>
      <c r="G125" s="20">
        <v>0</v>
      </c>
      <c r="H125" s="20">
        <v>0</v>
      </c>
      <c r="I125" s="20">
        <v>0</v>
      </c>
      <c r="J125" s="20">
        <v>0</v>
      </c>
      <c r="K125" s="20">
        <v>0</v>
      </c>
      <c r="L125" s="20">
        <v>0</v>
      </c>
      <c r="M125" s="20"/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1"/>
        <v>58859</v>
      </c>
      <c r="V125" s="21">
        <f t="shared" si="9"/>
        <v>11045</v>
      </c>
      <c r="W125" s="21">
        <f t="shared" si="7"/>
        <v>69904</v>
      </c>
      <c r="X125" s="20">
        <v>56650</v>
      </c>
      <c r="Y125" s="21">
        <f t="shared" si="8"/>
        <v>13254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0</v>
      </c>
      <c r="D126" s="20">
        <v>0</v>
      </c>
      <c r="E126" s="20">
        <v>0</v>
      </c>
      <c r="F126" s="20">
        <v>0</v>
      </c>
      <c r="G126" s="20">
        <v>0</v>
      </c>
      <c r="H126" s="20">
        <v>0</v>
      </c>
      <c r="I126" s="20">
        <v>0</v>
      </c>
      <c r="J126" s="20">
        <v>0</v>
      </c>
      <c r="K126" s="20">
        <v>0</v>
      </c>
      <c r="L126" s="20">
        <v>0</v>
      </c>
      <c r="M126" s="20"/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1"/>
        <v>58859</v>
      </c>
      <c r="V126" s="21">
        <f t="shared" si="9"/>
        <v>13254</v>
      </c>
      <c r="W126" s="21">
        <f t="shared" si="7"/>
        <v>72113</v>
      </c>
      <c r="X126" s="20">
        <v>56650</v>
      </c>
      <c r="Y126" s="21">
        <f t="shared" si="8"/>
        <v>15463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0</v>
      </c>
      <c r="D127" s="20">
        <v>0</v>
      </c>
      <c r="E127" s="20">
        <v>0</v>
      </c>
      <c r="F127" s="20">
        <v>0</v>
      </c>
      <c r="G127" s="20">
        <v>0</v>
      </c>
      <c r="H127" s="20">
        <v>0</v>
      </c>
      <c r="I127" s="20">
        <v>0</v>
      </c>
      <c r="J127" s="20">
        <v>0</v>
      </c>
      <c r="K127" s="20">
        <v>0</v>
      </c>
      <c r="L127" s="20">
        <v>0</v>
      </c>
      <c r="M127" s="20"/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1"/>
        <v>59734</v>
      </c>
      <c r="V127" s="21">
        <f t="shared" si="9"/>
        <v>15463</v>
      </c>
      <c r="W127" s="21">
        <f t="shared" si="7"/>
        <v>75197</v>
      </c>
      <c r="X127" s="20">
        <v>72113</v>
      </c>
      <c r="Y127" s="21">
        <f t="shared" si="8"/>
        <v>3084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0</v>
      </c>
      <c r="D128" s="20">
        <v>0</v>
      </c>
      <c r="E128" s="20">
        <v>0</v>
      </c>
      <c r="F128" s="20">
        <v>0</v>
      </c>
      <c r="G128" s="20">
        <v>0</v>
      </c>
      <c r="H128" s="20">
        <v>0</v>
      </c>
      <c r="I128" s="20">
        <v>0</v>
      </c>
      <c r="J128" s="20">
        <v>0</v>
      </c>
      <c r="K128" s="20">
        <v>0</v>
      </c>
      <c r="L128" s="20">
        <v>0</v>
      </c>
      <c r="M128" s="20"/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si="11"/>
        <v>72022</v>
      </c>
      <c r="V128" s="21">
        <f t="shared" si="9"/>
        <v>3084</v>
      </c>
      <c r="W128" s="21">
        <f t="shared" si="7"/>
        <v>75106</v>
      </c>
      <c r="X128" s="20">
        <v>59734</v>
      </c>
      <c r="Y128" s="21">
        <f t="shared" si="8"/>
        <v>15372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0</v>
      </c>
      <c r="D129" s="20">
        <v>0</v>
      </c>
      <c r="E129" s="20">
        <v>0</v>
      </c>
      <c r="F129" s="20">
        <v>0</v>
      </c>
      <c r="G129" s="20">
        <v>0</v>
      </c>
      <c r="H129" s="20">
        <v>0</v>
      </c>
      <c r="I129" s="20">
        <v>0</v>
      </c>
      <c r="J129" s="20">
        <v>0</v>
      </c>
      <c r="K129" s="20">
        <v>0</v>
      </c>
      <c r="L129" s="20">
        <v>0</v>
      </c>
      <c r="M129" s="20"/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si="11"/>
        <v>59734</v>
      </c>
      <c r="V129" s="21">
        <f t="shared" si="9"/>
        <v>15372</v>
      </c>
      <c r="W129" s="21">
        <f t="shared" si="7"/>
        <v>75106</v>
      </c>
      <c r="X129" s="20">
        <v>75106</v>
      </c>
      <c r="Y129" s="21">
        <f t="shared" si="8"/>
        <v>0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0</v>
      </c>
      <c r="D130" s="20">
        <v>0</v>
      </c>
      <c r="E130" s="20">
        <v>0</v>
      </c>
      <c r="F130" s="20">
        <v>0</v>
      </c>
      <c r="G130" s="20">
        <v>0</v>
      </c>
      <c r="H130" s="20">
        <v>0</v>
      </c>
      <c r="I130" s="20">
        <v>0</v>
      </c>
      <c r="J130" s="20">
        <v>0</v>
      </c>
      <c r="K130" s="20">
        <v>0</v>
      </c>
      <c r="L130" s="20">
        <v>0</v>
      </c>
      <c r="M130" s="20"/>
      <c r="N130" s="20"/>
      <c r="O130" s="21"/>
      <c r="P130" s="21"/>
      <c r="Q130" s="20">
        <v>0</v>
      </c>
      <c r="R130" s="20">
        <v>0</v>
      </c>
      <c r="S130" s="20">
        <v>59734</v>
      </c>
      <c r="T130" s="20"/>
      <c r="U130" s="20">
        <f t="shared" ref="U130:U161" si="12">G130+L130+M130+R130+S130+N130+Q130+T130</f>
        <v>59734</v>
      </c>
      <c r="V130" s="21">
        <f t="shared" si="9"/>
        <v>0</v>
      </c>
      <c r="W130" s="21">
        <f t="shared" si="7"/>
        <v>59734</v>
      </c>
      <c r="X130" s="20">
        <v>59734</v>
      </c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0</v>
      </c>
      <c r="I131" s="20">
        <v>0</v>
      </c>
      <c r="J131" s="20">
        <v>0</v>
      </c>
      <c r="K131" s="20">
        <v>0</v>
      </c>
      <c r="L131" s="20">
        <v>0</v>
      </c>
      <c r="M131" s="20"/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2"/>
        <v>59734</v>
      </c>
      <c r="V131" s="21">
        <f t="shared" si="9"/>
        <v>0</v>
      </c>
      <c r="W131" s="21">
        <f t="shared" si="7"/>
        <v>59734</v>
      </c>
      <c r="X131" s="20">
        <v>59734</v>
      </c>
      <c r="Y131" s="21">
        <f t="shared" si="8"/>
        <v>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0</v>
      </c>
      <c r="I132" s="20">
        <v>0</v>
      </c>
      <c r="J132" s="20">
        <v>0</v>
      </c>
      <c r="K132" s="20">
        <v>0</v>
      </c>
      <c r="L132" s="20">
        <v>0</v>
      </c>
      <c r="M132" s="20"/>
      <c r="N132" s="20"/>
      <c r="O132" s="21"/>
      <c r="P132" s="21"/>
      <c r="Q132" s="20">
        <v>0</v>
      </c>
      <c r="R132" s="20">
        <v>0</v>
      </c>
      <c r="S132" s="20">
        <v>59734</v>
      </c>
      <c r="T132" s="20"/>
      <c r="U132" s="20">
        <f t="shared" si="12"/>
        <v>59734</v>
      </c>
      <c r="V132" s="21">
        <f t="shared" si="9"/>
        <v>0</v>
      </c>
      <c r="W132" s="21">
        <f t="shared" si="7"/>
        <v>59734</v>
      </c>
      <c r="X132" s="20">
        <v>59734</v>
      </c>
      <c r="Y132" s="21">
        <f t="shared" si="8"/>
        <v>0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0">
        <v>0</v>
      </c>
      <c r="K133" s="20">
        <v>0</v>
      </c>
      <c r="L133" s="20">
        <v>0</v>
      </c>
      <c r="M133" s="20"/>
      <c r="N133" s="20"/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12"/>
        <v>59734</v>
      </c>
      <c r="V133" s="21">
        <f t="shared" si="9"/>
        <v>0</v>
      </c>
      <c r="W133" s="21">
        <f t="shared" si="7"/>
        <v>59734</v>
      </c>
      <c r="X133" s="20">
        <v>59734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0</v>
      </c>
      <c r="D134" s="20">
        <v>0</v>
      </c>
      <c r="E134" s="20">
        <v>0</v>
      </c>
      <c r="F134" s="20">
        <v>0</v>
      </c>
      <c r="G134" s="20">
        <v>0</v>
      </c>
      <c r="H134" s="20">
        <v>0</v>
      </c>
      <c r="I134" s="20">
        <v>0</v>
      </c>
      <c r="J134" s="20">
        <v>0</v>
      </c>
      <c r="K134" s="20">
        <v>0</v>
      </c>
      <c r="L134" s="20">
        <v>0</v>
      </c>
      <c r="M134" s="20"/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2"/>
        <v>59734</v>
      </c>
      <c r="V134" s="21">
        <f t="shared" si="9"/>
        <v>0</v>
      </c>
      <c r="W134" s="21">
        <f t="shared" si="7"/>
        <v>59734</v>
      </c>
      <c r="X134" s="20">
        <v>59734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0</v>
      </c>
      <c r="D135" s="20">
        <v>0</v>
      </c>
      <c r="E135" s="20">
        <v>0</v>
      </c>
      <c r="F135" s="20">
        <v>0</v>
      </c>
      <c r="G135" s="20">
        <v>0</v>
      </c>
      <c r="H135" s="20">
        <v>0</v>
      </c>
      <c r="I135" s="20">
        <v>0</v>
      </c>
      <c r="J135" s="20">
        <v>0</v>
      </c>
      <c r="K135" s="20">
        <v>0</v>
      </c>
      <c r="L135" s="20">
        <v>0</v>
      </c>
      <c r="M135" s="20"/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2"/>
        <v>59734</v>
      </c>
      <c r="V135" s="21">
        <f t="shared" si="9"/>
        <v>0</v>
      </c>
      <c r="W135" s="21">
        <f t="shared" si="7"/>
        <v>59734</v>
      </c>
      <c r="X135" s="20">
        <v>59734</v>
      </c>
      <c r="Y135" s="21">
        <f t="shared" si="8"/>
        <v>0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0</v>
      </c>
      <c r="D136" s="20">
        <v>0</v>
      </c>
      <c r="E136" s="20">
        <v>0</v>
      </c>
      <c r="F136" s="20">
        <v>0</v>
      </c>
      <c r="G136" s="20">
        <v>0</v>
      </c>
      <c r="H136" s="20">
        <v>0</v>
      </c>
      <c r="I136" s="20">
        <v>0</v>
      </c>
      <c r="J136" s="20">
        <v>0</v>
      </c>
      <c r="K136" s="20">
        <v>0</v>
      </c>
      <c r="L136" s="20">
        <v>0</v>
      </c>
      <c r="M136" s="20"/>
      <c r="N136" s="20"/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12"/>
        <v>59734</v>
      </c>
      <c r="V136" s="21">
        <f t="shared" si="9"/>
        <v>0</v>
      </c>
      <c r="W136" s="21">
        <f t="shared" ref="W136:W186" si="13">U136+V136</f>
        <v>59734</v>
      </c>
      <c r="X136" s="20">
        <v>59734</v>
      </c>
      <c r="Y136" s="21">
        <f t="shared" ref="Y136:Y186" si="14">W136-X136</f>
        <v>0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0</v>
      </c>
      <c r="D137" s="20">
        <v>0</v>
      </c>
      <c r="E137" s="20">
        <v>0</v>
      </c>
      <c r="F137" s="20">
        <v>0</v>
      </c>
      <c r="G137" s="20">
        <v>0</v>
      </c>
      <c r="H137" s="20">
        <v>0</v>
      </c>
      <c r="I137" s="20">
        <v>0</v>
      </c>
      <c r="J137" s="20">
        <v>0</v>
      </c>
      <c r="K137" s="20">
        <v>0</v>
      </c>
      <c r="L137" s="20">
        <v>0</v>
      </c>
      <c r="M137" s="20"/>
      <c r="N137" s="20"/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12"/>
        <v>59734</v>
      </c>
      <c r="V137" s="21">
        <f t="shared" ref="V137:V186" si="15">Y136</f>
        <v>0</v>
      </c>
      <c r="W137" s="21">
        <f t="shared" si="13"/>
        <v>59734</v>
      </c>
      <c r="X137" s="20">
        <v>59734</v>
      </c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0</v>
      </c>
      <c r="D138" s="20">
        <v>0</v>
      </c>
      <c r="E138" s="20">
        <v>0</v>
      </c>
      <c r="F138" s="20">
        <v>0</v>
      </c>
      <c r="G138" s="20">
        <v>0</v>
      </c>
      <c r="H138" s="20">
        <v>0</v>
      </c>
      <c r="I138" s="20">
        <v>0</v>
      </c>
      <c r="J138" s="20">
        <v>0</v>
      </c>
      <c r="K138" s="20">
        <v>0</v>
      </c>
      <c r="L138" s="20">
        <v>0</v>
      </c>
      <c r="M138" s="20"/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/>
      <c r="U138" s="20">
        <f t="shared" si="12"/>
        <v>79734</v>
      </c>
      <c r="V138" s="21">
        <f t="shared" si="15"/>
        <v>0</v>
      </c>
      <c r="W138" s="21">
        <f t="shared" si="13"/>
        <v>79734</v>
      </c>
      <c r="X138" s="20">
        <v>79734</v>
      </c>
      <c r="Y138" s="21">
        <f t="shared" si="14"/>
        <v>0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0</v>
      </c>
      <c r="D139" s="20">
        <v>0</v>
      </c>
      <c r="E139" s="20">
        <v>0</v>
      </c>
      <c r="F139" s="20">
        <v>0</v>
      </c>
      <c r="G139" s="20">
        <v>0</v>
      </c>
      <c r="H139" s="20">
        <v>0</v>
      </c>
      <c r="I139" s="20">
        <v>0</v>
      </c>
      <c r="J139" s="20">
        <v>0</v>
      </c>
      <c r="K139" s="20">
        <v>0</v>
      </c>
      <c r="L139" s="20">
        <v>0</v>
      </c>
      <c r="M139" s="20"/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/>
      <c r="U139" s="20">
        <f t="shared" si="12"/>
        <v>66536</v>
      </c>
      <c r="V139" s="21">
        <f t="shared" si="15"/>
        <v>0</v>
      </c>
      <c r="W139" s="21">
        <f t="shared" si="13"/>
        <v>66536</v>
      </c>
      <c r="X139" s="20">
        <v>66536</v>
      </c>
      <c r="Y139" s="21">
        <f t="shared" si="14"/>
        <v>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0</v>
      </c>
      <c r="D140" s="20">
        <v>0</v>
      </c>
      <c r="E140" s="20">
        <v>0</v>
      </c>
      <c r="F140" s="20">
        <v>0</v>
      </c>
      <c r="G140" s="20">
        <v>0</v>
      </c>
      <c r="H140" s="20">
        <v>0</v>
      </c>
      <c r="I140" s="20">
        <v>0</v>
      </c>
      <c r="J140" s="20">
        <v>0</v>
      </c>
      <c r="K140" s="20">
        <v>0</v>
      </c>
      <c r="L140" s="20">
        <v>0</v>
      </c>
      <c r="M140" s="20"/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/>
      <c r="U140" s="20">
        <f t="shared" si="12"/>
        <v>66536</v>
      </c>
      <c r="V140" s="21">
        <f t="shared" si="15"/>
        <v>0</v>
      </c>
      <c r="W140" s="21">
        <f t="shared" si="13"/>
        <v>66536</v>
      </c>
      <c r="X140" s="20">
        <v>66536</v>
      </c>
      <c r="Y140" s="21">
        <f t="shared" si="14"/>
        <v>0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0</v>
      </c>
      <c r="D141" s="20">
        <v>0</v>
      </c>
      <c r="E141" s="20">
        <v>0</v>
      </c>
      <c r="F141" s="20">
        <v>0</v>
      </c>
      <c r="G141" s="20">
        <v>0</v>
      </c>
      <c r="H141" s="20">
        <v>0</v>
      </c>
      <c r="I141" s="20">
        <v>0</v>
      </c>
      <c r="J141" s="20">
        <v>0</v>
      </c>
      <c r="K141" s="20">
        <v>0</v>
      </c>
      <c r="L141" s="20">
        <v>0</v>
      </c>
      <c r="M141" s="20"/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12"/>
        <v>66536</v>
      </c>
      <c r="V141" s="21">
        <f t="shared" si="15"/>
        <v>0</v>
      </c>
      <c r="W141" s="21">
        <f t="shared" si="13"/>
        <v>66536</v>
      </c>
      <c r="X141" s="20">
        <v>66536</v>
      </c>
      <c r="Y141" s="21">
        <f t="shared" si="14"/>
        <v>0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/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/>
      <c r="U142" s="20">
        <f t="shared" si="12"/>
        <v>66536</v>
      </c>
      <c r="V142" s="21">
        <f t="shared" si="15"/>
        <v>0</v>
      </c>
      <c r="W142" s="21">
        <f t="shared" si="13"/>
        <v>66536</v>
      </c>
      <c r="X142" s="20">
        <v>66536</v>
      </c>
      <c r="Y142" s="21">
        <f t="shared" si="14"/>
        <v>0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0</v>
      </c>
      <c r="D143" s="20">
        <v>0</v>
      </c>
      <c r="E143" s="20">
        <v>0</v>
      </c>
      <c r="F143" s="20">
        <v>0</v>
      </c>
      <c r="G143" s="20">
        <v>0</v>
      </c>
      <c r="H143" s="20">
        <v>0</v>
      </c>
      <c r="I143" s="20">
        <v>0</v>
      </c>
      <c r="J143" s="20">
        <v>0</v>
      </c>
      <c r="K143" s="20">
        <v>0</v>
      </c>
      <c r="L143" s="20">
        <v>0</v>
      </c>
      <c r="M143" s="20"/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/>
      <c r="U143" s="20">
        <f t="shared" si="12"/>
        <v>66536</v>
      </c>
      <c r="V143" s="21">
        <f t="shared" si="15"/>
        <v>0</v>
      </c>
      <c r="W143" s="21">
        <f t="shared" si="13"/>
        <v>66536</v>
      </c>
      <c r="X143" s="20">
        <v>66536</v>
      </c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0</v>
      </c>
      <c r="D144" s="20">
        <v>0</v>
      </c>
      <c r="E144" s="20">
        <v>0</v>
      </c>
      <c r="F144" s="20">
        <v>0</v>
      </c>
      <c r="G144" s="20">
        <v>0</v>
      </c>
      <c r="H144" s="20">
        <v>0</v>
      </c>
      <c r="I144" s="20">
        <v>0</v>
      </c>
      <c r="J144" s="20">
        <v>0</v>
      </c>
      <c r="K144" s="20">
        <v>0</v>
      </c>
      <c r="L144" s="20">
        <v>0</v>
      </c>
      <c r="M144" s="20"/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66536</v>
      </c>
      <c r="V144" s="21">
        <f t="shared" si="15"/>
        <v>0</v>
      </c>
      <c r="W144" s="21">
        <f t="shared" si="13"/>
        <v>66536</v>
      </c>
      <c r="X144" s="20">
        <v>66536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0</v>
      </c>
      <c r="D145" s="20">
        <v>0</v>
      </c>
      <c r="E145" s="20">
        <v>0</v>
      </c>
      <c r="F145" s="20">
        <v>0</v>
      </c>
      <c r="G145" s="20">
        <v>0</v>
      </c>
      <c r="H145" s="20">
        <v>0</v>
      </c>
      <c r="I145" s="20">
        <v>0</v>
      </c>
      <c r="J145" s="20">
        <v>0</v>
      </c>
      <c r="K145" s="20">
        <v>0</v>
      </c>
      <c r="L145" s="20">
        <v>0</v>
      </c>
      <c r="M145" s="20"/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2"/>
        <v>66536</v>
      </c>
      <c r="V145" s="21">
        <f t="shared" si="15"/>
        <v>0</v>
      </c>
      <c r="W145" s="21">
        <f t="shared" si="13"/>
        <v>66536</v>
      </c>
      <c r="X145" s="20">
        <v>66536</v>
      </c>
      <c r="Y145" s="21">
        <f t="shared" si="14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0</v>
      </c>
      <c r="D146" s="20">
        <v>0</v>
      </c>
      <c r="E146" s="20">
        <v>0</v>
      </c>
      <c r="F146" s="20">
        <v>0</v>
      </c>
      <c r="G146" s="20">
        <v>0</v>
      </c>
      <c r="H146" s="20">
        <v>0</v>
      </c>
      <c r="I146" s="20">
        <v>0</v>
      </c>
      <c r="J146" s="20">
        <v>0</v>
      </c>
      <c r="K146" s="20">
        <v>0</v>
      </c>
      <c r="L146" s="20">
        <v>0</v>
      </c>
      <c r="M146" s="20"/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2"/>
        <v>66536</v>
      </c>
      <c r="V146" s="21">
        <f t="shared" si="15"/>
        <v>0</v>
      </c>
      <c r="W146" s="21">
        <f t="shared" si="13"/>
        <v>66536</v>
      </c>
      <c r="X146" s="20">
        <v>66536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0</v>
      </c>
      <c r="D147" s="20">
        <v>0</v>
      </c>
      <c r="E147" s="20">
        <v>0</v>
      </c>
      <c r="F147" s="20">
        <v>0</v>
      </c>
      <c r="G147" s="20">
        <v>0</v>
      </c>
      <c r="H147" s="20">
        <v>0</v>
      </c>
      <c r="I147" s="20">
        <v>0</v>
      </c>
      <c r="J147" s="20">
        <v>0</v>
      </c>
      <c r="K147" s="20">
        <v>0</v>
      </c>
      <c r="L147" s="20">
        <v>0</v>
      </c>
      <c r="M147" s="20"/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2"/>
        <v>66536</v>
      </c>
      <c r="V147" s="21">
        <f t="shared" si="15"/>
        <v>0</v>
      </c>
      <c r="W147" s="21">
        <f t="shared" si="13"/>
        <v>66536</v>
      </c>
      <c r="X147" s="20">
        <v>66536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0</v>
      </c>
      <c r="D148" s="20">
        <v>0</v>
      </c>
      <c r="E148" s="20">
        <v>0</v>
      </c>
      <c r="F148" s="20">
        <v>0</v>
      </c>
      <c r="G148" s="20">
        <v>0</v>
      </c>
      <c r="H148" s="20">
        <v>0</v>
      </c>
      <c r="I148" s="20">
        <v>0</v>
      </c>
      <c r="J148" s="20">
        <v>0</v>
      </c>
      <c r="K148" s="20">
        <v>0</v>
      </c>
      <c r="L148" s="20">
        <v>0</v>
      </c>
      <c r="M148" s="20"/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2"/>
        <v>66536</v>
      </c>
      <c r="V148" s="21">
        <f t="shared" si="15"/>
        <v>0</v>
      </c>
      <c r="W148" s="21">
        <f t="shared" si="13"/>
        <v>66536</v>
      </c>
      <c r="X148" s="20">
        <v>66536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0</v>
      </c>
      <c r="D149" s="20">
        <v>0</v>
      </c>
      <c r="E149" s="20">
        <v>0</v>
      </c>
      <c r="F149" s="20">
        <v>0</v>
      </c>
      <c r="G149" s="20">
        <v>0</v>
      </c>
      <c r="H149" s="20">
        <v>0</v>
      </c>
      <c r="I149" s="20">
        <v>0</v>
      </c>
      <c r="J149" s="20">
        <v>0</v>
      </c>
      <c r="K149" s="20">
        <v>0</v>
      </c>
      <c r="L149" s="20">
        <v>0</v>
      </c>
      <c r="M149" s="20"/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2"/>
        <v>66536</v>
      </c>
      <c r="V149" s="21">
        <f t="shared" si="15"/>
        <v>0</v>
      </c>
      <c r="W149" s="21">
        <f t="shared" si="13"/>
        <v>66536</v>
      </c>
      <c r="X149" s="20">
        <v>66536</v>
      </c>
      <c r="Y149" s="21">
        <f t="shared" si="14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0</v>
      </c>
      <c r="D150" s="20">
        <v>0</v>
      </c>
      <c r="E150" s="20">
        <v>0</v>
      </c>
      <c r="F150" s="20">
        <v>0</v>
      </c>
      <c r="G150" s="20">
        <v>0</v>
      </c>
      <c r="H150" s="20">
        <v>0</v>
      </c>
      <c r="I150" s="20">
        <v>0</v>
      </c>
      <c r="J150" s="20">
        <v>0</v>
      </c>
      <c r="K150" s="20">
        <v>0</v>
      </c>
      <c r="L150" s="20">
        <v>0</v>
      </c>
      <c r="M150" s="20"/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2"/>
        <v>68536</v>
      </c>
      <c r="V150" s="21">
        <f t="shared" si="15"/>
        <v>0</v>
      </c>
      <c r="W150" s="21">
        <f t="shared" si="13"/>
        <v>68536</v>
      </c>
      <c r="X150" s="20">
        <v>66536</v>
      </c>
      <c r="Y150" s="21">
        <f t="shared" si="14"/>
        <v>2000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0</v>
      </c>
      <c r="D151" s="20">
        <v>0</v>
      </c>
      <c r="E151" s="20">
        <v>0</v>
      </c>
      <c r="F151" s="20">
        <v>0</v>
      </c>
      <c r="G151" s="20">
        <v>0</v>
      </c>
      <c r="H151" s="20">
        <v>0</v>
      </c>
      <c r="I151" s="20">
        <v>0</v>
      </c>
      <c r="J151" s="20">
        <v>0</v>
      </c>
      <c r="K151" s="20">
        <v>0</v>
      </c>
      <c r="L151" s="20">
        <v>0</v>
      </c>
      <c r="M151" s="20"/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12"/>
        <v>71395</v>
      </c>
      <c r="V151" s="21">
        <f t="shared" si="15"/>
        <v>2000</v>
      </c>
      <c r="W151" s="21">
        <f t="shared" si="13"/>
        <v>73395</v>
      </c>
      <c r="X151" s="20">
        <v>66536</v>
      </c>
      <c r="Y151" s="21">
        <f t="shared" si="14"/>
        <v>6859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0</v>
      </c>
      <c r="D152" s="20">
        <v>0</v>
      </c>
      <c r="E152" s="20">
        <v>0</v>
      </c>
      <c r="F152" s="20">
        <v>0</v>
      </c>
      <c r="G152" s="20">
        <v>0</v>
      </c>
      <c r="H152" s="20">
        <v>0</v>
      </c>
      <c r="I152" s="20">
        <v>0</v>
      </c>
      <c r="J152" s="20">
        <v>0</v>
      </c>
      <c r="K152" s="20">
        <v>0</v>
      </c>
      <c r="L152" s="20">
        <v>0</v>
      </c>
      <c r="M152" s="20"/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2"/>
        <v>71395</v>
      </c>
      <c r="V152" s="21">
        <f t="shared" si="15"/>
        <v>6859</v>
      </c>
      <c r="W152" s="21">
        <f t="shared" si="13"/>
        <v>78254</v>
      </c>
      <c r="X152" s="20">
        <v>66536</v>
      </c>
      <c r="Y152" s="21">
        <f t="shared" si="14"/>
        <v>11718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0</v>
      </c>
      <c r="D153" s="20">
        <v>0</v>
      </c>
      <c r="E153" s="20">
        <v>0</v>
      </c>
      <c r="F153" s="20">
        <v>0</v>
      </c>
      <c r="G153" s="20">
        <v>0</v>
      </c>
      <c r="H153" s="20">
        <v>0</v>
      </c>
      <c r="I153" s="20">
        <v>0</v>
      </c>
      <c r="J153" s="20">
        <v>0</v>
      </c>
      <c r="K153" s="20">
        <v>0</v>
      </c>
      <c r="L153" s="20">
        <v>0</v>
      </c>
      <c r="M153" s="20"/>
      <c r="N153" s="20">
        <v>7000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2"/>
        <v>71395</v>
      </c>
      <c r="V153" s="21">
        <f t="shared" si="15"/>
        <v>11718</v>
      </c>
      <c r="W153" s="21">
        <f t="shared" si="13"/>
        <v>83113</v>
      </c>
      <c r="X153" s="20">
        <v>66536</v>
      </c>
      <c r="Y153" s="21">
        <f t="shared" si="14"/>
        <v>16577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0</v>
      </c>
      <c r="D154" s="20">
        <v>0</v>
      </c>
      <c r="E154" s="20">
        <v>0</v>
      </c>
      <c r="F154" s="20">
        <v>0</v>
      </c>
      <c r="G154" s="20">
        <v>0</v>
      </c>
      <c r="H154" s="20">
        <v>0</v>
      </c>
      <c r="I154" s="20">
        <v>0</v>
      </c>
      <c r="J154" s="20">
        <v>0</v>
      </c>
      <c r="K154" s="20">
        <v>0</v>
      </c>
      <c r="L154" s="20">
        <v>0</v>
      </c>
      <c r="M154" s="20"/>
      <c r="N154" s="20">
        <v>7000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2"/>
        <v>71395</v>
      </c>
      <c r="V154" s="21">
        <f t="shared" si="15"/>
        <v>16577</v>
      </c>
      <c r="W154" s="21">
        <f t="shared" si="13"/>
        <v>87972</v>
      </c>
      <c r="X154" s="20">
        <v>89972</v>
      </c>
      <c r="Y154" s="21">
        <f t="shared" si="14"/>
        <v>-2000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0</v>
      </c>
      <c r="D155" s="20">
        <v>0</v>
      </c>
      <c r="E155" s="20">
        <v>0</v>
      </c>
      <c r="F155" s="20">
        <v>0</v>
      </c>
      <c r="G155" s="20">
        <v>0</v>
      </c>
      <c r="H155" s="20">
        <v>0</v>
      </c>
      <c r="I155" s="20">
        <v>0</v>
      </c>
      <c r="J155" s="20">
        <v>0</v>
      </c>
      <c r="K155" s="20">
        <v>0</v>
      </c>
      <c r="L155" s="20">
        <v>0</v>
      </c>
      <c r="M155" s="20"/>
      <c r="N155" s="20">
        <v>7000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2"/>
        <v>71395</v>
      </c>
      <c r="V155" s="21">
        <f t="shared" si="15"/>
        <v>-2000</v>
      </c>
      <c r="W155" s="21">
        <f t="shared" si="13"/>
        <v>69395</v>
      </c>
      <c r="X155" s="20">
        <v>73395</v>
      </c>
      <c r="Y155" s="21">
        <f t="shared" si="14"/>
        <v>-4000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0</v>
      </c>
      <c r="D156" s="20">
        <v>0</v>
      </c>
      <c r="E156" s="20">
        <v>0</v>
      </c>
      <c r="F156" s="20">
        <v>0</v>
      </c>
      <c r="G156" s="20">
        <v>0</v>
      </c>
      <c r="H156" s="20">
        <v>0</v>
      </c>
      <c r="I156" s="20">
        <v>0</v>
      </c>
      <c r="J156" s="20">
        <v>0</v>
      </c>
      <c r="K156" s="20">
        <v>0</v>
      </c>
      <c r="L156" s="20">
        <v>0</v>
      </c>
      <c r="M156" s="20"/>
      <c r="N156" s="20">
        <v>7000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2"/>
        <v>71395</v>
      </c>
      <c r="V156" s="21">
        <f t="shared" si="15"/>
        <v>-4000</v>
      </c>
      <c r="W156" s="21">
        <f t="shared" si="13"/>
        <v>67395</v>
      </c>
      <c r="X156" s="20">
        <v>73395</v>
      </c>
      <c r="Y156" s="21">
        <f t="shared" si="14"/>
        <v>-6000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0</v>
      </c>
      <c r="D157" s="20">
        <v>0</v>
      </c>
      <c r="E157" s="20">
        <v>0</v>
      </c>
      <c r="F157" s="20">
        <v>0</v>
      </c>
      <c r="G157" s="20">
        <v>0</v>
      </c>
      <c r="H157" s="20">
        <v>0</v>
      </c>
      <c r="I157" s="20">
        <v>0</v>
      </c>
      <c r="J157" s="20">
        <v>0</v>
      </c>
      <c r="K157" s="20">
        <v>0</v>
      </c>
      <c r="L157" s="20">
        <v>0</v>
      </c>
      <c r="M157" s="20"/>
      <c r="N157" s="20">
        <v>7000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71395</v>
      </c>
      <c r="V157" s="21">
        <f t="shared" si="15"/>
        <v>-6000</v>
      </c>
      <c r="W157" s="21">
        <f t="shared" si="13"/>
        <v>65395</v>
      </c>
      <c r="X157" s="20">
        <v>73395</v>
      </c>
      <c r="Y157" s="21">
        <f t="shared" si="14"/>
        <v>-8000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0</v>
      </c>
      <c r="D158" s="20">
        <v>0</v>
      </c>
      <c r="E158" s="20">
        <v>0</v>
      </c>
      <c r="F158" s="20">
        <v>0</v>
      </c>
      <c r="G158" s="20">
        <v>0</v>
      </c>
      <c r="H158" s="20">
        <v>0</v>
      </c>
      <c r="I158" s="20">
        <v>0</v>
      </c>
      <c r="J158" s="20">
        <v>0</v>
      </c>
      <c r="K158" s="20">
        <v>0</v>
      </c>
      <c r="L158" s="20">
        <v>0</v>
      </c>
      <c r="M158" s="20"/>
      <c r="N158" s="20">
        <v>7000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71395</v>
      </c>
      <c r="V158" s="21">
        <f t="shared" si="15"/>
        <v>-8000</v>
      </c>
      <c r="W158" s="21">
        <f t="shared" si="13"/>
        <v>63395</v>
      </c>
      <c r="X158" s="20">
        <v>73395</v>
      </c>
      <c r="Y158" s="21">
        <f t="shared" si="14"/>
        <v>-10000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0</v>
      </c>
      <c r="D159" s="20">
        <v>0</v>
      </c>
      <c r="E159" s="20">
        <v>0</v>
      </c>
      <c r="F159" s="20">
        <v>0</v>
      </c>
      <c r="G159" s="20">
        <v>0</v>
      </c>
      <c r="H159" s="20">
        <v>0</v>
      </c>
      <c r="I159" s="20">
        <v>0</v>
      </c>
      <c r="J159" s="20">
        <v>0</v>
      </c>
      <c r="K159" s="20">
        <v>0</v>
      </c>
      <c r="L159" s="20">
        <v>0</v>
      </c>
      <c r="M159" s="20"/>
      <c r="N159" s="20">
        <v>7000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71395</v>
      </c>
      <c r="V159" s="21">
        <f t="shared" si="15"/>
        <v>-10000</v>
      </c>
      <c r="W159" s="21">
        <f t="shared" si="13"/>
        <v>61395</v>
      </c>
      <c r="X159" s="20">
        <v>73395</v>
      </c>
      <c r="Y159" s="21">
        <f t="shared" si="14"/>
        <v>-12000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0</v>
      </c>
      <c r="D160" s="20">
        <v>0</v>
      </c>
      <c r="E160" s="20">
        <v>0</v>
      </c>
      <c r="F160" s="20">
        <v>0</v>
      </c>
      <c r="G160" s="20">
        <v>0</v>
      </c>
      <c r="H160" s="20">
        <v>0</v>
      </c>
      <c r="I160" s="20">
        <v>0</v>
      </c>
      <c r="J160" s="20">
        <v>0</v>
      </c>
      <c r="K160" s="20">
        <v>0</v>
      </c>
      <c r="L160" s="20">
        <v>0</v>
      </c>
      <c r="M160" s="20"/>
      <c r="N160" s="20">
        <v>7000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si="12"/>
        <v>71395</v>
      </c>
      <c r="V160" s="21">
        <f t="shared" si="15"/>
        <v>-12000</v>
      </c>
      <c r="W160" s="21">
        <f t="shared" si="13"/>
        <v>59395</v>
      </c>
      <c r="X160" s="20">
        <v>73395</v>
      </c>
      <c r="Y160" s="21">
        <f t="shared" si="14"/>
        <v>-14000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0</v>
      </c>
      <c r="D161" s="20">
        <v>0</v>
      </c>
      <c r="E161" s="20">
        <v>0</v>
      </c>
      <c r="F161" s="20">
        <v>0</v>
      </c>
      <c r="G161" s="20">
        <v>0</v>
      </c>
      <c r="H161" s="20">
        <v>0</v>
      </c>
      <c r="I161" s="20">
        <v>0</v>
      </c>
      <c r="J161" s="20">
        <v>0</v>
      </c>
      <c r="K161" s="20">
        <v>0</v>
      </c>
      <c r="L161" s="20">
        <v>0</v>
      </c>
      <c r="M161" s="20"/>
      <c r="N161" s="20">
        <v>7000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si="12"/>
        <v>71395</v>
      </c>
      <c r="V161" s="21">
        <f t="shared" si="15"/>
        <v>-14000</v>
      </c>
      <c r="W161" s="21">
        <f t="shared" si="13"/>
        <v>57395</v>
      </c>
      <c r="X161" s="20">
        <v>73395</v>
      </c>
      <c r="Y161" s="21">
        <f t="shared" si="14"/>
        <v>-16000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0</v>
      </c>
      <c r="D162" s="20">
        <v>0</v>
      </c>
      <c r="E162" s="20">
        <v>0</v>
      </c>
      <c r="F162" s="20">
        <v>0</v>
      </c>
      <c r="G162" s="20">
        <v>0</v>
      </c>
      <c r="H162" s="20">
        <v>0</v>
      </c>
      <c r="I162" s="20">
        <v>0</v>
      </c>
      <c r="J162" s="20">
        <v>0</v>
      </c>
      <c r="K162" s="20">
        <v>0</v>
      </c>
      <c r="L162" s="20">
        <v>0</v>
      </c>
      <c r="M162" s="20"/>
      <c r="N162" s="20">
        <v>7000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ref="U162:U193" si="17">G162+L162+M162+R162+S162+N162+Q162+T162</f>
        <v>71395</v>
      </c>
      <c r="V162" s="21">
        <f t="shared" si="15"/>
        <v>-16000</v>
      </c>
      <c r="W162" s="21">
        <f t="shared" si="13"/>
        <v>55395</v>
      </c>
      <c r="X162" s="20">
        <v>73395</v>
      </c>
      <c r="Y162" s="21">
        <f t="shared" si="14"/>
        <v>-18000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0</v>
      </c>
      <c r="D163" s="20">
        <v>0</v>
      </c>
      <c r="E163" s="20">
        <v>0</v>
      </c>
      <c r="F163" s="20">
        <v>0</v>
      </c>
      <c r="G163" s="20">
        <v>0</v>
      </c>
      <c r="H163" s="20">
        <v>0</v>
      </c>
      <c r="I163" s="20">
        <v>0</v>
      </c>
      <c r="J163" s="20">
        <v>0</v>
      </c>
      <c r="K163" s="20">
        <v>0</v>
      </c>
      <c r="L163" s="20">
        <v>0</v>
      </c>
      <c r="M163" s="20"/>
      <c r="N163" s="20">
        <v>7000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81395</v>
      </c>
      <c r="V163" s="21">
        <f t="shared" si="15"/>
        <v>-18000</v>
      </c>
      <c r="W163" s="21">
        <f t="shared" si="13"/>
        <v>63395</v>
      </c>
      <c r="X163" s="20">
        <v>73395</v>
      </c>
      <c r="Y163" s="21">
        <f t="shared" si="14"/>
        <v>-10000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0</v>
      </c>
      <c r="D164" s="20">
        <v>0</v>
      </c>
      <c r="E164" s="20">
        <v>0</v>
      </c>
      <c r="F164" s="20">
        <v>0</v>
      </c>
      <c r="G164" s="20">
        <v>0</v>
      </c>
      <c r="H164" s="20">
        <v>0</v>
      </c>
      <c r="I164" s="20">
        <v>0</v>
      </c>
      <c r="J164" s="20">
        <v>0</v>
      </c>
      <c r="K164" s="20">
        <v>0</v>
      </c>
      <c r="L164" s="20">
        <v>0</v>
      </c>
      <c r="M164" s="20"/>
      <c r="N164" s="20">
        <v>7000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81395</v>
      </c>
      <c r="V164" s="21">
        <f t="shared" si="15"/>
        <v>-10000</v>
      </c>
      <c r="W164" s="21">
        <f t="shared" si="13"/>
        <v>71395</v>
      </c>
      <c r="X164" s="20">
        <v>73395</v>
      </c>
      <c r="Y164" s="21">
        <f t="shared" si="14"/>
        <v>-2000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0</v>
      </c>
      <c r="D165" s="20">
        <v>0</v>
      </c>
      <c r="E165" s="20">
        <v>0</v>
      </c>
      <c r="F165" s="20">
        <v>0</v>
      </c>
      <c r="G165" s="20">
        <v>0</v>
      </c>
      <c r="H165" s="20">
        <v>0</v>
      </c>
      <c r="I165" s="20">
        <v>0</v>
      </c>
      <c r="J165" s="20">
        <v>0</v>
      </c>
      <c r="K165" s="20">
        <v>0</v>
      </c>
      <c r="L165" s="20">
        <v>0</v>
      </c>
      <c r="M165" s="20"/>
      <c r="N165" s="20">
        <v>7000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7"/>
        <v>81395</v>
      </c>
      <c r="V165" s="21">
        <f t="shared" si="15"/>
        <v>-2000</v>
      </c>
      <c r="W165" s="21">
        <f t="shared" si="13"/>
        <v>79395</v>
      </c>
      <c r="X165" s="20">
        <v>73395</v>
      </c>
      <c r="Y165" s="21">
        <f t="shared" si="14"/>
        <v>6000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/>
      <c r="N166" s="20">
        <v>7000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17"/>
        <v>81395</v>
      </c>
      <c r="V166" s="21">
        <f t="shared" si="15"/>
        <v>6000</v>
      </c>
      <c r="W166" s="21">
        <f t="shared" si="13"/>
        <v>87395</v>
      </c>
      <c r="X166" s="20">
        <v>73395</v>
      </c>
      <c r="Y166" s="21">
        <f t="shared" si="14"/>
        <v>14000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0</v>
      </c>
      <c r="D167" s="20">
        <v>0</v>
      </c>
      <c r="E167" s="20">
        <v>0</v>
      </c>
      <c r="F167" s="20">
        <v>0</v>
      </c>
      <c r="G167" s="20">
        <v>0</v>
      </c>
      <c r="H167" s="20">
        <v>0</v>
      </c>
      <c r="I167" s="20">
        <v>0</v>
      </c>
      <c r="J167" s="20">
        <v>0</v>
      </c>
      <c r="K167" s="20">
        <v>0</v>
      </c>
      <c r="L167" s="20">
        <v>0</v>
      </c>
      <c r="M167" s="20"/>
      <c r="N167" s="20">
        <v>7000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81395</v>
      </c>
      <c r="V167" s="21">
        <f t="shared" si="15"/>
        <v>14000</v>
      </c>
      <c r="W167" s="21">
        <f t="shared" si="13"/>
        <v>95395</v>
      </c>
      <c r="X167" s="20">
        <v>73395</v>
      </c>
      <c r="Y167" s="21">
        <f t="shared" si="14"/>
        <v>22000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0</v>
      </c>
      <c r="D168" s="20">
        <v>0</v>
      </c>
      <c r="E168" s="20">
        <v>0</v>
      </c>
      <c r="F168" s="20">
        <v>0</v>
      </c>
      <c r="G168" s="20">
        <v>0</v>
      </c>
      <c r="H168" s="20">
        <v>0</v>
      </c>
      <c r="I168" s="20">
        <v>0</v>
      </c>
      <c r="J168" s="20">
        <v>0</v>
      </c>
      <c r="K168" s="20">
        <v>0</v>
      </c>
      <c r="L168" s="20">
        <v>0</v>
      </c>
      <c r="M168" s="20"/>
      <c r="N168" s="20">
        <v>7000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81395</v>
      </c>
      <c r="V168" s="21">
        <f t="shared" si="15"/>
        <v>22000</v>
      </c>
      <c r="W168" s="21">
        <f t="shared" si="13"/>
        <v>103395</v>
      </c>
      <c r="X168" s="20">
        <v>73395</v>
      </c>
      <c r="Y168" s="21">
        <f t="shared" si="14"/>
        <v>30000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0</v>
      </c>
      <c r="D169" s="20">
        <v>0</v>
      </c>
      <c r="E169" s="20">
        <v>0</v>
      </c>
      <c r="F169" s="20">
        <v>0</v>
      </c>
      <c r="G169" s="20">
        <v>0</v>
      </c>
      <c r="H169" s="20">
        <v>0</v>
      </c>
      <c r="I169" s="20">
        <v>0</v>
      </c>
      <c r="J169" s="20">
        <v>0</v>
      </c>
      <c r="K169" s="20">
        <v>0</v>
      </c>
      <c r="L169" s="20">
        <v>0</v>
      </c>
      <c r="M169" s="20"/>
      <c r="N169" s="20">
        <v>7000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81395</v>
      </c>
      <c r="V169" s="21">
        <f t="shared" si="15"/>
        <v>30000</v>
      </c>
      <c r="W169" s="21">
        <f t="shared" si="13"/>
        <v>111395</v>
      </c>
      <c r="X169" s="20">
        <v>73395</v>
      </c>
      <c r="Y169" s="21">
        <f t="shared" si="14"/>
        <v>38000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0</v>
      </c>
      <c r="D170" s="20">
        <v>0</v>
      </c>
      <c r="E170" s="20">
        <v>0</v>
      </c>
      <c r="F170" s="20">
        <v>0</v>
      </c>
      <c r="G170" s="20">
        <v>0</v>
      </c>
      <c r="H170" s="20">
        <v>0</v>
      </c>
      <c r="I170" s="20">
        <v>0</v>
      </c>
      <c r="J170" s="20">
        <v>0</v>
      </c>
      <c r="K170" s="20">
        <v>0</v>
      </c>
      <c r="L170" s="20">
        <v>0</v>
      </c>
      <c r="M170" s="20"/>
      <c r="N170" s="20">
        <v>7000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81395</v>
      </c>
      <c r="V170" s="21">
        <f t="shared" si="15"/>
        <v>38000</v>
      </c>
      <c r="W170" s="21">
        <f t="shared" si="13"/>
        <v>119395</v>
      </c>
      <c r="X170" s="20">
        <v>73395</v>
      </c>
      <c r="Y170" s="21">
        <f t="shared" si="14"/>
        <v>46000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0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0">
        <v>0</v>
      </c>
      <c r="K171" s="20">
        <v>0</v>
      </c>
      <c r="L171" s="20">
        <v>0</v>
      </c>
      <c r="M171" s="20"/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81395</v>
      </c>
      <c r="V171" s="21">
        <f t="shared" si="15"/>
        <v>46000</v>
      </c>
      <c r="W171" s="21">
        <f t="shared" si="13"/>
        <v>127395</v>
      </c>
      <c r="X171" s="20">
        <v>73395</v>
      </c>
      <c r="Y171" s="21">
        <f t="shared" si="14"/>
        <v>54000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0</v>
      </c>
      <c r="D172" s="20">
        <v>0</v>
      </c>
      <c r="E172" s="20">
        <v>0</v>
      </c>
      <c r="F172" s="20">
        <v>0</v>
      </c>
      <c r="G172" s="20">
        <v>0</v>
      </c>
      <c r="H172" s="20">
        <v>0</v>
      </c>
      <c r="I172" s="20">
        <v>0</v>
      </c>
      <c r="J172" s="20">
        <v>0</v>
      </c>
      <c r="K172" s="20">
        <v>0</v>
      </c>
      <c r="L172" s="20">
        <v>0</v>
      </c>
      <c r="M172" s="20"/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81395</v>
      </c>
      <c r="V172" s="21">
        <f t="shared" si="15"/>
        <v>54000</v>
      </c>
      <c r="W172" s="21">
        <f t="shared" si="13"/>
        <v>135395</v>
      </c>
      <c r="X172" s="20">
        <v>73395</v>
      </c>
      <c r="Y172" s="21">
        <f t="shared" si="14"/>
        <v>62000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0">
        <v>0</v>
      </c>
      <c r="K173" s="20">
        <v>0</v>
      </c>
      <c r="L173" s="20">
        <v>0</v>
      </c>
      <c r="M173" s="20"/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81395</v>
      </c>
      <c r="V173" s="21">
        <f t="shared" si="15"/>
        <v>62000</v>
      </c>
      <c r="W173" s="21">
        <f t="shared" si="13"/>
        <v>143395</v>
      </c>
      <c r="X173" s="20">
        <v>73395</v>
      </c>
      <c r="Y173" s="21">
        <f t="shared" si="14"/>
        <v>70000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0</v>
      </c>
      <c r="D174" s="20">
        <v>0</v>
      </c>
      <c r="E174" s="20">
        <v>0</v>
      </c>
      <c r="F174" s="20">
        <v>0</v>
      </c>
      <c r="G174" s="20">
        <v>0</v>
      </c>
      <c r="H174" s="20">
        <v>0</v>
      </c>
      <c r="I174" s="20">
        <v>0</v>
      </c>
      <c r="J174" s="20">
        <v>0</v>
      </c>
      <c r="K174" s="20">
        <v>0</v>
      </c>
      <c r="L174" s="20">
        <v>0</v>
      </c>
      <c r="M174" s="20"/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81395</v>
      </c>
      <c r="V174" s="21">
        <f t="shared" si="15"/>
        <v>70000</v>
      </c>
      <c r="W174" s="21">
        <f t="shared" si="13"/>
        <v>151395</v>
      </c>
      <c r="X174" s="20">
        <v>73395</v>
      </c>
      <c r="Y174" s="21">
        <f t="shared" si="14"/>
        <v>78000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39">
        <v>0</v>
      </c>
      <c r="D175" s="39">
        <v>0</v>
      </c>
      <c r="E175" s="39">
        <v>0</v>
      </c>
      <c r="F175" s="39">
        <v>0</v>
      </c>
      <c r="G175" s="39">
        <v>0</v>
      </c>
      <c r="H175" s="39">
        <v>0</v>
      </c>
      <c r="I175" s="39">
        <v>0</v>
      </c>
      <c r="J175" s="39">
        <v>0</v>
      </c>
      <c r="K175" s="44">
        <f>IF(J175&lt;=120,559,IF(AND(J175&gt;=121,J175&lt;=150),739,IF(AND(J175&gt;=151,J175&lt;=200),1279,IF(J175&gt;=201,2359,))))</f>
        <v>559</v>
      </c>
      <c r="L175" s="39">
        <f>IF(K175=559,K175*J175,IF(K175=739,120*559+(J175-120)*739,IF(K175=1279,120*559+30*739+(J175-150)*1279,IF(K175=2359,120*559+30*739+50*1279+(J175-200)*2359,))))</f>
        <v>0</v>
      </c>
      <c r="M175" s="69">
        <v>3731</v>
      </c>
      <c r="N175" s="69">
        <v>7000</v>
      </c>
      <c r="O175" s="41"/>
      <c r="P175" s="41"/>
      <c r="Q175" s="69">
        <v>0</v>
      </c>
      <c r="R175" s="69">
        <v>0</v>
      </c>
      <c r="S175" s="69">
        <v>76410</v>
      </c>
      <c r="T175" s="69"/>
      <c r="U175" s="69">
        <f t="shared" si="17"/>
        <v>87141</v>
      </c>
      <c r="V175" s="41">
        <f t="shared" si="15"/>
        <v>78000</v>
      </c>
      <c r="W175" s="41">
        <f t="shared" si="13"/>
        <v>165141</v>
      </c>
      <c r="X175" s="49">
        <v>73395</v>
      </c>
      <c r="Y175" s="41">
        <f t="shared" si="14"/>
        <v>91746</v>
      </c>
      <c r="AA175">
        <f t="shared" si="16"/>
        <v>0</v>
      </c>
    </row>
    <row r="176" spans="1:27" hidden="1" x14ac:dyDescent="0.25">
      <c r="A176" s="18"/>
      <c r="B176" s="43" t="s">
        <v>36</v>
      </c>
      <c r="C176" s="44">
        <v>0</v>
      </c>
      <c r="D176" s="44">
        <v>0</v>
      </c>
      <c r="E176" s="44">
        <v>0</v>
      </c>
      <c r="F176" s="44">
        <v>0</v>
      </c>
      <c r="G176" s="44">
        <v>0</v>
      </c>
      <c r="H176" s="44">
        <v>0</v>
      </c>
      <c r="I176" s="44">
        <v>0</v>
      </c>
      <c r="J176" s="44">
        <v>0</v>
      </c>
      <c r="K176" s="44">
        <f>IF(J176&lt;=120,559,IF(AND(J176&gt;=121,J176&lt;=150),739,IF(AND(J176&gt;=151,J176&lt;=200),1279,IF(J176&gt;=201,2359,))))</f>
        <v>559</v>
      </c>
      <c r="L176" s="44">
        <f t="shared" ref="L176:L186" si="18">IF(K176=559,K176*J176,IF(K176=739,120*559+(J176-120)*739,IF(K176=1279,120*559+30*739+(J176-150)*1279,IF(K176=2359,120*559+30*739+50*1279+(J176-200)*2359,))))</f>
        <v>0</v>
      </c>
      <c r="M176" s="70">
        <v>3731</v>
      </c>
      <c r="N176" s="70">
        <v>7000</v>
      </c>
      <c r="O176" s="46"/>
      <c r="P176" s="46"/>
      <c r="Q176" s="70">
        <v>0</v>
      </c>
      <c r="R176" s="70">
        <v>0</v>
      </c>
      <c r="S176" s="70">
        <v>76410</v>
      </c>
      <c r="T176" s="70"/>
      <c r="U176" s="70">
        <f t="shared" si="17"/>
        <v>87141</v>
      </c>
      <c r="V176" s="46">
        <f t="shared" si="15"/>
        <v>91746</v>
      </c>
      <c r="W176" s="46">
        <f t="shared" si="13"/>
        <v>178887</v>
      </c>
      <c r="X176" s="51">
        <v>73395</v>
      </c>
      <c r="Y176" s="46">
        <f t="shared" si="14"/>
        <v>105492</v>
      </c>
      <c r="AA176">
        <f t="shared" si="16"/>
        <v>0</v>
      </c>
    </row>
    <row r="177" spans="1:28" hidden="1" x14ac:dyDescent="0.25">
      <c r="A177" s="18"/>
      <c r="B177" s="43" t="s">
        <v>37</v>
      </c>
      <c r="C177" s="44">
        <v>0</v>
      </c>
      <c r="D177" s="44">
        <v>0</v>
      </c>
      <c r="E177" s="44">
        <v>0</v>
      </c>
      <c r="F177" s="44">
        <v>0</v>
      </c>
      <c r="G177" s="44">
        <v>0</v>
      </c>
      <c r="H177" s="44">
        <v>0</v>
      </c>
      <c r="I177" s="44">
        <v>0</v>
      </c>
      <c r="J177" s="44">
        <v>0</v>
      </c>
      <c r="K177" s="44">
        <f t="shared" ref="K177:K182" si="19">IF(J177&lt;=120,559,IF(AND(J177&gt;=121,J177&lt;=150),739,IF(AND(J177&gt;=151,J177&lt;=200),1279,IF(J177&gt;=201,2359,))))</f>
        <v>559</v>
      </c>
      <c r="L177" s="44">
        <f t="shared" si="18"/>
        <v>0</v>
      </c>
      <c r="M177" s="70">
        <v>3731</v>
      </c>
      <c r="N177" s="70">
        <v>7000</v>
      </c>
      <c r="O177" s="46"/>
      <c r="P177" s="46"/>
      <c r="Q177" s="70">
        <v>0</v>
      </c>
      <c r="R177" s="70">
        <v>0</v>
      </c>
      <c r="S177" s="70">
        <v>76410</v>
      </c>
      <c r="T177" s="70"/>
      <c r="U177" s="70">
        <f t="shared" si="17"/>
        <v>87141</v>
      </c>
      <c r="V177" s="46">
        <f t="shared" si="15"/>
        <v>105492</v>
      </c>
      <c r="W177" s="46">
        <f t="shared" si="13"/>
        <v>192633</v>
      </c>
      <c r="X177" s="51">
        <v>73395</v>
      </c>
      <c r="Y177" s="46">
        <f t="shared" si="14"/>
        <v>119238</v>
      </c>
      <c r="AA177">
        <f t="shared" si="16"/>
        <v>0</v>
      </c>
    </row>
    <row r="178" spans="1:28" hidden="1" x14ac:dyDescent="0.25">
      <c r="A178" s="18"/>
      <c r="B178" s="43" t="s">
        <v>38</v>
      </c>
      <c r="C178" s="44">
        <v>0</v>
      </c>
      <c r="D178" s="44">
        <v>0</v>
      </c>
      <c r="E178" s="44">
        <v>0</v>
      </c>
      <c r="F178" s="44">
        <v>0</v>
      </c>
      <c r="G178" s="44">
        <v>0</v>
      </c>
      <c r="H178" s="44">
        <v>0</v>
      </c>
      <c r="I178" s="44">
        <v>0</v>
      </c>
      <c r="J178" s="44">
        <v>0</v>
      </c>
      <c r="K178" s="44">
        <f t="shared" si="19"/>
        <v>559</v>
      </c>
      <c r="L178" s="44">
        <f t="shared" si="18"/>
        <v>0</v>
      </c>
      <c r="M178" s="70">
        <v>3731</v>
      </c>
      <c r="N178" s="70">
        <v>7000</v>
      </c>
      <c r="O178" s="46"/>
      <c r="P178" s="46"/>
      <c r="Q178" s="70">
        <v>0</v>
      </c>
      <c r="R178" s="70">
        <v>0</v>
      </c>
      <c r="S178" s="70">
        <v>76410</v>
      </c>
      <c r="T178" s="70"/>
      <c r="U178" s="70">
        <f t="shared" si="17"/>
        <v>87141</v>
      </c>
      <c r="V178" s="46">
        <f t="shared" si="15"/>
        <v>119238</v>
      </c>
      <c r="W178" s="46">
        <f t="shared" si="13"/>
        <v>206379</v>
      </c>
      <c r="X178" s="51">
        <v>73395</v>
      </c>
      <c r="Y178" s="46">
        <f t="shared" si="14"/>
        <v>132984</v>
      </c>
      <c r="AA178">
        <f t="shared" si="16"/>
        <v>0</v>
      </c>
    </row>
    <row r="179" spans="1:28" hidden="1" x14ac:dyDescent="0.25">
      <c r="A179" s="18"/>
      <c r="B179" s="43" t="s">
        <v>39</v>
      </c>
      <c r="C179" s="44">
        <v>0</v>
      </c>
      <c r="D179" s="44">
        <v>0</v>
      </c>
      <c r="E179" s="44">
        <v>0</v>
      </c>
      <c r="F179" s="44">
        <v>0</v>
      </c>
      <c r="G179" s="44">
        <v>0</v>
      </c>
      <c r="H179" s="44">
        <v>0</v>
      </c>
      <c r="I179" s="44">
        <v>0</v>
      </c>
      <c r="J179" s="44">
        <v>0</v>
      </c>
      <c r="K179" s="44">
        <f t="shared" si="19"/>
        <v>559</v>
      </c>
      <c r="L179" s="44">
        <f t="shared" si="18"/>
        <v>0</v>
      </c>
      <c r="M179" s="70">
        <v>3731</v>
      </c>
      <c r="N179" s="70">
        <v>7000</v>
      </c>
      <c r="O179" s="46"/>
      <c r="P179" s="46"/>
      <c r="Q179" s="70">
        <v>0</v>
      </c>
      <c r="R179" s="70">
        <v>0</v>
      </c>
      <c r="S179" s="70">
        <v>76410</v>
      </c>
      <c r="T179" s="70"/>
      <c r="U179" s="70">
        <f t="shared" si="17"/>
        <v>87141</v>
      </c>
      <c r="V179" s="46">
        <f t="shared" si="15"/>
        <v>132984</v>
      </c>
      <c r="W179" s="46">
        <f t="shared" si="13"/>
        <v>220125</v>
      </c>
      <c r="X179" s="51">
        <v>293520</v>
      </c>
      <c r="Y179" s="46">
        <f t="shared" si="14"/>
        <v>-73395</v>
      </c>
      <c r="AA179">
        <f t="shared" si="16"/>
        <v>0</v>
      </c>
    </row>
    <row r="180" spans="1:28" hidden="1" x14ac:dyDescent="0.25">
      <c r="A180" s="18"/>
      <c r="B180" s="43" t="s">
        <v>40</v>
      </c>
      <c r="C180" s="44">
        <v>0</v>
      </c>
      <c r="D180" s="44">
        <v>0</v>
      </c>
      <c r="E180" s="44">
        <v>0</v>
      </c>
      <c r="F180" s="44">
        <v>0</v>
      </c>
      <c r="G180" s="44">
        <v>0</v>
      </c>
      <c r="H180" s="44">
        <v>0</v>
      </c>
      <c r="I180" s="44">
        <v>0</v>
      </c>
      <c r="J180" s="44">
        <v>0</v>
      </c>
      <c r="K180" s="44">
        <f t="shared" si="19"/>
        <v>559</v>
      </c>
      <c r="L180" s="44">
        <f t="shared" si="18"/>
        <v>0</v>
      </c>
      <c r="M180" s="70">
        <v>3731</v>
      </c>
      <c r="N180" s="70">
        <v>7000</v>
      </c>
      <c r="O180" s="46"/>
      <c r="P180" s="46"/>
      <c r="Q180" s="70">
        <v>0</v>
      </c>
      <c r="R180" s="70">
        <v>0</v>
      </c>
      <c r="S180" s="70">
        <v>76410</v>
      </c>
      <c r="T180" s="70"/>
      <c r="U180" s="70">
        <f t="shared" si="17"/>
        <v>87141</v>
      </c>
      <c r="V180" s="46">
        <f t="shared" si="15"/>
        <v>-73395</v>
      </c>
      <c r="W180" s="46">
        <f t="shared" si="13"/>
        <v>13746</v>
      </c>
      <c r="X180" s="51">
        <v>87141</v>
      </c>
      <c r="Y180" s="46">
        <f t="shared" si="14"/>
        <v>-73395</v>
      </c>
      <c r="AA180">
        <f t="shared" si="16"/>
        <v>0</v>
      </c>
    </row>
    <row r="181" spans="1:28" hidden="1" x14ac:dyDescent="0.25">
      <c r="A181" s="18"/>
      <c r="B181" s="43" t="s">
        <v>41</v>
      </c>
      <c r="C181" s="44">
        <v>0</v>
      </c>
      <c r="D181" s="44">
        <v>0</v>
      </c>
      <c r="E181" s="44">
        <v>0</v>
      </c>
      <c r="F181" s="44">
        <v>0</v>
      </c>
      <c r="G181" s="44">
        <v>0</v>
      </c>
      <c r="H181" s="44">
        <v>0</v>
      </c>
      <c r="I181" s="44">
        <v>0</v>
      </c>
      <c r="J181" s="44">
        <v>0</v>
      </c>
      <c r="K181" s="44">
        <f t="shared" si="19"/>
        <v>559</v>
      </c>
      <c r="L181" s="44">
        <f t="shared" si="18"/>
        <v>0</v>
      </c>
      <c r="M181" s="70">
        <v>3731</v>
      </c>
      <c r="N181" s="70">
        <v>7000</v>
      </c>
      <c r="O181" s="46"/>
      <c r="P181" s="46"/>
      <c r="Q181" s="70">
        <v>0</v>
      </c>
      <c r="R181" s="70">
        <v>0</v>
      </c>
      <c r="S181" s="70">
        <v>76410</v>
      </c>
      <c r="T181" s="70"/>
      <c r="U181" s="70">
        <f t="shared" si="17"/>
        <v>87141</v>
      </c>
      <c r="V181" s="46">
        <f t="shared" si="15"/>
        <v>-73395</v>
      </c>
      <c r="W181" s="46">
        <f t="shared" si="13"/>
        <v>13746</v>
      </c>
      <c r="X181" s="51">
        <v>87141</v>
      </c>
      <c r="Y181" s="46">
        <f t="shared" si="14"/>
        <v>-73395</v>
      </c>
      <c r="AA181">
        <f t="shared" si="16"/>
        <v>0</v>
      </c>
    </row>
    <row r="182" spans="1:28" hidden="1" x14ac:dyDescent="0.25">
      <c r="A182" s="18"/>
      <c r="B182" s="43" t="s">
        <v>42</v>
      </c>
      <c r="C182" s="44">
        <v>0</v>
      </c>
      <c r="D182" s="44">
        <v>0</v>
      </c>
      <c r="E182" s="44">
        <v>0</v>
      </c>
      <c r="F182" s="44">
        <v>0</v>
      </c>
      <c r="G182" s="44">
        <v>0</v>
      </c>
      <c r="H182" s="44">
        <v>0</v>
      </c>
      <c r="I182" s="44">
        <v>0</v>
      </c>
      <c r="J182" s="44">
        <v>0</v>
      </c>
      <c r="K182" s="44">
        <f t="shared" si="19"/>
        <v>559</v>
      </c>
      <c r="L182" s="44">
        <f t="shared" si="18"/>
        <v>0</v>
      </c>
      <c r="M182" s="70">
        <v>3731</v>
      </c>
      <c r="N182" s="70">
        <v>7981</v>
      </c>
      <c r="O182" s="46"/>
      <c r="P182" s="46"/>
      <c r="Q182" s="70">
        <v>0</v>
      </c>
      <c r="R182" s="70">
        <v>0</v>
      </c>
      <c r="S182" s="70">
        <v>76410</v>
      </c>
      <c r="T182" s="70"/>
      <c r="U182" s="70">
        <f t="shared" si="17"/>
        <v>88122</v>
      </c>
      <c r="V182" s="46">
        <f t="shared" si="15"/>
        <v>-73395</v>
      </c>
      <c r="W182" s="46">
        <f t="shared" si="13"/>
        <v>14727</v>
      </c>
      <c r="X182" s="51">
        <v>87141</v>
      </c>
      <c r="Y182" s="46">
        <f t="shared" si="14"/>
        <v>-72414</v>
      </c>
      <c r="AA182">
        <f t="shared" si="16"/>
        <v>0</v>
      </c>
    </row>
    <row r="183" spans="1:28" hidden="1" x14ac:dyDescent="0.25">
      <c r="A183" s="18"/>
      <c r="B183" s="43" t="s">
        <v>43</v>
      </c>
      <c r="C183" s="44">
        <v>0</v>
      </c>
      <c r="D183" s="44">
        <v>0</v>
      </c>
      <c r="E183" s="44">
        <v>0</v>
      </c>
      <c r="F183" s="44">
        <v>0</v>
      </c>
      <c r="G183" s="44">
        <v>0</v>
      </c>
      <c r="H183" s="44">
        <v>0</v>
      </c>
      <c r="I183" s="44">
        <v>0</v>
      </c>
      <c r="J183" s="44">
        <v>0</v>
      </c>
      <c r="K183" s="44">
        <v>0</v>
      </c>
      <c r="L183" s="44">
        <f t="shared" si="18"/>
        <v>0</v>
      </c>
      <c r="M183" s="70">
        <v>3731</v>
      </c>
      <c r="N183" s="70">
        <v>7997</v>
      </c>
      <c r="O183" s="46"/>
      <c r="P183" s="46"/>
      <c r="Q183" s="70">
        <v>0</v>
      </c>
      <c r="R183" s="70">
        <v>0</v>
      </c>
      <c r="S183" s="70">
        <v>76410</v>
      </c>
      <c r="T183" s="70"/>
      <c r="U183" s="70">
        <f t="shared" si="17"/>
        <v>88138</v>
      </c>
      <c r="V183" s="46">
        <f t="shared" si="15"/>
        <v>-72414</v>
      </c>
      <c r="W183" s="46">
        <f t="shared" si="13"/>
        <v>15724</v>
      </c>
      <c r="X183" s="70">
        <v>87141</v>
      </c>
      <c r="Y183" s="46">
        <f t="shared" si="14"/>
        <v>-71417</v>
      </c>
    </row>
    <row r="184" spans="1:28" hidden="1" x14ac:dyDescent="0.25">
      <c r="A184" s="18"/>
      <c r="B184" s="43" t="s">
        <v>44</v>
      </c>
      <c r="C184" s="44">
        <v>0</v>
      </c>
      <c r="D184" s="44">
        <v>0</v>
      </c>
      <c r="E184" s="44">
        <v>0</v>
      </c>
      <c r="F184" s="44">
        <v>0</v>
      </c>
      <c r="G184" s="44">
        <v>0</v>
      </c>
      <c r="H184" s="44">
        <v>0</v>
      </c>
      <c r="I184" s="44">
        <v>0</v>
      </c>
      <c r="J184" s="44">
        <v>0</v>
      </c>
      <c r="K184" s="44">
        <v>0</v>
      </c>
      <c r="L184" s="44">
        <f t="shared" si="18"/>
        <v>0</v>
      </c>
      <c r="M184" s="70">
        <v>3731</v>
      </c>
      <c r="N184" s="70">
        <v>7990</v>
      </c>
      <c r="O184" s="46"/>
      <c r="P184" s="46"/>
      <c r="Q184" s="70">
        <v>0</v>
      </c>
      <c r="R184" s="70">
        <v>0</v>
      </c>
      <c r="S184" s="70">
        <v>76410</v>
      </c>
      <c r="T184" s="70"/>
      <c r="U184" s="70">
        <f t="shared" si="17"/>
        <v>88131</v>
      </c>
      <c r="V184" s="46">
        <f t="shared" si="15"/>
        <v>-71417</v>
      </c>
      <c r="W184" s="46">
        <f t="shared" si="13"/>
        <v>16714</v>
      </c>
      <c r="X184" s="73">
        <v>87141</v>
      </c>
      <c r="Y184" s="46">
        <f t="shared" si="14"/>
        <v>-70427</v>
      </c>
    </row>
    <row r="185" spans="1:28" hidden="1" x14ac:dyDescent="0.25">
      <c r="A185" s="18"/>
      <c r="B185" s="43" t="s">
        <v>45</v>
      </c>
      <c r="C185" s="44">
        <v>0</v>
      </c>
      <c r="D185" s="44">
        <v>0</v>
      </c>
      <c r="E185" s="44">
        <v>0</v>
      </c>
      <c r="F185" s="44">
        <v>0</v>
      </c>
      <c r="G185" s="44">
        <v>0</v>
      </c>
      <c r="H185" s="44">
        <v>0</v>
      </c>
      <c r="I185" s="44">
        <v>0</v>
      </c>
      <c r="J185" s="44">
        <v>0</v>
      </c>
      <c r="K185" s="44">
        <v>0</v>
      </c>
      <c r="L185" s="44">
        <f t="shared" si="18"/>
        <v>0</v>
      </c>
      <c r="M185" s="70">
        <v>3731</v>
      </c>
      <c r="N185" s="70">
        <v>8019</v>
      </c>
      <c r="O185" s="46"/>
      <c r="P185" s="46"/>
      <c r="Q185" s="70">
        <v>0</v>
      </c>
      <c r="R185" s="70">
        <v>0</v>
      </c>
      <c r="S185" s="70">
        <v>76410</v>
      </c>
      <c r="T185" s="70"/>
      <c r="U185" s="70">
        <f t="shared" si="17"/>
        <v>88160</v>
      </c>
      <c r="V185" s="46">
        <f t="shared" si="15"/>
        <v>-70427</v>
      </c>
      <c r="W185" s="46">
        <f t="shared" si="13"/>
        <v>17733</v>
      </c>
      <c r="X185" s="73">
        <v>87141</v>
      </c>
      <c r="Y185" s="46">
        <f t="shared" si="14"/>
        <v>-69408</v>
      </c>
    </row>
    <row r="186" spans="1:28" ht="15.75" hidden="1" thickBot="1" x14ac:dyDescent="0.3">
      <c r="A186" s="18"/>
      <c r="B186" s="83" t="s">
        <v>46</v>
      </c>
      <c r="C186" s="84">
        <v>0</v>
      </c>
      <c r="D186" s="84">
        <v>0</v>
      </c>
      <c r="E186" s="84">
        <v>0</v>
      </c>
      <c r="F186" s="84">
        <v>0</v>
      </c>
      <c r="G186" s="84">
        <v>0</v>
      </c>
      <c r="H186" s="84">
        <v>0</v>
      </c>
      <c r="I186" s="84">
        <v>0</v>
      </c>
      <c r="J186" s="84">
        <v>0</v>
      </c>
      <c r="K186" s="84">
        <v>0</v>
      </c>
      <c r="L186" s="84">
        <f t="shared" si="18"/>
        <v>0</v>
      </c>
      <c r="M186" s="35">
        <v>3731</v>
      </c>
      <c r="N186" s="35">
        <v>8039</v>
      </c>
      <c r="O186" s="46"/>
      <c r="P186" s="46"/>
      <c r="Q186" s="35">
        <v>0</v>
      </c>
      <c r="R186" s="35">
        <v>0</v>
      </c>
      <c r="S186" s="35">
        <v>76410</v>
      </c>
      <c r="T186" s="35"/>
      <c r="U186" s="35">
        <f t="shared" si="17"/>
        <v>88180</v>
      </c>
      <c r="V186" s="36">
        <f t="shared" si="15"/>
        <v>-69408</v>
      </c>
      <c r="W186" s="36">
        <f t="shared" si="13"/>
        <v>18772</v>
      </c>
      <c r="X186" s="85">
        <v>87141</v>
      </c>
      <c r="Y186" s="36">
        <f t="shared" si="14"/>
        <v>-68369</v>
      </c>
    </row>
    <row r="187" spans="1:28" hidden="1" x14ac:dyDescent="0.25">
      <c r="A187">
        <v>2018</v>
      </c>
      <c r="B187" s="38" t="s">
        <v>35</v>
      </c>
      <c r="C187" s="39">
        <v>0</v>
      </c>
      <c r="D187" s="39">
        <v>0</v>
      </c>
      <c r="E187" s="39">
        <v>0</v>
      </c>
      <c r="F187" s="39">
        <v>0</v>
      </c>
      <c r="G187" s="39">
        <v>0</v>
      </c>
      <c r="H187" s="39">
        <v>0</v>
      </c>
      <c r="I187" s="39">
        <v>0</v>
      </c>
      <c r="J187" s="39">
        <v>0</v>
      </c>
      <c r="K187" s="39">
        <v>0</v>
      </c>
      <c r="L187" s="39">
        <f t="shared" ref="L187:L198" si="20">IF(K187=559,K187*J187,IF(K187=739,120*559+(J187-120)*739,IF(K187=1279,120*559+30*739+(J187-150)*1279,IF(K187=2359,120*559+30*739+50*1279+(J187-200)*2359,))))</f>
        <v>0</v>
      </c>
      <c r="M187" s="69">
        <v>3731</v>
      </c>
      <c r="N187" s="69">
        <v>8047</v>
      </c>
      <c r="O187" s="41"/>
      <c r="P187" s="41"/>
      <c r="Q187" s="69">
        <v>0</v>
      </c>
      <c r="R187" s="69">
        <v>0</v>
      </c>
      <c r="S187" s="69">
        <v>78144</v>
      </c>
      <c r="T187" s="69"/>
      <c r="U187" s="69">
        <f t="shared" si="17"/>
        <v>89922</v>
      </c>
      <c r="V187" s="41">
        <f t="shared" ref="V187:V198" si="21">Y186</f>
        <v>-68369</v>
      </c>
      <c r="W187" s="41">
        <f t="shared" ref="W187:W198" si="22">U187+V187</f>
        <v>21553</v>
      </c>
      <c r="X187" s="74">
        <v>87141</v>
      </c>
      <c r="Y187" s="41">
        <f t="shared" ref="Y187:Y198" si="23">W187-X187</f>
        <v>-65588</v>
      </c>
    </row>
    <row r="188" spans="1:28" hidden="1" x14ac:dyDescent="0.25">
      <c r="B188" s="43" t="s">
        <v>36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4">
        <v>0</v>
      </c>
      <c r="J188" s="44">
        <v>0</v>
      </c>
      <c r="K188" s="44">
        <v>0</v>
      </c>
      <c r="L188" s="44">
        <f t="shared" si="20"/>
        <v>0</v>
      </c>
      <c r="M188" s="70">
        <v>3731</v>
      </c>
      <c r="N188" s="70">
        <v>8077</v>
      </c>
      <c r="O188" s="46"/>
      <c r="P188" s="46"/>
      <c r="Q188" s="70">
        <v>0</v>
      </c>
      <c r="R188" s="70">
        <v>0</v>
      </c>
      <c r="S188" s="70">
        <v>78144</v>
      </c>
      <c r="T188" s="70"/>
      <c r="U188" s="70">
        <f t="shared" si="17"/>
        <v>89952</v>
      </c>
      <c r="V188" s="46">
        <f t="shared" si="21"/>
        <v>-65588</v>
      </c>
      <c r="W188" s="46">
        <f t="shared" si="22"/>
        <v>24364</v>
      </c>
      <c r="X188" s="73">
        <v>87141</v>
      </c>
      <c r="Y188" s="46">
        <f t="shared" si="23"/>
        <v>-62777</v>
      </c>
    </row>
    <row r="189" spans="1:28" hidden="1" x14ac:dyDescent="0.25">
      <c r="B189" s="43" t="s">
        <v>37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4">
        <v>0</v>
      </c>
      <c r="J189" s="44">
        <v>0</v>
      </c>
      <c r="K189" s="44">
        <v>0</v>
      </c>
      <c r="L189" s="44">
        <f t="shared" si="20"/>
        <v>0</v>
      </c>
      <c r="M189" s="70">
        <v>3731</v>
      </c>
      <c r="N189" s="70">
        <v>8090</v>
      </c>
      <c r="O189" s="46"/>
      <c r="P189" s="46"/>
      <c r="Q189" s="70">
        <v>0</v>
      </c>
      <c r="R189" s="70">
        <v>0</v>
      </c>
      <c r="S189" s="70">
        <v>78144</v>
      </c>
      <c r="T189" s="70"/>
      <c r="U189" s="70">
        <f t="shared" si="17"/>
        <v>89965</v>
      </c>
      <c r="V189" s="46">
        <f t="shared" si="21"/>
        <v>-62777</v>
      </c>
      <c r="W189" s="46">
        <f t="shared" si="22"/>
        <v>27188</v>
      </c>
      <c r="X189" s="73">
        <v>87141</v>
      </c>
      <c r="Y189" s="46">
        <f t="shared" si="23"/>
        <v>-59953</v>
      </c>
    </row>
    <row r="190" spans="1:28" hidden="1" x14ac:dyDescent="0.25">
      <c r="B190" s="43" t="s">
        <v>38</v>
      </c>
      <c r="C190" s="44">
        <v>0</v>
      </c>
      <c r="D190" s="44">
        <v>0</v>
      </c>
      <c r="E190" s="44">
        <v>0</v>
      </c>
      <c r="F190" s="44">
        <v>0</v>
      </c>
      <c r="G190" s="44">
        <v>0</v>
      </c>
      <c r="H190" s="44">
        <v>0</v>
      </c>
      <c r="I190" s="44">
        <v>0</v>
      </c>
      <c r="J190" s="44">
        <v>0</v>
      </c>
      <c r="K190" s="44">
        <v>0</v>
      </c>
      <c r="L190" s="44">
        <f t="shared" si="20"/>
        <v>0</v>
      </c>
      <c r="M190" s="70">
        <v>3731</v>
      </c>
      <c r="N190" s="70">
        <v>8101</v>
      </c>
      <c r="O190" s="46"/>
      <c r="P190" s="46"/>
      <c r="Q190" s="70">
        <v>0</v>
      </c>
      <c r="R190" s="70">
        <v>0</v>
      </c>
      <c r="S190" s="70">
        <v>78144</v>
      </c>
      <c r="T190" s="70"/>
      <c r="U190" s="70">
        <f t="shared" si="17"/>
        <v>89976</v>
      </c>
      <c r="V190" s="46">
        <f t="shared" si="21"/>
        <v>-59953</v>
      </c>
      <c r="W190" s="46">
        <f t="shared" si="22"/>
        <v>30023</v>
      </c>
      <c r="X190" s="73">
        <v>87141</v>
      </c>
      <c r="Y190" s="46">
        <f t="shared" si="23"/>
        <v>-57118</v>
      </c>
      <c r="Z190" s="1"/>
      <c r="AA190" s="1"/>
      <c r="AB190" s="1"/>
    </row>
    <row r="191" spans="1:28" hidden="1" x14ac:dyDescent="0.25">
      <c r="B191" s="43" t="s">
        <v>39</v>
      </c>
      <c r="C191" s="44">
        <v>0</v>
      </c>
      <c r="D191" s="44">
        <v>0</v>
      </c>
      <c r="E191" s="44">
        <v>0</v>
      </c>
      <c r="F191" s="44">
        <v>0</v>
      </c>
      <c r="G191" s="44">
        <v>0</v>
      </c>
      <c r="H191" s="44">
        <v>0</v>
      </c>
      <c r="I191" s="44">
        <v>0</v>
      </c>
      <c r="J191" s="44">
        <v>0</v>
      </c>
      <c r="K191" s="44">
        <v>0</v>
      </c>
      <c r="L191" s="44">
        <f t="shared" si="20"/>
        <v>0</v>
      </c>
      <c r="M191" s="70">
        <v>3731</v>
      </c>
      <c r="N191" s="70">
        <v>8123</v>
      </c>
      <c r="O191" s="46"/>
      <c r="P191" s="46"/>
      <c r="Q191" s="70">
        <v>0</v>
      </c>
      <c r="R191" s="70">
        <v>0</v>
      </c>
      <c r="S191" s="70">
        <v>78144</v>
      </c>
      <c r="T191" s="70"/>
      <c r="U191" s="70">
        <f t="shared" si="17"/>
        <v>89998</v>
      </c>
      <c r="V191" s="46">
        <f t="shared" si="21"/>
        <v>-57118</v>
      </c>
      <c r="W191" s="46">
        <f t="shared" si="22"/>
        <v>32880</v>
      </c>
      <c r="X191" s="73">
        <v>87141</v>
      </c>
      <c r="Y191" s="46">
        <f t="shared" si="23"/>
        <v>-54261</v>
      </c>
      <c r="AA191" s="1"/>
      <c r="AB191" s="1"/>
    </row>
    <row r="192" spans="1:28" hidden="1" x14ac:dyDescent="0.25">
      <c r="B192" s="43" t="s">
        <v>40</v>
      </c>
      <c r="C192" s="44">
        <v>0</v>
      </c>
      <c r="D192" s="44">
        <v>0</v>
      </c>
      <c r="E192" s="44">
        <v>0</v>
      </c>
      <c r="F192" s="44">
        <v>0</v>
      </c>
      <c r="G192" s="44">
        <v>0</v>
      </c>
      <c r="H192" s="44">
        <v>0</v>
      </c>
      <c r="I192" s="44">
        <v>0</v>
      </c>
      <c r="J192" s="44">
        <v>0</v>
      </c>
      <c r="K192" s="44">
        <v>0</v>
      </c>
      <c r="L192" s="44">
        <f t="shared" si="20"/>
        <v>0</v>
      </c>
      <c r="M192" s="70">
        <v>3731</v>
      </c>
      <c r="N192" s="70">
        <v>8148</v>
      </c>
      <c r="O192" s="46"/>
      <c r="P192" s="46"/>
      <c r="Q192" s="70">
        <v>0</v>
      </c>
      <c r="R192" s="70">
        <v>0</v>
      </c>
      <c r="S192" s="70">
        <v>78144</v>
      </c>
      <c r="T192" s="70"/>
      <c r="U192" s="70">
        <f t="shared" si="17"/>
        <v>90023</v>
      </c>
      <c r="V192" s="46">
        <f t="shared" si="21"/>
        <v>-54261</v>
      </c>
      <c r="W192" s="46">
        <f t="shared" si="22"/>
        <v>35762</v>
      </c>
      <c r="X192" s="73">
        <v>87141</v>
      </c>
      <c r="Y192" s="46">
        <f t="shared" si="23"/>
        <v>-51379</v>
      </c>
      <c r="Z192" s="82"/>
      <c r="AA192" s="1"/>
      <c r="AB192" s="1"/>
    </row>
    <row r="193" spans="1:26" hidden="1" x14ac:dyDescent="0.25">
      <c r="B193" s="43" t="s">
        <v>41</v>
      </c>
      <c r="C193" s="44">
        <v>0</v>
      </c>
      <c r="D193" s="44">
        <v>0</v>
      </c>
      <c r="E193" s="44">
        <v>0</v>
      </c>
      <c r="F193" s="44">
        <v>0</v>
      </c>
      <c r="G193" s="44">
        <v>0</v>
      </c>
      <c r="H193" s="44">
        <v>0</v>
      </c>
      <c r="I193" s="44">
        <v>0</v>
      </c>
      <c r="J193" s="44">
        <v>0</v>
      </c>
      <c r="K193" s="44">
        <v>0</v>
      </c>
      <c r="L193" s="44">
        <f t="shared" si="20"/>
        <v>0</v>
      </c>
      <c r="M193" s="70">
        <v>3731</v>
      </c>
      <c r="N193" s="70">
        <v>8161</v>
      </c>
      <c r="O193" s="46"/>
      <c r="P193" s="46"/>
      <c r="Q193" s="70">
        <v>0</v>
      </c>
      <c r="R193" s="70">
        <v>0</v>
      </c>
      <c r="S193" s="70">
        <v>78144</v>
      </c>
      <c r="T193" s="70"/>
      <c r="U193" s="70">
        <f t="shared" si="17"/>
        <v>90036</v>
      </c>
      <c r="V193" s="46">
        <f t="shared" si="21"/>
        <v>-51379</v>
      </c>
      <c r="W193" s="46">
        <f t="shared" si="22"/>
        <v>38657</v>
      </c>
      <c r="X193" s="73">
        <v>87141</v>
      </c>
      <c r="Y193" s="46">
        <f t="shared" si="23"/>
        <v>-48484</v>
      </c>
      <c r="Z193" s="114"/>
    </row>
    <row r="194" spans="1:26" hidden="1" x14ac:dyDescent="0.25">
      <c r="B194" s="43" t="s">
        <v>42</v>
      </c>
      <c r="C194" s="44">
        <v>0</v>
      </c>
      <c r="D194" s="44">
        <v>0</v>
      </c>
      <c r="E194" s="44">
        <v>0</v>
      </c>
      <c r="F194" s="44">
        <v>0</v>
      </c>
      <c r="G194" s="44">
        <v>0</v>
      </c>
      <c r="H194" s="44">
        <v>0</v>
      </c>
      <c r="I194" s="44">
        <v>0</v>
      </c>
      <c r="J194" s="44">
        <v>0</v>
      </c>
      <c r="K194" s="44">
        <v>0</v>
      </c>
      <c r="L194" s="44">
        <f t="shared" si="20"/>
        <v>0</v>
      </c>
      <c r="M194" s="70">
        <v>3731</v>
      </c>
      <c r="N194" s="70">
        <v>8186</v>
      </c>
      <c r="O194" s="46"/>
      <c r="P194" s="46"/>
      <c r="Q194" s="70">
        <v>0</v>
      </c>
      <c r="R194" s="70">
        <v>0</v>
      </c>
      <c r="S194" s="70">
        <v>78144</v>
      </c>
      <c r="T194" s="70"/>
      <c r="U194" s="70">
        <f t="shared" ref="U194:U222" si="24">G194+L194+M194+R194+S194+N194+Q194+T194</f>
        <v>90061</v>
      </c>
      <c r="V194" s="46">
        <f t="shared" si="21"/>
        <v>-48484</v>
      </c>
      <c r="W194" s="46">
        <f t="shared" si="22"/>
        <v>41577</v>
      </c>
      <c r="X194" s="73">
        <v>87141</v>
      </c>
      <c r="Y194" s="46">
        <f t="shared" si="23"/>
        <v>-45564</v>
      </c>
    </row>
    <row r="195" spans="1:26" hidden="1" x14ac:dyDescent="0.25">
      <c r="B195" s="43" t="s">
        <v>43</v>
      </c>
      <c r="C195" s="44">
        <v>0</v>
      </c>
      <c r="D195" s="44">
        <v>0</v>
      </c>
      <c r="E195" s="44">
        <v>0</v>
      </c>
      <c r="F195" s="44">
        <v>0</v>
      </c>
      <c r="G195" s="44">
        <v>0</v>
      </c>
      <c r="H195" s="44">
        <v>0</v>
      </c>
      <c r="I195" s="44">
        <v>0</v>
      </c>
      <c r="J195" s="44">
        <v>0</v>
      </c>
      <c r="K195" s="44">
        <v>0</v>
      </c>
      <c r="L195" s="44">
        <f t="shared" si="20"/>
        <v>0</v>
      </c>
      <c r="M195" s="70">
        <v>3731</v>
      </c>
      <c r="N195" s="70">
        <v>8207</v>
      </c>
      <c r="O195" s="46"/>
      <c r="P195" s="46"/>
      <c r="Q195" s="70">
        <v>0</v>
      </c>
      <c r="R195" s="70">
        <v>0</v>
      </c>
      <c r="S195" s="70">
        <v>78144</v>
      </c>
      <c r="T195" s="70"/>
      <c r="U195" s="70">
        <f t="shared" si="24"/>
        <v>90082</v>
      </c>
      <c r="V195" s="46">
        <f t="shared" si="21"/>
        <v>-45564</v>
      </c>
      <c r="W195" s="46">
        <f t="shared" si="22"/>
        <v>44518</v>
      </c>
      <c r="X195" s="73">
        <v>87141</v>
      </c>
      <c r="Y195" s="46">
        <f t="shared" si="23"/>
        <v>-42623</v>
      </c>
    </row>
    <row r="196" spans="1:26" hidden="1" x14ac:dyDescent="0.25">
      <c r="B196" s="43" t="s">
        <v>44</v>
      </c>
      <c r="C196" s="44">
        <v>0</v>
      </c>
      <c r="D196" s="44">
        <v>0</v>
      </c>
      <c r="E196" s="44">
        <v>0</v>
      </c>
      <c r="F196" s="44">
        <v>0</v>
      </c>
      <c r="G196" s="44">
        <v>0</v>
      </c>
      <c r="H196" s="44">
        <v>0</v>
      </c>
      <c r="I196" s="44">
        <v>0</v>
      </c>
      <c r="J196" s="44">
        <v>0</v>
      </c>
      <c r="K196" s="44">
        <v>0</v>
      </c>
      <c r="L196" s="44">
        <f t="shared" si="20"/>
        <v>0</v>
      </c>
      <c r="M196" s="70">
        <v>3731</v>
      </c>
      <c r="N196" s="70">
        <v>8230</v>
      </c>
      <c r="O196" s="46"/>
      <c r="P196" s="46"/>
      <c r="Q196" s="70">
        <v>0</v>
      </c>
      <c r="R196" s="70">
        <v>0</v>
      </c>
      <c r="S196" s="70">
        <v>78144</v>
      </c>
      <c r="T196" s="70"/>
      <c r="U196" s="70">
        <f t="shared" si="24"/>
        <v>90105</v>
      </c>
      <c r="V196" s="46">
        <f t="shared" si="21"/>
        <v>-42623</v>
      </c>
      <c r="W196" s="46">
        <f t="shared" si="22"/>
        <v>47482</v>
      </c>
      <c r="X196" s="73">
        <v>87141</v>
      </c>
      <c r="Y196" s="46">
        <f t="shared" si="23"/>
        <v>-39659</v>
      </c>
    </row>
    <row r="197" spans="1:26" hidden="1" x14ac:dyDescent="0.25">
      <c r="B197" s="43" t="s">
        <v>45</v>
      </c>
      <c r="C197" s="44">
        <v>0</v>
      </c>
      <c r="D197" s="44">
        <v>0</v>
      </c>
      <c r="E197" s="44">
        <v>0</v>
      </c>
      <c r="F197" s="44">
        <v>0</v>
      </c>
      <c r="G197" s="44">
        <v>0</v>
      </c>
      <c r="H197" s="44">
        <v>0</v>
      </c>
      <c r="I197" s="44">
        <v>0</v>
      </c>
      <c r="J197" s="44">
        <v>0</v>
      </c>
      <c r="K197" s="44">
        <v>0</v>
      </c>
      <c r="L197" s="44">
        <f t="shared" si="20"/>
        <v>0</v>
      </c>
      <c r="M197" s="70">
        <v>3731</v>
      </c>
      <c r="N197" s="70">
        <v>8260</v>
      </c>
      <c r="O197" s="46"/>
      <c r="P197" s="46"/>
      <c r="Q197" s="70">
        <v>0</v>
      </c>
      <c r="R197" s="70">
        <v>0</v>
      </c>
      <c r="S197" s="70">
        <v>78144</v>
      </c>
      <c r="T197" s="70"/>
      <c r="U197" s="70">
        <f t="shared" si="24"/>
        <v>90135</v>
      </c>
      <c r="V197" s="46">
        <f t="shared" si="21"/>
        <v>-39659</v>
      </c>
      <c r="W197" s="46">
        <f t="shared" si="22"/>
        <v>50476</v>
      </c>
      <c r="X197" s="73">
        <v>87141</v>
      </c>
      <c r="Y197" s="46">
        <f t="shared" si="23"/>
        <v>-36665</v>
      </c>
    </row>
    <row r="198" spans="1:26" ht="15.75" hidden="1" thickBot="1" x14ac:dyDescent="0.3">
      <c r="B198" s="43" t="s">
        <v>46</v>
      </c>
      <c r="C198" s="44">
        <v>0</v>
      </c>
      <c r="D198" s="44">
        <v>0</v>
      </c>
      <c r="E198" s="44">
        <v>0</v>
      </c>
      <c r="F198" s="44">
        <v>0</v>
      </c>
      <c r="G198" s="44">
        <v>0</v>
      </c>
      <c r="H198" s="44">
        <v>0</v>
      </c>
      <c r="I198" s="44">
        <v>0</v>
      </c>
      <c r="J198" s="44">
        <v>0</v>
      </c>
      <c r="K198" s="44">
        <v>0</v>
      </c>
      <c r="L198" s="44">
        <f t="shared" si="20"/>
        <v>0</v>
      </c>
      <c r="M198" s="70">
        <v>3731</v>
      </c>
      <c r="N198" s="70">
        <v>8270</v>
      </c>
      <c r="O198" s="36"/>
      <c r="P198" s="36"/>
      <c r="Q198" s="70">
        <v>0</v>
      </c>
      <c r="R198" s="70">
        <v>0</v>
      </c>
      <c r="S198" s="70">
        <v>78144</v>
      </c>
      <c r="T198" s="70"/>
      <c r="U198" s="70">
        <f t="shared" si="24"/>
        <v>90145</v>
      </c>
      <c r="V198" s="46">
        <f t="shared" si="21"/>
        <v>-36665</v>
      </c>
      <c r="W198" s="46">
        <f t="shared" si="22"/>
        <v>53480</v>
      </c>
      <c r="X198" s="73">
        <v>87141</v>
      </c>
      <c r="Y198" s="46">
        <f t="shared" si="23"/>
        <v>-33661</v>
      </c>
    </row>
    <row r="199" spans="1:26" hidden="1" x14ac:dyDescent="0.25">
      <c r="A199">
        <v>2019</v>
      </c>
      <c r="B199" s="38" t="s">
        <v>35</v>
      </c>
      <c r="C199" s="39">
        <v>0</v>
      </c>
      <c r="D199" s="39">
        <v>0</v>
      </c>
      <c r="E199" s="39">
        <v>0</v>
      </c>
      <c r="F199" s="39">
        <v>0</v>
      </c>
      <c r="G199" s="39">
        <v>0</v>
      </c>
      <c r="H199" s="39">
        <v>0</v>
      </c>
      <c r="I199" s="39">
        <v>0</v>
      </c>
      <c r="J199" s="39">
        <v>0</v>
      </c>
      <c r="K199" s="39">
        <v>0</v>
      </c>
      <c r="L199" s="39">
        <f t="shared" ref="L199:L210" si="25">IF(K199=559,K199*J199,IF(K199=739,120*559+(J199-120)*739,IF(K199=1279,120*559+30*739+(J199-150)*1279,IF(K199=2359,120*559+30*739+50*1279+(J199-200)*2359,))))</f>
        <v>0</v>
      </c>
      <c r="M199" s="69">
        <v>3828</v>
      </c>
      <c r="N199" s="69">
        <v>8264</v>
      </c>
      <c r="O199" s="41"/>
      <c r="P199" s="41"/>
      <c r="Q199" s="69">
        <v>0</v>
      </c>
      <c r="R199" s="69">
        <v>0</v>
      </c>
      <c r="S199" s="69">
        <v>80176</v>
      </c>
      <c r="T199" s="69"/>
      <c r="U199" s="69">
        <f t="shared" si="24"/>
        <v>92268</v>
      </c>
      <c r="V199" s="41">
        <f t="shared" ref="V199:V210" si="26">Y198</f>
        <v>-33661</v>
      </c>
      <c r="W199" s="41">
        <f t="shared" ref="W199:W210" si="27">U199+V199</f>
        <v>58607</v>
      </c>
      <c r="X199" s="74">
        <v>87141</v>
      </c>
      <c r="Y199" s="41">
        <f t="shared" ref="Y199:Y210" si="28">W199-X199</f>
        <v>-28534</v>
      </c>
    </row>
    <row r="200" spans="1:26" hidden="1" x14ac:dyDescent="0.25">
      <c r="B200" s="43" t="s">
        <v>36</v>
      </c>
      <c r="C200" s="44">
        <v>0</v>
      </c>
      <c r="D200" s="44">
        <v>0</v>
      </c>
      <c r="E200" s="44">
        <v>0</v>
      </c>
      <c r="F200" s="44">
        <v>0</v>
      </c>
      <c r="G200" s="44">
        <v>0</v>
      </c>
      <c r="H200" s="44">
        <v>0</v>
      </c>
      <c r="I200" s="44">
        <v>0</v>
      </c>
      <c r="J200" s="44">
        <v>0</v>
      </c>
      <c r="K200" s="44">
        <v>0</v>
      </c>
      <c r="L200" s="44">
        <f t="shared" si="25"/>
        <v>0</v>
      </c>
      <c r="M200" s="70">
        <v>3828</v>
      </c>
      <c r="N200" s="70">
        <v>8267</v>
      </c>
      <c r="O200" s="46"/>
      <c r="P200" s="46"/>
      <c r="Q200" s="70">
        <v>0</v>
      </c>
      <c r="R200" s="70">
        <v>0</v>
      </c>
      <c r="S200" s="70">
        <v>80176</v>
      </c>
      <c r="T200" s="70"/>
      <c r="U200" s="70">
        <f t="shared" si="24"/>
        <v>92271</v>
      </c>
      <c r="V200" s="46">
        <f t="shared" si="26"/>
        <v>-28534</v>
      </c>
      <c r="W200" s="46">
        <f t="shared" si="27"/>
        <v>63737</v>
      </c>
      <c r="X200" s="73">
        <v>87141</v>
      </c>
      <c r="Y200" s="46">
        <f t="shared" si="28"/>
        <v>-23404</v>
      </c>
    </row>
    <row r="201" spans="1:26" hidden="1" x14ac:dyDescent="0.25">
      <c r="B201" s="43" t="s">
        <v>37</v>
      </c>
      <c r="C201" s="44">
        <v>0</v>
      </c>
      <c r="D201" s="44">
        <v>0</v>
      </c>
      <c r="E201" s="44">
        <v>0</v>
      </c>
      <c r="F201" s="44">
        <v>0</v>
      </c>
      <c r="G201" s="44">
        <v>0</v>
      </c>
      <c r="H201" s="44">
        <v>0</v>
      </c>
      <c r="I201" s="44">
        <v>0</v>
      </c>
      <c r="J201" s="44">
        <v>0</v>
      </c>
      <c r="K201" s="44">
        <v>0</v>
      </c>
      <c r="L201" s="44">
        <f t="shared" si="25"/>
        <v>0</v>
      </c>
      <c r="M201" s="70">
        <v>3828</v>
      </c>
      <c r="N201" s="70">
        <v>8270</v>
      </c>
      <c r="O201" s="46"/>
      <c r="P201" s="46"/>
      <c r="Q201" s="70">
        <v>0</v>
      </c>
      <c r="R201" s="70">
        <v>0</v>
      </c>
      <c r="S201" s="70">
        <v>80176</v>
      </c>
      <c r="T201" s="70"/>
      <c r="U201" s="70">
        <f t="shared" si="24"/>
        <v>92274</v>
      </c>
      <c r="V201" s="46">
        <f t="shared" si="26"/>
        <v>-23404</v>
      </c>
      <c r="W201" s="46">
        <f t="shared" si="27"/>
        <v>68870</v>
      </c>
      <c r="X201" s="135">
        <v>87141</v>
      </c>
      <c r="Y201" s="46">
        <f t="shared" si="28"/>
        <v>-18271</v>
      </c>
    </row>
    <row r="202" spans="1:26" hidden="1" x14ac:dyDescent="0.25">
      <c r="B202" s="43" t="s">
        <v>38</v>
      </c>
      <c r="C202" s="44">
        <v>0</v>
      </c>
      <c r="D202" s="44">
        <v>0</v>
      </c>
      <c r="E202" s="44">
        <v>0</v>
      </c>
      <c r="F202" s="44">
        <v>0</v>
      </c>
      <c r="G202" s="44">
        <v>0</v>
      </c>
      <c r="H202" s="44">
        <v>0</v>
      </c>
      <c r="I202" s="44">
        <v>0</v>
      </c>
      <c r="J202" s="44">
        <v>0</v>
      </c>
      <c r="K202" s="44">
        <v>0</v>
      </c>
      <c r="L202" s="44">
        <f t="shared" si="25"/>
        <v>0</v>
      </c>
      <c r="M202" s="70">
        <v>3828</v>
      </c>
      <c r="N202" s="70">
        <v>8299</v>
      </c>
      <c r="O202" s="46"/>
      <c r="P202" s="46"/>
      <c r="Q202" s="70">
        <v>0</v>
      </c>
      <c r="R202" s="70">
        <v>0</v>
      </c>
      <c r="S202" s="70">
        <v>80176</v>
      </c>
      <c r="T202" s="70"/>
      <c r="U202" s="70">
        <f t="shared" si="24"/>
        <v>92303</v>
      </c>
      <c r="V202" s="46">
        <f t="shared" si="26"/>
        <v>-18271</v>
      </c>
      <c r="W202" s="46">
        <f t="shared" si="27"/>
        <v>74032</v>
      </c>
      <c r="X202" s="135">
        <v>87141</v>
      </c>
      <c r="Y202" s="46">
        <f t="shared" si="28"/>
        <v>-13109</v>
      </c>
    </row>
    <row r="203" spans="1:26" hidden="1" x14ac:dyDescent="0.25">
      <c r="B203" s="43" t="s">
        <v>39</v>
      </c>
      <c r="C203" s="44">
        <v>0</v>
      </c>
      <c r="D203" s="44">
        <v>0</v>
      </c>
      <c r="E203" s="44">
        <v>0</v>
      </c>
      <c r="F203" s="44">
        <v>0</v>
      </c>
      <c r="G203" s="44">
        <v>0</v>
      </c>
      <c r="H203" s="44">
        <v>0</v>
      </c>
      <c r="I203" s="44">
        <v>0</v>
      </c>
      <c r="J203" s="44">
        <v>0</v>
      </c>
      <c r="K203" s="44">
        <v>0</v>
      </c>
      <c r="L203" s="44">
        <f t="shared" si="25"/>
        <v>0</v>
      </c>
      <c r="M203" s="70">
        <v>3828</v>
      </c>
      <c r="N203" s="70">
        <v>8329</v>
      </c>
      <c r="O203" s="104"/>
      <c r="P203" s="104"/>
      <c r="Q203" s="70">
        <v>0</v>
      </c>
      <c r="R203" s="70">
        <v>0</v>
      </c>
      <c r="S203" s="70">
        <v>80176</v>
      </c>
      <c r="T203" s="70"/>
      <c r="U203" s="70">
        <f t="shared" si="24"/>
        <v>92333</v>
      </c>
      <c r="V203" s="46">
        <f t="shared" si="26"/>
        <v>-13109</v>
      </c>
      <c r="W203" s="46">
        <f t="shared" si="27"/>
        <v>79224</v>
      </c>
      <c r="X203" s="135">
        <v>87141</v>
      </c>
      <c r="Y203" s="46">
        <f t="shared" si="28"/>
        <v>-7917</v>
      </c>
    </row>
    <row r="204" spans="1:26" hidden="1" x14ac:dyDescent="0.25">
      <c r="B204" s="43" t="s">
        <v>40</v>
      </c>
      <c r="C204" s="44">
        <v>0</v>
      </c>
      <c r="D204" s="44">
        <v>0</v>
      </c>
      <c r="E204" s="44">
        <v>0</v>
      </c>
      <c r="F204" s="44">
        <v>0</v>
      </c>
      <c r="G204" s="44">
        <v>0</v>
      </c>
      <c r="H204" s="44">
        <v>0</v>
      </c>
      <c r="I204" s="44">
        <v>0</v>
      </c>
      <c r="J204" s="44">
        <v>0</v>
      </c>
      <c r="K204" s="44">
        <v>0</v>
      </c>
      <c r="L204" s="44">
        <f t="shared" si="25"/>
        <v>0</v>
      </c>
      <c r="M204" s="70">
        <v>3828</v>
      </c>
      <c r="N204" s="70">
        <v>8371</v>
      </c>
      <c r="O204" s="46"/>
      <c r="P204" s="46"/>
      <c r="Q204" s="70">
        <v>0</v>
      </c>
      <c r="R204" s="70">
        <v>0</v>
      </c>
      <c r="S204" s="70">
        <v>80176</v>
      </c>
      <c r="T204" s="70"/>
      <c r="U204" s="70">
        <f t="shared" si="24"/>
        <v>92375</v>
      </c>
      <c r="V204" s="46">
        <f t="shared" si="26"/>
        <v>-7917</v>
      </c>
      <c r="W204" s="46">
        <f t="shared" si="27"/>
        <v>84458</v>
      </c>
      <c r="X204" s="135">
        <v>87141</v>
      </c>
      <c r="Y204" s="46">
        <f t="shared" si="28"/>
        <v>-2683</v>
      </c>
    </row>
    <row r="205" spans="1:26" hidden="1" x14ac:dyDescent="0.25">
      <c r="B205" s="43" t="s">
        <v>41</v>
      </c>
      <c r="C205" s="44">
        <v>0</v>
      </c>
      <c r="D205" s="44">
        <v>0</v>
      </c>
      <c r="E205" s="44">
        <v>0</v>
      </c>
      <c r="F205" s="44">
        <v>0</v>
      </c>
      <c r="G205" s="44">
        <v>0</v>
      </c>
      <c r="H205" s="44">
        <v>0</v>
      </c>
      <c r="I205" s="44">
        <v>0</v>
      </c>
      <c r="J205" s="44">
        <v>0</v>
      </c>
      <c r="K205" s="44">
        <v>0</v>
      </c>
      <c r="L205" s="44">
        <f t="shared" si="25"/>
        <v>0</v>
      </c>
      <c r="M205" s="70">
        <v>3828</v>
      </c>
      <c r="N205" s="70">
        <v>8386</v>
      </c>
      <c r="O205" s="46"/>
      <c r="P205" s="46"/>
      <c r="Q205" s="70">
        <v>0</v>
      </c>
      <c r="R205" s="70">
        <v>0</v>
      </c>
      <c r="S205" s="70">
        <v>80176</v>
      </c>
      <c r="T205" s="70"/>
      <c r="U205" s="70">
        <f t="shared" si="24"/>
        <v>92390</v>
      </c>
      <c r="V205" s="46">
        <f t="shared" si="26"/>
        <v>-2683</v>
      </c>
      <c r="W205" s="46">
        <f t="shared" si="27"/>
        <v>89707</v>
      </c>
      <c r="X205" s="135">
        <v>87141</v>
      </c>
      <c r="Y205" s="46">
        <f t="shared" si="28"/>
        <v>2566</v>
      </c>
    </row>
    <row r="206" spans="1:26" hidden="1" x14ac:dyDescent="0.25">
      <c r="B206" s="43" t="s">
        <v>42</v>
      </c>
      <c r="C206" s="44">
        <v>0</v>
      </c>
      <c r="D206" s="44">
        <v>0</v>
      </c>
      <c r="E206" s="44">
        <v>0</v>
      </c>
      <c r="F206" s="44">
        <v>0</v>
      </c>
      <c r="G206" s="44">
        <v>0</v>
      </c>
      <c r="H206" s="44">
        <v>0</v>
      </c>
      <c r="I206" s="44">
        <v>0</v>
      </c>
      <c r="J206" s="44">
        <v>0</v>
      </c>
      <c r="K206" s="44">
        <v>0</v>
      </c>
      <c r="L206" s="44">
        <f t="shared" si="25"/>
        <v>0</v>
      </c>
      <c r="M206" s="70">
        <v>3828</v>
      </c>
      <c r="N206" s="70">
        <v>8398</v>
      </c>
      <c r="O206" s="46"/>
      <c r="P206" s="46"/>
      <c r="Q206" s="70">
        <v>0</v>
      </c>
      <c r="R206" s="70">
        <v>0</v>
      </c>
      <c r="S206" s="70">
        <v>80176</v>
      </c>
      <c r="T206" s="70"/>
      <c r="U206" s="70">
        <f t="shared" si="24"/>
        <v>92402</v>
      </c>
      <c r="V206" s="46">
        <f t="shared" si="26"/>
        <v>2566</v>
      </c>
      <c r="W206" s="46">
        <f t="shared" si="27"/>
        <v>94968</v>
      </c>
      <c r="X206" s="135">
        <v>87141</v>
      </c>
      <c r="Y206" s="46">
        <f t="shared" si="28"/>
        <v>7827</v>
      </c>
    </row>
    <row r="207" spans="1:26" hidden="1" x14ac:dyDescent="0.25">
      <c r="B207" s="43" t="s">
        <v>43</v>
      </c>
      <c r="C207" s="44">
        <v>0</v>
      </c>
      <c r="D207" s="44">
        <v>0</v>
      </c>
      <c r="E207" s="44">
        <v>0</v>
      </c>
      <c r="F207" s="44">
        <v>0</v>
      </c>
      <c r="G207" s="44">
        <v>0</v>
      </c>
      <c r="H207" s="44">
        <v>0</v>
      </c>
      <c r="I207" s="44">
        <v>0</v>
      </c>
      <c r="J207" s="44">
        <v>0</v>
      </c>
      <c r="K207" s="44">
        <v>0</v>
      </c>
      <c r="L207" s="44">
        <f t="shared" si="25"/>
        <v>0</v>
      </c>
      <c r="M207" s="70">
        <v>3828</v>
      </c>
      <c r="N207" s="70">
        <v>8415</v>
      </c>
      <c r="O207" s="46"/>
      <c r="P207" s="46"/>
      <c r="Q207" s="70">
        <v>0</v>
      </c>
      <c r="R207" s="70">
        <v>0</v>
      </c>
      <c r="S207" s="70">
        <v>80176</v>
      </c>
      <c r="T207" s="70"/>
      <c r="U207" s="70">
        <f t="shared" si="24"/>
        <v>92419</v>
      </c>
      <c r="V207" s="46">
        <f t="shared" si="26"/>
        <v>7827</v>
      </c>
      <c r="W207" s="46">
        <f t="shared" si="27"/>
        <v>100246</v>
      </c>
      <c r="X207" s="135">
        <v>87141</v>
      </c>
      <c r="Y207" s="46">
        <f t="shared" si="28"/>
        <v>13105</v>
      </c>
    </row>
    <row r="208" spans="1:26" hidden="1" x14ac:dyDescent="0.25">
      <c r="B208" s="43" t="s">
        <v>44</v>
      </c>
      <c r="C208" s="44">
        <v>0</v>
      </c>
      <c r="D208" s="44">
        <v>0</v>
      </c>
      <c r="E208" s="44">
        <v>0</v>
      </c>
      <c r="F208" s="44">
        <v>0</v>
      </c>
      <c r="G208" s="44">
        <v>0</v>
      </c>
      <c r="H208" s="44">
        <v>0</v>
      </c>
      <c r="I208" s="44">
        <v>0</v>
      </c>
      <c r="J208" s="44">
        <v>0</v>
      </c>
      <c r="K208" s="44">
        <v>0</v>
      </c>
      <c r="L208" s="44">
        <f t="shared" si="25"/>
        <v>0</v>
      </c>
      <c r="M208" s="70">
        <v>3828</v>
      </c>
      <c r="N208" s="70">
        <v>8420</v>
      </c>
      <c r="O208" s="46"/>
      <c r="P208" s="46"/>
      <c r="Q208" s="70">
        <v>0</v>
      </c>
      <c r="R208" s="70">
        <v>0</v>
      </c>
      <c r="S208" s="70">
        <v>80176</v>
      </c>
      <c r="T208" s="70"/>
      <c r="U208" s="70">
        <f t="shared" si="24"/>
        <v>92424</v>
      </c>
      <c r="V208" s="46">
        <f t="shared" si="26"/>
        <v>13105</v>
      </c>
      <c r="W208" s="46">
        <f t="shared" si="27"/>
        <v>105529</v>
      </c>
      <c r="X208" s="135">
        <v>87141</v>
      </c>
      <c r="Y208" s="46">
        <f t="shared" si="28"/>
        <v>18388</v>
      </c>
    </row>
    <row r="209" spans="1:25" hidden="1" x14ac:dyDescent="0.25">
      <c r="B209" s="43" t="s">
        <v>45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4">
        <v>0</v>
      </c>
      <c r="J209" s="44">
        <v>0</v>
      </c>
      <c r="K209" s="44">
        <v>0</v>
      </c>
      <c r="L209" s="44">
        <f t="shared" si="25"/>
        <v>0</v>
      </c>
      <c r="M209" s="70">
        <v>3828</v>
      </c>
      <c r="N209" s="70">
        <v>8467</v>
      </c>
      <c r="O209" s="46"/>
      <c r="P209" s="46"/>
      <c r="Q209" s="70">
        <v>0</v>
      </c>
      <c r="R209" s="70">
        <v>0</v>
      </c>
      <c r="S209" s="70">
        <v>80176</v>
      </c>
      <c r="T209" s="70"/>
      <c r="U209" s="70">
        <f t="shared" si="24"/>
        <v>92471</v>
      </c>
      <c r="V209" s="46">
        <f t="shared" si="26"/>
        <v>18388</v>
      </c>
      <c r="W209" s="46">
        <f t="shared" si="27"/>
        <v>110859</v>
      </c>
      <c r="X209" s="135">
        <v>87141</v>
      </c>
      <c r="Y209" s="46">
        <f t="shared" si="28"/>
        <v>23718</v>
      </c>
    </row>
    <row r="210" spans="1:25" ht="15.75" hidden="1" thickBot="1" x14ac:dyDescent="0.3">
      <c r="B210" s="83" t="s">
        <v>46</v>
      </c>
      <c r="C210" s="84">
        <v>0</v>
      </c>
      <c r="D210" s="84">
        <v>0</v>
      </c>
      <c r="E210" s="84">
        <v>0</v>
      </c>
      <c r="F210" s="84">
        <v>0</v>
      </c>
      <c r="G210" s="84">
        <v>0</v>
      </c>
      <c r="H210" s="84">
        <v>0</v>
      </c>
      <c r="I210" s="84">
        <v>0</v>
      </c>
      <c r="J210" s="84">
        <v>0</v>
      </c>
      <c r="K210" s="84">
        <v>0</v>
      </c>
      <c r="L210" s="84">
        <f t="shared" si="25"/>
        <v>0</v>
      </c>
      <c r="M210" s="35">
        <v>3828</v>
      </c>
      <c r="N210" s="35">
        <v>8493</v>
      </c>
      <c r="O210" s="36"/>
      <c r="P210" s="36"/>
      <c r="Q210" s="35">
        <v>0</v>
      </c>
      <c r="R210" s="35">
        <v>0</v>
      </c>
      <c r="S210" s="35">
        <v>80176</v>
      </c>
      <c r="T210" s="35"/>
      <c r="U210" s="35">
        <f t="shared" si="24"/>
        <v>92497</v>
      </c>
      <c r="V210" s="36">
        <f t="shared" si="26"/>
        <v>23718</v>
      </c>
      <c r="W210" s="36">
        <f t="shared" si="27"/>
        <v>116215</v>
      </c>
      <c r="X210" s="131">
        <v>87141</v>
      </c>
      <c r="Y210" s="36">
        <f t="shared" si="28"/>
        <v>29074</v>
      </c>
    </row>
    <row r="211" spans="1:25" hidden="1" x14ac:dyDescent="0.25">
      <c r="A211">
        <v>2020</v>
      </c>
      <c r="B211" s="38" t="s">
        <v>35</v>
      </c>
      <c r="C211" s="39">
        <v>0</v>
      </c>
      <c r="D211" s="39">
        <v>0</v>
      </c>
      <c r="E211" s="39">
        <v>0</v>
      </c>
      <c r="F211" s="39">
        <v>0</v>
      </c>
      <c r="G211" s="39">
        <v>0</v>
      </c>
      <c r="H211" s="39">
        <v>0</v>
      </c>
      <c r="I211" s="39">
        <v>0</v>
      </c>
      <c r="J211" s="39">
        <v>0</v>
      </c>
      <c r="K211" s="39">
        <v>0</v>
      </c>
      <c r="L211" s="39">
        <f t="shared" ref="L211:L222" si="29">IF(K211=559,K211*J211,IF(K211=739,120*559+(J211-120)*739,IF(K211=1279,120*559+30*739+(J211-150)*1279,IF(K211=2359,120*559+30*739+50*1279+(J211-200)*2359,))))</f>
        <v>0</v>
      </c>
      <c r="M211" s="69">
        <v>3943</v>
      </c>
      <c r="N211" s="69">
        <v>8501</v>
      </c>
      <c r="O211" s="41"/>
      <c r="P211" s="41"/>
      <c r="Q211" s="69">
        <v>0</v>
      </c>
      <c r="R211" s="69">
        <v>0</v>
      </c>
      <c r="S211" s="69">
        <v>82581</v>
      </c>
      <c r="T211" s="69"/>
      <c r="U211" s="69">
        <f t="shared" si="24"/>
        <v>95025</v>
      </c>
      <c r="V211" s="41">
        <f t="shared" ref="V211:V234" si="30">Y210</f>
        <v>29074</v>
      </c>
      <c r="W211" s="41">
        <f t="shared" ref="W211:W234" si="31">U211+V211</f>
        <v>124099</v>
      </c>
      <c r="X211" s="152">
        <v>87141</v>
      </c>
      <c r="Y211" s="41">
        <f t="shared" ref="Y211:Y225" si="32">W211-X211</f>
        <v>36958</v>
      </c>
    </row>
    <row r="212" spans="1:25" hidden="1" x14ac:dyDescent="0.25">
      <c r="B212" s="43" t="s">
        <v>36</v>
      </c>
      <c r="C212" s="44">
        <v>0</v>
      </c>
      <c r="D212" s="44">
        <v>0</v>
      </c>
      <c r="E212" s="44">
        <v>0</v>
      </c>
      <c r="F212" s="44">
        <v>0</v>
      </c>
      <c r="G212" s="44">
        <v>0</v>
      </c>
      <c r="H212" s="44">
        <v>0</v>
      </c>
      <c r="I212" s="44">
        <v>0</v>
      </c>
      <c r="J212" s="44">
        <v>0</v>
      </c>
      <c r="K212" s="44">
        <v>0</v>
      </c>
      <c r="L212" s="44">
        <f t="shared" si="29"/>
        <v>0</v>
      </c>
      <c r="M212" s="70">
        <v>3943</v>
      </c>
      <c r="N212" s="70">
        <v>8539</v>
      </c>
      <c r="O212" s="46"/>
      <c r="P212" s="46"/>
      <c r="Q212" s="70">
        <v>0</v>
      </c>
      <c r="R212" s="70">
        <v>0</v>
      </c>
      <c r="S212" s="70">
        <v>82581</v>
      </c>
      <c r="T212" s="70"/>
      <c r="U212" s="70">
        <f t="shared" si="24"/>
        <v>95063</v>
      </c>
      <c r="V212" s="46">
        <f t="shared" si="30"/>
        <v>36958</v>
      </c>
      <c r="W212" s="46">
        <f t="shared" si="31"/>
        <v>132021</v>
      </c>
      <c r="X212" s="135">
        <v>87141</v>
      </c>
      <c r="Y212" s="46">
        <f t="shared" si="32"/>
        <v>44880</v>
      </c>
    </row>
    <row r="213" spans="1:25" hidden="1" x14ac:dyDescent="0.25">
      <c r="B213" s="43" t="s">
        <v>37</v>
      </c>
      <c r="C213" s="44">
        <v>0</v>
      </c>
      <c r="D213" s="44">
        <v>0</v>
      </c>
      <c r="E213" s="44">
        <v>0</v>
      </c>
      <c r="F213" s="44">
        <v>0</v>
      </c>
      <c r="G213" s="44">
        <v>0</v>
      </c>
      <c r="H213" s="44">
        <v>0</v>
      </c>
      <c r="I213" s="44">
        <v>0</v>
      </c>
      <c r="J213" s="44">
        <v>0</v>
      </c>
      <c r="K213" s="44">
        <v>0</v>
      </c>
      <c r="L213" s="44">
        <f t="shared" si="29"/>
        <v>0</v>
      </c>
      <c r="M213" s="70">
        <v>3943</v>
      </c>
      <c r="N213" s="70">
        <v>8580</v>
      </c>
      <c r="O213" s="46"/>
      <c r="P213" s="46"/>
      <c r="Q213" s="70">
        <v>0</v>
      </c>
      <c r="R213" s="70">
        <v>0</v>
      </c>
      <c r="S213" s="70">
        <v>82581</v>
      </c>
      <c r="T213" s="70"/>
      <c r="U213" s="70">
        <f t="shared" si="24"/>
        <v>95104</v>
      </c>
      <c r="V213" s="46">
        <f t="shared" si="30"/>
        <v>44880</v>
      </c>
      <c r="W213" s="46">
        <f t="shared" si="31"/>
        <v>139984</v>
      </c>
      <c r="X213" s="135">
        <v>87141</v>
      </c>
      <c r="Y213" s="46">
        <f t="shared" si="32"/>
        <v>52843</v>
      </c>
    </row>
    <row r="214" spans="1:25" hidden="1" x14ac:dyDescent="0.25">
      <c r="B214" s="43" t="s">
        <v>38</v>
      </c>
      <c r="C214" s="44">
        <v>0</v>
      </c>
      <c r="D214" s="44">
        <v>0</v>
      </c>
      <c r="E214" s="44">
        <v>0</v>
      </c>
      <c r="F214" s="44">
        <v>0</v>
      </c>
      <c r="G214" s="44">
        <v>0</v>
      </c>
      <c r="H214" s="44">
        <v>0</v>
      </c>
      <c r="I214" s="44">
        <v>0</v>
      </c>
      <c r="J214" s="44">
        <v>0</v>
      </c>
      <c r="K214" s="44">
        <v>0</v>
      </c>
      <c r="L214" s="44">
        <f t="shared" si="29"/>
        <v>0</v>
      </c>
      <c r="M214" s="70">
        <v>3943</v>
      </c>
      <c r="N214" s="70">
        <v>8607</v>
      </c>
      <c r="O214" s="46"/>
      <c r="P214" s="46"/>
      <c r="Q214" s="70">
        <v>0</v>
      </c>
      <c r="R214" s="70">
        <v>0</v>
      </c>
      <c r="S214" s="70">
        <v>82581</v>
      </c>
      <c r="T214" s="70"/>
      <c r="U214" s="70">
        <f t="shared" si="24"/>
        <v>95131</v>
      </c>
      <c r="V214" s="46">
        <f t="shared" si="30"/>
        <v>52843</v>
      </c>
      <c r="W214" s="46">
        <f t="shared" si="31"/>
        <v>147974</v>
      </c>
      <c r="X214" s="135">
        <v>87141</v>
      </c>
      <c r="Y214" s="46">
        <f t="shared" si="32"/>
        <v>60833</v>
      </c>
    </row>
    <row r="215" spans="1:25" hidden="1" x14ac:dyDescent="0.25">
      <c r="B215" s="43" t="s">
        <v>39</v>
      </c>
      <c r="C215" s="44">
        <v>0</v>
      </c>
      <c r="D215" s="44">
        <v>0</v>
      </c>
      <c r="E215" s="44">
        <v>0</v>
      </c>
      <c r="F215" s="44">
        <v>0</v>
      </c>
      <c r="G215" s="44">
        <v>0</v>
      </c>
      <c r="H215" s="44">
        <v>0</v>
      </c>
      <c r="I215" s="44">
        <v>0</v>
      </c>
      <c r="J215" s="44">
        <v>0</v>
      </c>
      <c r="K215" s="44">
        <v>0</v>
      </c>
      <c r="L215" s="44">
        <f t="shared" si="29"/>
        <v>0</v>
      </c>
      <c r="M215" s="70">
        <v>3943</v>
      </c>
      <c r="N215" s="70">
        <v>8615</v>
      </c>
      <c r="O215" s="46"/>
      <c r="P215" s="46"/>
      <c r="Q215" s="70">
        <v>0</v>
      </c>
      <c r="R215" s="70">
        <v>0</v>
      </c>
      <c r="S215" s="70">
        <v>82581</v>
      </c>
      <c r="T215" s="70"/>
      <c r="U215" s="70">
        <f t="shared" si="24"/>
        <v>95139</v>
      </c>
      <c r="V215" s="46">
        <f t="shared" si="30"/>
        <v>60833</v>
      </c>
      <c r="W215" s="46">
        <f t="shared" si="31"/>
        <v>155972</v>
      </c>
      <c r="X215" s="135">
        <v>87141</v>
      </c>
      <c r="Y215" s="46">
        <f t="shared" si="32"/>
        <v>68831</v>
      </c>
    </row>
    <row r="216" spans="1:25" hidden="1" x14ac:dyDescent="0.25">
      <c r="B216" s="43" t="s">
        <v>40</v>
      </c>
      <c r="C216" s="44">
        <v>0</v>
      </c>
      <c r="D216" s="44">
        <v>0</v>
      </c>
      <c r="E216" s="44">
        <v>0</v>
      </c>
      <c r="F216" s="44">
        <v>0</v>
      </c>
      <c r="G216" s="44">
        <v>0</v>
      </c>
      <c r="H216" s="44">
        <v>0</v>
      </c>
      <c r="I216" s="44">
        <v>0</v>
      </c>
      <c r="J216" s="44">
        <v>0</v>
      </c>
      <c r="K216" s="44">
        <v>0</v>
      </c>
      <c r="L216" s="44">
        <f t="shared" si="29"/>
        <v>0</v>
      </c>
      <c r="M216" s="70">
        <v>3943</v>
      </c>
      <c r="N216" s="70">
        <v>8609</v>
      </c>
      <c r="O216" s="46"/>
      <c r="P216" s="46"/>
      <c r="Q216" s="70">
        <v>0</v>
      </c>
      <c r="R216" s="70">
        <v>0</v>
      </c>
      <c r="S216" s="70">
        <v>82581</v>
      </c>
      <c r="T216" s="70"/>
      <c r="U216" s="70">
        <f t="shared" si="24"/>
        <v>95133</v>
      </c>
      <c r="V216" s="46">
        <f t="shared" si="30"/>
        <v>68831</v>
      </c>
      <c r="W216" s="46">
        <f t="shared" si="31"/>
        <v>163964</v>
      </c>
      <c r="X216" s="135">
        <v>87141</v>
      </c>
      <c r="Y216" s="46">
        <f t="shared" si="32"/>
        <v>76823</v>
      </c>
    </row>
    <row r="217" spans="1:25" hidden="1" x14ac:dyDescent="0.25">
      <c r="B217" s="43" t="s">
        <v>41</v>
      </c>
      <c r="C217" s="44">
        <v>0</v>
      </c>
      <c r="D217" s="44">
        <v>0</v>
      </c>
      <c r="E217" s="44">
        <v>0</v>
      </c>
      <c r="F217" s="44">
        <v>0</v>
      </c>
      <c r="G217" s="44">
        <v>0</v>
      </c>
      <c r="H217" s="44">
        <v>0</v>
      </c>
      <c r="I217" s="44">
        <v>0</v>
      </c>
      <c r="J217" s="44">
        <v>0</v>
      </c>
      <c r="K217" s="44">
        <v>0</v>
      </c>
      <c r="L217" s="44">
        <f t="shared" si="29"/>
        <v>0</v>
      </c>
      <c r="M217" s="70">
        <v>3943</v>
      </c>
      <c r="N217" s="70">
        <v>8600</v>
      </c>
      <c r="O217" s="46"/>
      <c r="P217" s="46"/>
      <c r="Q217" s="70">
        <v>0</v>
      </c>
      <c r="R217" s="70">
        <v>0</v>
      </c>
      <c r="S217" s="70">
        <v>82581</v>
      </c>
      <c r="T217" s="70"/>
      <c r="U217" s="70">
        <f t="shared" si="24"/>
        <v>95124</v>
      </c>
      <c r="V217" s="46">
        <f t="shared" si="30"/>
        <v>76823</v>
      </c>
      <c r="W217" s="46">
        <f t="shared" si="31"/>
        <v>171947</v>
      </c>
      <c r="X217" s="135">
        <v>87141</v>
      </c>
      <c r="Y217" s="46">
        <f t="shared" si="32"/>
        <v>84806</v>
      </c>
    </row>
    <row r="218" spans="1:25" hidden="1" x14ac:dyDescent="0.25">
      <c r="B218" s="43" t="s">
        <v>42</v>
      </c>
      <c r="C218" s="44">
        <v>0</v>
      </c>
      <c r="D218" s="44">
        <v>0</v>
      </c>
      <c r="E218" s="44">
        <v>0</v>
      </c>
      <c r="F218" s="44">
        <v>0</v>
      </c>
      <c r="G218" s="44">
        <v>0</v>
      </c>
      <c r="H218" s="44">
        <v>0</v>
      </c>
      <c r="I218" s="44">
        <v>0</v>
      </c>
      <c r="J218" s="44">
        <v>0</v>
      </c>
      <c r="K218" s="44">
        <v>0</v>
      </c>
      <c r="L218" s="44">
        <f t="shared" si="29"/>
        <v>0</v>
      </c>
      <c r="M218" s="70">
        <v>3943</v>
      </c>
      <c r="N218" s="70">
        <v>8604</v>
      </c>
      <c r="O218" s="46"/>
      <c r="P218" s="46"/>
      <c r="Q218" s="70">
        <v>0</v>
      </c>
      <c r="R218" s="70">
        <v>0</v>
      </c>
      <c r="S218" s="70">
        <v>82581</v>
      </c>
      <c r="T218" s="70"/>
      <c r="U218" s="70">
        <f t="shared" si="24"/>
        <v>95128</v>
      </c>
      <c r="V218" s="46">
        <f t="shared" si="30"/>
        <v>84806</v>
      </c>
      <c r="W218" s="46">
        <f t="shared" si="31"/>
        <v>179934</v>
      </c>
      <c r="X218" s="135">
        <v>87141</v>
      </c>
      <c r="Y218" s="46">
        <f t="shared" si="32"/>
        <v>92793</v>
      </c>
    </row>
    <row r="219" spans="1:25" hidden="1" x14ac:dyDescent="0.25">
      <c r="B219" s="43" t="s">
        <v>43</v>
      </c>
      <c r="C219" s="44">
        <v>0</v>
      </c>
      <c r="D219" s="44">
        <v>0</v>
      </c>
      <c r="E219" s="44">
        <v>0</v>
      </c>
      <c r="F219" s="44">
        <v>0</v>
      </c>
      <c r="G219" s="44">
        <v>0</v>
      </c>
      <c r="H219" s="44">
        <v>0</v>
      </c>
      <c r="I219" s="44">
        <v>0</v>
      </c>
      <c r="J219" s="44">
        <v>0</v>
      </c>
      <c r="K219" s="44">
        <v>0</v>
      </c>
      <c r="L219" s="44">
        <f t="shared" si="29"/>
        <v>0</v>
      </c>
      <c r="M219" s="70">
        <v>3943</v>
      </c>
      <c r="N219" s="70">
        <v>8612</v>
      </c>
      <c r="O219" s="46"/>
      <c r="P219" s="46"/>
      <c r="Q219" s="70">
        <v>0</v>
      </c>
      <c r="R219" s="70">
        <v>0</v>
      </c>
      <c r="S219" s="70">
        <v>82581</v>
      </c>
      <c r="T219" s="70"/>
      <c r="U219" s="70">
        <f t="shared" si="24"/>
        <v>95136</v>
      </c>
      <c r="V219" s="46">
        <f t="shared" si="30"/>
        <v>92793</v>
      </c>
      <c r="W219" s="46">
        <f t="shared" si="31"/>
        <v>187929</v>
      </c>
      <c r="X219" s="135">
        <v>87141</v>
      </c>
      <c r="Y219" s="46">
        <f t="shared" si="32"/>
        <v>100788</v>
      </c>
    </row>
    <row r="220" spans="1:25" hidden="1" x14ac:dyDescent="0.25">
      <c r="B220" s="43" t="s">
        <v>44</v>
      </c>
      <c r="C220" s="44">
        <v>0</v>
      </c>
      <c r="D220" s="44">
        <v>0</v>
      </c>
      <c r="E220" s="44">
        <v>0</v>
      </c>
      <c r="F220" s="44">
        <v>0</v>
      </c>
      <c r="G220" s="44">
        <v>0</v>
      </c>
      <c r="H220" s="44">
        <v>0</v>
      </c>
      <c r="I220" s="44">
        <v>0</v>
      </c>
      <c r="J220" s="44">
        <v>0</v>
      </c>
      <c r="K220" s="44">
        <v>0</v>
      </c>
      <c r="L220" s="44">
        <f t="shared" si="29"/>
        <v>0</v>
      </c>
      <c r="M220" s="70">
        <v>3943</v>
      </c>
      <c r="N220" s="70">
        <v>8652</v>
      </c>
      <c r="O220" s="46"/>
      <c r="P220" s="46"/>
      <c r="Q220" s="70">
        <v>0</v>
      </c>
      <c r="R220" s="70">
        <v>0</v>
      </c>
      <c r="S220" s="70">
        <v>82581</v>
      </c>
      <c r="T220" s="70"/>
      <c r="U220" s="70">
        <f t="shared" si="24"/>
        <v>95176</v>
      </c>
      <c r="V220" s="46">
        <f t="shared" si="30"/>
        <v>100788</v>
      </c>
      <c r="W220" s="46">
        <f t="shared" si="31"/>
        <v>195964</v>
      </c>
      <c r="X220" s="135">
        <v>87141</v>
      </c>
      <c r="Y220" s="46">
        <f t="shared" si="32"/>
        <v>108823</v>
      </c>
    </row>
    <row r="221" spans="1:25" hidden="1" x14ac:dyDescent="0.25">
      <c r="B221" s="43" t="s">
        <v>45</v>
      </c>
      <c r="C221" s="44">
        <v>0</v>
      </c>
      <c r="D221" s="44">
        <v>0</v>
      </c>
      <c r="E221" s="44">
        <v>0</v>
      </c>
      <c r="F221" s="44">
        <v>0</v>
      </c>
      <c r="G221" s="44">
        <v>0</v>
      </c>
      <c r="H221" s="44">
        <v>0</v>
      </c>
      <c r="I221" s="44">
        <v>0</v>
      </c>
      <c r="J221" s="44">
        <v>0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0</v>
      </c>
      <c r="M221" s="70">
        <v>3943</v>
      </c>
      <c r="N221" s="70">
        <v>8709</v>
      </c>
      <c r="O221" s="46"/>
      <c r="P221" s="46"/>
      <c r="Q221" s="70">
        <v>0</v>
      </c>
      <c r="R221" s="70">
        <v>0</v>
      </c>
      <c r="S221" s="70">
        <v>82581</v>
      </c>
      <c r="T221" s="70"/>
      <c r="U221" s="70">
        <f t="shared" si="24"/>
        <v>95233</v>
      </c>
      <c r="V221" s="46">
        <f t="shared" si="30"/>
        <v>108823</v>
      </c>
      <c r="W221" s="46">
        <f t="shared" si="31"/>
        <v>204056</v>
      </c>
      <c r="X221" s="135">
        <v>87141</v>
      </c>
      <c r="Y221" s="46">
        <f t="shared" si="32"/>
        <v>116915</v>
      </c>
    </row>
    <row r="222" spans="1:25" ht="15.75" hidden="1" thickBot="1" x14ac:dyDescent="0.3">
      <c r="B222" s="83" t="s">
        <v>46</v>
      </c>
      <c r="C222" s="84">
        <v>0</v>
      </c>
      <c r="D222" s="84">
        <v>0</v>
      </c>
      <c r="E222" s="84">
        <v>0</v>
      </c>
      <c r="F222" s="84">
        <v>0</v>
      </c>
      <c r="G222" s="84">
        <v>0</v>
      </c>
      <c r="H222" s="84">
        <v>0</v>
      </c>
      <c r="I222" s="84">
        <v>0</v>
      </c>
      <c r="J222" s="84">
        <v>0</v>
      </c>
      <c r="K222" s="84">
        <v>0</v>
      </c>
      <c r="L222" s="84">
        <f t="shared" si="29"/>
        <v>0</v>
      </c>
      <c r="M222" s="35">
        <v>3943</v>
      </c>
      <c r="N222" s="35">
        <v>8721</v>
      </c>
      <c r="O222" s="36"/>
      <c r="P222" s="36"/>
      <c r="Q222" s="35">
        <v>0</v>
      </c>
      <c r="R222" s="35">
        <v>0</v>
      </c>
      <c r="S222" s="35">
        <v>82581</v>
      </c>
      <c r="T222" s="35"/>
      <c r="U222" s="35">
        <f t="shared" si="24"/>
        <v>95245</v>
      </c>
      <c r="V222" s="36">
        <f t="shared" si="30"/>
        <v>116915</v>
      </c>
      <c r="W222" s="36">
        <f t="shared" si="31"/>
        <v>212160</v>
      </c>
      <c r="X222" s="131">
        <v>87141</v>
      </c>
      <c r="Y222" s="36">
        <f t="shared" si="32"/>
        <v>125019</v>
      </c>
    </row>
    <row r="223" spans="1:25" hidden="1" x14ac:dyDescent="0.25">
      <c r="A223">
        <v>2021</v>
      </c>
      <c r="B223" s="43" t="s">
        <v>35</v>
      </c>
      <c r="C223" s="44">
        <f t="shared" ref="C223:C234" si="33">D222</f>
        <v>0</v>
      </c>
      <c r="D223" s="44"/>
      <c r="E223" s="44">
        <f t="shared" ref="E223:E234" si="34">D223-C223</f>
        <v>0</v>
      </c>
      <c r="F223" s="44">
        <v>146</v>
      </c>
      <c r="G223" s="70">
        <f t="shared" ref="G223:G234" si="35">E223*F223</f>
        <v>0</v>
      </c>
      <c r="H223" s="44">
        <f t="shared" ref="H223:H234" si="36">I222</f>
        <v>0</v>
      </c>
      <c r="I223" s="44"/>
      <c r="J223" s="44">
        <f t="shared" ref="J223:J234" si="37">I223-H223</f>
        <v>0</v>
      </c>
      <c r="K223" s="44">
        <f t="shared" ref="K223:K234" si="38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0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39">G223+L223+M223+N223+Q223+R223+S223+T223</f>
        <v>97856</v>
      </c>
      <c r="V223" s="46">
        <f t="shared" si="30"/>
        <v>125019</v>
      </c>
      <c r="W223" s="41">
        <f t="shared" si="31"/>
        <v>222875</v>
      </c>
      <c r="X223" s="69">
        <v>87141</v>
      </c>
      <c r="Y223" s="46">
        <f t="shared" si="32"/>
        <v>135734</v>
      </c>
    </row>
    <row r="224" spans="1:25" hidden="1" x14ac:dyDescent="0.25">
      <c r="B224" s="43" t="s">
        <v>36</v>
      </c>
      <c r="C224" s="44">
        <f t="shared" si="33"/>
        <v>0</v>
      </c>
      <c r="D224" s="44"/>
      <c r="E224" s="44">
        <f t="shared" si="34"/>
        <v>0</v>
      </c>
      <c r="F224" s="44">
        <v>146</v>
      </c>
      <c r="G224" s="70">
        <f t="shared" si="35"/>
        <v>0</v>
      </c>
      <c r="H224" s="44">
        <f t="shared" si="36"/>
        <v>0</v>
      </c>
      <c r="I224" s="44"/>
      <c r="J224" s="44">
        <f t="shared" si="37"/>
        <v>0</v>
      </c>
      <c r="K224" s="44">
        <f t="shared" si="38"/>
        <v>593</v>
      </c>
      <c r="L224" s="46">
        <f t="shared" ref="L224:L234" si="40">IF(K224=593,K224*J224,IF(K224=784,80*593+(J224-80)*784,IF(K224=1357,80*593+20*784+(J224-100)*1357,IF(K224=2501,80*593+20*784+100*1357+(J224-200)*2501,))))</f>
        <v>0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39"/>
        <v>97905</v>
      </c>
      <c r="V224" s="46">
        <f t="shared" si="30"/>
        <v>135734</v>
      </c>
      <c r="W224" s="46">
        <f t="shared" si="31"/>
        <v>233639</v>
      </c>
      <c r="X224" s="70">
        <v>87141</v>
      </c>
      <c r="Y224" s="46">
        <f t="shared" si="32"/>
        <v>146498</v>
      </c>
    </row>
    <row r="225" spans="1:26" hidden="1" x14ac:dyDescent="0.25">
      <c r="B225" s="43" t="s">
        <v>37</v>
      </c>
      <c r="C225" s="44">
        <f t="shared" si="33"/>
        <v>0</v>
      </c>
      <c r="D225" s="44"/>
      <c r="E225" s="44">
        <f t="shared" si="34"/>
        <v>0</v>
      </c>
      <c r="F225" s="44">
        <v>146</v>
      </c>
      <c r="G225" s="70">
        <f t="shared" si="35"/>
        <v>0</v>
      </c>
      <c r="H225" s="44">
        <f t="shared" si="36"/>
        <v>0</v>
      </c>
      <c r="I225" s="44"/>
      <c r="J225" s="44">
        <f t="shared" si="37"/>
        <v>0</v>
      </c>
      <c r="K225" s="44">
        <f t="shared" si="38"/>
        <v>593</v>
      </c>
      <c r="L225" s="46">
        <f t="shared" si="40"/>
        <v>0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39"/>
        <v>97937</v>
      </c>
      <c r="V225" s="46">
        <f t="shared" si="30"/>
        <v>146498</v>
      </c>
      <c r="W225" s="46">
        <f t="shared" si="31"/>
        <v>244435</v>
      </c>
      <c r="X225" s="70">
        <v>87141</v>
      </c>
      <c r="Y225" s="46">
        <f t="shared" si="32"/>
        <v>157294</v>
      </c>
    </row>
    <row r="226" spans="1:26" hidden="1" x14ac:dyDescent="0.25">
      <c r="B226" s="43" t="s">
        <v>38</v>
      </c>
      <c r="C226" s="44">
        <f t="shared" si="33"/>
        <v>0</v>
      </c>
      <c r="D226" s="44"/>
      <c r="E226" s="44">
        <f t="shared" si="34"/>
        <v>0</v>
      </c>
      <c r="F226" s="44">
        <v>146</v>
      </c>
      <c r="G226" s="70">
        <f t="shared" si="35"/>
        <v>0</v>
      </c>
      <c r="H226" s="44">
        <f t="shared" si="36"/>
        <v>0</v>
      </c>
      <c r="I226" s="44"/>
      <c r="J226" s="44">
        <f t="shared" si="37"/>
        <v>0</v>
      </c>
      <c r="K226" s="44">
        <f t="shared" si="38"/>
        <v>593</v>
      </c>
      <c r="L226" s="46">
        <f t="shared" si="40"/>
        <v>0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39"/>
        <v>97967</v>
      </c>
      <c r="V226" s="46">
        <f t="shared" si="30"/>
        <v>157294</v>
      </c>
      <c r="W226" s="46">
        <f t="shared" si="31"/>
        <v>255261</v>
      </c>
      <c r="X226" s="70">
        <v>87141</v>
      </c>
      <c r="Y226" s="46">
        <f t="shared" ref="Y226:Y257" si="41">W226-X226</f>
        <v>168120</v>
      </c>
    </row>
    <row r="227" spans="1:26" hidden="1" x14ac:dyDescent="0.25">
      <c r="B227" s="43" t="s">
        <v>39</v>
      </c>
      <c r="C227" s="44">
        <f t="shared" si="33"/>
        <v>0</v>
      </c>
      <c r="D227" s="44"/>
      <c r="E227" s="44">
        <f t="shared" si="34"/>
        <v>0</v>
      </c>
      <c r="F227" s="44">
        <v>146</v>
      </c>
      <c r="G227" s="70">
        <f t="shared" si="35"/>
        <v>0</v>
      </c>
      <c r="H227" s="44">
        <f t="shared" si="36"/>
        <v>0</v>
      </c>
      <c r="I227" s="44"/>
      <c r="J227" s="44">
        <f t="shared" si="37"/>
        <v>0</v>
      </c>
      <c r="K227" s="44">
        <f t="shared" si="38"/>
        <v>593</v>
      </c>
      <c r="L227" s="46">
        <f t="shared" si="40"/>
        <v>0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39"/>
        <v>98003</v>
      </c>
      <c r="V227" s="46">
        <f>Y226</f>
        <v>168120</v>
      </c>
      <c r="W227" s="46">
        <f t="shared" si="31"/>
        <v>266123</v>
      </c>
      <c r="X227" s="70">
        <v>87141</v>
      </c>
      <c r="Y227" s="46">
        <f t="shared" si="41"/>
        <v>178982</v>
      </c>
    </row>
    <row r="228" spans="1:26" hidden="1" x14ac:dyDescent="0.25">
      <c r="B228" s="43" t="s">
        <v>40</v>
      </c>
      <c r="C228" s="44">
        <f t="shared" si="33"/>
        <v>0</v>
      </c>
      <c r="D228" s="44"/>
      <c r="E228" s="44">
        <f t="shared" si="34"/>
        <v>0</v>
      </c>
      <c r="F228" s="44">
        <v>146</v>
      </c>
      <c r="G228" s="70">
        <f t="shared" si="35"/>
        <v>0</v>
      </c>
      <c r="H228" s="44">
        <f t="shared" si="36"/>
        <v>0</v>
      </c>
      <c r="I228" s="44"/>
      <c r="J228" s="44">
        <f t="shared" si="37"/>
        <v>0</v>
      </c>
      <c r="K228" s="44">
        <f t="shared" si="38"/>
        <v>593</v>
      </c>
      <c r="L228" s="46">
        <f t="shared" si="40"/>
        <v>0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39"/>
        <v>98032</v>
      </c>
      <c r="V228" s="46">
        <f t="shared" si="30"/>
        <v>178982</v>
      </c>
      <c r="W228" s="46">
        <f t="shared" si="31"/>
        <v>277014</v>
      </c>
      <c r="X228" s="70">
        <v>87141</v>
      </c>
      <c r="Y228" s="46">
        <f t="shared" si="41"/>
        <v>189873</v>
      </c>
    </row>
    <row r="229" spans="1:26" hidden="1" x14ac:dyDescent="0.25">
      <c r="B229" s="43" t="s">
        <v>41</v>
      </c>
      <c r="C229" s="44">
        <f t="shared" si="33"/>
        <v>0</v>
      </c>
      <c r="D229" s="44"/>
      <c r="E229" s="44">
        <f t="shared" si="34"/>
        <v>0</v>
      </c>
      <c r="F229" s="44">
        <v>146</v>
      </c>
      <c r="G229" s="70">
        <f t="shared" si="35"/>
        <v>0</v>
      </c>
      <c r="H229" s="44">
        <f t="shared" si="36"/>
        <v>0</v>
      </c>
      <c r="I229" s="44"/>
      <c r="J229" s="44">
        <f t="shared" si="37"/>
        <v>0</v>
      </c>
      <c r="K229" s="44">
        <f t="shared" si="38"/>
        <v>593</v>
      </c>
      <c r="L229" s="46">
        <f t="shared" si="40"/>
        <v>0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39"/>
        <v>98046</v>
      </c>
      <c r="V229" s="46">
        <f t="shared" si="30"/>
        <v>189873</v>
      </c>
      <c r="W229" s="46">
        <f t="shared" si="31"/>
        <v>287919</v>
      </c>
      <c r="X229" s="70">
        <v>87141</v>
      </c>
      <c r="Y229" s="46">
        <f t="shared" si="41"/>
        <v>200778</v>
      </c>
    </row>
    <row r="230" spans="1:26" hidden="1" x14ac:dyDescent="0.25">
      <c r="B230" s="43" t="s">
        <v>42</v>
      </c>
      <c r="C230" s="44">
        <f t="shared" si="33"/>
        <v>0</v>
      </c>
      <c r="D230" s="44"/>
      <c r="E230" s="44">
        <f t="shared" si="34"/>
        <v>0</v>
      </c>
      <c r="F230" s="44">
        <v>146</v>
      </c>
      <c r="G230" s="70">
        <f t="shared" si="35"/>
        <v>0</v>
      </c>
      <c r="H230" s="44">
        <f t="shared" si="36"/>
        <v>0</v>
      </c>
      <c r="I230" s="44"/>
      <c r="J230" s="44">
        <f t="shared" si="37"/>
        <v>0</v>
      </c>
      <c r="K230" s="44">
        <f t="shared" si="38"/>
        <v>593</v>
      </c>
      <c r="L230" s="46">
        <f t="shared" si="40"/>
        <v>0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39"/>
        <v>98100</v>
      </c>
      <c r="V230" s="46">
        <f t="shared" si="30"/>
        <v>200778</v>
      </c>
      <c r="W230" s="46">
        <f t="shared" si="31"/>
        <v>298878</v>
      </c>
      <c r="X230" s="70">
        <v>87141</v>
      </c>
      <c r="Y230" s="46">
        <f t="shared" si="41"/>
        <v>211737</v>
      </c>
    </row>
    <row r="231" spans="1:26" hidden="1" x14ac:dyDescent="0.25">
      <c r="B231" s="43" t="s">
        <v>43</v>
      </c>
      <c r="C231" s="44">
        <f t="shared" si="33"/>
        <v>0</v>
      </c>
      <c r="D231" s="44"/>
      <c r="E231" s="44">
        <f t="shared" si="34"/>
        <v>0</v>
      </c>
      <c r="F231" s="44">
        <v>146</v>
      </c>
      <c r="G231" s="70">
        <f t="shared" si="35"/>
        <v>0</v>
      </c>
      <c r="H231" s="44">
        <f t="shared" si="36"/>
        <v>0</v>
      </c>
      <c r="I231" s="44"/>
      <c r="J231" s="44">
        <f t="shared" si="37"/>
        <v>0</v>
      </c>
      <c r="K231" s="44">
        <f t="shared" si="38"/>
        <v>593</v>
      </c>
      <c r="L231" s="46">
        <f t="shared" si="40"/>
        <v>0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39"/>
        <v>98386</v>
      </c>
      <c r="V231" s="46">
        <f t="shared" si="30"/>
        <v>211737</v>
      </c>
      <c r="W231" s="46">
        <f t="shared" si="31"/>
        <v>310123</v>
      </c>
      <c r="X231" s="70">
        <v>87141</v>
      </c>
      <c r="Y231" s="46">
        <f t="shared" si="41"/>
        <v>222982</v>
      </c>
    </row>
    <row r="232" spans="1:26" hidden="1" x14ac:dyDescent="0.25">
      <c r="B232" s="43" t="s">
        <v>44</v>
      </c>
      <c r="C232" s="44">
        <f t="shared" si="33"/>
        <v>0</v>
      </c>
      <c r="D232" s="44"/>
      <c r="E232" s="44">
        <f t="shared" si="34"/>
        <v>0</v>
      </c>
      <c r="F232" s="44">
        <v>146</v>
      </c>
      <c r="G232" s="70">
        <f t="shared" si="35"/>
        <v>0</v>
      </c>
      <c r="H232" s="44">
        <f t="shared" si="36"/>
        <v>0</v>
      </c>
      <c r="I232" s="44"/>
      <c r="J232" s="44">
        <f t="shared" si="37"/>
        <v>0</v>
      </c>
      <c r="K232" s="44">
        <f t="shared" si="38"/>
        <v>593</v>
      </c>
      <c r="L232" s="46">
        <f t="shared" si="40"/>
        <v>0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39"/>
        <v>98233</v>
      </c>
      <c r="V232" s="46">
        <f t="shared" si="30"/>
        <v>222982</v>
      </c>
      <c r="W232" s="46">
        <f t="shared" si="31"/>
        <v>321215</v>
      </c>
      <c r="X232" s="70">
        <v>87141</v>
      </c>
      <c r="Y232" s="46">
        <f t="shared" si="41"/>
        <v>234074</v>
      </c>
    </row>
    <row r="233" spans="1:26" hidden="1" x14ac:dyDescent="0.25">
      <c r="B233" s="43" t="s">
        <v>45</v>
      </c>
      <c r="C233" s="44">
        <f t="shared" si="33"/>
        <v>0</v>
      </c>
      <c r="D233" s="44"/>
      <c r="E233" s="44">
        <f t="shared" si="34"/>
        <v>0</v>
      </c>
      <c r="F233" s="44">
        <v>146</v>
      </c>
      <c r="G233" s="70">
        <f t="shared" si="35"/>
        <v>0</v>
      </c>
      <c r="H233" s="44">
        <f t="shared" si="36"/>
        <v>0</v>
      </c>
      <c r="I233" s="44"/>
      <c r="J233" s="44">
        <f t="shared" si="37"/>
        <v>0</v>
      </c>
      <c r="K233" s="44">
        <f t="shared" si="38"/>
        <v>593</v>
      </c>
      <c r="L233" s="46">
        <f t="shared" si="40"/>
        <v>0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39"/>
        <v>98348</v>
      </c>
      <c r="V233" s="46">
        <f t="shared" si="30"/>
        <v>234074</v>
      </c>
      <c r="W233" s="46">
        <f t="shared" si="31"/>
        <v>332422</v>
      </c>
      <c r="X233" s="70">
        <v>432422</v>
      </c>
      <c r="Y233" s="46">
        <f t="shared" si="41"/>
        <v>-100000</v>
      </c>
      <c r="Z233" s="114"/>
    </row>
    <row r="234" spans="1:26" ht="15.75" hidden="1" thickBot="1" x14ac:dyDescent="0.3">
      <c r="B234" s="83" t="s">
        <v>46</v>
      </c>
      <c r="C234" s="84">
        <f t="shared" si="33"/>
        <v>0</v>
      </c>
      <c r="D234" s="84"/>
      <c r="E234" s="84">
        <f t="shared" si="34"/>
        <v>0</v>
      </c>
      <c r="F234" s="84">
        <v>146</v>
      </c>
      <c r="G234" s="35">
        <f t="shared" si="35"/>
        <v>0</v>
      </c>
      <c r="H234" s="84">
        <f t="shared" si="36"/>
        <v>0</v>
      </c>
      <c r="I234" s="84"/>
      <c r="J234" s="84">
        <f t="shared" si="37"/>
        <v>0</v>
      </c>
      <c r="K234" s="84">
        <f t="shared" si="38"/>
        <v>593</v>
      </c>
      <c r="L234" s="36">
        <f t="shared" si="40"/>
        <v>0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39"/>
        <v>98417</v>
      </c>
      <c r="V234" s="36">
        <f t="shared" si="30"/>
        <v>-100000</v>
      </c>
      <c r="W234" s="36">
        <f t="shared" si="31"/>
        <v>-1583</v>
      </c>
      <c r="X234" s="35">
        <v>100000</v>
      </c>
      <c r="Y234" s="36">
        <f t="shared" si="41"/>
        <v>-101583</v>
      </c>
    </row>
    <row r="235" spans="1:26" hidden="1" x14ac:dyDescent="0.25">
      <c r="A235">
        <v>2022</v>
      </c>
      <c r="B235" s="43" t="s">
        <v>35</v>
      </c>
      <c r="C235" s="44">
        <f t="shared" ref="C235:C246" si="42">D234</f>
        <v>0</v>
      </c>
      <c r="D235" s="44"/>
      <c r="E235" s="44">
        <f t="shared" ref="E235:E246" si="43">D235-C235</f>
        <v>0</v>
      </c>
      <c r="F235" s="44">
        <v>147</v>
      </c>
      <c r="G235" s="70">
        <f t="shared" ref="G235:G246" si="44">E235*F235</f>
        <v>0</v>
      </c>
      <c r="H235" s="44">
        <f t="shared" ref="H235:H246" si="45">I234</f>
        <v>0</v>
      </c>
      <c r="I235" s="44"/>
      <c r="J235" s="44">
        <f t="shared" ref="J235:J246" si="46">I235-H235</f>
        <v>0</v>
      </c>
      <c r="K235" s="44">
        <f t="shared" ref="K235:K246" si="47">IF(J235&lt;=80,593,IF(AND(J235&gt;=81,J235&lt;=100),784,IF(AND(J235&gt;=101,J235&lt;=200),1357,IF(J235&gt;=201,2501,))))</f>
        <v>593</v>
      </c>
      <c r="L235" s="46">
        <f t="shared" ref="L235:L246" si="48">IF(K235=593,K235*J235,IF(K235=784,80*593+(J235-80)*784,IF(K235=1357,80*593+20*784+(J235-100)*1357,IF(K235=2501,80*593+20*784+100*1357+(J235-200)*2501,))))</f>
        <v>0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39"/>
        <v>104899</v>
      </c>
      <c r="V235" s="46">
        <f t="shared" ref="V235:V246" si="49">Y234</f>
        <v>-101583</v>
      </c>
      <c r="W235" s="46">
        <f t="shared" ref="W235:W246" si="50">U235+V235</f>
        <v>3316</v>
      </c>
      <c r="X235" s="70">
        <v>100000</v>
      </c>
      <c r="Y235" s="46">
        <f t="shared" si="41"/>
        <v>-96684</v>
      </c>
    </row>
    <row r="236" spans="1:26" hidden="1" x14ac:dyDescent="0.25">
      <c r="B236" s="43" t="s">
        <v>36</v>
      </c>
      <c r="C236" s="44">
        <f t="shared" si="42"/>
        <v>0</v>
      </c>
      <c r="D236" s="44"/>
      <c r="E236" s="44">
        <f t="shared" si="43"/>
        <v>0</v>
      </c>
      <c r="F236" s="44">
        <v>148</v>
      </c>
      <c r="G236" s="70">
        <f t="shared" si="44"/>
        <v>0</v>
      </c>
      <c r="H236" s="44">
        <f t="shared" si="45"/>
        <v>0</v>
      </c>
      <c r="I236" s="44"/>
      <c r="J236" s="44">
        <f t="shared" si="46"/>
        <v>0</v>
      </c>
      <c r="K236" s="44">
        <f t="shared" si="47"/>
        <v>593</v>
      </c>
      <c r="L236" s="46">
        <f t="shared" si="48"/>
        <v>0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39"/>
        <v>122660</v>
      </c>
      <c r="V236" s="46">
        <f t="shared" si="49"/>
        <v>-96684</v>
      </c>
      <c r="W236" s="46">
        <f t="shared" si="50"/>
        <v>25976</v>
      </c>
      <c r="X236" s="70">
        <v>100000</v>
      </c>
      <c r="Y236" s="46">
        <f t="shared" si="41"/>
        <v>-74024</v>
      </c>
    </row>
    <row r="237" spans="1:26" hidden="1" x14ac:dyDescent="0.25">
      <c r="B237" s="43" t="s">
        <v>37</v>
      </c>
      <c r="C237" s="44">
        <f t="shared" si="42"/>
        <v>0</v>
      </c>
      <c r="D237" s="44"/>
      <c r="E237" s="44">
        <f t="shared" si="43"/>
        <v>0</v>
      </c>
      <c r="F237" s="44">
        <v>149</v>
      </c>
      <c r="G237" s="70">
        <f t="shared" si="44"/>
        <v>0</v>
      </c>
      <c r="H237" s="44">
        <f t="shared" si="45"/>
        <v>0</v>
      </c>
      <c r="I237" s="44"/>
      <c r="J237" s="44">
        <f t="shared" si="46"/>
        <v>0</v>
      </c>
      <c r="K237" s="44">
        <f t="shared" si="47"/>
        <v>593</v>
      </c>
      <c r="L237" s="46">
        <f t="shared" si="48"/>
        <v>0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39"/>
        <v>105053</v>
      </c>
      <c r="V237" s="46">
        <f t="shared" si="49"/>
        <v>-74024</v>
      </c>
      <c r="W237" s="46">
        <f t="shared" si="50"/>
        <v>31029</v>
      </c>
      <c r="X237" s="70">
        <v>100000</v>
      </c>
      <c r="Y237" s="46">
        <f t="shared" si="41"/>
        <v>-68971</v>
      </c>
    </row>
    <row r="238" spans="1:26" hidden="1" x14ac:dyDescent="0.25">
      <c r="B238" s="43" t="s">
        <v>38</v>
      </c>
      <c r="C238" s="44">
        <f t="shared" si="42"/>
        <v>0</v>
      </c>
      <c r="D238" s="44"/>
      <c r="E238" s="44">
        <f t="shared" si="43"/>
        <v>0</v>
      </c>
      <c r="F238" s="44">
        <v>150</v>
      </c>
      <c r="G238" s="70">
        <f t="shared" si="44"/>
        <v>0</v>
      </c>
      <c r="H238" s="44">
        <f t="shared" si="45"/>
        <v>0</v>
      </c>
      <c r="I238" s="44"/>
      <c r="J238" s="44">
        <f t="shared" si="46"/>
        <v>0</v>
      </c>
      <c r="K238" s="44">
        <f t="shared" si="47"/>
        <v>593</v>
      </c>
      <c r="L238" s="46">
        <f t="shared" si="48"/>
        <v>0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39"/>
        <v>105188</v>
      </c>
      <c r="V238" s="46">
        <f t="shared" si="49"/>
        <v>-68971</v>
      </c>
      <c r="W238" s="46">
        <f t="shared" si="50"/>
        <v>36217</v>
      </c>
      <c r="X238" s="70">
        <v>100000</v>
      </c>
      <c r="Y238" s="46">
        <f t="shared" si="41"/>
        <v>-63783</v>
      </c>
    </row>
    <row r="239" spans="1:26" hidden="1" x14ac:dyDescent="0.25">
      <c r="B239" s="43" t="s">
        <v>39</v>
      </c>
      <c r="C239" s="44">
        <f t="shared" si="42"/>
        <v>0</v>
      </c>
      <c r="D239" s="44"/>
      <c r="E239" s="44">
        <f t="shared" si="43"/>
        <v>0</v>
      </c>
      <c r="F239" s="44">
        <v>151</v>
      </c>
      <c r="G239" s="70">
        <f t="shared" si="44"/>
        <v>0</v>
      </c>
      <c r="H239" s="44">
        <f t="shared" si="45"/>
        <v>0</v>
      </c>
      <c r="I239" s="44"/>
      <c r="J239" s="44">
        <f t="shared" si="46"/>
        <v>0</v>
      </c>
      <c r="K239" s="44">
        <f t="shared" si="47"/>
        <v>593</v>
      </c>
      <c r="L239" s="46">
        <f t="shared" si="48"/>
        <v>0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39"/>
        <v>105339</v>
      </c>
      <c r="V239" s="46">
        <f t="shared" si="49"/>
        <v>-63783</v>
      </c>
      <c r="W239" s="46">
        <f t="shared" si="50"/>
        <v>41556</v>
      </c>
      <c r="X239" s="70">
        <v>100000</v>
      </c>
      <c r="Y239" s="46">
        <f t="shared" si="41"/>
        <v>-58444</v>
      </c>
    </row>
    <row r="240" spans="1:26" hidden="1" x14ac:dyDescent="0.25">
      <c r="B240" s="43" t="s">
        <v>40</v>
      </c>
      <c r="C240" s="44">
        <f t="shared" si="42"/>
        <v>0</v>
      </c>
      <c r="D240" s="44"/>
      <c r="E240" s="44">
        <f t="shared" si="43"/>
        <v>0</v>
      </c>
      <c r="F240" s="44">
        <v>152</v>
      </c>
      <c r="G240" s="70">
        <f t="shared" si="44"/>
        <v>0</v>
      </c>
      <c r="H240" s="44">
        <f t="shared" si="45"/>
        <v>0</v>
      </c>
      <c r="I240" s="44"/>
      <c r="J240" s="44">
        <f t="shared" si="46"/>
        <v>0</v>
      </c>
      <c r="K240" s="44">
        <f t="shared" si="47"/>
        <v>593</v>
      </c>
      <c r="L240" s="46">
        <f t="shared" si="48"/>
        <v>0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39"/>
        <v>105461</v>
      </c>
      <c r="V240" s="46">
        <f t="shared" si="49"/>
        <v>-58444</v>
      </c>
      <c r="W240" s="46">
        <f t="shared" si="50"/>
        <v>47017</v>
      </c>
      <c r="X240" s="70">
        <v>100000</v>
      </c>
      <c r="Y240" s="46">
        <f t="shared" si="41"/>
        <v>-52983</v>
      </c>
    </row>
    <row r="241" spans="1:25" hidden="1" x14ac:dyDescent="0.25">
      <c r="B241" s="43" t="s">
        <v>41</v>
      </c>
      <c r="C241" s="44">
        <f t="shared" si="42"/>
        <v>0</v>
      </c>
      <c r="D241" s="44"/>
      <c r="E241" s="44">
        <f t="shared" si="43"/>
        <v>0</v>
      </c>
      <c r="F241" s="44">
        <v>153</v>
      </c>
      <c r="G241" s="70">
        <f t="shared" si="44"/>
        <v>0</v>
      </c>
      <c r="H241" s="44">
        <f t="shared" si="45"/>
        <v>0</v>
      </c>
      <c r="I241" s="44"/>
      <c r="J241" s="44">
        <f t="shared" si="46"/>
        <v>0</v>
      </c>
      <c r="K241" s="44">
        <f t="shared" si="47"/>
        <v>593</v>
      </c>
      <c r="L241" s="46">
        <f t="shared" si="48"/>
        <v>0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39"/>
        <v>105560</v>
      </c>
      <c r="V241" s="46">
        <f t="shared" si="49"/>
        <v>-52983</v>
      </c>
      <c r="W241" s="46">
        <f t="shared" si="50"/>
        <v>52577</v>
      </c>
      <c r="X241" s="70">
        <v>100000</v>
      </c>
      <c r="Y241" s="46">
        <f t="shared" si="41"/>
        <v>-47423</v>
      </c>
    </row>
    <row r="242" spans="1:25" hidden="1" x14ac:dyDescent="0.25">
      <c r="B242" s="43" t="s">
        <v>42</v>
      </c>
      <c r="C242" s="44">
        <f t="shared" si="42"/>
        <v>0</v>
      </c>
      <c r="D242" s="44"/>
      <c r="E242" s="44">
        <f t="shared" si="43"/>
        <v>0</v>
      </c>
      <c r="F242" s="44">
        <v>154</v>
      </c>
      <c r="G242" s="70">
        <f t="shared" si="44"/>
        <v>0</v>
      </c>
      <c r="H242" s="44">
        <f t="shared" si="45"/>
        <v>0</v>
      </c>
      <c r="I242" s="44"/>
      <c r="J242" s="44">
        <f t="shared" si="46"/>
        <v>0</v>
      </c>
      <c r="K242" s="44">
        <f t="shared" si="47"/>
        <v>593</v>
      </c>
      <c r="L242" s="46">
        <f t="shared" si="48"/>
        <v>0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39"/>
        <v>105686</v>
      </c>
      <c r="V242" s="46">
        <f t="shared" si="49"/>
        <v>-47423</v>
      </c>
      <c r="W242" s="46">
        <f t="shared" si="50"/>
        <v>58263</v>
      </c>
      <c r="X242" s="70">
        <v>100000</v>
      </c>
      <c r="Y242" s="46">
        <f t="shared" si="41"/>
        <v>-41737</v>
      </c>
    </row>
    <row r="243" spans="1:25" hidden="1" x14ac:dyDescent="0.25">
      <c r="B243" s="43" t="s">
        <v>43</v>
      </c>
      <c r="C243" s="44">
        <f t="shared" si="42"/>
        <v>0</v>
      </c>
      <c r="D243" s="44"/>
      <c r="E243" s="44">
        <f t="shared" si="43"/>
        <v>0</v>
      </c>
      <c r="F243" s="44">
        <v>155</v>
      </c>
      <c r="G243" s="70">
        <f t="shared" si="44"/>
        <v>0</v>
      </c>
      <c r="H243" s="44">
        <f t="shared" si="45"/>
        <v>0</v>
      </c>
      <c r="I243" s="44"/>
      <c r="J243" s="44">
        <f t="shared" si="46"/>
        <v>0</v>
      </c>
      <c r="K243" s="44">
        <f t="shared" si="47"/>
        <v>593</v>
      </c>
      <c r="L243" s="46">
        <f t="shared" si="48"/>
        <v>0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39"/>
        <v>105812</v>
      </c>
      <c r="V243" s="46">
        <f t="shared" si="49"/>
        <v>-41737</v>
      </c>
      <c r="W243" s="46">
        <f t="shared" si="50"/>
        <v>64075</v>
      </c>
      <c r="X243" s="70">
        <v>100000</v>
      </c>
      <c r="Y243" s="46">
        <f t="shared" si="41"/>
        <v>-35925</v>
      </c>
    </row>
    <row r="244" spans="1:25" hidden="1" x14ac:dyDescent="0.25">
      <c r="B244" s="43" t="s">
        <v>44</v>
      </c>
      <c r="C244" s="44">
        <f t="shared" si="42"/>
        <v>0</v>
      </c>
      <c r="D244" s="44"/>
      <c r="E244" s="44">
        <f t="shared" si="43"/>
        <v>0</v>
      </c>
      <c r="F244" s="44">
        <v>156</v>
      </c>
      <c r="G244" s="70">
        <f t="shared" si="44"/>
        <v>0</v>
      </c>
      <c r="H244" s="44">
        <f t="shared" si="45"/>
        <v>0</v>
      </c>
      <c r="I244" s="44"/>
      <c r="J244" s="44">
        <f t="shared" si="46"/>
        <v>0</v>
      </c>
      <c r="K244" s="44">
        <f t="shared" si="47"/>
        <v>593</v>
      </c>
      <c r="L244" s="46">
        <f t="shared" si="48"/>
        <v>0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39"/>
        <v>105915</v>
      </c>
      <c r="V244" s="46">
        <f t="shared" si="49"/>
        <v>-35925</v>
      </c>
      <c r="W244" s="46">
        <f t="shared" si="50"/>
        <v>69990</v>
      </c>
      <c r="X244" s="70">
        <v>100000</v>
      </c>
      <c r="Y244" s="46">
        <f t="shared" si="41"/>
        <v>-30010</v>
      </c>
    </row>
    <row r="245" spans="1:25" hidden="1" x14ac:dyDescent="0.25">
      <c r="B245" s="43" t="s">
        <v>45</v>
      </c>
      <c r="C245" s="44">
        <f t="shared" si="42"/>
        <v>0</v>
      </c>
      <c r="D245" s="44"/>
      <c r="E245" s="44">
        <f t="shared" si="43"/>
        <v>0</v>
      </c>
      <c r="F245" s="44">
        <v>157</v>
      </c>
      <c r="G245" s="70">
        <f t="shared" si="44"/>
        <v>0</v>
      </c>
      <c r="H245" s="44">
        <f t="shared" si="45"/>
        <v>0</v>
      </c>
      <c r="I245" s="44"/>
      <c r="J245" s="44">
        <f t="shared" si="46"/>
        <v>0</v>
      </c>
      <c r="K245" s="44">
        <f t="shared" si="47"/>
        <v>593</v>
      </c>
      <c r="L245" s="46">
        <f t="shared" si="48"/>
        <v>0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39"/>
        <v>105979</v>
      </c>
      <c r="V245" s="46">
        <f t="shared" si="49"/>
        <v>-30010</v>
      </c>
      <c r="W245" s="46">
        <f t="shared" si="50"/>
        <v>75969</v>
      </c>
      <c r="X245" s="70">
        <v>100000</v>
      </c>
      <c r="Y245" s="46">
        <f t="shared" si="41"/>
        <v>-24031</v>
      </c>
    </row>
    <row r="246" spans="1:25" ht="15.75" hidden="1" thickBot="1" x14ac:dyDescent="0.3">
      <c r="B246" s="83" t="s">
        <v>46</v>
      </c>
      <c r="C246" s="84">
        <f t="shared" si="42"/>
        <v>0</v>
      </c>
      <c r="D246" s="84"/>
      <c r="E246" s="84">
        <f t="shared" si="43"/>
        <v>0</v>
      </c>
      <c r="F246" s="84">
        <v>158</v>
      </c>
      <c r="G246" s="35">
        <f t="shared" si="44"/>
        <v>0</v>
      </c>
      <c r="H246" s="84">
        <f t="shared" si="45"/>
        <v>0</v>
      </c>
      <c r="I246" s="84"/>
      <c r="J246" s="84">
        <f t="shared" si="46"/>
        <v>0</v>
      </c>
      <c r="K246" s="84">
        <f t="shared" si="47"/>
        <v>593</v>
      </c>
      <c r="L246" s="36">
        <f t="shared" si="48"/>
        <v>0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39"/>
        <v>106068</v>
      </c>
      <c r="V246" s="36">
        <f t="shared" si="49"/>
        <v>-24031</v>
      </c>
      <c r="W246" s="36">
        <f t="shared" si="50"/>
        <v>82037</v>
      </c>
      <c r="X246" s="35">
        <v>100000</v>
      </c>
      <c r="Y246" s="36">
        <f t="shared" si="41"/>
        <v>-17963</v>
      </c>
    </row>
    <row r="247" spans="1:25" x14ac:dyDescent="0.25">
      <c r="A247">
        <v>2023</v>
      </c>
      <c r="B247" s="43" t="s">
        <v>35</v>
      </c>
      <c r="C247" s="44">
        <f t="shared" ref="C247:C270" si="51">D246</f>
        <v>0</v>
      </c>
      <c r="D247" s="44"/>
      <c r="E247" s="44">
        <f t="shared" ref="E247:E270" si="52">D247-C247</f>
        <v>0</v>
      </c>
      <c r="F247" s="44">
        <v>159</v>
      </c>
      <c r="G247" s="70">
        <f t="shared" ref="G247:G270" si="53">E247*F247</f>
        <v>0</v>
      </c>
      <c r="H247" s="44">
        <f t="shared" ref="H247:H270" si="54">I246</f>
        <v>0</v>
      </c>
      <c r="I247" s="44"/>
      <c r="J247" s="44">
        <f t="shared" ref="J247:J270" si="55">I247-H247</f>
        <v>0</v>
      </c>
      <c r="K247" s="44">
        <f t="shared" ref="K247:K258" si="56">IF(J247&lt;=80,593,IF(AND(J247&gt;=81,J247&lt;=100),784,IF(AND(J247&gt;=101,J247&lt;=200),1357,IF(J247&gt;=201,2501,))))</f>
        <v>593</v>
      </c>
      <c r="L247" s="46">
        <f t="shared" ref="L247:L258" si="57">IF(K247=593,K247*J247,IF(K247=784,80*593+(J247-80)*784,IF(K247=1357,80*593+20*784+(J247-100)*1357,IF(K247=2501,80*593+20*784+100*1357+(J247-200)*2501,))))</f>
        <v>0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39"/>
        <v>138349</v>
      </c>
      <c r="V247" s="46">
        <f t="shared" ref="V247:V270" si="58">Y246</f>
        <v>-17963</v>
      </c>
      <c r="W247" s="46">
        <f t="shared" ref="W247:W270" si="59">U247+V247</f>
        <v>120386</v>
      </c>
      <c r="X247" s="70">
        <v>100000</v>
      </c>
      <c r="Y247" s="46">
        <f t="shared" si="41"/>
        <v>20386</v>
      </c>
    </row>
    <row r="248" spans="1:25" x14ac:dyDescent="0.25">
      <c r="B248" s="43" t="s">
        <v>36</v>
      </c>
      <c r="C248" s="44">
        <f t="shared" si="51"/>
        <v>0</v>
      </c>
      <c r="D248" s="44"/>
      <c r="E248" s="44">
        <f t="shared" si="52"/>
        <v>0</v>
      </c>
      <c r="F248" s="44">
        <v>160</v>
      </c>
      <c r="G248" s="70">
        <f t="shared" si="53"/>
        <v>0</v>
      </c>
      <c r="H248" s="44">
        <f t="shared" si="54"/>
        <v>0</v>
      </c>
      <c r="I248" s="44"/>
      <c r="J248" s="44">
        <f t="shared" si="55"/>
        <v>0</v>
      </c>
      <c r="K248" s="44">
        <f t="shared" si="56"/>
        <v>593</v>
      </c>
      <c r="L248" s="46">
        <f t="shared" si="57"/>
        <v>0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39"/>
        <v>138416</v>
      </c>
      <c r="V248" s="46">
        <f t="shared" si="58"/>
        <v>20386</v>
      </c>
      <c r="W248" s="46">
        <f t="shared" si="59"/>
        <v>158802</v>
      </c>
      <c r="X248" s="70">
        <v>100000</v>
      </c>
      <c r="Y248" s="46">
        <f t="shared" si="41"/>
        <v>58802</v>
      </c>
    </row>
    <row r="249" spans="1:25" x14ac:dyDescent="0.25">
      <c r="B249" s="43" t="s">
        <v>37</v>
      </c>
      <c r="C249" s="44">
        <f t="shared" si="51"/>
        <v>0</v>
      </c>
      <c r="D249" s="44"/>
      <c r="E249" s="44">
        <f t="shared" si="52"/>
        <v>0</v>
      </c>
      <c r="F249" s="44">
        <v>161</v>
      </c>
      <c r="G249" s="70">
        <f t="shared" si="53"/>
        <v>0</v>
      </c>
      <c r="H249" s="44">
        <f t="shared" si="54"/>
        <v>0</v>
      </c>
      <c r="I249" s="44"/>
      <c r="J249" s="44">
        <f t="shared" si="55"/>
        <v>0</v>
      </c>
      <c r="K249" s="44">
        <f t="shared" si="56"/>
        <v>593</v>
      </c>
      <c r="L249" s="46">
        <f t="shared" si="57"/>
        <v>0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39"/>
        <v>138436</v>
      </c>
      <c r="V249" s="46">
        <f t="shared" si="58"/>
        <v>58802</v>
      </c>
      <c r="W249" s="46">
        <f t="shared" si="59"/>
        <v>197238</v>
      </c>
      <c r="X249" s="70">
        <v>100000</v>
      </c>
      <c r="Y249" s="46">
        <f t="shared" si="41"/>
        <v>97238</v>
      </c>
    </row>
    <row r="250" spans="1:25" x14ac:dyDescent="0.25">
      <c r="B250" s="43" t="s">
        <v>38</v>
      </c>
      <c r="C250" s="44">
        <f t="shared" si="51"/>
        <v>0</v>
      </c>
      <c r="D250" s="44"/>
      <c r="E250" s="44">
        <f t="shared" si="52"/>
        <v>0</v>
      </c>
      <c r="F250" s="44">
        <v>162</v>
      </c>
      <c r="G250" s="70">
        <f t="shared" si="53"/>
        <v>0</v>
      </c>
      <c r="H250" s="44">
        <f t="shared" si="54"/>
        <v>0</v>
      </c>
      <c r="I250" s="44"/>
      <c r="J250" s="44">
        <f t="shared" si="55"/>
        <v>0</v>
      </c>
      <c r="K250" s="44">
        <f t="shared" si="56"/>
        <v>593</v>
      </c>
      <c r="L250" s="46">
        <f t="shared" si="57"/>
        <v>0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39"/>
        <v>138515</v>
      </c>
      <c r="V250" s="46">
        <f t="shared" si="58"/>
        <v>97238</v>
      </c>
      <c r="W250" s="46">
        <f t="shared" si="59"/>
        <v>235753</v>
      </c>
      <c r="X250" s="70">
        <v>100000</v>
      </c>
      <c r="Y250" s="46">
        <f t="shared" si="41"/>
        <v>135753</v>
      </c>
    </row>
    <row r="251" spans="1:25" x14ac:dyDescent="0.25">
      <c r="B251" s="43" t="s">
        <v>39</v>
      </c>
      <c r="C251" s="44">
        <f t="shared" si="51"/>
        <v>0</v>
      </c>
      <c r="D251" s="44"/>
      <c r="E251" s="44">
        <f t="shared" si="52"/>
        <v>0</v>
      </c>
      <c r="F251" s="44">
        <v>163</v>
      </c>
      <c r="G251" s="70">
        <f t="shared" si="53"/>
        <v>0</v>
      </c>
      <c r="H251" s="44">
        <f t="shared" si="54"/>
        <v>0</v>
      </c>
      <c r="I251" s="44"/>
      <c r="J251" s="44">
        <f t="shared" si="55"/>
        <v>0</v>
      </c>
      <c r="K251" s="44">
        <f t="shared" si="56"/>
        <v>593</v>
      </c>
      <c r="L251" s="46">
        <f t="shared" si="57"/>
        <v>0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39"/>
        <v>138573</v>
      </c>
      <c r="V251" s="46">
        <f t="shared" si="58"/>
        <v>135753</v>
      </c>
      <c r="W251" s="46">
        <f t="shared" si="59"/>
        <v>274326</v>
      </c>
      <c r="X251" s="70">
        <v>100000</v>
      </c>
      <c r="Y251" s="46">
        <f t="shared" si="41"/>
        <v>174326</v>
      </c>
    </row>
    <row r="252" spans="1:25" x14ac:dyDescent="0.25">
      <c r="B252" s="43" t="s">
        <v>40</v>
      </c>
      <c r="C252" s="44">
        <f t="shared" si="51"/>
        <v>0</v>
      </c>
      <c r="D252" s="44"/>
      <c r="E252" s="44">
        <f t="shared" si="52"/>
        <v>0</v>
      </c>
      <c r="F252" s="44">
        <v>164</v>
      </c>
      <c r="G252" s="70">
        <f t="shared" si="53"/>
        <v>0</v>
      </c>
      <c r="H252" s="44">
        <f t="shared" si="54"/>
        <v>0</v>
      </c>
      <c r="I252" s="44"/>
      <c r="J252" s="44">
        <f t="shared" si="55"/>
        <v>0</v>
      </c>
      <c r="K252" s="44">
        <f t="shared" si="56"/>
        <v>593</v>
      </c>
      <c r="L252" s="46">
        <f t="shared" si="57"/>
        <v>0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39"/>
        <v>138590</v>
      </c>
      <c r="V252" s="46">
        <f t="shared" si="58"/>
        <v>174326</v>
      </c>
      <c r="W252" s="46">
        <f t="shared" si="59"/>
        <v>312916</v>
      </c>
      <c r="X252" s="70">
        <v>100000</v>
      </c>
      <c r="Y252" s="46">
        <f t="shared" si="41"/>
        <v>212916</v>
      </c>
    </row>
    <row r="253" spans="1:25" x14ac:dyDescent="0.25">
      <c r="B253" s="43" t="s">
        <v>41</v>
      </c>
      <c r="C253" s="44">
        <f t="shared" si="51"/>
        <v>0</v>
      </c>
      <c r="D253" s="44"/>
      <c r="E253" s="44">
        <f t="shared" si="52"/>
        <v>0</v>
      </c>
      <c r="F253" s="44">
        <v>165</v>
      </c>
      <c r="G253" s="70">
        <f t="shared" si="53"/>
        <v>0</v>
      </c>
      <c r="H253" s="44">
        <f t="shared" si="54"/>
        <v>0</v>
      </c>
      <c r="I253" s="44"/>
      <c r="J253" s="44">
        <f t="shared" si="55"/>
        <v>0</v>
      </c>
      <c r="K253" s="44">
        <f t="shared" si="56"/>
        <v>593</v>
      </c>
      <c r="L253" s="46">
        <f t="shared" si="57"/>
        <v>0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39"/>
        <v>138578</v>
      </c>
      <c r="V253" s="46">
        <f t="shared" si="58"/>
        <v>212916</v>
      </c>
      <c r="W253" s="46">
        <f t="shared" si="59"/>
        <v>351494</v>
      </c>
      <c r="X253" s="70">
        <v>100000</v>
      </c>
      <c r="Y253" s="46">
        <f t="shared" si="41"/>
        <v>251494</v>
      </c>
    </row>
    <row r="254" spans="1:25" x14ac:dyDescent="0.25">
      <c r="B254" s="43" t="s">
        <v>42</v>
      </c>
      <c r="C254" s="44">
        <f t="shared" si="51"/>
        <v>0</v>
      </c>
      <c r="D254" s="44"/>
      <c r="E254" s="44">
        <f t="shared" si="52"/>
        <v>0</v>
      </c>
      <c r="F254" s="44">
        <v>166</v>
      </c>
      <c r="G254" s="70">
        <f t="shared" si="53"/>
        <v>0</v>
      </c>
      <c r="H254" s="44">
        <f t="shared" si="54"/>
        <v>0</v>
      </c>
      <c r="I254" s="44"/>
      <c r="J254" s="44">
        <f t="shared" si="55"/>
        <v>0</v>
      </c>
      <c r="K254" s="44">
        <f t="shared" si="56"/>
        <v>593</v>
      </c>
      <c r="L254" s="46">
        <f t="shared" si="57"/>
        <v>0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39"/>
        <v>138602</v>
      </c>
      <c r="V254" s="46">
        <f t="shared" si="58"/>
        <v>251494</v>
      </c>
      <c r="W254" s="46">
        <f t="shared" si="59"/>
        <v>390096</v>
      </c>
      <c r="X254" s="70">
        <v>100000</v>
      </c>
      <c r="Y254" s="46">
        <f t="shared" si="41"/>
        <v>290096</v>
      </c>
    </row>
    <row r="255" spans="1:25" x14ac:dyDescent="0.25">
      <c r="B255" s="43" t="s">
        <v>43</v>
      </c>
      <c r="C255" s="44">
        <f t="shared" si="51"/>
        <v>0</v>
      </c>
      <c r="D255" s="44"/>
      <c r="E255" s="44">
        <f t="shared" si="52"/>
        <v>0</v>
      </c>
      <c r="F255" s="44">
        <v>167</v>
      </c>
      <c r="G255" s="70">
        <f t="shared" si="53"/>
        <v>0</v>
      </c>
      <c r="H255" s="44">
        <f t="shared" si="54"/>
        <v>0</v>
      </c>
      <c r="I255" s="44"/>
      <c r="J255" s="44">
        <f t="shared" si="55"/>
        <v>0</v>
      </c>
      <c r="K255" s="44">
        <f t="shared" si="56"/>
        <v>593</v>
      </c>
      <c r="L255" s="46">
        <f t="shared" si="57"/>
        <v>0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39"/>
        <v>138622</v>
      </c>
      <c r="V255" s="46">
        <f t="shared" si="58"/>
        <v>290096</v>
      </c>
      <c r="W255" s="46">
        <f t="shared" si="59"/>
        <v>428718</v>
      </c>
      <c r="X255" s="70">
        <v>100000</v>
      </c>
      <c r="Y255" s="46">
        <f t="shared" si="41"/>
        <v>328718</v>
      </c>
    </row>
    <row r="256" spans="1:25" x14ac:dyDescent="0.25">
      <c r="B256" s="43" t="s">
        <v>44</v>
      </c>
      <c r="C256" s="44">
        <f t="shared" si="51"/>
        <v>0</v>
      </c>
      <c r="D256" s="44"/>
      <c r="E256" s="44">
        <f t="shared" si="52"/>
        <v>0</v>
      </c>
      <c r="F256" s="44">
        <v>168</v>
      </c>
      <c r="G256" s="70">
        <f t="shared" si="53"/>
        <v>0</v>
      </c>
      <c r="H256" s="44">
        <f t="shared" si="54"/>
        <v>0</v>
      </c>
      <c r="I256" s="44"/>
      <c r="J256" s="44">
        <f t="shared" si="55"/>
        <v>0</v>
      </c>
      <c r="K256" s="44">
        <f t="shared" si="56"/>
        <v>593</v>
      </c>
      <c r="L256" s="46">
        <f t="shared" si="57"/>
        <v>0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39"/>
        <v>138679</v>
      </c>
      <c r="V256" s="46">
        <f t="shared" si="58"/>
        <v>328718</v>
      </c>
      <c r="W256" s="46">
        <f t="shared" si="59"/>
        <v>467397</v>
      </c>
      <c r="X256" s="70">
        <v>570000</v>
      </c>
      <c r="Y256" s="46">
        <f t="shared" si="41"/>
        <v>-102603</v>
      </c>
    </row>
    <row r="257" spans="1:25" x14ac:dyDescent="0.25">
      <c r="B257" s="43" t="s">
        <v>45</v>
      </c>
      <c r="C257" s="44">
        <f t="shared" si="51"/>
        <v>0</v>
      </c>
      <c r="D257" s="44"/>
      <c r="E257" s="44">
        <f t="shared" si="52"/>
        <v>0</v>
      </c>
      <c r="F257" s="44">
        <v>169</v>
      </c>
      <c r="G257" s="70">
        <f t="shared" si="53"/>
        <v>0</v>
      </c>
      <c r="H257" s="44">
        <f t="shared" si="54"/>
        <v>0</v>
      </c>
      <c r="I257" s="44"/>
      <c r="J257" s="44">
        <f t="shared" si="55"/>
        <v>0</v>
      </c>
      <c r="K257" s="44">
        <f t="shared" si="56"/>
        <v>593</v>
      </c>
      <c r="L257" s="46">
        <f t="shared" si="57"/>
        <v>0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39"/>
        <v>138732</v>
      </c>
      <c r="V257" s="46">
        <f t="shared" si="58"/>
        <v>-102603</v>
      </c>
      <c r="W257" s="46">
        <f t="shared" si="59"/>
        <v>36129</v>
      </c>
      <c r="X257" s="70">
        <v>100000</v>
      </c>
      <c r="Y257" s="46">
        <f t="shared" si="41"/>
        <v>-63871</v>
      </c>
    </row>
    <row r="258" spans="1:25" ht="15.75" thickBot="1" x14ac:dyDescent="0.3">
      <c r="B258" s="43" t="s">
        <v>46</v>
      </c>
      <c r="C258" s="44">
        <f t="shared" si="51"/>
        <v>0</v>
      </c>
      <c r="D258" s="44"/>
      <c r="E258" s="44">
        <f t="shared" si="52"/>
        <v>0</v>
      </c>
      <c r="F258" s="44">
        <v>170</v>
      </c>
      <c r="G258" s="70">
        <f t="shared" si="53"/>
        <v>0</v>
      </c>
      <c r="H258" s="44">
        <f t="shared" si="54"/>
        <v>0</v>
      </c>
      <c r="I258" s="44"/>
      <c r="J258" s="44">
        <f t="shared" si="55"/>
        <v>0</v>
      </c>
      <c r="K258" s="44">
        <f t="shared" si="56"/>
        <v>593</v>
      </c>
      <c r="L258" s="46">
        <f t="shared" si="57"/>
        <v>0</v>
      </c>
      <c r="M258" s="70">
        <v>4910</v>
      </c>
      <c r="N258" s="70">
        <v>11037</v>
      </c>
      <c r="O258" s="70"/>
      <c r="P258" s="70"/>
      <c r="Q258" s="70"/>
      <c r="R258" s="70"/>
      <c r="S258" s="70">
        <v>122853</v>
      </c>
      <c r="T258" s="70"/>
      <c r="U258" s="70">
        <f t="shared" si="39"/>
        <v>138800</v>
      </c>
      <c r="V258" s="46">
        <f t="shared" si="58"/>
        <v>-63871</v>
      </c>
      <c r="W258" s="46">
        <f t="shared" si="59"/>
        <v>74929</v>
      </c>
      <c r="X258" s="70">
        <v>100000</v>
      </c>
      <c r="Y258" s="241">
        <f t="shared" ref="Y258:Y270" si="60">W258-X258</f>
        <v>-25071</v>
      </c>
    </row>
    <row r="259" spans="1:25" ht="15.75" thickBot="1" x14ac:dyDescent="0.3">
      <c r="A259">
        <v>2024</v>
      </c>
      <c r="B259" s="195" t="s">
        <v>35</v>
      </c>
      <c r="C259" s="175">
        <f t="shared" si="51"/>
        <v>0</v>
      </c>
      <c r="D259" s="175"/>
      <c r="E259" s="175">
        <f t="shared" si="52"/>
        <v>0</v>
      </c>
      <c r="F259" s="175">
        <v>171</v>
      </c>
      <c r="G259" s="177">
        <f t="shared" si="53"/>
        <v>0</v>
      </c>
      <c r="H259" s="175">
        <f t="shared" si="54"/>
        <v>0</v>
      </c>
      <c r="I259" s="175">
        <v>0</v>
      </c>
      <c r="J259" s="175">
        <f t="shared" si="55"/>
        <v>0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149745</v>
      </c>
      <c r="V259" s="176">
        <f t="shared" si="58"/>
        <v>-25071</v>
      </c>
      <c r="W259" s="176">
        <f t="shared" si="59"/>
        <v>124674</v>
      </c>
      <c r="X259" s="240"/>
      <c r="Y259" s="176">
        <f t="shared" si="60"/>
        <v>124674</v>
      </c>
    </row>
    <row r="260" spans="1:25" hidden="1" x14ac:dyDescent="0.25">
      <c r="B260" s="224" t="s">
        <v>36</v>
      </c>
      <c r="C260" s="225">
        <f>D259</f>
        <v>0</v>
      </c>
      <c r="D260" s="225"/>
      <c r="E260" s="225">
        <f t="shared" si="52"/>
        <v>0</v>
      </c>
      <c r="F260" s="225">
        <v>171</v>
      </c>
      <c r="G260" s="223">
        <f t="shared" si="53"/>
        <v>0</v>
      </c>
      <c r="H260" s="225">
        <f t="shared" si="54"/>
        <v>0</v>
      </c>
      <c r="I260" s="225"/>
      <c r="J260" s="225">
        <f t="shared" si="55"/>
        <v>0</v>
      </c>
      <c r="K260" s="225">
        <f t="shared" ref="K260:K270" si="61">IF(J260&lt;=40,745,IF(AND(J260&gt;=41,J260&lt;=80),985,IF(AND(J260&gt;=81,J260&lt;=100),1705,IF(J260&gt;=101,3142,))))</f>
        <v>745</v>
      </c>
      <c r="L260" s="226">
        <f t="shared" ref="L260:L270" si="62">IF(K260=745,K260*J260,IF(K260=985,40*745+(J260-40)*985,IF(K260=1705,40*745+40*985+(J260-80)*1705,IF(K260=3142,40*745+40*985+20*1705+(J260-100)*3142,))))</f>
        <v>0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63">G260+L260+M260+N260++O260+P260+Q260+R260+S260+T260</f>
        <v>149745</v>
      </c>
      <c r="V260" s="226">
        <f t="shared" si="58"/>
        <v>124674</v>
      </c>
      <c r="W260" s="226">
        <f t="shared" si="59"/>
        <v>274419</v>
      </c>
      <c r="X260" s="227"/>
      <c r="Y260" s="226">
        <f t="shared" si="60"/>
        <v>274419</v>
      </c>
    </row>
    <row r="261" spans="1:25" hidden="1" x14ac:dyDescent="0.25">
      <c r="B261" s="224" t="s">
        <v>37</v>
      </c>
      <c r="C261" s="225">
        <f t="shared" si="51"/>
        <v>0</v>
      </c>
      <c r="D261" s="225"/>
      <c r="E261" s="225">
        <f t="shared" si="52"/>
        <v>0</v>
      </c>
      <c r="F261" s="225">
        <v>171</v>
      </c>
      <c r="G261" s="223">
        <f t="shared" si="53"/>
        <v>0</v>
      </c>
      <c r="H261" s="225">
        <f t="shared" si="54"/>
        <v>0</v>
      </c>
      <c r="I261" s="225"/>
      <c r="J261" s="225">
        <f t="shared" si="55"/>
        <v>0</v>
      </c>
      <c r="K261" s="225">
        <f t="shared" si="61"/>
        <v>745</v>
      </c>
      <c r="L261" s="226">
        <f t="shared" si="62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63"/>
        <v>149745</v>
      </c>
      <c r="V261" s="226">
        <f t="shared" si="58"/>
        <v>274419</v>
      </c>
      <c r="W261" s="226">
        <f t="shared" si="59"/>
        <v>424164</v>
      </c>
      <c r="X261" s="227"/>
      <c r="Y261" s="226">
        <f t="shared" si="60"/>
        <v>424164</v>
      </c>
    </row>
    <row r="262" spans="1:25" hidden="1" x14ac:dyDescent="0.25">
      <c r="B262" s="224" t="s">
        <v>38</v>
      </c>
      <c r="C262" s="225">
        <f t="shared" si="51"/>
        <v>0</v>
      </c>
      <c r="D262" s="225"/>
      <c r="E262" s="225">
        <f t="shared" si="52"/>
        <v>0</v>
      </c>
      <c r="F262" s="225">
        <v>171</v>
      </c>
      <c r="G262" s="223">
        <f t="shared" si="53"/>
        <v>0</v>
      </c>
      <c r="H262" s="225">
        <f t="shared" si="54"/>
        <v>0</v>
      </c>
      <c r="I262" s="225"/>
      <c r="J262" s="225">
        <f t="shared" si="55"/>
        <v>0</v>
      </c>
      <c r="K262" s="225">
        <f t="shared" si="61"/>
        <v>745</v>
      </c>
      <c r="L262" s="226">
        <f t="shared" si="62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63"/>
        <v>149745</v>
      </c>
      <c r="V262" s="226">
        <f t="shared" si="58"/>
        <v>424164</v>
      </c>
      <c r="W262" s="226">
        <f t="shared" si="59"/>
        <v>573909</v>
      </c>
      <c r="X262" s="227"/>
      <c r="Y262" s="226">
        <f t="shared" si="60"/>
        <v>573909</v>
      </c>
    </row>
    <row r="263" spans="1:25" hidden="1" x14ac:dyDescent="0.25">
      <c r="B263" s="224" t="s">
        <v>39</v>
      </c>
      <c r="C263" s="225">
        <f t="shared" si="51"/>
        <v>0</v>
      </c>
      <c r="D263" s="225"/>
      <c r="E263" s="225">
        <f t="shared" si="52"/>
        <v>0</v>
      </c>
      <c r="F263" s="225">
        <v>171</v>
      </c>
      <c r="G263" s="223">
        <f t="shared" si="53"/>
        <v>0</v>
      </c>
      <c r="H263" s="225">
        <f t="shared" si="54"/>
        <v>0</v>
      </c>
      <c r="I263" s="225"/>
      <c r="J263" s="225">
        <f t="shared" si="55"/>
        <v>0</v>
      </c>
      <c r="K263" s="225">
        <f t="shared" si="61"/>
        <v>745</v>
      </c>
      <c r="L263" s="226">
        <f t="shared" si="62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63"/>
        <v>149745</v>
      </c>
      <c r="V263" s="226">
        <f t="shared" si="58"/>
        <v>573909</v>
      </c>
      <c r="W263" s="226">
        <f t="shared" si="59"/>
        <v>723654</v>
      </c>
      <c r="X263" s="227"/>
      <c r="Y263" s="226">
        <f t="shared" si="60"/>
        <v>723654</v>
      </c>
    </row>
    <row r="264" spans="1:25" hidden="1" x14ac:dyDescent="0.25">
      <c r="B264" s="224" t="s">
        <v>40</v>
      </c>
      <c r="C264" s="225">
        <f t="shared" si="51"/>
        <v>0</v>
      </c>
      <c r="D264" s="225"/>
      <c r="E264" s="225">
        <f t="shared" si="52"/>
        <v>0</v>
      </c>
      <c r="F264" s="225">
        <v>171</v>
      </c>
      <c r="G264" s="223">
        <f t="shared" si="53"/>
        <v>0</v>
      </c>
      <c r="H264" s="225">
        <f t="shared" si="54"/>
        <v>0</v>
      </c>
      <c r="I264" s="225"/>
      <c r="J264" s="225">
        <f t="shared" si="55"/>
        <v>0</v>
      </c>
      <c r="K264" s="225">
        <f t="shared" si="61"/>
        <v>745</v>
      </c>
      <c r="L264" s="226">
        <f t="shared" si="62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63"/>
        <v>149745</v>
      </c>
      <c r="V264" s="226">
        <f t="shared" si="58"/>
        <v>723654</v>
      </c>
      <c r="W264" s="226">
        <f t="shared" si="59"/>
        <v>873399</v>
      </c>
      <c r="X264" s="227"/>
      <c r="Y264" s="226">
        <f t="shared" si="60"/>
        <v>873399</v>
      </c>
    </row>
    <row r="265" spans="1:25" s="199" customFormat="1" hidden="1" x14ac:dyDescent="0.25">
      <c r="A265"/>
      <c r="B265" s="224" t="s">
        <v>41</v>
      </c>
      <c r="C265" s="225">
        <f t="shared" si="51"/>
        <v>0</v>
      </c>
      <c r="D265" s="225"/>
      <c r="E265" s="225">
        <f t="shared" si="52"/>
        <v>0</v>
      </c>
      <c r="F265" s="225">
        <v>171</v>
      </c>
      <c r="G265" s="223">
        <f t="shared" si="53"/>
        <v>0</v>
      </c>
      <c r="H265" s="225">
        <f t="shared" si="54"/>
        <v>0</v>
      </c>
      <c r="I265" s="225"/>
      <c r="J265" s="225">
        <f t="shared" si="55"/>
        <v>0</v>
      </c>
      <c r="K265" s="225">
        <f t="shared" si="61"/>
        <v>745</v>
      </c>
      <c r="L265" s="226">
        <f t="shared" si="62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63"/>
        <v>149745</v>
      </c>
      <c r="V265" s="226">
        <f t="shared" si="58"/>
        <v>873399</v>
      </c>
      <c r="W265" s="226">
        <f t="shared" si="59"/>
        <v>1023144</v>
      </c>
      <c r="X265" s="227"/>
      <c r="Y265" s="226">
        <f t="shared" si="60"/>
        <v>1023144</v>
      </c>
    </row>
    <row r="266" spans="1:25" hidden="1" x14ac:dyDescent="0.25">
      <c r="B266" s="224" t="s">
        <v>42</v>
      </c>
      <c r="C266" s="225">
        <f t="shared" si="51"/>
        <v>0</v>
      </c>
      <c r="D266" s="225"/>
      <c r="E266" s="225">
        <f t="shared" si="52"/>
        <v>0</v>
      </c>
      <c r="F266" s="225">
        <v>171</v>
      </c>
      <c r="G266" s="223">
        <f t="shared" si="53"/>
        <v>0</v>
      </c>
      <c r="H266" s="225">
        <f t="shared" si="54"/>
        <v>0</v>
      </c>
      <c r="I266" s="225"/>
      <c r="J266" s="225">
        <f t="shared" si="55"/>
        <v>0</v>
      </c>
      <c r="K266" s="225">
        <f t="shared" si="61"/>
        <v>745</v>
      </c>
      <c r="L266" s="226">
        <f t="shared" si="62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63"/>
        <v>149745</v>
      </c>
      <c r="V266" s="226">
        <f t="shared" si="58"/>
        <v>1023144</v>
      </c>
      <c r="W266" s="226">
        <f t="shared" si="59"/>
        <v>1172889</v>
      </c>
      <c r="X266" s="227"/>
      <c r="Y266" s="226">
        <f t="shared" si="60"/>
        <v>1172889</v>
      </c>
    </row>
    <row r="267" spans="1:25" hidden="1" x14ac:dyDescent="0.25">
      <c r="B267" s="224" t="s">
        <v>43</v>
      </c>
      <c r="C267" s="225">
        <f t="shared" si="51"/>
        <v>0</v>
      </c>
      <c r="D267" s="225"/>
      <c r="E267" s="225">
        <f t="shared" si="52"/>
        <v>0</v>
      </c>
      <c r="F267" s="225">
        <v>171</v>
      </c>
      <c r="G267" s="223">
        <f t="shared" si="53"/>
        <v>0</v>
      </c>
      <c r="H267" s="225">
        <f t="shared" si="54"/>
        <v>0</v>
      </c>
      <c r="I267" s="225"/>
      <c r="J267" s="225">
        <f t="shared" si="55"/>
        <v>0</v>
      </c>
      <c r="K267" s="225">
        <f t="shared" si="61"/>
        <v>745</v>
      </c>
      <c r="L267" s="226">
        <f t="shared" si="62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63"/>
        <v>149745</v>
      </c>
      <c r="V267" s="226">
        <f t="shared" si="58"/>
        <v>1172889</v>
      </c>
      <c r="W267" s="226">
        <f t="shared" si="59"/>
        <v>1322634</v>
      </c>
      <c r="X267" s="227"/>
      <c r="Y267" s="226">
        <f t="shared" si="60"/>
        <v>1322634</v>
      </c>
    </row>
    <row r="268" spans="1:25" hidden="1" x14ac:dyDescent="0.25">
      <c r="B268" s="224" t="s">
        <v>44</v>
      </c>
      <c r="C268" s="225">
        <f t="shared" si="51"/>
        <v>0</v>
      </c>
      <c r="D268" s="225"/>
      <c r="E268" s="225">
        <f t="shared" si="52"/>
        <v>0</v>
      </c>
      <c r="F268" s="225">
        <v>171</v>
      </c>
      <c r="G268" s="223">
        <f t="shared" si="53"/>
        <v>0</v>
      </c>
      <c r="H268" s="225">
        <f t="shared" si="54"/>
        <v>0</v>
      </c>
      <c r="I268" s="225"/>
      <c r="J268" s="225">
        <f t="shared" si="55"/>
        <v>0</v>
      </c>
      <c r="K268" s="225">
        <f t="shared" si="61"/>
        <v>745</v>
      </c>
      <c r="L268" s="226">
        <f t="shared" si="62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63"/>
        <v>149745</v>
      </c>
      <c r="V268" s="226">
        <f t="shared" si="58"/>
        <v>1322634</v>
      </c>
      <c r="W268" s="226">
        <f t="shared" si="59"/>
        <v>1472379</v>
      </c>
      <c r="X268" s="227"/>
      <c r="Y268" s="226">
        <f t="shared" si="60"/>
        <v>1472379</v>
      </c>
    </row>
    <row r="269" spans="1:25" ht="15.75" hidden="1" thickBot="1" x14ac:dyDescent="0.3">
      <c r="B269" s="224" t="s">
        <v>45</v>
      </c>
      <c r="C269" s="225">
        <f t="shared" si="51"/>
        <v>0</v>
      </c>
      <c r="D269" s="225"/>
      <c r="E269" s="225">
        <f t="shared" si="52"/>
        <v>0</v>
      </c>
      <c r="F269" s="225">
        <v>171</v>
      </c>
      <c r="G269" s="223">
        <f t="shared" si="53"/>
        <v>0</v>
      </c>
      <c r="H269" s="225">
        <f t="shared" si="54"/>
        <v>0</v>
      </c>
      <c r="I269" s="225"/>
      <c r="J269" s="225">
        <f t="shared" si="55"/>
        <v>0</v>
      </c>
      <c r="K269" s="225">
        <f t="shared" si="61"/>
        <v>745</v>
      </c>
      <c r="L269" s="226">
        <f t="shared" si="62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63"/>
        <v>149745</v>
      </c>
      <c r="V269" s="226">
        <f t="shared" si="58"/>
        <v>1472379</v>
      </c>
      <c r="W269" s="226">
        <f t="shared" si="59"/>
        <v>1622124</v>
      </c>
      <c r="X269" s="227"/>
      <c r="Y269" s="226">
        <f t="shared" si="60"/>
        <v>1622124</v>
      </c>
    </row>
    <row r="270" spans="1:25" ht="15.75" hidden="1" thickBot="1" x14ac:dyDescent="0.3">
      <c r="B270" s="195" t="s">
        <v>46</v>
      </c>
      <c r="C270" s="175">
        <f t="shared" si="51"/>
        <v>0</v>
      </c>
      <c r="D270" s="175"/>
      <c r="E270" s="175">
        <f t="shared" si="52"/>
        <v>0</v>
      </c>
      <c r="F270" s="175">
        <f>F269</f>
        <v>171</v>
      </c>
      <c r="G270" s="177">
        <f t="shared" si="53"/>
        <v>0</v>
      </c>
      <c r="H270" s="175">
        <f t="shared" si="54"/>
        <v>0</v>
      </c>
      <c r="I270" s="175"/>
      <c r="J270" s="175">
        <f t="shared" si="55"/>
        <v>0</v>
      </c>
      <c r="K270" s="225">
        <f t="shared" si="61"/>
        <v>745</v>
      </c>
      <c r="L270" s="226">
        <f t="shared" si="62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63"/>
        <v>149745</v>
      </c>
      <c r="V270" s="176">
        <f t="shared" si="58"/>
        <v>1622124</v>
      </c>
      <c r="W270" s="176">
        <f t="shared" si="59"/>
        <v>1771869</v>
      </c>
      <c r="X270" s="177"/>
      <c r="Y270" s="176">
        <f t="shared" si="60"/>
        <v>1771869</v>
      </c>
    </row>
    <row r="273" spans="8:15" ht="15.75" thickBot="1" x14ac:dyDescent="0.3"/>
    <row r="274" spans="8:15" ht="15.75" thickBot="1" x14ac:dyDescent="0.3">
      <c r="H274" s="272" t="s">
        <v>110</v>
      </c>
      <c r="I274" s="273"/>
      <c r="J274" s="154">
        <v>4061</v>
      </c>
      <c r="M274" s="262" t="s">
        <v>166</v>
      </c>
      <c r="N274" s="263"/>
      <c r="O274" s="264"/>
    </row>
    <row r="275" spans="8:15" ht="15.75" thickBot="1" x14ac:dyDescent="0.3">
      <c r="H275" s="260" t="s">
        <v>157</v>
      </c>
      <c r="I275" s="265"/>
      <c r="J275" s="261"/>
      <c r="M275" s="204" t="s">
        <v>109</v>
      </c>
      <c r="N275" s="205"/>
      <c r="O275" s="153">
        <v>717</v>
      </c>
    </row>
    <row r="276" spans="8:15" ht="15.75" thickBot="1" x14ac:dyDescent="0.3">
      <c r="H276" s="260" t="s">
        <v>111</v>
      </c>
      <c r="I276" s="261"/>
      <c r="J276" s="155" t="s">
        <v>112</v>
      </c>
      <c r="M276" s="206" t="s">
        <v>110</v>
      </c>
      <c r="N276" s="207"/>
      <c r="O276" s="154">
        <v>4910</v>
      </c>
    </row>
    <row r="277" spans="8:15" ht="15.75" thickBot="1" x14ac:dyDescent="0.3">
      <c r="H277" s="156">
        <v>1</v>
      </c>
      <c r="I277" s="157">
        <v>80</v>
      </c>
      <c r="J277" s="158">
        <v>593</v>
      </c>
      <c r="M277" s="260" t="s">
        <v>157</v>
      </c>
      <c r="N277" s="265"/>
      <c r="O277" s="261"/>
    </row>
    <row r="278" spans="8:15" ht="15.75" thickBot="1" x14ac:dyDescent="0.3">
      <c r="H278" s="159">
        <v>81</v>
      </c>
      <c r="I278" s="160">
        <v>100</v>
      </c>
      <c r="J278" s="161">
        <v>784</v>
      </c>
      <c r="M278" s="260" t="s">
        <v>111</v>
      </c>
      <c r="N278" s="261"/>
      <c r="O278" s="155" t="s">
        <v>112</v>
      </c>
    </row>
    <row r="279" spans="8:15" x14ac:dyDescent="0.25">
      <c r="H279" s="162">
        <v>101</v>
      </c>
      <c r="I279" s="163">
        <v>200</v>
      </c>
      <c r="J279" s="161">
        <v>1357</v>
      </c>
      <c r="M279" s="208">
        <v>1</v>
      </c>
      <c r="N279" s="157">
        <v>40</v>
      </c>
      <c r="O279" s="158">
        <v>717</v>
      </c>
    </row>
    <row r="280" spans="8:15" ht="15.75" thickBot="1" x14ac:dyDescent="0.3">
      <c r="H280" s="164">
        <v>201</v>
      </c>
      <c r="I280" s="165" t="s">
        <v>113</v>
      </c>
      <c r="J280" s="166">
        <v>2501</v>
      </c>
      <c r="M280" s="209">
        <v>41</v>
      </c>
      <c r="N280" s="160">
        <v>80</v>
      </c>
      <c r="O280" s="161">
        <v>948</v>
      </c>
    </row>
    <row r="281" spans="8:15" ht="15.75" thickBot="1" x14ac:dyDescent="0.3">
      <c r="H281" s="167"/>
      <c r="I281" s="168"/>
      <c r="J281" s="169"/>
      <c r="M281" s="210">
        <v>81</v>
      </c>
      <c r="N281" s="163">
        <v>100</v>
      </c>
      <c r="O281" s="161">
        <v>1641</v>
      </c>
    </row>
    <row r="282" spans="8:15" ht="15.75" thickBot="1" x14ac:dyDescent="0.3">
      <c r="M282" s="211">
        <v>101</v>
      </c>
      <c r="N282" s="165" t="s">
        <v>113</v>
      </c>
      <c r="O282" s="166">
        <v>3024</v>
      </c>
    </row>
    <row r="283" spans="8:15" ht="15.75" thickBot="1" x14ac:dyDescent="0.3">
      <c r="M283" s="167"/>
      <c r="N283" s="168"/>
      <c r="O283" s="169"/>
    </row>
  </sheetData>
  <mergeCells count="12">
    <mergeCell ref="M278:N278"/>
    <mergeCell ref="H274:I274"/>
    <mergeCell ref="M274:O274"/>
    <mergeCell ref="H275:J275"/>
    <mergeCell ref="H276:I276"/>
    <mergeCell ref="M277:O277"/>
    <mergeCell ref="AA5:AA6"/>
    <mergeCell ref="S4:W4"/>
    <mergeCell ref="B1:C1"/>
    <mergeCell ref="B2:C2"/>
    <mergeCell ref="B3:C3"/>
    <mergeCell ref="N4:R4"/>
  </mergeCells>
  <phoneticPr fontId="17" type="noConversion"/>
  <conditionalFormatting sqref="Y7:Y234">
    <cfRule type="cellIs" dxfId="246" priority="25" stopIfTrue="1" operator="lessThan">
      <formula>-0.999999</formula>
    </cfRule>
    <cfRule type="cellIs" dxfId="245" priority="26" stopIfTrue="1" operator="greaterThan">
      <formula>0.9999999</formula>
    </cfRule>
  </conditionalFormatting>
  <conditionalFormatting sqref="J7:J222">
    <cfRule type="cellIs" dxfId="244" priority="24" operator="greaterThan">
      <formula>100</formula>
    </cfRule>
  </conditionalFormatting>
  <conditionalFormatting sqref="X7:X192">
    <cfRule type="cellIs" dxfId="243" priority="23" operator="lessThan">
      <formula>1</formula>
    </cfRule>
  </conditionalFormatting>
  <conditionalFormatting sqref="J223:J258">
    <cfRule type="cellIs" dxfId="242" priority="22" operator="greaterThan">
      <formula>100</formula>
    </cfRule>
  </conditionalFormatting>
  <conditionalFormatting sqref="Y235:Y242">
    <cfRule type="cellIs" dxfId="241" priority="20" stopIfTrue="1" operator="lessThan">
      <formula>-0.999999</formula>
    </cfRule>
    <cfRule type="cellIs" dxfId="240" priority="21" stopIfTrue="1" operator="greaterThan">
      <formula>0.9999999</formula>
    </cfRule>
  </conditionalFormatting>
  <conditionalFormatting sqref="Y243:Y244">
    <cfRule type="cellIs" dxfId="239" priority="18" stopIfTrue="1" operator="lessThan">
      <formula>-0.999999</formula>
    </cfRule>
    <cfRule type="cellIs" dxfId="238" priority="19" stopIfTrue="1" operator="greaterThan">
      <formula>0.9999999</formula>
    </cfRule>
  </conditionalFormatting>
  <conditionalFormatting sqref="Y245:Y257">
    <cfRule type="cellIs" dxfId="237" priority="16" stopIfTrue="1" operator="lessThan">
      <formula>-0.999999</formula>
    </cfRule>
    <cfRule type="cellIs" dxfId="236" priority="17" stopIfTrue="1" operator="greaterThan">
      <formula>0.9999999</formula>
    </cfRule>
  </conditionalFormatting>
  <conditionalFormatting sqref="J259:J270">
    <cfRule type="cellIs" dxfId="235" priority="15" operator="greaterThan">
      <formula>100</formula>
    </cfRule>
  </conditionalFormatting>
  <conditionalFormatting sqref="Y259:Y263">
    <cfRule type="cellIs" dxfId="234" priority="13" stopIfTrue="1" operator="lessThan">
      <formula>-0.999999</formula>
    </cfRule>
    <cfRule type="cellIs" dxfId="233" priority="14" stopIfTrue="1" operator="greaterThan">
      <formula>0.9999999</formula>
    </cfRule>
  </conditionalFormatting>
  <conditionalFormatting sqref="X259:X269">
    <cfRule type="cellIs" dxfId="232" priority="12" operator="lessThan">
      <formula>1</formula>
    </cfRule>
  </conditionalFormatting>
  <conditionalFormatting sqref="X259:X269">
    <cfRule type="cellIs" dxfId="231" priority="11" operator="lessThan">
      <formula>1</formula>
    </cfRule>
  </conditionalFormatting>
  <conditionalFormatting sqref="Y264">
    <cfRule type="cellIs" dxfId="230" priority="9" stopIfTrue="1" operator="lessThan">
      <formula>-0.999999</formula>
    </cfRule>
    <cfRule type="cellIs" dxfId="229" priority="10" stopIfTrue="1" operator="greaterThan">
      <formula>0.9999999</formula>
    </cfRule>
  </conditionalFormatting>
  <conditionalFormatting sqref="Y265">
    <cfRule type="cellIs" dxfId="228" priority="7" stopIfTrue="1" operator="lessThan">
      <formula>-0.999999</formula>
    </cfRule>
    <cfRule type="cellIs" dxfId="227" priority="8" stopIfTrue="1" operator="greaterThan">
      <formula>0.9999999</formula>
    </cfRule>
  </conditionalFormatting>
  <conditionalFormatting sqref="Y266">
    <cfRule type="cellIs" dxfId="226" priority="5" stopIfTrue="1" operator="lessThan">
      <formula>-0.999999</formula>
    </cfRule>
    <cfRule type="cellIs" dxfId="225" priority="6" stopIfTrue="1" operator="greaterThan">
      <formula>0.9999999</formula>
    </cfRule>
  </conditionalFormatting>
  <conditionalFormatting sqref="Y267:Y269">
    <cfRule type="cellIs" dxfId="224" priority="3" stopIfTrue="1" operator="lessThan">
      <formula>-0.999999</formula>
    </cfRule>
    <cfRule type="cellIs" dxfId="223" priority="4" stopIfTrue="1" operator="greaterThan">
      <formula>0.9999999</formula>
    </cfRule>
  </conditionalFormatting>
  <conditionalFormatting sqref="Y258">
    <cfRule type="cellIs" dxfId="222" priority="1" stopIfTrue="1" operator="lessThan">
      <formula>-0.999999</formula>
    </cfRule>
    <cfRule type="cellIs" dxfId="221" priority="2" stopIfTrue="1" operator="greaterThan">
      <formula>0.9999999</formula>
    </cfRule>
  </conditionalFormatting>
  <pageMargins left="0.7" right="0.7" top="0.75" bottom="0.75" header="0.3" footer="0.3"/>
  <pageSetup orientation="portrait"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27"/>
  <dimension ref="A1:AA283"/>
  <sheetViews>
    <sheetView zoomScaleNormal="100" workbookViewId="0">
      <selection activeCell="J259" sqref="J259"/>
    </sheetView>
  </sheetViews>
  <sheetFormatPr baseColWidth="10" defaultRowHeight="15" x14ac:dyDescent="0.25"/>
  <cols>
    <col min="6" max="6" width="9.28515625" bestFit="1" customWidth="1"/>
    <col min="7" max="7" width="11.85546875" bestFit="1" customWidth="1"/>
    <col min="11" max="11" width="6.7109375" bestFit="1" customWidth="1"/>
    <col min="12" max="12" width="11.85546875" bestFit="1" customWidth="1"/>
    <col min="13" max="13" width="12.7109375" customWidth="1"/>
    <col min="14" max="14" width="11.5703125" bestFit="1" customWidth="1"/>
    <col min="15" max="15" width="9.28515625" bestFit="1" customWidth="1"/>
    <col min="16" max="16" width="13.28515625" customWidth="1"/>
    <col min="17" max="17" width="11.85546875" bestFit="1" customWidth="1"/>
    <col min="18" max="18" width="9.140625" hidden="1" customWidth="1"/>
    <col min="19" max="19" width="13" customWidth="1"/>
    <col min="20" max="20" width="11.42578125" customWidth="1"/>
    <col min="21" max="21" width="13.42578125" customWidth="1"/>
    <col min="22" max="22" width="12.85546875" bestFit="1" customWidth="1"/>
    <col min="23" max="23" width="13.140625" customWidth="1"/>
    <col min="24" max="26" width="13.42578125" customWidth="1"/>
  </cols>
  <sheetData>
    <row r="1" spans="1:27" x14ac:dyDescent="0.25">
      <c r="B1" s="266" t="s">
        <v>0</v>
      </c>
      <c r="C1" s="266"/>
      <c r="D1" s="267">
        <v>33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151</v>
      </c>
      <c r="B3" s="269" t="s">
        <v>2</v>
      </c>
      <c r="C3" s="269"/>
      <c r="D3" s="145" t="s">
        <v>108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5.75" hidden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f t="shared" ref="U96:U127" si="11">G96+L96+M96+R96+S96+N96+Q96+T96</f>
        <v>0</v>
      </c>
      <c r="V96" s="21">
        <f t="shared" si="9"/>
        <v>0</v>
      </c>
      <c r="W96" s="21">
        <f t="shared" si="7"/>
        <v>0</v>
      </c>
      <c r="X96" s="20">
        <v>0</v>
      </c>
      <c r="Y96" s="21">
        <f t="shared" si="8"/>
        <v>0</v>
      </c>
      <c r="AA96">
        <f t="shared" si="10"/>
        <v>0</v>
      </c>
    </row>
    <row r="97" spans="1:27" ht="26.25" hidden="1" customHeight="1" thickBot="1" x14ac:dyDescent="0.3">
      <c r="A97" s="18"/>
      <c r="B97" s="19" t="s">
        <v>41</v>
      </c>
      <c r="C97" s="20">
        <v>0</v>
      </c>
      <c r="D97" s="20">
        <v>336</v>
      </c>
      <c r="E97" s="20">
        <v>336</v>
      </c>
      <c r="F97" s="20">
        <v>146</v>
      </c>
      <c r="G97" s="20">
        <v>49056</v>
      </c>
      <c r="H97" s="20">
        <v>0</v>
      </c>
      <c r="I97" s="20">
        <v>24</v>
      </c>
      <c r="J97" s="20">
        <v>24</v>
      </c>
      <c r="K97" s="20">
        <v>360</v>
      </c>
      <c r="L97" s="20">
        <v>8640</v>
      </c>
      <c r="M97" s="20"/>
      <c r="N97" s="20"/>
      <c r="O97" s="21"/>
      <c r="P97" s="21"/>
      <c r="Q97" s="20">
        <v>0</v>
      </c>
      <c r="R97" s="20">
        <v>4000</v>
      </c>
      <c r="S97" s="20">
        <v>55000</v>
      </c>
      <c r="T97" s="20"/>
      <c r="U97" s="20">
        <f t="shared" si="11"/>
        <v>116696</v>
      </c>
      <c r="V97" s="21">
        <v>59000</v>
      </c>
      <c r="W97" s="21">
        <f t="shared" si="7"/>
        <v>175696</v>
      </c>
      <c r="X97" s="20">
        <v>175696</v>
      </c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>
        <v>336</v>
      </c>
      <c r="D98" s="20">
        <v>573</v>
      </c>
      <c r="E98" s="20">
        <v>237</v>
      </c>
      <c r="F98" s="20">
        <v>146</v>
      </c>
      <c r="G98" s="20">
        <v>34602</v>
      </c>
      <c r="H98" s="20">
        <v>24</v>
      </c>
      <c r="I98" s="20">
        <v>44</v>
      </c>
      <c r="J98" s="20">
        <v>20</v>
      </c>
      <c r="K98" s="20">
        <v>360</v>
      </c>
      <c r="L98" s="20">
        <v>7200</v>
      </c>
      <c r="M98" s="20"/>
      <c r="N98" s="20"/>
      <c r="O98" s="21"/>
      <c r="P98" s="21"/>
      <c r="Q98" s="20">
        <v>0</v>
      </c>
      <c r="R98" s="20">
        <v>4000</v>
      </c>
      <c r="S98" s="20">
        <v>55000</v>
      </c>
      <c r="T98" s="20">
        <v>0</v>
      </c>
      <c r="U98" s="20">
        <f t="shared" si="11"/>
        <v>100802</v>
      </c>
      <c r="V98" s="21">
        <f t="shared" si="9"/>
        <v>0</v>
      </c>
      <c r="W98" s="21">
        <f t="shared" si="7"/>
        <v>100802</v>
      </c>
      <c r="X98" s="20">
        <v>100802</v>
      </c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573</v>
      </c>
      <c r="D99" s="20">
        <v>902</v>
      </c>
      <c r="E99" s="20">
        <v>329</v>
      </c>
      <c r="F99" s="20">
        <v>146</v>
      </c>
      <c r="G99" s="20">
        <v>48034</v>
      </c>
      <c r="H99" s="20">
        <v>44</v>
      </c>
      <c r="I99" s="20">
        <v>87</v>
      </c>
      <c r="J99" s="20">
        <v>43</v>
      </c>
      <c r="K99" s="20">
        <v>360</v>
      </c>
      <c r="L99" s="20">
        <v>15480</v>
      </c>
      <c r="M99" s="20"/>
      <c r="N99" s="20"/>
      <c r="O99" s="21"/>
      <c r="P99" s="21"/>
      <c r="Q99" s="20">
        <v>0</v>
      </c>
      <c r="R99" s="20">
        <v>4000</v>
      </c>
      <c r="S99" s="20">
        <v>55000</v>
      </c>
      <c r="T99" s="20"/>
      <c r="U99" s="20">
        <f t="shared" si="11"/>
        <v>122514</v>
      </c>
      <c r="V99" s="21">
        <f t="shared" si="9"/>
        <v>0</v>
      </c>
      <c r="W99" s="21">
        <f t="shared" si="7"/>
        <v>122514</v>
      </c>
      <c r="X99" s="20">
        <v>122514</v>
      </c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902</v>
      </c>
      <c r="D100" s="20">
        <v>1184</v>
      </c>
      <c r="E100" s="20">
        <v>282</v>
      </c>
      <c r="F100" s="20">
        <v>146</v>
      </c>
      <c r="G100" s="20">
        <v>41172</v>
      </c>
      <c r="H100" s="20">
        <v>87</v>
      </c>
      <c r="I100" s="20">
        <v>155</v>
      </c>
      <c r="J100" s="20">
        <v>68</v>
      </c>
      <c r="K100" s="20">
        <v>360</v>
      </c>
      <c r="L100" s="20">
        <v>24480</v>
      </c>
      <c r="M100" s="20"/>
      <c r="N100" s="20"/>
      <c r="O100" s="21"/>
      <c r="P100" s="21"/>
      <c r="Q100" s="20">
        <v>0</v>
      </c>
      <c r="R100" s="20">
        <v>4000</v>
      </c>
      <c r="S100" s="20">
        <v>55000</v>
      </c>
      <c r="T100" s="20"/>
      <c r="U100" s="20">
        <f t="shared" si="11"/>
        <v>124652</v>
      </c>
      <c r="V100" s="21">
        <f t="shared" si="9"/>
        <v>0</v>
      </c>
      <c r="W100" s="21">
        <f t="shared" si="7"/>
        <v>124652</v>
      </c>
      <c r="X100" s="20">
        <v>0</v>
      </c>
      <c r="Y100" s="21">
        <f t="shared" si="8"/>
        <v>124652</v>
      </c>
      <c r="AA100">
        <f t="shared" si="10"/>
        <v>1</v>
      </c>
    </row>
    <row r="101" spans="1:27" ht="17.25" hidden="1" customHeight="1" thickBot="1" x14ac:dyDescent="0.3">
      <c r="A101" s="18"/>
      <c r="B101" s="19" t="s">
        <v>45</v>
      </c>
      <c r="C101" s="20">
        <v>1184</v>
      </c>
      <c r="D101" s="20">
        <v>1433</v>
      </c>
      <c r="E101" s="20">
        <v>249</v>
      </c>
      <c r="F101" s="20">
        <v>146</v>
      </c>
      <c r="G101" s="20">
        <v>36354</v>
      </c>
      <c r="H101" s="20">
        <v>155</v>
      </c>
      <c r="I101" s="20">
        <v>224</v>
      </c>
      <c r="J101" s="20">
        <v>69</v>
      </c>
      <c r="K101" s="20">
        <v>360</v>
      </c>
      <c r="L101" s="20">
        <v>24840</v>
      </c>
      <c r="M101" s="20"/>
      <c r="N101" s="20"/>
      <c r="O101" s="21"/>
      <c r="P101" s="21"/>
      <c r="Q101" s="20">
        <v>0</v>
      </c>
      <c r="R101" s="20">
        <v>4000</v>
      </c>
      <c r="S101" s="20">
        <v>55000</v>
      </c>
      <c r="T101" s="20"/>
      <c r="U101" s="20">
        <f t="shared" si="11"/>
        <v>120194</v>
      </c>
      <c r="V101" s="21">
        <f t="shared" si="9"/>
        <v>124652</v>
      </c>
      <c r="W101" s="21">
        <f t="shared" si="7"/>
        <v>244846</v>
      </c>
      <c r="X101" s="20">
        <v>244846</v>
      </c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>
        <v>1433</v>
      </c>
      <c r="D102" s="20">
        <v>1675</v>
      </c>
      <c r="E102" s="20">
        <v>242</v>
      </c>
      <c r="F102" s="20">
        <v>146</v>
      </c>
      <c r="G102" s="20">
        <v>35332</v>
      </c>
      <c r="H102" s="20">
        <v>224</v>
      </c>
      <c r="I102" s="20">
        <v>375</v>
      </c>
      <c r="J102" s="20">
        <v>151</v>
      </c>
      <c r="K102" s="20">
        <v>360</v>
      </c>
      <c r="L102" s="20">
        <v>54360</v>
      </c>
      <c r="M102" s="20"/>
      <c r="N102" s="20"/>
      <c r="O102" s="21"/>
      <c r="P102" s="21"/>
      <c r="Q102" s="20">
        <v>0</v>
      </c>
      <c r="R102" s="20">
        <v>4000</v>
      </c>
      <c r="S102" s="20">
        <v>55000</v>
      </c>
      <c r="T102" s="20"/>
      <c r="U102" s="20">
        <f t="shared" si="11"/>
        <v>148692</v>
      </c>
      <c r="V102" s="21">
        <f t="shared" si="9"/>
        <v>0</v>
      </c>
      <c r="W102" s="21">
        <f t="shared" si="7"/>
        <v>148692</v>
      </c>
      <c r="X102" s="20">
        <v>148692</v>
      </c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1675</v>
      </c>
      <c r="D103" s="20">
        <v>1926</v>
      </c>
      <c r="E103" s="20">
        <v>251</v>
      </c>
      <c r="F103" s="20">
        <v>146</v>
      </c>
      <c r="G103" s="20">
        <v>36646</v>
      </c>
      <c r="H103" s="20">
        <v>375</v>
      </c>
      <c r="I103" s="20">
        <v>510</v>
      </c>
      <c r="J103" s="20">
        <v>135</v>
      </c>
      <c r="K103" s="20">
        <v>360</v>
      </c>
      <c r="L103" s="20">
        <v>48600</v>
      </c>
      <c r="M103" s="20"/>
      <c r="N103" s="20"/>
      <c r="O103" s="21"/>
      <c r="P103" s="21"/>
      <c r="Q103" s="20">
        <v>0</v>
      </c>
      <c r="R103" s="20">
        <v>4000</v>
      </c>
      <c r="S103" s="20">
        <v>56650</v>
      </c>
      <c r="T103" s="20"/>
      <c r="U103" s="20">
        <f t="shared" si="11"/>
        <v>145896</v>
      </c>
      <c r="V103" s="21">
        <f t="shared" si="9"/>
        <v>0</v>
      </c>
      <c r="W103" s="21">
        <f t="shared" si="7"/>
        <v>145896</v>
      </c>
      <c r="X103" s="20">
        <v>145896</v>
      </c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1926</v>
      </c>
      <c r="D104" s="20">
        <v>2312</v>
      </c>
      <c r="E104" s="20">
        <v>386</v>
      </c>
      <c r="F104" s="20">
        <v>146</v>
      </c>
      <c r="G104" s="20">
        <v>56356</v>
      </c>
      <c r="H104" s="20">
        <v>510</v>
      </c>
      <c r="I104" s="20">
        <v>776</v>
      </c>
      <c r="J104" s="20">
        <v>266</v>
      </c>
      <c r="K104" s="20">
        <v>0</v>
      </c>
      <c r="L104" s="20">
        <v>128520</v>
      </c>
      <c r="M104" s="20"/>
      <c r="N104" s="20"/>
      <c r="O104" s="21"/>
      <c r="P104" s="21"/>
      <c r="Q104" s="20">
        <v>0</v>
      </c>
      <c r="R104" s="20">
        <v>4000</v>
      </c>
      <c r="S104" s="20">
        <v>56650</v>
      </c>
      <c r="T104" s="20"/>
      <c r="U104" s="20">
        <f t="shared" si="11"/>
        <v>245526</v>
      </c>
      <c r="V104" s="21">
        <f t="shared" si="9"/>
        <v>0</v>
      </c>
      <c r="W104" s="21">
        <f t="shared" si="7"/>
        <v>245526</v>
      </c>
      <c r="X104" s="20">
        <v>245526</v>
      </c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2312</v>
      </c>
      <c r="D105" s="20">
        <v>2840</v>
      </c>
      <c r="E105" s="20">
        <v>528</v>
      </c>
      <c r="F105" s="20">
        <v>146</v>
      </c>
      <c r="G105" s="20">
        <v>77088</v>
      </c>
      <c r="H105" s="20">
        <v>776</v>
      </c>
      <c r="I105" s="20">
        <v>975</v>
      </c>
      <c r="J105" s="20">
        <v>199</v>
      </c>
      <c r="K105" s="20">
        <v>0</v>
      </c>
      <c r="L105" s="20">
        <v>80460</v>
      </c>
      <c r="M105" s="20"/>
      <c r="N105" s="20"/>
      <c r="O105" s="21"/>
      <c r="P105" s="21"/>
      <c r="Q105" s="20">
        <v>0</v>
      </c>
      <c r="R105" s="20">
        <v>4000</v>
      </c>
      <c r="S105" s="20">
        <v>56650</v>
      </c>
      <c r="T105" s="20"/>
      <c r="U105" s="20">
        <f t="shared" si="11"/>
        <v>218198</v>
      </c>
      <c r="V105" s="21">
        <f t="shared" si="9"/>
        <v>0</v>
      </c>
      <c r="W105" s="21">
        <f t="shared" si="7"/>
        <v>218198</v>
      </c>
      <c r="X105" s="20">
        <v>218198</v>
      </c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2840</v>
      </c>
      <c r="D106" s="20">
        <v>3240</v>
      </c>
      <c r="E106" s="20">
        <v>400</v>
      </c>
      <c r="F106" s="20">
        <v>146</v>
      </c>
      <c r="G106" s="20">
        <v>58400</v>
      </c>
      <c r="H106" s="20">
        <v>975</v>
      </c>
      <c r="I106" s="20">
        <v>1071</v>
      </c>
      <c r="J106" s="20">
        <v>56</v>
      </c>
      <c r="K106" s="20">
        <v>360</v>
      </c>
      <c r="L106" s="20">
        <v>20160</v>
      </c>
      <c r="M106" s="20"/>
      <c r="N106" s="20"/>
      <c r="O106" s="21"/>
      <c r="P106" s="21"/>
      <c r="Q106" s="20">
        <v>0</v>
      </c>
      <c r="R106" s="20">
        <v>4000</v>
      </c>
      <c r="S106" s="20">
        <v>56650</v>
      </c>
      <c r="T106" s="20"/>
      <c r="U106" s="20">
        <f t="shared" si="11"/>
        <v>139210</v>
      </c>
      <c r="V106" s="21">
        <f t="shared" si="9"/>
        <v>0</v>
      </c>
      <c r="W106" s="21">
        <f t="shared" si="7"/>
        <v>139210</v>
      </c>
      <c r="X106" s="20">
        <v>0</v>
      </c>
      <c r="Y106" s="21">
        <f t="shared" si="8"/>
        <v>139210</v>
      </c>
      <c r="AA106">
        <f t="shared" si="10"/>
        <v>1</v>
      </c>
    </row>
    <row r="107" spans="1:27" ht="15.75" hidden="1" thickBot="1" x14ac:dyDescent="0.3">
      <c r="A107" s="18"/>
      <c r="B107" s="19" t="s">
        <v>39</v>
      </c>
      <c r="C107" s="20">
        <v>3240</v>
      </c>
      <c r="D107" s="20">
        <v>3586</v>
      </c>
      <c r="E107" s="20">
        <v>346</v>
      </c>
      <c r="F107" s="20">
        <v>146</v>
      </c>
      <c r="G107" s="20">
        <v>50516</v>
      </c>
      <c r="H107" s="20">
        <v>1071</v>
      </c>
      <c r="I107" s="20">
        <v>1088</v>
      </c>
      <c r="J107" s="20">
        <v>17</v>
      </c>
      <c r="K107" s="20">
        <v>360</v>
      </c>
      <c r="L107" s="20">
        <v>6120</v>
      </c>
      <c r="M107" s="20"/>
      <c r="N107" s="20"/>
      <c r="O107" s="21"/>
      <c r="P107" s="21"/>
      <c r="Q107" s="20">
        <v>0</v>
      </c>
      <c r="R107" s="20">
        <v>4000</v>
      </c>
      <c r="S107" s="20">
        <v>56650</v>
      </c>
      <c r="T107" s="20"/>
      <c r="U107" s="20">
        <f t="shared" si="11"/>
        <v>117286</v>
      </c>
      <c r="V107" s="21">
        <f t="shared" si="9"/>
        <v>139210</v>
      </c>
      <c r="W107" s="21">
        <f t="shared" si="7"/>
        <v>256496</v>
      </c>
      <c r="X107" s="20">
        <v>256496</v>
      </c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3586</v>
      </c>
      <c r="D108" s="20">
        <v>3930</v>
      </c>
      <c r="E108" s="20">
        <v>344</v>
      </c>
      <c r="F108" s="20">
        <v>146</v>
      </c>
      <c r="G108" s="20">
        <v>50224</v>
      </c>
      <c r="H108" s="20">
        <v>1088</v>
      </c>
      <c r="I108" s="20">
        <v>1107</v>
      </c>
      <c r="J108" s="20">
        <v>19</v>
      </c>
      <c r="K108" s="20">
        <v>360</v>
      </c>
      <c r="L108" s="20">
        <v>6840</v>
      </c>
      <c r="M108" s="20"/>
      <c r="N108" s="20"/>
      <c r="O108" s="21"/>
      <c r="P108" s="21"/>
      <c r="Q108" s="20">
        <v>0</v>
      </c>
      <c r="R108" s="20">
        <v>4000</v>
      </c>
      <c r="S108" s="20">
        <v>56650</v>
      </c>
      <c r="T108" s="20"/>
      <c r="U108" s="20">
        <f t="shared" si="11"/>
        <v>117714</v>
      </c>
      <c r="V108" s="21">
        <f t="shared" si="9"/>
        <v>0</v>
      </c>
      <c r="W108" s="21">
        <f t="shared" si="7"/>
        <v>117714</v>
      </c>
      <c r="X108" s="20">
        <v>0</v>
      </c>
      <c r="Y108" s="21">
        <f t="shared" si="8"/>
        <v>117714</v>
      </c>
      <c r="AA108">
        <f t="shared" si="10"/>
        <v>1</v>
      </c>
    </row>
    <row r="109" spans="1:27" ht="15.75" hidden="1" thickBot="1" x14ac:dyDescent="0.3">
      <c r="A109" s="18"/>
      <c r="B109" s="19" t="s">
        <v>41</v>
      </c>
      <c r="C109" s="20">
        <v>3930</v>
      </c>
      <c r="D109" s="20">
        <v>4363</v>
      </c>
      <c r="E109" s="20">
        <v>433</v>
      </c>
      <c r="F109" s="20">
        <v>146</v>
      </c>
      <c r="G109" s="20">
        <v>63218</v>
      </c>
      <c r="H109" s="20">
        <v>1107</v>
      </c>
      <c r="I109" s="20">
        <v>1113</v>
      </c>
      <c r="J109" s="20">
        <v>6</v>
      </c>
      <c r="K109" s="20">
        <v>360</v>
      </c>
      <c r="L109" s="20">
        <v>2160</v>
      </c>
      <c r="M109" s="20"/>
      <c r="N109" s="20"/>
      <c r="O109" s="21"/>
      <c r="P109" s="21"/>
      <c r="Q109" s="20">
        <v>0</v>
      </c>
      <c r="R109" s="20">
        <v>4000</v>
      </c>
      <c r="S109" s="20">
        <v>56650</v>
      </c>
      <c r="T109" s="20"/>
      <c r="U109" s="20">
        <f t="shared" si="11"/>
        <v>126028</v>
      </c>
      <c r="V109" s="21">
        <f t="shared" si="9"/>
        <v>117714</v>
      </c>
      <c r="W109" s="21">
        <f t="shared" si="7"/>
        <v>243742</v>
      </c>
      <c r="X109" s="20">
        <v>243742</v>
      </c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4363</v>
      </c>
      <c r="D110" s="20">
        <v>4592</v>
      </c>
      <c r="E110" s="20">
        <v>229</v>
      </c>
      <c r="F110" s="20">
        <v>146</v>
      </c>
      <c r="G110" s="20">
        <v>33434</v>
      </c>
      <c r="H110" s="20">
        <v>1113</v>
      </c>
      <c r="I110" s="20">
        <v>1126</v>
      </c>
      <c r="J110" s="20">
        <v>13</v>
      </c>
      <c r="K110" s="20">
        <v>360</v>
      </c>
      <c r="L110" s="20">
        <v>4680</v>
      </c>
      <c r="M110" s="20"/>
      <c r="N110" s="20"/>
      <c r="O110" s="21"/>
      <c r="P110" s="21"/>
      <c r="Q110" s="20">
        <v>0</v>
      </c>
      <c r="R110" s="20">
        <v>4000</v>
      </c>
      <c r="S110" s="20">
        <v>56650</v>
      </c>
      <c r="T110" s="20"/>
      <c r="U110" s="20">
        <f t="shared" si="11"/>
        <v>98764</v>
      </c>
      <c r="V110" s="21">
        <f t="shared" si="9"/>
        <v>0</v>
      </c>
      <c r="W110" s="21">
        <f t="shared" si="7"/>
        <v>98764</v>
      </c>
      <c r="X110" s="20">
        <v>98764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4592</v>
      </c>
      <c r="D111" s="20">
        <v>4801</v>
      </c>
      <c r="E111" s="20">
        <v>209</v>
      </c>
      <c r="F111" s="20">
        <v>146</v>
      </c>
      <c r="G111" s="20">
        <v>30514</v>
      </c>
      <c r="H111" s="20">
        <v>1126</v>
      </c>
      <c r="I111" s="20">
        <v>1148</v>
      </c>
      <c r="J111" s="20">
        <v>22</v>
      </c>
      <c r="K111" s="20">
        <v>360</v>
      </c>
      <c r="L111" s="20">
        <v>7920</v>
      </c>
      <c r="M111" s="20"/>
      <c r="N111" s="20"/>
      <c r="O111" s="21"/>
      <c r="P111" s="21"/>
      <c r="Q111" s="20">
        <v>0</v>
      </c>
      <c r="R111" s="20">
        <v>4000</v>
      </c>
      <c r="S111" s="20">
        <v>56650</v>
      </c>
      <c r="T111" s="20"/>
      <c r="U111" s="20">
        <f t="shared" si="11"/>
        <v>99084</v>
      </c>
      <c r="V111" s="21">
        <f t="shared" si="9"/>
        <v>0</v>
      </c>
      <c r="W111" s="21">
        <f t="shared" si="7"/>
        <v>99084</v>
      </c>
      <c r="X111" s="20">
        <v>0</v>
      </c>
      <c r="Y111" s="21">
        <f t="shared" si="8"/>
        <v>99084</v>
      </c>
      <c r="AA111">
        <f t="shared" si="10"/>
        <v>1</v>
      </c>
    </row>
    <row r="112" spans="1:27" ht="15.75" hidden="1" thickBot="1" x14ac:dyDescent="0.3">
      <c r="A112" s="18"/>
      <c r="B112" s="19" t="s">
        <v>44</v>
      </c>
      <c r="C112" s="20">
        <v>4801</v>
      </c>
      <c r="D112" s="20">
        <v>4977</v>
      </c>
      <c r="E112" s="20">
        <v>176</v>
      </c>
      <c r="F112" s="20">
        <v>146</v>
      </c>
      <c r="G112" s="20">
        <v>25696</v>
      </c>
      <c r="H112" s="20">
        <v>1148</v>
      </c>
      <c r="I112" s="20">
        <v>1254</v>
      </c>
      <c r="J112" s="20">
        <v>106</v>
      </c>
      <c r="K112" s="20">
        <v>360</v>
      </c>
      <c r="L112" s="20">
        <v>38160</v>
      </c>
      <c r="M112" s="20"/>
      <c r="N112" s="20"/>
      <c r="O112" s="21"/>
      <c r="P112" s="21"/>
      <c r="Q112" s="20">
        <v>0</v>
      </c>
      <c r="R112" s="20">
        <v>4000</v>
      </c>
      <c r="S112" s="20">
        <v>56650</v>
      </c>
      <c r="T112" s="20"/>
      <c r="U112" s="20">
        <f t="shared" si="11"/>
        <v>124506</v>
      </c>
      <c r="V112" s="21">
        <f t="shared" si="9"/>
        <v>99084</v>
      </c>
      <c r="W112" s="21">
        <f t="shared" si="7"/>
        <v>223590</v>
      </c>
      <c r="X112" s="20">
        <v>223590</v>
      </c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4977</v>
      </c>
      <c r="D113" s="20">
        <v>5185</v>
      </c>
      <c r="E113" s="20">
        <v>208</v>
      </c>
      <c r="F113" s="20">
        <v>146</v>
      </c>
      <c r="G113" s="20">
        <v>30368</v>
      </c>
      <c r="H113" s="20">
        <v>1254</v>
      </c>
      <c r="I113" s="20">
        <v>1424</v>
      </c>
      <c r="J113" s="20">
        <v>170</v>
      </c>
      <c r="K113" s="20">
        <v>0</v>
      </c>
      <c r="L113" s="20">
        <v>64800</v>
      </c>
      <c r="M113" s="20"/>
      <c r="N113" s="20"/>
      <c r="O113" s="21"/>
      <c r="P113" s="21"/>
      <c r="Q113" s="20">
        <v>0</v>
      </c>
      <c r="R113" s="20">
        <v>4000</v>
      </c>
      <c r="S113" s="20">
        <v>56650</v>
      </c>
      <c r="T113" s="20"/>
      <c r="U113" s="20">
        <f t="shared" si="11"/>
        <v>155818</v>
      </c>
      <c r="V113" s="21">
        <f t="shared" si="9"/>
        <v>0</v>
      </c>
      <c r="W113" s="21">
        <f t="shared" si="7"/>
        <v>155818</v>
      </c>
      <c r="X113" s="20">
        <v>0</v>
      </c>
      <c r="Y113" s="21">
        <f t="shared" si="8"/>
        <v>155818</v>
      </c>
      <c r="AA113">
        <f t="shared" si="10"/>
        <v>1</v>
      </c>
    </row>
    <row r="114" spans="1:27" ht="15.75" hidden="1" thickBot="1" x14ac:dyDescent="0.3">
      <c r="A114" s="18"/>
      <c r="B114" s="19" t="s">
        <v>46</v>
      </c>
      <c r="C114" s="20">
        <v>5185</v>
      </c>
      <c r="D114" s="20">
        <v>5464</v>
      </c>
      <c r="E114" s="20">
        <v>279</v>
      </c>
      <c r="F114" s="20">
        <v>146</v>
      </c>
      <c r="G114" s="20">
        <v>40734</v>
      </c>
      <c r="H114" s="20">
        <v>1424</v>
      </c>
      <c r="I114" s="20">
        <v>1643</v>
      </c>
      <c r="J114" s="20">
        <v>219</v>
      </c>
      <c r="K114" s="20">
        <v>0</v>
      </c>
      <c r="L114" s="20">
        <v>94680</v>
      </c>
      <c r="M114" s="20"/>
      <c r="N114" s="20"/>
      <c r="O114" s="21"/>
      <c r="P114" s="21"/>
      <c r="Q114" s="20">
        <v>0</v>
      </c>
      <c r="R114" s="20">
        <v>4000</v>
      </c>
      <c r="S114" s="20">
        <v>56650</v>
      </c>
      <c r="T114" s="20"/>
      <c r="U114" s="20">
        <f t="shared" si="11"/>
        <v>196064</v>
      </c>
      <c r="V114" s="21">
        <f t="shared" si="9"/>
        <v>155818</v>
      </c>
      <c r="W114" s="21">
        <f t="shared" si="7"/>
        <v>351882</v>
      </c>
      <c r="X114" s="20">
        <v>351882</v>
      </c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5464</v>
      </c>
      <c r="D115" s="20">
        <v>5743</v>
      </c>
      <c r="E115" s="20">
        <v>279</v>
      </c>
      <c r="F115" s="20">
        <v>146</v>
      </c>
      <c r="G115" s="20">
        <v>40734</v>
      </c>
      <c r="H115" s="20">
        <v>1643</v>
      </c>
      <c r="I115" s="20">
        <v>1863</v>
      </c>
      <c r="J115" s="20">
        <v>220</v>
      </c>
      <c r="K115" s="20">
        <v>0</v>
      </c>
      <c r="L115" s="20">
        <v>95400</v>
      </c>
      <c r="M115" s="20"/>
      <c r="N115" s="20"/>
      <c r="O115" s="21"/>
      <c r="P115" s="21"/>
      <c r="Q115" s="20">
        <v>0</v>
      </c>
      <c r="R115" s="20">
        <v>4000</v>
      </c>
      <c r="S115" s="20">
        <v>58859</v>
      </c>
      <c r="T115" s="20"/>
      <c r="U115" s="20">
        <f t="shared" si="11"/>
        <v>198993</v>
      </c>
      <c r="V115" s="21">
        <f t="shared" si="9"/>
        <v>0</v>
      </c>
      <c r="W115" s="21">
        <f t="shared" si="7"/>
        <v>198993</v>
      </c>
      <c r="X115" s="20">
        <v>0</v>
      </c>
      <c r="Y115" s="21">
        <f t="shared" si="8"/>
        <v>198993</v>
      </c>
      <c r="AA115">
        <f t="shared" si="10"/>
        <v>1</v>
      </c>
    </row>
    <row r="116" spans="1:27" ht="15.75" hidden="1" thickBot="1" x14ac:dyDescent="0.3">
      <c r="A116" s="18"/>
      <c r="B116" s="19" t="s">
        <v>36</v>
      </c>
      <c r="C116" s="20">
        <v>5743</v>
      </c>
      <c r="D116" s="20">
        <v>6035</v>
      </c>
      <c r="E116" s="20">
        <v>292</v>
      </c>
      <c r="F116" s="20">
        <v>146</v>
      </c>
      <c r="G116" s="20">
        <v>42632</v>
      </c>
      <c r="H116" s="20">
        <v>1863</v>
      </c>
      <c r="I116" s="20">
        <v>2106</v>
      </c>
      <c r="J116" s="20">
        <v>243</v>
      </c>
      <c r="K116" s="20">
        <v>0</v>
      </c>
      <c r="L116" s="20">
        <v>111960</v>
      </c>
      <c r="M116" s="20"/>
      <c r="N116" s="20"/>
      <c r="O116" s="21"/>
      <c r="P116" s="21"/>
      <c r="Q116" s="20">
        <v>0</v>
      </c>
      <c r="R116" s="20">
        <v>4000</v>
      </c>
      <c r="S116" s="20">
        <v>58859</v>
      </c>
      <c r="T116" s="20"/>
      <c r="U116" s="20">
        <f t="shared" si="11"/>
        <v>217451</v>
      </c>
      <c r="V116" s="21">
        <f t="shared" si="9"/>
        <v>198993</v>
      </c>
      <c r="W116" s="21">
        <f t="shared" si="7"/>
        <v>416444</v>
      </c>
      <c r="X116" s="20">
        <v>416444</v>
      </c>
      <c r="Y116" s="21">
        <f t="shared" si="8"/>
        <v>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6035</v>
      </c>
      <c r="D117" s="20">
        <v>6311</v>
      </c>
      <c r="E117" s="20">
        <v>276</v>
      </c>
      <c r="F117" s="20">
        <v>146</v>
      </c>
      <c r="G117" s="20">
        <v>40296</v>
      </c>
      <c r="H117" s="20">
        <v>2106</v>
      </c>
      <c r="I117" s="20">
        <v>2339</v>
      </c>
      <c r="J117" s="20">
        <v>233</v>
      </c>
      <c r="K117" s="20">
        <v>0</v>
      </c>
      <c r="L117" s="20">
        <v>104760</v>
      </c>
      <c r="M117" s="20"/>
      <c r="N117" s="20"/>
      <c r="O117" s="21"/>
      <c r="P117" s="21"/>
      <c r="Q117" s="20">
        <v>0</v>
      </c>
      <c r="R117" s="20">
        <v>4000</v>
      </c>
      <c r="S117" s="20">
        <v>58859</v>
      </c>
      <c r="T117" s="20"/>
      <c r="U117" s="20">
        <f t="shared" si="11"/>
        <v>207915</v>
      </c>
      <c r="V117" s="21">
        <f t="shared" si="9"/>
        <v>0</v>
      </c>
      <c r="W117" s="21">
        <f t="shared" si="7"/>
        <v>207915</v>
      </c>
      <c r="X117" s="20">
        <v>207915</v>
      </c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6311</v>
      </c>
      <c r="D118" s="20">
        <v>6502</v>
      </c>
      <c r="E118" s="20">
        <v>191</v>
      </c>
      <c r="F118" s="20">
        <v>146</v>
      </c>
      <c r="G118" s="20">
        <v>27886</v>
      </c>
      <c r="H118" s="20">
        <v>2339</v>
      </c>
      <c r="I118" s="20">
        <v>2453</v>
      </c>
      <c r="J118" s="20">
        <v>114</v>
      </c>
      <c r="K118" s="20">
        <v>360</v>
      </c>
      <c r="L118" s="20">
        <v>41040</v>
      </c>
      <c r="M118" s="20"/>
      <c r="N118" s="20"/>
      <c r="O118" s="21"/>
      <c r="P118" s="21"/>
      <c r="Q118" s="20">
        <v>0</v>
      </c>
      <c r="R118" s="20">
        <v>4000</v>
      </c>
      <c r="S118" s="20">
        <v>58859</v>
      </c>
      <c r="T118" s="20"/>
      <c r="U118" s="20">
        <f t="shared" si="11"/>
        <v>131785</v>
      </c>
      <c r="V118" s="21">
        <f t="shared" si="9"/>
        <v>0</v>
      </c>
      <c r="W118" s="21">
        <f t="shared" si="7"/>
        <v>131785</v>
      </c>
      <c r="X118" s="20">
        <v>131785</v>
      </c>
      <c r="Y118" s="21">
        <f t="shared" si="8"/>
        <v>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6502</v>
      </c>
      <c r="D119" s="20">
        <v>6769</v>
      </c>
      <c r="E119" s="20">
        <v>267</v>
      </c>
      <c r="F119" s="20">
        <v>146</v>
      </c>
      <c r="G119" s="20">
        <v>38982</v>
      </c>
      <c r="H119" s="20">
        <v>2453</v>
      </c>
      <c r="I119" s="20">
        <v>2575</v>
      </c>
      <c r="J119" s="20">
        <v>122</v>
      </c>
      <c r="K119" s="20">
        <v>360</v>
      </c>
      <c r="L119" s="20">
        <v>43920</v>
      </c>
      <c r="M119" s="20"/>
      <c r="N119" s="20">
        <v>80000</v>
      </c>
      <c r="O119" s="21"/>
      <c r="P119" s="21"/>
      <c r="Q119" s="20">
        <v>0</v>
      </c>
      <c r="R119" s="20">
        <v>4000</v>
      </c>
      <c r="S119" s="20">
        <v>58859</v>
      </c>
      <c r="T119" s="20"/>
      <c r="U119" s="20">
        <f t="shared" si="11"/>
        <v>225761</v>
      </c>
      <c r="V119" s="21">
        <f t="shared" si="9"/>
        <v>0</v>
      </c>
      <c r="W119" s="21">
        <f t="shared" si="7"/>
        <v>225761</v>
      </c>
      <c r="X119" s="20">
        <v>225761</v>
      </c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6769</v>
      </c>
      <c r="D120" s="20">
        <v>6946</v>
      </c>
      <c r="E120" s="20">
        <v>177</v>
      </c>
      <c r="F120" s="20">
        <v>146</v>
      </c>
      <c r="G120" s="20">
        <v>25842</v>
      </c>
      <c r="H120" s="20">
        <v>2575</v>
      </c>
      <c r="I120" s="20">
        <v>2580</v>
      </c>
      <c r="J120" s="20">
        <v>5</v>
      </c>
      <c r="K120" s="20">
        <v>360</v>
      </c>
      <c r="L120" s="20">
        <v>1800</v>
      </c>
      <c r="M120" s="20"/>
      <c r="N120" s="20"/>
      <c r="O120" s="21"/>
      <c r="P120" s="21"/>
      <c r="Q120" s="20">
        <v>0</v>
      </c>
      <c r="R120" s="20">
        <v>4000</v>
      </c>
      <c r="S120" s="20">
        <v>58859</v>
      </c>
      <c r="T120" s="20"/>
      <c r="U120" s="20">
        <f t="shared" si="11"/>
        <v>90501</v>
      </c>
      <c r="V120" s="21">
        <f t="shared" si="9"/>
        <v>0</v>
      </c>
      <c r="W120" s="21">
        <f t="shared" si="7"/>
        <v>90501</v>
      </c>
      <c r="X120" s="20">
        <v>0</v>
      </c>
      <c r="Y120" s="21">
        <f t="shared" si="8"/>
        <v>90501</v>
      </c>
      <c r="AA120">
        <f t="shared" si="10"/>
        <v>1</v>
      </c>
    </row>
    <row r="121" spans="1:27" ht="15.75" hidden="1" thickBot="1" x14ac:dyDescent="0.3">
      <c r="A121" s="18"/>
      <c r="B121" s="19" t="s">
        <v>41</v>
      </c>
      <c r="C121" s="20">
        <v>6946</v>
      </c>
      <c r="D121" s="20">
        <v>7154</v>
      </c>
      <c r="E121" s="20">
        <v>208</v>
      </c>
      <c r="F121" s="20">
        <v>146</v>
      </c>
      <c r="G121" s="20">
        <v>30368</v>
      </c>
      <c r="H121" s="20">
        <v>2580</v>
      </c>
      <c r="I121" s="20">
        <v>2588</v>
      </c>
      <c r="J121" s="20">
        <v>8</v>
      </c>
      <c r="K121" s="20">
        <v>360</v>
      </c>
      <c r="L121" s="20">
        <v>2880</v>
      </c>
      <c r="M121" s="20"/>
      <c r="N121" s="20"/>
      <c r="O121" s="21"/>
      <c r="P121" s="21"/>
      <c r="Q121" s="20">
        <v>0</v>
      </c>
      <c r="R121" s="20">
        <v>4000</v>
      </c>
      <c r="S121" s="20">
        <v>58859</v>
      </c>
      <c r="T121" s="20"/>
      <c r="U121" s="20">
        <f t="shared" si="11"/>
        <v>96107</v>
      </c>
      <c r="V121" s="21">
        <f t="shared" si="9"/>
        <v>90501</v>
      </c>
      <c r="W121" s="21">
        <f t="shared" si="7"/>
        <v>186608</v>
      </c>
      <c r="X121" s="20">
        <v>186608</v>
      </c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7154</v>
      </c>
      <c r="D122" s="20">
        <v>7385</v>
      </c>
      <c r="E122" s="20">
        <v>231</v>
      </c>
      <c r="F122" s="20">
        <v>146</v>
      </c>
      <c r="G122" s="20">
        <v>33726</v>
      </c>
      <c r="H122" s="20">
        <v>2588</v>
      </c>
      <c r="I122" s="20">
        <v>2596</v>
      </c>
      <c r="J122" s="20">
        <v>8</v>
      </c>
      <c r="K122" s="20">
        <v>360</v>
      </c>
      <c r="L122" s="20">
        <v>2880</v>
      </c>
      <c r="M122" s="20"/>
      <c r="N122" s="20"/>
      <c r="O122" s="21"/>
      <c r="P122" s="21"/>
      <c r="Q122" s="20">
        <v>0</v>
      </c>
      <c r="R122" s="20">
        <v>10000</v>
      </c>
      <c r="S122" s="20">
        <v>58859</v>
      </c>
      <c r="T122" s="20"/>
      <c r="U122" s="20">
        <f t="shared" si="11"/>
        <v>105465</v>
      </c>
      <c r="V122" s="21">
        <f t="shared" si="9"/>
        <v>0</v>
      </c>
      <c r="W122" s="21">
        <f t="shared" si="7"/>
        <v>105465</v>
      </c>
      <c r="X122" s="20">
        <v>105465</v>
      </c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7385</v>
      </c>
      <c r="D123" s="20">
        <v>7607</v>
      </c>
      <c r="E123" s="20">
        <v>222</v>
      </c>
      <c r="F123" s="20">
        <v>146</v>
      </c>
      <c r="G123" s="20">
        <v>32412</v>
      </c>
      <c r="H123" s="20">
        <v>2596</v>
      </c>
      <c r="I123" s="20">
        <v>2620</v>
      </c>
      <c r="J123" s="20">
        <v>24</v>
      </c>
      <c r="K123" s="20">
        <v>360</v>
      </c>
      <c r="L123" s="20">
        <v>8640</v>
      </c>
      <c r="M123" s="20"/>
      <c r="N123" s="20"/>
      <c r="O123" s="21"/>
      <c r="P123" s="21"/>
      <c r="Q123" s="20">
        <v>0</v>
      </c>
      <c r="R123" s="20">
        <v>10000</v>
      </c>
      <c r="S123" s="20">
        <v>58859</v>
      </c>
      <c r="T123" s="20"/>
      <c r="U123" s="20">
        <f t="shared" si="11"/>
        <v>109911</v>
      </c>
      <c r="V123" s="21">
        <f t="shared" si="9"/>
        <v>0</v>
      </c>
      <c r="W123" s="21">
        <f t="shared" si="7"/>
        <v>109911</v>
      </c>
      <c r="X123" s="20">
        <v>0</v>
      </c>
      <c r="Y123" s="21">
        <f t="shared" si="8"/>
        <v>109911</v>
      </c>
      <c r="AA123">
        <f t="shared" si="10"/>
        <v>1</v>
      </c>
    </row>
    <row r="124" spans="1:27" ht="15.75" hidden="1" thickBot="1" x14ac:dyDescent="0.3">
      <c r="A124" s="18"/>
      <c r="B124" s="19" t="s">
        <v>44</v>
      </c>
      <c r="C124" s="20">
        <v>7607</v>
      </c>
      <c r="D124" s="20">
        <v>7835</v>
      </c>
      <c r="E124" s="20">
        <v>228</v>
      </c>
      <c r="F124" s="20">
        <v>146</v>
      </c>
      <c r="G124" s="20">
        <v>33288</v>
      </c>
      <c r="H124" s="20">
        <v>2620</v>
      </c>
      <c r="I124" s="20">
        <v>2672</v>
      </c>
      <c r="J124" s="20">
        <v>52</v>
      </c>
      <c r="K124" s="20">
        <v>360</v>
      </c>
      <c r="L124" s="20">
        <v>18720</v>
      </c>
      <c r="M124" s="20"/>
      <c r="N124" s="20"/>
      <c r="O124" s="21"/>
      <c r="P124" s="21"/>
      <c r="Q124" s="20">
        <v>0</v>
      </c>
      <c r="R124" s="20">
        <v>10000</v>
      </c>
      <c r="S124" s="20">
        <v>58859</v>
      </c>
      <c r="T124" s="20"/>
      <c r="U124" s="20">
        <f t="shared" si="11"/>
        <v>120867</v>
      </c>
      <c r="V124" s="21">
        <f t="shared" si="9"/>
        <v>109911</v>
      </c>
      <c r="W124" s="21">
        <f t="shared" si="7"/>
        <v>230778</v>
      </c>
      <c r="X124" s="20">
        <v>230778</v>
      </c>
      <c r="Y124" s="21">
        <f t="shared" si="8"/>
        <v>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7835</v>
      </c>
      <c r="D125" s="20">
        <v>8058</v>
      </c>
      <c r="E125" s="20">
        <v>223</v>
      </c>
      <c r="F125" s="20">
        <v>146</v>
      </c>
      <c r="G125" s="20">
        <v>32558</v>
      </c>
      <c r="H125" s="20">
        <v>2672</v>
      </c>
      <c r="I125" s="20">
        <v>2844</v>
      </c>
      <c r="J125" s="20">
        <v>172</v>
      </c>
      <c r="K125" s="20">
        <v>0</v>
      </c>
      <c r="L125" s="20">
        <v>65880</v>
      </c>
      <c r="M125" s="20"/>
      <c r="N125" s="20"/>
      <c r="O125" s="21"/>
      <c r="P125" s="21"/>
      <c r="Q125" s="20">
        <v>0</v>
      </c>
      <c r="R125" s="20">
        <v>15000</v>
      </c>
      <c r="S125" s="20">
        <v>58859</v>
      </c>
      <c r="T125" s="20"/>
      <c r="U125" s="20">
        <f t="shared" si="11"/>
        <v>172297</v>
      </c>
      <c r="V125" s="21">
        <f t="shared" si="9"/>
        <v>0</v>
      </c>
      <c r="W125" s="21">
        <f t="shared" si="7"/>
        <v>172297</v>
      </c>
      <c r="X125" s="20">
        <v>0</v>
      </c>
      <c r="Y125" s="21">
        <f t="shared" si="8"/>
        <v>172297</v>
      </c>
      <c r="AA125">
        <f t="shared" si="10"/>
        <v>1</v>
      </c>
    </row>
    <row r="126" spans="1:27" ht="15.75" hidden="1" thickBot="1" x14ac:dyDescent="0.3">
      <c r="A126" s="18"/>
      <c r="B126" s="19" t="s">
        <v>46</v>
      </c>
      <c r="C126" s="20">
        <v>8058</v>
      </c>
      <c r="D126" s="20">
        <v>8286</v>
      </c>
      <c r="E126" s="20">
        <v>228</v>
      </c>
      <c r="F126" s="20">
        <v>146</v>
      </c>
      <c r="G126" s="20">
        <v>33288</v>
      </c>
      <c r="H126" s="20">
        <v>2844</v>
      </c>
      <c r="I126" s="20">
        <v>3050</v>
      </c>
      <c r="J126" s="20">
        <v>206</v>
      </c>
      <c r="K126" s="20">
        <v>0</v>
      </c>
      <c r="L126" s="20">
        <v>85320</v>
      </c>
      <c r="M126" s="20"/>
      <c r="N126" s="20"/>
      <c r="O126" s="21"/>
      <c r="P126" s="21"/>
      <c r="Q126" s="20">
        <v>0</v>
      </c>
      <c r="R126" s="20">
        <v>15000</v>
      </c>
      <c r="S126" s="20">
        <v>58859</v>
      </c>
      <c r="T126" s="20"/>
      <c r="U126" s="20">
        <f t="shared" si="11"/>
        <v>192467</v>
      </c>
      <c r="V126" s="21">
        <f t="shared" si="9"/>
        <v>172297</v>
      </c>
      <c r="W126" s="21">
        <f t="shared" si="7"/>
        <v>364764</v>
      </c>
      <c r="X126" s="20">
        <v>364764</v>
      </c>
      <c r="Y126" s="21">
        <f t="shared" si="8"/>
        <v>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8286</v>
      </c>
      <c r="D127" s="20">
        <v>8559</v>
      </c>
      <c r="E127" s="20">
        <v>273</v>
      </c>
      <c r="F127" s="20">
        <v>146</v>
      </c>
      <c r="G127" s="20">
        <v>39858</v>
      </c>
      <c r="H127" s="20">
        <v>3050</v>
      </c>
      <c r="I127" s="20">
        <v>3284</v>
      </c>
      <c r="J127" s="20">
        <v>234</v>
      </c>
      <c r="K127" s="20">
        <v>0</v>
      </c>
      <c r="L127" s="20">
        <v>105480</v>
      </c>
      <c r="M127" s="20"/>
      <c r="N127" s="20"/>
      <c r="O127" s="21"/>
      <c r="P127" s="21"/>
      <c r="Q127" s="20">
        <v>0</v>
      </c>
      <c r="R127" s="20">
        <v>25000</v>
      </c>
      <c r="S127" s="20">
        <v>59734</v>
      </c>
      <c r="T127" s="20"/>
      <c r="U127" s="20">
        <f t="shared" si="11"/>
        <v>230072</v>
      </c>
      <c r="V127" s="21">
        <f t="shared" si="9"/>
        <v>0</v>
      </c>
      <c r="W127" s="21">
        <f t="shared" si="7"/>
        <v>230072</v>
      </c>
      <c r="X127" s="20">
        <v>0</v>
      </c>
      <c r="Y127" s="21">
        <f t="shared" si="8"/>
        <v>230072</v>
      </c>
      <c r="AA127">
        <f t="shared" si="10"/>
        <v>1</v>
      </c>
    </row>
    <row r="128" spans="1:27" ht="15.75" hidden="1" thickBot="1" x14ac:dyDescent="0.3">
      <c r="A128" s="18"/>
      <c r="B128" s="19" t="s">
        <v>36</v>
      </c>
      <c r="C128" s="20">
        <v>8559</v>
      </c>
      <c r="D128" s="20">
        <v>8857</v>
      </c>
      <c r="E128" s="20">
        <v>298</v>
      </c>
      <c r="F128" s="20">
        <v>146</v>
      </c>
      <c r="G128" s="20">
        <v>43508</v>
      </c>
      <c r="H128" s="20">
        <v>3284</v>
      </c>
      <c r="I128" s="20">
        <v>3462</v>
      </c>
      <c r="J128" s="20">
        <v>178</v>
      </c>
      <c r="K128" s="20">
        <v>0</v>
      </c>
      <c r="L128" s="20">
        <v>69120</v>
      </c>
      <c r="M128" s="20"/>
      <c r="N128" s="20">
        <v>12288</v>
      </c>
      <c r="O128" s="21"/>
      <c r="P128" s="21"/>
      <c r="Q128" s="20">
        <v>0</v>
      </c>
      <c r="R128" s="20">
        <v>15000</v>
      </c>
      <c r="S128" s="20">
        <v>59734</v>
      </c>
      <c r="T128" s="20"/>
      <c r="U128" s="20">
        <f t="shared" ref="U128:U159" si="12">G128+L128+M128+R128+S128+N128+Q128+T128</f>
        <v>199650</v>
      </c>
      <c r="V128" s="21">
        <f t="shared" si="9"/>
        <v>230072</v>
      </c>
      <c r="W128" s="21">
        <f t="shared" si="7"/>
        <v>429722</v>
      </c>
      <c r="X128" s="20">
        <v>429722</v>
      </c>
      <c r="Y128" s="21">
        <f t="shared" si="8"/>
        <v>0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8857</v>
      </c>
      <c r="D129" s="20">
        <v>9083</v>
      </c>
      <c r="E129" s="20">
        <v>226</v>
      </c>
      <c r="F129" s="20">
        <v>146</v>
      </c>
      <c r="G129" s="20">
        <v>32996</v>
      </c>
      <c r="H129" s="20">
        <v>3462</v>
      </c>
      <c r="I129" s="20">
        <v>3669</v>
      </c>
      <c r="J129" s="20">
        <v>207</v>
      </c>
      <c r="K129" s="20">
        <v>0</v>
      </c>
      <c r="L129" s="20">
        <v>86040</v>
      </c>
      <c r="M129" s="20"/>
      <c r="N129" s="20"/>
      <c r="O129" s="21"/>
      <c r="P129" s="21"/>
      <c r="Q129" s="20">
        <v>0</v>
      </c>
      <c r="R129" s="20">
        <v>10000</v>
      </c>
      <c r="S129" s="20">
        <v>59734</v>
      </c>
      <c r="T129" s="20"/>
      <c r="U129" s="20">
        <f t="shared" si="12"/>
        <v>188770</v>
      </c>
      <c r="V129" s="21">
        <f t="shared" si="9"/>
        <v>0</v>
      </c>
      <c r="W129" s="21">
        <f t="shared" si="7"/>
        <v>188770</v>
      </c>
      <c r="X129" s="20">
        <v>0</v>
      </c>
      <c r="Y129" s="21">
        <f t="shared" si="8"/>
        <v>188770</v>
      </c>
      <c r="AA129">
        <f t="shared" si="10"/>
        <v>1</v>
      </c>
    </row>
    <row r="130" spans="1:27" ht="15.75" hidden="1" thickBot="1" x14ac:dyDescent="0.3">
      <c r="A130" s="18"/>
      <c r="B130" s="19" t="s">
        <v>38</v>
      </c>
      <c r="C130" s="20">
        <v>9083</v>
      </c>
      <c r="D130" s="20">
        <v>9336</v>
      </c>
      <c r="E130" s="20">
        <v>253</v>
      </c>
      <c r="F130" s="20">
        <v>146</v>
      </c>
      <c r="G130" s="20">
        <v>36938</v>
      </c>
      <c r="H130" s="20">
        <v>3669</v>
      </c>
      <c r="I130" s="20">
        <v>3799</v>
      </c>
      <c r="J130" s="20">
        <v>130</v>
      </c>
      <c r="K130" s="20">
        <v>360</v>
      </c>
      <c r="L130" s="20">
        <v>46800</v>
      </c>
      <c r="M130" s="20"/>
      <c r="N130" s="20"/>
      <c r="O130" s="21"/>
      <c r="P130" s="21"/>
      <c r="Q130" s="20">
        <v>0</v>
      </c>
      <c r="R130" s="20">
        <v>10000</v>
      </c>
      <c r="S130" s="20">
        <v>59734</v>
      </c>
      <c r="T130" s="20"/>
      <c r="U130" s="20">
        <f t="shared" si="12"/>
        <v>153472</v>
      </c>
      <c r="V130" s="21">
        <f t="shared" si="9"/>
        <v>188770</v>
      </c>
      <c r="W130" s="21">
        <f t="shared" si="7"/>
        <v>342242</v>
      </c>
      <c r="X130" s="20">
        <v>342242</v>
      </c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9336</v>
      </c>
      <c r="D131" s="20">
        <v>9582</v>
      </c>
      <c r="E131" s="20">
        <v>246</v>
      </c>
      <c r="F131" s="20">
        <v>146</v>
      </c>
      <c r="G131" s="20">
        <v>35916</v>
      </c>
      <c r="H131" s="20">
        <v>3799</v>
      </c>
      <c r="I131" s="20">
        <v>3865</v>
      </c>
      <c r="J131" s="20">
        <v>66</v>
      </c>
      <c r="K131" s="20">
        <v>360</v>
      </c>
      <c r="L131" s="20">
        <v>23760</v>
      </c>
      <c r="M131" s="20"/>
      <c r="N131" s="20"/>
      <c r="O131" s="21"/>
      <c r="P131" s="21"/>
      <c r="Q131" s="20">
        <v>0</v>
      </c>
      <c r="R131" s="20">
        <v>10000</v>
      </c>
      <c r="S131" s="20">
        <v>59734</v>
      </c>
      <c r="T131" s="20"/>
      <c r="U131" s="20">
        <f t="shared" si="12"/>
        <v>129410</v>
      </c>
      <c r="V131" s="21">
        <f t="shared" si="9"/>
        <v>0</v>
      </c>
      <c r="W131" s="21">
        <f t="shared" si="7"/>
        <v>129410</v>
      </c>
      <c r="X131" s="20">
        <v>129410</v>
      </c>
      <c r="Y131" s="21">
        <f t="shared" si="8"/>
        <v>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9582</v>
      </c>
      <c r="D132" s="20">
        <v>9737</v>
      </c>
      <c r="E132" s="20">
        <v>155</v>
      </c>
      <c r="F132" s="20">
        <v>146</v>
      </c>
      <c r="G132" s="20">
        <v>22630</v>
      </c>
      <c r="H132" s="20">
        <v>3865</v>
      </c>
      <c r="I132" s="20">
        <v>3872</v>
      </c>
      <c r="J132" s="20">
        <v>7</v>
      </c>
      <c r="K132" s="20">
        <v>360</v>
      </c>
      <c r="L132" s="20">
        <v>2520</v>
      </c>
      <c r="M132" s="20"/>
      <c r="N132" s="20"/>
      <c r="O132" s="21"/>
      <c r="P132" s="21"/>
      <c r="Q132" s="20">
        <v>0</v>
      </c>
      <c r="R132" s="20">
        <v>10000</v>
      </c>
      <c r="S132" s="20">
        <v>59734</v>
      </c>
      <c r="T132" s="20"/>
      <c r="U132" s="20">
        <f t="shared" si="12"/>
        <v>94884</v>
      </c>
      <c r="V132" s="21">
        <f t="shared" si="9"/>
        <v>0</v>
      </c>
      <c r="W132" s="21">
        <f t="shared" si="7"/>
        <v>94884</v>
      </c>
      <c r="X132" s="20">
        <v>94884</v>
      </c>
      <c r="Y132" s="21">
        <f t="shared" si="8"/>
        <v>0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9737</v>
      </c>
      <c r="D133" s="20">
        <v>9890</v>
      </c>
      <c r="E133" s="20">
        <v>153</v>
      </c>
      <c r="F133" s="20">
        <v>146</v>
      </c>
      <c r="G133" s="20">
        <v>22338</v>
      </c>
      <c r="H133" s="20">
        <v>3872</v>
      </c>
      <c r="I133" s="20">
        <v>3878</v>
      </c>
      <c r="J133" s="20">
        <v>6</v>
      </c>
      <c r="K133" s="20">
        <v>360</v>
      </c>
      <c r="L133" s="20">
        <v>2160</v>
      </c>
      <c r="M133" s="20"/>
      <c r="N133" s="20"/>
      <c r="O133" s="21"/>
      <c r="P133" s="21"/>
      <c r="Q133" s="20">
        <v>0</v>
      </c>
      <c r="R133" s="20">
        <v>10000</v>
      </c>
      <c r="S133" s="20">
        <v>59734</v>
      </c>
      <c r="T133" s="20"/>
      <c r="U133" s="20">
        <f t="shared" si="12"/>
        <v>94232</v>
      </c>
      <c r="V133" s="21">
        <f t="shared" si="9"/>
        <v>0</v>
      </c>
      <c r="W133" s="21">
        <f t="shared" si="7"/>
        <v>94232</v>
      </c>
      <c r="X133" s="20">
        <v>94232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9890</v>
      </c>
      <c r="D134" s="20">
        <v>10040</v>
      </c>
      <c r="E134" s="20">
        <v>150</v>
      </c>
      <c r="F134" s="20">
        <v>146</v>
      </c>
      <c r="G134" s="20">
        <v>21900</v>
      </c>
      <c r="H134" s="20">
        <v>3878</v>
      </c>
      <c r="I134" s="20">
        <v>3888</v>
      </c>
      <c r="J134" s="20">
        <v>10</v>
      </c>
      <c r="K134" s="20">
        <v>360</v>
      </c>
      <c r="L134" s="20">
        <v>3600</v>
      </c>
      <c r="M134" s="20"/>
      <c r="N134" s="20"/>
      <c r="O134" s="21"/>
      <c r="P134" s="21"/>
      <c r="Q134" s="20">
        <v>0</v>
      </c>
      <c r="R134" s="20">
        <v>10000</v>
      </c>
      <c r="S134" s="20">
        <v>59734</v>
      </c>
      <c r="T134" s="20"/>
      <c r="U134" s="20">
        <f t="shared" si="12"/>
        <v>95234</v>
      </c>
      <c r="V134" s="21">
        <f t="shared" si="9"/>
        <v>0</v>
      </c>
      <c r="W134" s="21">
        <f t="shared" si="7"/>
        <v>95234</v>
      </c>
      <c r="X134" s="20">
        <v>95234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10040</v>
      </c>
      <c r="D135" s="20">
        <v>10234</v>
      </c>
      <c r="E135" s="20">
        <v>194</v>
      </c>
      <c r="F135" s="20">
        <v>146</v>
      </c>
      <c r="G135" s="20">
        <v>28324</v>
      </c>
      <c r="H135" s="20">
        <v>3888</v>
      </c>
      <c r="I135" s="20">
        <v>3923</v>
      </c>
      <c r="J135" s="20">
        <v>35</v>
      </c>
      <c r="K135" s="20">
        <v>360</v>
      </c>
      <c r="L135" s="20">
        <v>12600</v>
      </c>
      <c r="M135" s="20"/>
      <c r="N135" s="20">
        <v>8380</v>
      </c>
      <c r="O135" s="21"/>
      <c r="P135" s="21"/>
      <c r="Q135" s="20">
        <v>0</v>
      </c>
      <c r="R135" s="20">
        <v>10000</v>
      </c>
      <c r="S135" s="20">
        <v>59734</v>
      </c>
      <c r="T135" s="20"/>
      <c r="U135" s="20">
        <f t="shared" si="12"/>
        <v>119038</v>
      </c>
      <c r="V135" s="21">
        <f t="shared" si="9"/>
        <v>0</v>
      </c>
      <c r="W135" s="21">
        <f t="shared" si="7"/>
        <v>119038</v>
      </c>
      <c r="X135" s="20">
        <v>119038</v>
      </c>
      <c r="Y135" s="21">
        <f t="shared" si="8"/>
        <v>0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10234</v>
      </c>
      <c r="D136" s="20">
        <v>10412</v>
      </c>
      <c r="E136" s="20">
        <v>178</v>
      </c>
      <c r="F136" s="20">
        <v>146</v>
      </c>
      <c r="G136" s="20">
        <v>25988</v>
      </c>
      <c r="H136" s="20">
        <v>3923</v>
      </c>
      <c r="I136" s="20">
        <v>4025</v>
      </c>
      <c r="J136" s="20">
        <v>102</v>
      </c>
      <c r="K136" s="20">
        <v>360</v>
      </c>
      <c r="L136" s="20">
        <v>36720</v>
      </c>
      <c r="M136" s="20"/>
      <c r="N136" s="20"/>
      <c r="O136" s="21"/>
      <c r="P136" s="21"/>
      <c r="Q136" s="20">
        <v>0</v>
      </c>
      <c r="R136" s="20">
        <v>20000</v>
      </c>
      <c r="S136" s="20">
        <v>59734</v>
      </c>
      <c r="T136" s="20"/>
      <c r="U136" s="20">
        <f t="shared" si="12"/>
        <v>142442</v>
      </c>
      <c r="V136" s="21">
        <f t="shared" si="9"/>
        <v>0</v>
      </c>
      <c r="W136" s="21">
        <f t="shared" ref="W136:W186" si="13">U136+V136</f>
        <v>142442</v>
      </c>
      <c r="X136" s="20">
        <v>0</v>
      </c>
      <c r="Y136" s="21">
        <f t="shared" ref="Y136:Y186" si="14">W136-X136</f>
        <v>142442</v>
      </c>
      <c r="AA136">
        <f t="shared" si="10"/>
        <v>1</v>
      </c>
    </row>
    <row r="137" spans="1:27" ht="15.75" hidden="1" thickBot="1" x14ac:dyDescent="0.3">
      <c r="A137" s="18"/>
      <c r="B137" s="19" t="s">
        <v>45</v>
      </c>
      <c r="C137" s="20">
        <v>10412</v>
      </c>
      <c r="D137" s="20">
        <v>10626</v>
      </c>
      <c r="E137" s="20">
        <v>214</v>
      </c>
      <c r="F137" s="20">
        <v>146</v>
      </c>
      <c r="G137" s="20">
        <v>31244</v>
      </c>
      <c r="H137" s="20">
        <v>4025</v>
      </c>
      <c r="I137" s="20">
        <v>4215</v>
      </c>
      <c r="J137" s="20">
        <v>190</v>
      </c>
      <c r="K137" s="20">
        <v>0</v>
      </c>
      <c r="L137" s="20">
        <v>75600</v>
      </c>
      <c r="M137" s="20"/>
      <c r="N137" s="20"/>
      <c r="O137" s="21"/>
      <c r="P137" s="21"/>
      <c r="Q137" s="20">
        <v>0</v>
      </c>
      <c r="R137" s="20">
        <v>25000</v>
      </c>
      <c r="S137" s="20">
        <v>59734</v>
      </c>
      <c r="T137" s="20"/>
      <c r="U137" s="20">
        <f t="shared" si="12"/>
        <v>191578</v>
      </c>
      <c r="V137" s="21">
        <f t="shared" ref="V137:V186" si="15">Y136</f>
        <v>142442</v>
      </c>
      <c r="W137" s="21">
        <f t="shared" si="13"/>
        <v>334020</v>
      </c>
      <c r="X137" s="20">
        <v>334020</v>
      </c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10626</v>
      </c>
      <c r="D138" s="20">
        <v>10984</v>
      </c>
      <c r="E138" s="20">
        <v>358</v>
      </c>
      <c r="F138" s="20">
        <v>146</v>
      </c>
      <c r="G138" s="20">
        <v>52268</v>
      </c>
      <c r="H138" s="20">
        <v>4215</v>
      </c>
      <c r="I138" s="20">
        <v>4458</v>
      </c>
      <c r="J138" s="20">
        <v>243</v>
      </c>
      <c r="K138" s="20">
        <v>0</v>
      </c>
      <c r="L138" s="20">
        <v>111960</v>
      </c>
      <c r="M138" s="20"/>
      <c r="N138" s="20">
        <v>20000</v>
      </c>
      <c r="O138" s="21"/>
      <c r="P138" s="21"/>
      <c r="Q138" s="20">
        <v>0</v>
      </c>
      <c r="R138" s="20">
        <v>15000</v>
      </c>
      <c r="S138" s="20">
        <v>59734</v>
      </c>
      <c r="T138" s="20"/>
      <c r="U138" s="20">
        <f t="shared" si="12"/>
        <v>258962</v>
      </c>
      <c r="V138" s="21">
        <f t="shared" si="15"/>
        <v>0</v>
      </c>
      <c r="W138" s="21">
        <f t="shared" si="13"/>
        <v>258962</v>
      </c>
      <c r="X138" s="20">
        <v>0</v>
      </c>
      <c r="Y138" s="21">
        <f t="shared" si="14"/>
        <v>258962</v>
      </c>
      <c r="AA138">
        <f t="shared" si="16"/>
        <v>1</v>
      </c>
    </row>
    <row r="139" spans="1:27" ht="15.75" hidden="1" thickBot="1" x14ac:dyDescent="0.3">
      <c r="A139" s="18">
        <v>2014</v>
      </c>
      <c r="B139" s="19" t="s">
        <v>35</v>
      </c>
      <c r="C139" s="20">
        <v>10984</v>
      </c>
      <c r="D139" s="20">
        <v>11238</v>
      </c>
      <c r="E139" s="20">
        <v>254</v>
      </c>
      <c r="F139" s="20">
        <v>146</v>
      </c>
      <c r="G139" s="20">
        <v>37084</v>
      </c>
      <c r="H139" s="20">
        <v>4458</v>
      </c>
      <c r="I139" s="20">
        <v>4675</v>
      </c>
      <c r="J139" s="20">
        <v>217</v>
      </c>
      <c r="K139" s="20">
        <v>0</v>
      </c>
      <c r="L139" s="20">
        <v>150120</v>
      </c>
      <c r="M139" s="20"/>
      <c r="N139" s="20">
        <v>5000</v>
      </c>
      <c r="O139" s="21"/>
      <c r="P139" s="21"/>
      <c r="Q139" s="20">
        <v>0</v>
      </c>
      <c r="R139" s="20">
        <v>13340</v>
      </c>
      <c r="S139" s="20">
        <v>61536</v>
      </c>
      <c r="T139" s="20"/>
      <c r="U139" s="20">
        <f t="shared" si="12"/>
        <v>267080</v>
      </c>
      <c r="V139" s="21">
        <f t="shared" si="15"/>
        <v>258962</v>
      </c>
      <c r="W139" s="21">
        <f t="shared" si="13"/>
        <v>526042</v>
      </c>
      <c r="X139" s="20">
        <v>526042</v>
      </c>
      <c r="Y139" s="21">
        <f t="shared" si="14"/>
        <v>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11238</v>
      </c>
      <c r="D140" s="20">
        <v>11608</v>
      </c>
      <c r="E140" s="20">
        <v>370</v>
      </c>
      <c r="F140" s="20">
        <v>146</v>
      </c>
      <c r="G140" s="20">
        <v>54020</v>
      </c>
      <c r="H140" s="20">
        <v>4675</v>
      </c>
      <c r="I140" s="20">
        <v>4799</v>
      </c>
      <c r="J140" s="20">
        <v>124</v>
      </c>
      <c r="K140" s="20">
        <v>0</v>
      </c>
      <c r="L140" s="20">
        <v>45360</v>
      </c>
      <c r="M140" s="20"/>
      <c r="N140" s="20">
        <v>5000</v>
      </c>
      <c r="O140" s="21"/>
      <c r="P140" s="21"/>
      <c r="Q140" s="20">
        <v>0</v>
      </c>
      <c r="R140" s="20">
        <v>10000</v>
      </c>
      <c r="S140" s="20">
        <v>61536</v>
      </c>
      <c r="T140" s="20"/>
      <c r="U140" s="20">
        <f t="shared" si="12"/>
        <v>175916</v>
      </c>
      <c r="V140" s="21">
        <f t="shared" si="15"/>
        <v>0</v>
      </c>
      <c r="W140" s="21">
        <f t="shared" si="13"/>
        <v>175916</v>
      </c>
      <c r="X140" s="20">
        <v>0</v>
      </c>
      <c r="Y140" s="21">
        <f t="shared" si="14"/>
        <v>175916</v>
      </c>
      <c r="AA140">
        <f t="shared" si="16"/>
        <v>1</v>
      </c>
    </row>
    <row r="141" spans="1:27" ht="15.75" hidden="1" thickBot="1" x14ac:dyDescent="0.3">
      <c r="A141" s="18"/>
      <c r="B141" s="19" t="s">
        <v>37</v>
      </c>
      <c r="C141" s="20">
        <v>11608</v>
      </c>
      <c r="D141" s="20">
        <v>11893</v>
      </c>
      <c r="E141" s="20">
        <v>285</v>
      </c>
      <c r="F141" s="20">
        <v>146</v>
      </c>
      <c r="G141" s="20">
        <v>41610</v>
      </c>
      <c r="H141" s="20">
        <v>4799</v>
      </c>
      <c r="I141" s="20">
        <v>4933</v>
      </c>
      <c r="J141" s="20">
        <v>134</v>
      </c>
      <c r="K141" s="20">
        <v>0</v>
      </c>
      <c r="L141" s="20">
        <v>50760</v>
      </c>
      <c r="M141" s="20"/>
      <c r="N141" s="20">
        <v>5000</v>
      </c>
      <c r="O141" s="21"/>
      <c r="P141" s="21"/>
      <c r="Q141" s="20">
        <v>0</v>
      </c>
      <c r="R141" s="20">
        <v>10000</v>
      </c>
      <c r="S141" s="20">
        <v>61536</v>
      </c>
      <c r="T141" s="20"/>
      <c r="U141" s="20">
        <f t="shared" si="12"/>
        <v>168906</v>
      </c>
      <c r="V141" s="21">
        <f t="shared" si="15"/>
        <v>175916</v>
      </c>
      <c r="W141" s="21">
        <f t="shared" si="13"/>
        <v>344822</v>
      </c>
      <c r="X141" s="20">
        <v>344822</v>
      </c>
      <c r="Y141" s="21">
        <f t="shared" si="14"/>
        <v>0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11893</v>
      </c>
      <c r="D142" s="20">
        <v>12346</v>
      </c>
      <c r="E142" s="20">
        <v>453</v>
      </c>
      <c r="F142" s="20">
        <v>146</v>
      </c>
      <c r="G142" s="20">
        <v>66138</v>
      </c>
      <c r="H142" s="20">
        <v>4933</v>
      </c>
      <c r="I142" s="20">
        <v>5062</v>
      </c>
      <c r="J142" s="20">
        <v>129</v>
      </c>
      <c r="K142" s="20">
        <v>0</v>
      </c>
      <c r="L142" s="20">
        <v>48060</v>
      </c>
      <c r="M142" s="20"/>
      <c r="N142" s="20">
        <v>5000</v>
      </c>
      <c r="O142" s="21"/>
      <c r="P142" s="21"/>
      <c r="Q142" s="20">
        <v>0</v>
      </c>
      <c r="R142" s="20">
        <v>10000</v>
      </c>
      <c r="S142" s="20">
        <v>61536</v>
      </c>
      <c r="T142" s="20"/>
      <c r="U142" s="20">
        <f t="shared" si="12"/>
        <v>190734</v>
      </c>
      <c r="V142" s="21">
        <f t="shared" si="15"/>
        <v>0</v>
      </c>
      <c r="W142" s="21">
        <f t="shared" si="13"/>
        <v>190734</v>
      </c>
      <c r="X142" s="20">
        <v>190374</v>
      </c>
      <c r="Y142" s="21">
        <f t="shared" si="14"/>
        <v>360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12346</v>
      </c>
      <c r="D143" s="20">
        <v>12604</v>
      </c>
      <c r="E143" s="20">
        <v>258</v>
      </c>
      <c r="F143" s="20">
        <v>146</v>
      </c>
      <c r="G143" s="20">
        <v>37668</v>
      </c>
      <c r="H143" s="20">
        <v>5062</v>
      </c>
      <c r="I143" s="20">
        <v>5147</v>
      </c>
      <c r="J143" s="20">
        <v>85</v>
      </c>
      <c r="K143" s="20">
        <v>360</v>
      </c>
      <c r="L143" s="20">
        <v>30600</v>
      </c>
      <c r="M143" s="20"/>
      <c r="N143" s="20">
        <v>10000</v>
      </c>
      <c r="O143" s="21"/>
      <c r="P143" s="21"/>
      <c r="Q143" s="20">
        <v>0</v>
      </c>
      <c r="R143" s="20">
        <v>10000</v>
      </c>
      <c r="S143" s="20">
        <v>61536</v>
      </c>
      <c r="T143" s="20"/>
      <c r="U143" s="20">
        <f t="shared" si="12"/>
        <v>149804</v>
      </c>
      <c r="V143" s="21">
        <f t="shared" si="15"/>
        <v>360</v>
      </c>
      <c r="W143" s="21">
        <f t="shared" si="13"/>
        <v>150164</v>
      </c>
      <c r="X143" s="20">
        <v>0</v>
      </c>
      <c r="Y143" s="21">
        <f t="shared" si="14"/>
        <v>150164</v>
      </c>
      <c r="AA143">
        <f t="shared" si="16"/>
        <v>1</v>
      </c>
    </row>
    <row r="144" spans="1:27" ht="15.75" hidden="1" thickBot="1" x14ac:dyDescent="0.3">
      <c r="A144" s="18"/>
      <c r="B144" s="19" t="s">
        <v>40</v>
      </c>
      <c r="C144" s="20">
        <v>12604</v>
      </c>
      <c r="D144" s="20">
        <v>12910</v>
      </c>
      <c r="E144" s="20">
        <v>306</v>
      </c>
      <c r="F144" s="20">
        <v>146</v>
      </c>
      <c r="G144" s="20">
        <v>44676</v>
      </c>
      <c r="H144" s="20">
        <v>5147</v>
      </c>
      <c r="I144" s="20">
        <v>5152</v>
      </c>
      <c r="J144" s="20">
        <v>5</v>
      </c>
      <c r="K144" s="20">
        <v>360</v>
      </c>
      <c r="L144" s="20">
        <v>1800</v>
      </c>
      <c r="M144" s="20"/>
      <c r="N144" s="20">
        <v>5000</v>
      </c>
      <c r="O144" s="21"/>
      <c r="P144" s="21"/>
      <c r="Q144" s="20">
        <v>0</v>
      </c>
      <c r="R144" s="20">
        <v>10000</v>
      </c>
      <c r="S144" s="20">
        <v>61536</v>
      </c>
      <c r="T144" s="20"/>
      <c r="U144" s="20">
        <f t="shared" si="12"/>
        <v>123012</v>
      </c>
      <c r="V144" s="21">
        <f t="shared" si="15"/>
        <v>150164</v>
      </c>
      <c r="W144" s="21">
        <f t="shared" si="13"/>
        <v>273176</v>
      </c>
      <c r="X144" s="20">
        <v>273176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12910</v>
      </c>
      <c r="D145" s="20">
        <v>13192</v>
      </c>
      <c r="E145" s="20">
        <v>282</v>
      </c>
      <c r="F145" s="20">
        <v>146</v>
      </c>
      <c r="G145" s="20">
        <v>41172</v>
      </c>
      <c r="H145" s="20">
        <v>5152</v>
      </c>
      <c r="I145" s="20">
        <v>5158</v>
      </c>
      <c r="J145" s="20">
        <v>6</v>
      </c>
      <c r="K145" s="20">
        <v>360</v>
      </c>
      <c r="L145" s="20">
        <v>2160</v>
      </c>
      <c r="M145" s="20"/>
      <c r="N145" s="20">
        <v>5000</v>
      </c>
      <c r="O145" s="21"/>
      <c r="P145" s="21"/>
      <c r="Q145" s="20">
        <v>0</v>
      </c>
      <c r="R145" s="20">
        <v>10000</v>
      </c>
      <c r="S145" s="20">
        <v>61536</v>
      </c>
      <c r="T145" s="20"/>
      <c r="U145" s="20">
        <f t="shared" si="12"/>
        <v>119868</v>
      </c>
      <c r="V145" s="21">
        <f t="shared" si="15"/>
        <v>0</v>
      </c>
      <c r="W145" s="21">
        <f t="shared" si="13"/>
        <v>119868</v>
      </c>
      <c r="X145" s="20">
        <v>0</v>
      </c>
      <c r="Y145" s="21">
        <f t="shared" si="14"/>
        <v>119868</v>
      </c>
      <c r="AA145">
        <f t="shared" si="16"/>
        <v>1</v>
      </c>
    </row>
    <row r="146" spans="1:27" ht="15.75" hidden="1" thickBot="1" x14ac:dyDescent="0.3">
      <c r="A146" s="18"/>
      <c r="B146" s="19" t="s">
        <v>42</v>
      </c>
      <c r="C146" s="20">
        <v>13192</v>
      </c>
      <c r="D146" s="20">
        <v>13420</v>
      </c>
      <c r="E146" s="20">
        <v>228</v>
      </c>
      <c r="F146" s="20">
        <v>146</v>
      </c>
      <c r="G146" s="20">
        <v>33288</v>
      </c>
      <c r="H146" s="20">
        <v>5158</v>
      </c>
      <c r="I146" s="20">
        <v>5165</v>
      </c>
      <c r="J146" s="20">
        <v>7</v>
      </c>
      <c r="K146" s="20">
        <v>360</v>
      </c>
      <c r="L146" s="20">
        <v>2520</v>
      </c>
      <c r="M146" s="20"/>
      <c r="N146" s="20">
        <v>5000</v>
      </c>
      <c r="O146" s="21"/>
      <c r="P146" s="21"/>
      <c r="Q146" s="20">
        <v>0</v>
      </c>
      <c r="R146" s="20">
        <v>10000</v>
      </c>
      <c r="S146" s="20">
        <v>61536</v>
      </c>
      <c r="T146" s="20"/>
      <c r="U146" s="20">
        <f t="shared" si="12"/>
        <v>112344</v>
      </c>
      <c r="V146" s="21">
        <f t="shared" si="15"/>
        <v>119868</v>
      </c>
      <c r="W146" s="21">
        <f t="shared" si="13"/>
        <v>232212</v>
      </c>
      <c r="X146" s="20">
        <v>232212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13420</v>
      </c>
      <c r="D147" s="20">
        <v>13742</v>
      </c>
      <c r="E147" s="20">
        <v>322</v>
      </c>
      <c r="F147" s="20">
        <v>146</v>
      </c>
      <c r="G147" s="20">
        <v>47012</v>
      </c>
      <c r="H147" s="20">
        <v>5165</v>
      </c>
      <c r="I147" s="20">
        <v>5187</v>
      </c>
      <c r="J147" s="20">
        <v>22</v>
      </c>
      <c r="K147" s="20">
        <v>360</v>
      </c>
      <c r="L147" s="20">
        <v>7920</v>
      </c>
      <c r="M147" s="20"/>
      <c r="N147" s="20">
        <v>5000</v>
      </c>
      <c r="O147" s="21"/>
      <c r="P147" s="21"/>
      <c r="Q147" s="20">
        <v>0</v>
      </c>
      <c r="R147" s="20">
        <v>10000</v>
      </c>
      <c r="S147" s="20">
        <v>61536</v>
      </c>
      <c r="T147" s="20"/>
      <c r="U147" s="20">
        <f t="shared" si="12"/>
        <v>131468</v>
      </c>
      <c r="V147" s="21">
        <f t="shared" si="15"/>
        <v>0</v>
      </c>
      <c r="W147" s="21">
        <f t="shared" si="13"/>
        <v>131468</v>
      </c>
      <c r="X147" s="20">
        <v>131468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13742</v>
      </c>
      <c r="D148" s="20">
        <v>14032</v>
      </c>
      <c r="E148" s="20">
        <v>290</v>
      </c>
      <c r="F148" s="20">
        <v>146</v>
      </c>
      <c r="G148" s="20">
        <v>42340</v>
      </c>
      <c r="H148" s="20">
        <v>5187</v>
      </c>
      <c r="I148" s="20">
        <v>5259</v>
      </c>
      <c r="J148" s="20">
        <v>72</v>
      </c>
      <c r="K148" s="20">
        <v>360</v>
      </c>
      <c r="L148" s="20">
        <v>25920</v>
      </c>
      <c r="M148" s="20"/>
      <c r="N148" s="20">
        <v>5000</v>
      </c>
      <c r="O148" s="21"/>
      <c r="P148" s="21"/>
      <c r="Q148" s="20">
        <v>0</v>
      </c>
      <c r="R148" s="20">
        <v>10000</v>
      </c>
      <c r="S148" s="20">
        <v>61536</v>
      </c>
      <c r="T148" s="20"/>
      <c r="U148" s="20">
        <f t="shared" si="12"/>
        <v>144796</v>
      </c>
      <c r="V148" s="21">
        <f t="shared" si="15"/>
        <v>0</v>
      </c>
      <c r="W148" s="21">
        <f t="shared" si="13"/>
        <v>144796</v>
      </c>
      <c r="X148" s="20">
        <v>144796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14032</v>
      </c>
      <c r="D149" s="20">
        <v>14330</v>
      </c>
      <c r="E149" s="20">
        <v>298</v>
      </c>
      <c r="F149" s="20">
        <v>146</v>
      </c>
      <c r="G149" s="20">
        <v>43508</v>
      </c>
      <c r="H149" s="20">
        <v>5259</v>
      </c>
      <c r="I149" s="20">
        <v>5368</v>
      </c>
      <c r="J149" s="20">
        <v>109</v>
      </c>
      <c r="K149" s="20">
        <v>360</v>
      </c>
      <c r="L149" s="20">
        <v>39240</v>
      </c>
      <c r="M149" s="20"/>
      <c r="N149" s="20">
        <v>5000</v>
      </c>
      <c r="O149" s="21"/>
      <c r="P149" s="21"/>
      <c r="Q149" s="20">
        <v>0</v>
      </c>
      <c r="R149" s="20">
        <v>10000</v>
      </c>
      <c r="S149" s="20">
        <v>61536</v>
      </c>
      <c r="T149" s="20"/>
      <c r="U149" s="20">
        <f t="shared" si="12"/>
        <v>159284</v>
      </c>
      <c r="V149" s="21">
        <f t="shared" si="15"/>
        <v>0</v>
      </c>
      <c r="W149" s="21">
        <f t="shared" si="13"/>
        <v>159284</v>
      </c>
      <c r="X149" s="20">
        <v>0</v>
      </c>
      <c r="Y149" s="21">
        <f t="shared" si="14"/>
        <v>159284</v>
      </c>
      <c r="AA149">
        <f t="shared" si="16"/>
        <v>1</v>
      </c>
    </row>
    <row r="150" spans="1:27" ht="15.75" hidden="1" thickBot="1" x14ac:dyDescent="0.3">
      <c r="A150" s="18"/>
      <c r="B150" s="19" t="s">
        <v>46</v>
      </c>
      <c r="C150" s="20">
        <v>14330</v>
      </c>
      <c r="D150" s="20">
        <v>14643</v>
      </c>
      <c r="E150" s="20">
        <v>313</v>
      </c>
      <c r="F150" s="20">
        <v>146</v>
      </c>
      <c r="G150" s="20">
        <v>45698</v>
      </c>
      <c r="H150" s="20">
        <v>5368</v>
      </c>
      <c r="I150" s="20">
        <v>5489</v>
      </c>
      <c r="J150" s="20">
        <v>121</v>
      </c>
      <c r="K150" s="20">
        <v>360</v>
      </c>
      <c r="L150" s="20">
        <v>43560</v>
      </c>
      <c r="M150" s="20"/>
      <c r="N150" s="20">
        <v>7000</v>
      </c>
      <c r="O150" s="21"/>
      <c r="P150" s="21"/>
      <c r="Q150" s="20">
        <v>0</v>
      </c>
      <c r="R150" s="20">
        <v>10000</v>
      </c>
      <c r="S150" s="20">
        <v>61536</v>
      </c>
      <c r="T150" s="20"/>
      <c r="U150" s="20">
        <f t="shared" si="12"/>
        <v>167794</v>
      </c>
      <c r="V150" s="21">
        <f t="shared" si="15"/>
        <v>159284</v>
      </c>
      <c r="W150" s="21">
        <f t="shared" si="13"/>
        <v>327078</v>
      </c>
      <c r="X150" s="20">
        <v>327078</v>
      </c>
      <c r="Y150" s="21">
        <f t="shared" si="14"/>
        <v>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14643</v>
      </c>
      <c r="D151" s="20">
        <v>14921</v>
      </c>
      <c r="E151" s="20">
        <v>278</v>
      </c>
      <c r="F151" s="20">
        <v>146</v>
      </c>
      <c r="G151" s="20">
        <v>40588</v>
      </c>
      <c r="H151" s="20">
        <v>5489</v>
      </c>
      <c r="I151" s="20">
        <v>5644</v>
      </c>
      <c r="J151" s="20">
        <v>155</v>
      </c>
      <c r="K151" s="20"/>
      <c r="L151" s="20">
        <v>64800</v>
      </c>
      <c r="M151" s="20"/>
      <c r="N151" s="20">
        <v>7000</v>
      </c>
      <c r="O151" s="21"/>
      <c r="P151" s="21"/>
      <c r="Q151" s="20">
        <v>0</v>
      </c>
      <c r="R151" s="20">
        <v>10000</v>
      </c>
      <c r="S151" s="20">
        <v>64395</v>
      </c>
      <c r="T151" s="20"/>
      <c r="U151" s="20">
        <f t="shared" si="12"/>
        <v>186783</v>
      </c>
      <c r="V151" s="21">
        <f t="shared" si="15"/>
        <v>0</v>
      </c>
      <c r="W151" s="21">
        <f t="shared" si="13"/>
        <v>186783</v>
      </c>
      <c r="X151" s="20"/>
      <c r="Y151" s="21">
        <f t="shared" si="14"/>
        <v>186783</v>
      </c>
      <c r="AA151">
        <f t="shared" si="16"/>
        <v>1</v>
      </c>
    </row>
    <row r="152" spans="1:27" ht="15.75" hidden="1" thickBot="1" x14ac:dyDescent="0.3">
      <c r="A152" s="18"/>
      <c r="B152" s="19" t="s">
        <v>36</v>
      </c>
      <c r="C152" s="20">
        <v>14921</v>
      </c>
      <c r="D152" s="20">
        <v>15248</v>
      </c>
      <c r="E152" s="20">
        <v>327</v>
      </c>
      <c r="F152" s="20">
        <v>146</v>
      </c>
      <c r="G152" s="20">
        <v>47742</v>
      </c>
      <c r="H152" s="20">
        <v>5644</v>
      </c>
      <c r="I152" s="20">
        <v>5768</v>
      </c>
      <c r="J152" s="20">
        <v>124</v>
      </c>
      <c r="K152" s="20"/>
      <c r="L152" s="20">
        <v>45360</v>
      </c>
      <c r="M152" s="20"/>
      <c r="N152" s="20">
        <v>7000</v>
      </c>
      <c r="O152" s="21"/>
      <c r="P152" s="21"/>
      <c r="Q152" s="20">
        <v>0</v>
      </c>
      <c r="R152" s="20">
        <v>10000</v>
      </c>
      <c r="S152" s="20">
        <v>64395</v>
      </c>
      <c r="T152" s="20"/>
      <c r="U152" s="20">
        <f t="shared" si="12"/>
        <v>174497</v>
      </c>
      <c r="V152" s="21">
        <f t="shared" si="15"/>
        <v>186783</v>
      </c>
      <c r="W152" s="21">
        <f t="shared" si="13"/>
        <v>361280</v>
      </c>
      <c r="X152" s="20">
        <v>361280</v>
      </c>
      <c r="Y152" s="21">
        <f t="shared" si="14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15248</v>
      </c>
      <c r="D153" s="20">
        <v>15449</v>
      </c>
      <c r="E153" s="20">
        <v>201</v>
      </c>
      <c r="F153" s="20">
        <v>146</v>
      </c>
      <c r="G153" s="20">
        <v>29346</v>
      </c>
      <c r="H153" s="20">
        <v>5768</v>
      </c>
      <c r="I153" s="20">
        <v>5894</v>
      </c>
      <c r="J153" s="20">
        <v>126</v>
      </c>
      <c r="K153" s="20"/>
      <c r="L153" s="20">
        <v>46440</v>
      </c>
      <c r="M153" s="20"/>
      <c r="N153" s="20">
        <v>11959</v>
      </c>
      <c r="O153" s="21"/>
      <c r="P153" s="21"/>
      <c r="Q153" s="20">
        <v>0</v>
      </c>
      <c r="R153" s="20">
        <v>10000</v>
      </c>
      <c r="S153" s="20">
        <v>64395</v>
      </c>
      <c r="T153" s="20"/>
      <c r="U153" s="20">
        <f t="shared" si="12"/>
        <v>162140</v>
      </c>
      <c r="V153" s="21">
        <f t="shared" si="15"/>
        <v>0</v>
      </c>
      <c r="W153" s="21">
        <f t="shared" si="13"/>
        <v>162140</v>
      </c>
      <c r="X153" s="20">
        <v>162140</v>
      </c>
      <c r="Y153" s="21">
        <f t="shared" si="14"/>
        <v>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15449</v>
      </c>
      <c r="D154" s="20">
        <v>15657</v>
      </c>
      <c r="E154" s="20">
        <v>208</v>
      </c>
      <c r="F154" s="20">
        <v>146</v>
      </c>
      <c r="G154" s="20">
        <v>30368</v>
      </c>
      <c r="H154" s="20">
        <v>5894</v>
      </c>
      <c r="I154" s="20">
        <v>6007</v>
      </c>
      <c r="J154" s="20">
        <v>113</v>
      </c>
      <c r="K154" s="20">
        <v>360</v>
      </c>
      <c r="L154" s="20">
        <v>40680</v>
      </c>
      <c r="M154" s="20"/>
      <c r="N154" s="20">
        <v>11959</v>
      </c>
      <c r="O154" s="21"/>
      <c r="P154" s="21"/>
      <c r="Q154" s="20">
        <v>0</v>
      </c>
      <c r="R154" s="20">
        <v>10000</v>
      </c>
      <c r="S154" s="20">
        <v>64395</v>
      </c>
      <c r="T154" s="20"/>
      <c r="U154" s="20">
        <f t="shared" si="12"/>
        <v>157402</v>
      </c>
      <c r="V154" s="21">
        <f t="shared" si="15"/>
        <v>0</v>
      </c>
      <c r="W154" s="21">
        <f t="shared" si="13"/>
        <v>157402</v>
      </c>
      <c r="X154" s="20">
        <v>157402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15657</v>
      </c>
      <c r="D155" s="20">
        <v>15857</v>
      </c>
      <c r="E155" s="20">
        <v>200</v>
      </c>
      <c r="F155" s="20">
        <v>146</v>
      </c>
      <c r="G155" s="20">
        <v>29200</v>
      </c>
      <c r="H155" s="20">
        <v>6007</v>
      </c>
      <c r="I155" s="20">
        <v>6089</v>
      </c>
      <c r="J155" s="20">
        <v>82</v>
      </c>
      <c r="K155" s="20">
        <v>360</v>
      </c>
      <c r="L155" s="20">
        <v>29520</v>
      </c>
      <c r="M155" s="20"/>
      <c r="N155" s="20">
        <v>11959</v>
      </c>
      <c r="O155" s="21"/>
      <c r="P155" s="21"/>
      <c r="Q155" s="20">
        <v>0</v>
      </c>
      <c r="R155" s="20">
        <v>10000</v>
      </c>
      <c r="S155" s="20">
        <v>64395</v>
      </c>
      <c r="T155" s="20"/>
      <c r="U155" s="20">
        <f t="shared" si="12"/>
        <v>145074</v>
      </c>
      <c r="V155" s="21">
        <f t="shared" si="15"/>
        <v>0</v>
      </c>
      <c r="W155" s="21">
        <f t="shared" si="13"/>
        <v>145074</v>
      </c>
      <c r="X155" s="20"/>
      <c r="Y155" s="21">
        <f t="shared" si="14"/>
        <v>145074</v>
      </c>
      <c r="AA155">
        <f t="shared" si="16"/>
        <v>1</v>
      </c>
    </row>
    <row r="156" spans="1:27" ht="15.75" hidden="1" thickBot="1" x14ac:dyDescent="0.3">
      <c r="A156" s="18"/>
      <c r="B156" s="19" t="s">
        <v>40</v>
      </c>
      <c r="C156" s="20">
        <v>15857</v>
      </c>
      <c r="D156" s="20">
        <v>16055</v>
      </c>
      <c r="E156" s="20">
        <v>198</v>
      </c>
      <c r="F156" s="20">
        <v>146</v>
      </c>
      <c r="G156" s="20">
        <v>28908</v>
      </c>
      <c r="H156" s="20">
        <v>6089</v>
      </c>
      <c r="I156" s="20">
        <v>6128</v>
      </c>
      <c r="J156" s="20">
        <v>39</v>
      </c>
      <c r="K156" s="20">
        <v>360</v>
      </c>
      <c r="L156" s="20">
        <v>14040</v>
      </c>
      <c r="M156" s="20"/>
      <c r="N156" s="20">
        <v>11959</v>
      </c>
      <c r="O156" s="21"/>
      <c r="P156" s="21"/>
      <c r="Q156" s="20">
        <v>0</v>
      </c>
      <c r="R156" s="20">
        <v>10000</v>
      </c>
      <c r="S156" s="20">
        <v>64395</v>
      </c>
      <c r="T156" s="20"/>
      <c r="U156" s="20">
        <f t="shared" si="12"/>
        <v>129302</v>
      </c>
      <c r="V156" s="21">
        <f t="shared" si="15"/>
        <v>145074</v>
      </c>
      <c r="W156" s="21">
        <f t="shared" si="13"/>
        <v>274376</v>
      </c>
      <c r="X156" s="20">
        <v>274376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16055</v>
      </c>
      <c r="D157" s="20">
        <v>16289</v>
      </c>
      <c r="E157" s="20">
        <v>234</v>
      </c>
      <c r="F157" s="20">
        <v>146</v>
      </c>
      <c r="G157" s="20">
        <v>34164</v>
      </c>
      <c r="H157" s="20">
        <v>6128</v>
      </c>
      <c r="I157" s="20">
        <v>6180</v>
      </c>
      <c r="J157" s="20">
        <v>52</v>
      </c>
      <c r="K157" s="20">
        <v>360</v>
      </c>
      <c r="L157" s="20">
        <v>18720</v>
      </c>
      <c r="M157" s="20"/>
      <c r="N157" s="20">
        <v>11959</v>
      </c>
      <c r="O157" s="21"/>
      <c r="P157" s="21"/>
      <c r="Q157" s="20">
        <v>0</v>
      </c>
      <c r="R157" s="20">
        <v>10000</v>
      </c>
      <c r="S157" s="20">
        <v>64395</v>
      </c>
      <c r="T157" s="20"/>
      <c r="U157" s="20">
        <f t="shared" si="12"/>
        <v>139238</v>
      </c>
      <c r="V157" s="21">
        <f t="shared" si="15"/>
        <v>0</v>
      </c>
      <c r="W157" s="21">
        <f t="shared" si="13"/>
        <v>139238</v>
      </c>
      <c r="X157" s="20">
        <v>139238</v>
      </c>
      <c r="Y157" s="21">
        <f t="shared" si="14"/>
        <v>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16289</v>
      </c>
      <c r="D158" s="20">
        <v>16534</v>
      </c>
      <c r="E158" s="20">
        <v>245</v>
      </c>
      <c r="F158" s="20">
        <v>146</v>
      </c>
      <c r="G158" s="20">
        <v>35770</v>
      </c>
      <c r="H158" s="20">
        <v>6180</v>
      </c>
      <c r="I158" s="20">
        <v>6190</v>
      </c>
      <c r="J158" s="20">
        <v>10</v>
      </c>
      <c r="K158" s="20">
        <v>360</v>
      </c>
      <c r="L158" s="20">
        <v>3600</v>
      </c>
      <c r="M158" s="20"/>
      <c r="N158" s="20">
        <v>11959</v>
      </c>
      <c r="O158" s="21"/>
      <c r="P158" s="21"/>
      <c r="Q158" s="20">
        <v>0</v>
      </c>
      <c r="R158" s="20">
        <v>10000</v>
      </c>
      <c r="S158" s="20">
        <v>64395</v>
      </c>
      <c r="T158" s="20"/>
      <c r="U158" s="20">
        <f t="shared" si="12"/>
        <v>125724</v>
      </c>
      <c r="V158" s="21">
        <f t="shared" si="15"/>
        <v>0</v>
      </c>
      <c r="W158" s="21">
        <f t="shared" si="13"/>
        <v>125724</v>
      </c>
      <c r="X158" s="20"/>
      <c r="Y158" s="21">
        <f t="shared" si="14"/>
        <v>125724</v>
      </c>
      <c r="AA158">
        <f t="shared" si="16"/>
        <v>1</v>
      </c>
    </row>
    <row r="159" spans="1:27" ht="15.75" hidden="1" thickBot="1" x14ac:dyDescent="0.3">
      <c r="A159" s="18"/>
      <c r="B159" s="19" t="s">
        <v>43</v>
      </c>
      <c r="C159" s="20">
        <v>16534</v>
      </c>
      <c r="D159" s="20">
        <v>16800</v>
      </c>
      <c r="E159" s="20">
        <v>266</v>
      </c>
      <c r="F159" s="20">
        <v>146</v>
      </c>
      <c r="G159" s="20">
        <v>38836</v>
      </c>
      <c r="H159" s="20">
        <v>6190</v>
      </c>
      <c r="I159" s="20">
        <v>6219</v>
      </c>
      <c r="J159" s="20">
        <v>29</v>
      </c>
      <c r="K159" s="20">
        <v>360</v>
      </c>
      <c r="L159" s="20">
        <v>10440</v>
      </c>
      <c r="M159" s="20"/>
      <c r="N159" s="20">
        <v>11959</v>
      </c>
      <c r="O159" s="21"/>
      <c r="P159" s="21"/>
      <c r="Q159" s="20">
        <v>0</v>
      </c>
      <c r="R159" s="20">
        <v>10000</v>
      </c>
      <c r="S159" s="20">
        <v>64395</v>
      </c>
      <c r="T159" s="20"/>
      <c r="U159" s="20">
        <f t="shared" si="12"/>
        <v>135630</v>
      </c>
      <c r="V159" s="21">
        <f t="shared" si="15"/>
        <v>125724</v>
      </c>
      <c r="W159" s="21">
        <f t="shared" si="13"/>
        <v>261354</v>
      </c>
      <c r="X159" s="20">
        <v>261354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16800</v>
      </c>
      <c r="D160" s="20">
        <v>17036</v>
      </c>
      <c r="E160" s="20">
        <v>236</v>
      </c>
      <c r="F160" s="20">
        <v>146</v>
      </c>
      <c r="G160" s="20">
        <v>34456</v>
      </c>
      <c r="H160" s="20">
        <v>6219</v>
      </c>
      <c r="I160" s="20">
        <v>6290</v>
      </c>
      <c r="J160" s="20">
        <v>71</v>
      </c>
      <c r="K160" s="20">
        <v>360</v>
      </c>
      <c r="L160" s="20">
        <v>25560</v>
      </c>
      <c r="M160" s="20"/>
      <c r="N160" s="20">
        <v>11959</v>
      </c>
      <c r="O160" s="21"/>
      <c r="P160" s="21"/>
      <c r="Q160" s="20">
        <v>0</v>
      </c>
      <c r="R160" s="20">
        <v>10000</v>
      </c>
      <c r="S160" s="20">
        <v>64395</v>
      </c>
      <c r="T160" s="20"/>
      <c r="U160" s="20">
        <f t="shared" ref="U160:U191" si="17">G160+L160+M160+R160+S160+N160+Q160+T160</f>
        <v>146370</v>
      </c>
      <c r="V160" s="21">
        <f t="shared" si="15"/>
        <v>0</v>
      </c>
      <c r="W160" s="21">
        <f t="shared" si="13"/>
        <v>146370</v>
      </c>
      <c r="X160" s="20"/>
      <c r="Y160" s="21">
        <f t="shared" si="14"/>
        <v>146370</v>
      </c>
      <c r="AA160">
        <f t="shared" si="16"/>
        <v>1</v>
      </c>
    </row>
    <row r="161" spans="1:27" ht="15.75" hidden="1" thickBot="1" x14ac:dyDescent="0.3">
      <c r="A161" s="18"/>
      <c r="B161" s="19" t="s">
        <v>45</v>
      </c>
      <c r="C161" s="20">
        <v>17036</v>
      </c>
      <c r="D161" s="20">
        <v>17267</v>
      </c>
      <c r="E161" s="20">
        <v>231</v>
      </c>
      <c r="F161" s="20">
        <v>146</v>
      </c>
      <c r="G161" s="20">
        <v>33726</v>
      </c>
      <c r="H161" s="20">
        <v>6290</v>
      </c>
      <c r="I161" s="20">
        <v>6387</v>
      </c>
      <c r="J161" s="20">
        <v>97</v>
      </c>
      <c r="K161" s="20">
        <v>360</v>
      </c>
      <c r="L161" s="20">
        <v>34920</v>
      </c>
      <c r="M161" s="20"/>
      <c r="N161" s="20">
        <v>11959</v>
      </c>
      <c r="O161" s="21"/>
      <c r="P161" s="21"/>
      <c r="Q161" s="20">
        <v>0</v>
      </c>
      <c r="R161" s="20">
        <v>10000</v>
      </c>
      <c r="S161" s="20">
        <v>64395</v>
      </c>
      <c r="T161" s="20"/>
      <c r="U161" s="20">
        <f t="shared" si="17"/>
        <v>155000</v>
      </c>
      <c r="V161" s="21">
        <f t="shared" si="15"/>
        <v>146370</v>
      </c>
      <c r="W161" s="21">
        <f t="shared" si="13"/>
        <v>301370</v>
      </c>
      <c r="X161" s="20">
        <v>301370</v>
      </c>
      <c r="Y161" s="21">
        <f t="shared" si="14"/>
        <v>0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17267</v>
      </c>
      <c r="D162" s="20">
        <v>17556</v>
      </c>
      <c r="E162" s="20">
        <v>289</v>
      </c>
      <c r="F162" s="20">
        <v>146</v>
      </c>
      <c r="G162" s="20">
        <v>42194</v>
      </c>
      <c r="H162" s="20">
        <v>6387</v>
      </c>
      <c r="I162" s="20">
        <v>6537</v>
      </c>
      <c r="J162" s="20">
        <v>150</v>
      </c>
      <c r="K162" s="20"/>
      <c r="L162" s="20">
        <v>59400</v>
      </c>
      <c r="M162" s="20"/>
      <c r="N162" s="20">
        <v>11665</v>
      </c>
      <c r="O162" s="21"/>
      <c r="P162" s="21"/>
      <c r="Q162" s="20">
        <v>0</v>
      </c>
      <c r="R162" s="20">
        <v>10000</v>
      </c>
      <c r="S162" s="20">
        <v>64395</v>
      </c>
      <c r="T162" s="20"/>
      <c r="U162" s="20">
        <f t="shared" si="17"/>
        <v>187654</v>
      </c>
      <c r="V162" s="21">
        <f t="shared" si="15"/>
        <v>0</v>
      </c>
      <c r="W162" s="21">
        <f t="shared" si="13"/>
        <v>187654</v>
      </c>
      <c r="X162" s="20"/>
      <c r="Y162" s="21">
        <f t="shared" si="14"/>
        <v>187654</v>
      </c>
      <c r="AA162">
        <f t="shared" si="16"/>
        <v>1</v>
      </c>
    </row>
    <row r="163" spans="1:27" ht="15.75" hidden="1" thickBot="1" x14ac:dyDescent="0.3">
      <c r="A163" s="18">
        <v>2016</v>
      </c>
      <c r="B163" s="19" t="s">
        <v>35</v>
      </c>
      <c r="C163" s="20">
        <v>17556</v>
      </c>
      <c r="D163" s="20">
        <v>17761</v>
      </c>
      <c r="E163" s="20">
        <v>205</v>
      </c>
      <c r="F163" s="20">
        <v>146</v>
      </c>
      <c r="G163" s="20">
        <v>29930</v>
      </c>
      <c r="H163" s="20">
        <v>6537</v>
      </c>
      <c r="I163" s="20">
        <v>6646</v>
      </c>
      <c r="J163" s="20">
        <v>109</v>
      </c>
      <c r="K163" s="20">
        <v>360</v>
      </c>
      <c r="L163" s="20">
        <v>39240</v>
      </c>
      <c r="M163" s="20"/>
      <c r="N163" s="20">
        <v>11665</v>
      </c>
      <c r="O163" s="21"/>
      <c r="P163" s="21"/>
      <c r="Q163" s="20">
        <v>0</v>
      </c>
      <c r="R163" s="20">
        <v>10000</v>
      </c>
      <c r="S163" s="20">
        <v>74395</v>
      </c>
      <c r="T163" s="20"/>
      <c r="U163" s="20">
        <f t="shared" si="17"/>
        <v>165230</v>
      </c>
      <c r="V163" s="21">
        <f t="shared" si="15"/>
        <v>187654</v>
      </c>
      <c r="W163" s="21">
        <f t="shared" si="13"/>
        <v>352884</v>
      </c>
      <c r="X163" s="20">
        <v>352884</v>
      </c>
      <c r="Y163" s="21">
        <f t="shared" si="14"/>
        <v>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17761</v>
      </c>
      <c r="D164" s="20">
        <v>18016</v>
      </c>
      <c r="E164" s="20">
        <v>255</v>
      </c>
      <c r="F164" s="20">
        <v>146</v>
      </c>
      <c r="G164" s="20">
        <v>37230</v>
      </c>
      <c r="H164" s="20">
        <v>6646</v>
      </c>
      <c r="I164" s="20">
        <v>6769</v>
      </c>
      <c r="J164" s="20">
        <v>123</v>
      </c>
      <c r="K164" s="20"/>
      <c r="L164" s="20">
        <v>44820</v>
      </c>
      <c r="M164" s="20"/>
      <c r="N164" s="20">
        <v>11665</v>
      </c>
      <c r="O164" s="21"/>
      <c r="P164" s="21"/>
      <c r="Q164" s="20">
        <v>0</v>
      </c>
      <c r="R164" s="20">
        <v>10000</v>
      </c>
      <c r="S164" s="20">
        <v>74395</v>
      </c>
      <c r="T164" s="20"/>
      <c r="U164" s="20">
        <f t="shared" si="17"/>
        <v>178110</v>
      </c>
      <c r="V164" s="21">
        <f t="shared" si="15"/>
        <v>0</v>
      </c>
      <c r="W164" s="21">
        <f t="shared" si="13"/>
        <v>178110</v>
      </c>
      <c r="X164" s="20"/>
      <c r="Y164" s="21">
        <f t="shared" si="14"/>
        <v>178110</v>
      </c>
      <c r="AA164">
        <f t="shared" si="16"/>
        <v>1</v>
      </c>
    </row>
    <row r="165" spans="1:27" ht="15.75" hidden="1" thickBot="1" x14ac:dyDescent="0.3">
      <c r="A165" s="18"/>
      <c r="B165" s="19" t="s">
        <v>37</v>
      </c>
      <c r="C165" s="20">
        <v>18016</v>
      </c>
      <c r="D165" s="20">
        <v>18296</v>
      </c>
      <c r="E165" s="20">
        <v>280</v>
      </c>
      <c r="F165" s="20">
        <v>146</v>
      </c>
      <c r="G165" s="20">
        <v>40880</v>
      </c>
      <c r="H165" s="20">
        <v>6769</v>
      </c>
      <c r="I165" s="20">
        <v>6903</v>
      </c>
      <c r="J165" s="20">
        <v>134</v>
      </c>
      <c r="K165" s="20"/>
      <c r="L165" s="20">
        <v>50760</v>
      </c>
      <c r="M165" s="20"/>
      <c r="N165" s="20">
        <v>34275</v>
      </c>
      <c r="O165" s="21"/>
      <c r="P165" s="21"/>
      <c r="Q165" s="20">
        <v>0</v>
      </c>
      <c r="R165" s="20">
        <v>20000</v>
      </c>
      <c r="S165" s="20">
        <v>74395</v>
      </c>
      <c r="T165" s="20"/>
      <c r="U165" s="20">
        <f t="shared" si="17"/>
        <v>220310</v>
      </c>
      <c r="V165" s="21">
        <f t="shared" si="15"/>
        <v>178110</v>
      </c>
      <c r="W165" s="21">
        <f t="shared" si="13"/>
        <v>398420</v>
      </c>
      <c r="X165" s="20">
        <v>398420</v>
      </c>
      <c r="Y165" s="21">
        <f t="shared" si="14"/>
        <v>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18296</v>
      </c>
      <c r="D166" s="20">
        <v>18512</v>
      </c>
      <c r="E166" s="20">
        <v>216</v>
      </c>
      <c r="F166" s="20">
        <v>146</v>
      </c>
      <c r="G166" s="20">
        <v>31536</v>
      </c>
      <c r="H166" s="20">
        <v>6903</v>
      </c>
      <c r="I166" s="20">
        <v>6957</v>
      </c>
      <c r="J166" s="20">
        <v>54</v>
      </c>
      <c r="K166" s="20">
        <v>360</v>
      </c>
      <c r="L166" s="20">
        <v>19440</v>
      </c>
      <c r="M166" s="20"/>
      <c r="N166" s="20">
        <v>11709</v>
      </c>
      <c r="O166" s="21"/>
      <c r="P166" s="21"/>
      <c r="Q166" s="20">
        <v>0</v>
      </c>
      <c r="R166" s="20">
        <v>20000</v>
      </c>
      <c r="S166" s="20">
        <v>74395</v>
      </c>
      <c r="T166" s="20"/>
      <c r="U166" s="20">
        <f t="shared" si="17"/>
        <v>157080</v>
      </c>
      <c r="V166" s="21">
        <f t="shared" si="15"/>
        <v>0</v>
      </c>
      <c r="W166" s="21">
        <f t="shared" si="13"/>
        <v>157080</v>
      </c>
      <c r="X166" s="20">
        <v>157080</v>
      </c>
      <c r="Y166" s="21">
        <f t="shared" si="14"/>
        <v>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18512</v>
      </c>
      <c r="D167" s="20">
        <v>18733</v>
      </c>
      <c r="E167" s="20">
        <v>221</v>
      </c>
      <c r="F167" s="20">
        <v>146</v>
      </c>
      <c r="G167" s="20">
        <v>32266</v>
      </c>
      <c r="H167" s="20">
        <v>6957</v>
      </c>
      <c r="I167" s="20">
        <v>6972</v>
      </c>
      <c r="J167" s="20">
        <v>15</v>
      </c>
      <c r="K167" s="20">
        <v>360</v>
      </c>
      <c r="L167" s="20">
        <v>5400</v>
      </c>
      <c r="M167" s="20"/>
      <c r="N167" s="20">
        <v>11709</v>
      </c>
      <c r="O167" s="21"/>
      <c r="P167" s="21"/>
      <c r="Q167" s="20">
        <v>0</v>
      </c>
      <c r="R167" s="20">
        <v>20000</v>
      </c>
      <c r="S167" s="20">
        <v>74395</v>
      </c>
      <c r="T167" s="20"/>
      <c r="U167" s="20">
        <f t="shared" si="17"/>
        <v>143770</v>
      </c>
      <c r="V167" s="21">
        <f t="shared" si="15"/>
        <v>0</v>
      </c>
      <c r="W167" s="21">
        <f t="shared" si="13"/>
        <v>143770</v>
      </c>
      <c r="X167" s="20"/>
      <c r="Y167" s="21">
        <f t="shared" si="14"/>
        <v>143770</v>
      </c>
      <c r="AA167">
        <f t="shared" si="16"/>
        <v>1</v>
      </c>
    </row>
    <row r="168" spans="1:27" ht="15.75" hidden="1" thickBot="1" x14ac:dyDescent="0.3">
      <c r="A168" s="18"/>
      <c r="B168" s="19" t="s">
        <v>40</v>
      </c>
      <c r="C168" s="20">
        <v>18733</v>
      </c>
      <c r="D168" s="20">
        <v>18966</v>
      </c>
      <c r="E168" s="20">
        <v>233</v>
      </c>
      <c r="F168" s="20">
        <v>146</v>
      </c>
      <c r="G168" s="20">
        <v>34018</v>
      </c>
      <c r="H168" s="20">
        <v>6972</v>
      </c>
      <c r="I168" s="20">
        <v>6990</v>
      </c>
      <c r="J168" s="20">
        <v>18</v>
      </c>
      <c r="K168" s="20">
        <v>360</v>
      </c>
      <c r="L168" s="20">
        <v>6480</v>
      </c>
      <c r="M168" s="20"/>
      <c r="N168" s="20">
        <v>11709</v>
      </c>
      <c r="O168" s="21"/>
      <c r="P168" s="21"/>
      <c r="Q168" s="20">
        <v>0</v>
      </c>
      <c r="R168" s="20">
        <v>20000</v>
      </c>
      <c r="S168" s="20">
        <v>74395</v>
      </c>
      <c r="T168" s="20"/>
      <c r="U168" s="20">
        <f t="shared" si="17"/>
        <v>146602</v>
      </c>
      <c r="V168" s="21">
        <f t="shared" si="15"/>
        <v>143770</v>
      </c>
      <c r="W168" s="21">
        <f t="shared" si="13"/>
        <v>290372</v>
      </c>
      <c r="X168" s="20">
        <v>290372</v>
      </c>
      <c r="Y168" s="21">
        <f t="shared" si="14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18966</v>
      </c>
      <c r="D169" s="20">
        <v>19241</v>
      </c>
      <c r="E169" s="20">
        <v>275</v>
      </c>
      <c r="F169" s="20">
        <v>146</v>
      </c>
      <c r="G169" s="20">
        <v>40150</v>
      </c>
      <c r="H169" s="20">
        <v>6990</v>
      </c>
      <c r="I169" s="20">
        <v>7008</v>
      </c>
      <c r="J169" s="20">
        <v>18</v>
      </c>
      <c r="K169" s="20">
        <v>360</v>
      </c>
      <c r="L169" s="20">
        <v>6480</v>
      </c>
      <c r="M169" s="20"/>
      <c r="N169" s="20">
        <v>11315</v>
      </c>
      <c r="O169" s="21"/>
      <c r="P169" s="21"/>
      <c r="Q169" s="20">
        <v>0</v>
      </c>
      <c r="R169" s="20">
        <v>20000</v>
      </c>
      <c r="S169" s="20">
        <v>74395</v>
      </c>
      <c r="T169" s="20"/>
      <c r="U169" s="20">
        <f t="shared" si="17"/>
        <v>152340</v>
      </c>
      <c r="V169" s="21">
        <f t="shared" si="15"/>
        <v>0</v>
      </c>
      <c r="W169" s="21">
        <f t="shared" si="13"/>
        <v>152340</v>
      </c>
      <c r="X169" s="20"/>
      <c r="Y169" s="21">
        <f t="shared" si="14"/>
        <v>152340</v>
      </c>
      <c r="AA169">
        <f t="shared" si="16"/>
        <v>1</v>
      </c>
    </row>
    <row r="170" spans="1:27" ht="15.75" hidden="1" thickBot="1" x14ac:dyDescent="0.3">
      <c r="A170" s="18"/>
      <c r="B170" s="19" t="s">
        <v>42</v>
      </c>
      <c r="C170" s="20">
        <v>19241</v>
      </c>
      <c r="D170" s="20">
        <v>19499</v>
      </c>
      <c r="E170" s="20">
        <v>258</v>
      </c>
      <c r="F170" s="20">
        <v>146</v>
      </c>
      <c r="G170" s="20">
        <v>37668</v>
      </c>
      <c r="H170" s="20">
        <v>7008</v>
      </c>
      <c r="I170" s="20">
        <v>7025</v>
      </c>
      <c r="J170" s="20">
        <v>17</v>
      </c>
      <c r="K170" s="20">
        <v>360</v>
      </c>
      <c r="L170" s="20">
        <v>6120</v>
      </c>
      <c r="M170" s="20"/>
      <c r="N170" s="20">
        <v>11315</v>
      </c>
      <c r="O170" s="21"/>
      <c r="P170" s="21"/>
      <c r="Q170" s="20">
        <v>0</v>
      </c>
      <c r="R170" s="20">
        <v>20000</v>
      </c>
      <c r="S170" s="20">
        <v>74395</v>
      </c>
      <c r="T170" s="20"/>
      <c r="U170" s="20">
        <f t="shared" si="17"/>
        <v>149498</v>
      </c>
      <c r="V170" s="21">
        <f t="shared" si="15"/>
        <v>152340</v>
      </c>
      <c r="W170" s="21">
        <f t="shared" si="13"/>
        <v>301838</v>
      </c>
      <c r="X170" s="20">
        <v>301838</v>
      </c>
      <c r="Y170" s="21">
        <f t="shared" si="14"/>
        <v>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19499</v>
      </c>
      <c r="D171" s="20">
        <v>19779</v>
      </c>
      <c r="E171" s="20">
        <v>280</v>
      </c>
      <c r="F171" s="20">
        <v>146</v>
      </c>
      <c r="G171" s="20">
        <v>40880</v>
      </c>
      <c r="H171" s="20">
        <v>7025</v>
      </c>
      <c r="I171" s="20">
        <v>7079</v>
      </c>
      <c r="J171" s="20">
        <v>54</v>
      </c>
      <c r="K171" s="20">
        <v>360</v>
      </c>
      <c r="L171" s="20">
        <v>19440</v>
      </c>
      <c r="M171" s="20"/>
      <c r="N171" s="20">
        <v>7000</v>
      </c>
      <c r="O171" s="21"/>
      <c r="P171" s="21"/>
      <c r="Q171" s="20">
        <v>0</v>
      </c>
      <c r="R171" s="20">
        <v>20000</v>
      </c>
      <c r="S171" s="20">
        <v>74395</v>
      </c>
      <c r="T171" s="20"/>
      <c r="U171" s="20">
        <f t="shared" si="17"/>
        <v>161715</v>
      </c>
      <c r="V171" s="21">
        <f t="shared" si="15"/>
        <v>0</v>
      </c>
      <c r="W171" s="21">
        <f t="shared" si="13"/>
        <v>161715</v>
      </c>
      <c r="X171" s="20"/>
      <c r="Y171" s="21">
        <f t="shared" si="14"/>
        <v>161715</v>
      </c>
      <c r="AA171">
        <f t="shared" si="16"/>
        <v>1</v>
      </c>
    </row>
    <row r="172" spans="1:27" ht="15.75" hidden="1" thickBot="1" x14ac:dyDescent="0.3">
      <c r="A172" s="18"/>
      <c r="B172" s="19" t="s">
        <v>44</v>
      </c>
      <c r="C172" s="20">
        <v>19779</v>
      </c>
      <c r="D172" s="20">
        <v>20016</v>
      </c>
      <c r="E172" s="20">
        <v>237</v>
      </c>
      <c r="F172" s="20">
        <v>146</v>
      </c>
      <c r="G172" s="20">
        <v>34602</v>
      </c>
      <c r="H172" s="20">
        <v>7079</v>
      </c>
      <c r="I172" s="20">
        <v>7147</v>
      </c>
      <c r="J172" s="20">
        <v>68</v>
      </c>
      <c r="K172" s="20">
        <v>360</v>
      </c>
      <c r="L172" s="20">
        <v>24480</v>
      </c>
      <c r="M172" s="20"/>
      <c r="N172" s="20">
        <v>7000</v>
      </c>
      <c r="O172" s="21"/>
      <c r="P172" s="21"/>
      <c r="Q172" s="20">
        <v>0</v>
      </c>
      <c r="R172" s="20">
        <v>20000</v>
      </c>
      <c r="S172" s="20">
        <v>74395</v>
      </c>
      <c r="T172" s="20"/>
      <c r="U172" s="20">
        <f t="shared" si="17"/>
        <v>160477</v>
      </c>
      <c r="V172" s="21">
        <f t="shared" si="15"/>
        <v>161715</v>
      </c>
      <c r="W172" s="21">
        <f t="shared" si="13"/>
        <v>322192</v>
      </c>
      <c r="X172" s="20">
        <v>322192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20016</v>
      </c>
      <c r="D173" s="20">
        <v>20271</v>
      </c>
      <c r="E173" s="20">
        <v>255</v>
      </c>
      <c r="F173" s="20">
        <v>146</v>
      </c>
      <c r="G173" s="20">
        <v>37230</v>
      </c>
      <c r="H173" s="20">
        <v>7147</v>
      </c>
      <c r="I173" s="20">
        <v>7241</v>
      </c>
      <c r="J173" s="20">
        <v>94</v>
      </c>
      <c r="K173" s="20">
        <v>360</v>
      </c>
      <c r="L173" s="20">
        <v>33840</v>
      </c>
      <c r="M173" s="20"/>
      <c r="N173" s="20">
        <v>7000</v>
      </c>
      <c r="O173" s="21"/>
      <c r="P173" s="21"/>
      <c r="Q173" s="20">
        <v>0</v>
      </c>
      <c r="R173" s="20">
        <v>20000</v>
      </c>
      <c r="S173" s="20">
        <v>74395</v>
      </c>
      <c r="T173" s="20"/>
      <c r="U173" s="20">
        <f t="shared" si="17"/>
        <v>172465</v>
      </c>
      <c r="V173" s="21">
        <f t="shared" si="15"/>
        <v>0</v>
      </c>
      <c r="W173" s="21">
        <f t="shared" si="13"/>
        <v>172465</v>
      </c>
      <c r="X173" s="20"/>
      <c r="Y173" s="21">
        <f t="shared" si="14"/>
        <v>172465</v>
      </c>
      <c r="AA173">
        <f t="shared" si="16"/>
        <v>1</v>
      </c>
    </row>
    <row r="174" spans="1:27" ht="15.75" hidden="1" thickBot="1" x14ac:dyDescent="0.3">
      <c r="A174" s="18"/>
      <c r="B174" s="19" t="s">
        <v>46</v>
      </c>
      <c r="C174" s="20">
        <v>20271</v>
      </c>
      <c r="D174" s="20">
        <v>20548</v>
      </c>
      <c r="E174" s="20">
        <v>277</v>
      </c>
      <c r="F174" s="20">
        <v>146</v>
      </c>
      <c r="G174" s="20">
        <v>40442</v>
      </c>
      <c r="H174" s="20">
        <v>7241</v>
      </c>
      <c r="I174" s="20">
        <v>7382</v>
      </c>
      <c r="J174" s="20">
        <v>141</v>
      </c>
      <c r="K174" s="20"/>
      <c r="L174" s="20">
        <v>54540</v>
      </c>
      <c r="M174" s="20"/>
      <c r="N174" s="20">
        <v>7000</v>
      </c>
      <c r="O174" s="21"/>
      <c r="P174" s="21"/>
      <c r="Q174" s="20">
        <v>0</v>
      </c>
      <c r="R174" s="20">
        <v>20000</v>
      </c>
      <c r="S174" s="20">
        <v>74395</v>
      </c>
      <c r="T174" s="20"/>
      <c r="U174" s="20">
        <f t="shared" si="17"/>
        <v>196377</v>
      </c>
      <c r="V174" s="21">
        <f t="shared" si="15"/>
        <v>172465</v>
      </c>
      <c r="W174" s="21">
        <f t="shared" si="13"/>
        <v>368842</v>
      </c>
      <c r="X174" s="20">
        <v>368842</v>
      </c>
      <c r="Y174" s="21">
        <f t="shared" si="14"/>
        <v>0</v>
      </c>
      <c r="AA174">
        <f t="shared" si="16"/>
        <v>0</v>
      </c>
    </row>
    <row r="175" spans="1:27" ht="15.75" hidden="1" thickBot="1" x14ac:dyDescent="0.3">
      <c r="A175" s="18">
        <v>2017</v>
      </c>
      <c r="B175" s="38" t="s">
        <v>35</v>
      </c>
      <c r="C175" s="39">
        <v>20548</v>
      </c>
      <c r="D175" s="39">
        <v>20791</v>
      </c>
      <c r="E175" s="39">
        <v>243</v>
      </c>
      <c r="F175" s="39">
        <v>146</v>
      </c>
      <c r="G175" s="69">
        <v>35478</v>
      </c>
      <c r="H175" s="39">
        <v>7382</v>
      </c>
      <c r="I175" s="48">
        <v>7503</v>
      </c>
      <c r="J175" s="39">
        <v>121</v>
      </c>
      <c r="K175" s="44">
        <f>IF(J175&lt;=120,559,IF(AND(J175&gt;=121,J175&lt;=150),739,IF(AND(J175&gt;=151,J175&lt;=200),1279,IF(J175&gt;=201,2359,))))</f>
        <v>739</v>
      </c>
      <c r="L175" s="69">
        <f>IF(K175=559,K175*J175,IF(K175=739,120*559+(J175-120)*739,IF(K175=1279,120*559+30*739+(J175-150)*1279,IF(K175=2359,120*559+30*739+50*1279+(J175-200)*2359,))))</f>
        <v>67819</v>
      </c>
      <c r="M175" s="69">
        <v>3731</v>
      </c>
      <c r="N175" s="69">
        <v>7000</v>
      </c>
      <c r="O175" s="41"/>
      <c r="P175" s="41"/>
      <c r="Q175" s="69">
        <v>0</v>
      </c>
      <c r="R175" s="69">
        <v>20000</v>
      </c>
      <c r="S175" s="69">
        <v>76410</v>
      </c>
      <c r="T175" s="69"/>
      <c r="U175" s="69">
        <f t="shared" si="17"/>
        <v>210438</v>
      </c>
      <c r="V175" s="41">
        <f t="shared" si="15"/>
        <v>0</v>
      </c>
      <c r="W175" s="41">
        <f t="shared" si="13"/>
        <v>210438</v>
      </c>
      <c r="X175" s="49">
        <v>206707</v>
      </c>
      <c r="Y175" s="41">
        <f t="shared" si="14"/>
        <v>3731</v>
      </c>
      <c r="AA175">
        <f t="shared" si="16"/>
        <v>0</v>
      </c>
    </row>
    <row r="176" spans="1:27" ht="15.75" hidden="1" thickBot="1" x14ac:dyDescent="0.3">
      <c r="A176" s="18"/>
      <c r="B176" s="43" t="s">
        <v>36</v>
      </c>
      <c r="C176" s="44">
        <v>20791</v>
      </c>
      <c r="D176" s="44">
        <v>21093</v>
      </c>
      <c r="E176" s="44">
        <v>302</v>
      </c>
      <c r="F176" s="44">
        <v>146</v>
      </c>
      <c r="G176" s="70">
        <v>44092</v>
      </c>
      <c r="H176" s="44">
        <v>7503</v>
      </c>
      <c r="I176" s="50">
        <v>7591</v>
      </c>
      <c r="J176" s="44">
        <v>88</v>
      </c>
      <c r="K176" s="44">
        <f>IF(J176&lt;=120,559,IF(AND(J176&gt;=121,J176&lt;=150),739,IF(AND(J176&gt;=151,J176&lt;=200),1279,IF(J176&gt;=201,2359,))))</f>
        <v>559</v>
      </c>
      <c r="L176" s="70">
        <f t="shared" ref="L176:L186" si="18">IF(K176=559,K176*J176,IF(K176=739,120*559+(J176-120)*739,IF(K176=1279,120*559+30*739+(J176-150)*1279,IF(K176=2359,120*559+30*739+50*1279+(J176-200)*2359,))))</f>
        <v>49192</v>
      </c>
      <c r="M176" s="70">
        <v>3731</v>
      </c>
      <c r="N176" s="70">
        <v>7000</v>
      </c>
      <c r="O176" s="46"/>
      <c r="P176" s="46"/>
      <c r="Q176" s="70">
        <v>0</v>
      </c>
      <c r="R176" s="70">
        <v>20000</v>
      </c>
      <c r="S176" s="70">
        <v>76410</v>
      </c>
      <c r="T176" s="70"/>
      <c r="U176" s="70">
        <f t="shared" si="17"/>
        <v>200425</v>
      </c>
      <c r="V176" s="46">
        <f t="shared" si="15"/>
        <v>3731</v>
      </c>
      <c r="W176" s="46">
        <f t="shared" si="13"/>
        <v>204156</v>
      </c>
      <c r="X176" s="51"/>
      <c r="Y176" s="46">
        <f t="shared" si="14"/>
        <v>204156</v>
      </c>
      <c r="AA176">
        <f t="shared" si="16"/>
        <v>1</v>
      </c>
    </row>
    <row r="177" spans="1:27" ht="15.75" hidden="1" thickBot="1" x14ac:dyDescent="0.3">
      <c r="A177" s="18"/>
      <c r="B177" s="43" t="s">
        <v>37</v>
      </c>
      <c r="C177" s="44">
        <v>21093</v>
      </c>
      <c r="D177" s="44">
        <v>21397</v>
      </c>
      <c r="E177" s="44">
        <v>304</v>
      </c>
      <c r="F177" s="44">
        <v>146</v>
      </c>
      <c r="G177" s="70">
        <v>44384</v>
      </c>
      <c r="H177" s="44">
        <v>7591</v>
      </c>
      <c r="I177" s="50">
        <v>7692</v>
      </c>
      <c r="J177" s="44">
        <v>101</v>
      </c>
      <c r="K177" s="44">
        <f t="shared" ref="K177:K182" si="19">IF(J177&lt;=120,559,IF(AND(J177&gt;=121,J177&lt;=150),739,IF(AND(J177&gt;=151,J177&lt;=200),1279,IF(J177&gt;=201,2359,))))</f>
        <v>559</v>
      </c>
      <c r="L177" s="70">
        <f t="shared" si="18"/>
        <v>56459</v>
      </c>
      <c r="M177" s="70">
        <v>3731</v>
      </c>
      <c r="N177" s="70">
        <v>7000</v>
      </c>
      <c r="O177" s="46"/>
      <c r="P177" s="46"/>
      <c r="Q177" s="70">
        <v>0</v>
      </c>
      <c r="R177" s="70">
        <v>20000</v>
      </c>
      <c r="S177" s="70">
        <v>76410</v>
      </c>
      <c r="T177" s="70"/>
      <c r="U177" s="70">
        <f t="shared" si="17"/>
        <v>207984</v>
      </c>
      <c r="V177" s="46">
        <f t="shared" si="15"/>
        <v>204156</v>
      </c>
      <c r="W177" s="46">
        <f t="shared" si="13"/>
        <v>412140</v>
      </c>
      <c r="X177" s="51">
        <v>412140</v>
      </c>
      <c r="Y177" s="46">
        <f t="shared" si="14"/>
        <v>0</v>
      </c>
      <c r="AA177">
        <f t="shared" si="16"/>
        <v>0</v>
      </c>
    </row>
    <row r="178" spans="1:27" ht="15.75" hidden="1" thickBot="1" x14ac:dyDescent="0.3">
      <c r="A178" s="18"/>
      <c r="B178" s="43" t="s">
        <v>38</v>
      </c>
      <c r="C178" s="44">
        <v>21397</v>
      </c>
      <c r="D178" s="44">
        <v>21634</v>
      </c>
      <c r="E178" s="44">
        <v>237</v>
      </c>
      <c r="F178" s="44">
        <v>146</v>
      </c>
      <c r="G178" s="70">
        <v>34602</v>
      </c>
      <c r="H178" s="44">
        <v>7692</v>
      </c>
      <c r="I178" s="50">
        <v>7765</v>
      </c>
      <c r="J178" s="44">
        <v>73</v>
      </c>
      <c r="K178" s="44">
        <f t="shared" si="19"/>
        <v>559</v>
      </c>
      <c r="L178" s="70">
        <f t="shared" si="18"/>
        <v>40807</v>
      </c>
      <c r="M178" s="70">
        <v>3731</v>
      </c>
      <c r="N178" s="70">
        <v>7000</v>
      </c>
      <c r="O178" s="46"/>
      <c r="P178" s="46"/>
      <c r="Q178" s="70">
        <v>0</v>
      </c>
      <c r="R178" s="70">
        <v>20000</v>
      </c>
      <c r="S178" s="70">
        <v>76410</v>
      </c>
      <c r="T178" s="70"/>
      <c r="U178" s="70">
        <f t="shared" si="17"/>
        <v>182550</v>
      </c>
      <c r="V178" s="46">
        <f t="shared" si="15"/>
        <v>0</v>
      </c>
      <c r="W178" s="46">
        <f t="shared" si="13"/>
        <v>182550</v>
      </c>
      <c r="X178" s="51"/>
      <c r="Y178" s="46">
        <f t="shared" si="14"/>
        <v>182550</v>
      </c>
      <c r="AA178">
        <f t="shared" si="16"/>
        <v>1</v>
      </c>
    </row>
    <row r="179" spans="1:27" ht="15.75" hidden="1" thickBot="1" x14ac:dyDescent="0.3">
      <c r="A179" s="18"/>
      <c r="B179" s="43" t="s">
        <v>39</v>
      </c>
      <c r="C179" s="44">
        <v>21634</v>
      </c>
      <c r="D179" s="44">
        <v>21922</v>
      </c>
      <c r="E179" s="44">
        <v>288</v>
      </c>
      <c r="F179" s="44">
        <v>146</v>
      </c>
      <c r="G179" s="70">
        <v>42048</v>
      </c>
      <c r="H179" s="44">
        <v>7765</v>
      </c>
      <c r="I179" s="50">
        <v>7816</v>
      </c>
      <c r="J179" s="44">
        <v>51</v>
      </c>
      <c r="K179" s="44">
        <f t="shared" si="19"/>
        <v>559</v>
      </c>
      <c r="L179" s="70">
        <f t="shared" si="18"/>
        <v>28509</v>
      </c>
      <c r="M179" s="70">
        <v>3731</v>
      </c>
      <c r="N179" s="70">
        <v>7000</v>
      </c>
      <c r="O179" s="46"/>
      <c r="P179" s="46"/>
      <c r="Q179" s="70">
        <v>0</v>
      </c>
      <c r="R179" s="70">
        <v>20000</v>
      </c>
      <c r="S179" s="70">
        <v>76410</v>
      </c>
      <c r="T179" s="70"/>
      <c r="U179" s="70">
        <f t="shared" si="17"/>
        <v>177698</v>
      </c>
      <c r="V179" s="46">
        <f t="shared" si="15"/>
        <v>182550</v>
      </c>
      <c r="W179" s="46">
        <f t="shared" si="13"/>
        <v>360248</v>
      </c>
      <c r="X179" s="51">
        <v>360248</v>
      </c>
      <c r="Y179" s="46">
        <f t="shared" si="14"/>
        <v>0</v>
      </c>
      <c r="AA179">
        <f t="shared" si="16"/>
        <v>0</v>
      </c>
    </row>
    <row r="180" spans="1:27" ht="15.75" hidden="1" thickBot="1" x14ac:dyDescent="0.3">
      <c r="A180" s="18"/>
      <c r="B180" s="43" t="s">
        <v>40</v>
      </c>
      <c r="C180" s="44">
        <v>21922</v>
      </c>
      <c r="D180" s="44">
        <v>22156</v>
      </c>
      <c r="E180" s="44">
        <v>234</v>
      </c>
      <c r="F180" s="44">
        <v>146</v>
      </c>
      <c r="G180" s="70">
        <v>34164</v>
      </c>
      <c r="H180" s="44">
        <v>7816</v>
      </c>
      <c r="I180" s="50">
        <v>7846</v>
      </c>
      <c r="J180" s="44">
        <v>30</v>
      </c>
      <c r="K180" s="44">
        <f t="shared" si="19"/>
        <v>559</v>
      </c>
      <c r="L180" s="70">
        <f t="shared" si="18"/>
        <v>16770</v>
      </c>
      <c r="M180" s="70">
        <v>3731</v>
      </c>
      <c r="N180" s="70">
        <v>7000</v>
      </c>
      <c r="O180" s="46"/>
      <c r="P180" s="46"/>
      <c r="Q180" s="70">
        <v>0</v>
      </c>
      <c r="R180" s="70">
        <v>20000</v>
      </c>
      <c r="S180" s="70">
        <v>76410</v>
      </c>
      <c r="T180" s="70"/>
      <c r="U180" s="70">
        <f t="shared" si="17"/>
        <v>158075</v>
      </c>
      <c r="V180" s="46">
        <f t="shared" si="15"/>
        <v>0</v>
      </c>
      <c r="W180" s="46">
        <f t="shared" si="13"/>
        <v>158075</v>
      </c>
      <c r="X180" s="51"/>
      <c r="Y180" s="46">
        <f t="shared" si="14"/>
        <v>158075</v>
      </c>
      <c r="AA180">
        <f t="shared" si="16"/>
        <v>1</v>
      </c>
    </row>
    <row r="181" spans="1:27" ht="15.75" hidden="1" thickBot="1" x14ac:dyDescent="0.3">
      <c r="A181" s="18"/>
      <c r="B181" s="43" t="s">
        <v>41</v>
      </c>
      <c r="C181" s="44">
        <v>22156</v>
      </c>
      <c r="D181" s="44">
        <v>22376</v>
      </c>
      <c r="E181" s="44">
        <v>220</v>
      </c>
      <c r="F181" s="44">
        <v>146</v>
      </c>
      <c r="G181" s="70">
        <v>32120</v>
      </c>
      <c r="H181" s="44">
        <v>7846</v>
      </c>
      <c r="I181" s="50">
        <v>7870</v>
      </c>
      <c r="J181" s="44">
        <v>24</v>
      </c>
      <c r="K181" s="44">
        <f t="shared" si="19"/>
        <v>559</v>
      </c>
      <c r="L181" s="70">
        <f t="shared" si="18"/>
        <v>13416</v>
      </c>
      <c r="M181" s="70">
        <v>3731</v>
      </c>
      <c r="N181" s="70">
        <v>7000</v>
      </c>
      <c r="O181" s="46"/>
      <c r="P181" s="46"/>
      <c r="Q181" s="70">
        <v>0</v>
      </c>
      <c r="R181" s="70">
        <v>20000</v>
      </c>
      <c r="S181" s="70">
        <v>76410</v>
      </c>
      <c r="T181" s="70"/>
      <c r="U181" s="70">
        <f t="shared" si="17"/>
        <v>152677</v>
      </c>
      <c r="V181" s="46">
        <f t="shared" si="15"/>
        <v>158075</v>
      </c>
      <c r="W181" s="46">
        <f t="shared" si="13"/>
        <v>310752</v>
      </c>
      <c r="X181" s="51">
        <v>310752</v>
      </c>
      <c r="Y181" s="46">
        <f t="shared" si="14"/>
        <v>0</v>
      </c>
      <c r="AA181">
        <f t="shared" si="16"/>
        <v>0</v>
      </c>
    </row>
    <row r="182" spans="1:27" ht="15.75" hidden="1" thickBot="1" x14ac:dyDescent="0.3">
      <c r="A182" s="18"/>
      <c r="B182" s="43" t="s">
        <v>42</v>
      </c>
      <c r="C182" s="44">
        <v>22376</v>
      </c>
      <c r="D182" s="44">
        <v>22648</v>
      </c>
      <c r="E182" s="44">
        <f>D182-C182</f>
        <v>272</v>
      </c>
      <c r="F182" s="44">
        <v>146</v>
      </c>
      <c r="G182" s="70">
        <f>F182*E182</f>
        <v>39712</v>
      </c>
      <c r="H182" s="44">
        <v>7870</v>
      </c>
      <c r="I182" s="50">
        <v>7896</v>
      </c>
      <c r="J182" s="44">
        <f>I182-H182</f>
        <v>26</v>
      </c>
      <c r="K182" s="44">
        <f t="shared" si="19"/>
        <v>559</v>
      </c>
      <c r="L182" s="70">
        <f t="shared" si="18"/>
        <v>14534</v>
      </c>
      <c r="M182" s="70">
        <v>3731</v>
      </c>
      <c r="N182" s="70">
        <v>7981</v>
      </c>
      <c r="O182" s="46"/>
      <c r="P182" s="46"/>
      <c r="Q182" s="70">
        <v>0</v>
      </c>
      <c r="R182" s="70">
        <v>20000</v>
      </c>
      <c r="S182" s="70">
        <v>76410</v>
      </c>
      <c r="T182" s="70"/>
      <c r="U182" s="70">
        <f t="shared" si="17"/>
        <v>162368</v>
      </c>
      <c r="V182" s="46">
        <f t="shared" si="15"/>
        <v>0</v>
      </c>
      <c r="W182" s="46">
        <f t="shared" si="13"/>
        <v>162368</v>
      </c>
      <c r="X182" s="44"/>
      <c r="Y182" s="46">
        <f t="shared" si="14"/>
        <v>162368</v>
      </c>
      <c r="AA182">
        <f t="shared" si="16"/>
        <v>1</v>
      </c>
    </row>
    <row r="183" spans="1:27" ht="15.75" hidden="1" thickBot="1" x14ac:dyDescent="0.3">
      <c r="A183" s="18"/>
      <c r="B183" s="43" t="s">
        <v>43</v>
      </c>
      <c r="C183" s="44">
        <f>D182</f>
        <v>22648</v>
      </c>
      <c r="D183" s="44">
        <v>22880</v>
      </c>
      <c r="E183" s="44">
        <f t="shared" ref="E183:E186" si="20">D183-C183</f>
        <v>232</v>
      </c>
      <c r="F183" s="44">
        <v>146</v>
      </c>
      <c r="G183" s="70">
        <f t="shared" ref="G183:G186" si="21">F183*E183</f>
        <v>33872</v>
      </c>
      <c r="H183" s="44">
        <f>I182</f>
        <v>7896</v>
      </c>
      <c r="I183" s="44">
        <v>7932</v>
      </c>
      <c r="J183" s="44">
        <f t="shared" ref="J183:J186" si="22">I183-H183</f>
        <v>36</v>
      </c>
      <c r="K183" s="44">
        <v>559</v>
      </c>
      <c r="L183" s="70">
        <f t="shared" si="18"/>
        <v>20124</v>
      </c>
      <c r="M183" s="70">
        <v>3731</v>
      </c>
      <c r="N183" s="70">
        <v>7997</v>
      </c>
      <c r="O183" s="46"/>
      <c r="P183" s="46"/>
      <c r="Q183" s="70">
        <v>0</v>
      </c>
      <c r="R183" s="70">
        <v>20000</v>
      </c>
      <c r="S183" s="70">
        <v>76410</v>
      </c>
      <c r="T183" s="70"/>
      <c r="U183" s="70">
        <f t="shared" si="17"/>
        <v>162134</v>
      </c>
      <c r="V183" s="46">
        <f t="shared" si="15"/>
        <v>162368</v>
      </c>
      <c r="W183" s="46">
        <f t="shared" si="13"/>
        <v>324502</v>
      </c>
      <c r="X183" s="70">
        <v>324502</v>
      </c>
      <c r="Y183" s="46">
        <f t="shared" si="14"/>
        <v>0</v>
      </c>
    </row>
    <row r="184" spans="1:27" ht="15.75" hidden="1" thickBot="1" x14ac:dyDescent="0.3">
      <c r="A184" s="18"/>
      <c r="B184" s="43" t="s">
        <v>44</v>
      </c>
      <c r="C184" s="44">
        <f t="shared" ref="C184:C186" si="23">D183</f>
        <v>22880</v>
      </c>
      <c r="D184" s="44">
        <v>23147</v>
      </c>
      <c r="E184" s="44">
        <f t="shared" si="20"/>
        <v>267</v>
      </c>
      <c r="F184" s="44">
        <v>146</v>
      </c>
      <c r="G184" s="70">
        <f t="shared" si="21"/>
        <v>38982</v>
      </c>
      <c r="H184" s="44">
        <f t="shared" ref="H184:H186" si="24">I183</f>
        <v>7932</v>
      </c>
      <c r="I184" s="44">
        <v>7992</v>
      </c>
      <c r="J184" s="44">
        <f t="shared" si="22"/>
        <v>60</v>
      </c>
      <c r="K184" s="44">
        <v>559</v>
      </c>
      <c r="L184" s="70">
        <f t="shared" si="18"/>
        <v>33540</v>
      </c>
      <c r="M184" s="70">
        <v>3731</v>
      </c>
      <c r="N184" s="70">
        <v>7990</v>
      </c>
      <c r="O184" s="46"/>
      <c r="P184" s="46"/>
      <c r="Q184" s="70">
        <v>0</v>
      </c>
      <c r="R184" s="70">
        <v>20000</v>
      </c>
      <c r="S184" s="70">
        <v>76410</v>
      </c>
      <c r="T184" s="70"/>
      <c r="U184" s="70">
        <f t="shared" si="17"/>
        <v>180653</v>
      </c>
      <c r="V184" s="46">
        <f t="shared" si="15"/>
        <v>0</v>
      </c>
      <c r="W184" s="46">
        <f t="shared" si="13"/>
        <v>180653</v>
      </c>
      <c r="X184" s="73"/>
      <c r="Y184" s="46">
        <f t="shared" si="14"/>
        <v>180653</v>
      </c>
    </row>
    <row r="185" spans="1:27" ht="15.75" hidden="1" thickBot="1" x14ac:dyDescent="0.3">
      <c r="A185" s="18"/>
      <c r="B185" s="43" t="s">
        <v>45</v>
      </c>
      <c r="C185" s="44">
        <f t="shared" si="23"/>
        <v>23147</v>
      </c>
      <c r="D185" s="44">
        <v>23397</v>
      </c>
      <c r="E185" s="44">
        <f t="shared" si="20"/>
        <v>250</v>
      </c>
      <c r="F185" s="44">
        <v>146</v>
      </c>
      <c r="G185" s="70">
        <f t="shared" si="21"/>
        <v>36500</v>
      </c>
      <c r="H185" s="44">
        <f t="shared" si="24"/>
        <v>7992</v>
      </c>
      <c r="I185" s="44">
        <v>8065</v>
      </c>
      <c r="J185" s="44">
        <f t="shared" si="22"/>
        <v>73</v>
      </c>
      <c r="K185" s="44">
        <v>559</v>
      </c>
      <c r="L185" s="70">
        <f t="shared" si="18"/>
        <v>40807</v>
      </c>
      <c r="M185" s="70">
        <v>3731</v>
      </c>
      <c r="N185" s="70">
        <v>8019</v>
      </c>
      <c r="O185" s="46"/>
      <c r="P185" s="46"/>
      <c r="Q185" s="70">
        <v>0</v>
      </c>
      <c r="R185" s="70">
        <v>20000</v>
      </c>
      <c r="S185" s="70">
        <v>76410</v>
      </c>
      <c r="T185" s="70"/>
      <c r="U185" s="70">
        <f t="shared" si="17"/>
        <v>185467</v>
      </c>
      <c r="V185" s="46">
        <f t="shared" si="15"/>
        <v>180653</v>
      </c>
      <c r="W185" s="46">
        <f t="shared" si="13"/>
        <v>366120</v>
      </c>
      <c r="X185" s="73">
        <v>366120</v>
      </c>
      <c r="Y185" s="46">
        <f t="shared" si="14"/>
        <v>0</v>
      </c>
    </row>
    <row r="186" spans="1:27" ht="15.75" hidden="1" thickBot="1" x14ac:dyDescent="0.3">
      <c r="A186" s="18"/>
      <c r="B186" s="83" t="s">
        <v>46</v>
      </c>
      <c r="C186" s="84">
        <f t="shared" si="23"/>
        <v>23397</v>
      </c>
      <c r="D186" s="84">
        <v>23605</v>
      </c>
      <c r="E186" s="84">
        <f t="shared" si="20"/>
        <v>208</v>
      </c>
      <c r="F186" s="84">
        <v>146</v>
      </c>
      <c r="G186" s="35">
        <f t="shared" si="21"/>
        <v>30368</v>
      </c>
      <c r="H186" s="84">
        <f t="shared" si="24"/>
        <v>8065</v>
      </c>
      <c r="I186" s="84">
        <v>8164</v>
      </c>
      <c r="J186" s="84">
        <f t="shared" si="22"/>
        <v>99</v>
      </c>
      <c r="K186" s="84">
        <f t="shared" ref="K186:K198" si="25">IF(J186&lt;=120,559,IF(AND(J186&gt;=121,J186&lt;=150),739,IF(AND(J186&gt;=151,J186&lt;=200),1279,IF(J186&gt;=201,2359,))))</f>
        <v>559</v>
      </c>
      <c r="L186" s="35">
        <f t="shared" si="18"/>
        <v>55341</v>
      </c>
      <c r="M186" s="35">
        <v>3731</v>
      </c>
      <c r="N186" s="35">
        <v>8039</v>
      </c>
      <c r="O186" s="46"/>
      <c r="P186" s="46"/>
      <c r="Q186" s="35">
        <v>0</v>
      </c>
      <c r="R186" s="35">
        <v>20000</v>
      </c>
      <c r="S186" s="35">
        <v>76410</v>
      </c>
      <c r="T186" s="35"/>
      <c r="U186" s="35">
        <f t="shared" si="17"/>
        <v>193889</v>
      </c>
      <c r="V186" s="36">
        <f t="shared" si="15"/>
        <v>0</v>
      </c>
      <c r="W186" s="36">
        <f t="shared" si="13"/>
        <v>193889</v>
      </c>
      <c r="X186" s="85"/>
      <c r="Y186" s="36">
        <f t="shared" si="14"/>
        <v>193889</v>
      </c>
    </row>
    <row r="187" spans="1:27" ht="15.75" hidden="1" thickBot="1" x14ac:dyDescent="0.3">
      <c r="A187">
        <v>2018</v>
      </c>
      <c r="B187" s="38" t="s">
        <v>35</v>
      </c>
      <c r="C187" s="39">
        <f t="shared" ref="C187:C198" si="26">D186</f>
        <v>23605</v>
      </c>
      <c r="D187" s="39">
        <v>23865</v>
      </c>
      <c r="E187" s="39">
        <f t="shared" ref="E187:E198" si="27">D187-C187</f>
        <v>260</v>
      </c>
      <c r="F187" s="39">
        <v>146</v>
      </c>
      <c r="G187" s="69">
        <f t="shared" ref="G187:G198" si="28">F187*E187</f>
        <v>37960</v>
      </c>
      <c r="H187" s="39">
        <f t="shared" ref="H187:H198" si="29">I186</f>
        <v>8164</v>
      </c>
      <c r="I187" s="39">
        <v>8263</v>
      </c>
      <c r="J187" s="39">
        <f t="shared" ref="J187:J198" si="30">I187-H187</f>
        <v>99</v>
      </c>
      <c r="K187" s="39">
        <f t="shared" si="25"/>
        <v>559</v>
      </c>
      <c r="L187" s="69">
        <f t="shared" ref="L187:L198" si="31">IF(K187=559,K187*J187,IF(K187=739,120*559+(J187-120)*739,IF(K187=1279,120*559+30*739+(J187-150)*1279,IF(K187=2359,120*559+30*739+50*1279+(J187-200)*2359,))))</f>
        <v>55341</v>
      </c>
      <c r="M187" s="69">
        <v>3731</v>
      </c>
      <c r="N187" s="69">
        <v>8047</v>
      </c>
      <c r="O187" s="41"/>
      <c r="P187" s="41"/>
      <c r="Q187" s="69">
        <v>0</v>
      </c>
      <c r="R187" s="69">
        <v>10000</v>
      </c>
      <c r="S187" s="69">
        <v>78144</v>
      </c>
      <c r="T187" s="69"/>
      <c r="U187" s="69">
        <f t="shared" si="17"/>
        <v>193223</v>
      </c>
      <c r="V187" s="41">
        <f t="shared" ref="V187:V198" si="32">Y186</f>
        <v>193889</v>
      </c>
      <c r="W187" s="41">
        <f t="shared" ref="W187:W198" si="33">U187+V187</f>
        <v>387112</v>
      </c>
      <c r="X187" s="74">
        <v>387112</v>
      </c>
      <c r="Y187" s="41">
        <f t="shared" ref="Y187:Y198" si="34">W187-X187</f>
        <v>0</v>
      </c>
    </row>
    <row r="188" spans="1:27" ht="15.75" hidden="1" thickBot="1" x14ac:dyDescent="0.3">
      <c r="B188" s="43" t="s">
        <v>36</v>
      </c>
      <c r="C188" s="44">
        <f t="shared" si="26"/>
        <v>23865</v>
      </c>
      <c r="D188" s="44">
        <v>24150</v>
      </c>
      <c r="E188" s="44">
        <f t="shared" si="27"/>
        <v>285</v>
      </c>
      <c r="F188" s="44">
        <v>146</v>
      </c>
      <c r="G188" s="70">
        <f t="shared" si="28"/>
        <v>41610</v>
      </c>
      <c r="H188" s="44">
        <f t="shared" si="29"/>
        <v>8263</v>
      </c>
      <c r="I188" s="44">
        <v>8312</v>
      </c>
      <c r="J188" s="44">
        <f t="shared" si="30"/>
        <v>49</v>
      </c>
      <c r="K188" s="44">
        <f t="shared" si="25"/>
        <v>559</v>
      </c>
      <c r="L188" s="70">
        <f t="shared" si="31"/>
        <v>27391</v>
      </c>
      <c r="M188" s="70">
        <v>3731</v>
      </c>
      <c r="N188" s="70">
        <v>8077</v>
      </c>
      <c r="O188" s="46"/>
      <c r="P188" s="46"/>
      <c r="Q188" s="70">
        <v>0</v>
      </c>
      <c r="R188" s="70">
        <v>10000</v>
      </c>
      <c r="S188" s="70">
        <v>78144</v>
      </c>
      <c r="T188" s="70"/>
      <c r="U188" s="70">
        <f t="shared" si="17"/>
        <v>168953</v>
      </c>
      <c r="V188" s="46">
        <f t="shared" si="32"/>
        <v>0</v>
      </c>
      <c r="W188" s="46">
        <f t="shared" si="33"/>
        <v>168953</v>
      </c>
      <c r="X188" s="73"/>
      <c r="Y188" s="46">
        <f t="shared" si="34"/>
        <v>168953</v>
      </c>
    </row>
    <row r="189" spans="1:27" ht="15.75" hidden="1" thickBot="1" x14ac:dyDescent="0.3">
      <c r="B189" s="43" t="s">
        <v>37</v>
      </c>
      <c r="C189" s="44">
        <f t="shared" si="26"/>
        <v>24150</v>
      </c>
      <c r="D189" s="44">
        <v>24441</v>
      </c>
      <c r="E189" s="44">
        <f t="shared" si="27"/>
        <v>291</v>
      </c>
      <c r="F189" s="44">
        <v>146</v>
      </c>
      <c r="G189" s="70">
        <f t="shared" si="28"/>
        <v>42486</v>
      </c>
      <c r="H189" s="44">
        <f t="shared" si="29"/>
        <v>8312</v>
      </c>
      <c r="I189" s="44">
        <v>8366</v>
      </c>
      <c r="J189" s="44">
        <f t="shared" si="30"/>
        <v>54</v>
      </c>
      <c r="K189" s="44">
        <f t="shared" si="25"/>
        <v>559</v>
      </c>
      <c r="L189" s="70">
        <f t="shared" si="31"/>
        <v>30186</v>
      </c>
      <c r="M189" s="70">
        <v>3731</v>
      </c>
      <c r="N189" s="70">
        <v>8090</v>
      </c>
      <c r="O189" s="46"/>
      <c r="P189" s="46"/>
      <c r="Q189" s="70">
        <v>0</v>
      </c>
      <c r="R189" s="70">
        <v>16774</v>
      </c>
      <c r="S189" s="70">
        <v>78144</v>
      </c>
      <c r="T189" s="70"/>
      <c r="U189" s="70">
        <f t="shared" si="17"/>
        <v>179411</v>
      </c>
      <c r="V189" s="46">
        <f t="shared" si="32"/>
        <v>168953</v>
      </c>
      <c r="W189" s="46">
        <f t="shared" si="33"/>
        <v>348364</v>
      </c>
      <c r="X189" s="73">
        <v>348364</v>
      </c>
      <c r="Y189" s="46">
        <f t="shared" si="34"/>
        <v>0</v>
      </c>
    </row>
    <row r="190" spans="1:27" ht="15.75" hidden="1" thickBot="1" x14ac:dyDescent="0.3">
      <c r="B190" s="43" t="s">
        <v>38</v>
      </c>
      <c r="C190" s="44">
        <f t="shared" si="26"/>
        <v>24441</v>
      </c>
      <c r="D190" s="44">
        <v>24704</v>
      </c>
      <c r="E190" s="44">
        <f t="shared" si="27"/>
        <v>263</v>
      </c>
      <c r="F190" s="44">
        <v>146</v>
      </c>
      <c r="G190" s="70">
        <f t="shared" si="28"/>
        <v>38398</v>
      </c>
      <c r="H190" s="44">
        <f t="shared" si="29"/>
        <v>8366</v>
      </c>
      <c r="I190" s="44">
        <v>8419</v>
      </c>
      <c r="J190" s="44">
        <f t="shared" si="30"/>
        <v>53</v>
      </c>
      <c r="K190" s="44">
        <f t="shared" si="25"/>
        <v>559</v>
      </c>
      <c r="L190" s="70">
        <f t="shared" si="31"/>
        <v>29627</v>
      </c>
      <c r="M190" s="70">
        <v>3731</v>
      </c>
      <c r="N190" s="70">
        <v>8101</v>
      </c>
      <c r="O190" s="46"/>
      <c r="P190" s="46"/>
      <c r="Q190" s="70">
        <v>0</v>
      </c>
      <c r="R190" s="70">
        <v>20000</v>
      </c>
      <c r="S190" s="70">
        <v>78144</v>
      </c>
      <c r="T190" s="70"/>
      <c r="U190" s="70">
        <f t="shared" si="17"/>
        <v>178001</v>
      </c>
      <c r="V190" s="46">
        <f t="shared" si="32"/>
        <v>0</v>
      </c>
      <c r="W190" s="46">
        <f t="shared" si="33"/>
        <v>178001</v>
      </c>
      <c r="X190" s="73"/>
      <c r="Y190" s="46">
        <f t="shared" si="34"/>
        <v>178001</v>
      </c>
    </row>
    <row r="191" spans="1:27" ht="15.75" hidden="1" thickBot="1" x14ac:dyDescent="0.3">
      <c r="B191" s="43" t="s">
        <v>39</v>
      </c>
      <c r="C191" s="44">
        <f t="shared" si="26"/>
        <v>24704</v>
      </c>
      <c r="D191" s="44">
        <v>24958</v>
      </c>
      <c r="E191" s="44">
        <f t="shared" si="27"/>
        <v>254</v>
      </c>
      <c r="F191" s="44">
        <v>146</v>
      </c>
      <c r="G191" s="70">
        <f t="shared" si="28"/>
        <v>37084</v>
      </c>
      <c r="H191" s="44">
        <f t="shared" si="29"/>
        <v>8419</v>
      </c>
      <c r="I191" s="44">
        <v>8471</v>
      </c>
      <c r="J191" s="44">
        <f t="shared" si="30"/>
        <v>52</v>
      </c>
      <c r="K191" s="44">
        <f t="shared" si="25"/>
        <v>559</v>
      </c>
      <c r="L191" s="70">
        <f t="shared" si="31"/>
        <v>29068</v>
      </c>
      <c r="M191" s="70">
        <v>3731</v>
      </c>
      <c r="N191" s="70">
        <v>8123</v>
      </c>
      <c r="O191" s="46"/>
      <c r="P191" s="46"/>
      <c r="Q191" s="70">
        <v>0</v>
      </c>
      <c r="R191" s="70">
        <v>20000</v>
      </c>
      <c r="S191" s="70">
        <v>78144</v>
      </c>
      <c r="T191" s="70"/>
      <c r="U191" s="70">
        <f t="shared" si="17"/>
        <v>176150</v>
      </c>
      <c r="V191" s="46">
        <f t="shared" si="32"/>
        <v>178001</v>
      </c>
      <c r="W191" s="46">
        <f t="shared" si="33"/>
        <v>354151</v>
      </c>
      <c r="X191" s="73">
        <v>354151</v>
      </c>
      <c r="Y191" s="46">
        <f t="shared" si="34"/>
        <v>0</v>
      </c>
    </row>
    <row r="192" spans="1:27" ht="15.75" hidden="1" thickBot="1" x14ac:dyDescent="0.3">
      <c r="B192" s="43" t="s">
        <v>40</v>
      </c>
      <c r="C192" s="44">
        <f t="shared" si="26"/>
        <v>24958</v>
      </c>
      <c r="D192" s="44">
        <v>25163</v>
      </c>
      <c r="E192" s="44">
        <f t="shared" si="27"/>
        <v>205</v>
      </c>
      <c r="F192" s="44">
        <v>146</v>
      </c>
      <c r="G192" s="70">
        <f t="shared" si="28"/>
        <v>29930</v>
      </c>
      <c r="H192" s="44">
        <f t="shared" si="29"/>
        <v>8471</v>
      </c>
      <c r="I192" s="44">
        <v>8488</v>
      </c>
      <c r="J192" s="44">
        <f t="shared" si="30"/>
        <v>17</v>
      </c>
      <c r="K192" s="44">
        <f t="shared" si="25"/>
        <v>559</v>
      </c>
      <c r="L192" s="70">
        <f t="shared" si="31"/>
        <v>9503</v>
      </c>
      <c r="M192" s="70">
        <v>3731</v>
      </c>
      <c r="N192" s="70">
        <v>8148</v>
      </c>
      <c r="O192" s="46"/>
      <c r="P192" s="46"/>
      <c r="Q192" s="70">
        <v>0</v>
      </c>
      <c r="R192" s="70"/>
      <c r="S192" s="70">
        <v>78144</v>
      </c>
      <c r="T192" s="70"/>
      <c r="U192" s="70">
        <f t="shared" ref="U192:U222" si="35">G192+L192+M192+R192+S192+N192+Q192+T192</f>
        <v>129456</v>
      </c>
      <c r="V192" s="46">
        <f t="shared" si="32"/>
        <v>0</v>
      </c>
      <c r="W192" s="46">
        <f t="shared" si="33"/>
        <v>129456</v>
      </c>
      <c r="X192" s="73"/>
      <c r="Y192" s="46">
        <f t="shared" si="34"/>
        <v>129456</v>
      </c>
    </row>
    <row r="193" spans="1:25" ht="15.75" hidden="1" thickBot="1" x14ac:dyDescent="0.3">
      <c r="B193" s="43" t="s">
        <v>41</v>
      </c>
      <c r="C193" s="44">
        <f t="shared" si="26"/>
        <v>25163</v>
      </c>
      <c r="D193" s="44">
        <v>25361</v>
      </c>
      <c r="E193" s="44">
        <f t="shared" si="27"/>
        <v>198</v>
      </c>
      <c r="F193" s="44">
        <v>146</v>
      </c>
      <c r="G193" s="70">
        <f t="shared" si="28"/>
        <v>28908</v>
      </c>
      <c r="H193" s="44">
        <f t="shared" si="29"/>
        <v>8488</v>
      </c>
      <c r="I193" s="44">
        <v>8489</v>
      </c>
      <c r="J193" s="44">
        <f t="shared" si="30"/>
        <v>1</v>
      </c>
      <c r="K193" s="44">
        <f t="shared" si="25"/>
        <v>559</v>
      </c>
      <c r="L193" s="70">
        <f t="shared" si="31"/>
        <v>559</v>
      </c>
      <c r="M193" s="70">
        <v>3731</v>
      </c>
      <c r="N193" s="70">
        <v>8161</v>
      </c>
      <c r="O193" s="46"/>
      <c r="P193" s="46"/>
      <c r="Q193" s="70">
        <v>0</v>
      </c>
      <c r="R193" s="70"/>
      <c r="S193" s="70">
        <v>78144</v>
      </c>
      <c r="T193" s="70"/>
      <c r="U193" s="70">
        <f t="shared" si="35"/>
        <v>119503</v>
      </c>
      <c r="V193" s="46">
        <f t="shared" si="32"/>
        <v>129456</v>
      </c>
      <c r="W193" s="46">
        <f t="shared" si="33"/>
        <v>248959</v>
      </c>
      <c r="X193" s="73">
        <v>248959</v>
      </c>
      <c r="Y193" s="46">
        <f t="shared" si="34"/>
        <v>0</v>
      </c>
    </row>
    <row r="194" spans="1:25" ht="15.75" hidden="1" thickBot="1" x14ac:dyDescent="0.3">
      <c r="B194" s="43" t="s">
        <v>42</v>
      </c>
      <c r="C194" s="44">
        <f t="shared" si="26"/>
        <v>25361</v>
      </c>
      <c r="D194" s="44">
        <v>25602</v>
      </c>
      <c r="E194" s="44">
        <f t="shared" si="27"/>
        <v>241</v>
      </c>
      <c r="F194" s="44">
        <v>146</v>
      </c>
      <c r="G194" s="70">
        <f t="shared" si="28"/>
        <v>35186</v>
      </c>
      <c r="H194" s="44">
        <f t="shared" si="29"/>
        <v>8489</v>
      </c>
      <c r="I194" s="44">
        <v>8493</v>
      </c>
      <c r="J194" s="44">
        <f t="shared" si="30"/>
        <v>4</v>
      </c>
      <c r="K194" s="44">
        <f t="shared" si="25"/>
        <v>559</v>
      </c>
      <c r="L194" s="70">
        <f t="shared" si="31"/>
        <v>2236</v>
      </c>
      <c r="M194" s="70">
        <v>3731</v>
      </c>
      <c r="N194" s="70">
        <v>8186</v>
      </c>
      <c r="O194" s="46"/>
      <c r="P194" s="46"/>
      <c r="Q194" s="70">
        <v>0</v>
      </c>
      <c r="R194" s="70"/>
      <c r="S194" s="70">
        <v>78144</v>
      </c>
      <c r="T194" s="70"/>
      <c r="U194" s="70">
        <f t="shared" si="35"/>
        <v>127483</v>
      </c>
      <c r="V194" s="46">
        <f t="shared" si="32"/>
        <v>0</v>
      </c>
      <c r="W194" s="46">
        <f t="shared" si="33"/>
        <v>127483</v>
      </c>
      <c r="X194" s="73"/>
      <c r="Y194" s="46">
        <f t="shared" si="34"/>
        <v>127483</v>
      </c>
    </row>
    <row r="195" spans="1:25" ht="15.75" hidden="1" thickBot="1" x14ac:dyDescent="0.3">
      <c r="B195" s="43" t="s">
        <v>43</v>
      </c>
      <c r="C195" s="44">
        <f t="shared" si="26"/>
        <v>25602</v>
      </c>
      <c r="D195" s="44">
        <v>25783</v>
      </c>
      <c r="E195" s="44">
        <f t="shared" si="27"/>
        <v>181</v>
      </c>
      <c r="F195" s="44">
        <v>146</v>
      </c>
      <c r="G195" s="70">
        <f t="shared" si="28"/>
        <v>26426</v>
      </c>
      <c r="H195" s="44">
        <f t="shared" si="29"/>
        <v>8493</v>
      </c>
      <c r="I195" s="44">
        <v>8504</v>
      </c>
      <c r="J195" s="44">
        <f t="shared" si="30"/>
        <v>11</v>
      </c>
      <c r="K195" s="44">
        <f t="shared" si="25"/>
        <v>559</v>
      </c>
      <c r="L195" s="70">
        <f t="shared" si="31"/>
        <v>6149</v>
      </c>
      <c r="M195" s="70">
        <v>3731</v>
      </c>
      <c r="N195" s="70">
        <v>8207</v>
      </c>
      <c r="O195" s="46"/>
      <c r="P195" s="46"/>
      <c r="Q195" s="70">
        <v>0</v>
      </c>
      <c r="R195" s="70"/>
      <c r="S195" s="70">
        <v>78144</v>
      </c>
      <c r="T195" s="70"/>
      <c r="U195" s="70">
        <f t="shared" si="35"/>
        <v>122657</v>
      </c>
      <c r="V195" s="46">
        <f t="shared" si="32"/>
        <v>127483</v>
      </c>
      <c r="W195" s="46">
        <f t="shared" si="33"/>
        <v>250140</v>
      </c>
      <c r="X195" s="73">
        <v>250140</v>
      </c>
      <c r="Y195" s="46">
        <f t="shared" si="34"/>
        <v>0</v>
      </c>
    </row>
    <row r="196" spans="1:25" ht="15.75" hidden="1" thickBot="1" x14ac:dyDescent="0.3">
      <c r="B196" s="43" t="s">
        <v>44</v>
      </c>
      <c r="C196" s="44">
        <f t="shared" si="26"/>
        <v>25783</v>
      </c>
      <c r="D196" s="44">
        <v>25909</v>
      </c>
      <c r="E196" s="44">
        <f t="shared" si="27"/>
        <v>126</v>
      </c>
      <c r="F196" s="44">
        <v>146</v>
      </c>
      <c r="G196" s="70">
        <f t="shared" si="28"/>
        <v>18396</v>
      </c>
      <c r="H196" s="44">
        <f t="shared" si="29"/>
        <v>8504</v>
      </c>
      <c r="I196" s="44">
        <v>8506</v>
      </c>
      <c r="J196" s="44">
        <f t="shared" si="30"/>
        <v>2</v>
      </c>
      <c r="K196" s="44">
        <f t="shared" si="25"/>
        <v>559</v>
      </c>
      <c r="L196" s="70">
        <f t="shared" si="31"/>
        <v>1118</v>
      </c>
      <c r="M196" s="70">
        <v>3731</v>
      </c>
      <c r="N196" s="70">
        <v>8230</v>
      </c>
      <c r="O196" s="46"/>
      <c r="P196" s="46"/>
      <c r="Q196" s="70">
        <v>0</v>
      </c>
      <c r="R196" s="70"/>
      <c r="S196" s="70">
        <v>78144</v>
      </c>
      <c r="T196" s="46"/>
      <c r="U196" s="70">
        <f t="shared" si="35"/>
        <v>109619</v>
      </c>
      <c r="V196" s="46">
        <f t="shared" si="32"/>
        <v>0</v>
      </c>
      <c r="W196" s="46">
        <f t="shared" si="33"/>
        <v>109619</v>
      </c>
      <c r="X196" s="73"/>
      <c r="Y196" s="46">
        <f t="shared" si="34"/>
        <v>109619</v>
      </c>
    </row>
    <row r="197" spans="1:25" ht="15.75" hidden="1" thickBot="1" x14ac:dyDescent="0.3">
      <c r="B197" s="43" t="s">
        <v>45</v>
      </c>
      <c r="C197" s="44">
        <f t="shared" si="26"/>
        <v>25909</v>
      </c>
      <c r="D197" s="44">
        <v>26075</v>
      </c>
      <c r="E197" s="44">
        <f t="shared" si="27"/>
        <v>166</v>
      </c>
      <c r="F197" s="44">
        <v>146</v>
      </c>
      <c r="G197" s="70">
        <f t="shared" si="28"/>
        <v>24236</v>
      </c>
      <c r="H197" s="44">
        <f t="shared" si="29"/>
        <v>8506</v>
      </c>
      <c r="I197" s="44">
        <v>8585</v>
      </c>
      <c r="J197" s="44">
        <f t="shared" si="30"/>
        <v>79</v>
      </c>
      <c r="K197" s="44">
        <f t="shared" si="25"/>
        <v>559</v>
      </c>
      <c r="L197" s="70">
        <f t="shared" si="31"/>
        <v>44161</v>
      </c>
      <c r="M197" s="70">
        <v>3731</v>
      </c>
      <c r="N197" s="70">
        <v>8260</v>
      </c>
      <c r="O197" s="46"/>
      <c r="P197" s="46"/>
      <c r="Q197" s="70">
        <v>0</v>
      </c>
      <c r="R197" s="70"/>
      <c r="S197" s="70">
        <v>78144</v>
      </c>
      <c r="T197" s="46"/>
      <c r="U197" s="70">
        <f t="shared" si="35"/>
        <v>158532</v>
      </c>
      <c r="V197" s="46">
        <f t="shared" si="32"/>
        <v>109619</v>
      </c>
      <c r="W197" s="46">
        <f t="shared" si="33"/>
        <v>268151</v>
      </c>
      <c r="X197" s="73">
        <v>268151</v>
      </c>
      <c r="Y197" s="46">
        <f t="shared" si="34"/>
        <v>0</v>
      </c>
    </row>
    <row r="198" spans="1:25" ht="15.75" hidden="1" thickBot="1" x14ac:dyDescent="0.3">
      <c r="B198" s="43" t="s">
        <v>46</v>
      </c>
      <c r="C198" s="44">
        <f t="shared" si="26"/>
        <v>26075</v>
      </c>
      <c r="D198" s="44">
        <v>26300</v>
      </c>
      <c r="E198" s="44">
        <f t="shared" si="27"/>
        <v>225</v>
      </c>
      <c r="F198" s="44">
        <v>146</v>
      </c>
      <c r="G198" s="70">
        <f t="shared" si="28"/>
        <v>32850</v>
      </c>
      <c r="H198" s="44">
        <f t="shared" si="29"/>
        <v>8585</v>
      </c>
      <c r="I198" s="44">
        <v>8648</v>
      </c>
      <c r="J198" s="44">
        <f t="shared" si="30"/>
        <v>63</v>
      </c>
      <c r="K198" s="44">
        <f t="shared" si="25"/>
        <v>559</v>
      </c>
      <c r="L198" s="70">
        <f t="shared" si="31"/>
        <v>35217</v>
      </c>
      <c r="M198" s="70">
        <v>3731</v>
      </c>
      <c r="N198" s="70">
        <v>8270</v>
      </c>
      <c r="O198" s="36"/>
      <c r="P198" s="36"/>
      <c r="Q198" s="70">
        <v>0</v>
      </c>
      <c r="R198" s="70"/>
      <c r="S198" s="70">
        <v>78144</v>
      </c>
      <c r="T198" s="70"/>
      <c r="U198" s="70">
        <f t="shared" si="35"/>
        <v>158212</v>
      </c>
      <c r="V198" s="46">
        <f t="shared" si="32"/>
        <v>0</v>
      </c>
      <c r="W198" s="46">
        <f t="shared" si="33"/>
        <v>158212</v>
      </c>
      <c r="X198" s="73"/>
      <c r="Y198" s="46">
        <f t="shared" si="34"/>
        <v>158212</v>
      </c>
    </row>
    <row r="199" spans="1:25" ht="15.75" hidden="1" thickBot="1" x14ac:dyDescent="0.3">
      <c r="A199">
        <v>2019</v>
      </c>
      <c r="B199" s="38" t="s">
        <v>35</v>
      </c>
      <c r="C199" s="39">
        <f t="shared" ref="C199:C210" si="36">D198</f>
        <v>26300</v>
      </c>
      <c r="D199" s="39">
        <v>26613</v>
      </c>
      <c r="E199" s="39">
        <f t="shared" ref="E199:E210" si="37">D199-C199</f>
        <v>313</v>
      </c>
      <c r="F199" s="39">
        <v>146</v>
      </c>
      <c r="G199" s="69">
        <f t="shared" ref="G199:G210" si="38">F199*E199</f>
        <v>45698</v>
      </c>
      <c r="H199" s="39">
        <f t="shared" ref="H199:H210" si="39">I198</f>
        <v>8648</v>
      </c>
      <c r="I199" s="39">
        <v>8713</v>
      </c>
      <c r="J199" s="39">
        <f t="shared" ref="J199:J210" si="40">I199-H199</f>
        <v>65</v>
      </c>
      <c r="K199" s="39">
        <f t="shared" ref="K199:K210" si="41">IF(J199&lt;=120,559,IF(AND(J199&gt;=121,J199&lt;=150),739,IF(AND(J199&gt;=151,J199&lt;=200),1279,IF(J199&gt;=201,2359,))))</f>
        <v>559</v>
      </c>
      <c r="L199" s="69">
        <f t="shared" ref="L199:L210" si="42">IF(K199=559,K199*J199,IF(K199=739,120*559+(J199-120)*739,IF(K199=1279,120*559+30*739+(J199-150)*1279,IF(K199=2359,120*559+30*739+50*1279+(J199-200)*2359,))))</f>
        <v>36335</v>
      </c>
      <c r="M199" s="69">
        <v>3828</v>
      </c>
      <c r="N199" s="69">
        <v>8264</v>
      </c>
      <c r="O199" s="41"/>
      <c r="P199" s="41"/>
      <c r="Q199" s="69"/>
      <c r="R199" s="69"/>
      <c r="S199" s="69">
        <v>80176</v>
      </c>
      <c r="T199" s="69"/>
      <c r="U199" s="69">
        <f t="shared" si="35"/>
        <v>174301</v>
      </c>
      <c r="V199" s="41">
        <f t="shared" ref="V199:V210" si="43">Y198</f>
        <v>158212</v>
      </c>
      <c r="W199" s="41">
        <f t="shared" ref="W199:W210" si="44">U199+V199</f>
        <v>332513</v>
      </c>
      <c r="X199" s="74">
        <v>332513</v>
      </c>
      <c r="Y199" s="41">
        <f t="shared" ref="Y199:Y210" si="45">W199-X199</f>
        <v>0</v>
      </c>
    </row>
    <row r="200" spans="1:25" ht="15.75" hidden="1" thickBot="1" x14ac:dyDescent="0.3">
      <c r="B200" s="43" t="s">
        <v>36</v>
      </c>
      <c r="C200" s="44">
        <f t="shared" si="36"/>
        <v>26613</v>
      </c>
      <c r="D200" s="44">
        <v>26944</v>
      </c>
      <c r="E200" s="44">
        <f t="shared" si="37"/>
        <v>331</v>
      </c>
      <c r="F200" s="44">
        <v>146</v>
      </c>
      <c r="G200" s="70">
        <f t="shared" si="38"/>
        <v>48326</v>
      </c>
      <c r="H200" s="44">
        <f t="shared" si="39"/>
        <v>8713</v>
      </c>
      <c r="I200" s="44">
        <v>8776</v>
      </c>
      <c r="J200" s="44">
        <f t="shared" si="40"/>
        <v>63</v>
      </c>
      <c r="K200" s="44">
        <f t="shared" si="41"/>
        <v>559</v>
      </c>
      <c r="L200" s="70">
        <f t="shared" si="42"/>
        <v>35217</v>
      </c>
      <c r="M200" s="70">
        <v>3828</v>
      </c>
      <c r="N200" s="70">
        <v>8267</v>
      </c>
      <c r="O200" s="46"/>
      <c r="P200" s="46"/>
      <c r="Q200" s="70"/>
      <c r="R200" s="70"/>
      <c r="S200" s="70">
        <v>80176</v>
      </c>
      <c r="T200" s="70"/>
      <c r="U200" s="70">
        <f t="shared" si="35"/>
        <v>175814</v>
      </c>
      <c r="V200" s="46">
        <f t="shared" si="43"/>
        <v>0</v>
      </c>
      <c r="W200" s="46">
        <f t="shared" si="44"/>
        <v>175814</v>
      </c>
      <c r="X200" s="73"/>
      <c r="Y200" s="46">
        <f t="shared" si="45"/>
        <v>175814</v>
      </c>
    </row>
    <row r="201" spans="1:25" ht="15.75" hidden="1" thickBot="1" x14ac:dyDescent="0.3">
      <c r="B201" s="43" t="s">
        <v>37</v>
      </c>
      <c r="C201" s="44">
        <f t="shared" si="36"/>
        <v>26944</v>
      </c>
      <c r="D201" s="44">
        <v>27244</v>
      </c>
      <c r="E201" s="44">
        <f t="shared" si="37"/>
        <v>300</v>
      </c>
      <c r="F201" s="44">
        <v>146</v>
      </c>
      <c r="G201" s="70">
        <f t="shared" si="38"/>
        <v>43800</v>
      </c>
      <c r="H201" s="44">
        <f t="shared" si="39"/>
        <v>8776</v>
      </c>
      <c r="I201" s="44">
        <v>8844</v>
      </c>
      <c r="J201" s="44">
        <f t="shared" si="40"/>
        <v>68</v>
      </c>
      <c r="K201" s="44">
        <f t="shared" si="41"/>
        <v>559</v>
      </c>
      <c r="L201" s="70">
        <f t="shared" si="42"/>
        <v>38012</v>
      </c>
      <c r="M201" s="70">
        <v>3828</v>
      </c>
      <c r="N201" s="70">
        <v>8270</v>
      </c>
      <c r="O201" s="46"/>
      <c r="P201" s="46"/>
      <c r="Q201" s="70"/>
      <c r="R201" s="70"/>
      <c r="S201" s="70">
        <v>80176</v>
      </c>
      <c r="T201" s="70"/>
      <c r="U201" s="70">
        <f t="shared" si="35"/>
        <v>174086</v>
      </c>
      <c r="V201" s="46">
        <f t="shared" si="43"/>
        <v>175814</v>
      </c>
      <c r="W201" s="46">
        <f t="shared" si="44"/>
        <v>349900</v>
      </c>
      <c r="X201" s="73">
        <v>349900</v>
      </c>
      <c r="Y201" s="46">
        <f t="shared" si="45"/>
        <v>0</v>
      </c>
    </row>
    <row r="202" spans="1:25" ht="15.75" hidden="1" thickBot="1" x14ac:dyDescent="0.3">
      <c r="B202" s="43" t="s">
        <v>38</v>
      </c>
      <c r="C202" s="44">
        <f t="shared" si="36"/>
        <v>27244</v>
      </c>
      <c r="D202" s="44">
        <v>27553</v>
      </c>
      <c r="E202" s="44">
        <f t="shared" si="37"/>
        <v>309</v>
      </c>
      <c r="F202" s="44">
        <v>146</v>
      </c>
      <c r="G202" s="70">
        <f t="shared" si="38"/>
        <v>45114</v>
      </c>
      <c r="H202" s="44">
        <f t="shared" si="39"/>
        <v>8844</v>
      </c>
      <c r="I202" s="44">
        <v>8908</v>
      </c>
      <c r="J202" s="44">
        <f t="shared" si="40"/>
        <v>64</v>
      </c>
      <c r="K202" s="44">
        <f t="shared" si="41"/>
        <v>559</v>
      </c>
      <c r="L202" s="70">
        <f t="shared" si="42"/>
        <v>35776</v>
      </c>
      <c r="M202" s="70">
        <v>3828</v>
      </c>
      <c r="N202" s="70">
        <v>8299</v>
      </c>
      <c r="O202" s="46"/>
      <c r="P202" s="46"/>
      <c r="Q202" s="70"/>
      <c r="R202" s="70"/>
      <c r="S202" s="70">
        <v>80176</v>
      </c>
      <c r="T202" s="46"/>
      <c r="U202" s="70">
        <f t="shared" si="35"/>
        <v>173193</v>
      </c>
      <c r="V202" s="46">
        <f t="shared" si="43"/>
        <v>0</v>
      </c>
      <c r="W202" s="46">
        <f t="shared" si="44"/>
        <v>173193</v>
      </c>
      <c r="X202" s="73"/>
      <c r="Y202" s="46">
        <f t="shared" si="45"/>
        <v>173193</v>
      </c>
    </row>
    <row r="203" spans="1:25" ht="15.75" hidden="1" thickBot="1" x14ac:dyDescent="0.3">
      <c r="B203" s="43" t="s">
        <v>39</v>
      </c>
      <c r="C203" s="44">
        <f t="shared" si="36"/>
        <v>27553</v>
      </c>
      <c r="D203" s="44">
        <v>27889</v>
      </c>
      <c r="E203" s="44">
        <f t="shared" si="37"/>
        <v>336</v>
      </c>
      <c r="F203" s="44">
        <v>146</v>
      </c>
      <c r="G203" s="70">
        <f t="shared" si="38"/>
        <v>49056</v>
      </c>
      <c r="H203" s="44">
        <f t="shared" si="39"/>
        <v>8908</v>
      </c>
      <c r="I203" s="44">
        <v>8950</v>
      </c>
      <c r="J203" s="44">
        <f t="shared" si="40"/>
        <v>42</v>
      </c>
      <c r="K203" s="44">
        <f t="shared" si="41"/>
        <v>559</v>
      </c>
      <c r="L203" s="70">
        <f t="shared" si="42"/>
        <v>23478</v>
      </c>
      <c r="M203" s="70">
        <v>3828</v>
      </c>
      <c r="N203" s="70">
        <v>8329</v>
      </c>
      <c r="O203" s="104"/>
      <c r="P203" s="104"/>
      <c r="Q203" s="70"/>
      <c r="R203" s="70"/>
      <c r="S203" s="70">
        <v>80176</v>
      </c>
      <c r="T203" s="104"/>
      <c r="U203" s="70">
        <f t="shared" si="35"/>
        <v>164867</v>
      </c>
      <c r="V203" s="46">
        <f t="shared" si="43"/>
        <v>173193</v>
      </c>
      <c r="W203" s="46">
        <f t="shared" si="44"/>
        <v>338060</v>
      </c>
      <c r="X203" s="73">
        <v>338060</v>
      </c>
      <c r="Y203" s="46">
        <f t="shared" si="45"/>
        <v>0</v>
      </c>
    </row>
    <row r="204" spans="1:25" ht="15.75" hidden="1" thickBot="1" x14ac:dyDescent="0.3">
      <c r="B204" s="43" t="s">
        <v>40</v>
      </c>
      <c r="C204" s="44">
        <f t="shared" si="36"/>
        <v>27889</v>
      </c>
      <c r="D204" s="44">
        <v>28165</v>
      </c>
      <c r="E204" s="44">
        <f t="shared" si="37"/>
        <v>276</v>
      </c>
      <c r="F204" s="44">
        <v>146</v>
      </c>
      <c r="G204" s="70">
        <f t="shared" si="38"/>
        <v>40296</v>
      </c>
      <c r="H204" s="44">
        <f t="shared" si="39"/>
        <v>8950</v>
      </c>
      <c r="I204" s="44">
        <v>8977</v>
      </c>
      <c r="J204" s="44">
        <f t="shared" si="40"/>
        <v>27</v>
      </c>
      <c r="K204" s="44">
        <f t="shared" si="41"/>
        <v>559</v>
      </c>
      <c r="L204" s="70">
        <f t="shared" si="42"/>
        <v>15093</v>
      </c>
      <c r="M204" s="70">
        <v>3828</v>
      </c>
      <c r="N204" s="70">
        <v>8371</v>
      </c>
      <c r="O204" s="46"/>
      <c r="P204" s="46"/>
      <c r="Q204" s="70"/>
      <c r="R204" s="70"/>
      <c r="S204" s="70">
        <v>80176</v>
      </c>
      <c r="T204" s="70"/>
      <c r="U204" s="70">
        <f t="shared" si="35"/>
        <v>147764</v>
      </c>
      <c r="V204" s="46">
        <f t="shared" si="43"/>
        <v>0</v>
      </c>
      <c r="W204" s="46">
        <f t="shared" si="44"/>
        <v>147764</v>
      </c>
      <c r="X204" s="73"/>
      <c r="Y204" s="46">
        <f t="shared" si="45"/>
        <v>147764</v>
      </c>
    </row>
    <row r="205" spans="1:25" ht="15.75" hidden="1" thickBot="1" x14ac:dyDescent="0.3">
      <c r="B205" s="43" t="s">
        <v>41</v>
      </c>
      <c r="C205" s="44">
        <f t="shared" si="36"/>
        <v>28165</v>
      </c>
      <c r="D205" s="44">
        <v>28476</v>
      </c>
      <c r="E205" s="44">
        <f t="shared" si="37"/>
        <v>311</v>
      </c>
      <c r="F205" s="44">
        <v>146</v>
      </c>
      <c r="G205" s="70">
        <f t="shared" si="38"/>
        <v>45406</v>
      </c>
      <c r="H205" s="44">
        <f t="shared" si="39"/>
        <v>8977</v>
      </c>
      <c r="I205" s="44">
        <v>8997</v>
      </c>
      <c r="J205" s="44">
        <f t="shared" si="40"/>
        <v>20</v>
      </c>
      <c r="K205" s="44">
        <f t="shared" si="41"/>
        <v>559</v>
      </c>
      <c r="L205" s="70">
        <f t="shared" si="42"/>
        <v>11180</v>
      </c>
      <c r="M205" s="70">
        <v>3828</v>
      </c>
      <c r="N205" s="70">
        <v>8386</v>
      </c>
      <c r="O205" s="46"/>
      <c r="P205" s="46"/>
      <c r="Q205" s="70"/>
      <c r="R205" s="70"/>
      <c r="S205" s="70">
        <v>80176</v>
      </c>
      <c r="T205" s="70"/>
      <c r="U205" s="70">
        <f t="shared" si="35"/>
        <v>148976</v>
      </c>
      <c r="V205" s="46">
        <f t="shared" si="43"/>
        <v>147764</v>
      </c>
      <c r="W205" s="46">
        <f t="shared" si="44"/>
        <v>296740</v>
      </c>
      <c r="X205" s="135">
        <v>296740</v>
      </c>
      <c r="Y205" s="46">
        <f t="shared" si="45"/>
        <v>0</v>
      </c>
    </row>
    <row r="206" spans="1:25" ht="15.75" hidden="1" thickBot="1" x14ac:dyDescent="0.3">
      <c r="B206" s="43" t="s">
        <v>42</v>
      </c>
      <c r="C206" s="44">
        <f t="shared" si="36"/>
        <v>28476</v>
      </c>
      <c r="D206" s="44">
        <v>28785</v>
      </c>
      <c r="E206" s="44">
        <f t="shared" si="37"/>
        <v>309</v>
      </c>
      <c r="F206" s="44">
        <v>146</v>
      </c>
      <c r="G206" s="70">
        <f t="shared" si="38"/>
        <v>45114</v>
      </c>
      <c r="H206" s="44">
        <f t="shared" si="39"/>
        <v>8997</v>
      </c>
      <c r="I206" s="44">
        <v>9006</v>
      </c>
      <c r="J206" s="44">
        <f t="shared" si="40"/>
        <v>9</v>
      </c>
      <c r="K206" s="44">
        <f t="shared" si="41"/>
        <v>559</v>
      </c>
      <c r="L206" s="70">
        <f t="shared" si="42"/>
        <v>5031</v>
      </c>
      <c r="M206" s="70">
        <v>3828</v>
      </c>
      <c r="N206" s="70">
        <v>8398</v>
      </c>
      <c r="O206" s="46"/>
      <c r="P206" s="46"/>
      <c r="Q206" s="70"/>
      <c r="R206" s="70"/>
      <c r="S206" s="70">
        <v>80176</v>
      </c>
      <c r="T206" s="70"/>
      <c r="U206" s="70">
        <f t="shared" si="35"/>
        <v>142547</v>
      </c>
      <c r="V206" s="46">
        <f t="shared" si="43"/>
        <v>0</v>
      </c>
      <c r="W206" s="46">
        <f t="shared" si="44"/>
        <v>142547</v>
      </c>
      <c r="X206" s="73"/>
      <c r="Y206" s="46">
        <f t="shared" si="45"/>
        <v>142547</v>
      </c>
    </row>
    <row r="207" spans="1:25" ht="15.75" hidden="1" thickBot="1" x14ac:dyDescent="0.3">
      <c r="B207" s="43" t="s">
        <v>43</v>
      </c>
      <c r="C207" s="44">
        <f t="shared" si="36"/>
        <v>28785</v>
      </c>
      <c r="D207" s="44">
        <v>29077</v>
      </c>
      <c r="E207" s="44">
        <f t="shared" si="37"/>
        <v>292</v>
      </c>
      <c r="F207" s="44">
        <v>146</v>
      </c>
      <c r="G207" s="70">
        <f t="shared" si="38"/>
        <v>42632</v>
      </c>
      <c r="H207" s="44">
        <f t="shared" si="39"/>
        <v>9006</v>
      </c>
      <c r="I207" s="44">
        <v>9038</v>
      </c>
      <c r="J207" s="44">
        <f t="shared" si="40"/>
        <v>32</v>
      </c>
      <c r="K207" s="44">
        <f t="shared" si="41"/>
        <v>559</v>
      </c>
      <c r="L207" s="70">
        <f t="shared" si="42"/>
        <v>17888</v>
      </c>
      <c r="M207" s="70">
        <v>3828</v>
      </c>
      <c r="N207" s="70">
        <v>8415</v>
      </c>
      <c r="O207" s="46"/>
      <c r="P207" s="46"/>
      <c r="Q207" s="70"/>
      <c r="R207" s="70"/>
      <c r="S207" s="70">
        <v>80176</v>
      </c>
      <c r="T207" s="70"/>
      <c r="U207" s="70">
        <f t="shared" si="35"/>
        <v>152939</v>
      </c>
      <c r="V207" s="46">
        <f t="shared" si="43"/>
        <v>142547</v>
      </c>
      <c r="W207" s="46">
        <f t="shared" si="44"/>
        <v>295486</v>
      </c>
      <c r="X207" s="73">
        <v>295486</v>
      </c>
      <c r="Y207" s="46">
        <f t="shared" si="45"/>
        <v>0</v>
      </c>
    </row>
    <row r="208" spans="1:25" ht="15.75" hidden="1" thickBot="1" x14ac:dyDescent="0.3">
      <c r="B208" s="43" t="s">
        <v>44</v>
      </c>
      <c r="C208" s="44">
        <f t="shared" si="36"/>
        <v>29077</v>
      </c>
      <c r="D208" s="44">
        <v>29377</v>
      </c>
      <c r="E208" s="44">
        <f t="shared" si="37"/>
        <v>300</v>
      </c>
      <c r="F208" s="44">
        <v>146</v>
      </c>
      <c r="G208" s="70">
        <f t="shared" si="38"/>
        <v>43800</v>
      </c>
      <c r="H208" s="44">
        <f t="shared" si="39"/>
        <v>9038</v>
      </c>
      <c r="I208" s="44">
        <v>9071</v>
      </c>
      <c r="J208" s="44">
        <f t="shared" si="40"/>
        <v>33</v>
      </c>
      <c r="K208" s="44">
        <f t="shared" si="41"/>
        <v>559</v>
      </c>
      <c r="L208" s="70">
        <f t="shared" si="42"/>
        <v>18447</v>
      </c>
      <c r="M208" s="70">
        <v>3828</v>
      </c>
      <c r="N208" s="70">
        <v>8420</v>
      </c>
      <c r="O208" s="46"/>
      <c r="P208" s="46"/>
      <c r="Q208" s="70"/>
      <c r="R208" s="70"/>
      <c r="S208" s="70">
        <v>80176</v>
      </c>
      <c r="T208" s="70"/>
      <c r="U208" s="70">
        <f t="shared" si="35"/>
        <v>154671</v>
      </c>
      <c r="V208" s="46">
        <f t="shared" si="43"/>
        <v>0</v>
      </c>
      <c r="W208" s="46">
        <f t="shared" si="44"/>
        <v>154671</v>
      </c>
      <c r="X208" s="135"/>
      <c r="Y208" s="46">
        <f t="shared" si="45"/>
        <v>154671</v>
      </c>
    </row>
    <row r="209" spans="1:25" ht="15.75" hidden="1" thickBot="1" x14ac:dyDescent="0.3">
      <c r="B209" s="43" t="s">
        <v>45</v>
      </c>
      <c r="C209" s="44">
        <f t="shared" si="36"/>
        <v>29377</v>
      </c>
      <c r="D209" s="44">
        <v>29682</v>
      </c>
      <c r="E209" s="44">
        <f t="shared" si="37"/>
        <v>305</v>
      </c>
      <c r="F209" s="44">
        <v>146</v>
      </c>
      <c r="G209" s="70">
        <f t="shared" si="38"/>
        <v>44530</v>
      </c>
      <c r="H209" s="44">
        <f t="shared" si="39"/>
        <v>9071</v>
      </c>
      <c r="I209" s="44">
        <v>9120</v>
      </c>
      <c r="J209" s="44">
        <f t="shared" si="40"/>
        <v>49</v>
      </c>
      <c r="K209" s="44">
        <f t="shared" si="41"/>
        <v>559</v>
      </c>
      <c r="L209" s="70">
        <f t="shared" si="42"/>
        <v>27391</v>
      </c>
      <c r="M209" s="70">
        <v>3828</v>
      </c>
      <c r="N209" s="70">
        <v>8467</v>
      </c>
      <c r="O209" s="46"/>
      <c r="P209" s="46"/>
      <c r="Q209" s="70"/>
      <c r="R209" s="70"/>
      <c r="S209" s="70">
        <v>80176</v>
      </c>
      <c r="T209" s="70"/>
      <c r="U209" s="70">
        <f t="shared" si="35"/>
        <v>164392</v>
      </c>
      <c r="V209" s="46">
        <f t="shared" si="43"/>
        <v>154671</v>
      </c>
      <c r="W209" s="46">
        <f t="shared" si="44"/>
        <v>319063</v>
      </c>
      <c r="X209" s="135">
        <v>319063</v>
      </c>
      <c r="Y209" s="46">
        <f t="shared" si="45"/>
        <v>0</v>
      </c>
    </row>
    <row r="210" spans="1:25" ht="15.75" hidden="1" thickBot="1" x14ac:dyDescent="0.3">
      <c r="B210" s="43" t="s">
        <v>46</v>
      </c>
      <c r="C210" s="44">
        <f t="shared" si="36"/>
        <v>29682</v>
      </c>
      <c r="D210" s="44">
        <v>30000</v>
      </c>
      <c r="E210" s="44">
        <f t="shared" si="37"/>
        <v>318</v>
      </c>
      <c r="F210" s="44">
        <v>146</v>
      </c>
      <c r="G210" s="70">
        <f t="shared" si="38"/>
        <v>46428</v>
      </c>
      <c r="H210" s="44">
        <f t="shared" si="39"/>
        <v>9120</v>
      </c>
      <c r="I210" s="44">
        <v>9192</v>
      </c>
      <c r="J210" s="44">
        <f t="shared" si="40"/>
        <v>72</v>
      </c>
      <c r="K210" s="44">
        <f t="shared" si="41"/>
        <v>559</v>
      </c>
      <c r="L210" s="70">
        <f t="shared" si="42"/>
        <v>40248</v>
      </c>
      <c r="M210" s="70">
        <v>3828</v>
      </c>
      <c r="N210" s="70">
        <v>8493</v>
      </c>
      <c r="O210" s="36"/>
      <c r="P210" s="36"/>
      <c r="Q210" s="70"/>
      <c r="R210" s="70"/>
      <c r="S210" s="70">
        <v>80176</v>
      </c>
      <c r="T210" s="137"/>
      <c r="U210" s="70">
        <f t="shared" si="35"/>
        <v>179173</v>
      </c>
      <c r="V210" s="46">
        <f t="shared" si="43"/>
        <v>0</v>
      </c>
      <c r="W210" s="46">
        <f t="shared" si="44"/>
        <v>179173</v>
      </c>
      <c r="X210" s="135"/>
      <c r="Y210" s="46">
        <f t="shared" si="45"/>
        <v>179173</v>
      </c>
    </row>
    <row r="211" spans="1:25" ht="15.75" hidden="1" thickBot="1" x14ac:dyDescent="0.3">
      <c r="A211">
        <v>2020</v>
      </c>
      <c r="B211" s="38" t="s">
        <v>35</v>
      </c>
      <c r="C211" s="39">
        <f t="shared" ref="C211:C234" si="46">D210</f>
        <v>30000</v>
      </c>
      <c r="D211" s="39">
        <v>30341</v>
      </c>
      <c r="E211" s="39">
        <f t="shared" ref="E211:E234" si="47">D211-C211</f>
        <v>341</v>
      </c>
      <c r="F211" s="39">
        <v>146</v>
      </c>
      <c r="G211" s="69">
        <f t="shared" ref="G211:G222" si="48">F211*E211</f>
        <v>49786</v>
      </c>
      <c r="H211" s="39">
        <f t="shared" ref="H211:H234" si="49">I210</f>
        <v>9192</v>
      </c>
      <c r="I211" s="39">
        <v>9262</v>
      </c>
      <c r="J211" s="39">
        <f t="shared" ref="J211:J221" si="50">I211-H211</f>
        <v>70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40320</v>
      </c>
      <c r="M211" s="69">
        <v>3943</v>
      </c>
      <c r="N211" s="69">
        <v>8501</v>
      </c>
      <c r="O211" s="41"/>
      <c r="P211" s="41"/>
      <c r="Q211" s="69"/>
      <c r="R211" s="69"/>
      <c r="S211" s="69">
        <v>82581</v>
      </c>
      <c r="T211" s="170"/>
      <c r="U211" s="69">
        <f t="shared" si="35"/>
        <v>185131</v>
      </c>
      <c r="V211" s="41">
        <f t="shared" ref="V211:V234" si="51">Y210</f>
        <v>179173</v>
      </c>
      <c r="W211" s="41">
        <f t="shared" ref="W211:W234" si="52">U211+V211</f>
        <v>364304</v>
      </c>
      <c r="X211" s="152">
        <v>364303</v>
      </c>
      <c r="Y211" s="41">
        <f t="shared" ref="Y211:Y222" si="53">W211-X211</f>
        <v>1</v>
      </c>
    </row>
    <row r="212" spans="1:25" ht="15.75" hidden="1" thickBot="1" x14ac:dyDescent="0.3">
      <c r="B212" s="43" t="s">
        <v>36</v>
      </c>
      <c r="C212" s="44">
        <f t="shared" si="46"/>
        <v>30341</v>
      </c>
      <c r="D212" s="44">
        <v>30710</v>
      </c>
      <c r="E212" s="44">
        <f t="shared" si="47"/>
        <v>369</v>
      </c>
      <c r="F212" s="44">
        <v>146</v>
      </c>
      <c r="G212" s="70">
        <f t="shared" si="48"/>
        <v>53874</v>
      </c>
      <c r="H212" s="44">
        <f t="shared" si="49"/>
        <v>9262</v>
      </c>
      <c r="I212" s="44">
        <v>9338</v>
      </c>
      <c r="J212" s="44">
        <f t="shared" si="50"/>
        <v>76</v>
      </c>
      <c r="K212" s="44">
        <f t="shared" ref="K212:K220" si="54">IF(J212&lt;=120,576,IF(AND(J212&gt;=121,J212&lt;=150),761,IF(AND(J212&gt;=151,J212&lt;=200),1317,IF(J212&gt;=201,2430,))))</f>
        <v>576</v>
      </c>
      <c r="L212" s="70">
        <f t="shared" ref="L212:L220" si="55">IF(K212=576,K212*J212,IF(K212=761,120*576+(J212-120)*761,IF(K212=1317,120*576+30*761+(J212-150)*1317,IF(K212=2430,120*576+30*761+50*1317+(J212-200)*2430,))))</f>
        <v>43776</v>
      </c>
      <c r="M212" s="70">
        <v>3943</v>
      </c>
      <c r="N212" s="70">
        <v>8539</v>
      </c>
      <c r="O212" s="46"/>
      <c r="P212" s="46"/>
      <c r="Q212" s="70"/>
      <c r="R212" s="70"/>
      <c r="S212" s="70">
        <v>82581</v>
      </c>
      <c r="T212" s="70"/>
      <c r="U212" s="70">
        <f t="shared" si="35"/>
        <v>192713</v>
      </c>
      <c r="V212" s="46">
        <f t="shared" si="51"/>
        <v>1</v>
      </c>
      <c r="W212" s="46">
        <f t="shared" si="52"/>
        <v>192714</v>
      </c>
      <c r="X212" s="135"/>
      <c r="Y212" s="46">
        <f t="shared" si="53"/>
        <v>192714</v>
      </c>
    </row>
    <row r="213" spans="1:25" ht="15.75" hidden="1" thickBot="1" x14ac:dyDescent="0.3">
      <c r="B213" s="43" t="s">
        <v>37</v>
      </c>
      <c r="C213" s="44">
        <f t="shared" si="46"/>
        <v>30710</v>
      </c>
      <c r="D213" s="44">
        <v>30960</v>
      </c>
      <c r="E213" s="44">
        <f t="shared" si="47"/>
        <v>250</v>
      </c>
      <c r="F213" s="44">
        <v>146</v>
      </c>
      <c r="G213" s="70">
        <f t="shared" si="48"/>
        <v>36500</v>
      </c>
      <c r="H213" s="44">
        <f t="shared" si="49"/>
        <v>9338</v>
      </c>
      <c r="I213" s="44">
        <v>9397</v>
      </c>
      <c r="J213" s="44">
        <f t="shared" si="50"/>
        <v>59</v>
      </c>
      <c r="K213" s="44">
        <f t="shared" si="54"/>
        <v>576</v>
      </c>
      <c r="L213" s="70">
        <f t="shared" si="55"/>
        <v>33984</v>
      </c>
      <c r="M213" s="70">
        <v>3943</v>
      </c>
      <c r="N213" s="70">
        <v>8580</v>
      </c>
      <c r="O213" s="46"/>
      <c r="P213" s="46"/>
      <c r="Q213" s="70"/>
      <c r="R213" s="70"/>
      <c r="S213" s="70">
        <v>82581</v>
      </c>
      <c r="T213" s="70"/>
      <c r="U213" s="70">
        <f t="shared" si="35"/>
        <v>165588</v>
      </c>
      <c r="V213" s="46">
        <f t="shared" si="51"/>
        <v>192714</v>
      </c>
      <c r="W213" s="46">
        <f t="shared" si="52"/>
        <v>358302</v>
      </c>
      <c r="X213" s="135">
        <v>358302</v>
      </c>
      <c r="Y213" s="46">
        <f t="shared" si="53"/>
        <v>0</v>
      </c>
    </row>
    <row r="214" spans="1:25" ht="15.75" hidden="1" thickBot="1" x14ac:dyDescent="0.3">
      <c r="B214" s="43" t="s">
        <v>38</v>
      </c>
      <c r="C214" s="44">
        <f t="shared" si="46"/>
        <v>30960</v>
      </c>
      <c r="D214" s="44">
        <v>31243</v>
      </c>
      <c r="E214" s="44">
        <f t="shared" si="47"/>
        <v>283</v>
      </c>
      <c r="F214" s="44">
        <v>146</v>
      </c>
      <c r="G214" s="70">
        <f t="shared" si="48"/>
        <v>41318</v>
      </c>
      <c r="H214" s="44">
        <f t="shared" si="49"/>
        <v>9397</v>
      </c>
      <c r="I214" s="44">
        <v>9456</v>
      </c>
      <c r="J214" s="44">
        <f t="shared" si="50"/>
        <v>59</v>
      </c>
      <c r="K214" s="44">
        <f t="shared" si="54"/>
        <v>576</v>
      </c>
      <c r="L214" s="70">
        <f t="shared" si="55"/>
        <v>33984</v>
      </c>
      <c r="M214" s="70">
        <v>3943</v>
      </c>
      <c r="N214" s="70">
        <v>8607</v>
      </c>
      <c r="O214" s="46"/>
      <c r="P214" s="46"/>
      <c r="Q214" s="70"/>
      <c r="R214" s="70"/>
      <c r="S214" s="70">
        <v>82581</v>
      </c>
      <c r="T214" s="70"/>
      <c r="U214" s="70">
        <f t="shared" si="35"/>
        <v>170433</v>
      </c>
      <c r="V214" s="46">
        <f t="shared" si="51"/>
        <v>0</v>
      </c>
      <c r="W214" s="46">
        <f t="shared" si="52"/>
        <v>170433</v>
      </c>
      <c r="X214" s="135"/>
      <c r="Y214" s="46">
        <f t="shared" si="53"/>
        <v>170433</v>
      </c>
    </row>
    <row r="215" spans="1:25" ht="15.75" hidden="1" thickBot="1" x14ac:dyDescent="0.3">
      <c r="B215" s="43" t="s">
        <v>39</v>
      </c>
      <c r="C215" s="44">
        <f t="shared" si="46"/>
        <v>31243</v>
      </c>
      <c r="D215" s="44">
        <v>31482</v>
      </c>
      <c r="E215" s="44">
        <f t="shared" si="47"/>
        <v>239</v>
      </c>
      <c r="F215" s="44">
        <v>146</v>
      </c>
      <c r="G215" s="70">
        <f t="shared" si="48"/>
        <v>34894</v>
      </c>
      <c r="H215" s="44">
        <f t="shared" si="49"/>
        <v>9456</v>
      </c>
      <c r="I215" s="44">
        <v>9500</v>
      </c>
      <c r="J215" s="44">
        <f t="shared" si="50"/>
        <v>44</v>
      </c>
      <c r="K215" s="44">
        <f t="shared" si="54"/>
        <v>576</v>
      </c>
      <c r="L215" s="70">
        <f t="shared" si="55"/>
        <v>25344</v>
      </c>
      <c r="M215" s="70">
        <v>3943</v>
      </c>
      <c r="N215" s="70">
        <v>8615</v>
      </c>
      <c r="O215" s="46"/>
      <c r="P215" s="46"/>
      <c r="Q215" s="70"/>
      <c r="R215" s="70"/>
      <c r="S215" s="70">
        <v>82581</v>
      </c>
      <c r="T215" s="70"/>
      <c r="U215" s="70">
        <f t="shared" si="35"/>
        <v>155377</v>
      </c>
      <c r="V215" s="46">
        <f t="shared" si="51"/>
        <v>170433</v>
      </c>
      <c r="W215" s="46">
        <f t="shared" si="52"/>
        <v>325810</v>
      </c>
      <c r="X215" s="135">
        <v>325810</v>
      </c>
      <c r="Y215" s="46">
        <f t="shared" si="53"/>
        <v>0</v>
      </c>
    </row>
    <row r="216" spans="1:25" ht="15.75" hidden="1" thickBot="1" x14ac:dyDescent="0.3">
      <c r="B216" s="43" t="s">
        <v>40</v>
      </c>
      <c r="C216" s="44">
        <f t="shared" si="46"/>
        <v>31482</v>
      </c>
      <c r="D216" s="44">
        <v>31718</v>
      </c>
      <c r="E216" s="44">
        <f t="shared" si="47"/>
        <v>236</v>
      </c>
      <c r="F216" s="44">
        <v>146</v>
      </c>
      <c r="G216" s="70">
        <f t="shared" si="48"/>
        <v>34456</v>
      </c>
      <c r="H216" s="44">
        <f t="shared" si="49"/>
        <v>9500</v>
      </c>
      <c r="I216" s="44">
        <v>9522</v>
      </c>
      <c r="J216" s="44">
        <f t="shared" si="50"/>
        <v>22</v>
      </c>
      <c r="K216" s="44">
        <f t="shared" si="54"/>
        <v>576</v>
      </c>
      <c r="L216" s="70">
        <f t="shared" si="55"/>
        <v>12672</v>
      </c>
      <c r="M216" s="70">
        <v>3943</v>
      </c>
      <c r="N216" s="70">
        <v>8609</v>
      </c>
      <c r="O216" s="46"/>
      <c r="P216" s="46"/>
      <c r="Q216" s="70"/>
      <c r="R216" s="70"/>
      <c r="S216" s="70">
        <v>82581</v>
      </c>
      <c r="T216" s="70"/>
      <c r="U216" s="70">
        <f t="shared" si="35"/>
        <v>142261</v>
      </c>
      <c r="V216" s="46">
        <f t="shared" si="51"/>
        <v>0</v>
      </c>
      <c r="W216" s="46">
        <f t="shared" si="52"/>
        <v>142261</v>
      </c>
      <c r="X216" s="135"/>
      <c r="Y216" s="46">
        <f t="shared" si="53"/>
        <v>142261</v>
      </c>
    </row>
    <row r="217" spans="1:25" ht="15.75" hidden="1" thickBot="1" x14ac:dyDescent="0.3">
      <c r="B217" s="43" t="s">
        <v>41</v>
      </c>
      <c r="C217" s="44">
        <f t="shared" si="46"/>
        <v>31718</v>
      </c>
      <c r="D217" s="44">
        <v>31957</v>
      </c>
      <c r="E217" s="44">
        <f t="shared" si="47"/>
        <v>239</v>
      </c>
      <c r="F217" s="44">
        <v>146</v>
      </c>
      <c r="G217" s="70">
        <f t="shared" si="48"/>
        <v>34894</v>
      </c>
      <c r="H217" s="44">
        <f t="shared" si="49"/>
        <v>9522</v>
      </c>
      <c r="I217" s="44">
        <v>9526</v>
      </c>
      <c r="J217" s="44">
        <f t="shared" si="50"/>
        <v>4</v>
      </c>
      <c r="K217" s="44">
        <f t="shared" si="54"/>
        <v>576</v>
      </c>
      <c r="L217" s="70">
        <f t="shared" si="55"/>
        <v>2304</v>
      </c>
      <c r="M217" s="70">
        <v>3943</v>
      </c>
      <c r="N217" s="70">
        <v>8600</v>
      </c>
      <c r="O217" s="46"/>
      <c r="P217" s="46"/>
      <c r="Q217" s="70"/>
      <c r="R217" s="70"/>
      <c r="S217" s="70">
        <v>82581</v>
      </c>
      <c r="T217" s="70"/>
      <c r="U217" s="70">
        <f t="shared" si="35"/>
        <v>132322</v>
      </c>
      <c r="V217" s="46">
        <f t="shared" si="51"/>
        <v>142261</v>
      </c>
      <c r="W217" s="46">
        <f t="shared" si="52"/>
        <v>274583</v>
      </c>
      <c r="X217" s="135">
        <v>274583</v>
      </c>
      <c r="Y217" s="46">
        <f t="shared" si="53"/>
        <v>0</v>
      </c>
    </row>
    <row r="218" spans="1:25" ht="16.5" hidden="1" customHeight="1" x14ac:dyDescent="0.3">
      <c r="B218" s="43" t="s">
        <v>42</v>
      </c>
      <c r="C218" s="44">
        <f t="shared" si="46"/>
        <v>31957</v>
      </c>
      <c r="D218" s="44">
        <v>32248</v>
      </c>
      <c r="E218" s="44">
        <f t="shared" si="47"/>
        <v>291</v>
      </c>
      <c r="F218" s="44">
        <v>146</v>
      </c>
      <c r="G218" s="70">
        <f t="shared" si="48"/>
        <v>42486</v>
      </c>
      <c r="H218" s="44">
        <f t="shared" si="49"/>
        <v>9526</v>
      </c>
      <c r="I218" s="44">
        <v>9534</v>
      </c>
      <c r="J218" s="44">
        <f t="shared" si="50"/>
        <v>8</v>
      </c>
      <c r="K218" s="44">
        <f t="shared" si="54"/>
        <v>576</v>
      </c>
      <c r="L218" s="70">
        <f t="shared" si="55"/>
        <v>4608</v>
      </c>
      <c r="M218" s="70">
        <v>3943</v>
      </c>
      <c r="N218" s="70">
        <v>8604</v>
      </c>
      <c r="O218" s="46"/>
      <c r="P218" s="46"/>
      <c r="Q218" s="70"/>
      <c r="R218" s="70"/>
      <c r="S218" s="70">
        <v>82581</v>
      </c>
      <c r="T218" s="70"/>
      <c r="U218" s="70">
        <f t="shared" si="35"/>
        <v>142222</v>
      </c>
      <c r="V218" s="46">
        <f t="shared" si="51"/>
        <v>0</v>
      </c>
      <c r="W218" s="46">
        <f t="shared" si="52"/>
        <v>142222</v>
      </c>
      <c r="X218" s="135"/>
      <c r="Y218" s="46">
        <f t="shared" si="53"/>
        <v>142222</v>
      </c>
    </row>
    <row r="219" spans="1:25" ht="15.75" hidden="1" thickBot="1" x14ac:dyDescent="0.3">
      <c r="B219" s="43" t="s">
        <v>43</v>
      </c>
      <c r="C219" s="44">
        <f t="shared" si="46"/>
        <v>32248</v>
      </c>
      <c r="D219" s="44">
        <v>32435</v>
      </c>
      <c r="E219" s="44">
        <f t="shared" si="47"/>
        <v>187</v>
      </c>
      <c r="F219" s="44">
        <v>146</v>
      </c>
      <c r="G219" s="70">
        <f t="shared" si="48"/>
        <v>27302</v>
      </c>
      <c r="H219" s="44">
        <f t="shared" si="49"/>
        <v>9534</v>
      </c>
      <c r="I219" s="44">
        <v>9555</v>
      </c>
      <c r="J219" s="44">
        <f t="shared" si="50"/>
        <v>21</v>
      </c>
      <c r="K219" s="44">
        <f t="shared" si="54"/>
        <v>576</v>
      </c>
      <c r="L219" s="70">
        <f t="shared" si="55"/>
        <v>12096</v>
      </c>
      <c r="M219" s="70">
        <v>3943</v>
      </c>
      <c r="N219" s="70">
        <v>8612</v>
      </c>
      <c r="O219" s="46"/>
      <c r="P219" s="46"/>
      <c r="Q219" s="70"/>
      <c r="R219" s="70"/>
      <c r="S219" s="70">
        <v>82581</v>
      </c>
      <c r="T219" s="70"/>
      <c r="U219" s="70">
        <f t="shared" si="35"/>
        <v>134534</v>
      </c>
      <c r="V219" s="46">
        <f t="shared" si="51"/>
        <v>142222</v>
      </c>
      <c r="W219" s="46">
        <f t="shared" si="52"/>
        <v>276756</v>
      </c>
      <c r="X219" s="135">
        <v>276756</v>
      </c>
      <c r="Y219" s="46">
        <f t="shared" si="53"/>
        <v>0</v>
      </c>
    </row>
    <row r="220" spans="1:25" ht="15.75" hidden="1" thickBot="1" x14ac:dyDescent="0.3">
      <c r="B220" s="43" t="s">
        <v>44</v>
      </c>
      <c r="C220" s="44">
        <f t="shared" si="46"/>
        <v>32435</v>
      </c>
      <c r="D220" s="44">
        <v>32579</v>
      </c>
      <c r="E220" s="44">
        <f t="shared" si="47"/>
        <v>144</v>
      </c>
      <c r="F220" s="44">
        <v>146</v>
      </c>
      <c r="G220" s="70">
        <f t="shared" si="48"/>
        <v>21024</v>
      </c>
      <c r="H220" s="44">
        <f t="shared" si="49"/>
        <v>9555</v>
      </c>
      <c r="I220" s="44">
        <v>9601</v>
      </c>
      <c r="J220" s="44">
        <f t="shared" si="50"/>
        <v>46</v>
      </c>
      <c r="K220" s="44">
        <f t="shared" si="54"/>
        <v>576</v>
      </c>
      <c r="L220" s="70">
        <f t="shared" si="55"/>
        <v>26496</v>
      </c>
      <c r="M220" s="70">
        <v>3943</v>
      </c>
      <c r="N220" s="70">
        <v>8652</v>
      </c>
      <c r="O220" s="46"/>
      <c r="P220" s="46"/>
      <c r="Q220" s="70"/>
      <c r="R220" s="70"/>
      <c r="S220" s="70">
        <v>82581</v>
      </c>
      <c r="T220" s="70"/>
      <c r="U220" s="70">
        <f t="shared" si="35"/>
        <v>142696</v>
      </c>
      <c r="V220" s="46">
        <f t="shared" si="51"/>
        <v>0</v>
      </c>
      <c r="W220" s="46">
        <f t="shared" si="52"/>
        <v>142696</v>
      </c>
      <c r="X220" s="135"/>
      <c r="Y220" s="46">
        <f t="shared" si="53"/>
        <v>142696</v>
      </c>
    </row>
    <row r="221" spans="1:25" ht="15.75" hidden="1" thickBot="1" x14ac:dyDescent="0.3">
      <c r="B221" s="43" t="s">
        <v>45</v>
      </c>
      <c r="C221" s="44">
        <f t="shared" si="46"/>
        <v>32579</v>
      </c>
      <c r="D221" s="44">
        <v>32761</v>
      </c>
      <c r="E221" s="44">
        <f t="shared" si="47"/>
        <v>182</v>
      </c>
      <c r="F221" s="44">
        <v>146</v>
      </c>
      <c r="G221" s="70">
        <f t="shared" si="48"/>
        <v>26572</v>
      </c>
      <c r="H221" s="44">
        <f t="shared" si="49"/>
        <v>9601</v>
      </c>
      <c r="I221" s="44">
        <v>9654</v>
      </c>
      <c r="J221" s="44">
        <f t="shared" si="50"/>
        <v>53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30528</v>
      </c>
      <c r="M221" s="70">
        <v>3943</v>
      </c>
      <c r="N221" s="70">
        <v>8709</v>
      </c>
      <c r="O221" s="46"/>
      <c r="P221" s="46"/>
      <c r="Q221" s="70"/>
      <c r="R221" s="70"/>
      <c r="S221" s="70">
        <v>82581</v>
      </c>
      <c r="T221" s="70"/>
      <c r="U221" s="70">
        <f t="shared" si="35"/>
        <v>152333</v>
      </c>
      <c r="V221" s="46">
        <f t="shared" si="51"/>
        <v>142696</v>
      </c>
      <c r="W221" s="46">
        <f t="shared" si="52"/>
        <v>295029</v>
      </c>
      <c r="X221" s="135">
        <v>295029</v>
      </c>
      <c r="Y221" s="46">
        <f t="shared" si="53"/>
        <v>0</v>
      </c>
    </row>
    <row r="222" spans="1:25" ht="15.75" hidden="1" thickBot="1" x14ac:dyDescent="0.3">
      <c r="B222" s="83" t="s">
        <v>46</v>
      </c>
      <c r="C222" s="84">
        <f t="shared" si="46"/>
        <v>32761</v>
      </c>
      <c r="D222" s="84">
        <v>33044</v>
      </c>
      <c r="E222" s="84">
        <f t="shared" si="47"/>
        <v>283</v>
      </c>
      <c r="F222" s="84">
        <v>146</v>
      </c>
      <c r="G222" s="35">
        <f t="shared" si="48"/>
        <v>41318</v>
      </c>
      <c r="H222" s="84">
        <f t="shared" si="49"/>
        <v>9654</v>
      </c>
      <c r="I222" s="84">
        <v>9723</v>
      </c>
      <c r="J222" s="84">
        <f t="shared" ref="J222:J234" si="56">I222-H222</f>
        <v>69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39744</v>
      </c>
      <c r="M222" s="35">
        <v>3943</v>
      </c>
      <c r="N222" s="35">
        <v>8721</v>
      </c>
      <c r="O222" s="36"/>
      <c r="P222" s="36"/>
      <c r="Q222" s="35"/>
      <c r="R222" s="35"/>
      <c r="S222" s="35">
        <v>82581</v>
      </c>
      <c r="T222" s="35"/>
      <c r="U222" s="35">
        <f t="shared" si="35"/>
        <v>176307</v>
      </c>
      <c r="V222" s="36">
        <f t="shared" si="51"/>
        <v>0</v>
      </c>
      <c r="W222" s="36">
        <f t="shared" si="52"/>
        <v>176307</v>
      </c>
      <c r="X222" s="135"/>
      <c r="Y222" s="46">
        <f t="shared" si="53"/>
        <v>176307</v>
      </c>
    </row>
    <row r="223" spans="1:25" ht="15.75" hidden="1" thickBot="1" x14ac:dyDescent="0.3">
      <c r="A223">
        <v>2021</v>
      </c>
      <c r="B223" s="43" t="s">
        <v>35</v>
      </c>
      <c r="C223" s="44">
        <f t="shared" si="46"/>
        <v>33044</v>
      </c>
      <c r="D223" s="44">
        <v>33322</v>
      </c>
      <c r="E223" s="44">
        <f t="shared" si="47"/>
        <v>278</v>
      </c>
      <c r="F223" s="44">
        <v>146</v>
      </c>
      <c r="G223" s="70">
        <f t="shared" ref="G223:G234" si="57">E223*F223</f>
        <v>40588</v>
      </c>
      <c r="H223" s="44">
        <f t="shared" si="49"/>
        <v>9723</v>
      </c>
      <c r="I223" s="44">
        <v>9791</v>
      </c>
      <c r="J223" s="44">
        <f t="shared" si="56"/>
        <v>68</v>
      </c>
      <c r="K223" s="44">
        <f t="shared" ref="K223:K234" si="58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40324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59">G223+L223+M223+N223+Q223+R223+S223+T223</f>
        <v>178768</v>
      </c>
      <c r="V223" s="46">
        <f t="shared" si="51"/>
        <v>176307</v>
      </c>
      <c r="W223" s="41">
        <f t="shared" si="52"/>
        <v>355075</v>
      </c>
      <c r="X223" s="152">
        <v>355075</v>
      </c>
      <c r="Y223" s="41">
        <f t="shared" ref="Y223:Y225" si="60">W223-X223</f>
        <v>0</v>
      </c>
    </row>
    <row r="224" spans="1:25" ht="15.75" hidden="1" thickBot="1" x14ac:dyDescent="0.3">
      <c r="B224" s="43" t="s">
        <v>36</v>
      </c>
      <c r="C224" s="44">
        <f t="shared" si="46"/>
        <v>33322</v>
      </c>
      <c r="D224" s="44">
        <v>33756</v>
      </c>
      <c r="E224" s="44">
        <f t="shared" si="47"/>
        <v>434</v>
      </c>
      <c r="F224" s="44">
        <v>146</v>
      </c>
      <c r="G224" s="70">
        <f t="shared" si="57"/>
        <v>63364</v>
      </c>
      <c r="H224" s="44">
        <f t="shared" si="49"/>
        <v>9791</v>
      </c>
      <c r="I224" s="44">
        <v>9845</v>
      </c>
      <c r="J224" s="44">
        <f t="shared" si="56"/>
        <v>54</v>
      </c>
      <c r="K224" s="44">
        <f t="shared" si="58"/>
        <v>593</v>
      </c>
      <c r="L224" s="46">
        <f t="shared" ref="L224:L234" si="61">IF(K224=593,K224*J224,IF(K224=784,80*593+(J224-80)*784,IF(K224=1357,80*593+20*784+(J224-100)*1357,IF(K224=2501,80*593+20*784+100*1357+(J224-200)*2501,))))</f>
        <v>32022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59"/>
        <v>193291</v>
      </c>
      <c r="V224" s="46">
        <f t="shared" si="51"/>
        <v>0</v>
      </c>
      <c r="W224" s="46">
        <f t="shared" si="52"/>
        <v>193291</v>
      </c>
      <c r="X224" s="135"/>
      <c r="Y224" s="46">
        <f t="shared" si="60"/>
        <v>193291</v>
      </c>
    </row>
    <row r="225" spans="1:25" ht="15.75" hidden="1" thickBot="1" x14ac:dyDescent="0.3">
      <c r="B225" s="43" t="s">
        <v>37</v>
      </c>
      <c r="C225" s="44">
        <f t="shared" si="46"/>
        <v>33756</v>
      </c>
      <c r="D225" s="44">
        <v>34035</v>
      </c>
      <c r="E225" s="44">
        <f t="shared" si="47"/>
        <v>279</v>
      </c>
      <c r="F225" s="44">
        <v>146</v>
      </c>
      <c r="G225" s="70">
        <f t="shared" si="57"/>
        <v>40734</v>
      </c>
      <c r="H225" s="44">
        <f t="shared" si="49"/>
        <v>9845</v>
      </c>
      <c r="I225" s="44">
        <v>9903</v>
      </c>
      <c r="J225" s="44">
        <f t="shared" si="56"/>
        <v>58</v>
      </c>
      <c r="K225" s="44">
        <f t="shared" si="58"/>
        <v>593</v>
      </c>
      <c r="L225" s="46">
        <f t="shared" si="61"/>
        <v>34394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59"/>
        <v>173065</v>
      </c>
      <c r="V225" s="46">
        <f t="shared" si="51"/>
        <v>193291</v>
      </c>
      <c r="W225" s="46">
        <f t="shared" si="52"/>
        <v>366356</v>
      </c>
      <c r="X225" s="135">
        <v>366356</v>
      </c>
      <c r="Y225" s="46">
        <f t="shared" si="60"/>
        <v>0</v>
      </c>
    </row>
    <row r="226" spans="1:25" ht="15.75" hidden="1" thickBot="1" x14ac:dyDescent="0.3">
      <c r="B226" s="43" t="s">
        <v>38</v>
      </c>
      <c r="C226" s="44">
        <f t="shared" si="46"/>
        <v>34035</v>
      </c>
      <c r="D226" s="44">
        <v>34329</v>
      </c>
      <c r="E226" s="44">
        <f t="shared" si="47"/>
        <v>294</v>
      </c>
      <c r="F226" s="44">
        <v>146</v>
      </c>
      <c r="G226" s="70">
        <f t="shared" si="57"/>
        <v>42924</v>
      </c>
      <c r="H226" s="44">
        <f t="shared" si="49"/>
        <v>9903</v>
      </c>
      <c r="I226" s="44">
        <v>9954</v>
      </c>
      <c r="J226" s="44">
        <f t="shared" si="56"/>
        <v>51</v>
      </c>
      <c r="K226" s="44">
        <f t="shared" si="58"/>
        <v>593</v>
      </c>
      <c r="L226" s="46">
        <f t="shared" si="61"/>
        <v>30243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59"/>
        <v>171134</v>
      </c>
      <c r="V226" s="46">
        <f t="shared" si="51"/>
        <v>0</v>
      </c>
      <c r="W226" s="46">
        <f t="shared" si="52"/>
        <v>171134</v>
      </c>
      <c r="X226" s="135"/>
      <c r="Y226" s="46">
        <f t="shared" ref="Y226" si="62">W226-X226</f>
        <v>171134</v>
      </c>
    </row>
    <row r="227" spans="1:25" ht="15.75" hidden="1" thickBot="1" x14ac:dyDescent="0.3">
      <c r="B227" s="43" t="s">
        <v>39</v>
      </c>
      <c r="C227" s="44">
        <f t="shared" si="46"/>
        <v>34329</v>
      </c>
      <c r="D227" s="44">
        <v>34601</v>
      </c>
      <c r="E227" s="44">
        <f t="shared" si="47"/>
        <v>272</v>
      </c>
      <c r="F227" s="44">
        <v>146</v>
      </c>
      <c r="G227" s="70">
        <f t="shared" si="57"/>
        <v>39712</v>
      </c>
      <c r="H227" s="44">
        <f t="shared" si="49"/>
        <v>9954</v>
      </c>
      <c r="I227" s="44">
        <v>10002</v>
      </c>
      <c r="J227" s="44">
        <f t="shared" si="56"/>
        <v>48</v>
      </c>
      <c r="K227" s="44">
        <f t="shared" si="58"/>
        <v>593</v>
      </c>
      <c r="L227" s="46">
        <f t="shared" si="61"/>
        <v>28464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59"/>
        <v>166179</v>
      </c>
      <c r="V227" s="46">
        <f t="shared" si="51"/>
        <v>171134</v>
      </c>
      <c r="W227" s="46">
        <f t="shared" si="52"/>
        <v>337313</v>
      </c>
      <c r="X227" s="135">
        <v>337313</v>
      </c>
      <c r="Y227" s="46">
        <f t="shared" ref="Y227:Y228" si="63">W227-X227</f>
        <v>0</v>
      </c>
    </row>
    <row r="228" spans="1:25" ht="15.75" hidden="1" thickBot="1" x14ac:dyDescent="0.3">
      <c r="B228" s="43" t="s">
        <v>40</v>
      </c>
      <c r="C228" s="44">
        <f t="shared" si="46"/>
        <v>34601</v>
      </c>
      <c r="D228" s="44">
        <v>34764</v>
      </c>
      <c r="E228" s="44">
        <f t="shared" si="47"/>
        <v>163</v>
      </c>
      <c r="F228" s="44">
        <v>146</v>
      </c>
      <c r="G228" s="70">
        <f t="shared" si="57"/>
        <v>23798</v>
      </c>
      <c r="H228" s="44">
        <f t="shared" si="49"/>
        <v>10002</v>
      </c>
      <c r="I228" s="44">
        <v>10045</v>
      </c>
      <c r="J228" s="44">
        <f t="shared" si="56"/>
        <v>43</v>
      </c>
      <c r="K228" s="44">
        <f t="shared" si="58"/>
        <v>593</v>
      </c>
      <c r="L228" s="46">
        <f t="shared" si="61"/>
        <v>25499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59"/>
        <v>147329</v>
      </c>
      <c r="V228" s="46">
        <f t="shared" si="51"/>
        <v>0</v>
      </c>
      <c r="W228" s="46">
        <f t="shared" si="52"/>
        <v>147329</v>
      </c>
      <c r="X228" s="135"/>
      <c r="Y228" s="46">
        <f t="shared" si="63"/>
        <v>147329</v>
      </c>
    </row>
    <row r="229" spans="1:25" ht="15.75" hidden="1" thickBot="1" x14ac:dyDescent="0.3">
      <c r="B229" s="43" t="s">
        <v>41</v>
      </c>
      <c r="C229" s="44">
        <f t="shared" si="46"/>
        <v>34764</v>
      </c>
      <c r="D229" s="44">
        <v>34941</v>
      </c>
      <c r="E229" s="44">
        <f t="shared" si="47"/>
        <v>177</v>
      </c>
      <c r="F229" s="44">
        <v>146</v>
      </c>
      <c r="G229" s="70">
        <f t="shared" si="57"/>
        <v>25842</v>
      </c>
      <c r="H229" s="44">
        <f t="shared" si="49"/>
        <v>10045</v>
      </c>
      <c r="I229" s="44">
        <v>10072</v>
      </c>
      <c r="J229" s="44">
        <f t="shared" si="56"/>
        <v>27</v>
      </c>
      <c r="K229" s="44">
        <f t="shared" si="58"/>
        <v>593</v>
      </c>
      <c r="L229" s="46">
        <f t="shared" si="61"/>
        <v>16011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59"/>
        <v>139899</v>
      </c>
      <c r="V229" s="46">
        <f t="shared" si="51"/>
        <v>147329</v>
      </c>
      <c r="W229" s="46">
        <f t="shared" si="52"/>
        <v>287228</v>
      </c>
      <c r="X229" s="135">
        <v>287228</v>
      </c>
      <c r="Y229" s="46">
        <f t="shared" ref="Y229:Y232" si="64">W229-X229</f>
        <v>0</v>
      </c>
    </row>
    <row r="230" spans="1:25" ht="15.75" hidden="1" thickBot="1" x14ac:dyDescent="0.3">
      <c r="B230" s="43" t="s">
        <v>42</v>
      </c>
      <c r="C230" s="44">
        <f t="shared" si="46"/>
        <v>34941</v>
      </c>
      <c r="D230" s="44">
        <v>35034</v>
      </c>
      <c r="E230" s="44">
        <f t="shared" si="47"/>
        <v>93</v>
      </c>
      <c r="F230" s="44">
        <v>146</v>
      </c>
      <c r="G230" s="70">
        <f t="shared" si="57"/>
        <v>13578</v>
      </c>
      <c r="H230" s="44">
        <f t="shared" si="49"/>
        <v>10072</v>
      </c>
      <c r="I230" s="44">
        <v>10090</v>
      </c>
      <c r="J230" s="44">
        <f t="shared" si="56"/>
        <v>18</v>
      </c>
      <c r="K230" s="44">
        <f t="shared" si="58"/>
        <v>593</v>
      </c>
      <c r="L230" s="46">
        <f t="shared" si="61"/>
        <v>10674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59"/>
        <v>122352</v>
      </c>
      <c r="V230" s="46">
        <f t="shared" si="51"/>
        <v>0</v>
      </c>
      <c r="W230" s="46">
        <f t="shared" si="52"/>
        <v>122352</v>
      </c>
      <c r="X230" s="135"/>
      <c r="Y230" s="46">
        <f t="shared" si="64"/>
        <v>122352</v>
      </c>
    </row>
    <row r="231" spans="1:25" ht="15.75" hidden="1" thickBot="1" x14ac:dyDescent="0.3">
      <c r="B231" s="43" t="s">
        <v>43</v>
      </c>
      <c r="C231" s="44">
        <f t="shared" si="46"/>
        <v>35034</v>
      </c>
      <c r="D231" s="44">
        <v>35148</v>
      </c>
      <c r="E231" s="44">
        <f t="shared" si="47"/>
        <v>114</v>
      </c>
      <c r="F231" s="44">
        <v>146</v>
      </c>
      <c r="G231" s="70">
        <f t="shared" si="57"/>
        <v>16644</v>
      </c>
      <c r="H231" s="44">
        <f t="shared" si="49"/>
        <v>10090</v>
      </c>
      <c r="I231" s="44">
        <v>10099</v>
      </c>
      <c r="J231" s="44">
        <f t="shared" si="56"/>
        <v>9</v>
      </c>
      <c r="K231" s="44">
        <f t="shared" si="58"/>
        <v>593</v>
      </c>
      <c r="L231" s="46">
        <f t="shared" si="61"/>
        <v>5337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59"/>
        <v>120367</v>
      </c>
      <c r="V231" s="46">
        <f t="shared" si="51"/>
        <v>122352</v>
      </c>
      <c r="W231" s="46">
        <f t="shared" si="52"/>
        <v>242719</v>
      </c>
      <c r="X231" s="135">
        <v>242719</v>
      </c>
      <c r="Y231" s="46">
        <f t="shared" si="64"/>
        <v>0</v>
      </c>
    </row>
    <row r="232" spans="1:25" ht="15.75" hidden="1" thickBot="1" x14ac:dyDescent="0.3">
      <c r="B232" s="43" t="s">
        <v>44</v>
      </c>
      <c r="C232" s="44">
        <f t="shared" si="46"/>
        <v>35148</v>
      </c>
      <c r="D232" s="44">
        <v>35296</v>
      </c>
      <c r="E232" s="44">
        <f t="shared" si="47"/>
        <v>148</v>
      </c>
      <c r="F232" s="44">
        <v>146</v>
      </c>
      <c r="G232" s="70">
        <f t="shared" si="57"/>
        <v>21608</v>
      </c>
      <c r="H232" s="44">
        <f t="shared" si="49"/>
        <v>10099</v>
      </c>
      <c r="I232" s="44">
        <v>10146</v>
      </c>
      <c r="J232" s="44">
        <f t="shared" si="56"/>
        <v>47</v>
      </c>
      <c r="K232" s="44">
        <f t="shared" si="58"/>
        <v>593</v>
      </c>
      <c r="L232" s="46">
        <f t="shared" si="61"/>
        <v>27871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59"/>
        <v>147712</v>
      </c>
      <c r="V232" s="46">
        <f t="shared" si="51"/>
        <v>0</v>
      </c>
      <c r="W232" s="46">
        <f t="shared" si="52"/>
        <v>147712</v>
      </c>
      <c r="X232" s="135"/>
      <c r="Y232" s="46">
        <f t="shared" si="64"/>
        <v>147712</v>
      </c>
    </row>
    <row r="233" spans="1:25" ht="15.75" hidden="1" thickBot="1" x14ac:dyDescent="0.3">
      <c r="B233" s="43" t="s">
        <v>45</v>
      </c>
      <c r="C233" s="44">
        <f t="shared" si="46"/>
        <v>35296</v>
      </c>
      <c r="D233" s="44">
        <v>35462</v>
      </c>
      <c r="E233" s="44">
        <f t="shared" si="47"/>
        <v>166</v>
      </c>
      <c r="F233" s="44">
        <v>146</v>
      </c>
      <c r="G233" s="70">
        <f t="shared" si="57"/>
        <v>24236</v>
      </c>
      <c r="H233" s="44">
        <f t="shared" si="49"/>
        <v>10146</v>
      </c>
      <c r="I233" s="44">
        <v>10199</v>
      </c>
      <c r="J233" s="44">
        <f t="shared" si="56"/>
        <v>53</v>
      </c>
      <c r="K233" s="44">
        <f t="shared" si="58"/>
        <v>593</v>
      </c>
      <c r="L233" s="46">
        <f t="shared" si="61"/>
        <v>31429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59"/>
        <v>154013</v>
      </c>
      <c r="V233" s="46">
        <f t="shared" si="51"/>
        <v>147712</v>
      </c>
      <c r="W233" s="46">
        <f t="shared" si="52"/>
        <v>301725</v>
      </c>
      <c r="X233" s="135">
        <v>301725</v>
      </c>
      <c r="Y233" s="46">
        <f t="shared" ref="Y233:Y242" si="65">W233-X233</f>
        <v>0</v>
      </c>
    </row>
    <row r="234" spans="1:25" ht="15.75" hidden="1" thickBot="1" x14ac:dyDescent="0.3">
      <c r="B234" s="83" t="s">
        <v>46</v>
      </c>
      <c r="C234" s="84">
        <f t="shared" si="46"/>
        <v>35462</v>
      </c>
      <c r="D234" s="84">
        <v>35819</v>
      </c>
      <c r="E234" s="84">
        <f t="shared" si="47"/>
        <v>357</v>
      </c>
      <c r="F234" s="84">
        <v>146</v>
      </c>
      <c r="G234" s="35">
        <f t="shared" si="57"/>
        <v>52122</v>
      </c>
      <c r="H234" s="84">
        <f t="shared" si="49"/>
        <v>10199</v>
      </c>
      <c r="I234" s="84">
        <v>10267</v>
      </c>
      <c r="J234" s="84">
        <f t="shared" si="56"/>
        <v>68</v>
      </c>
      <c r="K234" s="84">
        <f t="shared" si="58"/>
        <v>593</v>
      </c>
      <c r="L234" s="36">
        <f t="shared" si="61"/>
        <v>40324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59"/>
        <v>190863</v>
      </c>
      <c r="V234" s="36">
        <f t="shared" si="51"/>
        <v>0</v>
      </c>
      <c r="W234" s="36">
        <f t="shared" si="52"/>
        <v>190863</v>
      </c>
      <c r="X234" s="131"/>
      <c r="Y234" s="36">
        <f t="shared" si="65"/>
        <v>190863</v>
      </c>
    </row>
    <row r="235" spans="1:25" ht="15.75" hidden="1" thickBot="1" x14ac:dyDescent="0.3">
      <c r="A235">
        <v>2022</v>
      </c>
      <c r="B235" s="43" t="s">
        <v>35</v>
      </c>
      <c r="C235" s="44">
        <f t="shared" ref="C235:C246" si="66">D234</f>
        <v>35819</v>
      </c>
      <c r="D235" s="44">
        <v>36153</v>
      </c>
      <c r="E235" s="44">
        <f t="shared" ref="E235:E246" si="67">D235-C235</f>
        <v>334</v>
      </c>
      <c r="F235" s="44">
        <v>146</v>
      </c>
      <c r="G235" s="70">
        <f t="shared" ref="G235:G246" si="68">E235*F235</f>
        <v>48764</v>
      </c>
      <c r="H235" s="44">
        <f t="shared" ref="H235:H246" si="69">I234</f>
        <v>10267</v>
      </c>
      <c r="I235" s="44">
        <v>10337</v>
      </c>
      <c r="J235" s="44">
        <f>I235-H235</f>
        <v>70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44520</v>
      </c>
      <c r="M235" s="70">
        <v>4353</v>
      </c>
      <c r="N235" s="70">
        <v>9364</v>
      </c>
      <c r="O235" s="70"/>
      <c r="P235" s="70"/>
      <c r="Q235" s="70">
        <v>54740</v>
      </c>
      <c r="R235" s="70"/>
      <c r="S235" s="70">
        <v>91182</v>
      </c>
      <c r="T235" s="70"/>
      <c r="U235" s="70">
        <f t="shared" si="59"/>
        <v>252923</v>
      </c>
      <c r="V235" s="46">
        <f t="shared" ref="V235:V246" si="70">Y234</f>
        <v>190863</v>
      </c>
      <c r="W235" s="46">
        <f t="shared" ref="W235:W246" si="71">U235+V235</f>
        <v>443786</v>
      </c>
      <c r="X235" s="135">
        <v>443786</v>
      </c>
      <c r="Y235" s="46">
        <f t="shared" si="65"/>
        <v>0</v>
      </c>
    </row>
    <row r="236" spans="1:25" ht="15.75" hidden="1" thickBot="1" x14ac:dyDescent="0.3">
      <c r="B236" s="43" t="s">
        <v>36</v>
      </c>
      <c r="C236" s="44">
        <f t="shared" si="66"/>
        <v>36153</v>
      </c>
      <c r="D236" s="44">
        <v>36626</v>
      </c>
      <c r="E236" s="44">
        <f t="shared" si="67"/>
        <v>473</v>
      </c>
      <c r="F236" s="44">
        <v>146</v>
      </c>
      <c r="G236" s="70">
        <f t="shared" si="68"/>
        <v>69058</v>
      </c>
      <c r="H236" s="44">
        <f t="shared" si="69"/>
        <v>10337</v>
      </c>
      <c r="I236" s="44">
        <v>10408</v>
      </c>
      <c r="J236" s="44">
        <f t="shared" ref="J236:J246" si="72">I236-H236</f>
        <v>71</v>
      </c>
      <c r="K236" s="44">
        <f t="shared" ref="K236:K243" si="73">IF(J236&lt;=80,636,IF(AND(J236&gt;=81,J236&lt;=100),840,IF(AND(J236&gt;=101,J236&lt;=200),1455,IF(J236&gt;=201,2681,))))</f>
        <v>636</v>
      </c>
      <c r="L236" s="46">
        <f t="shared" ref="L236:L242" si="74">IF(K236=636,K236*J236,IF(K236=840,80*636+(J236-80)*840,IF(K236=1455,80*636+20*840+(J236-100)*1455,IF(K236=2501,80*636+20*840+100*1455+(J236-200)*2681,))))</f>
        <v>45156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59"/>
        <v>236874</v>
      </c>
      <c r="V236" s="46">
        <f t="shared" si="70"/>
        <v>0</v>
      </c>
      <c r="W236" s="46">
        <f t="shared" si="71"/>
        <v>236874</v>
      </c>
      <c r="X236" s="135"/>
      <c r="Y236" s="46">
        <f t="shared" si="65"/>
        <v>236874</v>
      </c>
    </row>
    <row r="237" spans="1:25" ht="15.75" hidden="1" thickBot="1" x14ac:dyDescent="0.3">
      <c r="B237" s="43" t="s">
        <v>37</v>
      </c>
      <c r="C237" s="44">
        <f t="shared" si="66"/>
        <v>36626</v>
      </c>
      <c r="D237" s="44">
        <v>36938</v>
      </c>
      <c r="E237" s="44">
        <f t="shared" si="67"/>
        <v>312</v>
      </c>
      <c r="F237" s="44">
        <v>146</v>
      </c>
      <c r="G237" s="70">
        <f t="shared" si="68"/>
        <v>45552</v>
      </c>
      <c r="H237" s="44">
        <f t="shared" si="69"/>
        <v>10408</v>
      </c>
      <c r="I237" s="44">
        <v>10466</v>
      </c>
      <c r="J237" s="44">
        <f t="shared" si="72"/>
        <v>58</v>
      </c>
      <c r="K237" s="44">
        <f t="shared" si="73"/>
        <v>636</v>
      </c>
      <c r="L237" s="46">
        <f t="shared" si="74"/>
        <v>36888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59"/>
        <v>187493</v>
      </c>
      <c r="V237" s="46">
        <f t="shared" si="70"/>
        <v>236874</v>
      </c>
      <c r="W237" s="46">
        <f t="shared" si="71"/>
        <v>424367</v>
      </c>
      <c r="X237" s="135">
        <v>424367</v>
      </c>
      <c r="Y237" s="46">
        <f t="shared" si="65"/>
        <v>0</v>
      </c>
    </row>
    <row r="238" spans="1:25" ht="15.75" hidden="1" thickBot="1" x14ac:dyDescent="0.3">
      <c r="B238" s="43" t="s">
        <v>38</v>
      </c>
      <c r="C238" s="44">
        <f t="shared" si="66"/>
        <v>36938</v>
      </c>
      <c r="D238" s="44">
        <v>37303</v>
      </c>
      <c r="E238" s="44">
        <f t="shared" si="67"/>
        <v>365</v>
      </c>
      <c r="F238" s="44">
        <v>146</v>
      </c>
      <c r="G238" s="70">
        <f t="shared" si="68"/>
        <v>53290</v>
      </c>
      <c r="H238" s="44">
        <f t="shared" si="69"/>
        <v>10466</v>
      </c>
      <c r="I238" s="44">
        <v>10540</v>
      </c>
      <c r="J238" s="44">
        <f t="shared" si="72"/>
        <v>74</v>
      </c>
      <c r="K238" s="44">
        <f t="shared" si="73"/>
        <v>636</v>
      </c>
      <c r="L238" s="46">
        <f t="shared" si="74"/>
        <v>47064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59"/>
        <v>205542</v>
      </c>
      <c r="V238" s="46">
        <f t="shared" si="70"/>
        <v>0</v>
      </c>
      <c r="W238" s="46">
        <f t="shared" si="71"/>
        <v>205542</v>
      </c>
      <c r="X238" s="135"/>
      <c r="Y238" s="46">
        <f t="shared" si="65"/>
        <v>205542</v>
      </c>
    </row>
    <row r="239" spans="1:25" ht="15.75" hidden="1" thickBot="1" x14ac:dyDescent="0.3">
      <c r="B239" s="43" t="s">
        <v>39</v>
      </c>
      <c r="C239" s="44">
        <f t="shared" si="66"/>
        <v>37303</v>
      </c>
      <c r="D239" s="44">
        <v>37606</v>
      </c>
      <c r="E239" s="44">
        <f t="shared" si="67"/>
        <v>303</v>
      </c>
      <c r="F239" s="44">
        <v>146</v>
      </c>
      <c r="G239" s="70">
        <f t="shared" si="68"/>
        <v>44238</v>
      </c>
      <c r="H239" s="44">
        <f t="shared" si="69"/>
        <v>10540</v>
      </c>
      <c r="I239" s="44">
        <v>10587</v>
      </c>
      <c r="J239" s="44">
        <f t="shared" si="72"/>
        <v>47</v>
      </c>
      <c r="K239" s="44">
        <f t="shared" si="73"/>
        <v>636</v>
      </c>
      <c r="L239" s="46">
        <f t="shared" si="74"/>
        <v>29892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59"/>
        <v>179469</v>
      </c>
      <c r="V239" s="46">
        <f t="shared" si="70"/>
        <v>205542</v>
      </c>
      <c r="W239" s="46">
        <f t="shared" si="71"/>
        <v>385011</v>
      </c>
      <c r="X239" s="135">
        <v>385011</v>
      </c>
      <c r="Y239" s="46">
        <f t="shared" si="65"/>
        <v>0</v>
      </c>
    </row>
    <row r="240" spans="1:25" ht="15.75" hidden="1" thickBot="1" x14ac:dyDescent="0.3">
      <c r="B240" s="43" t="s">
        <v>40</v>
      </c>
      <c r="C240" s="44">
        <f t="shared" si="66"/>
        <v>37606</v>
      </c>
      <c r="D240" s="44">
        <v>37785</v>
      </c>
      <c r="E240" s="44">
        <f t="shared" si="67"/>
        <v>179</v>
      </c>
      <c r="F240" s="44">
        <v>146</v>
      </c>
      <c r="G240" s="70">
        <f t="shared" si="68"/>
        <v>26134</v>
      </c>
      <c r="H240" s="44">
        <f t="shared" si="69"/>
        <v>10587</v>
      </c>
      <c r="I240" s="44">
        <v>10603</v>
      </c>
      <c r="J240" s="44">
        <f t="shared" si="72"/>
        <v>16</v>
      </c>
      <c r="K240" s="44">
        <f t="shared" si="73"/>
        <v>636</v>
      </c>
      <c r="L240" s="46">
        <f t="shared" si="74"/>
        <v>10176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59"/>
        <v>141771</v>
      </c>
      <c r="V240" s="46">
        <f t="shared" si="70"/>
        <v>0</v>
      </c>
      <c r="W240" s="46">
        <f t="shared" si="71"/>
        <v>141771</v>
      </c>
      <c r="X240" s="135"/>
      <c r="Y240" s="46">
        <f t="shared" si="65"/>
        <v>141771</v>
      </c>
    </row>
    <row r="241" spans="1:25" ht="15.75" hidden="1" thickBot="1" x14ac:dyDescent="0.3">
      <c r="B241" s="43" t="s">
        <v>41</v>
      </c>
      <c r="C241" s="44">
        <f t="shared" si="66"/>
        <v>37785</v>
      </c>
      <c r="D241" s="44">
        <v>37943</v>
      </c>
      <c r="E241" s="44">
        <f t="shared" si="67"/>
        <v>158</v>
      </c>
      <c r="F241" s="44">
        <v>146</v>
      </c>
      <c r="G241" s="70">
        <f t="shared" si="68"/>
        <v>23068</v>
      </c>
      <c r="H241" s="44">
        <f t="shared" si="69"/>
        <v>10603</v>
      </c>
      <c r="I241" s="44">
        <v>10610</v>
      </c>
      <c r="J241" s="44">
        <f t="shared" si="72"/>
        <v>7</v>
      </c>
      <c r="K241" s="44">
        <f t="shared" si="73"/>
        <v>636</v>
      </c>
      <c r="L241" s="46">
        <f t="shared" si="74"/>
        <v>4452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59"/>
        <v>133080</v>
      </c>
      <c r="V241" s="46">
        <f t="shared" si="70"/>
        <v>141771</v>
      </c>
      <c r="W241" s="46">
        <f t="shared" si="71"/>
        <v>274851</v>
      </c>
      <c r="X241" s="135">
        <v>274851</v>
      </c>
      <c r="Y241" s="46">
        <f t="shared" si="65"/>
        <v>0</v>
      </c>
    </row>
    <row r="242" spans="1:25" ht="15.75" hidden="1" thickBot="1" x14ac:dyDescent="0.3">
      <c r="B242" s="43" t="s">
        <v>42</v>
      </c>
      <c r="C242" s="44">
        <f t="shared" si="66"/>
        <v>37943</v>
      </c>
      <c r="D242" s="44">
        <v>38058</v>
      </c>
      <c r="E242" s="44">
        <f t="shared" si="67"/>
        <v>115</v>
      </c>
      <c r="F242" s="44">
        <v>146</v>
      </c>
      <c r="G242" s="70">
        <f t="shared" si="68"/>
        <v>16790</v>
      </c>
      <c r="H242" s="44">
        <f t="shared" si="69"/>
        <v>10610</v>
      </c>
      <c r="I242" s="44">
        <v>10615</v>
      </c>
      <c r="J242" s="44">
        <f t="shared" si="72"/>
        <v>5</v>
      </c>
      <c r="K242" s="44">
        <f t="shared" si="73"/>
        <v>636</v>
      </c>
      <c r="L242" s="46">
        <f t="shared" si="74"/>
        <v>3180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59"/>
        <v>125656</v>
      </c>
      <c r="V242" s="46">
        <f t="shared" si="70"/>
        <v>0</v>
      </c>
      <c r="W242" s="46">
        <f t="shared" si="71"/>
        <v>125656</v>
      </c>
      <c r="X242" s="135"/>
      <c r="Y242" s="46">
        <f t="shared" si="65"/>
        <v>125656</v>
      </c>
    </row>
    <row r="243" spans="1:25" ht="15.75" hidden="1" thickBot="1" x14ac:dyDescent="0.3">
      <c r="B243" s="43" t="s">
        <v>43</v>
      </c>
      <c r="C243" s="44">
        <f t="shared" si="66"/>
        <v>38058</v>
      </c>
      <c r="D243" s="44">
        <v>38174</v>
      </c>
      <c r="E243" s="44">
        <f t="shared" si="67"/>
        <v>116</v>
      </c>
      <c r="F243" s="44">
        <v>146</v>
      </c>
      <c r="G243" s="70">
        <f t="shared" si="68"/>
        <v>16936</v>
      </c>
      <c r="H243" s="44">
        <f t="shared" si="69"/>
        <v>10615</v>
      </c>
      <c r="I243" s="44">
        <v>10634</v>
      </c>
      <c r="J243" s="44">
        <f t="shared" si="72"/>
        <v>19</v>
      </c>
      <c r="K243" s="44">
        <f t="shared" si="73"/>
        <v>636</v>
      </c>
      <c r="L243" s="46">
        <f>IF(K243=636,K243*J243,IF(K243=840,80*636+(J243-80)*840,IF(K243=1455,80*636+20*840+(J243-100)*1455,IF(K243=2681,80*636+20*840+100*1455+(J243-200)*2681,))))</f>
        <v>12084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59"/>
        <v>134832</v>
      </c>
      <c r="V243" s="46">
        <f t="shared" si="70"/>
        <v>125656</v>
      </c>
      <c r="W243" s="46">
        <f t="shared" si="71"/>
        <v>260488</v>
      </c>
      <c r="X243" s="70">
        <v>260488</v>
      </c>
      <c r="Y243" s="46">
        <f t="shared" ref="Y243:Y248" si="75">W243-X243</f>
        <v>0</v>
      </c>
    </row>
    <row r="244" spans="1:25" ht="15.75" hidden="1" thickBot="1" x14ac:dyDescent="0.3">
      <c r="B244" s="43" t="s">
        <v>44</v>
      </c>
      <c r="C244" s="44">
        <f t="shared" si="66"/>
        <v>38174</v>
      </c>
      <c r="D244" s="44">
        <v>38325</v>
      </c>
      <c r="E244" s="44">
        <f t="shared" si="67"/>
        <v>151</v>
      </c>
      <c r="F244" s="44">
        <v>146</v>
      </c>
      <c r="G244" s="70">
        <f t="shared" si="68"/>
        <v>22046</v>
      </c>
      <c r="H244" s="44">
        <f t="shared" si="69"/>
        <v>10634</v>
      </c>
      <c r="I244" s="44">
        <v>10675</v>
      </c>
      <c r="J244" s="44">
        <f t="shared" si="72"/>
        <v>41</v>
      </c>
      <c r="K244" s="44">
        <f>IF(J244&lt;=40,636,IF(AND(J244&gt;=41,J244&lt;=80),840,IF(AND(J244&gt;=81,J244&lt;=100),1455,IF(J244&gt;=101,2681,))))</f>
        <v>840</v>
      </c>
      <c r="L244" s="46">
        <f>IF(K244=636,K244*J244,IF(K244=840,40*636+(J244-40)*840,IF(K244=1455,40*636+40*840+(J244-80)*1455,IF(K244=2681,40*636+40*840+20*1455+(J244-100)*2681,))))</f>
        <v>26280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59"/>
        <v>154241</v>
      </c>
      <c r="V244" s="46">
        <f t="shared" si="70"/>
        <v>0</v>
      </c>
      <c r="W244" s="46">
        <f t="shared" si="71"/>
        <v>154241</v>
      </c>
      <c r="X244" s="70">
        <v>154241</v>
      </c>
      <c r="Y244" s="46">
        <f t="shared" si="75"/>
        <v>0</v>
      </c>
    </row>
    <row r="245" spans="1:25" ht="15.75" hidden="1" thickBot="1" x14ac:dyDescent="0.3">
      <c r="B245" s="43" t="s">
        <v>45</v>
      </c>
      <c r="C245" s="44">
        <f t="shared" si="66"/>
        <v>38325</v>
      </c>
      <c r="D245" s="44">
        <v>38566</v>
      </c>
      <c r="E245" s="44">
        <f t="shared" si="67"/>
        <v>241</v>
      </c>
      <c r="F245" s="44">
        <v>146</v>
      </c>
      <c r="G245" s="70">
        <f t="shared" si="68"/>
        <v>35186</v>
      </c>
      <c r="H245" s="44">
        <f t="shared" si="69"/>
        <v>10675</v>
      </c>
      <c r="I245" s="44">
        <v>10741</v>
      </c>
      <c r="J245" s="44">
        <f t="shared" si="72"/>
        <v>66</v>
      </c>
      <c r="K245" s="44">
        <f>IF(J245&lt;=40,636,IF(AND(J245&gt;=41,J245&lt;=80),840,IF(AND(J245&gt;=81,J245&lt;=100),1455,IF(J245&gt;=101,2681,))))</f>
        <v>840</v>
      </c>
      <c r="L245" s="46">
        <f>IF(K245=636,K245*J245,IF(K245=840,40*636+(J245-40)*840,IF(K245=1455,40*636+40*840+(J245-80)*1455,IF(K245=2681,40*636+40*840+20*1455+(J245-100)*2681,))))</f>
        <v>47280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59"/>
        <v>188445</v>
      </c>
      <c r="V245" s="46">
        <f t="shared" si="70"/>
        <v>0</v>
      </c>
      <c r="W245" s="46">
        <f t="shared" si="71"/>
        <v>188445</v>
      </c>
      <c r="X245" s="70">
        <v>188445</v>
      </c>
      <c r="Y245" s="46">
        <f t="shared" si="75"/>
        <v>0</v>
      </c>
    </row>
    <row r="246" spans="1:25" ht="15.75" hidden="1" thickBot="1" x14ac:dyDescent="0.3">
      <c r="B246" s="83" t="s">
        <v>46</v>
      </c>
      <c r="C246" s="84">
        <f t="shared" si="66"/>
        <v>38566</v>
      </c>
      <c r="D246" s="84">
        <v>38805</v>
      </c>
      <c r="E246" s="84">
        <f t="shared" si="67"/>
        <v>239</v>
      </c>
      <c r="F246" s="84">
        <v>146</v>
      </c>
      <c r="G246" s="35">
        <f t="shared" si="68"/>
        <v>34894</v>
      </c>
      <c r="H246" s="84">
        <f t="shared" si="69"/>
        <v>10741</v>
      </c>
      <c r="I246" s="84">
        <v>10819</v>
      </c>
      <c r="J246" s="84">
        <f t="shared" si="72"/>
        <v>78</v>
      </c>
      <c r="K246" s="84">
        <f>IF(J246&lt;=40,636,IF(AND(J246&gt;=41,J246&lt;=80),840,IF(AND(J246&gt;=81,J246&lt;=100),1455,IF(J246&gt;=101,2681,))))</f>
        <v>840</v>
      </c>
      <c r="L246" s="36">
        <f>IF(K246=636,K246*J246,IF(K246=840,40*636+(J246-40)*840,IF(K246=1455,40*636+40*840+(J246-80)*1455,IF(K246=2681,40*636+40*840+20*1455+(J246-100)*2681,))))</f>
        <v>57360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59"/>
        <v>198322</v>
      </c>
      <c r="V246" s="36">
        <f t="shared" si="70"/>
        <v>0</v>
      </c>
      <c r="W246" s="36">
        <f t="shared" si="71"/>
        <v>198322</v>
      </c>
      <c r="X246" s="131">
        <v>198322</v>
      </c>
      <c r="Y246" s="36">
        <f t="shared" si="75"/>
        <v>0</v>
      </c>
    </row>
    <row r="247" spans="1:25" x14ac:dyDescent="0.25">
      <c r="A247">
        <v>2023</v>
      </c>
      <c r="B247" s="43" t="s">
        <v>35</v>
      </c>
      <c r="C247" s="44">
        <f t="shared" ref="C247:C270" si="76">D246</f>
        <v>38805</v>
      </c>
      <c r="D247" s="44">
        <v>39134</v>
      </c>
      <c r="E247" s="44">
        <f t="shared" ref="E247:E270" si="77">D247-C247</f>
        <v>329</v>
      </c>
      <c r="F247" s="44">
        <v>165</v>
      </c>
      <c r="G247" s="70">
        <f t="shared" ref="G247:G270" si="78">E247*F247</f>
        <v>54285</v>
      </c>
      <c r="H247" s="44">
        <f t="shared" ref="H247:H270" si="79">I246</f>
        <v>10819</v>
      </c>
      <c r="I247" s="44">
        <v>10955</v>
      </c>
      <c r="J247" s="44">
        <f t="shared" ref="J247:J270" si="80">I247-H247</f>
        <v>136</v>
      </c>
      <c r="K247" s="44">
        <f>IF(J247&lt;=40,717,IF(AND(J247&gt;=41,J247&lt;=80),948,IF(AND(J247&gt;=81,J247&lt;=100),1641,IF(J247&gt;=101,3024,))))</f>
        <v>3024</v>
      </c>
      <c r="L247" s="46">
        <f>IF(K247=717,K247*J247,IF(K247=948,40*717+(J247-40)*948,IF(K247=1641,40*717+40*948+(J247-80)*1641,IF(K247=3024,40*717+40*948+20*1641+(J247-100)*3024,))))</f>
        <v>208284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59"/>
        <v>400918</v>
      </c>
      <c r="V247" s="46">
        <f t="shared" ref="V247:V270" si="81">Y246</f>
        <v>0</v>
      </c>
      <c r="W247" s="41">
        <f t="shared" ref="W247:W270" si="82">U247+V247</f>
        <v>400918</v>
      </c>
      <c r="X247" s="152">
        <v>400918</v>
      </c>
      <c r="Y247" s="41">
        <f t="shared" si="75"/>
        <v>0</v>
      </c>
    </row>
    <row r="248" spans="1:25" x14ac:dyDescent="0.25">
      <c r="B248" s="43" t="s">
        <v>36</v>
      </c>
      <c r="C248" s="44">
        <f t="shared" si="76"/>
        <v>39134</v>
      </c>
      <c r="D248" s="44">
        <v>39633</v>
      </c>
      <c r="E248" s="44">
        <f t="shared" si="77"/>
        <v>499</v>
      </c>
      <c r="F248" s="44">
        <v>165</v>
      </c>
      <c r="G248" s="70">
        <f t="shared" si="78"/>
        <v>82335</v>
      </c>
      <c r="H248" s="44">
        <f t="shared" si="79"/>
        <v>10955</v>
      </c>
      <c r="I248" s="44">
        <v>11013</v>
      </c>
      <c r="J248" s="44">
        <f t="shared" si="80"/>
        <v>58</v>
      </c>
      <c r="K248" s="44">
        <f t="shared" ref="K248:K258" si="83">IF(J248&lt;=40,717,IF(AND(J248&gt;=41,J248&lt;=80),948,IF(AND(J248&gt;=81,J248&lt;=100),1641,IF(J248&gt;=101,3024,))))</f>
        <v>948</v>
      </c>
      <c r="L248" s="46">
        <f t="shared" ref="L248:L258" si="84">IF(K248=717,K248*J248,IF(K248=948,40*717+(J248-40)*948,IF(K248=1641,40*717+40*948+(J248-80)*1641,IF(K248=3024,40*717+40*948+20*1641+(J248-100)*3024,))))</f>
        <v>45744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59"/>
        <v>266495</v>
      </c>
      <c r="V248" s="46">
        <f t="shared" si="81"/>
        <v>0</v>
      </c>
      <c r="W248" s="46">
        <f t="shared" si="82"/>
        <v>266495</v>
      </c>
      <c r="X248" s="135"/>
      <c r="Y248" s="46">
        <f t="shared" si="75"/>
        <v>266495</v>
      </c>
    </row>
    <row r="249" spans="1:25" x14ac:dyDescent="0.25">
      <c r="B249" s="43" t="s">
        <v>37</v>
      </c>
      <c r="C249" s="44">
        <f t="shared" si="76"/>
        <v>39633</v>
      </c>
      <c r="D249" s="44">
        <v>39920</v>
      </c>
      <c r="E249" s="44">
        <f t="shared" si="77"/>
        <v>287</v>
      </c>
      <c r="F249" s="44">
        <v>165</v>
      </c>
      <c r="G249" s="70">
        <f t="shared" si="78"/>
        <v>47355</v>
      </c>
      <c r="H249" s="44">
        <f t="shared" si="79"/>
        <v>11013</v>
      </c>
      <c r="I249" s="44">
        <v>11082</v>
      </c>
      <c r="J249" s="44">
        <f t="shared" si="80"/>
        <v>69</v>
      </c>
      <c r="K249" s="44">
        <f t="shared" si="83"/>
        <v>948</v>
      </c>
      <c r="L249" s="46">
        <f t="shared" si="84"/>
        <v>56172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59"/>
        <v>241963</v>
      </c>
      <c r="V249" s="46">
        <f t="shared" si="81"/>
        <v>266495</v>
      </c>
      <c r="W249" s="46">
        <f t="shared" si="82"/>
        <v>508458</v>
      </c>
      <c r="X249" s="135">
        <v>508458</v>
      </c>
      <c r="Y249" s="46">
        <f t="shared" ref="Y249:Y250" si="85">W249-X249</f>
        <v>0</v>
      </c>
    </row>
    <row r="250" spans="1:25" x14ac:dyDescent="0.25">
      <c r="B250" s="43" t="s">
        <v>38</v>
      </c>
      <c r="C250" s="44">
        <f t="shared" si="76"/>
        <v>39920</v>
      </c>
      <c r="D250" s="44">
        <v>40306</v>
      </c>
      <c r="E250" s="44">
        <f t="shared" si="77"/>
        <v>386</v>
      </c>
      <c r="F250" s="44">
        <v>165</v>
      </c>
      <c r="G250" s="70">
        <f t="shared" si="78"/>
        <v>63690</v>
      </c>
      <c r="H250" s="44">
        <f t="shared" si="79"/>
        <v>11082</v>
      </c>
      <c r="I250" s="44">
        <v>11162</v>
      </c>
      <c r="J250" s="44">
        <f t="shared" si="80"/>
        <v>80</v>
      </c>
      <c r="K250" s="44">
        <f t="shared" si="83"/>
        <v>948</v>
      </c>
      <c r="L250" s="46">
        <f t="shared" si="84"/>
        <v>66600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59"/>
        <v>268805</v>
      </c>
      <c r="V250" s="46">
        <f t="shared" si="81"/>
        <v>0</v>
      </c>
      <c r="W250" s="46">
        <f t="shared" si="82"/>
        <v>268805</v>
      </c>
      <c r="X250" s="135"/>
      <c r="Y250" s="46">
        <f t="shared" si="85"/>
        <v>268805</v>
      </c>
    </row>
    <row r="251" spans="1:25" x14ac:dyDescent="0.25">
      <c r="B251" s="43" t="s">
        <v>39</v>
      </c>
      <c r="C251" s="44">
        <f t="shared" si="76"/>
        <v>40306</v>
      </c>
      <c r="D251" s="44">
        <v>40634</v>
      </c>
      <c r="E251" s="44">
        <f t="shared" si="77"/>
        <v>328</v>
      </c>
      <c r="F251" s="44">
        <v>169</v>
      </c>
      <c r="G251" s="70">
        <f t="shared" si="78"/>
        <v>55432</v>
      </c>
      <c r="H251" s="44">
        <f t="shared" si="79"/>
        <v>11162</v>
      </c>
      <c r="I251" s="44">
        <v>11198</v>
      </c>
      <c r="J251" s="44">
        <f t="shared" si="80"/>
        <v>36</v>
      </c>
      <c r="K251" s="44">
        <f t="shared" si="83"/>
        <v>717</v>
      </c>
      <c r="L251" s="46">
        <f t="shared" si="84"/>
        <v>25812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59"/>
        <v>219817</v>
      </c>
      <c r="V251" s="46">
        <f t="shared" si="81"/>
        <v>268805</v>
      </c>
      <c r="W251" s="46">
        <f t="shared" si="82"/>
        <v>488622</v>
      </c>
      <c r="X251" s="135">
        <v>488622</v>
      </c>
      <c r="Y251" s="46">
        <f t="shared" ref="Y251:Y252" si="86">W251-X251</f>
        <v>0</v>
      </c>
    </row>
    <row r="252" spans="1:25" x14ac:dyDescent="0.25">
      <c r="B252" s="43" t="s">
        <v>40</v>
      </c>
      <c r="C252" s="44">
        <f t="shared" si="76"/>
        <v>40634</v>
      </c>
      <c r="D252" s="44">
        <v>40770</v>
      </c>
      <c r="E252" s="44">
        <f t="shared" si="77"/>
        <v>136</v>
      </c>
      <c r="F252" s="44">
        <v>165</v>
      </c>
      <c r="G252" s="70">
        <f t="shared" si="78"/>
        <v>22440</v>
      </c>
      <c r="H252" s="44">
        <f t="shared" si="79"/>
        <v>11198</v>
      </c>
      <c r="I252" s="44">
        <v>11206</v>
      </c>
      <c r="J252" s="44">
        <f t="shared" si="80"/>
        <v>8</v>
      </c>
      <c r="K252" s="44">
        <f t="shared" si="83"/>
        <v>717</v>
      </c>
      <c r="L252" s="46">
        <f t="shared" si="84"/>
        <v>5736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59"/>
        <v>166766</v>
      </c>
      <c r="V252" s="46">
        <f t="shared" si="81"/>
        <v>0</v>
      </c>
      <c r="W252" s="46">
        <f t="shared" si="82"/>
        <v>166766</v>
      </c>
      <c r="X252" s="135"/>
      <c r="Y252" s="46">
        <f t="shared" si="86"/>
        <v>166766</v>
      </c>
    </row>
    <row r="253" spans="1:25" s="199" customFormat="1" x14ac:dyDescent="0.25">
      <c r="B253" s="43" t="s">
        <v>41</v>
      </c>
      <c r="C253" s="44">
        <f t="shared" si="76"/>
        <v>40770</v>
      </c>
      <c r="D253" s="44">
        <v>40874</v>
      </c>
      <c r="E253" s="44">
        <f t="shared" si="77"/>
        <v>104</v>
      </c>
      <c r="F253" s="44">
        <v>165</v>
      </c>
      <c r="G253" s="70">
        <f t="shared" si="78"/>
        <v>17160</v>
      </c>
      <c r="H253" s="44">
        <f t="shared" si="79"/>
        <v>11206</v>
      </c>
      <c r="I253" s="44">
        <v>11210</v>
      </c>
      <c r="J253" s="44">
        <f t="shared" si="80"/>
        <v>4</v>
      </c>
      <c r="K253" s="44">
        <f t="shared" si="83"/>
        <v>717</v>
      </c>
      <c r="L253" s="46">
        <f t="shared" si="84"/>
        <v>2868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59"/>
        <v>158606</v>
      </c>
      <c r="V253" s="46">
        <f t="shared" si="81"/>
        <v>166766</v>
      </c>
      <c r="W253" s="46">
        <f t="shared" si="82"/>
        <v>325372</v>
      </c>
      <c r="X253" s="135">
        <v>325372</v>
      </c>
      <c r="Y253" s="46">
        <f t="shared" ref="Y253:Y254" si="87">W253-X253</f>
        <v>0</v>
      </c>
    </row>
    <row r="254" spans="1:25" x14ac:dyDescent="0.25">
      <c r="B254" s="43" t="s">
        <v>42</v>
      </c>
      <c r="C254" s="44">
        <f t="shared" si="76"/>
        <v>40874</v>
      </c>
      <c r="D254" s="44">
        <v>40972</v>
      </c>
      <c r="E254" s="44">
        <f t="shared" si="77"/>
        <v>98</v>
      </c>
      <c r="F254" s="44">
        <v>165</v>
      </c>
      <c r="G254" s="70">
        <f t="shared" si="78"/>
        <v>16170</v>
      </c>
      <c r="H254" s="44">
        <f t="shared" si="79"/>
        <v>11210</v>
      </c>
      <c r="I254" s="44">
        <v>11216</v>
      </c>
      <c r="J254" s="44">
        <f t="shared" si="80"/>
        <v>6</v>
      </c>
      <c r="K254" s="44">
        <f t="shared" si="83"/>
        <v>717</v>
      </c>
      <c r="L254" s="46">
        <f t="shared" si="84"/>
        <v>4302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59"/>
        <v>159074</v>
      </c>
      <c r="V254" s="46">
        <f t="shared" si="81"/>
        <v>0</v>
      </c>
      <c r="W254" s="46">
        <f t="shared" si="82"/>
        <v>159074</v>
      </c>
      <c r="X254" s="135"/>
      <c r="Y254" s="46">
        <f t="shared" si="87"/>
        <v>159074</v>
      </c>
    </row>
    <row r="255" spans="1:25" x14ac:dyDescent="0.25">
      <c r="B255" s="43" t="s">
        <v>43</v>
      </c>
      <c r="C255" s="44">
        <f t="shared" si="76"/>
        <v>40972</v>
      </c>
      <c r="D255" s="44">
        <v>41083</v>
      </c>
      <c r="E255" s="44">
        <f t="shared" si="77"/>
        <v>111</v>
      </c>
      <c r="F255" s="44">
        <v>165</v>
      </c>
      <c r="G255" s="70">
        <f t="shared" si="78"/>
        <v>18315</v>
      </c>
      <c r="H255" s="44">
        <f t="shared" si="79"/>
        <v>11216</v>
      </c>
      <c r="I255" s="44">
        <v>11219</v>
      </c>
      <c r="J255" s="44">
        <f t="shared" si="80"/>
        <v>3</v>
      </c>
      <c r="K255" s="44">
        <f t="shared" si="83"/>
        <v>717</v>
      </c>
      <c r="L255" s="46">
        <f t="shared" si="84"/>
        <v>2151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59"/>
        <v>159088</v>
      </c>
      <c r="V255" s="46">
        <f t="shared" si="81"/>
        <v>159074</v>
      </c>
      <c r="W255" s="46">
        <f t="shared" si="82"/>
        <v>318162</v>
      </c>
      <c r="X255" s="135">
        <v>318162</v>
      </c>
      <c r="Y255" s="46">
        <f t="shared" ref="Y255:Y256" si="88">W255-X255</f>
        <v>0</v>
      </c>
    </row>
    <row r="256" spans="1:25" x14ac:dyDescent="0.25">
      <c r="B256" s="43" t="s">
        <v>44</v>
      </c>
      <c r="C256" s="44">
        <f t="shared" si="76"/>
        <v>41083</v>
      </c>
      <c r="D256" s="44">
        <v>41213</v>
      </c>
      <c r="E256" s="44">
        <f t="shared" si="77"/>
        <v>130</v>
      </c>
      <c r="F256" s="44">
        <v>165</v>
      </c>
      <c r="G256" s="70">
        <f t="shared" si="78"/>
        <v>21450</v>
      </c>
      <c r="H256" s="44">
        <f t="shared" si="79"/>
        <v>11219</v>
      </c>
      <c r="I256" s="44">
        <v>11242</v>
      </c>
      <c r="J256" s="44">
        <f t="shared" si="80"/>
        <v>23</v>
      </c>
      <c r="K256" s="44">
        <f t="shared" si="83"/>
        <v>717</v>
      </c>
      <c r="L256" s="46">
        <f t="shared" si="84"/>
        <v>16491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59"/>
        <v>176620</v>
      </c>
      <c r="V256" s="46">
        <f t="shared" si="81"/>
        <v>0</v>
      </c>
      <c r="W256" s="46">
        <f t="shared" si="82"/>
        <v>176620</v>
      </c>
      <c r="X256" s="135"/>
      <c r="Y256" s="46">
        <f t="shared" si="88"/>
        <v>176620</v>
      </c>
    </row>
    <row r="257" spans="1:25" x14ac:dyDescent="0.25">
      <c r="B257" s="43" t="s">
        <v>45</v>
      </c>
      <c r="C257" s="44">
        <f t="shared" si="76"/>
        <v>41213</v>
      </c>
      <c r="D257" s="44">
        <v>41490</v>
      </c>
      <c r="E257" s="44">
        <f t="shared" si="77"/>
        <v>277</v>
      </c>
      <c r="F257" s="44">
        <v>165</v>
      </c>
      <c r="G257" s="70">
        <f t="shared" si="78"/>
        <v>45705</v>
      </c>
      <c r="H257" s="44">
        <f t="shared" si="79"/>
        <v>11242</v>
      </c>
      <c r="I257" s="44">
        <v>11286</v>
      </c>
      <c r="J257" s="44">
        <f t="shared" si="80"/>
        <v>44</v>
      </c>
      <c r="K257" s="44">
        <f t="shared" si="83"/>
        <v>948</v>
      </c>
      <c r="L257" s="46">
        <f t="shared" si="84"/>
        <v>32472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59"/>
        <v>216909</v>
      </c>
      <c r="V257" s="46">
        <f t="shared" si="81"/>
        <v>176620</v>
      </c>
      <c r="W257" s="46">
        <f t="shared" si="82"/>
        <v>393529</v>
      </c>
      <c r="X257" s="70">
        <v>393529</v>
      </c>
      <c r="Y257" s="46">
        <f t="shared" ref="Y257:Y270" si="89">W257-X257</f>
        <v>0</v>
      </c>
    </row>
    <row r="258" spans="1:25" ht="15.75" thickBot="1" x14ac:dyDescent="0.3">
      <c r="B258" s="43" t="s">
        <v>46</v>
      </c>
      <c r="C258" s="44">
        <f t="shared" si="76"/>
        <v>41490</v>
      </c>
      <c r="D258" s="44">
        <v>41806</v>
      </c>
      <c r="E258" s="44">
        <f t="shared" si="77"/>
        <v>316</v>
      </c>
      <c r="F258" s="44">
        <v>165</v>
      </c>
      <c r="G258" s="70">
        <f t="shared" si="78"/>
        <v>52140</v>
      </c>
      <c r="H258" s="44">
        <f t="shared" si="79"/>
        <v>11286</v>
      </c>
      <c r="I258" s="44">
        <v>11349</v>
      </c>
      <c r="J258" s="44">
        <f t="shared" si="80"/>
        <v>63</v>
      </c>
      <c r="K258" s="44">
        <f t="shared" si="83"/>
        <v>948</v>
      </c>
      <c r="L258" s="46">
        <f t="shared" si="84"/>
        <v>50484</v>
      </c>
      <c r="M258" s="70">
        <v>4910</v>
      </c>
      <c r="N258" s="70">
        <v>11037</v>
      </c>
      <c r="O258" s="70"/>
      <c r="P258" s="70"/>
      <c r="Q258" s="70"/>
      <c r="R258" s="70"/>
      <c r="S258" s="70">
        <v>122853</v>
      </c>
      <c r="T258" s="70"/>
      <c r="U258" s="70">
        <f t="shared" si="59"/>
        <v>241424</v>
      </c>
      <c r="V258" s="46">
        <f t="shared" si="81"/>
        <v>0</v>
      </c>
      <c r="W258" s="46">
        <f t="shared" si="82"/>
        <v>241424</v>
      </c>
      <c r="X258" s="70"/>
      <c r="Y258" s="241">
        <f t="shared" si="89"/>
        <v>241424</v>
      </c>
    </row>
    <row r="259" spans="1:25" ht="15.75" thickBot="1" x14ac:dyDescent="0.3">
      <c r="A259">
        <v>2024</v>
      </c>
      <c r="B259" s="195" t="s">
        <v>35</v>
      </c>
      <c r="C259" s="175">
        <f t="shared" si="76"/>
        <v>41806</v>
      </c>
      <c r="D259" s="175">
        <v>42103</v>
      </c>
      <c r="E259" s="175">
        <f t="shared" si="77"/>
        <v>297</v>
      </c>
      <c r="F259" s="175">
        <v>171</v>
      </c>
      <c r="G259" s="177">
        <f t="shared" si="78"/>
        <v>50787</v>
      </c>
      <c r="H259" s="175">
        <f t="shared" si="79"/>
        <v>11349</v>
      </c>
      <c r="I259" s="175">
        <v>11417</v>
      </c>
      <c r="J259" s="175">
        <f t="shared" si="80"/>
        <v>68</v>
      </c>
      <c r="K259" s="175">
        <f>IF(J259&lt;=40,745,IF(AND(J259&gt;=41,J259&lt;=80),985,IF(AND(J259&gt;=81,J259&lt;=100),1705,IF(J259&gt;=101,3142,))))</f>
        <v>985</v>
      </c>
      <c r="L259" s="176">
        <f>IF(K259=745,K259*J259,IF(K259=985,40*745+(J259-40)*985,IF(K259=1705,40*745+40*985+(J259-80)*1705,IF(K259=3142,40*745+40*985+20*1705+(J259-100)*3142,))))</f>
        <v>57380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257912</v>
      </c>
      <c r="V259" s="176">
        <f t="shared" si="81"/>
        <v>241424</v>
      </c>
      <c r="W259" s="176">
        <f t="shared" si="82"/>
        <v>499336</v>
      </c>
      <c r="X259" s="240"/>
      <c r="Y259" s="176">
        <f t="shared" si="89"/>
        <v>499336</v>
      </c>
    </row>
    <row r="260" spans="1:25" hidden="1" x14ac:dyDescent="0.25">
      <c r="B260" s="224" t="s">
        <v>36</v>
      </c>
      <c r="C260" s="225">
        <f>D259</f>
        <v>42103</v>
      </c>
      <c r="D260" s="225"/>
      <c r="E260" s="225">
        <f t="shared" si="77"/>
        <v>-42103</v>
      </c>
      <c r="F260" s="225">
        <v>171</v>
      </c>
      <c r="G260" s="223">
        <f t="shared" si="78"/>
        <v>-7199613</v>
      </c>
      <c r="H260" s="225">
        <f t="shared" si="79"/>
        <v>11417</v>
      </c>
      <c r="I260" s="225"/>
      <c r="J260" s="225">
        <f t="shared" si="80"/>
        <v>-11417</v>
      </c>
      <c r="K260" s="225">
        <f t="shared" ref="K260:K270" si="90">IF(J260&lt;=40,745,IF(AND(J260&gt;=41,J260&lt;=80),985,IF(AND(J260&gt;=81,J260&lt;=100),1705,IF(J260&gt;=101,3142,))))</f>
        <v>745</v>
      </c>
      <c r="L260" s="226">
        <f t="shared" ref="L260:L270" si="91">IF(K260=745,K260*J260,IF(K260=985,40*745+(J260-40)*985,IF(K260=1705,40*745+40*985+(J260-80)*1705,IF(K260=3142,40*745+40*985+20*1705+(J260-100)*3142,))))</f>
        <v>-8505665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92">G260+L260+M260+N260++O260+P260+Q260+R260+S260+T260</f>
        <v>-15555533</v>
      </c>
      <c r="V260" s="226">
        <f t="shared" si="81"/>
        <v>499336</v>
      </c>
      <c r="W260" s="226">
        <f t="shared" si="82"/>
        <v>-15056197</v>
      </c>
      <c r="X260" s="227"/>
      <c r="Y260" s="226">
        <f t="shared" si="89"/>
        <v>-15056197</v>
      </c>
    </row>
    <row r="261" spans="1:25" hidden="1" x14ac:dyDescent="0.25">
      <c r="B261" s="224" t="s">
        <v>37</v>
      </c>
      <c r="C261" s="225">
        <f t="shared" si="76"/>
        <v>0</v>
      </c>
      <c r="D261" s="225"/>
      <c r="E261" s="225">
        <f t="shared" si="77"/>
        <v>0</v>
      </c>
      <c r="F261" s="225">
        <v>171</v>
      </c>
      <c r="G261" s="223">
        <f t="shared" si="78"/>
        <v>0</v>
      </c>
      <c r="H261" s="225">
        <f t="shared" si="79"/>
        <v>0</v>
      </c>
      <c r="I261" s="225"/>
      <c r="J261" s="225">
        <f t="shared" si="80"/>
        <v>0</v>
      </c>
      <c r="K261" s="225">
        <f t="shared" si="90"/>
        <v>745</v>
      </c>
      <c r="L261" s="226">
        <f t="shared" si="91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92"/>
        <v>149745</v>
      </c>
      <c r="V261" s="226">
        <f t="shared" si="81"/>
        <v>-15056197</v>
      </c>
      <c r="W261" s="226">
        <f t="shared" si="82"/>
        <v>-14906452</v>
      </c>
      <c r="X261" s="227"/>
      <c r="Y261" s="226">
        <f t="shared" si="89"/>
        <v>-14906452</v>
      </c>
    </row>
    <row r="262" spans="1:25" hidden="1" x14ac:dyDescent="0.25">
      <c r="B262" s="224" t="s">
        <v>38</v>
      </c>
      <c r="C262" s="225">
        <f t="shared" si="76"/>
        <v>0</v>
      </c>
      <c r="D262" s="225"/>
      <c r="E262" s="225">
        <f t="shared" si="77"/>
        <v>0</v>
      </c>
      <c r="F262" s="225">
        <v>171</v>
      </c>
      <c r="G262" s="223">
        <f t="shared" si="78"/>
        <v>0</v>
      </c>
      <c r="H262" s="225">
        <f t="shared" si="79"/>
        <v>0</v>
      </c>
      <c r="I262" s="225"/>
      <c r="J262" s="225">
        <f t="shared" si="80"/>
        <v>0</v>
      </c>
      <c r="K262" s="225">
        <f t="shared" si="90"/>
        <v>745</v>
      </c>
      <c r="L262" s="226">
        <f t="shared" si="91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92"/>
        <v>149745</v>
      </c>
      <c r="V262" s="226">
        <f t="shared" si="81"/>
        <v>-14906452</v>
      </c>
      <c r="W262" s="226">
        <f t="shared" si="82"/>
        <v>-14756707</v>
      </c>
      <c r="X262" s="227"/>
      <c r="Y262" s="226">
        <f t="shared" si="89"/>
        <v>-14756707</v>
      </c>
    </row>
    <row r="263" spans="1:25" hidden="1" x14ac:dyDescent="0.25">
      <c r="B263" s="224" t="s">
        <v>39</v>
      </c>
      <c r="C263" s="225">
        <f t="shared" si="76"/>
        <v>0</v>
      </c>
      <c r="D263" s="225"/>
      <c r="E263" s="225">
        <f t="shared" si="77"/>
        <v>0</v>
      </c>
      <c r="F263" s="225">
        <v>171</v>
      </c>
      <c r="G263" s="223">
        <f t="shared" si="78"/>
        <v>0</v>
      </c>
      <c r="H263" s="225">
        <f t="shared" si="79"/>
        <v>0</v>
      </c>
      <c r="I263" s="225"/>
      <c r="J263" s="225">
        <f t="shared" si="80"/>
        <v>0</v>
      </c>
      <c r="K263" s="225">
        <f t="shared" si="90"/>
        <v>745</v>
      </c>
      <c r="L263" s="226">
        <f t="shared" si="91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92"/>
        <v>149745</v>
      </c>
      <c r="V263" s="226">
        <f t="shared" si="81"/>
        <v>-14756707</v>
      </c>
      <c r="W263" s="226">
        <f t="shared" si="82"/>
        <v>-14606962</v>
      </c>
      <c r="X263" s="227"/>
      <c r="Y263" s="226">
        <f t="shared" si="89"/>
        <v>-14606962</v>
      </c>
    </row>
    <row r="264" spans="1:25" hidden="1" x14ac:dyDescent="0.25">
      <c r="B264" s="224" t="s">
        <v>40</v>
      </c>
      <c r="C264" s="225">
        <f t="shared" si="76"/>
        <v>0</v>
      </c>
      <c r="D264" s="225"/>
      <c r="E264" s="225">
        <f t="shared" si="77"/>
        <v>0</v>
      </c>
      <c r="F264" s="225">
        <v>171</v>
      </c>
      <c r="G264" s="223">
        <f t="shared" si="78"/>
        <v>0</v>
      </c>
      <c r="H264" s="225">
        <f t="shared" si="79"/>
        <v>0</v>
      </c>
      <c r="I264" s="225"/>
      <c r="J264" s="225">
        <f t="shared" si="80"/>
        <v>0</v>
      </c>
      <c r="K264" s="225">
        <f t="shared" si="90"/>
        <v>745</v>
      </c>
      <c r="L264" s="226">
        <f t="shared" si="91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92"/>
        <v>149745</v>
      </c>
      <c r="V264" s="226">
        <f t="shared" si="81"/>
        <v>-14606962</v>
      </c>
      <c r="W264" s="226">
        <f t="shared" si="82"/>
        <v>-14457217</v>
      </c>
      <c r="X264" s="227"/>
      <c r="Y264" s="226">
        <f t="shared" si="89"/>
        <v>-14457217</v>
      </c>
    </row>
    <row r="265" spans="1:25" s="199" customFormat="1" hidden="1" x14ac:dyDescent="0.25">
      <c r="A265"/>
      <c r="B265" s="224" t="s">
        <v>41</v>
      </c>
      <c r="C265" s="225">
        <f t="shared" si="76"/>
        <v>0</v>
      </c>
      <c r="D265" s="225"/>
      <c r="E265" s="225">
        <f t="shared" si="77"/>
        <v>0</v>
      </c>
      <c r="F265" s="225">
        <v>171</v>
      </c>
      <c r="G265" s="223">
        <f t="shared" si="78"/>
        <v>0</v>
      </c>
      <c r="H265" s="225">
        <f t="shared" si="79"/>
        <v>0</v>
      </c>
      <c r="I265" s="225"/>
      <c r="J265" s="225">
        <f t="shared" si="80"/>
        <v>0</v>
      </c>
      <c r="K265" s="225">
        <f t="shared" si="90"/>
        <v>745</v>
      </c>
      <c r="L265" s="226">
        <f t="shared" si="91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92"/>
        <v>149745</v>
      </c>
      <c r="V265" s="226">
        <f t="shared" si="81"/>
        <v>-14457217</v>
      </c>
      <c r="W265" s="226">
        <f t="shared" si="82"/>
        <v>-14307472</v>
      </c>
      <c r="X265" s="227"/>
      <c r="Y265" s="226">
        <f t="shared" si="89"/>
        <v>-14307472</v>
      </c>
    </row>
    <row r="266" spans="1:25" hidden="1" x14ac:dyDescent="0.25">
      <c r="B266" s="224" t="s">
        <v>42</v>
      </c>
      <c r="C266" s="225">
        <f t="shared" si="76"/>
        <v>0</v>
      </c>
      <c r="D266" s="225"/>
      <c r="E266" s="225">
        <f t="shared" si="77"/>
        <v>0</v>
      </c>
      <c r="F266" s="225">
        <v>171</v>
      </c>
      <c r="G266" s="223">
        <f t="shared" si="78"/>
        <v>0</v>
      </c>
      <c r="H266" s="225">
        <f t="shared" si="79"/>
        <v>0</v>
      </c>
      <c r="I266" s="225"/>
      <c r="J266" s="225">
        <f t="shared" si="80"/>
        <v>0</v>
      </c>
      <c r="K266" s="225">
        <f t="shared" si="90"/>
        <v>745</v>
      </c>
      <c r="L266" s="226">
        <f t="shared" si="91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92"/>
        <v>149745</v>
      </c>
      <c r="V266" s="226">
        <f t="shared" si="81"/>
        <v>-14307472</v>
      </c>
      <c r="W266" s="226">
        <f t="shared" si="82"/>
        <v>-14157727</v>
      </c>
      <c r="X266" s="227"/>
      <c r="Y266" s="226">
        <f t="shared" si="89"/>
        <v>-14157727</v>
      </c>
    </row>
    <row r="267" spans="1:25" hidden="1" x14ac:dyDescent="0.25">
      <c r="B267" s="224" t="s">
        <v>43</v>
      </c>
      <c r="C267" s="225">
        <f t="shared" si="76"/>
        <v>0</v>
      </c>
      <c r="D267" s="225"/>
      <c r="E267" s="225">
        <f t="shared" si="77"/>
        <v>0</v>
      </c>
      <c r="F267" s="225">
        <v>171</v>
      </c>
      <c r="G267" s="223">
        <f t="shared" si="78"/>
        <v>0</v>
      </c>
      <c r="H267" s="225">
        <f t="shared" si="79"/>
        <v>0</v>
      </c>
      <c r="I267" s="225"/>
      <c r="J267" s="225">
        <f t="shared" si="80"/>
        <v>0</v>
      </c>
      <c r="K267" s="225">
        <f t="shared" si="90"/>
        <v>745</v>
      </c>
      <c r="L267" s="226">
        <f t="shared" si="91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92"/>
        <v>149745</v>
      </c>
      <c r="V267" s="226">
        <f t="shared" si="81"/>
        <v>-14157727</v>
      </c>
      <c r="W267" s="226">
        <f t="shared" si="82"/>
        <v>-14007982</v>
      </c>
      <c r="X267" s="227"/>
      <c r="Y267" s="226">
        <f t="shared" si="89"/>
        <v>-14007982</v>
      </c>
    </row>
    <row r="268" spans="1:25" hidden="1" x14ac:dyDescent="0.25">
      <c r="B268" s="224" t="s">
        <v>44</v>
      </c>
      <c r="C268" s="225">
        <f t="shared" si="76"/>
        <v>0</v>
      </c>
      <c r="D268" s="225"/>
      <c r="E268" s="225">
        <f t="shared" si="77"/>
        <v>0</v>
      </c>
      <c r="F268" s="225">
        <v>171</v>
      </c>
      <c r="G268" s="223">
        <f t="shared" si="78"/>
        <v>0</v>
      </c>
      <c r="H268" s="225">
        <f t="shared" si="79"/>
        <v>0</v>
      </c>
      <c r="I268" s="225"/>
      <c r="J268" s="225">
        <f t="shared" si="80"/>
        <v>0</v>
      </c>
      <c r="K268" s="225">
        <f t="shared" si="90"/>
        <v>745</v>
      </c>
      <c r="L268" s="226">
        <f t="shared" si="91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92"/>
        <v>149745</v>
      </c>
      <c r="V268" s="226">
        <f t="shared" si="81"/>
        <v>-14007982</v>
      </c>
      <c r="W268" s="226">
        <f t="shared" si="82"/>
        <v>-13858237</v>
      </c>
      <c r="X268" s="227"/>
      <c r="Y268" s="226">
        <f t="shared" si="89"/>
        <v>-13858237</v>
      </c>
    </row>
    <row r="269" spans="1:25" ht="15.75" hidden="1" thickBot="1" x14ac:dyDescent="0.3">
      <c r="B269" s="224" t="s">
        <v>45</v>
      </c>
      <c r="C269" s="225">
        <f t="shared" si="76"/>
        <v>0</v>
      </c>
      <c r="D269" s="225"/>
      <c r="E269" s="225">
        <f t="shared" si="77"/>
        <v>0</v>
      </c>
      <c r="F269" s="225">
        <v>171</v>
      </c>
      <c r="G269" s="223">
        <f t="shared" si="78"/>
        <v>0</v>
      </c>
      <c r="H269" s="225">
        <f t="shared" si="79"/>
        <v>0</v>
      </c>
      <c r="I269" s="225"/>
      <c r="J269" s="225">
        <f t="shared" si="80"/>
        <v>0</v>
      </c>
      <c r="K269" s="225">
        <f t="shared" si="90"/>
        <v>745</v>
      </c>
      <c r="L269" s="226">
        <f t="shared" si="91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92"/>
        <v>149745</v>
      </c>
      <c r="V269" s="226">
        <f t="shared" si="81"/>
        <v>-13858237</v>
      </c>
      <c r="W269" s="226">
        <f t="shared" si="82"/>
        <v>-13708492</v>
      </c>
      <c r="X269" s="227"/>
      <c r="Y269" s="226">
        <f t="shared" si="89"/>
        <v>-13708492</v>
      </c>
    </row>
    <row r="270" spans="1:25" ht="15.75" hidden="1" thickBot="1" x14ac:dyDescent="0.3">
      <c r="B270" s="195" t="s">
        <v>46</v>
      </c>
      <c r="C270" s="175">
        <f t="shared" si="76"/>
        <v>0</v>
      </c>
      <c r="D270" s="175"/>
      <c r="E270" s="175">
        <f t="shared" si="77"/>
        <v>0</v>
      </c>
      <c r="F270" s="175">
        <f>F269</f>
        <v>171</v>
      </c>
      <c r="G270" s="177">
        <f t="shared" si="78"/>
        <v>0</v>
      </c>
      <c r="H270" s="175">
        <f t="shared" si="79"/>
        <v>0</v>
      </c>
      <c r="I270" s="175"/>
      <c r="J270" s="175">
        <f t="shared" si="80"/>
        <v>0</v>
      </c>
      <c r="K270" s="225">
        <f t="shared" si="90"/>
        <v>745</v>
      </c>
      <c r="L270" s="226">
        <f t="shared" si="91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92"/>
        <v>149745</v>
      </c>
      <c r="V270" s="176">
        <f t="shared" si="81"/>
        <v>-13708492</v>
      </c>
      <c r="W270" s="176">
        <f t="shared" si="82"/>
        <v>-13558747</v>
      </c>
      <c r="X270" s="177"/>
      <c r="Y270" s="176">
        <f t="shared" si="89"/>
        <v>-13558747</v>
      </c>
    </row>
    <row r="273" spans="8:13" ht="15.75" thickBot="1" x14ac:dyDescent="0.3"/>
    <row r="274" spans="8:13" ht="15.75" thickBot="1" x14ac:dyDescent="0.3">
      <c r="H274" s="262" t="s">
        <v>166</v>
      </c>
      <c r="I274" s="263"/>
      <c r="J274" s="264"/>
      <c r="L274" s="114"/>
      <c r="M274" s="114"/>
    </row>
    <row r="275" spans="8:13" x14ac:dyDescent="0.25">
      <c r="H275" s="204" t="s">
        <v>109</v>
      </c>
      <c r="I275" s="205"/>
      <c r="J275" s="153">
        <v>717</v>
      </c>
      <c r="L275" s="114"/>
      <c r="M275" s="114"/>
    </row>
    <row r="276" spans="8:13" ht="15.75" thickBot="1" x14ac:dyDescent="0.3">
      <c r="H276" s="206" t="s">
        <v>110</v>
      </c>
      <c r="I276" s="207"/>
      <c r="J276" s="154">
        <v>4910</v>
      </c>
      <c r="L276" s="114"/>
      <c r="M276" s="114"/>
    </row>
    <row r="277" spans="8:13" ht="15.75" thickBot="1" x14ac:dyDescent="0.3">
      <c r="H277" s="260" t="s">
        <v>157</v>
      </c>
      <c r="I277" s="265"/>
      <c r="J277" s="261"/>
      <c r="M277" s="114"/>
    </row>
    <row r="278" spans="8:13" ht="15.75" thickBot="1" x14ac:dyDescent="0.3">
      <c r="H278" s="260" t="s">
        <v>111</v>
      </c>
      <c r="I278" s="261"/>
      <c r="J278" s="155" t="s">
        <v>112</v>
      </c>
    </row>
    <row r="279" spans="8:13" x14ac:dyDescent="0.25">
      <c r="H279" s="208">
        <v>1</v>
      </c>
      <c r="I279" s="157">
        <v>40</v>
      </c>
      <c r="J279" s="158">
        <v>717</v>
      </c>
    </row>
    <row r="280" spans="8:13" x14ac:dyDescent="0.25">
      <c r="H280" s="209">
        <v>41</v>
      </c>
      <c r="I280" s="160">
        <v>80</v>
      </c>
      <c r="J280" s="161">
        <v>948</v>
      </c>
    </row>
    <row r="281" spans="8:13" x14ac:dyDescent="0.25">
      <c r="H281" s="210">
        <v>81</v>
      </c>
      <c r="I281" s="163">
        <v>100</v>
      </c>
      <c r="J281" s="161">
        <v>1641</v>
      </c>
    </row>
    <row r="282" spans="8:13" ht="15.75" thickBot="1" x14ac:dyDescent="0.3">
      <c r="H282" s="211">
        <v>101</v>
      </c>
      <c r="I282" s="165" t="s">
        <v>113</v>
      </c>
      <c r="J282" s="166">
        <v>3024</v>
      </c>
    </row>
    <row r="283" spans="8:13" ht="15.75" thickBot="1" x14ac:dyDescent="0.3">
      <c r="H283" s="167"/>
      <c r="I283" s="168"/>
      <c r="J283" s="169"/>
    </row>
  </sheetData>
  <mergeCells count="11">
    <mergeCell ref="H278:I278"/>
    <mergeCell ref="B1:C1"/>
    <mergeCell ref="D1:F1"/>
    <mergeCell ref="B2:C2"/>
    <mergeCell ref="D2:F2"/>
    <mergeCell ref="B3:C3"/>
    <mergeCell ref="AA5:AA6"/>
    <mergeCell ref="S4:W4"/>
    <mergeCell ref="N4:R4"/>
    <mergeCell ref="H274:J274"/>
    <mergeCell ref="H277:J277"/>
  </mergeCells>
  <phoneticPr fontId="17" type="noConversion"/>
  <conditionalFormatting sqref="Y7:Y223">
    <cfRule type="cellIs" dxfId="220" priority="94" stopIfTrue="1" operator="lessThan">
      <formula>-0.999999</formula>
    </cfRule>
    <cfRule type="cellIs" dxfId="219" priority="95" stopIfTrue="1" operator="greaterThan">
      <formula>0.9999999</formula>
    </cfRule>
  </conditionalFormatting>
  <conditionalFormatting sqref="J7:J222">
    <cfRule type="cellIs" dxfId="218" priority="93" operator="greaterThan">
      <formula>100</formula>
    </cfRule>
  </conditionalFormatting>
  <conditionalFormatting sqref="X7:X193">
    <cfRule type="cellIs" dxfId="217" priority="92" operator="lessThan">
      <formula>1</formula>
    </cfRule>
  </conditionalFormatting>
  <conditionalFormatting sqref="X194:X195">
    <cfRule type="cellIs" dxfId="216" priority="91" operator="lessThan">
      <formula>1</formula>
    </cfRule>
  </conditionalFormatting>
  <conditionalFormatting sqref="X196:X197">
    <cfRule type="cellIs" dxfId="215" priority="90" operator="lessThan">
      <formula>1</formula>
    </cfRule>
  </conditionalFormatting>
  <conditionalFormatting sqref="X198">
    <cfRule type="cellIs" dxfId="214" priority="89" operator="lessThan">
      <formula>1</formula>
    </cfRule>
  </conditionalFormatting>
  <conditionalFormatting sqref="X199">
    <cfRule type="cellIs" dxfId="213" priority="88" operator="lessThan">
      <formula>1</formula>
    </cfRule>
  </conditionalFormatting>
  <conditionalFormatting sqref="X200:X201">
    <cfRule type="cellIs" dxfId="212" priority="87" operator="lessThan">
      <formula>1</formula>
    </cfRule>
  </conditionalFormatting>
  <conditionalFormatting sqref="X202:X203">
    <cfRule type="cellIs" dxfId="211" priority="86" operator="lessThan">
      <formula>1</formula>
    </cfRule>
  </conditionalFormatting>
  <conditionalFormatting sqref="X204">
    <cfRule type="cellIs" dxfId="210" priority="85" operator="lessThan">
      <formula>1</formula>
    </cfRule>
  </conditionalFormatting>
  <conditionalFormatting sqref="X206:X207">
    <cfRule type="cellIs" dxfId="209" priority="84" operator="lessThan">
      <formula>1</formula>
    </cfRule>
  </conditionalFormatting>
  <conditionalFormatting sqref="X208:X209">
    <cfRule type="cellIs" dxfId="208" priority="83" operator="lessThan">
      <formula>1</formula>
    </cfRule>
  </conditionalFormatting>
  <conditionalFormatting sqref="X210:X211">
    <cfRule type="cellIs" dxfId="207" priority="82" operator="lessThan">
      <formula>1</formula>
    </cfRule>
  </conditionalFormatting>
  <conditionalFormatting sqref="X212:X213">
    <cfRule type="cellIs" dxfId="206" priority="81" operator="lessThan">
      <formula>1</formula>
    </cfRule>
  </conditionalFormatting>
  <conditionalFormatting sqref="X214:X215">
    <cfRule type="cellIs" dxfId="205" priority="80" operator="lessThan">
      <formula>1</formula>
    </cfRule>
  </conditionalFormatting>
  <conditionalFormatting sqref="X216:X217">
    <cfRule type="cellIs" dxfId="204" priority="79" operator="lessThan">
      <formula>1</formula>
    </cfRule>
  </conditionalFormatting>
  <conditionalFormatting sqref="X218:X219">
    <cfRule type="cellIs" dxfId="203" priority="78" operator="lessThan">
      <formula>1</formula>
    </cfRule>
  </conditionalFormatting>
  <conditionalFormatting sqref="X220:X221">
    <cfRule type="cellIs" dxfId="202" priority="77" operator="lessThan">
      <formula>1</formula>
    </cfRule>
  </conditionalFormatting>
  <conditionalFormatting sqref="J223:J258">
    <cfRule type="cellIs" dxfId="201" priority="76" operator="greaterThan">
      <formula>100</formula>
    </cfRule>
  </conditionalFormatting>
  <conditionalFormatting sqref="X222:X223">
    <cfRule type="cellIs" dxfId="200" priority="75" operator="lessThan">
      <formula>1</formula>
    </cfRule>
  </conditionalFormatting>
  <conditionalFormatting sqref="Y224:Y225">
    <cfRule type="cellIs" dxfId="199" priority="73" stopIfTrue="1" operator="lessThan">
      <formula>-0.999999</formula>
    </cfRule>
    <cfRule type="cellIs" dxfId="198" priority="74" stopIfTrue="1" operator="greaterThan">
      <formula>0.9999999</formula>
    </cfRule>
  </conditionalFormatting>
  <conditionalFormatting sqref="X224:X225">
    <cfRule type="cellIs" dxfId="197" priority="72" operator="lessThan">
      <formula>1</formula>
    </cfRule>
  </conditionalFormatting>
  <conditionalFormatting sqref="Y226">
    <cfRule type="cellIs" dxfId="196" priority="70" stopIfTrue="1" operator="lessThan">
      <formula>-0.999999</formula>
    </cfRule>
    <cfRule type="cellIs" dxfId="195" priority="71" stopIfTrue="1" operator="greaterThan">
      <formula>0.9999999</formula>
    </cfRule>
  </conditionalFormatting>
  <conditionalFormatting sqref="X226">
    <cfRule type="cellIs" dxfId="194" priority="69" operator="lessThan">
      <formula>1</formula>
    </cfRule>
  </conditionalFormatting>
  <conditionalFormatting sqref="Y227">
    <cfRule type="cellIs" dxfId="193" priority="67" stopIfTrue="1" operator="lessThan">
      <formula>-0.999999</formula>
    </cfRule>
    <cfRule type="cellIs" dxfId="192" priority="68" stopIfTrue="1" operator="greaterThan">
      <formula>0.9999999</formula>
    </cfRule>
  </conditionalFormatting>
  <conditionalFormatting sqref="X227">
    <cfRule type="cellIs" dxfId="191" priority="66" operator="lessThan">
      <formula>1</formula>
    </cfRule>
  </conditionalFormatting>
  <conditionalFormatting sqref="Y228:Y229">
    <cfRule type="cellIs" dxfId="190" priority="64" stopIfTrue="1" operator="lessThan">
      <formula>-0.999999</formula>
    </cfRule>
    <cfRule type="cellIs" dxfId="189" priority="65" stopIfTrue="1" operator="greaterThan">
      <formula>0.9999999</formula>
    </cfRule>
  </conditionalFormatting>
  <conditionalFormatting sqref="X228:X229">
    <cfRule type="cellIs" dxfId="188" priority="63" operator="lessThan">
      <formula>1</formula>
    </cfRule>
  </conditionalFormatting>
  <conditionalFormatting sqref="Y230:Y231">
    <cfRule type="cellIs" dxfId="187" priority="61" stopIfTrue="1" operator="lessThan">
      <formula>-0.999999</formula>
    </cfRule>
    <cfRule type="cellIs" dxfId="186" priority="62" stopIfTrue="1" operator="greaterThan">
      <formula>0.9999999</formula>
    </cfRule>
  </conditionalFormatting>
  <conditionalFormatting sqref="X230:X231">
    <cfRule type="cellIs" dxfId="185" priority="60" operator="lessThan">
      <formula>1</formula>
    </cfRule>
  </conditionalFormatting>
  <conditionalFormatting sqref="Y232:Y233">
    <cfRule type="cellIs" dxfId="184" priority="58" stopIfTrue="1" operator="lessThan">
      <formula>-0.999999</formula>
    </cfRule>
    <cfRule type="cellIs" dxfId="183" priority="59" stopIfTrue="1" operator="greaterThan">
      <formula>0.9999999</formula>
    </cfRule>
  </conditionalFormatting>
  <conditionalFormatting sqref="X232:X233">
    <cfRule type="cellIs" dxfId="182" priority="57" operator="lessThan">
      <formula>1</formula>
    </cfRule>
  </conditionalFormatting>
  <conditionalFormatting sqref="Y234">
    <cfRule type="cellIs" dxfId="181" priority="55" stopIfTrue="1" operator="lessThan">
      <formula>-0.999999</formula>
    </cfRule>
    <cfRule type="cellIs" dxfId="180" priority="56" stopIfTrue="1" operator="greaterThan">
      <formula>0.9999999</formula>
    </cfRule>
  </conditionalFormatting>
  <conditionalFormatting sqref="X234">
    <cfRule type="cellIs" dxfId="179" priority="54" operator="lessThan">
      <formula>1</formula>
    </cfRule>
  </conditionalFormatting>
  <conditionalFormatting sqref="X235">
    <cfRule type="cellIs" dxfId="178" priority="51" operator="lessThan">
      <formula>1</formula>
    </cfRule>
  </conditionalFormatting>
  <conditionalFormatting sqref="X236:X237">
    <cfRule type="cellIs" dxfId="177" priority="48" operator="lessThan">
      <formula>1</formula>
    </cfRule>
  </conditionalFormatting>
  <conditionalFormatting sqref="X238:X239">
    <cfRule type="cellIs" dxfId="176" priority="45" operator="lessThan">
      <formula>1</formula>
    </cfRule>
  </conditionalFormatting>
  <conditionalFormatting sqref="X240">
    <cfRule type="cellIs" dxfId="175" priority="42" operator="lessThan">
      <formula>1</formula>
    </cfRule>
  </conditionalFormatting>
  <conditionalFormatting sqref="Y235:Y240">
    <cfRule type="cellIs" dxfId="174" priority="40" stopIfTrue="1" operator="lessThan">
      <formula>-0.999999</formula>
    </cfRule>
    <cfRule type="cellIs" dxfId="173" priority="41" stopIfTrue="1" operator="greaterThan">
      <formula>0.9999999</formula>
    </cfRule>
  </conditionalFormatting>
  <conditionalFormatting sqref="Y241">
    <cfRule type="cellIs" dxfId="172" priority="38" stopIfTrue="1" operator="lessThan">
      <formula>-0.999999</formula>
    </cfRule>
    <cfRule type="cellIs" dxfId="171" priority="39" stopIfTrue="1" operator="greaterThan">
      <formula>0.9999999</formula>
    </cfRule>
  </conditionalFormatting>
  <conditionalFormatting sqref="X241">
    <cfRule type="cellIs" dxfId="170" priority="37" operator="lessThan">
      <formula>1</formula>
    </cfRule>
  </conditionalFormatting>
  <conditionalFormatting sqref="Y242">
    <cfRule type="cellIs" dxfId="169" priority="35" stopIfTrue="1" operator="lessThan">
      <formula>-0.999999</formula>
    </cfRule>
    <cfRule type="cellIs" dxfId="168" priority="36" stopIfTrue="1" operator="greaterThan">
      <formula>0.9999999</formula>
    </cfRule>
  </conditionalFormatting>
  <conditionalFormatting sqref="X242">
    <cfRule type="cellIs" dxfId="167" priority="34" operator="lessThan">
      <formula>1</formula>
    </cfRule>
  </conditionalFormatting>
  <conditionalFormatting sqref="Y246">
    <cfRule type="cellIs" dxfId="166" priority="32" stopIfTrue="1" operator="lessThan">
      <formula>-0.999999</formula>
    </cfRule>
    <cfRule type="cellIs" dxfId="165" priority="33" stopIfTrue="1" operator="greaterThan">
      <formula>0.9999999</formula>
    </cfRule>
  </conditionalFormatting>
  <conditionalFormatting sqref="X246">
    <cfRule type="cellIs" dxfId="164" priority="31" operator="lessThan">
      <formula>1</formula>
    </cfRule>
  </conditionalFormatting>
  <conditionalFormatting sqref="Y247">
    <cfRule type="cellIs" dxfId="163" priority="29" stopIfTrue="1" operator="lessThan">
      <formula>-0.999999</formula>
    </cfRule>
    <cfRule type="cellIs" dxfId="162" priority="30" stopIfTrue="1" operator="greaterThan">
      <formula>0.9999999</formula>
    </cfRule>
  </conditionalFormatting>
  <conditionalFormatting sqref="X247">
    <cfRule type="cellIs" dxfId="161" priority="28" operator="lessThan">
      <formula>1</formula>
    </cfRule>
  </conditionalFormatting>
  <conditionalFormatting sqref="Y248:Y249">
    <cfRule type="cellIs" dxfId="160" priority="26" stopIfTrue="1" operator="lessThan">
      <formula>-0.999999</formula>
    </cfRule>
    <cfRule type="cellIs" dxfId="159" priority="27" stopIfTrue="1" operator="greaterThan">
      <formula>0.9999999</formula>
    </cfRule>
  </conditionalFormatting>
  <conditionalFormatting sqref="X248:X249">
    <cfRule type="cellIs" dxfId="158" priority="25" operator="lessThan">
      <formula>1</formula>
    </cfRule>
  </conditionalFormatting>
  <conditionalFormatting sqref="Y250:Y251">
    <cfRule type="cellIs" dxfId="157" priority="23" stopIfTrue="1" operator="lessThan">
      <formula>-0.999999</formula>
    </cfRule>
    <cfRule type="cellIs" dxfId="156" priority="24" stopIfTrue="1" operator="greaterThan">
      <formula>0.9999999</formula>
    </cfRule>
  </conditionalFormatting>
  <conditionalFormatting sqref="X250:X251">
    <cfRule type="cellIs" dxfId="155" priority="22" operator="lessThan">
      <formula>1</formula>
    </cfRule>
  </conditionalFormatting>
  <conditionalFormatting sqref="Y252:Y253">
    <cfRule type="cellIs" dxfId="154" priority="20" stopIfTrue="1" operator="lessThan">
      <formula>-0.999999</formula>
    </cfRule>
    <cfRule type="cellIs" dxfId="153" priority="21" stopIfTrue="1" operator="greaterThan">
      <formula>0.9999999</formula>
    </cfRule>
  </conditionalFormatting>
  <conditionalFormatting sqref="X252:X253">
    <cfRule type="cellIs" dxfId="152" priority="19" operator="lessThan">
      <formula>1</formula>
    </cfRule>
  </conditionalFormatting>
  <conditionalFormatting sqref="Y254:Y256">
    <cfRule type="cellIs" dxfId="151" priority="17" stopIfTrue="1" operator="lessThan">
      <formula>-0.999999</formula>
    </cfRule>
    <cfRule type="cellIs" dxfId="150" priority="18" stopIfTrue="1" operator="greaterThan">
      <formula>0.9999999</formula>
    </cfRule>
  </conditionalFormatting>
  <conditionalFormatting sqref="X254:X256">
    <cfRule type="cellIs" dxfId="149" priority="16" operator="lessThan">
      <formula>1</formula>
    </cfRule>
  </conditionalFormatting>
  <conditionalFormatting sqref="J259:J270">
    <cfRule type="cellIs" dxfId="148" priority="15" operator="greaterThan">
      <formula>100</formula>
    </cfRule>
  </conditionalFormatting>
  <conditionalFormatting sqref="Y259:Y263">
    <cfRule type="cellIs" dxfId="147" priority="13" stopIfTrue="1" operator="lessThan">
      <formula>-0.999999</formula>
    </cfRule>
    <cfRule type="cellIs" dxfId="146" priority="14" stopIfTrue="1" operator="greaterThan">
      <formula>0.9999999</formula>
    </cfRule>
  </conditionalFormatting>
  <conditionalFormatting sqref="X259:X269">
    <cfRule type="cellIs" dxfId="145" priority="12" operator="lessThan">
      <formula>1</formula>
    </cfRule>
  </conditionalFormatting>
  <conditionalFormatting sqref="X259:X269">
    <cfRule type="cellIs" dxfId="144" priority="11" operator="lessThan">
      <formula>1</formula>
    </cfRule>
  </conditionalFormatting>
  <conditionalFormatting sqref="Y264">
    <cfRule type="cellIs" dxfId="143" priority="9" stopIfTrue="1" operator="lessThan">
      <formula>-0.999999</formula>
    </cfRule>
    <cfRule type="cellIs" dxfId="142" priority="10" stopIfTrue="1" operator="greaterThan">
      <formula>0.9999999</formula>
    </cfRule>
  </conditionalFormatting>
  <conditionalFormatting sqref="Y265">
    <cfRule type="cellIs" dxfId="141" priority="7" stopIfTrue="1" operator="lessThan">
      <formula>-0.999999</formula>
    </cfRule>
    <cfRule type="cellIs" dxfId="140" priority="8" stopIfTrue="1" operator="greaterThan">
      <formula>0.9999999</formula>
    </cfRule>
  </conditionalFormatting>
  <conditionalFormatting sqref="Y266">
    <cfRule type="cellIs" dxfId="139" priority="5" stopIfTrue="1" operator="lessThan">
      <formula>-0.999999</formula>
    </cfRule>
    <cfRule type="cellIs" dxfId="138" priority="6" stopIfTrue="1" operator="greaterThan">
      <formula>0.9999999</formula>
    </cfRule>
  </conditionalFormatting>
  <conditionalFormatting sqref="Y267:Y269">
    <cfRule type="cellIs" dxfId="137" priority="3" stopIfTrue="1" operator="lessThan">
      <formula>-0.999999</formula>
    </cfRule>
    <cfRule type="cellIs" dxfId="136" priority="4" stopIfTrue="1" operator="greaterThan">
      <formula>0.9999999</formula>
    </cfRule>
  </conditionalFormatting>
  <conditionalFormatting sqref="Y258">
    <cfRule type="cellIs" dxfId="135" priority="1" stopIfTrue="1" operator="lessThan">
      <formula>-0.999999</formula>
    </cfRule>
    <cfRule type="cellIs" dxfId="134" priority="2" stopIfTrue="1" operator="greaterThan">
      <formula>0.9999999</formula>
    </cfRule>
  </conditionalFormatting>
  <pageMargins left="0.7" right="0.7" top="0.75" bottom="0.75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28"/>
  <dimension ref="A1:AA283"/>
  <sheetViews>
    <sheetView topLeftCell="A4" workbookViewId="0">
      <selection activeCell="J259" sqref="J259"/>
    </sheetView>
  </sheetViews>
  <sheetFormatPr baseColWidth="10" defaultRowHeight="15" x14ac:dyDescent="0.25"/>
  <cols>
    <col min="3" max="3" width="9.42578125" customWidth="1"/>
    <col min="4" max="4" width="10.5703125" customWidth="1"/>
    <col min="5" max="5" width="9.7109375" customWidth="1"/>
    <col min="6" max="6" width="10.42578125" customWidth="1"/>
    <col min="7" max="7" width="10.7109375" customWidth="1"/>
    <col min="8" max="9" width="12.85546875" customWidth="1"/>
    <col min="10" max="10" width="8.7109375" customWidth="1"/>
    <col min="11" max="11" width="6.7109375" bestFit="1" customWidth="1"/>
    <col min="12" max="12" width="11.85546875" bestFit="1" customWidth="1"/>
    <col min="13" max="13" width="13.7109375" customWidth="1"/>
    <col min="14" max="14" width="10.85546875" hidden="1" customWidth="1"/>
    <col min="15" max="15" width="10.28515625" bestFit="1" customWidth="1"/>
    <col min="16" max="16" width="12" customWidth="1"/>
    <col min="17" max="17" width="11.85546875" bestFit="1" customWidth="1"/>
    <col min="18" max="18" width="7.140625" hidden="1" customWidth="1"/>
    <col min="19" max="19" width="12.28515625" customWidth="1"/>
    <col min="20" max="20" width="9.140625" customWidth="1"/>
    <col min="21" max="21" width="12.140625" customWidth="1"/>
    <col min="22" max="22" width="11.5703125" customWidth="1"/>
    <col min="23" max="23" width="10.7109375" customWidth="1"/>
    <col min="24" max="26" width="13.42578125" customWidth="1"/>
  </cols>
  <sheetData>
    <row r="1" spans="1:27" x14ac:dyDescent="0.25">
      <c r="B1" s="266" t="s">
        <v>0</v>
      </c>
      <c r="C1" s="266"/>
      <c r="D1" s="267">
        <v>34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152</v>
      </c>
      <c r="B3" s="269" t="s">
        <v>2</v>
      </c>
      <c r="C3" s="269"/>
      <c r="D3" s="145" t="s">
        <v>158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5.75" hidden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f t="shared" ref="U96:U127" si="11">G96+L96+M96+R96+S96+N96+Q96+T96</f>
        <v>0</v>
      </c>
      <c r="V96" s="21">
        <f t="shared" si="9"/>
        <v>0</v>
      </c>
      <c r="W96" s="21">
        <f t="shared" si="7"/>
        <v>0</v>
      </c>
      <c r="X96" s="20">
        <v>0</v>
      </c>
      <c r="Y96" s="21">
        <f t="shared" si="8"/>
        <v>0</v>
      </c>
      <c r="AA96">
        <f t="shared" si="10"/>
        <v>0</v>
      </c>
    </row>
    <row r="97" spans="1:27" ht="26.25" hidden="1" customHeight="1" thickBot="1" x14ac:dyDescent="0.3">
      <c r="A97" s="18"/>
      <c r="B97" s="19" t="s">
        <v>41</v>
      </c>
      <c r="C97" s="20">
        <v>2423</v>
      </c>
      <c r="D97" s="20">
        <v>2501</v>
      </c>
      <c r="E97" s="20">
        <v>78</v>
      </c>
      <c r="F97" s="20">
        <v>146</v>
      </c>
      <c r="G97" s="20">
        <v>11388</v>
      </c>
      <c r="H97" s="20">
        <v>206</v>
      </c>
      <c r="I97" s="20">
        <v>207</v>
      </c>
      <c r="J97" s="20">
        <v>1</v>
      </c>
      <c r="K97" s="20">
        <v>360</v>
      </c>
      <c r="L97" s="20">
        <v>360</v>
      </c>
      <c r="M97" s="20"/>
      <c r="N97" s="20"/>
      <c r="O97" s="21"/>
      <c r="P97" s="21"/>
      <c r="Q97" s="20">
        <v>0</v>
      </c>
      <c r="R97" s="20">
        <v>0</v>
      </c>
      <c r="S97" s="20">
        <v>55000</v>
      </c>
      <c r="T97" s="20"/>
      <c r="U97" s="20">
        <f t="shared" si="11"/>
        <v>66748</v>
      </c>
      <c r="V97" s="21">
        <v>80024</v>
      </c>
      <c r="W97" s="21">
        <f t="shared" si="7"/>
        <v>146772</v>
      </c>
      <c r="X97" s="20">
        <v>80024</v>
      </c>
      <c r="Y97" s="21">
        <f t="shared" si="8"/>
        <v>66748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>
        <v>2501</v>
      </c>
      <c r="D98" s="20">
        <v>2713</v>
      </c>
      <c r="E98" s="20">
        <v>212</v>
      </c>
      <c r="F98" s="20">
        <v>146</v>
      </c>
      <c r="G98" s="20">
        <v>30952</v>
      </c>
      <c r="H98" s="20">
        <v>207</v>
      </c>
      <c r="I98" s="20">
        <v>208</v>
      </c>
      <c r="J98" s="20">
        <v>1</v>
      </c>
      <c r="K98" s="20">
        <v>360</v>
      </c>
      <c r="L98" s="20">
        <v>360</v>
      </c>
      <c r="M98" s="20"/>
      <c r="N98" s="20"/>
      <c r="O98" s="21"/>
      <c r="P98" s="21"/>
      <c r="Q98" s="20">
        <v>0</v>
      </c>
      <c r="R98" s="20">
        <v>0</v>
      </c>
      <c r="S98" s="20">
        <v>55000</v>
      </c>
      <c r="T98" s="20">
        <v>0</v>
      </c>
      <c r="U98" s="20">
        <f t="shared" si="11"/>
        <v>86312</v>
      </c>
      <c r="V98" s="21">
        <f t="shared" si="9"/>
        <v>66748</v>
      </c>
      <c r="W98" s="21">
        <f t="shared" si="7"/>
        <v>153060</v>
      </c>
      <c r="X98" s="20">
        <v>66748</v>
      </c>
      <c r="Y98" s="21">
        <f t="shared" si="8"/>
        <v>86312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2713</v>
      </c>
      <c r="D99" s="20">
        <v>2947</v>
      </c>
      <c r="E99" s="20">
        <v>234</v>
      </c>
      <c r="F99" s="20">
        <v>146</v>
      </c>
      <c r="G99" s="20">
        <v>34164</v>
      </c>
      <c r="H99" s="20">
        <v>208</v>
      </c>
      <c r="I99" s="20">
        <v>214</v>
      </c>
      <c r="J99" s="20">
        <v>6</v>
      </c>
      <c r="K99" s="20">
        <v>360</v>
      </c>
      <c r="L99" s="20">
        <v>2160</v>
      </c>
      <c r="M99" s="20"/>
      <c r="N99" s="20"/>
      <c r="O99" s="21"/>
      <c r="P99" s="21"/>
      <c r="Q99" s="20">
        <v>0</v>
      </c>
      <c r="R99" s="20">
        <v>0</v>
      </c>
      <c r="S99" s="20">
        <v>55000</v>
      </c>
      <c r="T99" s="20"/>
      <c r="U99" s="20">
        <f t="shared" si="11"/>
        <v>91324</v>
      </c>
      <c r="V99" s="21">
        <f t="shared" si="9"/>
        <v>86312</v>
      </c>
      <c r="W99" s="21">
        <f t="shared" si="7"/>
        <v>177636</v>
      </c>
      <c r="X99" s="20">
        <v>177636</v>
      </c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>
        <v>2947</v>
      </c>
      <c r="D100" s="20">
        <v>3136</v>
      </c>
      <c r="E100" s="20">
        <v>189</v>
      </c>
      <c r="F100" s="20">
        <v>146</v>
      </c>
      <c r="G100" s="20">
        <v>27594</v>
      </c>
      <c r="H100" s="20">
        <v>214</v>
      </c>
      <c r="I100" s="20">
        <v>248</v>
      </c>
      <c r="J100" s="20">
        <v>34</v>
      </c>
      <c r="K100" s="20">
        <v>360</v>
      </c>
      <c r="L100" s="20">
        <v>12240</v>
      </c>
      <c r="M100" s="20"/>
      <c r="N100" s="20"/>
      <c r="O100" s="21"/>
      <c r="P100" s="21"/>
      <c r="Q100" s="20">
        <v>0</v>
      </c>
      <c r="R100" s="20">
        <v>0</v>
      </c>
      <c r="S100" s="20">
        <v>55000</v>
      </c>
      <c r="T100" s="20"/>
      <c r="U100" s="20">
        <f t="shared" si="11"/>
        <v>94834</v>
      </c>
      <c r="V100" s="21">
        <f t="shared" si="9"/>
        <v>0</v>
      </c>
      <c r="W100" s="21">
        <f t="shared" si="7"/>
        <v>94834</v>
      </c>
      <c r="X100" s="20">
        <v>94834</v>
      </c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3136</v>
      </c>
      <c r="D101" s="20">
        <v>3322</v>
      </c>
      <c r="E101" s="20">
        <v>186</v>
      </c>
      <c r="F101" s="20">
        <v>146</v>
      </c>
      <c r="G101" s="20">
        <v>27156</v>
      </c>
      <c r="H101" s="20">
        <v>248</v>
      </c>
      <c r="I101" s="20">
        <v>322</v>
      </c>
      <c r="J101" s="20">
        <v>74</v>
      </c>
      <c r="K101" s="20">
        <v>360</v>
      </c>
      <c r="L101" s="20">
        <v>26640</v>
      </c>
      <c r="M101" s="20"/>
      <c r="N101" s="20"/>
      <c r="O101" s="21"/>
      <c r="P101" s="21"/>
      <c r="Q101" s="20">
        <v>0</v>
      </c>
      <c r="R101" s="20">
        <v>0</v>
      </c>
      <c r="S101" s="20">
        <v>55000</v>
      </c>
      <c r="T101" s="20"/>
      <c r="U101" s="20">
        <f t="shared" si="11"/>
        <v>108796</v>
      </c>
      <c r="V101" s="21">
        <f t="shared" si="9"/>
        <v>0</v>
      </c>
      <c r="W101" s="21">
        <f t="shared" si="7"/>
        <v>108796</v>
      </c>
      <c r="X101" s="20">
        <v>108796</v>
      </c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>
        <v>3322</v>
      </c>
      <c r="D102" s="20">
        <v>3572</v>
      </c>
      <c r="E102" s="20">
        <v>250</v>
      </c>
      <c r="F102" s="20">
        <v>146</v>
      </c>
      <c r="G102" s="20">
        <v>36500</v>
      </c>
      <c r="H102" s="20">
        <v>322</v>
      </c>
      <c r="I102" s="20">
        <v>403</v>
      </c>
      <c r="J102" s="20">
        <v>81</v>
      </c>
      <c r="K102" s="20">
        <v>360</v>
      </c>
      <c r="L102" s="20">
        <v>29160</v>
      </c>
      <c r="M102" s="20"/>
      <c r="N102" s="20"/>
      <c r="O102" s="21"/>
      <c r="P102" s="21"/>
      <c r="Q102" s="20">
        <v>0</v>
      </c>
      <c r="R102" s="20">
        <v>0</v>
      </c>
      <c r="S102" s="20">
        <v>55000</v>
      </c>
      <c r="T102" s="20"/>
      <c r="U102" s="20">
        <f t="shared" si="11"/>
        <v>120660</v>
      </c>
      <c r="V102" s="21">
        <f t="shared" si="9"/>
        <v>0</v>
      </c>
      <c r="W102" s="21">
        <f t="shared" si="7"/>
        <v>120660</v>
      </c>
      <c r="X102" s="20">
        <v>120660</v>
      </c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3572</v>
      </c>
      <c r="D103" s="20">
        <v>3855</v>
      </c>
      <c r="E103" s="20">
        <v>283</v>
      </c>
      <c r="F103" s="20">
        <v>146</v>
      </c>
      <c r="G103" s="20">
        <v>41318</v>
      </c>
      <c r="H103" s="20">
        <v>403</v>
      </c>
      <c r="I103" s="20">
        <v>467</v>
      </c>
      <c r="J103" s="20">
        <v>64</v>
      </c>
      <c r="K103" s="20">
        <v>360</v>
      </c>
      <c r="L103" s="20">
        <v>23040</v>
      </c>
      <c r="M103" s="20"/>
      <c r="N103" s="20"/>
      <c r="O103" s="21"/>
      <c r="P103" s="21"/>
      <c r="Q103" s="20">
        <v>0</v>
      </c>
      <c r="R103" s="20">
        <v>0</v>
      </c>
      <c r="S103" s="20">
        <v>56650</v>
      </c>
      <c r="T103" s="20"/>
      <c r="U103" s="20">
        <f t="shared" si="11"/>
        <v>121008</v>
      </c>
      <c r="V103" s="21">
        <f t="shared" si="9"/>
        <v>0</v>
      </c>
      <c r="W103" s="21">
        <f t="shared" si="7"/>
        <v>121008</v>
      </c>
      <c r="X103" s="20">
        <v>121008</v>
      </c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3855</v>
      </c>
      <c r="D104" s="20">
        <v>4179</v>
      </c>
      <c r="E104" s="20">
        <v>324</v>
      </c>
      <c r="F104" s="20">
        <v>146</v>
      </c>
      <c r="G104" s="20">
        <v>47304</v>
      </c>
      <c r="H104" s="20">
        <v>467</v>
      </c>
      <c r="I104" s="20">
        <v>553</v>
      </c>
      <c r="J104" s="20">
        <v>86</v>
      </c>
      <c r="K104" s="20">
        <v>360</v>
      </c>
      <c r="L104" s="20">
        <v>30960</v>
      </c>
      <c r="M104" s="20"/>
      <c r="N104" s="20"/>
      <c r="O104" s="21"/>
      <c r="P104" s="21"/>
      <c r="Q104" s="20">
        <v>0</v>
      </c>
      <c r="R104" s="20">
        <v>0</v>
      </c>
      <c r="S104" s="20">
        <v>56650</v>
      </c>
      <c r="T104" s="20"/>
      <c r="U104" s="20">
        <f t="shared" si="11"/>
        <v>134914</v>
      </c>
      <c r="V104" s="21">
        <f t="shared" si="9"/>
        <v>0</v>
      </c>
      <c r="W104" s="21">
        <f t="shared" si="7"/>
        <v>134914</v>
      </c>
      <c r="X104" s="20">
        <v>134914</v>
      </c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>
        <v>4179</v>
      </c>
      <c r="D105" s="20">
        <v>4390</v>
      </c>
      <c r="E105" s="20">
        <v>211</v>
      </c>
      <c r="F105" s="20">
        <v>146</v>
      </c>
      <c r="G105" s="20">
        <v>30806</v>
      </c>
      <c r="H105" s="20">
        <v>553</v>
      </c>
      <c r="I105" s="20">
        <v>641</v>
      </c>
      <c r="J105" s="20">
        <v>88</v>
      </c>
      <c r="K105" s="20">
        <v>360</v>
      </c>
      <c r="L105" s="20">
        <v>31680</v>
      </c>
      <c r="M105" s="20"/>
      <c r="N105" s="20"/>
      <c r="O105" s="21"/>
      <c r="P105" s="21"/>
      <c r="Q105" s="20">
        <v>0</v>
      </c>
      <c r="R105" s="20">
        <v>0</v>
      </c>
      <c r="S105" s="20">
        <v>56650</v>
      </c>
      <c r="T105" s="20"/>
      <c r="U105" s="20">
        <f t="shared" si="11"/>
        <v>119136</v>
      </c>
      <c r="V105" s="21">
        <f t="shared" si="9"/>
        <v>0</v>
      </c>
      <c r="W105" s="21">
        <f t="shared" si="7"/>
        <v>119136</v>
      </c>
      <c r="X105" s="20">
        <v>119136</v>
      </c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4390</v>
      </c>
      <c r="D106" s="20">
        <v>4618</v>
      </c>
      <c r="E106" s="20">
        <v>228</v>
      </c>
      <c r="F106" s="20">
        <v>146</v>
      </c>
      <c r="G106" s="20">
        <v>33288</v>
      </c>
      <c r="H106" s="20">
        <v>641</v>
      </c>
      <c r="I106" s="20">
        <v>715</v>
      </c>
      <c r="J106" s="20">
        <v>74</v>
      </c>
      <c r="K106" s="20">
        <v>360</v>
      </c>
      <c r="L106" s="20">
        <v>26640</v>
      </c>
      <c r="M106" s="20"/>
      <c r="N106" s="20"/>
      <c r="O106" s="21"/>
      <c r="P106" s="21"/>
      <c r="Q106" s="20">
        <v>0</v>
      </c>
      <c r="R106" s="20">
        <v>0</v>
      </c>
      <c r="S106" s="20">
        <v>56650</v>
      </c>
      <c r="T106" s="20"/>
      <c r="U106" s="20">
        <f t="shared" si="11"/>
        <v>116578</v>
      </c>
      <c r="V106" s="21">
        <f t="shared" si="9"/>
        <v>0</v>
      </c>
      <c r="W106" s="21">
        <f t="shared" si="7"/>
        <v>116578</v>
      </c>
      <c r="X106" s="20">
        <v>116578</v>
      </c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>
        <v>4618</v>
      </c>
      <c r="D107" s="20">
        <v>4782</v>
      </c>
      <c r="E107" s="20">
        <v>164</v>
      </c>
      <c r="F107" s="20">
        <v>146</v>
      </c>
      <c r="G107" s="20">
        <v>23944</v>
      </c>
      <c r="H107" s="20">
        <v>715</v>
      </c>
      <c r="I107" s="20">
        <v>764</v>
      </c>
      <c r="J107" s="20">
        <v>49</v>
      </c>
      <c r="K107" s="20">
        <v>360</v>
      </c>
      <c r="L107" s="20">
        <v>17640</v>
      </c>
      <c r="M107" s="20"/>
      <c r="N107" s="20"/>
      <c r="O107" s="21"/>
      <c r="P107" s="21"/>
      <c r="Q107" s="20">
        <v>0</v>
      </c>
      <c r="R107" s="20">
        <v>0</v>
      </c>
      <c r="S107" s="20">
        <v>56650</v>
      </c>
      <c r="T107" s="20"/>
      <c r="U107" s="20">
        <f t="shared" si="11"/>
        <v>98234</v>
      </c>
      <c r="V107" s="21">
        <f t="shared" si="9"/>
        <v>0</v>
      </c>
      <c r="W107" s="21">
        <f t="shared" si="7"/>
        <v>98234</v>
      </c>
      <c r="X107" s="20">
        <v>98234</v>
      </c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4782</v>
      </c>
      <c r="D108" s="20">
        <v>4934</v>
      </c>
      <c r="E108" s="20">
        <v>152</v>
      </c>
      <c r="F108" s="20">
        <v>146</v>
      </c>
      <c r="G108" s="20">
        <v>22192</v>
      </c>
      <c r="H108" s="20">
        <v>764</v>
      </c>
      <c r="I108" s="20">
        <v>802</v>
      </c>
      <c r="J108" s="20">
        <v>38</v>
      </c>
      <c r="K108" s="20">
        <v>360</v>
      </c>
      <c r="L108" s="20">
        <v>13680</v>
      </c>
      <c r="M108" s="20"/>
      <c r="N108" s="20"/>
      <c r="O108" s="21"/>
      <c r="P108" s="21"/>
      <c r="Q108" s="20">
        <v>0</v>
      </c>
      <c r="R108" s="20">
        <v>0</v>
      </c>
      <c r="S108" s="20">
        <v>56650</v>
      </c>
      <c r="T108" s="20"/>
      <c r="U108" s="20">
        <f t="shared" si="11"/>
        <v>92522</v>
      </c>
      <c r="V108" s="21">
        <f t="shared" si="9"/>
        <v>0</v>
      </c>
      <c r="W108" s="21">
        <f t="shared" si="7"/>
        <v>92522</v>
      </c>
      <c r="X108" s="20">
        <v>92522</v>
      </c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>
        <v>4934</v>
      </c>
      <c r="D109" s="20">
        <v>5093</v>
      </c>
      <c r="E109" s="20">
        <v>159</v>
      </c>
      <c r="F109" s="20">
        <v>146</v>
      </c>
      <c r="G109" s="20">
        <v>23214</v>
      </c>
      <c r="H109" s="20">
        <v>802</v>
      </c>
      <c r="I109" s="20">
        <v>808</v>
      </c>
      <c r="J109" s="20">
        <v>6</v>
      </c>
      <c r="K109" s="20">
        <v>360</v>
      </c>
      <c r="L109" s="20">
        <v>2160</v>
      </c>
      <c r="M109" s="20"/>
      <c r="N109" s="20"/>
      <c r="O109" s="21"/>
      <c r="P109" s="21"/>
      <c r="Q109" s="20">
        <v>0</v>
      </c>
      <c r="R109" s="20">
        <v>0</v>
      </c>
      <c r="S109" s="20">
        <v>56650</v>
      </c>
      <c r="T109" s="20"/>
      <c r="U109" s="20">
        <f t="shared" si="11"/>
        <v>82024</v>
      </c>
      <c r="V109" s="21">
        <f t="shared" si="9"/>
        <v>0</v>
      </c>
      <c r="W109" s="21">
        <f t="shared" si="7"/>
        <v>82024</v>
      </c>
      <c r="X109" s="20">
        <v>82024</v>
      </c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>
        <v>5093</v>
      </c>
      <c r="D110" s="20">
        <v>5233</v>
      </c>
      <c r="E110" s="20">
        <v>140</v>
      </c>
      <c r="F110" s="20">
        <v>146</v>
      </c>
      <c r="G110" s="20">
        <v>20440</v>
      </c>
      <c r="H110" s="20">
        <v>808</v>
      </c>
      <c r="I110" s="20">
        <v>808</v>
      </c>
      <c r="J110" s="20">
        <v>0</v>
      </c>
      <c r="K110" s="20">
        <v>0</v>
      </c>
      <c r="L110" s="20">
        <v>0</v>
      </c>
      <c r="M110" s="20"/>
      <c r="N110" s="20"/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1"/>
        <v>77090</v>
      </c>
      <c r="V110" s="21">
        <f t="shared" si="9"/>
        <v>0</v>
      </c>
      <c r="W110" s="21">
        <f t="shared" si="7"/>
        <v>77090</v>
      </c>
      <c r="X110" s="20">
        <v>77090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5233</v>
      </c>
      <c r="D111" s="20">
        <v>5419</v>
      </c>
      <c r="E111" s="20">
        <v>186</v>
      </c>
      <c r="F111" s="20">
        <v>146</v>
      </c>
      <c r="G111" s="20">
        <v>27156</v>
      </c>
      <c r="H111" s="20">
        <v>808</v>
      </c>
      <c r="I111" s="20">
        <v>831</v>
      </c>
      <c r="J111" s="20">
        <v>23</v>
      </c>
      <c r="K111" s="20">
        <v>360</v>
      </c>
      <c r="L111" s="20">
        <v>8280</v>
      </c>
      <c r="M111" s="20"/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1"/>
        <v>92086</v>
      </c>
      <c r="V111" s="21">
        <f t="shared" si="9"/>
        <v>0</v>
      </c>
      <c r="W111" s="21">
        <f t="shared" si="7"/>
        <v>92086</v>
      </c>
      <c r="X111" s="20">
        <v>92086</v>
      </c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>
        <v>5419</v>
      </c>
      <c r="D112" s="20">
        <v>5573</v>
      </c>
      <c r="E112" s="20">
        <v>154</v>
      </c>
      <c r="F112" s="20">
        <v>146</v>
      </c>
      <c r="G112" s="20">
        <v>22484</v>
      </c>
      <c r="H112" s="20">
        <v>831</v>
      </c>
      <c r="I112" s="20">
        <v>915</v>
      </c>
      <c r="J112" s="20">
        <v>84</v>
      </c>
      <c r="K112" s="20">
        <v>360</v>
      </c>
      <c r="L112" s="20">
        <v>30240</v>
      </c>
      <c r="M112" s="20"/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109374</v>
      </c>
      <c r="V112" s="21">
        <f t="shared" si="9"/>
        <v>0</v>
      </c>
      <c r="W112" s="21">
        <f t="shared" si="7"/>
        <v>109374</v>
      </c>
      <c r="X112" s="20">
        <v>109374</v>
      </c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5573</v>
      </c>
      <c r="D113" s="20">
        <v>5744</v>
      </c>
      <c r="E113" s="20">
        <v>171</v>
      </c>
      <c r="F113" s="20">
        <v>146</v>
      </c>
      <c r="G113" s="20">
        <v>24966</v>
      </c>
      <c r="H113" s="20">
        <v>915</v>
      </c>
      <c r="I113" s="20">
        <v>1024</v>
      </c>
      <c r="J113" s="20">
        <v>109</v>
      </c>
      <c r="K113" s="20">
        <v>360</v>
      </c>
      <c r="L113" s="20">
        <v>39240</v>
      </c>
      <c r="M113" s="20"/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120856</v>
      </c>
      <c r="V113" s="21">
        <f t="shared" si="9"/>
        <v>0</v>
      </c>
      <c r="W113" s="21">
        <f t="shared" si="7"/>
        <v>120856</v>
      </c>
      <c r="X113" s="20">
        <v>120856</v>
      </c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>
        <v>5744</v>
      </c>
      <c r="D114" s="20">
        <v>5927</v>
      </c>
      <c r="E114" s="20">
        <v>183</v>
      </c>
      <c r="F114" s="20">
        <v>146</v>
      </c>
      <c r="G114" s="20">
        <v>26718</v>
      </c>
      <c r="H114" s="20">
        <v>1024</v>
      </c>
      <c r="I114" s="20">
        <v>1203</v>
      </c>
      <c r="J114" s="20">
        <v>179</v>
      </c>
      <c r="K114" s="20">
        <v>0</v>
      </c>
      <c r="L114" s="20">
        <v>69660</v>
      </c>
      <c r="M114" s="20"/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153028</v>
      </c>
      <c r="V114" s="21">
        <f t="shared" si="9"/>
        <v>0</v>
      </c>
      <c r="W114" s="21">
        <f t="shared" si="7"/>
        <v>153028</v>
      </c>
      <c r="X114" s="20">
        <v>153028</v>
      </c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5927</v>
      </c>
      <c r="D115" s="20">
        <v>6228</v>
      </c>
      <c r="E115" s="20">
        <v>301</v>
      </c>
      <c r="F115" s="20">
        <v>146</v>
      </c>
      <c r="G115" s="20">
        <v>43946</v>
      </c>
      <c r="H115" s="20">
        <v>1203</v>
      </c>
      <c r="I115" s="20">
        <v>1361</v>
      </c>
      <c r="J115" s="20">
        <v>158</v>
      </c>
      <c r="K115" s="20">
        <v>0</v>
      </c>
      <c r="L115" s="20">
        <v>58320</v>
      </c>
      <c r="M115" s="20"/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161125</v>
      </c>
      <c r="V115" s="21">
        <f t="shared" si="9"/>
        <v>0</v>
      </c>
      <c r="W115" s="21">
        <f t="shared" si="7"/>
        <v>161125</v>
      </c>
      <c r="X115" s="20">
        <v>161125</v>
      </c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6228</v>
      </c>
      <c r="D116" s="20">
        <v>6494</v>
      </c>
      <c r="E116" s="20">
        <v>266</v>
      </c>
      <c r="F116" s="20">
        <v>146</v>
      </c>
      <c r="G116" s="20">
        <v>38836</v>
      </c>
      <c r="H116" s="20">
        <v>1361</v>
      </c>
      <c r="I116" s="20">
        <v>1519</v>
      </c>
      <c r="J116" s="20">
        <v>158</v>
      </c>
      <c r="K116" s="20">
        <v>0</v>
      </c>
      <c r="L116" s="20">
        <v>58320</v>
      </c>
      <c r="M116" s="20"/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156015</v>
      </c>
      <c r="V116" s="21">
        <f t="shared" si="9"/>
        <v>0</v>
      </c>
      <c r="W116" s="21">
        <f t="shared" si="7"/>
        <v>156015</v>
      </c>
      <c r="X116" s="20">
        <v>161125</v>
      </c>
      <c r="Y116" s="21">
        <f t="shared" si="8"/>
        <v>-5110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6494</v>
      </c>
      <c r="D117" s="20">
        <v>6767</v>
      </c>
      <c r="E117" s="20">
        <v>273</v>
      </c>
      <c r="F117" s="20">
        <v>146</v>
      </c>
      <c r="G117" s="20">
        <v>39858</v>
      </c>
      <c r="H117" s="20">
        <v>1519</v>
      </c>
      <c r="I117" s="20">
        <v>1686</v>
      </c>
      <c r="J117" s="20">
        <v>167</v>
      </c>
      <c r="K117" s="20">
        <v>0</v>
      </c>
      <c r="L117" s="20">
        <v>63180</v>
      </c>
      <c r="M117" s="20"/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161897</v>
      </c>
      <c r="V117" s="21">
        <f t="shared" si="9"/>
        <v>-5110</v>
      </c>
      <c r="W117" s="21">
        <f t="shared" si="7"/>
        <v>156787</v>
      </c>
      <c r="X117" s="20">
        <v>156787</v>
      </c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6767</v>
      </c>
      <c r="D118" s="20">
        <v>6932</v>
      </c>
      <c r="E118" s="20">
        <v>165</v>
      </c>
      <c r="F118" s="20">
        <v>146</v>
      </c>
      <c r="G118" s="20">
        <v>24090</v>
      </c>
      <c r="H118" s="20">
        <v>1686</v>
      </c>
      <c r="I118" s="20">
        <v>1792</v>
      </c>
      <c r="J118" s="20">
        <v>106</v>
      </c>
      <c r="K118" s="20">
        <v>360</v>
      </c>
      <c r="L118" s="20">
        <v>38160</v>
      </c>
      <c r="M118" s="20"/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121109</v>
      </c>
      <c r="V118" s="21">
        <f t="shared" si="9"/>
        <v>0</v>
      </c>
      <c r="W118" s="21">
        <f t="shared" si="7"/>
        <v>121109</v>
      </c>
      <c r="X118" s="20">
        <v>121019</v>
      </c>
      <c r="Y118" s="21">
        <f t="shared" si="8"/>
        <v>90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6932</v>
      </c>
      <c r="D119" s="20">
        <v>7125</v>
      </c>
      <c r="E119" s="20">
        <v>193</v>
      </c>
      <c r="F119" s="20">
        <v>146</v>
      </c>
      <c r="G119" s="20">
        <v>28178</v>
      </c>
      <c r="H119" s="20">
        <v>1792</v>
      </c>
      <c r="I119" s="20">
        <v>1865</v>
      </c>
      <c r="J119" s="20">
        <v>73</v>
      </c>
      <c r="K119" s="20">
        <v>360</v>
      </c>
      <c r="L119" s="20">
        <v>26280</v>
      </c>
      <c r="M119" s="20"/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113317</v>
      </c>
      <c r="V119" s="21">
        <f t="shared" si="9"/>
        <v>90</v>
      </c>
      <c r="W119" s="21">
        <f t="shared" si="7"/>
        <v>113407</v>
      </c>
      <c r="X119" s="20">
        <v>113317</v>
      </c>
      <c r="Y119" s="21">
        <f t="shared" si="8"/>
        <v>90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7125</v>
      </c>
      <c r="D120" s="20">
        <v>7259</v>
      </c>
      <c r="E120" s="20">
        <v>134</v>
      </c>
      <c r="F120" s="20">
        <v>146</v>
      </c>
      <c r="G120" s="20">
        <v>19564</v>
      </c>
      <c r="H120" s="20">
        <v>1865</v>
      </c>
      <c r="I120" s="20">
        <v>1865</v>
      </c>
      <c r="J120" s="20">
        <v>0</v>
      </c>
      <c r="K120" s="20">
        <v>0</v>
      </c>
      <c r="L120" s="20">
        <v>0</v>
      </c>
      <c r="M120" s="20"/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78423</v>
      </c>
      <c r="V120" s="21">
        <f t="shared" si="9"/>
        <v>90</v>
      </c>
      <c r="W120" s="21">
        <f t="shared" si="7"/>
        <v>78513</v>
      </c>
      <c r="X120" s="20">
        <v>78513</v>
      </c>
      <c r="Y120" s="21">
        <f t="shared" si="8"/>
        <v>0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7259</v>
      </c>
      <c r="D121" s="20">
        <v>7394</v>
      </c>
      <c r="E121" s="20">
        <v>135</v>
      </c>
      <c r="F121" s="20">
        <v>146</v>
      </c>
      <c r="G121" s="20">
        <v>19710</v>
      </c>
      <c r="H121" s="20">
        <v>1865</v>
      </c>
      <c r="I121" s="20">
        <v>1865</v>
      </c>
      <c r="J121" s="20">
        <v>0</v>
      </c>
      <c r="K121" s="20">
        <v>0</v>
      </c>
      <c r="L121" s="20">
        <v>0</v>
      </c>
      <c r="M121" s="20"/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78569</v>
      </c>
      <c r="V121" s="21">
        <f t="shared" si="9"/>
        <v>0</v>
      </c>
      <c r="W121" s="21">
        <f t="shared" si="7"/>
        <v>78569</v>
      </c>
      <c r="X121" s="20">
        <v>78569</v>
      </c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7394</v>
      </c>
      <c r="D122" s="20">
        <v>7574</v>
      </c>
      <c r="E122" s="20">
        <v>180</v>
      </c>
      <c r="F122" s="20">
        <v>146</v>
      </c>
      <c r="G122" s="20">
        <v>26280</v>
      </c>
      <c r="H122" s="20">
        <v>1865</v>
      </c>
      <c r="I122" s="20">
        <v>1871</v>
      </c>
      <c r="J122" s="20">
        <v>6</v>
      </c>
      <c r="K122" s="20">
        <v>360</v>
      </c>
      <c r="L122" s="20">
        <v>2160</v>
      </c>
      <c r="M122" s="20"/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87299</v>
      </c>
      <c r="V122" s="21">
        <f t="shared" si="9"/>
        <v>0</v>
      </c>
      <c r="W122" s="21">
        <f t="shared" si="7"/>
        <v>87299</v>
      </c>
      <c r="X122" s="20">
        <v>87299</v>
      </c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7574</v>
      </c>
      <c r="D123" s="20">
        <v>7739</v>
      </c>
      <c r="E123" s="20">
        <v>165</v>
      </c>
      <c r="F123" s="20">
        <v>146</v>
      </c>
      <c r="G123" s="20">
        <v>24090</v>
      </c>
      <c r="H123" s="20">
        <v>1871</v>
      </c>
      <c r="I123" s="20">
        <v>1896</v>
      </c>
      <c r="J123" s="20">
        <v>25</v>
      </c>
      <c r="K123" s="20">
        <v>360</v>
      </c>
      <c r="L123" s="20">
        <v>9000</v>
      </c>
      <c r="M123" s="20"/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91949</v>
      </c>
      <c r="V123" s="21">
        <f t="shared" si="9"/>
        <v>0</v>
      </c>
      <c r="W123" s="21">
        <f t="shared" si="7"/>
        <v>91949</v>
      </c>
      <c r="X123" s="20">
        <v>91949</v>
      </c>
      <c r="Y123" s="21">
        <f t="shared" si="8"/>
        <v>0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7739</v>
      </c>
      <c r="D124" s="20">
        <v>7910</v>
      </c>
      <c r="E124" s="20">
        <v>171</v>
      </c>
      <c r="F124" s="20">
        <v>146</v>
      </c>
      <c r="G124" s="20">
        <v>24966</v>
      </c>
      <c r="H124" s="20">
        <v>1896</v>
      </c>
      <c r="I124" s="20">
        <v>1946</v>
      </c>
      <c r="J124" s="20">
        <v>50</v>
      </c>
      <c r="K124" s="20">
        <v>360</v>
      </c>
      <c r="L124" s="20">
        <v>18000</v>
      </c>
      <c r="M124" s="20"/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101825</v>
      </c>
      <c r="V124" s="21">
        <f t="shared" si="9"/>
        <v>0</v>
      </c>
      <c r="W124" s="21">
        <f t="shared" si="7"/>
        <v>101825</v>
      </c>
      <c r="X124" s="20">
        <v>101825</v>
      </c>
      <c r="Y124" s="21">
        <f t="shared" si="8"/>
        <v>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7910</v>
      </c>
      <c r="D125" s="20">
        <v>8087</v>
      </c>
      <c r="E125" s="20">
        <v>177</v>
      </c>
      <c r="F125" s="20">
        <v>146</v>
      </c>
      <c r="G125" s="20">
        <v>25842</v>
      </c>
      <c r="H125" s="20">
        <v>1946</v>
      </c>
      <c r="I125" s="20">
        <v>2044</v>
      </c>
      <c r="J125" s="20">
        <v>98</v>
      </c>
      <c r="K125" s="20">
        <v>360</v>
      </c>
      <c r="L125" s="20">
        <v>35280</v>
      </c>
      <c r="M125" s="20"/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1"/>
        <v>119981</v>
      </c>
      <c r="V125" s="21">
        <f t="shared" si="9"/>
        <v>0</v>
      </c>
      <c r="W125" s="21">
        <f t="shared" si="7"/>
        <v>119981</v>
      </c>
      <c r="X125" s="20">
        <v>0</v>
      </c>
      <c r="Y125" s="21">
        <f t="shared" si="8"/>
        <v>119981</v>
      </c>
      <c r="AA125">
        <f t="shared" si="10"/>
        <v>1</v>
      </c>
    </row>
    <row r="126" spans="1:27" ht="15.75" hidden="1" thickBot="1" x14ac:dyDescent="0.3">
      <c r="A126" s="18"/>
      <c r="B126" s="19" t="s">
        <v>46</v>
      </c>
      <c r="C126" s="20">
        <v>8087</v>
      </c>
      <c r="D126" s="20">
        <v>8268</v>
      </c>
      <c r="E126" s="20">
        <v>181</v>
      </c>
      <c r="F126" s="20">
        <v>146</v>
      </c>
      <c r="G126" s="20">
        <v>26426</v>
      </c>
      <c r="H126" s="20">
        <v>2044</v>
      </c>
      <c r="I126" s="20">
        <v>2129</v>
      </c>
      <c r="J126" s="20">
        <v>85</v>
      </c>
      <c r="K126" s="20">
        <v>360</v>
      </c>
      <c r="L126" s="20">
        <v>30600</v>
      </c>
      <c r="M126" s="20"/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1"/>
        <v>115885</v>
      </c>
      <c r="V126" s="21">
        <f t="shared" si="9"/>
        <v>119981</v>
      </c>
      <c r="W126" s="21">
        <f t="shared" si="7"/>
        <v>235866</v>
      </c>
      <c r="X126" s="20">
        <v>235866</v>
      </c>
      <c r="Y126" s="21">
        <f t="shared" si="8"/>
        <v>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8268</v>
      </c>
      <c r="D127" s="20">
        <v>8504</v>
      </c>
      <c r="E127" s="20">
        <v>236</v>
      </c>
      <c r="F127" s="20">
        <v>146</v>
      </c>
      <c r="G127" s="20">
        <v>34456</v>
      </c>
      <c r="H127" s="20">
        <v>2129</v>
      </c>
      <c r="I127" s="20">
        <v>2280</v>
      </c>
      <c r="J127" s="20">
        <v>151</v>
      </c>
      <c r="K127" s="20">
        <v>360</v>
      </c>
      <c r="L127" s="20">
        <v>54360</v>
      </c>
      <c r="M127" s="20"/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1"/>
        <v>148550</v>
      </c>
      <c r="V127" s="21">
        <f t="shared" si="9"/>
        <v>0</v>
      </c>
      <c r="W127" s="21">
        <f t="shared" si="7"/>
        <v>148550</v>
      </c>
      <c r="X127" s="20">
        <v>148550</v>
      </c>
      <c r="Y127" s="21">
        <f t="shared" si="8"/>
        <v>0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8504</v>
      </c>
      <c r="D128" s="20">
        <v>8683</v>
      </c>
      <c r="E128" s="20">
        <v>179</v>
      </c>
      <c r="F128" s="20">
        <v>146</v>
      </c>
      <c r="G128" s="20">
        <v>26134</v>
      </c>
      <c r="H128" s="20">
        <v>2280</v>
      </c>
      <c r="I128" s="20">
        <v>2421</v>
      </c>
      <c r="J128" s="20">
        <v>141</v>
      </c>
      <c r="K128" s="20">
        <v>360</v>
      </c>
      <c r="L128" s="20">
        <v>50760</v>
      </c>
      <c r="M128" s="20"/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ref="U128:U159" si="12">G128+L128+M128+R128+S128+N128+Q128+T128</f>
        <v>148916</v>
      </c>
      <c r="V128" s="21">
        <f t="shared" si="9"/>
        <v>0</v>
      </c>
      <c r="W128" s="21">
        <f t="shared" si="7"/>
        <v>148916</v>
      </c>
      <c r="X128" s="20">
        <v>148916</v>
      </c>
      <c r="Y128" s="21">
        <f t="shared" si="8"/>
        <v>0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8683</v>
      </c>
      <c r="D129" s="20">
        <v>8827</v>
      </c>
      <c r="E129" s="20">
        <v>144</v>
      </c>
      <c r="F129" s="20">
        <v>146</v>
      </c>
      <c r="G129" s="20">
        <v>21024</v>
      </c>
      <c r="H129" s="20">
        <v>2421</v>
      </c>
      <c r="I129" s="20">
        <v>2509</v>
      </c>
      <c r="J129" s="20">
        <v>88</v>
      </c>
      <c r="K129" s="20">
        <v>360</v>
      </c>
      <c r="L129" s="20">
        <v>31680</v>
      </c>
      <c r="M129" s="20"/>
      <c r="N129" s="20"/>
      <c r="O129" s="21"/>
      <c r="P129" s="21"/>
      <c r="Q129" s="20">
        <v>0</v>
      </c>
      <c r="R129" s="20">
        <v>0</v>
      </c>
      <c r="S129" s="20">
        <v>59734</v>
      </c>
      <c r="T129" s="20"/>
      <c r="U129" s="20">
        <f t="shared" si="12"/>
        <v>112438</v>
      </c>
      <c r="V129" s="21">
        <f t="shared" si="9"/>
        <v>0</v>
      </c>
      <c r="W129" s="21">
        <f t="shared" si="7"/>
        <v>112438</v>
      </c>
      <c r="X129" s="20">
        <v>112438</v>
      </c>
      <c r="Y129" s="21">
        <f t="shared" si="8"/>
        <v>0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8827</v>
      </c>
      <c r="D130" s="20">
        <v>9025</v>
      </c>
      <c r="E130" s="20">
        <v>198</v>
      </c>
      <c r="F130" s="20">
        <v>146</v>
      </c>
      <c r="G130" s="20">
        <v>28908</v>
      </c>
      <c r="H130" s="20">
        <v>2509</v>
      </c>
      <c r="I130" s="20">
        <v>2627</v>
      </c>
      <c r="J130" s="20">
        <v>118</v>
      </c>
      <c r="K130" s="20">
        <v>360</v>
      </c>
      <c r="L130" s="20">
        <v>42480</v>
      </c>
      <c r="M130" s="20"/>
      <c r="N130" s="20"/>
      <c r="O130" s="21"/>
      <c r="P130" s="21"/>
      <c r="Q130" s="20">
        <v>0</v>
      </c>
      <c r="R130" s="20">
        <v>0</v>
      </c>
      <c r="S130" s="20">
        <v>59734</v>
      </c>
      <c r="T130" s="20"/>
      <c r="U130" s="20">
        <f t="shared" si="12"/>
        <v>131122</v>
      </c>
      <c r="V130" s="21">
        <f t="shared" si="9"/>
        <v>0</v>
      </c>
      <c r="W130" s="21">
        <f t="shared" si="7"/>
        <v>131122</v>
      </c>
      <c r="X130" s="20">
        <v>131122</v>
      </c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9025</v>
      </c>
      <c r="D131" s="20">
        <v>9216</v>
      </c>
      <c r="E131" s="20">
        <v>191</v>
      </c>
      <c r="F131" s="20">
        <v>146</v>
      </c>
      <c r="G131" s="20">
        <v>27886</v>
      </c>
      <c r="H131" s="20">
        <v>2627</v>
      </c>
      <c r="I131" s="20">
        <v>2652</v>
      </c>
      <c r="J131" s="20">
        <v>25</v>
      </c>
      <c r="K131" s="20">
        <v>360</v>
      </c>
      <c r="L131" s="20">
        <v>9000</v>
      </c>
      <c r="M131" s="20"/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2"/>
        <v>96620</v>
      </c>
      <c r="V131" s="21">
        <f t="shared" si="9"/>
        <v>0</v>
      </c>
      <c r="W131" s="21">
        <f t="shared" si="7"/>
        <v>96620</v>
      </c>
      <c r="X131" s="20">
        <v>96620</v>
      </c>
      <c r="Y131" s="21">
        <f t="shared" si="8"/>
        <v>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9216</v>
      </c>
      <c r="D132" s="20">
        <v>9374</v>
      </c>
      <c r="E132" s="20">
        <v>158</v>
      </c>
      <c r="F132" s="20">
        <v>146</v>
      </c>
      <c r="G132" s="20">
        <v>23068</v>
      </c>
      <c r="H132" s="20">
        <v>2652</v>
      </c>
      <c r="I132" s="20">
        <v>2654</v>
      </c>
      <c r="J132" s="20">
        <v>2</v>
      </c>
      <c r="K132" s="20">
        <v>360</v>
      </c>
      <c r="L132" s="20">
        <v>720</v>
      </c>
      <c r="M132" s="20"/>
      <c r="N132" s="20"/>
      <c r="O132" s="21"/>
      <c r="P132" s="21"/>
      <c r="Q132" s="20">
        <v>0</v>
      </c>
      <c r="R132" s="20">
        <v>0</v>
      </c>
      <c r="S132" s="20">
        <v>59734</v>
      </c>
      <c r="T132" s="20"/>
      <c r="U132" s="20">
        <f t="shared" si="12"/>
        <v>83522</v>
      </c>
      <c r="V132" s="21">
        <f t="shared" si="9"/>
        <v>0</v>
      </c>
      <c r="W132" s="21">
        <f t="shared" si="7"/>
        <v>83522</v>
      </c>
      <c r="X132" s="20">
        <v>83522</v>
      </c>
      <c r="Y132" s="21">
        <f t="shared" si="8"/>
        <v>0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9374</v>
      </c>
      <c r="D133" s="20">
        <v>9552</v>
      </c>
      <c r="E133" s="20">
        <v>178</v>
      </c>
      <c r="F133" s="20">
        <v>146</v>
      </c>
      <c r="G133" s="20">
        <v>25988</v>
      </c>
      <c r="H133" s="20">
        <v>2654</v>
      </c>
      <c r="I133" s="20">
        <v>2656</v>
      </c>
      <c r="J133" s="20">
        <v>2</v>
      </c>
      <c r="K133" s="20">
        <v>360</v>
      </c>
      <c r="L133" s="20">
        <v>720</v>
      </c>
      <c r="M133" s="20"/>
      <c r="N133" s="20"/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12"/>
        <v>86442</v>
      </c>
      <c r="V133" s="21">
        <f t="shared" si="9"/>
        <v>0</v>
      </c>
      <c r="W133" s="21">
        <f t="shared" si="7"/>
        <v>86442</v>
      </c>
      <c r="X133" s="20">
        <v>86442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9552</v>
      </c>
      <c r="D134" s="20">
        <v>9691</v>
      </c>
      <c r="E134" s="20">
        <v>139</v>
      </c>
      <c r="F134" s="20">
        <v>146</v>
      </c>
      <c r="G134" s="20">
        <v>20294</v>
      </c>
      <c r="H134" s="20">
        <v>2656</v>
      </c>
      <c r="I134" s="20">
        <v>2658</v>
      </c>
      <c r="J134" s="20">
        <v>2</v>
      </c>
      <c r="K134" s="20">
        <v>360</v>
      </c>
      <c r="L134" s="20">
        <v>720</v>
      </c>
      <c r="M134" s="20"/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2"/>
        <v>80748</v>
      </c>
      <c r="V134" s="21">
        <f t="shared" si="9"/>
        <v>0</v>
      </c>
      <c r="W134" s="21">
        <f t="shared" si="7"/>
        <v>80748</v>
      </c>
      <c r="X134" s="20">
        <v>80748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9691</v>
      </c>
      <c r="D135" s="20">
        <v>9916</v>
      </c>
      <c r="E135" s="20">
        <v>225</v>
      </c>
      <c r="F135" s="20">
        <v>146</v>
      </c>
      <c r="G135" s="20">
        <v>32850</v>
      </c>
      <c r="H135" s="20">
        <v>2658</v>
      </c>
      <c r="I135" s="20">
        <v>2675</v>
      </c>
      <c r="J135" s="20">
        <v>17</v>
      </c>
      <c r="K135" s="20">
        <v>360</v>
      </c>
      <c r="L135" s="20">
        <v>6120</v>
      </c>
      <c r="M135" s="20"/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2"/>
        <v>98704</v>
      </c>
      <c r="V135" s="21">
        <f t="shared" si="9"/>
        <v>0</v>
      </c>
      <c r="W135" s="21">
        <f t="shared" si="7"/>
        <v>98704</v>
      </c>
      <c r="X135" s="20">
        <v>98704</v>
      </c>
      <c r="Y135" s="21">
        <f t="shared" si="8"/>
        <v>0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9916</v>
      </c>
      <c r="D136" s="20">
        <v>10053</v>
      </c>
      <c r="E136" s="20">
        <v>137</v>
      </c>
      <c r="F136" s="20">
        <v>146</v>
      </c>
      <c r="G136" s="20">
        <v>20002</v>
      </c>
      <c r="H136" s="20">
        <v>2675</v>
      </c>
      <c r="I136" s="20">
        <v>2798</v>
      </c>
      <c r="J136" s="20">
        <v>123</v>
      </c>
      <c r="K136" s="20">
        <v>360</v>
      </c>
      <c r="L136" s="20">
        <v>44280</v>
      </c>
      <c r="M136" s="20"/>
      <c r="N136" s="20">
        <v>12570</v>
      </c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12"/>
        <v>136586</v>
      </c>
      <c r="V136" s="21">
        <f t="shared" si="9"/>
        <v>0</v>
      </c>
      <c r="W136" s="21">
        <f t="shared" ref="W136:W186" si="13">U136+V136</f>
        <v>136586</v>
      </c>
      <c r="X136" s="20">
        <v>136586</v>
      </c>
      <c r="Y136" s="21">
        <f t="shared" ref="Y136:Y186" si="14">W136-X136</f>
        <v>0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10053</v>
      </c>
      <c r="D137" s="20">
        <v>10230</v>
      </c>
      <c r="E137" s="20">
        <v>177</v>
      </c>
      <c r="F137" s="20">
        <v>146</v>
      </c>
      <c r="G137" s="20">
        <v>25842</v>
      </c>
      <c r="H137" s="20">
        <v>2798</v>
      </c>
      <c r="I137" s="20">
        <v>2906</v>
      </c>
      <c r="J137" s="20">
        <v>108</v>
      </c>
      <c r="K137" s="20">
        <v>360</v>
      </c>
      <c r="L137" s="20">
        <v>38880</v>
      </c>
      <c r="M137" s="20"/>
      <c r="N137" s="20"/>
      <c r="O137" s="21"/>
      <c r="P137" s="21"/>
      <c r="Q137" s="20">
        <v>0</v>
      </c>
      <c r="R137" s="20">
        <v>0</v>
      </c>
      <c r="S137" s="20">
        <v>59734</v>
      </c>
      <c r="T137" s="20"/>
      <c r="U137" s="20">
        <f t="shared" si="12"/>
        <v>124456</v>
      </c>
      <c r="V137" s="21">
        <f t="shared" ref="V137:V186" si="15">Y136</f>
        <v>0</v>
      </c>
      <c r="W137" s="21">
        <f t="shared" si="13"/>
        <v>124456</v>
      </c>
      <c r="X137" s="20">
        <v>124456</v>
      </c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10230</v>
      </c>
      <c r="D138" s="20">
        <v>10469</v>
      </c>
      <c r="E138" s="20">
        <v>239</v>
      </c>
      <c r="F138" s="20">
        <v>146</v>
      </c>
      <c r="G138" s="20">
        <v>34894</v>
      </c>
      <c r="H138" s="20">
        <v>2906</v>
      </c>
      <c r="I138" s="20">
        <v>3053</v>
      </c>
      <c r="J138" s="20">
        <v>147</v>
      </c>
      <c r="K138" s="20">
        <v>360</v>
      </c>
      <c r="L138" s="20">
        <v>52920</v>
      </c>
      <c r="M138" s="20"/>
      <c r="N138" s="20">
        <v>20000</v>
      </c>
      <c r="O138" s="21"/>
      <c r="P138" s="21"/>
      <c r="Q138" s="20">
        <v>0</v>
      </c>
      <c r="R138" s="20">
        <v>16541</v>
      </c>
      <c r="S138" s="20">
        <v>59734</v>
      </c>
      <c r="T138" s="20"/>
      <c r="U138" s="20">
        <f t="shared" si="12"/>
        <v>184089</v>
      </c>
      <c r="V138" s="21">
        <f t="shared" si="15"/>
        <v>0</v>
      </c>
      <c r="W138" s="21">
        <f t="shared" si="13"/>
        <v>184089</v>
      </c>
      <c r="X138" s="20">
        <v>184089</v>
      </c>
      <c r="Y138" s="21">
        <f t="shared" si="14"/>
        <v>0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10469</v>
      </c>
      <c r="D139" s="20">
        <v>10630</v>
      </c>
      <c r="E139" s="20">
        <v>161</v>
      </c>
      <c r="F139" s="20">
        <v>146</v>
      </c>
      <c r="G139" s="20">
        <v>23506</v>
      </c>
      <c r="H139" s="20">
        <v>3053</v>
      </c>
      <c r="I139" s="20">
        <v>3105</v>
      </c>
      <c r="J139" s="20">
        <v>52</v>
      </c>
      <c r="K139" s="20">
        <v>360</v>
      </c>
      <c r="L139" s="20">
        <v>18720</v>
      </c>
      <c r="M139" s="20"/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/>
      <c r="U139" s="20">
        <f t="shared" si="12"/>
        <v>108762</v>
      </c>
      <c r="V139" s="21">
        <f t="shared" si="15"/>
        <v>0</v>
      </c>
      <c r="W139" s="21">
        <f t="shared" si="13"/>
        <v>108762</v>
      </c>
      <c r="X139" s="20">
        <v>108762</v>
      </c>
      <c r="Y139" s="21">
        <f t="shared" si="14"/>
        <v>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10630</v>
      </c>
      <c r="D140" s="20">
        <v>10773</v>
      </c>
      <c r="E140" s="20">
        <v>143</v>
      </c>
      <c r="F140" s="20">
        <v>146</v>
      </c>
      <c r="G140" s="20">
        <v>20878</v>
      </c>
      <c r="H140" s="20">
        <v>3105</v>
      </c>
      <c r="I140" s="20">
        <v>3212</v>
      </c>
      <c r="J140" s="20">
        <v>107</v>
      </c>
      <c r="K140" s="20">
        <v>360</v>
      </c>
      <c r="L140" s="20">
        <v>38520</v>
      </c>
      <c r="M140" s="20"/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/>
      <c r="U140" s="20">
        <f t="shared" si="12"/>
        <v>125934</v>
      </c>
      <c r="V140" s="21">
        <f t="shared" si="15"/>
        <v>0</v>
      </c>
      <c r="W140" s="21">
        <f t="shared" si="13"/>
        <v>125934</v>
      </c>
      <c r="X140" s="20">
        <v>125934</v>
      </c>
      <c r="Y140" s="21">
        <f t="shared" si="14"/>
        <v>0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10773</v>
      </c>
      <c r="D141" s="20">
        <v>10914</v>
      </c>
      <c r="E141" s="20">
        <v>141</v>
      </c>
      <c r="F141" s="20">
        <v>146</v>
      </c>
      <c r="G141" s="20">
        <v>20586</v>
      </c>
      <c r="H141" s="20">
        <v>3212</v>
      </c>
      <c r="I141" s="20">
        <v>3290</v>
      </c>
      <c r="J141" s="20">
        <v>78</v>
      </c>
      <c r="K141" s="20">
        <v>360</v>
      </c>
      <c r="L141" s="20">
        <v>28080</v>
      </c>
      <c r="M141" s="20"/>
      <c r="N141" s="20">
        <v>5000</v>
      </c>
      <c r="O141" s="21"/>
      <c r="P141" s="21"/>
      <c r="Q141" s="20">
        <v>0</v>
      </c>
      <c r="R141" s="20">
        <v>0</v>
      </c>
      <c r="S141" s="20">
        <v>61536</v>
      </c>
      <c r="T141" s="20"/>
      <c r="U141" s="20">
        <f t="shared" si="12"/>
        <v>115202</v>
      </c>
      <c r="V141" s="21">
        <f t="shared" si="15"/>
        <v>0</v>
      </c>
      <c r="W141" s="21">
        <f t="shared" si="13"/>
        <v>115202</v>
      </c>
      <c r="X141" s="20">
        <v>115202</v>
      </c>
      <c r="Y141" s="21">
        <f t="shared" si="14"/>
        <v>0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10914</v>
      </c>
      <c r="D142" s="20">
        <v>11062</v>
      </c>
      <c r="E142" s="20">
        <v>148</v>
      </c>
      <c r="F142" s="20">
        <v>146</v>
      </c>
      <c r="G142" s="20">
        <v>21608</v>
      </c>
      <c r="H142" s="20">
        <v>3290</v>
      </c>
      <c r="I142" s="20">
        <v>3348</v>
      </c>
      <c r="J142" s="20">
        <v>58</v>
      </c>
      <c r="K142" s="20">
        <v>360</v>
      </c>
      <c r="L142" s="20">
        <v>20880</v>
      </c>
      <c r="M142" s="20"/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/>
      <c r="U142" s="20">
        <f t="shared" si="12"/>
        <v>109024</v>
      </c>
      <c r="V142" s="21">
        <f t="shared" si="15"/>
        <v>0</v>
      </c>
      <c r="W142" s="21">
        <f t="shared" si="13"/>
        <v>109024</v>
      </c>
      <c r="X142" s="20">
        <v>109024</v>
      </c>
      <c r="Y142" s="21">
        <f t="shared" si="14"/>
        <v>0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11062</v>
      </c>
      <c r="D143" s="20">
        <v>11207</v>
      </c>
      <c r="E143" s="20">
        <v>145</v>
      </c>
      <c r="F143" s="20">
        <v>146</v>
      </c>
      <c r="G143" s="20">
        <v>21170</v>
      </c>
      <c r="H143" s="20">
        <v>3348</v>
      </c>
      <c r="I143" s="20">
        <v>3411</v>
      </c>
      <c r="J143" s="20">
        <v>63</v>
      </c>
      <c r="K143" s="20">
        <v>360</v>
      </c>
      <c r="L143" s="20">
        <v>22680</v>
      </c>
      <c r="M143" s="20"/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/>
      <c r="U143" s="20">
        <f t="shared" si="12"/>
        <v>110386</v>
      </c>
      <c r="V143" s="21">
        <f t="shared" si="15"/>
        <v>0</v>
      </c>
      <c r="W143" s="21">
        <f t="shared" si="13"/>
        <v>110386</v>
      </c>
      <c r="X143" s="20">
        <v>110386</v>
      </c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11207</v>
      </c>
      <c r="D144" s="20">
        <v>11361</v>
      </c>
      <c r="E144" s="20">
        <v>154</v>
      </c>
      <c r="F144" s="20">
        <v>146</v>
      </c>
      <c r="G144" s="20">
        <v>22484</v>
      </c>
      <c r="H144" s="20">
        <v>3411</v>
      </c>
      <c r="I144" s="20">
        <v>3413</v>
      </c>
      <c r="J144" s="20">
        <v>2</v>
      </c>
      <c r="K144" s="20">
        <v>360</v>
      </c>
      <c r="L144" s="20">
        <v>720</v>
      </c>
      <c r="M144" s="20"/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89740</v>
      </c>
      <c r="V144" s="21">
        <f t="shared" si="15"/>
        <v>0</v>
      </c>
      <c r="W144" s="21">
        <f t="shared" si="13"/>
        <v>89740</v>
      </c>
      <c r="X144" s="20">
        <v>89740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11361</v>
      </c>
      <c r="D145" s="20">
        <v>11494</v>
      </c>
      <c r="E145" s="20">
        <v>133</v>
      </c>
      <c r="F145" s="20">
        <v>146</v>
      </c>
      <c r="G145" s="20">
        <v>19418</v>
      </c>
      <c r="H145" s="20">
        <v>3413</v>
      </c>
      <c r="I145" s="20">
        <v>3413</v>
      </c>
      <c r="J145" s="20">
        <v>0</v>
      </c>
      <c r="K145" s="20">
        <v>360</v>
      </c>
      <c r="L145" s="20">
        <v>0</v>
      </c>
      <c r="M145" s="20"/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2"/>
        <v>85954</v>
      </c>
      <c r="V145" s="21">
        <f t="shared" si="15"/>
        <v>0</v>
      </c>
      <c r="W145" s="21">
        <f t="shared" si="13"/>
        <v>85954</v>
      </c>
      <c r="X145" s="20">
        <v>85954</v>
      </c>
      <c r="Y145" s="21">
        <f t="shared" si="14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11494</v>
      </c>
      <c r="D146" s="20">
        <v>11616</v>
      </c>
      <c r="E146" s="20">
        <v>122</v>
      </c>
      <c r="F146" s="20">
        <v>146</v>
      </c>
      <c r="G146" s="20">
        <v>17812</v>
      </c>
      <c r="H146" s="20">
        <v>3413</v>
      </c>
      <c r="I146" s="20">
        <v>3414</v>
      </c>
      <c r="J146" s="20">
        <v>1</v>
      </c>
      <c r="K146" s="20">
        <v>360</v>
      </c>
      <c r="L146" s="20">
        <v>360</v>
      </c>
      <c r="M146" s="20"/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2"/>
        <v>84708</v>
      </c>
      <c r="V146" s="21">
        <f t="shared" si="15"/>
        <v>0</v>
      </c>
      <c r="W146" s="21">
        <f t="shared" si="13"/>
        <v>84708</v>
      </c>
      <c r="X146" s="20">
        <v>84708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11616</v>
      </c>
      <c r="D147" s="20">
        <v>11743</v>
      </c>
      <c r="E147" s="20">
        <v>127</v>
      </c>
      <c r="F147" s="20">
        <v>146</v>
      </c>
      <c r="G147" s="20">
        <v>18542</v>
      </c>
      <c r="H147" s="20">
        <v>3414</v>
      </c>
      <c r="I147" s="20">
        <v>3417</v>
      </c>
      <c r="J147" s="20">
        <v>3</v>
      </c>
      <c r="K147" s="20">
        <v>360</v>
      </c>
      <c r="L147" s="20">
        <v>1080</v>
      </c>
      <c r="M147" s="20"/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/>
      <c r="U147" s="20">
        <f t="shared" si="12"/>
        <v>86158</v>
      </c>
      <c r="V147" s="21">
        <f t="shared" si="15"/>
        <v>0</v>
      </c>
      <c r="W147" s="21">
        <f t="shared" si="13"/>
        <v>86158</v>
      </c>
      <c r="X147" s="20">
        <v>86158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11743</v>
      </c>
      <c r="D148" s="20">
        <v>11855</v>
      </c>
      <c r="E148" s="20">
        <v>112</v>
      </c>
      <c r="F148" s="20">
        <v>146</v>
      </c>
      <c r="G148" s="20">
        <v>16352</v>
      </c>
      <c r="H148" s="20">
        <v>3417</v>
      </c>
      <c r="I148" s="20">
        <v>3424</v>
      </c>
      <c r="J148" s="20">
        <v>7</v>
      </c>
      <c r="K148" s="20">
        <v>360</v>
      </c>
      <c r="L148" s="20">
        <v>2520</v>
      </c>
      <c r="M148" s="20"/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2"/>
        <v>85408</v>
      </c>
      <c r="V148" s="21">
        <f t="shared" si="15"/>
        <v>0</v>
      </c>
      <c r="W148" s="21">
        <f t="shared" si="13"/>
        <v>85408</v>
      </c>
      <c r="X148" s="20">
        <v>85408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11855</v>
      </c>
      <c r="D149" s="20">
        <v>11967</v>
      </c>
      <c r="E149" s="20">
        <v>112</v>
      </c>
      <c r="F149" s="20">
        <v>146</v>
      </c>
      <c r="G149" s="20">
        <v>16352</v>
      </c>
      <c r="H149" s="20">
        <v>3424</v>
      </c>
      <c r="I149" s="20">
        <v>3526</v>
      </c>
      <c r="J149" s="20">
        <v>102</v>
      </c>
      <c r="K149" s="20">
        <v>360</v>
      </c>
      <c r="L149" s="20">
        <v>36720</v>
      </c>
      <c r="M149" s="20"/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2"/>
        <v>119608</v>
      </c>
      <c r="V149" s="21">
        <f t="shared" si="15"/>
        <v>0</v>
      </c>
      <c r="W149" s="21">
        <f t="shared" si="13"/>
        <v>119608</v>
      </c>
      <c r="X149" s="20">
        <v>119608</v>
      </c>
      <c r="Y149" s="21">
        <f t="shared" si="14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11967</v>
      </c>
      <c r="D150" s="20">
        <v>12171</v>
      </c>
      <c r="E150" s="20">
        <v>204</v>
      </c>
      <c r="F150" s="20">
        <v>146</v>
      </c>
      <c r="G150" s="20">
        <v>29784</v>
      </c>
      <c r="H150" s="20">
        <v>3526</v>
      </c>
      <c r="I150" s="20">
        <v>3618</v>
      </c>
      <c r="J150" s="20">
        <v>92</v>
      </c>
      <c r="K150" s="20">
        <v>360</v>
      </c>
      <c r="L150" s="20">
        <v>33120</v>
      </c>
      <c r="M150" s="20"/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2"/>
        <v>131440</v>
      </c>
      <c r="V150" s="21">
        <f t="shared" si="15"/>
        <v>0</v>
      </c>
      <c r="W150" s="21">
        <f t="shared" si="13"/>
        <v>131440</v>
      </c>
      <c r="X150" s="20">
        <v>131440</v>
      </c>
      <c r="Y150" s="21">
        <f t="shared" si="14"/>
        <v>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12171</v>
      </c>
      <c r="D151" s="20">
        <v>12393</v>
      </c>
      <c r="E151" s="20">
        <v>222</v>
      </c>
      <c r="F151" s="20">
        <v>146</v>
      </c>
      <c r="G151" s="20">
        <v>32412</v>
      </c>
      <c r="H151" s="20">
        <v>3618</v>
      </c>
      <c r="I151" s="20">
        <v>3695</v>
      </c>
      <c r="J151" s="20">
        <v>77</v>
      </c>
      <c r="K151" s="20">
        <v>360</v>
      </c>
      <c r="L151" s="20">
        <v>27720</v>
      </c>
      <c r="M151" s="20"/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12"/>
        <v>131527</v>
      </c>
      <c r="V151" s="21">
        <f t="shared" si="15"/>
        <v>0</v>
      </c>
      <c r="W151" s="21">
        <f t="shared" si="13"/>
        <v>131527</v>
      </c>
      <c r="X151" s="20">
        <v>131527</v>
      </c>
      <c r="Y151" s="21">
        <f t="shared" si="14"/>
        <v>0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12393</v>
      </c>
      <c r="D152" s="20">
        <v>12497</v>
      </c>
      <c r="E152" s="20">
        <v>104</v>
      </c>
      <c r="F152" s="20">
        <v>146</v>
      </c>
      <c r="G152" s="20">
        <v>15184</v>
      </c>
      <c r="H152" s="20">
        <v>3695</v>
      </c>
      <c r="I152" s="20">
        <v>3799</v>
      </c>
      <c r="J152" s="20">
        <v>104</v>
      </c>
      <c r="K152" s="20">
        <v>360</v>
      </c>
      <c r="L152" s="20">
        <v>37440</v>
      </c>
      <c r="M152" s="20"/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2"/>
        <v>124019</v>
      </c>
      <c r="V152" s="21">
        <f t="shared" si="15"/>
        <v>0</v>
      </c>
      <c r="W152" s="21">
        <f t="shared" si="13"/>
        <v>124019</v>
      </c>
      <c r="X152" s="20">
        <v>124019</v>
      </c>
      <c r="Y152" s="21">
        <f t="shared" si="14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12497</v>
      </c>
      <c r="D153" s="20">
        <v>12583</v>
      </c>
      <c r="E153" s="20">
        <v>86</v>
      </c>
      <c r="F153" s="20">
        <v>146</v>
      </c>
      <c r="G153" s="20">
        <v>12556</v>
      </c>
      <c r="H153" s="20">
        <v>3799</v>
      </c>
      <c r="I153" s="20">
        <v>3888</v>
      </c>
      <c r="J153" s="20">
        <v>89</v>
      </c>
      <c r="K153" s="20">
        <v>360</v>
      </c>
      <c r="L153" s="20">
        <v>32040</v>
      </c>
      <c r="M153" s="20"/>
      <c r="N153" s="20">
        <v>11959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2"/>
        <v>120950</v>
      </c>
      <c r="V153" s="21">
        <f t="shared" si="15"/>
        <v>0</v>
      </c>
      <c r="W153" s="21">
        <f t="shared" si="13"/>
        <v>120950</v>
      </c>
      <c r="X153" s="20">
        <v>120950</v>
      </c>
      <c r="Y153" s="21">
        <f t="shared" si="14"/>
        <v>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12583</v>
      </c>
      <c r="D154" s="20">
        <v>12683</v>
      </c>
      <c r="E154" s="20">
        <v>100</v>
      </c>
      <c r="F154" s="20">
        <v>146</v>
      </c>
      <c r="G154" s="20">
        <v>14600</v>
      </c>
      <c r="H154" s="20">
        <v>3888</v>
      </c>
      <c r="I154" s="20">
        <v>3971</v>
      </c>
      <c r="J154" s="20">
        <v>83</v>
      </c>
      <c r="K154" s="20">
        <v>360</v>
      </c>
      <c r="L154" s="20">
        <v>29880</v>
      </c>
      <c r="M154" s="20"/>
      <c r="N154" s="20">
        <v>11959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2"/>
        <v>120834</v>
      </c>
      <c r="V154" s="21">
        <f t="shared" si="15"/>
        <v>0</v>
      </c>
      <c r="W154" s="21">
        <f t="shared" si="13"/>
        <v>120834</v>
      </c>
      <c r="X154" s="20">
        <v>120834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12683</v>
      </c>
      <c r="D155" s="20">
        <v>12772</v>
      </c>
      <c r="E155" s="20">
        <v>89</v>
      </c>
      <c r="F155" s="20">
        <v>146</v>
      </c>
      <c r="G155" s="20">
        <v>12994</v>
      </c>
      <c r="H155" s="20">
        <v>3971</v>
      </c>
      <c r="I155" s="20">
        <v>4066</v>
      </c>
      <c r="J155" s="20">
        <v>95</v>
      </c>
      <c r="K155" s="20">
        <v>360</v>
      </c>
      <c r="L155" s="20">
        <v>34200</v>
      </c>
      <c r="M155" s="20"/>
      <c r="N155" s="20">
        <v>11959</v>
      </c>
      <c r="O155" s="21"/>
      <c r="P155" s="21"/>
      <c r="Q155" s="20">
        <v>0</v>
      </c>
      <c r="R155" s="20">
        <v>0</v>
      </c>
      <c r="S155" s="20">
        <v>64395</v>
      </c>
      <c r="T155" s="20"/>
      <c r="U155" s="20">
        <f t="shared" si="12"/>
        <v>123548</v>
      </c>
      <c r="V155" s="21">
        <f t="shared" si="15"/>
        <v>0</v>
      </c>
      <c r="W155" s="21">
        <f t="shared" si="13"/>
        <v>123548</v>
      </c>
      <c r="X155" s="20">
        <v>123548</v>
      </c>
      <c r="Y155" s="21">
        <f t="shared" si="14"/>
        <v>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12772</v>
      </c>
      <c r="D156" s="20">
        <v>12881</v>
      </c>
      <c r="E156" s="20">
        <v>109</v>
      </c>
      <c r="F156" s="20">
        <v>146</v>
      </c>
      <c r="G156" s="20">
        <v>15914</v>
      </c>
      <c r="H156" s="20">
        <v>4066</v>
      </c>
      <c r="I156" s="20">
        <v>4108</v>
      </c>
      <c r="J156" s="20">
        <v>42</v>
      </c>
      <c r="K156" s="20">
        <v>360</v>
      </c>
      <c r="L156" s="20">
        <v>15120</v>
      </c>
      <c r="M156" s="20"/>
      <c r="N156" s="20">
        <v>11959</v>
      </c>
      <c r="O156" s="21"/>
      <c r="P156" s="21"/>
      <c r="Q156" s="20">
        <v>0</v>
      </c>
      <c r="R156" s="20">
        <v>0</v>
      </c>
      <c r="S156" s="20">
        <v>64395</v>
      </c>
      <c r="T156" s="20"/>
      <c r="U156" s="20">
        <f t="shared" si="12"/>
        <v>107388</v>
      </c>
      <c r="V156" s="21">
        <f t="shared" si="15"/>
        <v>0</v>
      </c>
      <c r="W156" s="21">
        <f t="shared" si="13"/>
        <v>107388</v>
      </c>
      <c r="X156" s="20">
        <v>107388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12881</v>
      </c>
      <c r="D157" s="20">
        <v>12986</v>
      </c>
      <c r="E157" s="20">
        <v>105</v>
      </c>
      <c r="F157" s="20">
        <v>146</v>
      </c>
      <c r="G157" s="20">
        <v>15330</v>
      </c>
      <c r="H157" s="20">
        <v>4108</v>
      </c>
      <c r="I157" s="20">
        <v>4135</v>
      </c>
      <c r="J157" s="20">
        <v>27</v>
      </c>
      <c r="K157" s="20">
        <v>360</v>
      </c>
      <c r="L157" s="20">
        <v>9720</v>
      </c>
      <c r="M157" s="20"/>
      <c r="N157" s="20">
        <v>11959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101404</v>
      </c>
      <c r="V157" s="21">
        <f t="shared" si="15"/>
        <v>0</v>
      </c>
      <c r="W157" s="21">
        <f t="shared" si="13"/>
        <v>101404</v>
      </c>
      <c r="X157" s="20">
        <v>101404</v>
      </c>
      <c r="Y157" s="21">
        <f t="shared" si="14"/>
        <v>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12986</v>
      </c>
      <c r="D158" s="20">
        <v>13080</v>
      </c>
      <c r="E158" s="20">
        <v>94</v>
      </c>
      <c r="F158" s="20">
        <v>146</v>
      </c>
      <c r="G158" s="20">
        <v>13724</v>
      </c>
      <c r="H158" s="20">
        <v>4135</v>
      </c>
      <c r="I158" s="20">
        <v>4145</v>
      </c>
      <c r="J158" s="20">
        <v>10</v>
      </c>
      <c r="K158" s="20">
        <v>360</v>
      </c>
      <c r="L158" s="20">
        <v>3600</v>
      </c>
      <c r="M158" s="20"/>
      <c r="N158" s="20">
        <v>11959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93678</v>
      </c>
      <c r="V158" s="21">
        <f t="shared" si="15"/>
        <v>0</v>
      </c>
      <c r="W158" s="21">
        <f t="shared" si="13"/>
        <v>93678</v>
      </c>
      <c r="X158" s="20">
        <v>93678</v>
      </c>
      <c r="Y158" s="21">
        <f t="shared" si="14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13080</v>
      </c>
      <c r="D159" s="20">
        <v>13197</v>
      </c>
      <c r="E159" s="20">
        <v>117</v>
      </c>
      <c r="F159" s="20">
        <v>146</v>
      </c>
      <c r="G159" s="20">
        <v>17082</v>
      </c>
      <c r="H159" s="20">
        <v>4145</v>
      </c>
      <c r="I159" s="20">
        <v>4156</v>
      </c>
      <c r="J159" s="20">
        <v>11</v>
      </c>
      <c r="K159" s="20">
        <v>360</v>
      </c>
      <c r="L159" s="20">
        <v>3960</v>
      </c>
      <c r="M159" s="20"/>
      <c r="N159" s="20">
        <v>11959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97396</v>
      </c>
      <c r="V159" s="21">
        <f t="shared" si="15"/>
        <v>0</v>
      </c>
      <c r="W159" s="21">
        <f t="shared" si="13"/>
        <v>97396</v>
      </c>
      <c r="X159" s="20">
        <v>97396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13197</v>
      </c>
      <c r="D160" s="20">
        <v>13278</v>
      </c>
      <c r="E160" s="20">
        <v>81</v>
      </c>
      <c r="F160" s="20">
        <v>146</v>
      </c>
      <c r="G160" s="20">
        <v>11826</v>
      </c>
      <c r="H160" s="20">
        <v>4156</v>
      </c>
      <c r="I160" s="20">
        <v>4164</v>
      </c>
      <c r="J160" s="20">
        <v>8</v>
      </c>
      <c r="K160" s="20">
        <v>360</v>
      </c>
      <c r="L160" s="20">
        <v>2880</v>
      </c>
      <c r="M160" s="20"/>
      <c r="N160" s="20">
        <v>11959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ref="U160:U191" si="17">G160+L160+M160+R160+S160+N160+Q160+T160</f>
        <v>91060</v>
      </c>
      <c r="V160" s="21">
        <f t="shared" si="15"/>
        <v>0</v>
      </c>
      <c r="W160" s="21">
        <f t="shared" si="13"/>
        <v>91060</v>
      </c>
      <c r="X160" s="20">
        <v>91060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13278</v>
      </c>
      <c r="D161" s="20">
        <v>13385</v>
      </c>
      <c r="E161" s="20">
        <v>107</v>
      </c>
      <c r="F161" s="20">
        <v>146</v>
      </c>
      <c r="G161" s="20">
        <v>15622</v>
      </c>
      <c r="H161" s="20">
        <v>4164</v>
      </c>
      <c r="I161" s="20">
        <v>4262</v>
      </c>
      <c r="J161" s="20">
        <v>98</v>
      </c>
      <c r="K161" s="20">
        <v>360</v>
      </c>
      <c r="L161" s="20">
        <v>35280</v>
      </c>
      <c r="M161" s="20"/>
      <c r="N161" s="20">
        <v>11959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si="17"/>
        <v>127256</v>
      </c>
      <c r="V161" s="21">
        <f t="shared" si="15"/>
        <v>0</v>
      </c>
      <c r="W161" s="21">
        <f t="shared" si="13"/>
        <v>127256</v>
      </c>
      <c r="X161" s="20">
        <v>127256</v>
      </c>
      <c r="Y161" s="21">
        <f t="shared" si="14"/>
        <v>0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13385</v>
      </c>
      <c r="D162" s="20">
        <v>13494</v>
      </c>
      <c r="E162" s="20">
        <v>109</v>
      </c>
      <c r="F162" s="20">
        <v>146</v>
      </c>
      <c r="G162" s="20">
        <v>15914</v>
      </c>
      <c r="H162" s="20">
        <v>4262</v>
      </c>
      <c r="I162" s="20">
        <v>4353</v>
      </c>
      <c r="J162" s="20">
        <v>91</v>
      </c>
      <c r="K162" s="20">
        <v>360</v>
      </c>
      <c r="L162" s="20">
        <v>32760</v>
      </c>
      <c r="M162" s="20"/>
      <c r="N162" s="20">
        <v>11665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si="17"/>
        <v>124734</v>
      </c>
      <c r="V162" s="21">
        <f t="shared" si="15"/>
        <v>0</v>
      </c>
      <c r="W162" s="21">
        <f t="shared" si="13"/>
        <v>124734</v>
      </c>
      <c r="X162" s="20">
        <v>124734</v>
      </c>
      <c r="Y162" s="21">
        <f t="shared" si="14"/>
        <v>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13494</v>
      </c>
      <c r="D163" s="20">
        <v>13603</v>
      </c>
      <c r="E163" s="20">
        <v>109</v>
      </c>
      <c r="F163" s="20">
        <v>146</v>
      </c>
      <c r="G163" s="20">
        <v>15914</v>
      </c>
      <c r="H163" s="20">
        <v>4353</v>
      </c>
      <c r="I163" s="20">
        <v>4463</v>
      </c>
      <c r="J163" s="20">
        <v>110</v>
      </c>
      <c r="K163" s="20">
        <v>360</v>
      </c>
      <c r="L163" s="20">
        <v>39600</v>
      </c>
      <c r="M163" s="20"/>
      <c r="N163" s="20">
        <v>11665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141574</v>
      </c>
      <c r="V163" s="21">
        <f t="shared" si="15"/>
        <v>0</v>
      </c>
      <c r="W163" s="21">
        <f t="shared" si="13"/>
        <v>141574</v>
      </c>
      <c r="X163" s="20">
        <v>141574</v>
      </c>
      <c r="Y163" s="21">
        <f t="shared" si="14"/>
        <v>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13603</v>
      </c>
      <c r="D164" s="20">
        <v>13781</v>
      </c>
      <c r="E164" s="20">
        <v>178</v>
      </c>
      <c r="F164" s="20">
        <v>146</v>
      </c>
      <c r="G164" s="20">
        <v>25988</v>
      </c>
      <c r="H164" s="20">
        <v>4463</v>
      </c>
      <c r="I164" s="20">
        <v>4569</v>
      </c>
      <c r="J164" s="20">
        <v>106</v>
      </c>
      <c r="K164" s="20">
        <v>360</v>
      </c>
      <c r="L164" s="20">
        <v>38160</v>
      </c>
      <c r="M164" s="20"/>
      <c r="N164" s="20">
        <v>11665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150208</v>
      </c>
      <c r="V164" s="21">
        <f t="shared" si="15"/>
        <v>0</v>
      </c>
      <c r="W164" s="21">
        <f t="shared" si="13"/>
        <v>150208</v>
      </c>
      <c r="X164" s="20">
        <v>150208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13781</v>
      </c>
      <c r="D165" s="20">
        <v>13927</v>
      </c>
      <c r="E165" s="20">
        <v>146</v>
      </c>
      <c r="F165" s="20">
        <v>146</v>
      </c>
      <c r="G165" s="20">
        <v>21316</v>
      </c>
      <c r="H165" s="20">
        <v>4569</v>
      </c>
      <c r="I165" s="20">
        <v>4650</v>
      </c>
      <c r="J165" s="20">
        <v>81</v>
      </c>
      <c r="K165" s="20">
        <v>360</v>
      </c>
      <c r="L165" s="20">
        <v>29160</v>
      </c>
      <c r="M165" s="20"/>
      <c r="N165" s="20">
        <v>11665</v>
      </c>
      <c r="O165" s="21"/>
      <c r="P165" s="21"/>
      <c r="Q165" s="20">
        <v>0</v>
      </c>
      <c r="R165" s="20">
        <v>0</v>
      </c>
      <c r="S165" s="20">
        <v>74395</v>
      </c>
      <c r="T165" s="20"/>
      <c r="U165" s="20">
        <f t="shared" si="17"/>
        <v>136536</v>
      </c>
      <c r="V165" s="21">
        <f t="shared" si="15"/>
        <v>0</v>
      </c>
      <c r="W165" s="21">
        <f t="shared" si="13"/>
        <v>136536</v>
      </c>
      <c r="X165" s="20">
        <v>136536</v>
      </c>
      <c r="Y165" s="21">
        <f t="shared" si="14"/>
        <v>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13927</v>
      </c>
      <c r="D166" s="20">
        <v>14037</v>
      </c>
      <c r="E166" s="20">
        <v>110</v>
      </c>
      <c r="F166" s="20">
        <v>146</v>
      </c>
      <c r="G166" s="20">
        <v>16060</v>
      </c>
      <c r="H166" s="20">
        <v>4650</v>
      </c>
      <c r="I166" s="20">
        <v>4690</v>
      </c>
      <c r="J166" s="20">
        <v>40</v>
      </c>
      <c r="K166" s="20">
        <v>360</v>
      </c>
      <c r="L166" s="20">
        <v>14400</v>
      </c>
      <c r="M166" s="20"/>
      <c r="N166" s="20">
        <v>11709</v>
      </c>
      <c r="O166" s="21"/>
      <c r="P166" s="21"/>
      <c r="Q166" s="20">
        <v>0</v>
      </c>
      <c r="R166" s="20">
        <v>0</v>
      </c>
      <c r="S166" s="20">
        <v>74395</v>
      </c>
      <c r="T166" s="20"/>
      <c r="U166" s="20">
        <f t="shared" si="17"/>
        <v>116564</v>
      </c>
      <c r="V166" s="21">
        <f t="shared" si="15"/>
        <v>0</v>
      </c>
      <c r="W166" s="21">
        <f t="shared" si="13"/>
        <v>116564</v>
      </c>
      <c r="X166" s="20">
        <v>116564</v>
      </c>
      <c r="Y166" s="21">
        <f t="shared" si="14"/>
        <v>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14037</v>
      </c>
      <c r="D167" s="20">
        <v>14139</v>
      </c>
      <c r="E167" s="20">
        <v>102</v>
      </c>
      <c r="F167" s="20">
        <v>146</v>
      </c>
      <c r="G167" s="20">
        <v>14892</v>
      </c>
      <c r="H167" s="20">
        <v>4690</v>
      </c>
      <c r="I167" s="20">
        <v>4694</v>
      </c>
      <c r="J167" s="20">
        <v>4</v>
      </c>
      <c r="K167" s="20">
        <v>360</v>
      </c>
      <c r="L167" s="20">
        <v>1440</v>
      </c>
      <c r="M167" s="20"/>
      <c r="N167" s="20">
        <v>11709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102436</v>
      </c>
      <c r="V167" s="21">
        <f t="shared" si="15"/>
        <v>0</v>
      </c>
      <c r="W167" s="21">
        <f t="shared" si="13"/>
        <v>102436</v>
      </c>
      <c r="X167" s="20">
        <v>102436</v>
      </c>
      <c r="Y167" s="21">
        <f t="shared" si="14"/>
        <v>0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14139</v>
      </c>
      <c r="D168" s="20">
        <v>14242</v>
      </c>
      <c r="E168" s="20">
        <v>103</v>
      </c>
      <c r="F168" s="20">
        <v>146</v>
      </c>
      <c r="G168" s="20">
        <v>15038</v>
      </c>
      <c r="H168" s="20">
        <v>4694</v>
      </c>
      <c r="I168" s="20">
        <v>4699</v>
      </c>
      <c r="J168" s="20">
        <v>5</v>
      </c>
      <c r="K168" s="20">
        <v>360</v>
      </c>
      <c r="L168" s="20">
        <v>1800</v>
      </c>
      <c r="M168" s="20"/>
      <c r="N168" s="20">
        <v>11709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102942</v>
      </c>
      <c r="V168" s="21">
        <f t="shared" si="15"/>
        <v>0</v>
      </c>
      <c r="W168" s="21">
        <f t="shared" si="13"/>
        <v>102942</v>
      </c>
      <c r="X168" s="20">
        <v>102942</v>
      </c>
      <c r="Y168" s="21">
        <f t="shared" si="14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14242</v>
      </c>
      <c r="D169" s="20">
        <v>14442</v>
      </c>
      <c r="E169" s="20">
        <v>200</v>
      </c>
      <c r="F169" s="20">
        <v>146</v>
      </c>
      <c r="G169" s="20">
        <v>29200</v>
      </c>
      <c r="H169" s="20">
        <v>4699</v>
      </c>
      <c r="I169" s="20">
        <v>4708</v>
      </c>
      <c r="J169" s="20">
        <v>9</v>
      </c>
      <c r="K169" s="20">
        <v>360</v>
      </c>
      <c r="L169" s="20">
        <v>3240</v>
      </c>
      <c r="M169" s="20"/>
      <c r="N169" s="20">
        <v>11315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118150</v>
      </c>
      <c r="V169" s="21">
        <f t="shared" si="15"/>
        <v>0</v>
      </c>
      <c r="W169" s="21">
        <f t="shared" si="13"/>
        <v>118150</v>
      </c>
      <c r="X169" s="20">
        <v>118150</v>
      </c>
      <c r="Y169" s="21">
        <f t="shared" si="14"/>
        <v>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14442</v>
      </c>
      <c r="D170" s="20">
        <v>14547</v>
      </c>
      <c r="E170" s="20">
        <v>105</v>
      </c>
      <c r="F170" s="20">
        <v>146</v>
      </c>
      <c r="G170" s="20">
        <v>15330</v>
      </c>
      <c r="H170" s="20">
        <v>4708</v>
      </c>
      <c r="I170" s="20">
        <v>4713</v>
      </c>
      <c r="J170" s="20">
        <v>5</v>
      </c>
      <c r="K170" s="20">
        <v>360</v>
      </c>
      <c r="L170" s="20">
        <v>1800</v>
      </c>
      <c r="M170" s="20"/>
      <c r="N170" s="20">
        <v>11315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102840</v>
      </c>
      <c r="V170" s="21">
        <f t="shared" si="15"/>
        <v>0</v>
      </c>
      <c r="W170" s="21">
        <f t="shared" si="13"/>
        <v>102840</v>
      </c>
      <c r="X170" s="20">
        <v>102840</v>
      </c>
      <c r="Y170" s="21">
        <f t="shared" si="14"/>
        <v>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14547</v>
      </c>
      <c r="D171" s="20">
        <v>14703</v>
      </c>
      <c r="E171" s="20">
        <v>156</v>
      </c>
      <c r="F171" s="20">
        <v>146</v>
      </c>
      <c r="G171" s="20">
        <v>22776</v>
      </c>
      <c r="H171" s="20">
        <v>4713</v>
      </c>
      <c r="I171" s="20">
        <v>4784</v>
      </c>
      <c r="J171" s="20">
        <v>71</v>
      </c>
      <c r="K171" s="20">
        <v>360</v>
      </c>
      <c r="L171" s="20">
        <v>25560</v>
      </c>
      <c r="M171" s="20"/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129731</v>
      </c>
      <c r="V171" s="21">
        <f t="shared" si="15"/>
        <v>0</v>
      </c>
      <c r="W171" s="21">
        <f t="shared" si="13"/>
        <v>129731</v>
      </c>
      <c r="X171" s="20">
        <v>129731</v>
      </c>
      <c r="Y171" s="21">
        <f t="shared" si="14"/>
        <v>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14703</v>
      </c>
      <c r="D172" s="20">
        <v>14782</v>
      </c>
      <c r="E172" s="20">
        <v>79</v>
      </c>
      <c r="F172" s="20">
        <v>146</v>
      </c>
      <c r="G172" s="20">
        <v>11534</v>
      </c>
      <c r="H172" s="20">
        <v>4784</v>
      </c>
      <c r="I172" s="20">
        <v>4857</v>
      </c>
      <c r="J172" s="20">
        <v>73</v>
      </c>
      <c r="K172" s="20">
        <v>360</v>
      </c>
      <c r="L172" s="20">
        <v>26280</v>
      </c>
      <c r="M172" s="20"/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119209</v>
      </c>
      <c r="V172" s="21">
        <f t="shared" si="15"/>
        <v>0</v>
      </c>
      <c r="W172" s="21">
        <f t="shared" si="13"/>
        <v>119209</v>
      </c>
      <c r="X172" s="20">
        <v>119209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14782</v>
      </c>
      <c r="D173" s="20">
        <v>14858</v>
      </c>
      <c r="E173" s="20">
        <v>76</v>
      </c>
      <c r="F173" s="20">
        <v>146</v>
      </c>
      <c r="G173" s="20">
        <v>11096</v>
      </c>
      <c r="H173" s="20">
        <v>4857</v>
      </c>
      <c r="I173" s="20">
        <v>4971</v>
      </c>
      <c r="J173" s="20">
        <v>114</v>
      </c>
      <c r="K173" s="20">
        <v>360</v>
      </c>
      <c r="L173" s="20">
        <v>41040</v>
      </c>
      <c r="M173" s="20"/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133531</v>
      </c>
      <c r="V173" s="21">
        <f t="shared" si="15"/>
        <v>0</v>
      </c>
      <c r="W173" s="21">
        <f t="shared" si="13"/>
        <v>133531</v>
      </c>
      <c r="X173" s="20">
        <v>133531</v>
      </c>
      <c r="Y173" s="21">
        <f t="shared" si="14"/>
        <v>0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14858</v>
      </c>
      <c r="D174" s="20">
        <v>14950</v>
      </c>
      <c r="E174" s="20">
        <v>92</v>
      </c>
      <c r="F174" s="20">
        <v>146</v>
      </c>
      <c r="G174" s="20">
        <v>13432</v>
      </c>
      <c r="H174" s="20">
        <v>4971</v>
      </c>
      <c r="I174" s="20">
        <v>5204</v>
      </c>
      <c r="J174" s="20">
        <v>233</v>
      </c>
      <c r="K174" s="20"/>
      <c r="L174" s="20">
        <v>184680</v>
      </c>
      <c r="M174" s="20"/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/>
      <c r="U174" s="20">
        <f t="shared" si="17"/>
        <v>279507</v>
      </c>
      <c r="V174" s="21">
        <f t="shared" si="15"/>
        <v>0</v>
      </c>
      <c r="W174" s="21">
        <f t="shared" si="13"/>
        <v>279507</v>
      </c>
      <c r="X174" s="20">
        <v>200000</v>
      </c>
      <c r="Y174" s="21">
        <f t="shared" si="14"/>
        <v>79507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39">
        <v>14950</v>
      </c>
      <c r="D175" s="39">
        <v>15054</v>
      </c>
      <c r="E175" s="39">
        <v>104</v>
      </c>
      <c r="F175" s="39">
        <v>146</v>
      </c>
      <c r="G175" s="69">
        <v>15184</v>
      </c>
      <c r="H175" s="39">
        <v>5204</v>
      </c>
      <c r="I175" s="48">
        <v>5280</v>
      </c>
      <c r="J175" s="39">
        <v>76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42484</v>
      </c>
      <c r="M175" s="69">
        <v>3731</v>
      </c>
      <c r="N175" s="69">
        <v>7000</v>
      </c>
      <c r="O175" s="41"/>
      <c r="P175" s="41"/>
      <c r="Q175" s="69">
        <v>0</v>
      </c>
      <c r="R175" s="69">
        <v>0</v>
      </c>
      <c r="S175" s="69">
        <v>76410</v>
      </c>
      <c r="T175" s="69"/>
      <c r="U175" s="69">
        <f t="shared" si="17"/>
        <v>144809</v>
      </c>
      <c r="V175" s="41">
        <f t="shared" si="15"/>
        <v>79507</v>
      </c>
      <c r="W175" s="41">
        <f t="shared" si="13"/>
        <v>224316</v>
      </c>
      <c r="X175" s="49">
        <v>200000</v>
      </c>
      <c r="Y175" s="41">
        <f t="shared" si="14"/>
        <v>24316</v>
      </c>
      <c r="AA175">
        <f t="shared" si="16"/>
        <v>0</v>
      </c>
    </row>
    <row r="176" spans="1:27" hidden="1" x14ac:dyDescent="0.25">
      <c r="A176" s="18"/>
      <c r="B176" s="43" t="s">
        <v>36</v>
      </c>
      <c r="C176" s="44">
        <v>15054</v>
      </c>
      <c r="D176" s="44">
        <v>15167</v>
      </c>
      <c r="E176" s="44">
        <v>113</v>
      </c>
      <c r="F176" s="44">
        <v>146</v>
      </c>
      <c r="G176" s="70">
        <v>16498</v>
      </c>
      <c r="H176" s="44">
        <v>5280</v>
      </c>
      <c r="I176" s="50">
        <v>5352</v>
      </c>
      <c r="J176" s="44">
        <v>72</v>
      </c>
      <c r="K176" s="44">
        <f>IF(J176&lt;=120,559,IF(AND(J176&gt;=121,J176&lt;=150),739,IF(AND(J176&gt;=151,J176&lt;=200),1279,IF(J176&gt;=201,2359,))))</f>
        <v>559</v>
      </c>
      <c r="L176" s="70">
        <f t="shared" ref="L176:L186" si="18">IF(K176=559,K176*J176,IF(K176=739,120*559+(J176-120)*739,IF(K176=1279,120*559+30*739+(J176-150)*1279,IF(K176=2359,120*559+30*739+50*1279+(J176-200)*2359,))))</f>
        <v>40248</v>
      </c>
      <c r="M176" s="70">
        <v>3731</v>
      </c>
      <c r="N176" s="70">
        <v>7000</v>
      </c>
      <c r="O176" s="46"/>
      <c r="P176" s="46"/>
      <c r="Q176" s="70">
        <v>0</v>
      </c>
      <c r="R176" s="70">
        <v>0</v>
      </c>
      <c r="S176" s="70">
        <v>76410</v>
      </c>
      <c r="T176" s="70"/>
      <c r="U176" s="70">
        <f t="shared" si="17"/>
        <v>143887</v>
      </c>
      <c r="V176" s="46">
        <f t="shared" si="15"/>
        <v>24316</v>
      </c>
      <c r="W176" s="46">
        <f t="shared" si="13"/>
        <v>168203</v>
      </c>
      <c r="X176" s="51">
        <v>168203</v>
      </c>
      <c r="Y176" s="46">
        <f t="shared" si="14"/>
        <v>0</v>
      </c>
      <c r="AA176">
        <f t="shared" si="16"/>
        <v>0</v>
      </c>
    </row>
    <row r="177" spans="1:27" hidden="1" x14ac:dyDescent="0.25">
      <c r="A177" s="18"/>
      <c r="B177" s="43" t="s">
        <v>37</v>
      </c>
      <c r="C177" s="44">
        <v>15167</v>
      </c>
      <c r="D177" s="44">
        <v>15260</v>
      </c>
      <c r="E177" s="44">
        <v>93</v>
      </c>
      <c r="F177" s="44">
        <v>146</v>
      </c>
      <c r="G177" s="70">
        <v>13578</v>
      </c>
      <c r="H177" s="44">
        <v>5352</v>
      </c>
      <c r="I177" s="50">
        <v>5431</v>
      </c>
      <c r="J177" s="44">
        <v>79</v>
      </c>
      <c r="K177" s="44">
        <f t="shared" ref="K177:K182" si="19">IF(J177&lt;=120,559,IF(AND(J177&gt;=121,J177&lt;=150),739,IF(AND(J177&gt;=151,J177&lt;=200),1279,IF(J177&gt;=201,2359,))))</f>
        <v>559</v>
      </c>
      <c r="L177" s="70">
        <f t="shared" si="18"/>
        <v>44161</v>
      </c>
      <c r="M177" s="70">
        <v>3731</v>
      </c>
      <c r="N177" s="70">
        <v>7000</v>
      </c>
      <c r="O177" s="46"/>
      <c r="P177" s="46"/>
      <c r="Q177" s="70">
        <v>0</v>
      </c>
      <c r="R177" s="70">
        <v>0</v>
      </c>
      <c r="S177" s="70">
        <v>76410</v>
      </c>
      <c r="T177" s="70"/>
      <c r="U177" s="70">
        <f t="shared" si="17"/>
        <v>144880</v>
      </c>
      <c r="V177" s="46">
        <f t="shared" si="15"/>
        <v>0</v>
      </c>
      <c r="W177" s="46">
        <f t="shared" si="13"/>
        <v>144880</v>
      </c>
      <c r="X177" s="51">
        <v>144880</v>
      </c>
      <c r="Y177" s="46">
        <f t="shared" si="14"/>
        <v>0</v>
      </c>
      <c r="AA177">
        <f t="shared" si="16"/>
        <v>0</v>
      </c>
    </row>
    <row r="178" spans="1:27" hidden="1" x14ac:dyDescent="0.25">
      <c r="A178" s="18"/>
      <c r="B178" s="43" t="s">
        <v>38</v>
      </c>
      <c r="C178" s="44">
        <v>15260</v>
      </c>
      <c r="D178" s="44">
        <v>15344</v>
      </c>
      <c r="E178" s="44">
        <v>84</v>
      </c>
      <c r="F178" s="44">
        <v>146</v>
      </c>
      <c r="G178" s="70">
        <v>12264</v>
      </c>
      <c r="H178" s="44">
        <v>5431</v>
      </c>
      <c r="I178" s="50">
        <v>5502</v>
      </c>
      <c r="J178" s="44">
        <v>71</v>
      </c>
      <c r="K178" s="44">
        <f t="shared" si="19"/>
        <v>559</v>
      </c>
      <c r="L178" s="70">
        <f t="shared" si="18"/>
        <v>39689</v>
      </c>
      <c r="M178" s="70">
        <v>3731</v>
      </c>
      <c r="N178" s="70">
        <v>7000</v>
      </c>
      <c r="O178" s="46"/>
      <c r="P178" s="46"/>
      <c r="Q178" s="70">
        <v>0</v>
      </c>
      <c r="R178" s="70">
        <v>0</v>
      </c>
      <c r="S178" s="70">
        <v>76410</v>
      </c>
      <c r="T178" s="70"/>
      <c r="U178" s="70">
        <f t="shared" si="17"/>
        <v>139094</v>
      </c>
      <c r="V178" s="46">
        <f t="shared" si="15"/>
        <v>0</v>
      </c>
      <c r="W178" s="46">
        <f t="shared" si="13"/>
        <v>139094</v>
      </c>
      <c r="X178" s="51">
        <v>139094</v>
      </c>
      <c r="Y178" s="46">
        <f t="shared" si="14"/>
        <v>0</v>
      </c>
      <c r="AA178">
        <f t="shared" si="16"/>
        <v>0</v>
      </c>
    </row>
    <row r="179" spans="1:27" hidden="1" x14ac:dyDescent="0.25">
      <c r="A179" s="18"/>
      <c r="B179" s="43" t="s">
        <v>39</v>
      </c>
      <c r="C179" s="44">
        <v>15344</v>
      </c>
      <c r="D179" s="44">
        <v>15429</v>
      </c>
      <c r="E179" s="44">
        <v>85</v>
      </c>
      <c r="F179" s="44">
        <v>146</v>
      </c>
      <c r="G179" s="70">
        <v>12410</v>
      </c>
      <c r="H179" s="44">
        <v>5502</v>
      </c>
      <c r="I179" s="50">
        <v>5529</v>
      </c>
      <c r="J179" s="44">
        <v>27</v>
      </c>
      <c r="K179" s="44">
        <f t="shared" si="19"/>
        <v>559</v>
      </c>
      <c r="L179" s="70">
        <f t="shared" si="18"/>
        <v>15093</v>
      </c>
      <c r="M179" s="70">
        <v>3731</v>
      </c>
      <c r="N179" s="70">
        <v>7000</v>
      </c>
      <c r="O179" s="46"/>
      <c r="P179" s="46"/>
      <c r="Q179" s="70">
        <v>0</v>
      </c>
      <c r="R179" s="70">
        <v>0</v>
      </c>
      <c r="S179" s="70">
        <v>76410</v>
      </c>
      <c r="T179" s="70"/>
      <c r="U179" s="70">
        <f t="shared" si="17"/>
        <v>114644</v>
      </c>
      <c r="V179" s="46">
        <f t="shared" si="15"/>
        <v>0</v>
      </c>
      <c r="W179" s="46">
        <f t="shared" si="13"/>
        <v>114644</v>
      </c>
      <c r="X179" s="51">
        <v>114644</v>
      </c>
      <c r="Y179" s="46">
        <f t="shared" si="14"/>
        <v>0</v>
      </c>
      <c r="AA179">
        <f t="shared" si="16"/>
        <v>0</v>
      </c>
    </row>
    <row r="180" spans="1:27" hidden="1" x14ac:dyDescent="0.25">
      <c r="A180" s="18"/>
      <c r="B180" s="43" t="s">
        <v>40</v>
      </c>
      <c r="C180" s="44">
        <v>15429</v>
      </c>
      <c r="D180" s="44">
        <v>15497</v>
      </c>
      <c r="E180" s="44">
        <v>68</v>
      </c>
      <c r="F180" s="44">
        <v>146</v>
      </c>
      <c r="G180" s="70">
        <v>9928</v>
      </c>
      <c r="H180" s="44">
        <v>5529</v>
      </c>
      <c r="I180" s="50">
        <v>5530</v>
      </c>
      <c r="J180" s="44">
        <v>1</v>
      </c>
      <c r="K180" s="44">
        <f t="shared" si="19"/>
        <v>559</v>
      </c>
      <c r="L180" s="70">
        <f t="shared" si="18"/>
        <v>559</v>
      </c>
      <c r="M180" s="70">
        <v>3731</v>
      </c>
      <c r="N180" s="70">
        <v>7000</v>
      </c>
      <c r="O180" s="46"/>
      <c r="P180" s="46"/>
      <c r="Q180" s="70">
        <v>0</v>
      </c>
      <c r="R180" s="70">
        <v>0</v>
      </c>
      <c r="S180" s="70">
        <v>76410</v>
      </c>
      <c r="T180" s="70"/>
      <c r="U180" s="70">
        <f t="shared" si="17"/>
        <v>97628</v>
      </c>
      <c r="V180" s="46">
        <f t="shared" si="15"/>
        <v>0</v>
      </c>
      <c r="W180" s="46">
        <f t="shared" si="13"/>
        <v>97628</v>
      </c>
      <c r="X180" s="51">
        <v>97628</v>
      </c>
      <c r="Y180" s="46">
        <f t="shared" si="14"/>
        <v>0</v>
      </c>
      <c r="AA180">
        <f t="shared" si="16"/>
        <v>0</v>
      </c>
    </row>
    <row r="181" spans="1:27" hidden="1" x14ac:dyDescent="0.25">
      <c r="A181" s="18"/>
      <c r="B181" s="43" t="s">
        <v>41</v>
      </c>
      <c r="C181" s="44">
        <v>15497</v>
      </c>
      <c r="D181" s="44">
        <v>15550</v>
      </c>
      <c r="E181" s="44">
        <v>53</v>
      </c>
      <c r="F181" s="44">
        <v>146</v>
      </c>
      <c r="G181" s="70">
        <v>7738</v>
      </c>
      <c r="H181" s="44">
        <v>5530</v>
      </c>
      <c r="I181" s="50">
        <v>5530</v>
      </c>
      <c r="J181" s="44">
        <v>0</v>
      </c>
      <c r="K181" s="44">
        <f t="shared" si="19"/>
        <v>559</v>
      </c>
      <c r="L181" s="70">
        <f t="shared" si="18"/>
        <v>0</v>
      </c>
      <c r="M181" s="70">
        <v>3731</v>
      </c>
      <c r="N181" s="70">
        <v>7000</v>
      </c>
      <c r="O181" s="46"/>
      <c r="P181" s="46"/>
      <c r="Q181" s="70">
        <v>0</v>
      </c>
      <c r="R181" s="70">
        <v>0</v>
      </c>
      <c r="S181" s="70">
        <v>76410</v>
      </c>
      <c r="T181" s="70"/>
      <c r="U181" s="70">
        <f t="shared" si="17"/>
        <v>94879</v>
      </c>
      <c r="V181" s="46">
        <f t="shared" si="15"/>
        <v>0</v>
      </c>
      <c r="W181" s="46">
        <f t="shared" si="13"/>
        <v>94879</v>
      </c>
      <c r="X181" s="51">
        <v>94879</v>
      </c>
      <c r="Y181" s="46">
        <f t="shared" si="14"/>
        <v>0</v>
      </c>
      <c r="AA181">
        <f t="shared" si="16"/>
        <v>0</v>
      </c>
    </row>
    <row r="182" spans="1:27" hidden="1" x14ac:dyDescent="0.25">
      <c r="A182" s="18"/>
      <c r="B182" s="43" t="s">
        <v>42</v>
      </c>
      <c r="C182" s="44">
        <v>15550</v>
      </c>
      <c r="D182" s="44">
        <v>15638</v>
      </c>
      <c r="E182" s="44">
        <f>D182-C182</f>
        <v>88</v>
      </c>
      <c r="F182" s="44">
        <v>146</v>
      </c>
      <c r="G182" s="70">
        <f>F182*E182</f>
        <v>12848</v>
      </c>
      <c r="H182" s="44">
        <v>5530</v>
      </c>
      <c r="I182" s="50">
        <v>5530</v>
      </c>
      <c r="J182" s="44">
        <f>I182-H182</f>
        <v>0</v>
      </c>
      <c r="K182" s="44">
        <f t="shared" si="19"/>
        <v>559</v>
      </c>
      <c r="L182" s="70">
        <f t="shared" si="18"/>
        <v>0</v>
      </c>
      <c r="M182" s="70">
        <v>3731</v>
      </c>
      <c r="N182" s="70">
        <v>7981</v>
      </c>
      <c r="O182" s="46"/>
      <c r="P182" s="46"/>
      <c r="Q182" s="70">
        <v>0</v>
      </c>
      <c r="R182" s="70">
        <v>0</v>
      </c>
      <c r="S182" s="70">
        <v>76410</v>
      </c>
      <c r="T182" s="70"/>
      <c r="U182" s="70">
        <f t="shared" si="17"/>
        <v>100970</v>
      </c>
      <c r="V182" s="46">
        <f t="shared" si="15"/>
        <v>0</v>
      </c>
      <c r="W182" s="46">
        <f t="shared" si="13"/>
        <v>100970</v>
      </c>
      <c r="X182" s="70">
        <v>100970</v>
      </c>
      <c r="Y182" s="46">
        <f t="shared" si="14"/>
        <v>0</v>
      </c>
      <c r="AA182">
        <f t="shared" si="16"/>
        <v>0</v>
      </c>
    </row>
    <row r="183" spans="1:27" hidden="1" x14ac:dyDescent="0.25">
      <c r="A183" s="18"/>
      <c r="B183" s="43" t="s">
        <v>43</v>
      </c>
      <c r="C183" s="44">
        <f>D182</f>
        <v>15638</v>
      </c>
      <c r="D183" s="44">
        <v>15753</v>
      </c>
      <c r="E183" s="44">
        <f t="shared" ref="E183:E186" si="20">D183-C183</f>
        <v>115</v>
      </c>
      <c r="F183" s="44">
        <v>146</v>
      </c>
      <c r="G183" s="70">
        <f t="shared" ref="G183:G186" si="21">F183*E183</f>
        <v>16790</v>
      </c>
      <c r="H183" s="44">
        <f>I182</f>
        <v>5530</v>
      </c>
      <c r="I183" s="44">
        <v>5534</v>
      </c>
      <c r="J183" s="44">
        <f>I183-H183</f>
        <v>4</v>
      </c>
      <c r="K183" s="44">
        <v>559</v>
      </c>
      <c r="L183" s="70">
        <f t="shared" si="18"/>
        <v>2236</v>
      </c>
      <c r="M183" s="70">
        <v>3731</v>
      </c>
      <c r="N183" s="70">
        <v>7997</v>
      </c>
      <c r="O183" s="46"/>
      <c r="P183" s="46"/>
      <c r="Q183" s="70">
        <v>0</v>
      </c>
      <c r="R183" s="70">
        <v>0</v>
      </c>
      <c r="S183" s="70">
        <v>76410</v>
      </c>
      <c r="T183" s="70"/>
      <c r="U183" s="70">
        <f t="shared" si="17"/>
        <v>107164</v>
      </c>
      <c r="V183" s="46">
        <f t="shared" si="15"/>
        <v>0</v>
      </c>
      <c r="W183" s="46">
        <f t="shared" si="13"/>
        <v>107164</v>
      </c>
      <c r="X183" s="70">
        <v>107164</v>
      </c>
      <c r="Y183" s="46">
        <f t="shared" si="14"/>
        <v>0</v>
      </c>
    </row>
    <row r="184" spans="1:27" hidden="1" x14ac:dyDescent="0.25">
      <c r="A184" s="18"/>
      <c r="B184" s="43" t="s">
        <v>44</v>
      </c>
      <c r="C184" s="44">
        <f t="shared" ref="C184:C186" si="22">D183</f>
        <v>15753</v>
      </c>
      <c r="D184" s="44">
        <v>15828</v>
      </c>
      <c r="E184" s="44">
        <f t="shared" si="20"/>
        <v>75</v>
      </c>
      <c r="F184" s="44">
        <v>146</v>
      </c>
      <c r="G184" s="70">
        <f t="shared" si="21"/>
        <v>10950</v>
      </c>
      <c r="H184" s="44">
        <f t="shared" ref="H184:H186" si="23">I183</f>
        <v>5534</v>
      </c>
      <c r="I184" s="44">
        <v>5556</v>
      </c>
      <c r="J184" s="44">
        <f>I184-H184</f>
        <v>22</v>
      </c>
      <c r="K184" s="44">
        <v>559</v>
      </c>
      <c r="L184" s="70">
        <f t="shared" si="18"/>
        <v>12298</v>
      </c>
      <c r="M184" s="70">
        <v>3731</v>
      </c>
      <c r="N184" s="70">
        <v>7990</v>
      </c>
      <c r="O184" s="46"/>
      <c r="P184" s="46"/>
      <c r="Q184" s="70">
        <v>0</v>
      </c>
      <c r="R184" s="70">
        <v>0</v>
      </c>
      <c r="S184" s="70">
        <v>76410</v>
      </c>
      <c r="T184" s="70"/>
      <c r="U184" s="70">
        <f t="shared" si="17"/>
        <v>111379</v>
      </c>
      <c r="V184" s="46">
        <f t="shared" si="15"/>
        <v>0</v>
      </c>
      <c r="W184" s="46">
        <f t="shared" si="13"/>
        <v>111379</v>
      </c>
      <c r="X184" s="70">
        <v>111379</v>
      </c>
      <c r="Y184" s="46">
        <f t="shared" si="14"/>
        <v>0</v>
      </c>
    </row>
    <row r="185" spans="1:27" hidden="1" x14ac:dyDescent="0.25">
      <c r="A185" s="18"/>
      <c r="B185" s="43" t="s">
        <v>45</v>
      </c>
      <c r="C185" s="44">
        <f t="shared" si="22"/>
        <v>15828</v>
      </c>
      <c r="D185" s="44">
        <v>15930</v>
      </c>
      <c r="E185" s="44">
        <f t="shared" si="20"/>
        <v>102</v>
      </c>
      <c r="F185" s="44">
        <v>146</v>
      </c>
      <c r="G185" s="70">
        <f t="shared" si="21"/>
        <v>14892</v>
      </c>
      <c r="H185" s="44">
        <f t="shared" si="23"/>
        <v>5556</v>
      </c>
      <c r="I185" s="44">
        <v>5675</v>
      </c>
      <c r="J185" s="44">
        <f>I185-H185</f>
        <v>119</v>
      </c>
      <c r="K185" s="44">
        <f t="shared" ref="K185:K198" si="24">IF(J185&lt;=120,559,IF(AND(J185&gt;=121,J185&lt;=150),739,IF(AND(J185&gt;=151,J185&lt;=200),1279,IF(J185&gt;=201,2359,))))</f>
        <v>559</v>
      </c>
      <c r="L185" s="70">
        <f t="shared" si="18"/>
        <v>66521</v>
      </c>
      <c r="M185" s="70">
        <v>3731</v>
      </c>
      <c r="N185" s="70">
        <v>8019</v>
      </c>
      <c r="O185" s="46"/>
      <c r="P185" s="46"/>
      <c r="Q185" s="70">
        <v>0</v>
      </c>
      <c r="R185" s="70">
        <v>0</v>
      </c>
      <c r="S185" s="70">
        <v>76410</v>
      </c>
      <c r="T185" s="70"/>
      <c r="U185" s="70">
        <f t="shared" si="17"/>
        <v>169573</v>
      </c>
      <c r="V185" s="46">
        <f t="shared" si="15"/>
        <v>0</v>
      </c>
      <c r="W185" s="46">
        <f t="shared" si="13"/>
        <v>169573</v>
      </c>
      <c r="X185" s="70">
        <v>169573</v>
      </c>
      <c r="Y185" s="46">
        <f t="shared" si="14"/>
        <v>0</v>
      </c>
    </row>
    <row r="186" spans="1:27" ht="15.75" hidden="1" thickBot="1" x14ac:dyDescent="0.3">
      <c r="A186" s="18"/>
      <c r="B186" s="83" t="s">
        <v>46</v>
      </c>
      <c r="C186" s="84">
        <f t="shared" si="22"/>
        <v>15930</v>
      </c>
      <c r="D186" s="84">
        <v>16009</v>
      </c>
      <c r="E186" s="84">
        <f t="shared" si="20"/>
        <v>79</v>
      </c>
      <c r="F186" s="84">
        <v>146</v>
      </c>
      <c r="G186" s="35">
        <f t="shared" si="21"/>
        <v>11534</v>
      </c>
      <c r="H186" s="84">
        <f t="shared" si="23"/>
        <v>5675</v>
      </c>
      <c r="I186" s="84">
        <v>5745</v>
      </c>
      <c r="J186" s="84">
        <f>I186-H186</f>
        <v>70</v>
      </c>
      <c r="K186" s="84">
        <f t="shared" si="24"/>
        <v>559</v>
      </c>
      <c r="L186" s="35">
        <f t="shared" si="18"/>
        <v>39130</v>
      </c>
      <c r="M186" s="35">
        <v>3731</v>
      </c>
      <c r="N186" s="35">
        <v>8039</v>
      </c>
      <c r="O186" s="46"/>
      <c r="P186" s="46"/>
      <c r="Q186" s="35">
        <v>0</v>
      </c>
      <c r="R186" s="35">
        <v>0</v>
      </c>
      <c r="S186" s="35">
        <v>76410</v>
      </c>
      <c r="T186" s="35"/>
      <c r="U186" s="35">
        <f t="shared" si="17"/>
        <v>138844</v>
      </c>
      <c r="V186" s="36">
        <f t="shared" si="15"/>
        <v>0</v>
      </c>
      <c r="W186" s="36">
        <f t="shared" si="13"/>
        <v>138844</v>
      </c>
      <c r="X186" s="35">
        <v>138844</v>
      </c>
      <c r="Y186" s="36">
        <f t="shared" si="14"/>
        <v>0</v>
      </c>
    </row>
    <row r="187" spans="1:27" hidden="1" x14ac:dyDescent="0.25">
      <c r="A187">
        <v>2018</v>
      </c>
      <c r="B187" s="38" t="s">
        <v>35</v>
      </c>
      <c r="C187" s="39">
        <f t="shared" ref="C187:C198" si="25">D186</f>
        <v>16009</v>
      </c>
      <c r="D187" s="39">
        <v>16149</v>
      </c>
      <c r="E187" s="39">
        <f t="shared" ref="E187:E198" si="26">D187-C187</f>
        <v>140</v>
      </c>
      <c r="F187" s="39">
        <v>146</v>
      </c>
      <c r="G187" s="69">
        <f t="shared" ref="G187:G198" si="27">F187*E187</f>
        <v>20440</v>
      </c>
      <c r="H187" s="39">
        <f t="shared" ref="H187:H198" si="28">I186</f>
        <v>5745</v>
      </c>
      <c r="I187" s="39">
        <v>5818</v>
      </c>
      <c r="J187" s="39">
        <f t="shared" ref="J187:J198" si="29">I187-H187</f>
        <v>73</v>
      </c>
      <c r="K187" s="39">
        <f t="shared" si="24"/>
        <v>559</v>
      </c>
      <c r="L187" s="69">
        <f t="shared" ref="L187:L198" si="30">IF(K187=559,K187*J187,IF(K187=739,120*559+(J187-120)*739,IF(K187=1279,120*559+30*739+(J187-150)*1279,IF(K187=2359,120*559+30*739+50*1279+(J187-200)*2359,))))</f>
        <v>40807</v>
      </c>
      <c r="M187" s="69">
        <v>3731</v>
      </c>
      <c r="N187" s="69">
        <v>8047</v>
      </c>
      <c r="O187" s="41"/>
      <c r="P187" s="41"/>
      <c r="Q187" s="69">
        <v>0</v>
      </c>
      <c r="R187" s="69">
        <v>0</v>
      </c>
      <c r="S187" s="69">
        <v>78144</v>
      </c>
      <c r="T187" s="69"/>
      <c r="U187" s="69">
        <f t="shared" si="17"/>
        <v>151169</v>
      </c>
      <c r="V187" s="41">
        <f t="shared" ref="V187:V198" si="31">Y186</f>
        <v>0</v>
      </c>
      <c r="W187" s="41">
        <f t="shared" ref="W187:W198" si="32">U187+V187</f>
        <v>151169</v>
      </c>
      <c r="X187" s="69">
        <v>151169</v>
      </c>
      <c r="Y187" s="41">
        <f t="shared" ref="Y187:Y198" si="33">W187-X187</f>
        <v>0</v>
      </c>
    </row>
    <row r="188" spans="1:27" hidden="1" x14ac:dyDescent="0.25">
      <c r="B188" s="43" t="s">
        <v>36</v>
      </c>
      <c r="C188" s="44">
        <f t="shared" si="25"/>
        <v>16149</v>
      </c>
      <c r="D188" s="44">
        <v>16307</v>
      </c>
      <c r="E188" s="44">
        <f t="shared" si="26"/>
        <v>158</v>
      </c>
      <c r="F188" s="44">
        <v>146</v>
      </c>
      <c r="G188" s="70">
        <f t="shared" si="27"/>
        <v>23068</v>
      </c>
      <c r="H188" s="44">
        <f t="shared" si="28"/>
        <v>5818</v>
      </c>
      <c r="I188" s="44">
        <v>5872</v>
      </c>
      <c r="J188" s="44">
        <f t="shared" si="29"/>
        <v>54</v>
      </c>
      <c r="K188" s="44">
        <f t="shared" si="24"/>
        <v>559</v>
      </c>
      <c r="L188" s="70">
        <f t="shared" si="30"/>
        <v>30186</v>
      </c>
      <c r="M188" s="70">
        <v>3731</v>
      </c>
      <c r="N188" s="70">
        <v>8077</v>
      </c>
      <c r="O188" s="46"/>
      <c r="P188" s="46"/>
      <c r="Q188" s="70">
        <v>0</v>
      </c>
      <c r="R188" s="70">
        <v>0</v>
      </c>
      <c r="S188" s="70">
        <v>78144</v>
      </c>
      <c r="T188" s="70"/>
      <c r="U188" s="70">
        <f t="shared" si="17"/>
        <v>143206</v>
      </c>
      <c r="V188" s="46">
        <f t="shared" si="31"/>
        <v>0</v>
      </c>
      <c r="W188" s="46">
        <f t="shared" si="32"/>
        <v>143206</v>
      </c>
      <c r="X188" s="70">
        <v>143206</v>
      </c>
      <c r="Y188" s="46">
        <f t="shared" si="33"/>
        <v>0</v>
      </c>
    </row>
    <row r="189" spans="1:27" hidden="1" x14ac:dyDescent="0.25">
      <c r="B189" s="43" t="s">
        <v>37</v>
      </c>
      <c r="C189" s="44">
        <f t="shared" si="25"/>
        <v>16307</v>
      </c>
      <c r="D189" s="44">
        <v>16372</v>
      </c>
      <c r="E189" s="44">
        <f t="shared" si="26"/>
        <v>65</v>
      </c>
      <c r="F189" s="44">
        <v>146</v>
      </c>
      <c r="G189" s="70">
        <f t="shared" si="27"/>
        <v>9490</v>
      </c>
      <c r="H189" s="44">
        <f t="shared" si="28"/>
        <v>5872</v>
      </c>
      <c r="I189" s="44">
        <v>5940</v>
      </c>
      <c r="J189" s="44">
        <f t="shared" si="29"/>
        <v>68</v>
      </c>
      <c r="K189" s="44">
        <f t="shared" si="24"/>
        <v>559</v>
      </c>
      <c r="L189" s="70">
        <f t="shared" si="30"/>
        <v>38012</v>
      </c>
      <c r="M189" s="70">
        <v>3731</v>
      </c>
      <c r="N189" s="70">
        <v>8090</v>
      </c>
      <c r="O189" s="46"/>
      <c r="P189" s="46"/>
      <c r="Q189" s="70">
        <v>0</v>
      </c>
      <c r="R189" s="70">
        <v>0</v>
      </c>
      <c r="S189" s="70">
        <v>78144</v>
      </c>
      <c r="T189" s="70"/>
      <c r="U189" s="70">
        <f t="shared" si="17"/>
        <v>137467</v>
      </c>
      <c r="V189" s="46">
        <f t="shared" si="31"/>
        <v>0</v>
      </c>
      <c r="W189" s="46">
        <f t="shared" si="32"/>
        <v>137467</v>
      </c>
      <c r="X189" s="70">
        <v>137467</v>
      </c>
      <c r="Y189" s="46">
        <f t="shared" si="33"/>
        <v>0</v>
      </c>
    </row>
    <row r="190" spans="1:27" hidden="1" x14ac:dyDescent="0.25">
      <c r="B190" s="43" t="s">
        <v>38</v>
      </c>
      <c r="C190" s="44">
        <f t="shared" si="25"/>
        <v>16372</v>
      </c>
      <c r="D190" s="44">
        <v>16375</v>
      </c>
      <c r="E190" s="44">
        <f t="shared" si="26"/>
        <v>3</v>
      </c>
      <c r="F190" s="44">
        <v>146</v>
      </c>
      <c r="G190" s="70">
        <f t="shared" si="27"/>
        <v>438</v>
      </c>
      <c r="H190" s="44">
        <f t="shared" si="28"/>
        <v>5940</v>
      </c>
      <c r="I190" s="44">
        <v>6003</v>
      </c>
      <c r="J190" s="44">
        <f t="shared" si="29"/>
        <v>63</v>
      </c>
      <c r="K190" s="44">
        <f t="shared" si="24"/>
        <v>559</v>
      </c>
      <c r="L190" s="70">
        <f t="shared" si="30"/>
        <v>35217</v>
      </c>
      <c r="M190" s="70">
        <v>3731</v>
      </c>
      <c r="N190" s="70">
        <v>8101</v>
      </c>
      <c r="O190" s="46"/>
      <c r="P190" s="46"/>
      <c r="Q190" s="70">
        <v>0</v>
      </c>
      <c r="R190" s="70">
        <v>0</v>
      </c>
      <c r="S190" s="70">
        <v>78144</v>
      </c>
      <c r="T190" s="70"/>
      <c r="U190" s="70">
        <f t="shared" si="17"/>
        <v>125631</v>
      </c>
      <c r="V190" s="46">
        <f t="shared" si="31"/>
        <v>0</v>
      </c>
      <c r="W190" s="46">
        <f t="shared" si="32"/>
        <v>125631</v>
      </c>
      <c r="X190" s="70">
        <v>125161</v>
      </c>
      <c r="Y190" s="46">
        <f t="shared" si="33"/>
        <v>470</v>
      </c>
    </row>
    <row r="191" spans="1:27" hidden="1" x14ac:dyDescent="0.25">
      <c r="B191" s="43" t="s">
        <v>39</v>
      </c>
      <c r="C191" s="44">
        <f t="shared" si="25"/>
        <v>16375</v>
      </c>
      <c r="D191" s="44">
        <v>16376</v>
      </c>
      <c r="E191" s="44">
        <f t="shared" si="26"/>
        <v>1</v>
      </c>
      <c r="F191" s="44">
        <v>146</v>
      </c>
      <c r="G191" s="70">
        <f t="shared" si="27"/>
        <v>146</v>
      </c>
      <c r="H191" s="44">
        <f t="shared" si="28"/>
        <v>6003</v>
      </c>
      <c r="I191" s="44">
        <v>6068</v>
      </c>
      <c r="J191" s="44">
        <f t="shared" si="29"/>
        <v>65</v>
      </c>
      <c r="K191" s="44">
        <f t="shared" si="24"/>
        <v>559</v>
      </c>
      <c r="L191" s="70">
        <f t="shared" si="30"/>
        <v>36335</v>
      </c>
      <c r="M191" s="70">
        <v>3731</v>
      </c>
      <c r="N191" s="70">
        <v>8123</v>
      </c>
      <c r="O191" s="46"/>
      <c r="P191" s="46"/>
      <c r="Q191" s="70">
        <v>0</v>
      </c>
      <c r="R191" s="70">
        <v>0</v>
      </c>
      <c r="S191" s="70">
        <v>78144</v>
      </c>
      <c r="T191" s="70"/>
      <c r="U191" s="70">
        <f t="shared" si="17"/>
        <v>126479</v>
      </c>
      <c r="V191" s="46">
        <f t="shared" si="31"/>
        <v>470</v>
      </c>
      <c r="W191" s="46">
        <f t="shared" si="32"/>
        <v>126949</v>
      </c>
      <c r="X191" s="70"/>
      <c r="Y191" s="46">
        <f t="shared" si="33"/>
        <v>126949</v>
      </c>
    </row>
    <row r="192" spans="1:27" hidden="1" x14ac:dyDescent="0.25">
      <c r="B192" s="43" t="s">
        <v>40</v>
      </c>
      <c r="C192" s="44">
        <f t="shared" si="25"/>
        <v>16376</v>
      </c>
      <c r="D192" s="44">
        <v>16393</v>
      </c>
      <c r="E192" s="44">
        <f t="shared" si="26"/>
        <v>17</v>
      </c>
      <c r="F192" s="44">
        <v>146</v>
      </c>
      <c r="G192" s="70">
        <f t="shared" si="27"/>
        <v>2482</v>
      </c>
      <c r="H192" s="44">
        <f t="shared" si="28"/>
        <v>6068</v>
      </c>
      <c r="I192" s="44">
        <v>6074</v>
      </c>
      <c r="J192" s="44">
        <f t="shared" si="29"/>
        <v>6</v>
      </c>
      <c r="K192" s="44">
        <f t="shared" si="24"/>
        <v>559</v>
      </c>
      <c r="L192" s="70">
        <f t="shared" si="30"/>
        <v>3354</v>
      </c>
      <c r="M192" s="70">
        <v>3731</v>
      </c>
      <c r="N192" s="70">
        <v>8148</v>
      </c>
      <c r="O192" s="46"/>
      <c r="P192" s="46"/>
      <c r="Q192" s="70">
        <v>0</v>
      </c>
      <c r="R192" s="70">
        <v>0</v>
      </c>
      <c r="S192" s="70">
        <v>78144</v>
      </c>
      <c r="T192" s="70"/>
      <c r="U192" s="70">
        <f t="shared" ref="U192:U222" si="34">G192+L192+M192+R192+S192+N192+Q192+T192</f>
        <v>95859</v>
      </c>
      <c r="V192" s="46">
        <f t="shared" si="31"/>
        <v>126949</v>
      </c>
      <c r="W192" s="46">
        <f t="shared" si="32"/>
        <v>222808</v>
      </c>
      <c r="X192" s="70">
        <v>222808</v>
      </c>
      <c r="Y192" s="46">
        <f t="shared" si="33"/>
        <v>0</v>
      </c>
    </row>
    <row r="193" spans="1:25" hidden="1" x14ac:dyDescent="0.25">
      <c r="B193" s="43" t="s">
        <v>41</v>
      </c>
      <c r="C193" s="44">
        <f t="shared" si="25"/>
        <v>16393</v>
      </c>
      <c r="D193" s="44">
        <v>16481</v>
      </c>
      <c r="E193" s="44">
        <f t="shared" si="26"/>
        <v>88</v>
      </c>
      <c r="F193" s="44">
        <v>146</v>
      </c>
      <c r="G193" s="70">
        <f t="shared" si="27"/>
        <v>12848</v>
      </c>
      <c r="H193" s="44">
        <f t="shared" si="28"/>
        <v>6074</v>
      </c>
      <c r="I193" s="44">
        <v>6076</v>
      </c>
      <c r="J193" s="44">
        <f t="shared" si="29"/>
        <v>2</v>
      </c>
      <c r="K193" s="44">
        <f t="shared" si="24"/>
        <v>559</v>
      </c>
      <c r="L193" s="70">
        <f t="shared" si="30"/>
        <v>1118</v>
      </c>
      <c r="M193" s="70">
        <v>3731</v>
      </c>
      <c r="N193" s="70">
        <v>8161</v>
      </c>
      <c r="O193" s="46"/>
      <c r="P193" s="46"/>
      <c r="Q193" s="70">
        <v>0</v>
      </c>
      <c r="R193" s="70">
        <v>0</v>
      </c>
      <c r="S193" s="70">
        <v>78144</v>
      </c>
      <c r="T193" s="70"/>
      <c r="U193" s="70">
        <f t="shared" si="34"/>
        <v>104002</v>
      </c>
      <c r="V193" s="46">
        <f t="shared" si="31"/>
        <v>0</v>
      </c>
      <c r="W193" s="46">
        <f t="shared" si="32"/>
        <v>104002</v>
      </c>
      <c r="X193" s="70">
        <v>104002</v>
      </c>
      <c r="Y193" s="46">
        <f t="shared" si="33"/>
        <v>0</v>
      </c>
    </row>
    <row r="194" spans="1:25" hidden="1" x14ac:dyDescent="0.25">
      <c r="B194" s="43" t="s">
        <v>42</v>
      </c>
      <c r="C194" s="44">
        <f t="shared" si="25"/>
        <v>16481</v>
      </c>
      <c r="D194" s="44">
        <v>16582</v>
      </c>
      <c r="E194" s="44">
        <f t="shared" si="26"/>
        <v>101</v>
      </c>
      <c r="F194" s="44">
        <v>146</v>
      </c>
      <c r="G194" s="70">
        <f t="shared" si="27"/>
        <v>14746</v>
      </c>
      <c r="H194" s="44">
        <f t="shared" si="28"/>
        <v>6076</v>
      </c>
      <c r="I194" s="44">
        <v>6077</v>
      </c>
      <c r="J194" s="44">
        <f t="shared" si="29"/>
        <v>1</v>
      </c>
      <c r="K194" s="44">
        <f t="shared" si="24"/>
        <v>559</v>
      </c>
      <c r="L194" s="70">
        <f t="shared" si="30"/>
        <v>559</v>
      </c>
      <c r="M194" s="70">
        <v>3731</v>
      </c>
      <c r="N194" s="70">
        <v>8186</v>
      </c>
      <c r="O194" s="46"/>
      <c r="P194" s="46"/>
      <c r="Q194" s="70">
        <v>0</v>
      </c>
      <c r="R194" s="70">
        <v>0</v>
      </c>
      <c r="S194" s="70">
        <v>78144</v>
      </c>
      <c r="T194" s="70"/>
      <c r="U194" s="70">
        <f t="shared" si="34"/>
        <v>105366</v>
      </c>
      <c r="V194" s="46">
        <f t="shared" si="31"/>
        <v>0</v>
      </c>
      <c r="W194" s="46">
        <f t="shared" si="32"/>
        <v>105366</v>
      </c>
      <c r="X194" s="70">
        <v>105366</v>
      </c>
      <c r="Y194" s="46">
        <f t="shared" si="33"/>
        <v>0</v>
      </c>
    </row>
    <row r="195" spans="1:25" hidden="1" x14ac:dyDescent="0.25">
      <c r="B195" s="43" t="s">
        <v>43</v>
      </c>
      <c r="C195" s="44">
        <f t="shared" si="25"/>
        <v>16582</v>
      </c>
      <c r="D195" s="44">
        <v>16670</v>
      </c>
      <c r="E195" s="44">
        <f t="shared" si="26"/>
        <v>88</v>
      </c>
      <c r="F195" s="44">
        <v>146</v>
      </c>
      <c r="G195" s="70">
        <f t="shared" si="27"/>
        <v>12848</v>
      </c>
      <c r="H195" s="44">
        <f t="shared" si="28"/>
        <v>6077</v>
      </c>
      <c r="I195" s="44">
        <v>6078</v>
      </c>
      <c r="J195" s="44">
        <f t="shared" si="29"/>
        <v>1</v>
      </c>
      <c r="K195" s="44">
        <f t="shared" si="24"/>
        <v>559</v>
      </c>
      <c r="L195" s="70">
        <f t="shared" si="30"/>
        <v>559</v>
      </c>
      <c r="M195" s="70">
        <v>3731</v>
      </c>
      <c r="N195" s="70">
        <v>8207</v>
      </c>
      <c r="O195" s="46"/>
      <c r="P195" s="46"/>
      <c r="Q195" s="70">
        <v>0</v>
      </c>
      <c r="R195" s="70">
        <v>0</v>
      </c>
      <c r="S195" s="70">
        <v>78144</v>
      </c>
      <c r="T195" s="70"/>
      <c r="U195" s="70">
        <f t="shared" si="34"/>
        <v>103489</v>
      </c>
      <c r="V195" s="46">
        <f t="shared" si="31"/>
        <v>0</v>
      </c>
      <c r="W195" s="46">
        <f t="shared" si="32"/>
        <v>103489</v>
      </c>
      <c r="X195" s="70">
        <v>103489</v>
      </c>
      <c r="Y195" s="46">
        <f t="shared" si="33"/>
        <v>0</v>
      </c>
    </row>
    <row r="196" spans="1:25" hidden="1" x14ac:dyDescent="0.25">
      <c r="B196" s="43" t="s">
        <v>44</v>
      </c>
      <c r="C196" s="44">
        <f t="shared" si="25"/>
        <v>16670</v>
      </c>
      <c r="D196" s="44">
        <v>16763</v>
      </c>
      <c r="E196" s="44">
        <f t="shared" si="26"/>
        <v>93</v>
      </c>
      <c r="F196" s="44">
        <v>146</v>
      </c>
      <c r="G196" s="70">
        <f t="shared" si="27"/>
        <v>13578</v>
      </c>
      <c r="H196" s="44">
        <f t="shared" si="28"/>
        <v>6078</v>
      </c>
      <c r="I196" s="44">
        <v>6111</v>
      </c>
      <c r="J196" s="44">
        <f t="shared" si="29"/>
        <v>33</v>
      </c>
      <c r="K196" s="44">
        <f t="shared" si="24"/>
        <v>559</v>
      </c>
      <c r="L196" s="70">
        <f t="shared" si="30"/>
        <v>18447</v>
      </c>
      <c r="M196" s="70">
        <v>3731</v>
      </c>
      <c r="N196" s="70">
        <v>8230</v>
      </c>
      <c r="O196" s="46"/>
      <c r="P196" s="46"/>
      <c r="Q196" s="70">
        <v>0</v>
      </c>
      <c r="R196" s="70">
        <v>0</v>
      </c>
      <c r="S196" s="70">
        <v>78144</v>
      </c>
      <c r="T196" s="70"/>
      <c r="U196" s="70">
        <f t="shared" si="34"/>
        <v>122130</v>
      </c>
      <c r="V196" s="46">
        <f t="shared" si="31"/>
        <v>0</v>
      </c>
      <c r="W196" s="46">
        <f t="shared" si="32"/>
        <v>122130</v>
      </c>
      <c r="X196" s="70">
        <v>122130</v>
      </c>
      <c r="Y196" s="46">
        <f t="shared" si="33"/>
        <v>0</v>
      </c>
    </row>
    <row r="197" spans="1:25" hidden="1" x14ac:dyDescent="0.25">
      <c r="B197" s="43" t="s">
        <v>45</v>
      </c>
      <c r="C197" s="44">
        <f t="shared" si="25"/>
        <v>16763</v>
      </c>
      <c r="D197" s="44">
        <v>16923</v>
      </c>
      <c r="E197" s="44">
        <f t="shared" si="26"/>
        <v>160</v>
      </c>
      <c r="F197" s="44">
        <v>146</v>
      </c>
      <c r="G197" s="70">
        <f t="shared" si="27"/>
        <v>23360</v>
      </c>
      <c r="H197" s="44">
        <f t="shared" si="28"/>
        <v>6111</v>
      </c>
      <c r="I197" s="44">
        <v>6181</v>
      </c>
      <c r="J197" s="44">
        <f t="shared" si="29"/>
        <v>70</v>
      </c>
      <c r="K197" s="44">
        <f t="shared" si="24"/>
        <v>559</v>
      </c>
      <c r="L197" s="70">
        <f t="shared" si="30"/>
        <v>39130</v>
      </c>
      <c r="M197" s="70">
        <v>3731</v>
      </c>
      <c r="N197" s="70">
        <v>8260</v>
      </c>
      <c r="O197" s="46"/>
      <c r="P197" s="46"/>
      <c r="Q197" s="70">
        <v>0</v>
      </c>
      <c r="R197" s="70">
        <v>0</v>
      </c>
      <c r="S197" s="70">
        <v>78144</v>
      </c>
      <c r="T197" s="70"/>
      <c r="U197" s="70">
        <f t="shared" si="34"/>
        <v>152625</v>
      </c>
      <c r="V197" s="46">
        <f t="shared" si="31"/>
        <v>0</v>
      </c>
      <c r="W197" s="46">
        <f t="shared" si="32"/>
        <v>152625</v>
      </c>
      <c r="X197" s="73">
        <v>152625</v>
      </c>
      <c r="Y197" s="46">
        <f t="shared" si="33"/>
        <v>0</v>
      </c>
    </row>
    <row r="198" spans="1:25" ht="15.75" hidden="1" thickBot="1" x14ac:dyDescent="0.3">
      <c r="B198" s="43" t="s">
        <v>46</v>
      </c>
      <c r="C198" s="44">
        <f t="shared" si="25"/>
        <v>16923</v>
      </c>
      <c r="D198" s="44">
        <v>17042</v>
      </c>
      <c r="E198" s="44">
        <f t="shared" si="26"/>
        <v>119</v>
      </c>
      <c r="F198" s="44">
        <v>146</v>
      </c>
      <c r="G198" s="70">
        <f t="shared" si="27"/>
        <v>17374</v>
      </c>
      <c r="H198" s="44">
        <f t="shared" si="28"/>
        <v>6181</v>
      </c>
      <c r="I198" s="44">
        <v>6245</v>
      </c>
      <c r="J198" s="44">
        <f t="shared" si="29"/>
        <v>64</v>
      </c>
      <c r="K198" s="44">
        <f t="shared" si="24"/>
        <v>559</v>
      </c>
      <c r="L198" s="70">
        <f t="shared" si="30"/>
        <v>35776</v>
      </c>
      <c r="M198" s="70">
        <v>3731</v>
      </c>
      <c r="N198" s="70">
        <v>8270</v>
      </c>
      <c r="O198" s="36"/>
      <c r="P198" s="36"/>
      <c r="Q198" s="70">
        <v>0</v>
      </c>
      <c r="R198" s="70">
        <v>0</v>
      </c>
      <c r="S198" s="70">
        <v>78144</v>
      </c>
      <c r="T198" s="70"/>
      <c r="U198" s="70">
        <f t="shared" si="34"/>
        <v>143295</v>
      </c>
      <c r="V198" s="46">
        <f t="shared" si="31"/>
        <v>0</v>
      </c>
      <c r="W198" s="46">
        <f t="shared" si="32"/>
        <v>143295</v>
      </c>
      <c r="X198" s="70">
        <v>149250</v>
      </c>
      <c r="Y198" s="46">
        <f t="shared" si="33"/>
        <v>-5955</v>
      </c>
    </row>
    <row r="199" spans="1:25" hidden="1" x14ac:dyDescent="0.25">
      <c r="A199">
        <v>2019</v>
      </c>
      <c r="B199" s="38" t="s">
        <v>35</v>
      </c>
      <c r="C199" s="39">
        <f t="shared" ref="C199:C210" si="35">D198</f>
        <v>17042</v>
      </c>
      <c r="D199" s="39">
        <v>17276</v>
      </c>
      <c r="E199" s="39">
        <f t="shared" ref="E199:E210" si="36">D199-C199</f>
        <v>234</v>
      </c>
      <c r="F199" s="39">
        <v>146</v>
      </c>
      <c r="G199" s="69">
        <f t="shared" ref="G199:G210" si="37">F199*E199</f>
        <v>34164</v>
      </c>
      <c r="H199" s="39">
        <f t="shared" ref="H199:H210" si="38">I198</f>
        <v>6245</v>
      </c>
      <c r="I199" s="39">
        <v>6306</v>
      </c>
      <c r="J199" s="39">
        <f t="shared" ref="J199:J210" si="39">I199-H199</f>
        <v>61</v>
      </c>
      <c r="K199" s="39">
        <f t="shared" ref="K199:K210" si="40">IF(J199&lt;=120,559,IF(AND(J199&gt;=121,J199&lt;=150),739,IF(AND(J199&gt;=151,J199&lt;=200),1279,IF(J199&gt;=201,2359,))))</f>
        <v>559</v>
      </c>
      <c r="L199" s="69">
        <f t="shared" ref="L199:L210" si="41">IF(K199=559,K199*J199,IF(K199=739,120*559+(J199-120)*739,IF(K199=1279,120*559+30*739+(J199-150)*1279,IF(K199=2359,120*559+30*739+50*1279+(J199-200)*2359,))))</f>
        <v>34099</v>
      </c>
      <c r="M199" s="69">
        <v>3828</v>
      </c>
      <c r="N199" s="69">
        <v>8264</v>
      </c>
      <c r="O199" s="41"/>
      <c r="P199" s="41"/>
      <c r="Q199" s="69"/>
      <c r="R199" s="69"/>
      <c r="S199" s="69">
        <v>80176</v>
      </c>
      <c r="T199" s="69"/>
      <c r="U199" s="69">
        <f t="shared" si="34"/>
        <v>160531</v>
      </c>
      <c r="V199" s="41">
        <f t="shared" ref="V199:V210" si="42">Y198</f>
        <v>-5955</v>
      </c>
      <c r="W199" s="41">
        <f t="shared" ref="W199:W210" si="43">U199+V199</f>
        <v>154576</v>
      </c>
      <c r="X199" s="69">
        <v>154576</v>
      </c>
      <c r="Y199" s="41">
        <f t="shared" ref="Y199:Y210" si="44">W199-X199</f>
        <v>0</v>
      </c>
    </row>
    <row r="200" spans="1:25" hidden="1" x14ac:dyDescent="0.25">
      <c r="B200" s="43" t="s">
        <v>36</v>
      </c>
      <c r="C200" s="44">
        <f t="shared" si="35"/>
        <v>17276</v>
      </c>
      <c r="D200" s="44">
        <v>17570</v>
      </c>
      <c r="E200" s="44">
        <f t="shared" si="36"/>
        <v>294</v>
      </c>
      <c r="F200" s="44">
        <v>146</v>
      </c>
      <c r="G200" s="70">
        <f t="shared" si="37"/>
        <v>42924</v>
      </c>
      <c r="H200" s="44">
        <f t="shared" si="38"/>
        <v>6306</v>
      </c>
      <c r="I200" s="44">
        <v>6314</v>
      </c>
      <c r="J200" s="44">
        <v>61</v>
      </c>
      <c r="K200" s="44">
        <f t="shared" si="40"/>
        <v>559</v>
      </c>
      <c r="L200" s="70">
        <f t="shared" si="41"/>
        <v>34099</v>
      </c>
      <c r="M200" s="70">
        <v>3828</v>
      </c>
      <c r="N200" s="70">
        <v>8267</v>
      </c>
      <c r="O200" s="46"/>
      <c r="P200" s="46"/>
      <c r="Q200" s="70">
        <v>115000</v>
      </c>
      <c r="R200" s="70"/>
      <c r="S200" s="70">
        <v>80176</v>
      </c>
      <c r="T200" s="70"/>
      <c r="U200" s="70">
        <f t="shared" si="34"/>
        <v>284294</v>
      </c>
      <c r="V200" s="46">
        <f t="shared" si="42"/>
        <v>0</v>
      </c>
      <c r="W200" s="46">
        <f t="shared" si="43"/>
        <v>284294</v>
      </c>
      <c r="X200" s="70">
        <v>284294</v>
      </c>
      <c r="Y200" s="46">
        <f t="shared" si="44"/>
        <v>0</v>
      </c>
    </row>
    <row r="201" spans="1:25" hidden="1" x14ac:dyDescent="0.25">
      <c r="B201" s="43" t="s">
        <v>37</v>
      </c>
      <c r="C201" s="44">
        <f t="shared" si="35"/>
        <v>17570</v>
      </c>
      <c r="D201" s="44">
        <v>17631</v>
      </c>
      <c r="E201" s="44">
        <f t="shared" si="36"/>
        <v>61</v>
      </c>
      <c r="F201" s="44">
        <v>146</v>
      </c>
      <c r="G201" s="70">
        <f t="shared" si="37"/>
        <v>8906</v>
      </c>
      <c r="H201" s="44">
        <v>0</v>
      </c>
      <c r="I201" s="44">
        <v>49</v>
      </c>
      <c r="J201" s="44">
        <f t="shared" si="39"/>
        <v>49</v>
      </c>
      <c r="K201" s="44">
        <f t="shared" si="40"/>
        <v>559</v>
      </c>
      <c r="L201" s="70">
        <f t="shared" si="41"/>
        <v>27391</v>
      </c>
      <c r="M201" s="70">
        <v>3828</v>
      </c>
      <c r="N201" s="70">
        <v>8270</v>
      </c>
      <c r="O201" s="46"/>
      <c r="P201" s="46"/>
      <c r="Q201" s="70"/>
      <c r="R201" s="70"/>
      <c r="S201" s="70">
        <v>80176</v>
      </c>
      <c r="T201" s="70"/>
      <c r="U201" s="70">
        <f t="shared" si="34"/>
        <v>128571</v>
      </c>
      <c r="V201" s="46">
        <f t="shared" si="42"/>
        <v>0</v>
      </c>
      <c r="W201" s="46">
        <f t="shared" si="43"/>
        <v>128571</v>
      </c>
      <c r="X201" s="70">
        <v>128571</v>
      </c>
      <c r="Y201" s="46">
        <f t="shared" si="44"/>
        <v>0</v>
      </c>
    </row>
    <row r="202" spans="1:25" hidden="1" x14ac:dyDescent="0.25">
      <c r="B202" s="43" t="s">
        <v>38</v>
      </c>
      <c r="C202" s="44">
        <f t="shared" si="35"/>
        <v>17631</v>
      </c>
      <c r="D202" s="44">
        <v>17701</v>
      </c>
      <c r="E202" s="44">
        <f t="shared" si="36"/>
        <v>70</v>
      </c>
      <c r="F202" s="44">
        <v>146</v>
      </c>
      <c r="G202" s="70">
        <f t="shared" si="37"/>
        <v>10220</v>
      </c>
      <c r="H202" s="44">
        <f t="shared" si="38"/>
        <v>49</v>
      </c>
      <c r="I202" s="44">
        <v>108</v>
      </c>
      <c r="J202" s="44">
        <f t="shared" si="39"/>
        <v>59</v>
      </c>
      <c r="K202" s="44">
        <f t="shared" si="40"/>
        <v>559</v>
      </c>
      <c r="L202" s="70">
        <f t="shared" si="41"/>
        <v>32981</v>
      </c>
      <c r="M202" s="70">
        <v>3828</v>
      </c>
      <c r="N202" s="70">
        <v>8299</v>
      </c>
      <c r="O202" s="46"/>
      <c r="P202" s="46"/>
      <c r="Q202" s="70"/>
      <c r="R202" s="70"/>
      <c r="S202" s="70">
        <v>80176</v>
      </c>
      <c r="T202" s="70"/>
      <c r="U202" s="70">
        <f t="shared" si="34"/>
        <v>135504</v>
      </c>
      <c r="V202" s="46">
        <f t="shared" si="42"/>
        <v>0</v>
      </c>
      <c r="W202" s="46">
        <f t="shared" si="43"/>
        <v>135504</v>
      </c>
      <c r="X202" s="70">
        <v>135504</v>
      </c>
      <c r="Y202" s="46">
        <f t="shared" si="44"/>
        <v>0</v>
      </c>
    </row>
    <row r="203" spans="1:25" hidden="1" x14ac:dyDescent="0.25">
      <c r="B203" s="43" t="s">
        <v>39</v>
      </c>
      <c r="C203" s="44">
        <f t="shared" si="35"/>
        <v>17701</v>
      </c>
      <c r="D203" s="44">
        <v>17786</v>
      </c>
      <c r="E203" s="44">
        <f t="shared" si="36"/>
        <v>85</v>
      </c>
      <c r="F203" s="44">
        <v>146</v>
      </c>
      <c r="G203" s="70">
        <f t="shared" si="37"/>
        <v>12410</v>
      </c>
      <c r="H203" s="44">
        <f t="shared" si="38"/>
        <v>108</v>
      </c>
      <c r="I203" s="44">
        <v>157</v>
      </c>
      <c r="J203" s="44">
        <f t="shared" si="39"/>
        <v>49</v>
      </c>
      <c r="K203" s="44">
        <f t="shared" si="40"/>
        <v>559</v>
      </c>
      <c r="L203" s="70">
        <f t="shared" si="41"/>
        <v>27391</v>
      </c>
      <c r="M203" s="70">
        <v>3828</v>
      </c>
      <c r="N203" s="70">
        <v>8329</v>
      </c>
      <c r="O203" s="104"/>
      <c r="P203" s="104"/>
      <c r="Q203" s="70"/>
      <c r="R203" s="70"/>
      <c r="S203" s="70">
        <v>80176</v>
      </c>
      <c r="T203" s="70"/>
      <c r="U203" s="70">
        <f t="shared" si="34"/>
        <v>132134</v>
      </c>
      <c r="V203" s="46">
        <f t="shared" si="42"/>
        <v>0</v>
      </c>
      <c r="W203" s="46">
        <f t="shared" si="43"/>
        <v>132134</v>
      </c>
      <c r="X203" s="70">
        <v>132134</v>
      </c>
      <c r="Y203" s="46">
        <f t="shared" si="44"/>
        <v>0</v>
      </c>
    </row>
    <row r="204" spans="1:25" hidden="1" x14ac:dyDescent="0.25">
      <c r="B204" s="43" t="s">
        <v>40</v>
      </c>
      <c r="C204" s="44">
        <f t="shared" si="35"/>
        <v>17786</v>
      </c>
      <c r="D204" s="44">
        <v>17844</v>
      </c>
      <c r="E204" s="44">
        <f t="shared" si="36"/>
        <v>58</v>
      </c>
      <c r="F204" s="44">
        <v>146</v>
      </c>
      <c r="G204" s="70">
        <f t="shared" si="37"/>
        <v>8468</v>
      </c>
      <c r="H204" s="44">
        <f t="shared" si="38"/>
        <v>157</v>
      </c>
      <c r="I204" s="44">
        <v>158</v>
      </c>
      <c r="J204" s="44">
        <f t="shared" si="39"/>
        <v>1</v>
      </c>
      <c r="K204" s="44">
        <f t="shared" si="40"/>
        <v>559</v>
      </c>
      <c r="L204" s="70">
        <f t="shared" si="41"/>
        <v>559</v>
      </c>
      <c r="M204" s="70">
        <v>3828</v>
      </c>
      <c r="N204" s="70">
        <v>8371</v>
      </c>
      <c r="O204" s="46"/>
      <c r="P204" s="46"/>
      <c r="Q204" s="70"/>
      <c r="R204" s="70"/>
      <c r="S204" s="70">
        <v>80176</v>
      </c>
      <c r="T204" s="70"/>
      <c r="U204" s="70">
        <f t="shared" si="34"/>
        <v>101402</v>
      </c>
      <c r="V204" s="46">
        <f t="shared" si="42"/>
        <v>0</v>
      </c>
      <c r="W204" s="46">
        <f t="shared" si="43"/>
        <v>101402</v>
      </c>
      <c r="X204" s="70">
        <v>101402</v>
      </c>
      <c r="Y204" s="46">
        <f t="shared" si="44"/>
        <v>0</v>
      </c>
    </row>
    <row r="205" spans="1:25" hidden="1" x14ac:dyDescent="0.25">
      <c r="B205" s="43" t="s">
        <v>41</v>
      </c>
      <c r="C205" s="44">
        <f t="shared" si="35"/>
        <v>17844</v>
      </c>
      <c r="D205" s="44">
        <v>17903</v>
      </c>
      <c r="E205" s="44">
        <f t="shared" si="36"/>
        <v>59</v>
      </c>
      <c r="F205" s="44">
        <v>146</v>
      </c>
      <c r="G205" s="70">
        <f t="shared" si="37"/>
        <v>8614</v>
      </c>
      <c r="H205" s="44">
        <f t="shared" si="38"/>
        <v>158</v>
      </c>
      <c r="I205" s="44">
        <v>158</v>
      </c>
      <c r="J205" s="44">
        <f t="shared" si="39"/>
        <v>0</v>
      </c>
      <c r="K205" s="44">
        <f t="shared" si="40"/>
        <v>559</v>
      </c>
      <c r="L205" s="70">
        <f t="shared" si="41"/>
        <v>0</v>
      </c>
      <c r="M205" s="70">
        <v>3828</v>
      </c>
      <c r="N205" s="70">
        <v>8386</v>
      </c>
      <c r="O205" s="46"/>
      <c r="P205" s="46"/>
      <c r="Q205" s="70"/>
      <c r="R205" s="70"/>
      <c r="S205" s="70">
        <v>80176</v>
      </c>
      <c r="T205" s="70"/>
      <c r="U205" s="70">
        <f t="shared" si="34"/>
        <v>101004</v>
      </c>
      <c r="V205" s="46">
        <f t="shared" si="42"/>
        <v>0</v>
      </c>
      <c r="W205" s="46">
        <f t="shared" si="43"/>
        <v>101004</v>
      </c>
      <c r="X205" s="70">
        <v>101004</v>
      </c>
      <c r="Y205" s="46">
        <f t="shared" si="44"/>
        <v>0</v>
      </c>
    </row>
    <row r="206" spans="1:25" hidden="1" x14ac:dyDescent="0.25">
      <c r="B206" s="43" t="s">
        <v>42</v>
      </c>
      <c r="C206" s="44">
        <f t="shared" si="35"/>
        <v>17903</v>
      </c>
      <c r="D206" s="44">
        <v>17976</v>
      </c>
      <c r="E206" s="44">
        <f t="shared" si="36"/>
        <v>73</v>
      </c>
      <c r="F206" s="44">
        <v>146</v>
      </c>
      <c r="G206" s="70">
        <f t="shared" si="37"/>
        <v>10658</v>
      </c>
      <c r="H206" s="44">
        <f t="shared" si="38"/>
        <v>158</v>
      </c>
      <c r="I206" s="44">
        <v>159</v>
      </c>
      <c r="J206" s="44">
        <f t="shared" si="39"/>
        <v>1</v>
      </c>
      <c r="K206" s="44">
        <f t="shared" si="40"/>
        <v>559</v>
      </c>
      <c r="L206" s="70">
        <f t="shared" si="41"/>
        <v>559</v>
      </c>
      <c r="M206" s="70">
        <v>3828</v>
      </c>
      <c r="N206" s="70">
        <v>8398</v>
      </c>
      <c r="O206" s="46"/>
      <c r="P206" s="46"/>
      <c r="Q206" s="70"/>
      <c r="R206" s="70"/>
      <c r="S206" s="70">
        <v>80176</v>
      </c>
      <c r="T206" s="70"/>
      <c r="U206" s="70">
        <f t="shared" si="34"/>
        <v>103619</v>
      </c>
      <c r="V206" s="46">
        <f t="shared" si="42"/>
        <v>0</v>
      </c>
      <c r="W206" s="46">
        <f t="shared" si="43"/>
        <v>103619</v>
      </c>
      <c r="X206" s="70">
        <v>103619</v>
      </c>
      <c r="Y206" s="46">
        <f t="shared" si="44"/>
        <v>0</v>
      </c>
    </row>
    <row r="207" spans="1:25" hidden="1" x14ac:dyDescent="0.25">
      <c r="B207" s="43" t="s">
        <v>43</v>
      </c>
      <c r="C207" s="44">
        <f t="shared" si="35"/>
        <v>17976</v>
      </c>
      <c r="D207" s="44">
        <v>18072</v>
      </c>
      <c r="E207" s="44">
        <f t="shared" si="36"/>
        <v>96</v>
      </c>
      <c r="F207" s="44">
        <v>146</v>
      </c>
      <c r="G207" s="70">
        <f t="shared" si="37"/>
        <v>14016</v>
      </c>
      <c r="H207" s="44">
        <f t="shared" si="38"/>
        <v>159</v>
      </c>
      <c r="I207" s="44">
        <v>202</v>
      </c>
      <c r="J207" s="44">
        <f t="shared" si="39"/>
        <v>43</v>
      </c>
      <c r="K207" s="44">
        <f t="shared" si="40"/>
        <v>559</v>
      </c>
      <c r="L207" s="70">
        <f t="shared" si="41"/>
        <v>24037</v>
      </c>
      <c r="M207" s="70">
        <v>3828</v>
      </c>
      <c r="N207" s="70">
        <v>8415</v>
      </c>
      <c r="O207" s="46"/>
      <c r="P207" s="46"/>
      <c r="Q207" s="70"/>
      <c r="R207" s="70"/>
      <c r="S207" s="70">
        <v>80176</v>
      </c>
      <c r="T207" s="70"/>
      <c r="U207" s="70">
        <f t="shared" si="34"/>
        <v>130472</v>
      </c>
      <c r="V207" s="46">
        <f t="shared" si="42"/>
        <v>0</v>
      </c>
      <c r="W207" s="46">
        <f t="shared" si="43"/>
        <v>130472</v>
      </c>
      <c r="X207" s="70">
        <v>130472</v>
      </c>
      <c r="Y207" s="46">
        <f t="shared" si="44"/>
        <v>0</v>
      </c>
    </row>
    <row r="208" spans="1:25" hidden="1" x14ac:dyDescent="0.25">
      <c r="B208" s="43" t="s">
        <v>44</v>
      </c>
      <c r="C208" s="44">
        <f t="shared" si="35"/>
        <v>18072</v>
      </c>
      <c r="D208" s="44">
        <v>18140</v>
      </c>
      <c r="E208" s="44">
        <f t="shared" si="36"/>
        <v>68</v>
      </c>
      <c r="F208" s="44">
        <v>146</v>
      </c>
      <c r="G208" s="70">
        <f t="shared" si="37"/>
        <v>9928</v>
      </c>
      <c r="H208" s="44">
        <f t="shared" si="38"/>
        <v>202</v>
      </c>
      <c r="I208" s="44">
        <v>243</v>
      </c>
      <c r="J208" s="44">
        <f t="shared" si="39"/>
        <v>41</v>
      </c>
      <c r="K208" s="44">
        <f t="shared" si="40"/>
        <v>559</v>
      </c>
      <c r="L208" s="70">
        <f t="shared" si="41"/>
        <v>22919</v>
      </c>
      <c r="M208" s="70">
        <v>3828</v>
      </c>
      <c r="N208" s="70">
        <v>8420</v>
      </c>
      <c r="O208" s="46"/>
      <c r="P208" s="46"/>
      <c r="Q208" s="70"/>
      <c r="R208" s="70"/>
      <c r="S208" s="70">
        <v>80176</v>
      </c>
      <c r="T208" s="70"/>
      <c r="U208" s="70">
        <f t="shared" si="34"/>
        <v>125271</v>
      </c>
      <c r="V208" s="46">
        <f t="shared" si="42"/>
        <v>0</v>
      </c>
      <c r="W208" s="46">
        <f t="shared" si="43"/>
        <v>125271</v>
      </c>
      <c r="X208" s="70">
        <v>125271</v>
      </c>
      <c r="Y208" s="46">
        <f t="shared" si="44"/>
        <v>0</v>
      </c>
    </row>
    <row r="209" spans="1:25" hidden="1" x14ac:dyDescent="0.25">
      <c r="B209" s="43" t="s">
        <v>45</v>
      </c>
      <c r="C209" s="44">
        <f t="shared" si="35"/>
        <v>18140</v>
      </c>
      <c r="D209" s="44">
        <v>18195</v>
      </c>
      <c r="E209" s="44">
        <f t="shared" si="36"/>
        <v>55</v>
      </c>
      <c r="F209" s="44">
        <v>146</v>
      </c>
      <c r="G209" s="70">
        <f t="shared" si="37"/>
        <v>8030</v>
      </c>
      <c r="H209" s="44">
        <f t="shared" si="38"/>
        <v>243</v>
      </c>
      <c r="I209" s="44">
        <v>293</v>
      </c>
      <c r="J209" s="44">
        <f t="shared" si="39"/>
        <v>50</v>
      </c>
      <c r="K209" s="44">
        <f t="shared" si="40"/>
        <v>559</v>
      </c>
      <c r="L209" s="70">
        <f t="shared" si="41"/>
        <v>27950</v>
      </c>
      <c r="M209" s="70">
        <v>3828</v>
      </c>
      <c r="N209" s="70">
        <v>8467</v>
      </c>
      <c r="O209" s="46"/>
      <c r="P209" s="46"/>
      <c r="Q209" s="70"/>
      <c r="R209" s="70"/>
      <c r="S209" s="70">
        <v>80176</v>
      </c>
      <c r="T209" s="70"/>
      <c r="U209" s="70">
        <f t="shared" si="34"/>
        <v>128451</v>
      </c>
      <c r="V209" s="46">
        <f t="shared" si="42"/>
        <v>0</v>
      </c>
      <c r="W209" s="46">
        <f t="shared" si="43"/>
        <v>128451</v>
      </c>
      <c r="X209" s="70">
        <v>128451</v>
      </c>
      <c r="Y209" s="46">
        <f t="shared" si="44"/>
        <v>0</v>
      </c>
    </row>
    <row r="210" spans="1:25" ht="15.75" hidden="1" thickBot="1" x14ac:dyDescent="0.3">
      <c r="B210" s="83" t="s">
        <v>46</v>
      </c>
      <c r="C210" s="84">
        <f t="shared" si="35"/>
        <v>18195</v>
      </c>
      <c r="D210" s="84">
        <v>18278</v>
      </c>
      <c r="E210" s="84">
        <f t="shared" si="36"/>
        <v>83</v>
      </c>
      <c r="F210" s="84">
        <v>146</v>
      </c>
      <c r="G210" s="35">
        <f t="shared" si="37"/>
        <v>12118</v>
      </c>
      <c r="H210" s="84">
        <f t="shared" si="38"/>
        <v>293</v>
      </c>
      <c r="I210" s="84">
        <v>349</v>
      </c>
      <c r="J210" s="84">
        <f t="shared" si="39"/>
        <v>56</v>
      </c>
      <c r="K210" s="84">
        <f t="shared" si="40"/>
        <v>559</v>
      </c>
      <c r="L210" s="35">
        <f t="shared" si="41"/>
        <v>31304</v>
      </c>
      <c r="M210" s="35">
        <v>3828</v>
      </c>
      <c r="N210" s="35">
        <v>8493</v>
      </c>
      <c r="O210" s="36"/>
      <c r="P210" s="36"/>
      <c r="Q210" s="35"/>
      <c r="R210" s="35"/>
      <c r="S210" s="35">
        <v>80176</v>
      </c>
      <c r="T210" s="35"/>
      <c r="U210" s="35">
        <f t="shared" si="34"/>
        <v>135919</v>
      </c>
      <c r="V210" s="36">
        <f t="shared" si="42"/>
        <v>0</v>
      </c>
      <c r="W210" s="36">
        <f t="shared" si="43"/>
        <v>135919</v>
      </c>
      <c r="X210" s="135">
        <v>135919</v>
      </c>
      <c r="Y210" s="36">
        <f t="shared" si="44"/>
        <v>0</v>
      </c>
    </row>
    <row r="211" spans="1:25" hidden="1" x14ac:dyDescent="0.25">
      <c r="A211">
        <v>2020</v>
      </c>
      <c r="B211" s="38" t="s">
        <v>35</v>
      </c>
      <c r="C211" s="39">
        <f t="shared" ref="C211:C234" si="45">D210</f>
        <v>18278</v>
      </c>
      <c r="D211" s="39">
        <v>18515</v>
      </c>
      <c r="E211" s="39">
        <f t="shared" ref="E211:E234" si="46">D211-C211</f>
        <v>237</v>
      </c>
      <c r="F211" s="39">
        <v>146</v>
      </c>
      <c r="G211" s="69">
        <f t="shared" ref="G211:G222" si="47">F211*E211</f>
        <v>34602</v>
      </c>
      <c r="H211" s="39">
        <f t="shared" ref="H211:H234" si="48">I210</f>
        <v>349</v>
      </c>
      <c r="I211" s="39">
        <v>411</v>
      </c>
      <c r="J211" s="39">
        <f t="shared" ref="J211:J221" si="49">I211-H211</f>
        <v>62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35712</v>
      </c>
      <c r="M211" s="69">
        <v>3943</v>
      </c>
      <c r="N211" s="69">
        <v>8501</v>
      </c>
      <c r="O211" s="41"/>
      <c r="P211" s="41"/>
      <c r="Q211" s="69"/>
      <c r="R211" s="69"/>
      <c r="S211" s="69">
        <v>82581</v>
      </c>
      <c r="T211" s="69"/>
      <c r="U211" s="69">
        <f t="shared" si="34"/>
        <v>165339</v>
      </c>
      <c r="V211" s="41">
        <f t="shared" ref="V211:V234" si="50">Y210</f>
        <v>0</v>
      </c>
      <c r="W211" s="41">
        <f t="shared" ref="W211:W234" si="51">U211+V211</f>
        <v>165339</v>
      </c>
      <c r="X211" s="152">
        <v>165339</v>
      </c>
      <c r="Y211" s="41">
        <f t="shared" ref="Y211:Y234" si="52">W211-X211</f>
        <v>0</v>
      </c>
    </row>
    <row r="212" spans="1:25" hidden="1" x14ac:dyDescent="0.25">
      <c r="B212" s="43" t="s">
        <v>36</v>
      </c>
      <c r="C212" s="44">
        <f t="shared" si="45"/>
        <v>18515</v>
      </c>
      <c r="D212" s="44">
        <v>18808</v>
      </c>
      <c r="E212" s="44">
        <f t="shared" si="46"/>
        <v>293</v>
      </c>
      <c r="F212" s="44">
        <v>146</v>
      </c>
      <c r="G212" s="70">
        <f t="shared" si="47"/>
        <v>42778</v>
      </c>
      <c r="H212" s="44">
        <f t="shared" si="48"/>
        <v>411</v>
      </c>
      <c r="I212" s="44">
        <v>470</v>
      </c>
      <c r="J212" s="44">
        <f t="shared" si="49"/>
        <v>59</v>
      </c>
      <c r="K212" s="44">
        <f t="shared" ref="K212:K220" si="53">IF(J212&lt;=120,576,IF(AND(J212&gt;=121,J212&lt;=150),761,IF(AND(J212&gt;=151,J212&lt;=200),1317,IF(J212&gt;=201,2430,))))</f>
        <v>576</v>
      </c>
      <c r="L212" s="70">
        <f t="shared" ref="L212:L220" si="54">IF(K212=576,K212*J212,IF(K212=761,120*576+(J212-120)*761,IF(K212=1317,120*576+30*761+(J212-150)*1317,IF(K212=2430,120*576+30*761+50*1317+(J212-200)*2430,))))</f>
        <v>33984</v>
      </c>
      <c r="M212" s="70">
        <v>3943</v>
      </c>
      <c r="N212" s="70">
        <v>8539</v>
      </c>
      <c r="O212" s="46"/>
      <c r="P212" s="46"/>
      <c r="Q212" s="70"/>
      <c r="R212" s="70"/>
      <c r="S212" s="70">
        <v>82581</v>
      </c>
      <c r="T212" s="70"/>
      <c r="U212" s="70">
        <f t="shared" si="34"/>
        <v>171825</v>
      </c>
      <c r="V212" s="46">
        <f t="shared" si="50"/>
        <v>0</v>
      </c>
      <c r="W212" s="46">
        <f t="shared" si="51"/>
        <v>171825</v>
      </c>
      <c r="X212" s="70">
        <v>171825</v>
      </c>
      <c r="Y212" s="46">
        <f t="shared" si="52"/>
        <v>0</v>
      </c>
    </row>
    <row r="213" spans="1:25" hidden="1" x14ac:dyDescent="0.25">
      <c r="B213" s="43" t="s">
        <v>37</v>
      </c>
      <c r="C213" s="44">
        <f t="shared" si="45"/>
        <v>18808</v>
      </c>
      <c r="D213" s="44">
        <v>18916</v>
      </c>
      <c r="E213" s="44">
        <f t="shared" si="46"/>
        <v>108</v>
      </c>
      <c r="F213" s="44">
        <v>146</v>
      </c>
      <c r="G213" s="70">
        <f t="shared" si="47"/>
        <v>15768</v>
      </c>
      <c r="H213" s="44">
        <f t="shared" si="48"/>
        <v>470</v>
      </c>
      <c r="I213" s="44">
        <v>518</v>
      </c>
      <c r="J213" s="44">
        <f t="shared" si="49"/>
        <v>48</v>
      </c>
      <c r="K213" s="44">
        <f t="shared" si="53"/>
        <v>576</v>
      </c>
      <c r="L213" s="70">
        <f t="shared" si="54"/>
        <v>27648</v>
      </c>
      <c r="M213" s="70">
        <v>3943</v>
      </c>
      <c r="N213" s="70">
        <v>8580</v>
      </c>
      <c r="O213" s="46"/>
      <c r="P213" s="46"/>
      <c r="Q213" s="70"/>
      <c r="R213" s="70"/>
      <c r="S213" s="70">
        <v>82581</v>
      </c>
      <c r="T213" s="70"/>
      <c r="U213" s="70">
        <f t="shared" si="34"/>
        <v>138520</v>
      </c>
      <c r="V213" s="46">
        <f t="shared" si="50"/>
        <v>0</v>
      </c>
      <c r="W213" s="46">
        <f t="shared" si="51"/>
        <v>138520</v>
      </c>
      <c r="X213" s="70">
        <v>138520</v>
      </c>
      <c r="Y213" s="46">
        <f t="shared" si="52"/>
        <v>0</v>
      </c>
    </row>
    <row r="214" spans="1:25" hidden="1" x14ac:dyDescent="0.25">
      <c r="B214" s="43" t="s">
        <v>38</v>
      </c>
      <c r="C214" s="44">
        <f t="shared" si="45"/>
        <v>18916</v>
      </c>
      <c r="D214" s="44">
        <v>18991</v>
      </c>
      <c r="E214" s="44">
        <f t="shared" si="46"/>
        <v>75</v>
      </c>
      <c r="F214" s="44">
        <v>146</v>
      </c>
      <c r="G214" s="70">
        <f t="shared" si="47"/>
        <v>10950</v>
      </c>
      <c r="H214" s="44">
        <f t="shared" si="48"/>
        <v>518</v>
      </c>
      <c r="I214" s="44">
        <v>581</v>
      </c>
      <c r="J214" s="44">
        <f t="shared" si="49"/>
        <v>63</v>
      </c>
      <c r="K214" s="44">
        <f t="shared" si="53"/>
        <v>576</v>
      </c>
      <c r="L214" s="70">
        <f t="shared" si="54"/>
        <v>36288</v>
      </c>
      <c r="M214" s="70">
        <v>3943</v>
      </c>
      <c r="N214" s="70">
        <v>8607</v>
      </c>
      <c r="O214" s="46"/>
      <c r="P214" s="46"/>
      <c r="Q214" s="70"/>
      <c r="R214" s="70"/>
      <c r="S214" s="70">
        <v>82581</v>
      </c>
      <c r="T214" s="70"/>
      <c r="U214" s="70">
        <f t="shared" si="34"/>
        <v>142369</v>
      </c>
      <c r="V214" s="46">
        <f t="shared" si="50"/>
        <v>0</v>
      </c>
      <c r="W214" s="46">
        <f t="shared" si="51"/>
        <v>142369</v>
      </c>
      <c r="X214" s="70">
        <v>142369</v>
      </c>
      <c r="Y214" s="46">
        <f t="shared" si="52"/>
        <v>0</v>
      </c>
    </row>
    <row r="215" spans="1:25" hidden="1" x14ac:dyDescent="0.25">
      <c r="B215" s="43" t="s">
        <v>39</v>
      </c>
      <c r="C215" s="44">
        <f t="shared" si="45"/>
        <v>18991</v>
      </c>
      <c r="D215" s="44">
        <v>19060</v>
      </c>
      <c r="E215" s="44">
        <f t="shared" si="46"/>
        <v>69</v>
      </c>
      <c r="F215" s="44">
        <v>146</v>
      </c>
      <c r="G215" s="70">
        <f t="shared" si="47"/>
        <v>10074</v>
      </c>
      <c r="H215" s="44">
        <f t="shared" si="48"/>
        <v>581</v>
      </c>
      <c r="I215" s="44">
        <v>616</v>
      </c>
      <c r="J215" s="44">
        <f t="shared" si="49"/>
        <v>35</v>
      </c>
      <c r="K215" s="44">
        <f t="shared" si="53"/>
        <v>576</v>
      </c>
      <c r="L215" s="70">
        <f t="shared" si="54"/>
        <v>20160</v>
      </c>
      <c r="M215" s="70">
        <v>3943</v>
      </c>
      <c r="N215" s="70">
        <v>8615</v>
      </c>
      <c r="O215" s="46"/>
      <c r="P215" s="46"/>
      <c r="Q215" s="70"/>
      <c r="R215" s="70"/>
      <c r="S215" s="70">
        <v>82581</v>
      </c>
      <c r="T215" s="70"/>
      <c r="U215" s="70">
        <f t="shared" si="34"/>
        <v>125373</v>
      </c>
      <c r="V215" s="46">
        <f t="shared" si="50"/>
        <v>0</v>
      </c>
      <c r="W215" s="46">
        <f t="shared" si="51"/>
        <v>125373</v>
      </c>
      <c r="X215" s="135">
        <v>125373</v>
      </c>
      <c r="Y215" s="46">
        <f t="shared" si="52"/>
        <v>0</v>
      </c>
    </row>
    <row r="216" spans="1:25" hidden="1" x14ac:dyDescent="0.25">
      <c r="B216" s="43" t="s">
        <v>40</v>
      </c>
      <c r="C216" s="44">
        <f t="shared" si="45"/>
        <v>19060</v>
      </c>
      <c r="D216" s="44">
        <v>19129</v>
      </c>
      <c r="E216" s="44">
        <f t="shared" si="46"/>
        <v>69</v>
      </c>
      <c r="F216" s="44">
        <v>146</v>
      </c>
      <c r="G216" s="70">
        <f t="shared" si="47"/>
        <v>10074</v>
      </c>
      <c r="H216" s="44">
        <f t="shared" si="48"/>
        <v>616</v>
      </c>
      <c r="I216" s="44">
        <v>620</v>
      </c>
      <c r="J216" s="44">
        <f t="shared" si="49"/>
        <v>4</v>
      </c>
      <c r="K216" s="44">
        <f t="shared" si="53"/>
        <v>576</v>
      </c>
      <c r="L216" s="70">
        <f t="shared" si="54"/>
        <v>2304</v>
      </c>
      <c r="M216" s="70">
        <v>3943</v>
      </c>
      <c r="N216" s="70">
        <v>8609</v>
      </c>
      <c r="O216" s="46"/>
      <c r="P216" s="46"/>
      <c r="Q216" s="70"/>
      <c r="R216" s="70"/>
      <c r="S216" s="70">
        <v>82581</v>
      </c>
      <c r="T216" s="70"/>
      <c r="U216" s="70">
        <f t="shared" si="34"/>
        <v>107511</v>
      </c>
      <c r="V216" s="46">
        <f t="shared" si="50"/>
        <v>0</v>
      </c>
      <c r="W216" s="46">
        <f t="shared" si="51"/>
        <v>107511</v>
      </c>
      <c r="X216" s="70">
        <v>107511</v>
      </c>
      <c r="Y216" s="46">
        <f t="shared" si="52"/>
        <v>0</v>
      </c>
    </row>
    <row r="217" spans="1:25" hidden="1" x14ac:dyDescent="0.25">
      <c r="B217" s="43" t="s">
        <v>41</v>
      </c>
      <c r="C217" s="44">
        <f t="shared" si="45"/>
        <v>19129</v>
      </c>
      <c r="D217" s="44">
        <v>19129</v>
      </c>
      <c r="E217" s="44">
        <f t="shared" si="46"/>
        <v>0</v>
      </c>
      <c r="F217" s="44">
        <v>146</v>
      </c>
      <c r="G217" s="70">
        <f t="shared" si="47"/>
        <v>0</v>
      </c>
      <c r="H217" s="44">
        <f t="shared" si="48"/>
        <v>620</v>
      </c>
      <c r="I217" s="44">
        <v>620</v>
      </c>
      <c r="J217" s="44">
        <f t="shared" si="49"/>
        <v>0</v>
      </c>
      <c r="K217" s="44">
        <f t="shared" si="53"/>
        <v>576</v>
      </c>
      <c r="L217" s="70">
        <f t="shared" si="54"/>
        <v>0</v>
      </c>
      <c r="M217" s="70">
        <v>3943</v>
      </c>
      <c r="N217" s="70">
        <v>8600</v>
      </c>
      <c r="O217" s="46"/>
      <c r="P217" s="46"/>
      <c r="Q217" s="70"/>
      <c r="R217" s="70"/>
      <c r="S217" s="70">
        <v>82581</v>
      </c>
      <c r="T217" s="70"/>
      <c r="U217" s="70">
        <f t="shared" si="34"/>
        <v>95124</v>
      </c>
      <c r="V217" s="46">
        <f t="shared" si="50"/>
        <v>0</v>
      </c>
      <c r="W217" s="46">
        <f t="shared" si="51"/>
        <v>95124</v>
      </c>
      <c r="X217" s="70">
        <v>95124</v>
      </c>
      <c r="Y217" s="46">
        <f t="shared" si="52"/>
        <v>0</v>
      </c>
    </row>
    <row r="218" spans="1:25" hidden="1" x14ac:dyDescent="0.25">
      <c r="B218" s="43" t="s">
        <v>42</v>
      </c>
      <c r="C218" s="44">
        <f t="shared" si="45"/>
        <v>19129</v>
      </c>
      <c r="D218" s="44">
        <v>19657</v>
      </c>
      <c r="E218" s="44">
        <f t="shared" si="46"/>
        <v>528</v>
      </c>
      <c r="F218" s="44">
        <v>146</v>
      </c>
      <c r="G218" s="70">
        <f t="shared" si="47"/>
        <v>77088</v>
      </c>
      <c r="H218" s="44">
        <f t="shared" si="48"/>
        <v>620</v>
      </c>
      <c r="I218" s="44">
        <v>620</v>
      </c>
      <c r="J218" s="44">
        <f t="shared" si="49"/>
        <v>0</v>
      </c>
      <c r="K218" s="44">
        <f t="shared" si="53"/>
        <v>576</v>
      </c>
      <c r="L218" s="70">
        <f t="shared" si="54"/>
        <v>0</v>
      </c>
      <c r="M218" s="70">
        <v>3943</v>
      </c>
      <c r="N218" s="70">
        <v>8604</v>
      </c>
      <c r="O218" s="46"/>
      <c r="P218" s="46"/>
      <c r="Q218" s="70"/>
      <c r="R218" s="70"/>
      <c r="S218" s="70">
        <v>82581</v>
      </c>
      <c r="T218" s="70"/>
      <c r="U218" s="70">
        <f t="shared" si="34"/>
        <v>172216</v>
      </c>
      <c r="V218" s="46">
        <f t="shared" si="50"/>
        <v>0</v>
      </c>
      <c r="W218" s="46">
        <f t="shared" si="51"/>
        <v>172216</v>
      </c>
      <c r="X218" s="135">
        <v>172216</v>
      </c>
      <c r="Y218" s="46">
        <f t="shared" si="52"/>
        <v>0</v>
      </c>
    </row>
    <row r="219" spans="1:25" hidden="1" x14ac:dyDescent="0.25">
      <c r="B219" s="43" t="s">
        <v>43</v>
      </c>
      <c r="C219" s="44">
        <f t="shared" si="45"/>
        <v>19657</v>
      </c>
      <c r="D219" s="44">
        <v>19731</v>
      </c>
      <c r="E219" s="44">
        <f t="shared" si="46"/>
        <v>74</v>
      </c>
      <c r="F219" s="44">
        <v>146</v>
      </c>
      <c r="G219" s="70">
        <f t="shared" si="47"/>
        <v>10804</v>
      </c>
      <c r="H219" s="44">
        <f t="shared" si="48"/>
        <v>620</v>
      </c>
      <c r="I219" s="44">
        <v>636</v>
      </c>
      <c r="J219" s="44">
        <f t="shared" si="49"/>
        <v>16</v>
      </c>
      <c r="K219" s="44">
        <f t="shared" si="53"/>
        <v>576</v>
      </c>
      <c r="L219" s="70">
        <f t="shared" si="54"/>
        <v>9216</v>
      </c>
      <c r="M219" s="70">
        <v>3943</v>
      </c>
      <c r="N219" s="70">
        <v>8612</v>
      </c>
      <c r="O219" s="46"/>
      <c r="P219" s="46"/>
      <c r="Q219" s="70"/>
      <c r="R219" s="70"/>
      <c r="S219" s="70">
        <v>82581</v>
      </c>
      <c r="T219" s="70"/>
      <c r="U219" s="70">
        <f t="shared" si="34"/>
        <v>115156</v>
      </c>
      <c r="V219" s="46">
        <f t="shared" si="50"/>
        <v>0</v>
      </c>
      <c r="W219" s="46">
        <f t="shared" si="51"/>
        <v>115156</v>
      </c>
      <c r="X219" s="70">
        <v>115156</v>
      </c>
      <c r="Y219" s="46">
        <f t="shared" si="52"/>
        <v>0</v>
      </c>
    </row>
    <row r="220" spans="1:25" hidden="1" x14ac:dyDescent="0.25">
      <c r="B220" s="43" t="s">
        <v>44</v>
      </c>
      <c r="C220" s="44">
        <f t="shared" si="45"/>
        <v>19731</v>
      </c>
      <c r="D220" s="44">
        <v>19760</v>
      </c>
      <c r="E220" s="44">
        <f t="shared" si="46"/>
        <v>29</v>
      </c>
      <c r="F220" s="44">
        <v>146</v>
      </c>
      <c r="G220" s="70">
        <f t="shared" si="47"/>
        <v>4234</v>
      </c>
      <c r="H220" s="44">
        <f t="shared" si="48"/>
        <v>636</v>
      </c>
      <c r="I220" s="44">
        <v>684</v>
      </c>
      <c r="J220" s="44">
        <f t="shared" si="49"/>
        <v>48</v>
      </c>
      <c r="K220" s="44">
        <f t="shared" si="53"/>
        <v>576</v>
      </c>
      <c r="L220" s="70">
        <f t="shared" si="54"/>
        <v>27648</v>
      </c>
      <c r="M220" s="70">
        <v>3943</v>
      </c>
      <c r="N220" s="70">
        <v>8652</v>
      </c>
      <c r="O220" s="46"/>
      <c r="P220" s="46"/>
      <c r="Q220" s="70"/>
      <c r="R220" s="70"/>
      <c r="S220" s="70">
        <v>82581</v>
      </c>
      <c r="T220" s="70"/>
      <c r="U220" s="70">
        <f t="shared" si="34"/>
        <v>127058</v>
      </c>
      <c r="V220" s="46">
        <f t="shared" si="50"/>
        <v>0</v>
      </c>
      <c r="W220" s="46">
        <f t="shared" si="51"/>
        <v>127058</v>
      </c>
      <c r="X220" s="135">
        <v>127058</v>
      </c>
      <c r="Y220" s="46">
        <f t="shared" si="52"/>
        <v>0</v>
      </c>
    </row>
    <row r="221" spans="1:25" hidden="1" x14ac:dyDescent="0.25">
      <c r="B221" s="43" t="s">
        <v>45</v>
      </c>
      <c r="C221" s="44">
        <f t="shared" si="45"/>
        <v>19760</v>
      </c>
      <c r="D221" s="44">
        <v>19851</v>
      </c>
      <c r="E221" s="44">
        <f t="shared" si="46"/>
        <v>91</v>
      </c>
      <c r="F221" s="44">
        <v>146</v>
      </c>
      <c r="G221" s="70">
        <f t="shared" si="47"/>
        <v>13286</v>
      </c>
      <c r="H221" s="44">
        <f t="shared" si="48"/>
        <v>684</v>
      </c>
      <c r="I221" s="44">
        <v>736</v>
      </c>
      <c r="J221" s="44">
        <f t="shared" si="49"/>
        <v>52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29952</v>
      </c>
      <c r="M221" s="70">
        <v>3943</v>
      </c>
      <c r="N221" s="70">
        <v>8709</v>
      </c>
      <c r="O221" s="46"/>
      <c r="P221" s="46"/>
      <c r="Q221" s="70"/>
      <c r="R221" s="70"/>
      <c r="S221" s="70">
        <v>82581</v>
      </c>
      <c r="T221" s="70"/>
      <c r="U221" s="70">
        <f t="shared" si="34"/>
        <v>138471</v>
      </c>
      <c r="V221" s="46">
        <f t="shared" si="50"/>
        <v>0</v>
      </c>
      <c r="W221" s="46">
        <f t="shared" si="51"/>
        <v>138471</v>
      </c>
      <c r="X221" s="135">
        <v>138471</v>
      </c>
      <c r="Y221" s="46">
        <f t="shared" si="52"/>
        <v>0</v>
      </c>
    </row>
    <row r="222" spans="1:25" ht="15.75" hidden="1" thickBot="1" x14ac:dyDescent="0.3">
      <c r="B222" s="83" t="s">
        <v>46</v>
      </c>
      <c r="C222" s="84">
        <f t="shared" si="45"/>
        <v>19851</v>
      </c>
      <c r="D222" s="84">
        <v>19903</v>
      </c>
      <c r="E222" s="84">
        <f t="shared" si="46"/>
        <v>52</v>
      </c>
      <c r="F222" s="84">
        <v>146</v>
      </c>
      <c r="G222" s="35">
        <f t="shared" si="47"/>
        <v>7592</v>
      </c>
      <c r="H222" s="84">
        <f t="shared" si="48"/>
        <v>736</v>
      </c>
      <c r="I222" s="84">
        <v>793</v>
      </c>
      <c r="J222" s="84">
        <f t="shared" ref="J222:J234" si="55">I222-H222</f>
        <v>57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32832</v>
      </c>
      <c r="M222" s="35">
        <v>3943</v>
      </c>
      <c r="N222" s="35">
        <v>8721</v>
      </c>
      <c r="O222" s="36"/>
      <c r="P222" s="36"/>
      <c r="Q222" s="35"/>
      <c r="R222" s="35"/>
      <c r="S222" s="35">
        <v>82581</v>
      </c>
      <c r="T222" s="35"/>
      <c r="U222" s="35">
        <f t="shared" si="34"/>
        <v>135669</v>
      </c>
      <c r="V222" s="36">
        <f t="shared" si="50"/>
        <v>0</v>
      </c>
      <c r="W222" s="36">
        <f t="shared" si="51"/>
        <v>135669</v>
      </c>
      <c r="X222" s="35">
        <v>135669</v>
      </c>
      <c r="Y222" s="36">
        <f t="shared" si="52"/>
        <v>0</v>
      </c>
    </row>
    <row r="223" spans="1:25" hidden="1" x14ac:dyDescent="0.25">
      <c r="A223">
        <v>2021</v>
      </c>
      <c r="B223" s="43" t="s">
        <v>35</v>
      </c>
      <c r="C223" s="44">
        <f t="shared" si="45"/>
        <v>19903</v>
      </c>
      <c r="D223" s="44">
        <v>19966</v>
      </c>
      <c r="E223" s="44">
        <f t="shared" si="46"/>
        <v>63</v>
      </c>
      <c r="F223" s="44">
        <v>146</v>
      </c>
      <c r="G223" s="70">
        <f t="shared" ref="G223:G234" si="56">E223*F223</f>
        <v>9198</v>
      </c>
      <c r="H223" s="44">
        <f t="shared" si="48"/>
        <v>793</v>
      </c>
      <c r="I223" s="44">
        <v>888</v>
      </c>
      <c r="J223" s="44">
        <f t="shared" si="55"/>
        <v>95</v>
      </c>
      <c r="K223" s="44">
        <f t="shared" ref="K223:K234" si="57">IF(J223&lt;=80,593,IF(AND(J223&gt;=81,J223&lt;=100),784,IF(AND(J223&gt;=101,J223&lt;=200),1357,IF(J223&gt;=201,2501,))))</f>
        <v>784</v>
      </c>
      <c r="L223" s="46">
        <f>IF(K223=593,K223*J223,IF(K223=784,80*593+(J223-80)*784,IF(K223=1357,80*593+20*784+(J223-100)*1357,IF(K223=2501,80*593+20*784+100*1357+(J223-200)*2501,))))</f>
        <v>59200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58">G223+L223+M223+N223+Q223+R223+S223+T223</f>
        <v>166254</v>
      </c>
      <c r="V223" s="46">
        <f t="shared" si="50"/>
        <v>0</v>
      </c>
      <c r="W223" s="41">
        <f t="shared" si="51"/>
        <v>166254</v>
      </c>
      <c r="X223" s="152">
        <v>166254</v>
      </c>
      <c r="Y223" s="41">
        <f t="shared" si="52"/>
        <v>0</v>
      </c>
    </row>
    <row r="224" spans="1:25" hidden="1" x14ac:dyDescent="0.25">
      <c r="B224" s="43" t="s">
        <v>36</v>
      </c>
      <c r="C224" s="44">
        <f t="shared" si="45"/>
        <v>19966</v>
      </c>
      <c r="D224" s="44">
        <v>20037</v>
      </c>
      <c r="E224" s="44">
        <f t="shared" si="46"/>
        <v>71</v>
      </c>
      <c r="F224" s="44">
        <v>146</v>
      </c>
      <c r="G224" s="70">
        <f t="shared" si="56"/>
        <v>10366</v>
      </c>
      <c r="H224" s="44">
        <f t="shared" si="48"/>
        <v>888</v>
      </c>
      <c r="I224" s="44">
        <v>926</v>
      </c>
      <c r="J224" s="44">
        <f t="shared" si="55"/>
        <v>38</v>
      </c>
      <c r="K224" s="44">
        <f t="shared" si="57"/>
        <v>593</v>
      </c>
      <c r="L224" s="46">
        <f t="shared" ref="L224:L234" si="59">IF(K224=593,K224*J224,IF(K224=784,80*593+(J224-80)*784,IF(K224=1357,80*593+20*784+(J224-100)*1357,IF(K224=2501,80*593+20*784+100*1357+(J224-200)*2501,))))</f>
        <v>22534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58"/>
        <v>130805</v>
      </c>
      <c r="V224" s="46">
        <f t="shared" si="50"/>
        <v>0</v>
      </c>
      <c r="W224" s="46">
        <f t="shared" si="51"/>
        <v>130805</v>
      </c>
      <c r="X224" s="70">
        <v>130805</v>
      </c>
      <c r="Y224" s="46">
        <f t="shared" si="52"/>
        <v>0</v>
      </c>
    </row>
    <row r="225" spans="1:25" hidden="1" x14ac:dyDescent="0.25">
      <c r="B225" s="43" t="s">
        <v>37</v>
      </c>
      <c r="C225" s="44">
        <f t="shared" si="45"/>
        <v>20037</v>
      </c>
      <c r="D225" s="44">
        <v>20141</v>
      </c>
      <c r="E225" s="44">
        <f t="shared" si="46"/>
        <v>104</v>
      </c>
      <c r="F225" s="44">
        <v>146</v>
      </c>
      <c r="G225" s="70">
        <f t="shared" si="56"/>
        <v>15184</v>
      </c>
      <c r="H225" s="44">
        <f t="shared" si="48"/>
        <v>926</v>
      </c>
      <c r="I225" s="44">
        <v>968</v>
      </c>
      <c r="J225" s="44">
        <f t="shared" si="55"/>
        <v>42</v>
      </c>
      <c r="K225" s="44">
        <f t="shared" si="57"/>
        <v>593</v>
      </c>
      <c r="L225" s="46">
        <f t="shared" si="59"/>
        <v>24906</v>
      </c>
      <c r="M225" s="70">
        <v>4061</v>
      </c>
      <c r="N225" s="70"/>
      <c r="O225" s="70"/>
      <c r="P225" s="70"/>
      <c r="Q225" s="70"/>
      <c r="R225" s="70"/>
      <c r="S225" s="70">
        <v>85058</v>
      </c>
      <c r="T225" s="70"/>
      <c r="U225" s="70">
        <f t="shared" si="58"/>
        <v>129209</v>
      </c>
      <c r="V225" s="46">
        <f t="shared" si="50"/>
        <v>0</v>
      </c>
      <c r="W225" s="46">
        <f t="shared" si="51"/>
        <v>129209</v>
      </c>
      <c r="X225" s="70">
        <v>129209</v>
      </c>
      <c r="Y225" s="46">
        <f t="shared" si="52"/>
        <v>0</v>
      </c>
    </row>
    <row r="226" spans="1:25" hidden="1" x14ac:dyDescent="0.25">
      <c r="B226" s="43" t="s">
        <v>38</v>
      </c>
      <c r="C226" s="44">
        <f t="shared" si="45"/>
        <v>20141</v>
      </c>
      <c r="D226" s="44">
        <v>20259</v>
      </c>
      <c r="E226" s="44">
        <f t="shared" si="46"/>
        <v>118</v>
      </c>
      <c r="F226" s="44">
        <v>146</v>
      </c>
      <c r="G226" s="70">
        <f t="shared" si="56"/>
        <v>17228</v>
      </c>
      <c r="H226" s="44">
        <f t="shared" si="48"/>
        <v>968</v>
      </c>
      <c r="I226" s="44">
        <v>1009</v>
      </c>
      <c r="J226" s="44">
        <f t="shared" si="55"/>
        <v>41</v>
      </c>
      <c r="K226" s="44">
        <f t="shared" si="57"/>
        <v>593</v>
      </c>
      <c r="L226" s="46">
        <f t="shared" si="59"/>
        <v>24313</v>
      </c>
      <c r="M226" s="70">
        <v>4061</v>
      </c>
      <c r="N226" s="70"/>
      <c r="O226" s="70"/>
      <c r="P226" s="70"/>
      <c r="Q226" s="70"/>
      <c r="R226" s="70"/>
      <c r="S226" s="70">
        <v>85058</v>
      </c>
      <c r="T226" s="70"/>
      <c r="U226" s="70">
        <f t="shared" si="58"/>
        <v>130660</v>
      </c>
      <c r="V226" s="46">
        <f t="shared" si="50"/>
        <v>0</v>
      </c>
      <c r="W226" s="46">
        <f t="shared" si="51"/>
        <v>130660</v>
      </c>
      <c r="X226" s="70">
        <v>130660</v>
      </c>
      <c r="Y226" s="46">
        <f t="shared" si="52"/>
        <v>0</v>
      </c>
    </row>
    <row r="227" spans="1:25" hidden="1" x14ac:dyDescent="0.25">
      <c r="B227" s="43" t="s">
        <v>39</v>
      </c>
      <c r="C227" s="44">
        <f t="shared" si="45"/>
        <v>20259</v>
      </c>
      <c r="D227" s="44">
        <v>20378</v>
      </c>
      <c r="E227" s="44">
        <f t="shared" si="46"/>
        <v>119</v>
      </c>
      <c r="F227" s="44">
        <v>146</v>
      </c>
      <c r="G227" s="70">
        <f t="shared" si="56"/>
        <v>17374</v>
      </c>
      <c r="H227" s="44">
        <f t="shared" si="48"/>
        <v>1009</v>
      </c>
      <c r="I227" s="44">
        <v>1043</v>
      </c>
      <c r="J227" s="44">
        <f t="shared" si="55"/>
        <v>34</v>
      </c>
      <c r="K227" s="44">
        <f t="shared" si="57"/>
        <v>593</v>
      </c>
      <c r="L227" s="46">
        <f t="shared" si="59"/>
        <v>20162</v>
      </c>
      <c r="M227" s="70">
        <v>4061</v>
      </c>
      <c r="N227" s="70"/>
      <c r="O227" s="70"/>
      <c r="P227" s="70"/>
      <c r="Q227" s="70"/>
      <c r="R227" s="70"/>
      <c r="S227" s="70">
        <v>85058</v>
      </c>
      <c r="T227" s="70"/>
      <c r="U227" s="70">
        <f t="shared" si="58"/>
        <v>126655</v>
      </c>
      <c r="V227" s="46">
        <f t="shared" si="50"/>
        <v>0</v>
      </c>
      <c r="W227" s="46">
        <f t="shared" si="51"/>
        <v>126655</v>
      </c>
      <c r="X227" s="70">
        <v>126655</v>
      </c>
      <c r="Y227" s="46">
        <f t="shared" si="52"/>
        <v>0</v>
      </c>
    </row>
    <row r="228" spans="1:25" hidden="1" x14ac:dyDescent="0.25">
      <c r="B228" s="43" t="s">
        <v>40</v>
      </c>
      <c r="C228" s="44">
        <f t="shared" si="45"/>
        <v>20378</v>
      </c>
      <c r="D228" s="44">
        <v>20473</v>
      </c>
      <c r="E228" s="44">
        <f t="shared" si="46"/>
        <v>95</v>
      </c>
      <c r="F228" s="44">
        <v>146</v>
      </c>
      <c r="G228" s="70">
        <f t="shared" si="56"/>
        <v>13870</v>
      </c>
      <c r="H228" s="44">
        <f t="shared" si="48"/>
        <v>1043</v>
      </c>
      <c r="I228" s="44">
        <v>1043</v>
      </c>
      <c r="J228" s="44">
        <f t="shared" si="55"/>
        <v>0</v>
      </c>
      <c r="K228" s="44">
        <f t="shared" si="57"/>
        <v>593</v>
      </c>
      <c r="L228" s="46">
        <f t="shared" si="59"/>
        <v>0</v>
      </c>
      <c r="M228" s="70">
        <v>4061</v>
      </c>
      <c r="N228" s="70"/>
      <c r="O228" s="70"/>
      <c r="P228" s="70"/>
      <c r="Q228" s="70"/>
      <c r="R228" s="70"/>
      <c r="S228" s="70">
        <v>85058</v>
      </c>
      <c r="T228" s="70"/>
      <c r="U228" s="70">
        <f t="shared" si="58"/>
        <v>102989</v>
      </c>
      <c r="V228" s="46">
        <f t="shared" si="50"/>
        <v>0</v>
      </c>
      <c r="W228" s="46">
        <f t="shared" si="51"/>
        <v>102989</v>
      </c>
      <c r="X228" s="70">
        <v>102989</v>
      </c>
      <c r="Y228" s="46">
        <f t="shared" si="52"/>
        <v>0</v>
      </c>
    </row>
    <row r="229" spans="1:25" hidden="1" x14ac:dyDescent="0.25">
      <c r="B229" s="43" t="s">
        <v>41</v>
      </c>
      <c r="C229" s="44">
        <f t="shared" si="45"/>
        <v>20473</v>
      </c>
      <c r="D229" s="44">
        <v>20598</v>
      </c>
      <c r="E229" s="44">
        <f t="shared" si="46"/>
        <v>125</v>
      </c>
      <c r="F229" s="44">
        <v>146</v>
      </c>
      <c r="G229" s="70">
        <f t="shared" si="56"/>
        <v>18250</v>
      </c>
      <c r="H229" s="44">
        <f t="shared" si="48"/>
        <v>1043</v>
      </c>
      <c r="I229" s="44">
        <v>1044</v>
      </c>
      <c r="J229" s="44">
        <f t="shared" si="55"/>
        <v>1</v>
      </c>
      <c r="K229" s="44">
        <f t="shared" si="57"/>
        <v>593</v>
      </c>
      <c r="L229" s="46">
        <f t="shared" si="59"/>
        <v>593</v>
      </c>
      <c r="M229" s="70">
        <v>4061</v>
      </c>
      <c r="N229" s="70"/>
      <c r="O229" s="70"/>
      <c r="P229" s="70"/>
      <c r="Q229" s="70"/>
      <c r="R229" s="70"/>
      <c r="S229" s="70">
        <v>85058</v>
      </c>
      <c r="T229" s="70"/>
      <c r="U229" s="70">
        <f t="shared" si="58"/>
        <v>107962</v>
      </c>
      <c r="V229" s="46">
        <f t="shared" si="50"/>
        <v>0</v>
      </c>
      <c r="W229" s="46">
        <f t="shared" si="51"/>
        <v>107962</v>
      </c>
      <c r="X229" s="70">
        <v>107962</v>
      </c>
      <c r="Y229" s="46">
        <f t="shared" si="52"/>
        <v>0</v>
      </c>
    </row>
    <row r="230" spans="1:25" hidden="1" x14ac:dyDescent="0.25">
      <c r="B230" s="43" t="s">
        <v>42</v>
      </c>
      <c r="C230" s="44">
        <f t="shared" si="45"/>
        <v>20598</v>
      </c>
      <c r="D230" s="44">
        <v>20712</v>
      </c>
      <c r="E230" s="44">
        <f t="shared" si="46"/>
        <v>114</v>
      </c>
      <c r="F230" s="44">
        <v>146</v>
      </c>
      <c r="G230" s="70">
        <f t="shared" si="56"/>
        <v>16644</v>
      </c>
      <c r="H230" s="44">
        <f t="shared" si="48"/>
        <v>1044</v>
      </c>
      <c r="I230" s="44">
        <v>1046</v>
      </c>
      <c r="J230" s="44">
        <f t="shared" si="55"/>
        <v>2</v>
      </c>
      <c r="K230" s="44">
        <f t="shared" si="57"/>
        <v>593</v>
      </c>
      <c r="L230" s="46">
        <f t="shared" si="59"/>
        <v>1186</v>
      </c>
      <c r="M230" s="70">
        <v>4061</v>
      </c>
      <c r="N230" s="70"/>
      <c r="O230" s="70"/>
      <c r="P230" s="70"/>
      <c r="Q230" s="70"/>
      <c r="R230" s="70"/>
      <c r="S230" s="70">
        <v>85058</v>
      </c>
      <c r="T230" s="70"/>
      <c r="U230" s="70">
        <f t="shared" si="58"/>
        <v>106949</v>
      </c>
      <c r="V230" s="46">
        <f t="shared" si="50"/>
        <v>0</v>
      </c>
      <c r="W230" s="46">
        <f t="shared" si="51"/>
        <v>106949</v>
      </c>
      <c r="X230" s="70">
        <v>106949</v>
      </c>
      <c r="Y230" s="46">
        <f t="shared" si="52"/>
        <v>0</v>
      </c>
    </row>
    <row r="231" spans="1:25" hidden="1" x14ac:dyDescent="0.25">
      <c r="B231" s="43" t="s">
        <v>43</v>
      </c>
      <c r="C231" s="44">
        <f t="shared" si="45"/>
        <v>20712</v>
      </c>
      <c r="D231" s="44">
        <v>20834</v>
      </c>
      <c r="E231" s="44">
        <f t="shared" si="46"/>
        <v>122</v>
      </c>
      <c r="F231" s="44">
        <v>146</v>
      </c>
      <c r="G231" s="70">
        <f t="shared" si="56"/>
        <v>17812</v>
      </c>
      <c r="H231" s="44">
        <f t="shared" si="48"/>
        <v>1046</v>
      </c>
      <c r="I231" s="44">
        <v>1049</v>
      </c>
      <c r="J231" s="44">
        <f t="shared" si="55"/>
        <v>3</v>
      </c>
      <c r="K231" s="44">
        <f t="shared" si="57"/>
        <v>593</v>
      </c>
      <c r="L231" s="46">
        <f t="shared" si="59"/>
        <v>1779</v>
      </c>
      <c r="M231" s="70">
        <v>4061</v>
      </c>
      <c r="N231" s="70"/>
      <c r="O231" s="70"/>
      <c r="P231" s="70"/>
      <c r="Q231" s="70"/>
      <c r="R231" s="70"/>
      <c r="S231" s="70">
        <v>85058</v>
      </c>
      <c r="T231" s="70"/>
      <c r="U231" s="70">
        <f t="shared" si="58"/>
        <v>108710</v>
      </c>
      <c r="V231" s="46">
        <f t="shared" si="50"/>
        <v>0</v>
      </c>
      <c r="W231" s="46">
        <f t="shared" si="51"/>
        <v>108710</v>
      </c>
      <c r="X231" s="70">
        <v>108710</v>
      </c>
      <c r="Y231" s="46">
        <f t="shared" si="52"/>
        <v>0</v>
      </c>
    </row>
    <row r="232" spans="1:25" hidden="1" x14ac:dyDescent="0.25">
      <c r="B232" s="43" t="s">
        <v>44</v>
      </c>
      <c r="C232" s="44">
        <f t="shared" si="45"/>
        <v>20834</v>
      </c>
      <c r="D232" s="44">
        <v>20939</v>
      </c>
      <c r="E232" s="44">
        <f t="shared" si="46"/>
        <v>105</v>
      </c>
      <c r="F232" s="44">
        <v>146</v>
      </c>
      <c r="G232" s="70">
        <f t="shared" si="56"/>
        <v>15330</v>
      </c>
      <c r="H232" s="44">
        <f t="shared" si="48"/>
        <v>1049</v>
      </c>
      <c r="I232" s="44">
        <v>1054</v>
      </c>
      <c r="J232" s="44">
        <f t="shared" si="55"/>
        <v>5</v>
      </c>
      <c r="K232" s="44">
        <f t="shared" si="57"/>
        <v>593</v>
      </c>
      <c r="L232" s="46">
        <f t="shared" si="59"/>
        <v>2965</v>
      </c>
      <c r="M232" s="70">
        <v>4061</v>
      </c>
      <c r="N232" s="70"/>
      <c r="O232" s="70"/>
      <c r="P232" s="70"/>
      <c r="Q232" s="70"/>
      <c r="R232" s="70"/>
      <c r="S232" s="70">
        <v>85058</v>
      </c>
      <c r="T232" s="70"/>
      <c r="U232" s="70">
        <f t="shared" si="58"/>
        <v>107414</v>
      </c>
      <c r="V232" s="46">
        <f t="shared" si="50"/>
        <v>0</v>
      </c>
      <c r="W232" s="46">
        <f t="shared" si="51"/>
        <v>107414</v>
      </c>
      <c r="X232" s="70">
        <v>107414</v>
      </c>
      <c r="Y232" s="46">
        <f t="shared" si="52"/>
        <v>0</v>
      </c>
    </row>
    <row r="233" spans="1:25" hidden="1" x14ac:dyDescent="0.25">
      <c r="B233" s="43" t="s">
        <v>45</v>
      </c>
      <c r="C233" s="44">
        <f t="shared" si="45"/>
        <v>20939</v>
      </c>
      <c r="D233" s="44">
        <v>21037</v>
      </c>
      <c r="E233" s="44">
        <f t="shared" si="46"/>
        <v>98</v>
      </c>
      <c r="F233" s="44">
        <v>146</v>
      </c>
      <c r="G233" s="70">
        <f t="shared" si="56"/>
        <v>14308</v>
      </c>
      <c r="H233" s="44">
        <f t="shared" si="48"/>
        <v>1054</v>
      </c>
      <c r="I233" s="44">
        <v>1115</v>
      </c>
      <c r="J233" s="44">
        <f t="shared" si="55"/>
        <v>61</v>
      </c>
      <c r="K233" s="44">
        <f t="shared" si="57"/>
        <v>593</v>
      </c>
      <c r="L233" s="46">
        <f t="shared" si="59"/>
        <v>36173</v>
      </c>
      <c r="M233" s="70">
        <v>4061</v>
      </c>
      <c r="N233" s="70"/>
      <c r="O233" s="70"/>
      <c r="P233" s="70"/>
      <c r="Q233" s="70"/>
      <c r="R233" s="70"/>
      <c r="S233" s="70">
        <v>85058</v>
      </c>
      <c r="T233" s="70"/>
      <c r="U233" s="70">
        <f t="shared" si="58"/>
        <v>139600</v>
      </c>
      <c r="V233" s="46">
        <f t="shared" si="50"/>
        <v>0</v>
      </c>
      <c r="W233" s="46">
        <f t="shared" si="51"/>
        <v>139600</v>
      </c>
      <c r="X233" s="70">
        <v>139600</v>
      </c>
      <c r="Y233" s="46">
        <f t="shared" si="52"/>
        <v>0</v>
      </c>
    </row>
    <row r="234" spans="1:25" ht="15.75" hidden="1" thickBot="1" x14ac:dyDescent="0.3">
      <c r="B234" s="83" t="s">
        <v>46</v>
      </c>
      <c r="C234" s="84">
        <f t="shared" si="45"/>
        <v>21037</v>
      </c>
      <c r="D234" s="84">
        <v>21147</v>
      </c>
      <c r="E234" s="84">
        <f t="shared" si="46"/>
        <v>110</v>
      </c>
      <c r="F234" s="84">
        <v>146</v>
      </c>
      <c r="G234" s="35">
        <f t="shared" si="56"/>
        <v>16060</v>
      </c>
      <c r="H234" s="84">
        <f t="shared" si="48"/>
        <v>1115</v>
      </c>
      <c r="I234" s="84">
        <v>1197</v>
      </c>
      <c r="J234" s="84">
        <f t="shared" si="55"/>
        <v>82</v>
      </c>
      <c r="K234" s="84">
        <f t="shared" si="57"/>
        <v>784</v>
      </c>
      <c r="L234" s="36">
        <f t="shared" si="59"/>
        <v>49008</v>
      </c>
      <c r="M234" s="35">
        <v>4061</v>
      </c>
      <c r="N234" s="35"/>
      <c r="O234" s="35"/>
      <c r="P234" s="35"/>
      <c r="Q234" s="35"/>
      <c r="R234" s="35"/>
      <c r="S234" s="35">
        <v>85058</v>
      </c>
      <c r="T234" s="35"/>
      <c r="U234" s="35">
        <f t="shared" si="58"/>
        <v>154187</v>
      </c>
      <c r="V234" s="36">
        <f t="shared" si="50"/>
        <v>0</v>
      </c>
      <c r="W234" s="36">
        <f t="shared" si="51"/>
        <v>154187</v>
      </c>
      <c r="X234" s="35">
        <v>154187</v>
      </c>
      <c r="Y234" s="36">
        <f t="shared" si="52"/>
        <v>0</v>
      </c>
    </row>
    <row r="235" spans="1:25" hidden="1" x14ac:dyDescent="0.25">
      <c r="A235">
        <v>2022</v>
      </c>
      <c r="B235" s="43" t="s">
        <v>35</v>
      </c>
      <c r="C235" s="44">
        <f t="shared" ref="C235:C246" si="60">D234</f>
        <v>21147</v>
      </c>
      <c r="D235" s="44">
        <v>21256</v>
      </c>
      <c r="E235" s="44">
        <f t="shared" ref="E235:E246" si="61">D235-C235</f>
        <v>109</v>
      </c>
      <c r="F235" s="44">
        <v>146</v>
      </c>
      <c r="G235" s="70">
        <f t="shared" ref="G235:G246" si="62">E235*F235</f>
        <v>15914</v>
      </c>
      <c r="H235" s="44">
        <f t="shared" ref="H235:H246" si="63">I234</f>
        <v>1197</v>
      </c>
      <c r="I235" s="44">
        <v>1224</v>
      </c>
      <c r="J235" s="44">
        <f>I235-H235</f>
        <v>27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17172</v>
      </c>
      <c r="M235" s="70">
        <v>4353</v>
      </c>
      <c r="N235" s="70"/>
      <c r="O235" s="70"/>
      <c r="P235" s="70"/>
      <c r="Q235" s="70"/>
      <c r="R235" s="70"/>
      <c r="S235" s="70">
        <v>91182</v>
      </c>
      <c r="T235" s="70"/>
      <c r="U235" s="70">
        <f t="shared" si="58"/>
        <v>128621</v>
      </c>
      <c r="V235" s="46">
        <f t="shared" ref="V235:V246" si="64">Y234</f>
        <v>0</v>
      </c>
      <c r="W235" s="46">
        <f t="shared" ref="W235:W246" si="65">U235+V235</f>
        <v>128621</v>
      </c>
      <c r="X235" s="70">
        <v>128621</v>
      </c>
      <c r="Y235" s="46">
        <f t="shared" ref="Y235:Y246" si="66">W235-X235</f>
        <v>0</v>
      </c>
    </row>
    <row r="236" spans="1:25" hidden="1" x14ac:dyDescent="0.25">
      <c r="B236" s="43" t="s">
        <v>36</v>
      </c>
      <c r="C236" s="44">
        <f t="shared" si="60"/>
        <v>21256</v>
      </c>
      <c r="D236" s="44">
        <v>21390</v>
      </c>
      <c r="E236" s="44">
        <f t="shared" si="61"/>
        <v>134</v>
      </c>
      <c r="F236" s="44">
        <v>146</v>
      </c>
      <c r="G236" s="70">
        <f t="shared" si="62"/>
        <v>19564</v>
      </c>
      <c r="H236" s="44">
        <f t="shared" si="63"/>
        <v>1224</v>
      </c>
      <c r="I236" s="44">
        <v>1242</v>
      </c>
      <c r="J236" s="44">
        <f t="shared" ref="J236:J246" si="67">I236-H236</f>
        <v>18</v>
      </c>
      <c r="K236" s="44">
        <f t="shared" ref="K236:K243" si="68">IF(J236&lt;=80,636,IF(AND(J236&gt;=81,J236&lt;=100),840,IF(AND(J236&gt;=101,J236&lt;=200),1455,IF(J236&gt;=201,2681,))))</f>
        <v>636</v>
      </c>
      <c r="L236" s="46">
        <f t="shared" ref="L236:L242" si="69">IF(K236=636,K236*J236,IF(K236=840,80*636+(J236-80)*840,IF(K236=1455,80*636+20*840+(J236-100)*1455,IF(K236=2501,80*636+20*840+100*1455+(J236-200)*2681,))))</f>
        <v>11448</v>
      </c>
      <c r="M236" s="70">
        <v>4353</v>
      </c>
      <c r="N236" s="70"/>
      <c r="O236" s="70"/>
      <c r="P236" s="70"/>
      <c r="Q236" s="70">
        <v>17663</v>
      </c>
      <c r="R236" s="70"/>
      <c r="S236" s="70">
        <v>91182</v>
      </c>
      <c r="T236" s="70"/>
      <c r="U236" s="70">
        <f t="shared" si="58"/>
        <v>144210</v>
      </c>
      <c r="V236" s="46">
        <f t="shared" si="64"/>
        <v>0</v>
      </c>
      <c r="W236" s="46">
        <f t="shared" si="65"/>
        <v>144210</v>
      </c>
      <c r="X236" s="70">
        <v>144210</v>
      </c>
      <c r="Y236" s="46">
        <f t="shared" si="66"/>
        <v>0</v>
      </c>
    </row>
    <row r="237" spans="1:25" hidden="1" x14ac:dyDescent="0.25">
      <c r="B237" s="43" t="s">
        <v>37</v>
      </c>
      <c r="C237" s="44">
        <f t="shared" si="60"/>
        <v>21390</v>
      </c>
      <c r="D237" s="44">
        <v>21506</v>
      </c>
      <c r="E237" s="44">
        <f t="shared" si="61"/>
        <v>116</v>
      </c>
      <c r="F237" s="44">
        <v>146</v>
      </c>
      <c r="G237" s="70">
        <f t="shared" si="62"/>
        <v>16936</v>
      </c>
      <c r="H237" s="44">
        <f t="shared" si="63"/>
        <v>1242</v>
      </c>
      <c r="I237" s="44">
        <v>1259</v>
      </c>
      <c r="J237" s="44">
        <f t="shared" si="67"/>
        <v>17</v>
      </c>
      <c r="K237" s="44">
        <f t="shared" si="68"/>
        <v>636</v>
      </c>
      <c r="L237" s="46">
        <f t="shared" si="69"/>
        <v>10812</v>
      </c>
      <c r="M237" s="70">
        <v>4353</v>
      </c>
      <c r="N237" s="70"/>
      <c r="O237" s="70"/>
      <c r="P237" s="70"/>
      <c r="Q237" s="70"/>
      <c r="R237" s="70"/>
      <c r="S237" s="70">
        <v>91182</v>
      </c>
      <c r="T237" s="70"/>
      <c r="U237" s="70">
        <f t="shared" si="58"/>
        <v>123283</v>
      </c>
      <c r="V237" s="46">
        <f t="shared" si="64"/>
        <v>0</v>
      </c>
      <c r="W237" s="46">
        <f t="shared" si="65"/>
        <v>123283</v>
      </c>
      <c r="X237" s="70">
        <v>123283</v>
      </c>
      <c r="Y237" s="46">
        <f t="shared" si="66"/>
        <v>0</v>
      </c>
    </row>
    <row r="238" spans="1:25" hidden="1" x14ac:dyDescent="0.25">
      <c r="B238" s="43" t="s">
        <v>38</v>
      </c>
      <c r="C238" s="44">
        <f t="shared" si="60"/>
        <v>21506</v>
      </c>
      <c r="D238" s="44">
        <v>21639</v>
      </c>
      <c r="E238" s="44">
        <f t="shared" si="61"/>
        <v>133</v>
      </c>
      <c r="F238" s="44">
        <v>146</v>
      </c>
      <c r="G238" s="70">
        <f t="shared" si="62"/>
        <v>19418</v>
      </c>
      <c r="H238" s="44">
        <f t="shared" si="63"/>
        <v>1259</v>
      </c>
      <c r="I238" s="44">
        <v>1274</v>
      </c>
      <c r="J238" s="44">
        <f t="shared" si="67"/>
        <v>15</v>
      </c>
      <c r="K238" s="44">
        <f t="shared" si="68"/>
        <v>636</v>
      </c>
      <c r="L238" s="46">
        <f t="shared" si="69"/>
        <v>9540</v>
      </c>
      <c r="M238" s="70">
        <v>4353</v>
      </c>
      <c r="N238" s="70"/>
      <c r="O238" s="70"/>
      <c r="P238" s="70"/>
      <c r="Q238" s="70"/>
      <c r="R238" s="70"/>
      <c r="S238" s="70">
        <v>91182</v>
      </c>
      <c r="T238" s="70"/>
      <c r="U238" s="70">
        <f t="shared" si="58"/>
        <v>124493</v>
      </c>
      <c r="V238" s="46">
        <f t="shared" si="64"/>
        <v>0</v>
      </c>
      <c r="W238" s="46">
        <f t="shared" si="65"/>
        <v>124493</v>
      </c>
      <c r="X238" s="70">
        <v>124493</v>
      </c>
      <c r="Y238" s="46">
        <f t="shared" si="66"/>
        <v>0</v>
      </c>
    </row>
    <row r="239" spans="1:25" hidden="1" x14ac:dyDescent="0.25">
      <c r="B239" s="43" t="s">
        <v>39</v>
      </c>
      <c r="C239" s="44">
        <f t="shared" si="60"/>
        <v>21639</v>
      </c>
      <c r="D239" s="44">
        <v>21744</v>
      </c>
      <c r="E239" s="44">
        <f t="shared" si="61"/>
        <v>105</v>
      </c>
      <c r="F239" s="44">
        <v>146</v>
      </c>
      <c r="G239" s="70">
        <f t="shared" si="62"/>
        <v>15330</v>
      </c>
      <c r="H239" s="44">
        <f t="shared" si="63"/>
        <v>1274</v>
      </c>
      <c r="I239" s="44">
        <v>1275</v>
      </c>
      <c r="J239" s="44">
        <f t="shared" si="67"/>
        <v>1</v>
      </c>
      <c r="K239" s="44">
        <f t="shared" si="68"/>
        <v>636</v>
      </c>
      <c r="L239" s="46">
        <f t="shared" si="69"/>
        <v>636</v>
      </c>
      <c r="M239" s="70">
        <v>4353</v>
      </c>
      <c r="N239" s="70"/>
      <c r="O239" s="70"/>
      <c r="P239" s="70"/>
      <c r="Q239" s="70"/>
      <c r="R239" s="70"/>
      <c r="S239" s="70">
        <v>91182</v>
      </c>
      <c r="T239" s="70"/>
      <c r="U239" s="70">
        <f t="shared" si="58"/>
        <v>111501</v>
      </c>
      <c r="V239" s="46">
        <f t="shared" si="64"/>
        <v>0</v>
      </c>
      <c r="W239" s="46">
        <f t="shared" si="65"/>
        <v>111501</v>
      </c>
      <c r="X239" s="70">
        <v>111501</v>
      </c>
      <c r="Y239" s="46">
        <f t="shared" si="66"/>
        <v>0</v>
      </c>
    </row>
    <row r="240" spans="1:25" hidden="1" x14ac:dyDescent="0.25">
      <c r="B240" s="43" t="s">
        <v>40</v>
      </c>
      <c r="C240" s="44">
        <f t="shared" si="60"/>
        <v>21744</v>
      </c>
      <c r="D240" s="44">
        <v>21841</v>
      </c>
      <c r="E240" s="44">
        <f t="shared" si="61"/>
        <v>97</v>
      </c>
      <c r="F240" s="44">
        <v>146</v>
      </c>
      <c r="G240" s="70">
        <f t="shared" si="62"/>
        <v>14162</v>
      </c>
      <c r="H240" s="44">
        <f t="shared" si="63"/>
        <v>1275</v>
      </c>
      <c r="I240" s="44">
        <v>1276</v>
      </c>
      <c r="J240" s="44">
        <f t="shared" si="67"/>
        <v>1</v>
      </c>
      <c r="K240" s="44">
        <f t="shared" si="68"/>
        <v>636</v>
      </c>
      <c r="L240" s="46">
        <f t="shared" si="69"/>
        <v>636</v>
      </c>
      <c r="M240" s="70">
        <v>4353</v>
      </c>
      <c r="N240" s="70"/>
      <c r="O240" s="70"/>
      <c r="P240" s="70"/>
      <c r="Q240" s="70"/>
      <c r="R240" s="70"/>
      <c r="S240" s="70">
        <v>91182</v>
      </c>
      <c r="T240" s="70"/>
      <c r="U240" s="70">
        <f t="shared" si="58"/>
        <v>110333</v>
      </c>
      <c r="V240" s="46">
        <f t="shared" si="64"/>
        <v>0</v>
      </c>
      <c r="W240" s="46">
        <f t="shared" si="65"/>
        <v>110333</v>
      </c>
      <c r="X240" s="70">
        <v>110333</v>
      </c>
      <c r="Y240" s="46">
        <f t="shared" si="66"/>
        <v>0</v>
      </c>
    </row>
    <row r="241" spans="1:25" hidden="1" x14ac:dyDescent="0.25">
      <c r="B241" s="43" t="s">
        <v>41</v>
      </c>
      <c r="C241" s="44">
        <f t="shared" si="60"/>
        <v>21841</v>
      </c>
      <c r="D241" s="44">
        <v>21952</v>
      </c>
      <c r="E241" s="44">
        <f t="shared" si="61"/>
        <v>111</v>
      </c>
      <c r="F241" s="44">
        <v>146</v>
      </c>
      <c r="G241" s="70">
        <f t="shared" si="62"/>
        <v>16206</v>
      </c>
      <c r="H241" s="44">
        <f t="shared" si="63"/>
        <v>1276</v>
      </c>
      <c r="I241" s="44">
        <v>1276</v>
      </c>
      <c r="J241" s="44">
        <f t="shared" si="67"/>
        <v>0</v>
      </c>
      <c r="K241" s="44">
        <f t="shared" si="68"/>
        <v>636</v>
      </c>
      <c r="L241" s="46">
        <f t="shared" si="69"/>
        <v>0</v>
      </c>
      <c r="M241" s="70">
        <v>4353</v>
      </c>
      <c r="N241" s="70"/>
      <c r="O241" s="70"/>
      <c r="P241" s="70"/>
      <c r="Q241" s="70"/>
      <c r="R241" s="70"/>
      <c r="S241" s="70">
        <v>91182</v>
      </c>
      <c r="T241" s="70"/>
      <c r="U241" s="70">
        <f t="shared" si="58"/>
        <v>111741</v>
      </c>
      <c r="V241" s="46">
        <f t="shared" si="64"/>
        <v>0</v>
      </c>
      <c r="W241" s="46">
        <f t="shared" si="65"/>
        <v>111741</v>
      </c>
      <c r="X241" s="70">
        <v>111741</v>
      </c>
      <c r="Y241" s="46">
        <f t="shared" si="66"/>
        <v>0</v>
      </c>
    </row>
    <row r="242" spans="1:25" hidden="1" x14ac:dyDescent="0.25">
      <c r="B242" s="43" t="s">
        <v>42</v>
      </c>
      <c r="C242" s="44">
        <f t="shared" si="60"/>
        <v>21952</v>
      </c>
      <c r="D242" s="44">
        <v>22060</v>
      </c>
      <c r="E242" s="44">
        <f t="shared" si="61"/>
        <v>108</v>
      </c>
      <c r="F242" s="44">
        <v>146</v>
      </c>
      <c r="G242" s="70">
        <f t="shared" si="62"/>
        <v>15768</v>
      </c>
      <c r="H242" s="44">
        <f t="shared" si="63"/>
        <v>1276</v>
      </c>
      <c r="I242" s="44">
        <v>1277</v>
      </c>
      <c r="J242" s="44">
        <f t="shared" si="67"/>
        <v>1</v>
      </c>
      <c r="K242" s="44">
        <f t="shared" si="68"/>
        <v>636</v>
      </c>
      <c r="L242" s="46">
        <f t="shared" si="69"/>
        <v>636</v>
      </c>
      <c r="M242" s="70">
        <v>4353</v>
      </c>
      <c r="N242" s="70"/>
      <c r="O242" s="70"/>
      <c r="P242" s="70"/>
      <c r="Q242" s="70"/>
      <c r="R242" s="70"/>
      <c r="S242" s="70">
        <v>91182</v>
      </c>
      <c r="T242" s="70"/>
      <c r="U242" s="70">
        <f t="shared" si="58"/>
        <v>111939</v>
      </c>
      <c r="V242" s="46">
        <f t="shared" si="64"/>
        <v>0</v>
      </c>
      <c r="W242" s="46">
        <f t="shared" si="65"/>
        <v>111939</v>
      </c>
      <c r="X242" s="70">
        <v>111939</v>
      </c>
      <c r="Y242" s="46">
        <f t="shared" si="66"/>
        <v>0</v>
      </c>
    </row>
    <row r="243" spans="1:25" hidden="1" x14ac:dyDescent="0.25">
      <c r="B243" s="43" t="s">
        <v>43</v>
      </c>
      <c r="C243" s="44">
        <f t="shared" si="60"/>
        <v>22060</v>
      </c>
      <c r="D243" s="44">
        <v>22174</v>
      </c>
      <c r="E243" s="44">
        <f t="shared" si="61"/>
        <v>114</v>
      </c>
      <c r="F243" s="44">
        <v>146</v>
      </c>
      <c r="G243" s="70">
        <f t="shared" si="62"/>
        <v>16644</v>
      </c>
      <c r="H243" s="44">
        <f t="shared" si="63"/>
        <v>1277</v>
      </c>
      <c r="I243" s="44">
        <v>1280</v>
      </c>
      <c r="J243" s="44">
        <f t="shared" si="67"/>
        <v>3</v>
      </c>
      <c r="K243" s="44">
        <f t="shared" si="68"/>
        <v>636</v>
      </c>
      <c r="L243" s="46">
        <f>IF(K243=636,K243*J243,IF(K243=840,80*636+(J243-80)*840,IF(K243=1455,80*636+20*840+(J243-100)*1455,IF(K243=2681,80*636+20*840+100*1455+(J243-200)*2681,))))</f>
        <v>1908</v>
      </c>
      <c r="M243" s="70">
        <v>4353</v>
      </c>
      <c r="N243" s="70"/>
      <c r="O243" s="70"/>
      <c r="P243" s="70"/>
      <c r="Q243" s="70"/>
      <c r="R243" s="70"/>
      <c r="S243" s="70">
        <v>91182</v>
      </c>
      <c r="T243" s="70"/>
      <c r="U243" s="70">
        <f t="shared" si="58"/>
        <v>114087</v>
      </c>
      <c r="V243" s="46">
        <f t="shared" si="64"/>
        <v>0</v>
      </c>
      <c r="W243" s="46">
        <f t="shared" si="65"/>
        <v>114087</v>
      </c>
      <c r="X243" s="70">
        <v>114087</v>
      </c>
      <c r="Y243" s="46">
        <f t="shared" si="66"/>
        <v>0</v>
      </c>
    </row>
    <row r="244" spans="1:25" hidden="1" x14ac:dyDescent="0.25">
      <c r="B244" s="43" t="s">
        <v>44</v>
      </c>
      <c r="C244" s="44">
        <f t="shared" si="60"/>
        <v>22174</v>
      </c>
      <c r="D244" s="44">
        <v>22274</v>
      </c>
      <c r="E244" s="44">
        <f t="shared" si="61"/>
        <v>100</v>
      </c>
      <c r="F244" s="44">
        <v>146</v>
      </c>
      <c r="G244" s="70">
        <f t="shared" si="62"/>
        <v>14600</v>
      </c>
      <c r="H244" s="44">
        <f t="shared" si="63"/>
        <v>1280</v>
      </c>
      <c r="I244" s="44">
        <v>1299</v>
      </c>
      <c r="J244" s="44">
        <f t="shared" si="67"/>
        <v>19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12084</v>
      </c>
      <c r="M244" s="70">
        <v>4353</v>
      </c>
      <c r="N244" s="70"/>
      <c r="O244" s="70"/>
      <c r="P244" s="70"/>
      <c r="Q244" s="70"/>
      <c r="R244" s="70"/>
      <c r="S244" s="70">
        <v>91182</v>
      </c>
      <c r="T244" s="70"/>
      <c r="U244" s="70">
        <f t="shared" si="58"/>
        <v>122219</v>
      </c>
      <c r="V244" s="46">
        <f t="shared" si="64"/>
        <v>0</v>
      </c>
      <c r="W244" s="46">
        <f t="shared" si="65"/>
        <v>122219</v>
      </c>
      <c r="X244" s="70">
        <v>122219</v>
      </c>
      <c r="Y244" s="46">
        <f t="shared" si="66"/>
        <v>0</v>
      </c>
    </row>
    <row r="245" spans="1:25" hidden="1" x14ac:dyDescent="0.25">
      <c r="B245" s="43" t="s">
        <v>45</v>
      </c>
      <c r="C245" s="44">
        <f t="shared" si="60"/>
        <v>22274</v>
      </c>
      <c r="D245" s="44">
        <v>22395</v>
      </c>
      <c r="E245" s="44">
        <f t="shared" si="61"/>
        <v>121</v>
      </c>
      <c r="F245" s="44">
        <v>146</v>
      </c>
      <c r="G245" s="70">
        <f t="shared" si="62"/>
        <v>17666</v>
      </c>
      <c r="H245" s="44">
        <f t="shared" si="63"/>
        <v>1299</v>
      </c>
      <c r="I245" s="44">
        <v>1329</v>
      </c>
      <c r="J245" s="44">
        <f t="shared" si="67"/>
        <v>30</v>
      </c>
      <c r="K245" s="44">
        <f>IF(J245&lt;=40,636,IF(AND(J245&gt;=41,J245&lt;=80),840,IF(AND(J245&gt;=81,J245&lt;=100),1455,IF(J245&gt;=101,2681,))))</f>
        <v>636</v>
      </c>
      <c r="L245" s="46">
        <f>IF(K245=636,K245*J245,IF(K245=840,40*636+(J245-40)*840,IF(K245=1455,40*636+40*840+(J245-80)*1455,IF(K245=2681,40*636+40*840+20*1455+(J245-100)*2681,))))</f>
        <v>19080</v>
      </c>
      <c r="M245" s="70">
        <v>4353</v>
      </c>
      <c r="N245" s="70"/>
      <c r="O245" s="70"/>
      <c r="P245" s="70"/>
      <c r="Q245" s="70"/>
      <c r="R245" s="70"/>
      <c r="S245" s="70">
        <v>91182</v>
      </c>
      <c r="T245" s="70"/>
      <c r="U245" s="70">
        <f t="shared" si="58"/>
        <v>132281</v>
      </c>
      <c r="V245" s="46">
        <f t="shared" si="64"/>
        <v>0</v>
      </c>
      <c r="W245" s="46">
        <f t="shared" si="65"/>
        <v>132281</v>
      </c>
      <c r="X245" s="70">
        <v>132281</v>
      </c>
      <c r="Y245" s="46">
        <f t="shared" si="66"/>
        <v>0</v>
      </c>
    </row>
    <row r="246" spans="1:25" ht="15.75" hidden="1" thickBot="1" x14ac:dyDescent="0.3">
      <c r="B246" s="83" t="s">
        <v>46</v>
      </c>
      <c r="C246" s="84">
        <f t="shared" si="60"/>
        <v>22395</v>
      </c>
      <c r="D246" s="84">
        <v>22510</v>
      </c>
      <c r="E246" s="84">
        <f t="shared" si="61"/>
        <v>115</v>
      </c>
      <c r="F246" s="84">
        <v>146</v>
      </c>
      <c r="G246" s="35">
        <f t="shared" si="62"/>
        <v>16790</v>
      </c>
      <c r="H246" s="84">
        <f t="shared" si="63"/>
        <v>1329</v>
      </c>
      <c r="I246" s="84">
        <v>1353</v>
      </c>
      <c r="J246" s="84">
        <f t="shared" si="67"/>
        <v>24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15264</v>
      </c>
      <c r="M246" s="35">
        <v>4353</v>
      </c>
      <c r="N246" s="35"/>
      <c r="O246" s="35"/>
      <c r="P246" s="35"/>
      <c r="Q246" s="35"/>
      <c r="R246" s="35"/>
      <c r="S246" s="35">
        <v>91182</v>
      </c>
      <c r="T246" s="35"/>
      <c r="U246" s="35">
        <f t="shared" si="58"/>
        <v>127589</v>
      </c>
      <c r="V246" s="36">
        <f t="shared" si="64"/>
        <v>0</v>
      </c>
      <c r="W246" s="36">
        <f t="shared" si="65"/>
        <v>127589</v>
      </c>
      <c r="X246" s="35">
        <v>127589</v>
      </c>
      <c r="Y246" s="36">
        <f t="shared" si="66"/>
        <v>0</v>
      </c>
    </row>
    <row r="247" spans="1:25" x14ac:dyDescent="0.25">
      <c r="A247">
        <v>2023</v>
      </c>
      <c r="B247" s="43" t="s">
        <v>35</v>
      </c>
      <c r="C247" s="44">
        <f t="shared" ref="C247:C270" si="70">D246</f>
        <v>22510</v>
      </c>
      <c r="D247" s="44">
        <v>22670</v>
      </c>
      <c r="E247" s="44">
        <f t="shared" ref="E247:E270" si="71">D247-C247</f>
        <v>160</v>
      </c>
      <c r="F247" s="44">
        <v>165</v>
      </c>
      <c r="G247" s="70">
        <f t="shared" ref="G247:G270" si="72">E247*F247</f>
        <v>26400</v>
      </c>
      <c r="H247" s="44">
        <f t="shared" ref="H247:H270" si="73">I246</f>
        <v>1353</v>
      </c>
      <c r="I247" s="44">
        <v>1381</v>
      </c>
      <c r="J247" s="44">
        <f t="shared" ref="J247:J270" si="74">I247-H247</f>
        <v>28</v>
      </c>
      <c r="K247" s="44">
        <f>IF(J247&lt;=40,717,IF(AND(J247&gt;=41,J247&lt;=80),948,IF(AND(J247&gt;=81,J247&lt;=100),1641,IF(J247&gt;=101,3024,))))</f>
        <v>717</v>
      </c>
      <c r="L247" s="46">
        <f>IF(K247=717,K247*J247,IF(K247=948,40*717+(J247-40)*948,IF(K247=1641,40*717+40*948+(J247-80)*1641,IF(K247=3024,40*717+40*948+20*1641+(J247-100)*3024,))))</f>
        <v>20076</v>
      </c>
      <c r="M247" s="70">
        <v>4910</v>
      </c>
      <c r="N247" s="70"/>
      <c r="O247" s="70"/>
      <c r="P247" s="70"/>
      <c r="Q247" s="70"/>
      <c r="R247" s="70"/>
      <c r="S247" s="70">
        <v>122853</v>
      </c>
      <c r="T247" s="70"/>
      <c r="U247" s="70">
        <f t="shared" si="58"/>
        <v>174239</v>
      </c>
      <c r="V247" s="46">
        <f t="shared" ref="V247:V270" si="75">Y246</f>
        <v>0</v>
      </c>
      <c r="W247" s="46">
        <f t="shared" ref="W247:W270" si="76">U247+V247</f>
        <v>174239</v>
      </c>
      <c r="X247" s="70">
        <v>174239</v>
      </c>
      <c r="Y247" s="46">
        <f t="shared" ref="Y247:Y270" si="77">W247-X247</f>
        <v>0</v>
      </c>
    </row>
    <row r="248" spans="1:25" x14ac:dyDescent="0.25">
      <c r="B248" s="43" t="s">
        <v>36</v>
      </c>
      <c r="C248" s="44">
        <f>D247</f>
        <v>22670</v>
      </c>
      <c r="D248" s="44">
        <v>22818</v>
      </c>
      <c r="E248" s="44">
        <f>D248-C248</f>
        <v>148</v>
      </c>
      <c r="F248" s="44">
        <v>165</v>
      </c>
      <c r="G248" s="70">
        <f>E248*F248</f>
        <v>24420</v>
      </c>
      <c r="H248" s="44">
        <f>I247</f>
        <v>1381</v>
      </c>
      <c r="I248" s="44">
        <v>1402</v>
      </c>
      <c r="J248" s="44">
        <f>I248-H248</f>
        <v>21</v>
      </c>
      <c r="K248" s="44">
        <f>IF(J248&lt;=40,717,IF(AND(J248&gt;=41,J248&lt;=80),948,IF(AND(J248&gt;=81,J248&lt;=100),1641,IF(J248&gt;=101,3024,))))</f>
        <v>717</v>
      </c>
      <c r="L248" s="46">
        <f>IF(K248=717,K248*J248,IF(K248=948,40*717+(J248-40)*948,IF(K248=1641,40*717+40*948+(J248-80)*1641,IF(K248=3024,40*717+40*948+20*1641+(J248-100)*3024,))))</f>
        <v>15057</v>
      </c>
      <c r="M248" s="70">
        <v>4910</v>
      </c>
      <c r="N248" s="70"/>
      <c r="O248" s="70"/>
      <c r="P248" s="70"/>
      <c r="Q248" s="70"/>
      <c r="R248" s="70"/>
      <c r="S248" s="70">
        <v>122853</v>
      </c>
      <c r="T248" s="70"/>
      <c r="U248" s="70">
        <f t="shared" si="58"/>
        <v>167240</v>
      </c>
      <c r="V248" s="46">
        <f t="shared" si="75"/>
        <v>0</v>
      </c>
      <c r="W248" s="46">
        <f t="shared" si="76"/>
        <v>167240</v>
      </c>
      <c r="X248" s="70">
        <v>167240</v>
      </c>
      <c r="Y248" s="46">
        <f t="shared" si="77"/>
        <v>0</v>
      </c>
    </row>
    <row r="249" spans="1:25" x14ac:dyDescent="0.25">
      <c r="B249" s="43" t="s">
        <v>37</v>
      </c>
      <c r="C249" s="44">
        <f>D248</f>
        <v>22818</v>
      </c>
      <c r="D249" s="44">
        <v>22942</v>
      </c>
      <c r="E249" s="44">
        <f t="shared" si="71"/>
        <v>124</v>
      </c>
      <c r="F249" s="44">
        <v>165</v>
      </c>
      <c r="G249" s="70">
        <f t="shared" si="72"/>
        <v>20460</v>
      </c>
      <c r="H249" s="44">
        <f>I248</f>
        <v>1402</v>
      </c>
      <c r="I249" s="44">
        <v>1415</v>
      </c>
      <c r="J249" s="44">
        <f t="shared" si="74"/>
        <v>13</v>
      </c>
      <c r="K249" s="44">
        <f t="shared" ref="K249:K258" si="78">IF(J249&lt;=40,717,IF(AND(J249&gt;=41,J249&lt;=80),948,IF(AND(J249&gt;=81,J249&lt;=100),1641,IF(J249&gt;=101,3024,))))</f>
        <v>717</v>
      </c>
      <c r="L249" s="46">
        <f t="shared" ref="L249:L258" si="79">IF(K249=717,K249*J249,IF(K249=948,40*717+(J249-40)*948,IF(K249=1641,40*717+40*948+(J249-80)*1641,IF(K249=3024,40*717+40*948+20*1641+(J249-100)*3024,))))</f>
        <v>9321</v>
      </c>
      <c r="M249" s="70">
        <v>4910</v>
      </c>
      <c r="N249" s="70"/>
      <c r="O249" s="70"/>
      <c r="P249" s="70"/>
      <c r="Q249" s="70"/>
      <c r="R249" s="70"/>
      <c r="S249" s="70">
        <v>122853</v>
      </c>
      <c r="T249" s="70"/>
      <c r="U249" s="70">
        <f t="shared" si="58"/>
        <v>157544</v>
      </c>
      <c r="V249" s="46">
        <f t="shared" si="75"/>
        <v>0</v>
      </c>
      <c r="W249" s="46">
        <f t="shared" si="76"/>
        <v>157544</v>
      </c>
      <c r="X249" s="70">
        <v>157544</v>
      </c>
      <c r="Y249" s="46">
        <f t="shared" si="77"/>
        <v>0</v>
      </c>
    </row>
    <row r="250" spans="1:25" x14ac:dyDescent="0.25">
      <c r="B250" s="43" t="s">
        <v>38</v>
      </c>
      <c r="C250" s="44">
        <f t="shared" si="70"/>
        <v>22942</v>
      </c>
      <c r="D250" s="44">
        <v>23080</v>
      </c>
      <c r="E250" s="44">
        <f t="shared" si="71"/>
        <v>138</v>
      </c>
      <c r="F250" s="44">
        <v>165</v>
      </c>
      <c r="G250" s="70">
        <f t="shared" si="72"/>
        <v>22770</v>
      </c>
      <c r="H250" s="44">
        <f t="shared" si="73"/>
        <v>1415</v>
      </c>
      <c r="I250" s="44">
        <v>1426</v>
      </c>
      <c r="J250" s="44">
        <f t="shared" si="74"/>
        <v>11</v>
      </c>
      <c r="K250" s="44">
        <f t="shared" si="78"/>
        <v>717</v>
      </c>
      <c r="L250" s="46">
        <f t="shared" si="79"/>
        <v>7887</v>
      </c>
      <c r="M250" s="70">
        <v>4910</v>
      </c>
      <c r="N250" s="70"/>
      <c r="O250" s="70"/>
      <c r="P250" s="70"/>
      <c r="Q250" s="70"/>
      <c r="R250" s="70"/>
      <c r="S250" s="70">
        <v>122853</v>
      </c>
      <c r="T250" s="70"/>
      <c r="U250" s="70">
        <f t="shared" si="58"/>
        <v>158420</v>
      </c>
      <c r="V250" s="46">
        <f t="shared" si="75"/>
        <v>0</v>
      </c>
      <c r="W250" s="46">
        <f t="shared" si="76"/>
        <v>158420</v>
      </c>
      <c r="X250" s="70">
        <v>158420</v>
      </c>
      <c r="Y250" s="46">
        <f t="shared" si="77"/>
        <v>0</v>
      </c>
    </row>
    <row r="251" spans="1:25" x14ac:dyDescent="0.25">
      <c r="B251" s="43" t="s">
        <v>39</v>
      </c>
      <c r="C251" s="44">
        <f t="shared" si="70"/>
        <v>23080</v>
      </c>
      <c r="D251" s="44">
        <v>23200</v>
      </c>
      <c r="E251" s="44">
        <f t="shared" si="71"/>
        <v>120</v>
      </c>
      <c r="F251" s="44">
        <v>169</v>
      </c>
      <c r="G251" s="70">
        <f t="shared" si="72"/>
        <v>20280</v>
      </c>
      <c r="H251" s="44">
        <f t="shared" si="73"/>
        <v>1426</v>
      </c>
      <c r="I251" s="44">
        <v>1429</v>
      </c>
      <c r="J251" s="44">
        <f t="shared" si="74"/>
        <v>3</v>
      </c>
      <c r="K251" s="44">
        <f t="shared" si="78"/>
        <v>717</v>
      </c>
      <c r="L251" s="46">
        <f t="shared" si="79"/>
        <v>2151</v>
      </c>
      <c r="M251" s="70">
        <v>4910</v>
      </c>
      <c r="N251" s="70"/>
      <c r="O251" s="70"/>
      <c r="P251" s="70"/>
      <c r="Q251" s="70"/>
      <c r="R251" s="70"/>
      <c r="S251" s="70">
        <v>122853</v>
      </c>
      <c r="T251" s="70"/>
      <c r="U251" s="70">
        <f t="shared" si="58"/>
        <v>150194</v>
      </c>
      <c r="V251" s="46">
        <f t="shared" si="75"/>
        <v>0</v>
      </c>
      <c r="W251" s="46">
        <f t="shared" si="76"/>
        <v>150194</v>
      </c>
      <c r="X251" s="70">
        <v>150194</v>
      </c>
      <c r="Y251" s="46">
        <f t="shared" si="77"/>
        <v>0</v>
      </c>
    </row>
    <row r="252" spans="1:25" x14ac:dyDescent="0.25">
      <c r="B252" s="43" t="s">
        <v>40</v>
      </c>
      <c r="C252" s="44">
        <f t="shared" si="70"/>
        <v>23200</v>
      </c>
      <c r="D252" s="44">
        <v>23325</v>
      </c>
      <c r="E252" s="44">
        <f t="shared" si="71"/>
        <v>125</v>
      </c>
      <c r="F252" s="44">
        <v>165</v>
      </c>
      <c r="G252" s="70">
        <f t="shared" si="72"/>
        <v>20625</v>
      </c>
      <c r="H252" s="44">
        <f t="shared" si="73"/>
        <v>1429</v>
      </c>
      <c r="I252" s="44">
        <v>1429</v>
      </c>
      <c r="J252" s="44">
        <f t="shared" si="74"/>
        <v>0</v>
      </c>
      <c r="K252" s="44">
        <f t="shared" si="78"/>
        <v>717</v>
      </c>
      <c r="L252" s="46">
        <f t="shared" si="79"/>
        <v>0</v>
      </c>
      <c r="M252" s="70">
        <v>4910</v>
      </c>
      <c r="N252" s="70"/>
      <c r="O252" s="70"/>
      <c r="P252" s="70"/>
      <c r="Q252" s="70"/>
      <c r="R252" s="70"/>
      <c r="S252" s="70">
        <v>122853</v>
      </c>
      <c r="T252" s="70"/>
      <c r="U252" s="70">
        <f t="shared" si="58"/>
        <v>148388</v>
      </c>
      <c r="V252" s="46">
        <f t="shared" si="75"/>
        <v>0</v>
      </c>
      <c r="W252" s="46">
        <f t="shared" si="76"/>
        <v>148388</v>
      </c>
      <c r="X252" s="70">
        <v>148388</v>
      </c>
      <c r="Y252" s="46">
        <f t="shared" si="77"/>
        <v>0</v>
      </c>
    </row>
    <row r="253" spans="1:25" x14ac:dyDescent="0.25">
      <c r="B253" s="43" t="s">
        <v>41</v>
      </c>
      <c r="C253" s="44">
        <f t="shared" si="70"/>
        <v>23325</v>
      </c>
      <c r="D253" s="44">
        <v>23429</v>
      </c>
      <c r="E253" s="44">
        <f t="shared" si="71"/>
        <v>104</v>
      </c>
      <c r="F253" s="44">
        <v>165</v>
      </c>
      <c r="G253" s="70">
        <f t="shared" si="72"/>
        <v>17160</v>
      </c>
      <c r="H253" s="44">
        <f t="shared" si="73"/>
        <v>1429</v>
      </c>
      <c r="I253" s="44">
        <v>1429</v>
      </c>
      <c r="J253" s="44">
        <f t="shared" si="74"/>
        <v>0</v>
      </c>
      <c r="K253" s="44">
        <f t="shared" si="78"/>
        <v>717</v>
      </c>
      <c r="L253" s="46">
        <f t="shared" si="79"/>
        <v>0</v>
      </c>
      <c r="M253" s="70">
        <v>4910</v>
      </c>
      <c r="N253" s="70"/>
      <c r="O253" s="70"/>
      <c r="P253" s="70"/>
      <c r="Q253" s="70"/>
      <c r="R253" s="70"/>
      <c r="S253" s="70">
        <v>122853</v>
      </c>
      <c r="T253" s="70"/>
      <c r="U253" s="70">
        <f t="shared" si="58"/>
        <v>144923</v>
      </c>
      <c r="V253" s="46">
        <f t="shared" si="75"/>
        <v>0</v>
      </c>
      <c r="W253" s="46">
        <f t="shared" si="76"/>
        <v>144923</v>
      </c>
      <c r="X253" s="70">
        <v>144923</v>
      </c>
      <c r="Y253" s="46">
        <f t="shared" si="77"/>
        <v>0</v>
      </c>
    </row>
    <row r="254" spans="1:25" x14ac:dyDescent="0.25">
      <c r="B254" s="43" t="s">
        <v>42</v>
      </c>
      <c r="C254" s="44">
        <f t="shared" si="70"/>
        <v>23429</v>
      </c>
      <c r="D254" s="44">
        <v>23581</v>
      </c>
      <c r="E254" s="44">
        <f t="shared" si="71"/>
        <v>152</v>
      </c>
      <c r="F254" s="44">
        <v>165</v>
      </c>
      <c r="G254" s="70">
        <f t="shared" si="72"/>
        <v>25080</v>
      </c>
      <c r="H254" s="44">
        <f t="shared" si="73"/>
        <v>1429</v>
      </c>
      <c r="I254" s="44">
        <v>1431</v>
      </c>
      <c r="J254" s="44">
        <f t="shared" si="74"/>
        <v>2</v>
      </c>
      <c r="K254" s="44">
        <f t="shared" si="78"/>
        <v>717</v>
      </c>
      <c r="L254" s="46">
        <f t="shared" si="79"/>
        <v>1434</v>
      </c>
      <c r="M254" s="70">
        <v>4910</v>
      </c>
      <c r="N254" s="70"/>
      <c r="O254" s="70"/>
      <c r="P254" s="70"/>
      <c r="Q254" s="70"/>
      <c r="R254" s="70"/>
      <c r="S254" s="70">
        <v>122853</v>
      </c>
      <c r="T254" s="70"/>
      <c r="U254" s="70">
        <f t="shared" si="58"/>
        <v>154277</v>
      </c>
      <c r="V254" s="46">
        <f t="shared" si="75"/>
        <v>0</v>
      </c>
      <c r="W254" s="46">
        <f t="shared" si="76"/>
        <v>154277</v>
      </c>
      <c r="X254" s="70">
        <v>154277</v>
      </c>
      <c r="Y254" s="46">
        <f t="shared" si="77"/>
        <v>0</v>
      </c>
    </row>
    <row r="255" spans="1:25" x14ac:dyDescent="0.25">
      <c r="B255" s="43" t="s">
        <v>43</v>
      </c>
      <c r="C255" s="44">
        <f t="shared" si="70"/>
        <v>23581</v>
      </c>
      <c r="D255" s="44">
        <v>23770</v>
      </c>
      <c r="E255" s="44">
        <f t="shared" si="71"/>
        <v>189</v>
      </c>
      <c r="F255" s="44">
        <v>165</v>
      </c>
      <c r="G255" s="70">
        <f t="shared" si="72"/>
        <v>31185</v>
      </c>
      <c r="H255" s="44">
        <f t="shared" si="73"/>
        <v>1431</v>
      </c>
      <c r="I255" s="44">
        <v>1434</v>
      </c>
      <c r="J255" s="44">
        <f t="shared" si="74"/>
        <v>3</v>
      </c>
      <c r="K255" s="44">
        <f t="shared" si="78"/>
        <v>717</v>
      </c>
      <c r="L255" s="46">
        <f t="shared" si="79"/>
        <v>2151</v>
      </c>
      <c r="M255" s="70">
        <v>4910</v>
      </c>
      <c r="N255" s="70"/>
      <c r="O255" s="70"/>
      <c r="P255" s="70"/>
      <c r="Q255" s="70"/>
      <c r="R255" s="70"/>
      <c r="S255" s="70">
        <v>122853</v>
      </c>
      <c r="T255" s="70"/>
      <c r="U255" s="70">
        <f t="shared" si="58"/>
        <v>161099</v>
      </c>
      <c r="V255" s="46">
        <f t="shared" si="75"/>
        <v>0</v>
      </c>
      <c r="W255" s="46">
        <f t="shared" si="76"/>
        <v>161099</v>
      </c>
      <c r="X255" s="70">
        <v>161099</v>
      </c>
      <c r="Y255" s="46">
        <f t="shared" si="77"/>
        <v>0</v>
      </c>
    </row>
    <row r="256" spans="1:25" x14ac:dyDescent="0.25">
      <c r="B256" s="43" t="s">
        <v>44</v>
      </c>
      <c r="C256" s="44">
        <f t="shared" si="70"/>
        <v>23770</v>
      </c>
      <c r="D256" s="44">
        <v>23886</v>
      </c>
      <c r="E256" s="44">
        <f t="shared" si="71"/>
        <v>116</v>
      </c>
      <c r="F256" s="44">
        <v>165</v>
      </c>
      <c r="G256" s="70">
        <f t="shared" si="72"/>
        <v>19140</v>
      </c>
      <c r="H256" s="44">
        <f t="shared" si="73"/>
        <v>1434</v>
      </c>
      <c r="I256" s="44">
        <v>1436</v>
      </c>
      <c r="J256" s="44">
        <f t="shared" si="74"/>
        <v>2</v>
      </c>
      <c r="K256" s="44">
        <f t="shared" si="78"/>
        <v>717</v>
      </c>
      <c r="L256" s="46">
        <f t="shared" si="79"/>
        <v>1434</v>
      </c>
      <c r="M256" s="70">
        <v>4910</v>
      </c>
      <c r="N256" s="70"/>
      <c r="O256" s="70"/>
      <c r="P256" s="70"/>
      <c r="Q256" s="70"/>
      <c r="R256" s="70"/>
      <c r="S256" s="70">
        <v>122853</v>
      </c>
      <c r="T256" s="70"/>
      <c r="U256" s="70">
        <f t="shared" si="58"/>
        <v>148337</v>
      </c>
      <c r="V256" s="46">
        <f t="shared" si="75"/>
        <v>0</v>
      </c>
      <c r="W256" s="46">
        <f t="shared" si="76"/>
        <v>148337</v>
      </c>
      <c r="X256" s="70">
        <v>148337</v>
      </c>
      <c r="Y256" s="46">
        <f t="shared" si="77"/>
        <v>0</v>
      </c>
    </row>
    <row r="257" spans="1:25" x14ac:dyDescent="0.25">
      <c r="B257" s="43" t="s">
        <v>45</v>
      </c>
      <c r="C257" s="44">
        <f t="shared" si="70"/>
        <v>23886</v>
      </c>
      <c r="D257" s="44">
        <v>23991</v>
      </c>
      <c r="E257" s="44">
        <f t="shared" si="71"/>
        <v>105</v>
      </c>
      <c r="F257" s="44">
        <v>165</v>
      </c>
      <c r="G257" s="70">
        <f t="shared" si="72"/>
        <v>17325</v>
      </c>
      <c r="H257" s="44">
        <f t="shared" si="73"/>
        <v>1436</v>
      </c>
      <c r="I257" s="44">
        <v>1440</v>
      </c>
      <c r="J257" s="44">
        <f t="shared" si="74"/>
        <v>4</v>
      </c>
      <c r="K257" s="44">
        <f t="shared" si="78"/>
        <v>717</v>
      </c>
      <c r="L257" s="46">
        <f t="shared" si="79"/>
        <v>2868</v>
      </c>
      <c r="M257" s="70">
        <v>4910</v>
      </c>
      <c r="N257" s="70"/>
      <c r="O257" s="70"/>
      <c r="P257" s="70"/>
      <c r="Q257" s="70"/>
      <c r="R257" s="70"/>
      <c r="S257" s="70">
        <v>122853</v>
      </c>
      <c r="T257" s="70"/>
      <c r="U257" s="70">
        <f t="shared" si="58"/>
        <v>147956</v>
      </c>
      <c r="V257" s="46">
        <f t="shared" si="75"/>
        <v>0</v>
      </c>
      <c r="W257" s="46">
        <f t="shared" si="76"/>
        <v>147956</v>
      </c>
      <c r="X257" s="70">
        <v>147956</v>
      </c>
      <c r="Y257" s="46">
        <f t="shared" si="77"/>
        <v>0</v>
      </c>
    </row>
    <row r="258" spans="1:25" ht="15.75" thickBot="1" x14ac:dyDescent="0.3">
      <c r="B258" s="243" t="s">
        <v>46</v>
      </c>
      <c r="C258" s="244">
        <f t="shared" si="70"/>
        <v>23991</v>
      </c>
      <c r="D258" s="244">
        <v>24112</v>
      </c>
      <c r="E258" s="244">
        <f t="shared" si="71"/>
        <v>121</v>
      </c>
      <c r="F258" s="244">
        <v>165</v>
      </c>
      <c r="G258" s="245">
        <f t="shared" si="72"/>
        <v>19965</v>
      </c>
      <c r="H258" s="244">
        <f t="shared" si="73"/>
        <v>1440</v>
      </c>
      <c r="I258" s="244">
        <v>1446</v>
      </c>
      <c r="J258" s="244">
        <f t="shared" si="74"/>
        <v>6</v>
      </c>
      <c r="K258" s="244">
        <f t="shared" si="78"/>
        <v>717</v>
      </c>
      <c r="L258" s="242">
        <f t="shared" si="79"/>
        <v>4302</v>
      </c>
      <c r="M258" s="245">
        <v>4910</v>
      </c>
      <c r="N258" s="245"/>
      <c r="O258" s="245"/>
      <c r="P258" s="245"/>
      <c r="Q258" s="245"/>
      <c r="R258" s="245"/>
      <c r="S258" s="245">
        <v>122853</v>
      </c>
      <c r="T258" s="245"/>
      <c r="U258" s="245">
        <f t="shared" si="58"/>
        <v>152030</v>
      </c>
      <c r="V258" s="242">
        <f t="shared" si="75"/>
        <v>0</v>
      </c>
      <c r="W258" s="242">
        <f t="shared" si="76"/>
        <v>152030</v>
      </c>
      <c r="X258" s="245">
        <v>152030</v>
      </c>
      <c r="Y258" s="242">
        <f t="shared" si="77"/>
        <v>0</v>
      </c>
    </row>
    <row r="259" spans="1:25" ht="15.75" thickBot="1" x14ac:dyDescent="0.3">
      <c r="A259">
        <v>2024</v>
      </c>
      <c r="B259" s="195" t="s">
        <v>35</v>
      </c>
      <c r="C259" s="175">
        <f t="shared" si="70"/>
        <v>24112</v>
      </c>
      <c r="D259" s="175">
        <v>24228</v>
      </c>
      <c r="E259" s="175">
        <f t="shared" si="71"/>
        <v>116</v>
      </c>
      <c r="F259" s="175">
        <v>171</v>
      </c>
      <c r="G259" s="177">
        <f t="shared" si="72"/>
        <v>19836</v>
      </c>
      <c r="H259" s="175">
        <f t="shared" si="73"/>
        <v>1446</v>
      </c>
      <c r="I259" s="175">
        <v>1457</v>
      </c>
      <c r="J259" s="175">
        <f t="shared" si="74"/>
        <v>11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8195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177776</v>
      </c>
      <c r="V259" s="176">
        <f t="shared" si="75"/>
        <v>0</v>
      </c>
      <c r="W259" s="176">
        <f t="shared" si="76"/>
        <v>177776</v>
      </c>
      <c r="X259" s="240"/>
      <c r="Y259" s="176">
        <f t="shared" si="77"/>
        <v>177776</v>
      </c>
    </row>
    <row r="260" spans="1:25" hidden="1" x14ac:dyDescent="0.25">
      <c r="B260" s="224" t="s">
        <v>36</v>
      </c>
      <c r="C260" s="225">
        <f>D259</f>
        <v>24228</v>
      </c>
      <c r="D260" s="225"/>
      <c r="E260" s="225">
        <f t="shared" si="71"/>
        <v>-24228</v>
      </c>
      <c r="F260" s="225">
        <v>171</v>
      </c>
      <c r="G260" s="223">
        <f t="shared" si="72"/>
        <v>-4142988</v>
      </c>
      <c r="H260" s="225">
        <f t="shared" si="73"/>
        <v>1457</v>
      </c>
      <c r="I260" s="225"/>
      <c r="J260" s="225">
        <f t="shared" si="74"/>
        <v>-1457</v>
      </c>
      <c r="K260" s="225">
        <f t="shared" ref="K260:K270" si="80">IF(J260&lt;=40,745,IF(AND(J260&gt;=41,J260&lt;=80),985,IF(AND(J260&gt;=81,J260&lt;=100),1705,IF(J260&gt;=101,3142,))))</f>
        <v>745</v>
      </c>
      <c r="L260" s="226">
        <f t="shared" ref="L260:L270" si="81">IF(K260=745,K260*J260,IF(K260=985,40*745+(J260-40)*985,IF(K260=1705,40*745+40*985+(J260-80)*1705,IF(K260=3142,40*745+40*985+20*1705+(J260-100)*3142,))))</f>
        <v>-1085465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82">G260+L260+M260+N260++O260+P260+Q260+R260+S260+T260</f>
        <v>-5078708</v>
      </c>
      <c r="V260" s="226">
        <f t="shared" si="75"/>
        <v>177776</v>
      </c>
      <c r="W260" s="226">
        <f t="shared" si="76"/>
        <v>-4900932</v>
      </c>
      <c r="X260" s="227"/>
      <c r="Y260" s="226">
        <f t="shared" si="77"/>
        <v>-4900932</v>
      </c>
    </row>
    <row r="261" spans="1:25" hidden="1" x14ac:dyDescent="0.25">
      <c r="B261" s="224" t="s">
        <v>37</v>
      </c>
      <c r="C261" s="225">
        <f t="shared" si="70"/>
        <v>0</v>
      </c>
      <c r="D261" s="225"/>
      <c r="E261" s="225">
        <f t="shared" si="71"/>
        <v>0</v>
      </c>
      <c r="F261" s="225">
        <v>171</v>
      </c>
      <c r="G261" s="223">
        <f t="shared" si="72"/>
        <v>0</v>
      </c>
      <c r="H261" s="225">
        <f t="shared" si="73"/>
        <v>0</v>
      </c>
      <c r="I261" s="225"/>
      <c r="J261" s="225">
        <f t="shared" si="74"/>
        <v>0</v>
      </c>
      <c r="K261" s="225">
        <f t="shared" si="80"/>
        <v>745</v>
      </c>
      <c r="L261" s="226">
        <f t="shared" si="81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82"/>
        <v>149745</v>
      </c>
      <c r="V261" s="226">
        <f t="shared" si="75"/>
        <v>-4900932</v>
      </c>
      <c r="W261" s="226">
        <f t="shared" si="76"/>
        <v>-4751187</v>
      </c>
      <c r="X261" s="227"/>
      <c r="Y261" s="226">
        <f t="shared" si="77"/>
        <v>-4751187</v>
      </c>
    </row>
    <row r="262" spans="1:25" hidden="1" x14ac:dyDescent="0.25">
      <c r="B262" s="224" t="s">
        <v>38</v>
      </c>
      <c r="C262" s="225">
        <f t="shared" si="70"/>
        <v>0</v>
      </c>
      <c r="D262" s="225"/>
      <c r="E262" s="225">
        <f t="shared" si="71"/>
        <v>0</v>
      </c>
      <c r="F262" s="225">
        <v>171</v>
      </c>
      <c r="G262" s="223">
        <f t="shared" si="72"/>
        <v>0</v>
      </c>
      <c r="H262" s="225">
        <f t="shared" si="73"/>
        <v>0</v>
      </c>
      <c r="I262" s="225"/>
      <c r="J262" s="225">
        <f t="shared" si="74"/>
        <v>0</v>
      </c>
      <c r="K262" s="225">
        <f t="shared" si="80"/>
        <v>745</v>
      </c>
      <c r="L262" s="226">
        <f t="shared" si="81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82"/>
        <v>149745</v>
      </c>
      <c r="V262" s="226">
        <f t="shared" si="75"/>
        <v>-4751187</v>
      </c>
      <c r="W262" s="226">
        <f t="shared" si="76"/>
        <v>-4601442</v>
      </c>
      <c r="X262" s="227"/>
      <c r="Y262" s="226">
        <f t="shared" si="77"/>
        <v>-4601442</v>
      </c>
    </row>
    <row r="263" spans="1:25" hidden="1" x14ac:dyDescent="0.25">
      <c r="B263" s="224" t="s">
        <v>39</v>
      </c>
      <c r="C263" s="225">
        <f t="shared" si="70"/>
        <v>0</v>
      </c>
      <c r="D263" s="225"/>
      <c r="E263" s="225">
        <f t="shared" si="71"/>
        <v>0</v>
      </c>
      <c r="F263" s="225">
        <v>171</v>
      </c>
      <c r="G263" s="223">
        <f t="shared" si="72"/>
        <v>0</v>
      </c>
      <c r="H263" s="225">
        <f t="shared" si="73"/>
        <v>0</v>
      </c>
      <c r="I263" s="225"/>
      <c r="J263" s="225">
        <f t="shared" si="74"/>
        <v>0</v>
      </c>
      <c r="K263" s="225">
        <f t="shared" si="80"/>
        <v>745</v>
      </c>
      <c r="L263" s="226">
        <f t="shared" si="81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82"/>
        <v>149745</v>
      </c>
      <c r="V263" s="226">
        <f t="shared" si="75"/>
        <v>-4601442</v>
      </c>
      <c r="W263" s="226">
        <f t="shared" si="76"/>
        <v>-4451697</v>
      </c>
      <c r="X263" s="227"/>
      <c r="Y263" s="226">
        <f t="shared" si="77"/>
        <v>-4451697</v>
      </c>
    </row>
    <row r="264" spans="1:25" hidden="1" x14ac:dyDescent="0.25">
      <c r="B264" s="224" t="s">
        <v>40</v>
      </c>
      <c r="C264" s="225">
        <f t="shared" si="70"/>
        <v>0</v>
      </c>
      <c r="D264" s="225"/>
      <c r="E264" s="225">
        <f t="shared" si="71"/>
        <v>0</v>
      </c>
      <c r="F264" s="225">
        <v>171</v>
      </c>
      <c r="G264" s="223">
        <f t="shared" si="72"/>
        <v>0</v>
      </c>
      <c r="H264" s="225">
        <f t="shared" si="73"/>
        <v>0</v>
      </c>
      <c r="I264" s="225"/>
      <c r="J264" s="225">
        <f t="shared" si="74"/>
        <v>0</v>
      </c>
      <c r="K264" s="225">
        <f t="shared" si="80"/>
        <v>745</v>
      </c>
      <c r="L264" s="226">
        <f t="shared" si="81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82"/>
        <v>149745</v>
      </c>
      <c r="V264" s="226">
        <f t="shared" si="75"/>
        <v>-4451697</v>
      </c>
      <c r="W264" s="226">
        <f t="shared" si="76"/>
        <v>-4301952</v>
      </c>
      <c r="X264" s="227"/>
      <c r="Y264" s="226">
        <f t="shared" si="77"/>
        <v>-4301952</v>
      </c>
    </row>
    <row r="265" spans="1:25" s="199" customFormat="1" hidden="1" x14ac:dyDescent="0.25">
      <c r="A265"/>
      <c r="B265" s="224" t="s">
        <v>41</v>
      </c>
      <c r="C265" s="225">
        <f t="shared" si="70"/>
        <v>0</v>
      </c>
      <c r="D265" s="225"/>
      <c r="E265" s="225">
        <f t="shared" si="71"/>
        <v>0</v>
      </c>
      <c r="F265" s="225">
        <v>171</v>
      </c>
      <c r="G265" s="223">
        <f t="shared" si="72"/>
        <v>0</v>
      </c>
      <c r="H265" s="225">
        <f t="shared" si="73"/>
        <v>0</v>
      </c>
      <c r="I265" s="225"/>
      <c r="J265" s="225">
        <f t="shared" si="74"/>
        <v>0</v>
      </c>
      <c r="K265" s="225">
        <f t="shared" si="80"/>
        <v>745</v>
      </c>
      <c r="L265" s="226">
        <f t="shared" si="81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82"/>
        <v>149745</v>
      </c>
      <c r="V265" s="226">
        <f t="shared" si="75"/>
        <v>-4301952</v>
      </c>
      <c r="W265" s="226">
        <f t="shared" si="76"/>
        <v>-4152207</v>
      </c>
      <c r="X265" s="227"/>
      <c r="Y265" s="226">
        <f t="shared" si="77"/>
        <v>-4152207</v>
      </c>
    </row>
    <row r="266" spans="1:25" hidden="1" x14ac:dyDescent="0.25">
      <c r="B266" s="224" t="s">
        <v>42</v>
      </c>
      <c r="C266" s="225">
        <f t="shared" si="70"/>
        <v>0</v>
      </c>
      <c r="D266" s="225"/>
      <c r="E266" s="225">
        <f t="shared" si="71"/>
        <v>0</v>
      </c>
      <c r="F266" s="225">
        <v>171</v>
      </c>
      <c r="G266" s="223">
        <f t="shared" si="72"/>
        <v>0</v>
      </c>
      <c r="H266" s="225">
        <f t="shared" si="73"/>
        <v>0</v>
      </c>
      <c r="I266" s="225"/>
      <c r="J266" s="225">
        <f t="shared" si="74"/>
        <v>0</v>
      </c>
      <c r="K266" s="225">
        <f t="shared" si="80"/>
        <v>745</v>
      </c>
      <c r="L266" s="226">
        <f t="shared" si="81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82"/>
        <v>149745</v>
      </c>
      <c r="V266" s="226">
        <f t="shared" si="75"/>
        <v>-4152207</v>
      </c>
      <c r="W266" s="226">
        <f t="shared" si="76"/>
        <v>-4002462</v>
      </c>
      <c r="X266" s="227"/>
      <c r="Y266" s="226">
        <f t="shared" si="77"/>
        <v>-4002462</v>
      </c>
    </row>
    <row r="267" spans="1:25" hidden="1" x14ac:dyDescent="0.25">
      <c r="B267" s="224" t="s">
        <v>43</v>
      </c>
      <c r="C267" s="225">
        <f t="shared" si="70"/>
        <v>0</v>
      </c>
      <c r="D267" s="225"/>
      <c r="E267" s="225">
        <f t="shared" si="71"/>
        <v>0</v>
      </c>
      <c r="F267" s="225">
        <v>171</v>
      </c>
      <c r="G267" s="223">
        <f t="shared" si="72"/>
        <v>0</v>
      </c>
      <c r="H267" s="225">
        <f t="shared" si="73"/>
        <v>0</v>
      </c>
      <c r="I267" s="225"/>
      <c r="J267" s="225">
        <f t="shared" si="74"/>
        <v>0</v>
      </c>
      <c r="K267" s="225">
        <f t="shared" si="80"/>
        <v>745</v>
      </c>
      <c r="L267" s="226">
        <f t="shared" si="81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82"/>
        <v>149745</v>
      </c>
      <c r="V267" s="226">
        <f t="shared" si="75"/>
        <v>-4002462</v>
      </c>
      <c r="W267" s="226">
        <f t="shared" si="76"/>
        <v>-3852717</v>
      </c>
      <c r="X267" s="227"/>
      <c r="Y267" s="226">
        <f t="shared" si="77"/>
        <v>-3852717</v>
      </c>
    </row>
    <row r="268" spans="1:25" hidden="1" x14ac:dyDescent="0.25">
      <c r="B268" s="224" t="s">
        <v>44</v>
      </c>
      <c r="C268" s="225">
        <f t="shared" si="70"/>
        <v>0</v>
      </c>
      <c r="D268" s="225"/>
      <c r="E268" s="225">
        <f t="shared" si="71"/>
        <v>0</v>
      </c>
      <c r="F268" s="225">
        <v>171</v>
      </c>
      <c r="G268" s="223">
        <f t="shared" si="72"/>
        <v>0</v>
      </c>
      <c r="H268" s="225">
        <f t="shared" si="73"/>
        <v>0</v>
      </c>
      <c r="I268" s="225"/>
      <c r="J268" s="225">
        <f t="shared" si="74"/>
        <v>0</v>
      </c>
      <c r="K268" s="225">
        <f t="shared" si="80"/>
        <v>745</v>
      </c>
      <c r="L268" s="226">
        <f t="shared" si="81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82"/>
        <v>149745</v>
      </c>
      <c r="V268" s="226">
        <f t="shared" si="75"/>
        <v>-3852717</v>
      </c>
      <c r="W268" s="226">
        <f t="shared" si="76"/>
        <v>-3702972</v>
      </c>
      <c r="X268" s="227"/>
      <c r="Y268" s="226">
        <f t="shared" si="77"/>
        <v>-3702972</v>
      </c>
    </row>
    <row r="269" spans="1:25" ht="15.75" hidden="1" thickBot="1" x14ac:dyDescent="0.3">
      <c r="B269" s="224" t="s">
        <v>45</v>
      </c>
      <c r="C269" s="225">
        <f t="shared" si="70"/>
        <v>0</v>
      </c>
      <c r="D269" s="225"/>
      <c r="E269" s="225">
        <f t="shared" si="71"/>
        <v>0</v>
      </c>
      <c r="F269" s="225">
        <v>171</v>
      </c>
      <c r="G269" s="223">
        <f t="shared" si="72"/>
        <v>0</v>
      </c>
      <c r="H269" s="225">
        <f t="shared" si="73"/>
        <v>0</v>
      </c>
      <c r="I269" s="225"/>
      <c r="J269" s="225">
        <f t="shared" si="74"/>
        <v>0</v>
      </c>
      <c r="K269" s="225">
        <f t="shared" si="80"/>
        <v>745</v>
      </c>
      <c r="L269" s="226">
        <f t="shared" si="81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82"/>
        <v>149745</v>
      </c>
      <c r="V269" s="226">
        <f t="shared" si="75"/>
        <v>-3702972</v>
      </c>
      <c r="W269" s="226">
        <f t="shared" si="76"/>
        <v>-3553227</v>
      </c>
      <c r="X269" s="227"/>
      <c r="Y269" s="226">
        <f t="shared" si="77"/>
        <v>-3553227</v>
      </c>
    </row>
    <row r="270" spans="1:25" ht="15.75" hidden="1" thickBot="1" x14ac:dyDescent="0.3">
      <c r="B270" s="195" t="s">
        <v>46</v>
      </c>
      <c r="C270" s="175">
        <f t="shared" si="70"/>
        <v>0</v>
      </c>
      <c r="D270" s="175"/>
      <c r="E270" s="175">
        <f t="shared" si="71"/>
        <v>0</v>
      </c>
      <c r="F270" s="175">
        <f>F269</f>
        <v>171</v>
      </c>
      <c r="G270" s="177">
        <f t="shared" si="72"/>
        <v>0</v>
      </c>
      <c r="H270" s="175">
        <f t="shared" si="73"/>
        <v>0</v>
      </c>
      <c r="I270" s="175"/>
      <c r="J270" s="175">
        <f t="shared" si="74"/>
        <v>0</v>
      </c>
      <c r="K270" s="225">
        <f t="shared" si="80"/>
        <v>745</v>
      </c>
      <c r="L270" s="226">
        <f t="shared" si="81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82"/>
        <v>149745</v>
      </c>
      <c r="V270" s="176">
        <f t="shared" si="75"/>
        <v>-3553227</v>
      </c>
      <c r="W270" s="176">
        <f t="shared" si="76"/>
        <v>-3403482</v>
      </c>
      <c r="X270" s="177"/>
      <c r="Y270" s="176">
        <f t="shared" si="77"/>
        <v>-3403482</v>
      </c>
    </row>
    <row r="273" spans="8:10" ht="15.75" thickBot="1" x14ac:dyDescent="0.3"/>
    <row r="274" spans="8:10" ht="15.75" thickBot="1" x14ac:dyDescent="0.3">
      <c r="H274" s="262" t="s">
        <v>166</v>
      </c>
      <c r="I274" s="263"/>
      <c r="J274" s="264"/>
    </row>
    <row r="275" spans="8:10" x14ac:dyDescent="0.25">
      <c r="H275" s="204" t="s">
        <v>109</v>
      </c>
      <c r="I275" s="205"/>
      <c r="J275" s="153">
        <v>717</v>
      </c>
    </row>
    <row r="276" spans="8:10" ht="15.75" thickBot="1" x14ac:dyDescent="0.3">
      <c r="H276" s="206" t="s">
        <v>110</v>
      </c>
      <c r="I276" s="207"/>
      <c r="J276" s="154">
        <v>4910</v>
      </c>
    </row>
    <row r="277" spans="8:10" ht="15.75" thickBot="1" x14ac:dyDescent="0.3">
      <c r="H277" s="260" t="s">
        <v>157</v>
      </c>
      <c r="I277" s="265"/>
      <c r="J277" s="261"/>
    </row>
    <row r="278" spans="8:10" ht="15.75" thickBot="1" x14ac:dyDescent="0.3">
      <c r="H278" s="260" t="s">
        <v>111</v>
      </c>
      <c r="I278" s="261"/>
      <c r="J278" s="155" t="s">
        <v>112</v>
      </c>
    </row>
    <row r="279" spans="8:10" x14ac:dyDescent="0.25">
      <c r="H279" s="208">
        <v>1</v>
      </c>
      <c r="I279" s="157">
        <v>40</v>
      </c>
      <c r="J279" s="158">
        <v>717</v>
      </c>
    </row>
    <row r="280" spans="8:10" x14ac:dyDescent="0.25">
      <c r="H280" s="209">
        <v>41</v>
      </c>
      <c r="I280" s="160">
        <v>80</v>
      </c>
      <c r="J280" s="161">
        <v>948</v>
      </c>
    </row>
    <row r="281" spans="8:10" x14ac:dyDescent="0.25">
      <c r="H281" s="210">
        <v>81</v>
      </c>
      <c r="I281" s="163">
        <v>100</v>
      </c>
      <c r="J281" s="161">
        <v>1641</v>
      </c>
    </row>
    <row r="282" spans="8:10" ht="15.75" thickBot="1" x14ac:dyDescent="0.3">
      <c r="H282" s="211">
        <v>101</v>
      </c>
      <c r="I282" s="165" t="s">
        <v>113</v>
      </c>
      <c r="J282" s="166">
        <v>3024</v>
      </c>
    </row>
    <row r="283" spans="8:10" ht="15.75" thickBot="1" x14ac:dyDescent="0.3">
      <c r="H283" s="167"/>
      <c r="I283" s="168"/>
      <c r="J283" s="169"/>
    </row>
  </sheetData>
  <mergeCells count="11">
    <mergeCell ref="H278:I278"/>
    <mergeCell ref="B1:C1"/>
    <mergeCell ref="D1:F1"/>
    <mergeCell ref="B2:C2"/>
    <mergeCell ref="D2:F2"/>
    <mergeCell ref="B3:C3"/>
    <mergeCell ref="AA5:AA6"/>
    <mergeCell ref="S4:W4"/>
    <mergeCell ref="N4:R4"/>
    <mergeCell ref="H274:J274"/>
    <mergeCell ref="H277:J277"/>
  </mergeCells>
  <phoneticPr fontId="17" type="noConversion"/>
  <conditionalFormatting sqref="Y7:Y222">
    <cfRule type="cellIs" dxfId="133" priority="36" stopIfTrue="1" operator="lessThan">
      <formula>-0.999999</formula>
    </cfRule>
    <cfRule type="cellIs" dxfId="132" priority="37" stopIfTrue="1" operator="greaterThan">
      <formula>0.9999999</formula>
    </cfRule>
  </conditionalFormatting>
  <conditionalFormatting sqref="J7:J222">
    <cfRule type="cellIs" dxfId="131" priority="35" operator="greaterThan">
      <formula>100</formula>
    </cfRule>
  </conditionalFormatting>
  <conditionalFormatting sqref="X7:X192">
    <cfRule type="cellIs" dxfId="130" priority="34" operator="lessThan">
      <formula>1</formula>
    </cfRule>
  </conditionalFormatting>
  <conditionalFormatting sqref="X197">
    <cfRule type="cellIs" dxfId="129" priority="33" operator="lessThan">
      <formula>1</formula>
    </cfRule>
  </conditionalFormatting>
  <conditionalFormatting sqref="X199">
    <cfRule type="cellIs" dxfId="128" priority="32" operator="lessThan">
      <formula>1</formula>
    </cfRule>
  </conditionalFormatting>
  <conditionalFormatting sqref="X201">
    <cfRule type="cellIs" dxfId="127" priority="31" operator="lessThan">
      <formula>1</formula>
    </cfRule>
  </conditionalFormatting>
  <conditionalFormatting sqref="X203">
    <cfRule type="cellIs" dxfId="126" priority="30" operator="lessThan">
      <formula>1</formula>
    </cfRule>
  </conditionalFormatting>
  <conditionalFormatting sqref="X204">
    <cfRule type="cellIs" dxfId="125" priority="29" operator="lessThan">
      <formula>1</formula>
    </cfRule>
  </conditionalFormatting>
  <conditionalFormatting sqref="X205">
    <cfRule type="cellIs" dxfId="124" priority="28" operator="lessThan">
      <formula>1</formula>
    </cfRule>
  </conditionalFormatting>
  <conditionalFormatting sqref="X206">
    <cfRule type="cellIs" dxfId="123" priority="27" operator="lessThan">
      <formula>1</formula>
    </cfRule>
  </conditionalFormatting>
  <conditionalFormatting sqref="X207">
    <cfRule type="cellIs" dxfId="122" priority="26" operator="lessThan">
      <formula>1</formula>
    </cfRule>
  </conditionalFormatting>
  <conditionalFormatting sqref="X210">
    <cfRule type="cellIs" dxfId="121" priority="25" operator="lessThan">
      <formula>1</formula>
    </cfRule>
  </conditionalFormatting>
  <conditionalFormatting sqref="X211">
    <cfRule type="cellIs" dxfId="120" priority="24" operator="lessThan">
      <formula>1</formula>
    </cfRule>
  </conditionalFormatting>
  <conditionalFormatting sqref="X215">
    <cfRule type="cellIs" dxfId="119" priority="23" operator="lessThan">
      <formula>1</formula>
    </cfRule>
  </conditionalFormatting>
  <conditionalFormatting sqref="X218">
    <cfRule type="cellIs" dxfId="118" priority="22" operator="lessThan">
      <formula>1</formula>
    </cfRule>
  </conditionalFormatting>
  <conditionalFormatting sqref="X220">
    <cfRule type="cellIs" dxfId="117" priority="21" operator="lessThan">
      <formula>1</formula>
    </cfRule>
  </conditionalFormatting>
  <conditionalFormatting sqref="X221">
    <cfRule type="cellIs" dxfId="116" priority="20" operator="lessThan">
      <formula>1</formula>
    </cfRule>
  </conditionalFormatting>
  <conditionalFormatting sqref="J223:J258">
    <cfRule type="cellIs" dxfId="115" priority="19" operator="greaterThan">
      <formula>100</formula>
    </cfRule>
  </conditionalFormatting>
  <conditionalFormatting sqref="Y223">
    <cfRule type="cellIs" dxfId="114" priority="17" stopIfTrue="1" operator="lessThan">
      <formula>-0.999999</formula>
    </cfRule>
    <cfRule type="cellIs" dxfId="113" priority="18" stopIfTrue="1" operator="greaterThan">
      <formula>0.9999999</formula>
    </cfRule>
  </conditionalFormatting>
  <conditionalFormatting sqref="X223">
    <cfRule type="cellIs" dxfId="112" priority="16" operator="lessThan">
      <formula>1</formula>
    </cfRule>
  </conditionalFormatting>
  <conditionalFormatting sqref="J259:J270">
    <cfRule type="cellIs" dxfId="111" priority="15" operator="greaterThan">
      <formula>100</formula>
    </cfRule>
  </conditionalFormatting>
  <conditionalFormatting sqref="Y259:Y263">
    <cfRule type="cellIs" dxfId="110" priority="13" stopIfTrue="1" operator="lessThan">
      <formula>-0.999999</formula>
    </cfRule>
    <cfRule type="cellIs" dxfId="109" priority="14" stopIfTrue="1" operator="greaterThan">
      <formula>0.9999999</formula>
    </cfRule>
  </conditionalFormatting>
  <conditionalFormatting sqref="X259:X269">
    <cfRule type="cellIs" dxfId="108" priority="12" operator="lessThan">
      <formula>1</formula>
    </cfRule>
  </conditionalFormatting>
  <conditionalFormatting sqref="X259:X269">
    <cfRule type="cellIs" dxfId="107" priority="11" operator="lessThan">
      <formula>1</formula>
    </cfRule>
  </conditionalFormatting>
  <conditionalFormatting sqref="Y264">
    <cfRule type="cellIs" dxfId="106" priority="9" stopIfTrue="1" operator="lessThan">
      <formula>-0.999999</formula>
    </cfRule>
    <cfRule type="cellIs" dxfId="105" priority="10" stopIfTrue="1" operator="greaterThan">
      <formula>0.9999999</formula>
    </cfRule>
  </conditionalFormatting>
  <conditionalFormatting sqref="Y265">
    <cfRule type="cellIs" dxfId="104" priority="7" stopIfTrue="1" operator="lessThan">
      <formula>-0.999999</formula>
    </cfRule>
    <cfRule type="cellIs" dxfId="103" priority="8" stopIfTrue="1" operator="greaterThan">
      <formula>0.9999999</formula>
    </cfRule>
  </conditionalFormatting>
  <conditionalFormatting sqref="Y266">
    <cfRule type="cellIs" dxfId="102" priority="5" stopIfTrue="1" operator="lessThan">
      <formula>-0.999999</formula>
    </cfRule>
    <cfRule type="cellIs" dxfId="101" priority="6" stopIfTrue="1" operator="greaterThan">
      <formula>0.9999999</formula>
    </cfRule>
  </conditionalFormatting>
  <conditionalFormatting sqref="Y267:Y269">
    <cfRule type="cellIs" dxfId="100" priority="3" stopIfTrue="1" operator="lessThan">
      <formula>-0.999999</formula>
    </cfRule>
    <cfRule type="cellIs" dxfId="99" priority="4" stopIfTrue="1" operator="greaterThan">
      <formula>0.9999999</formula>
    </cfRule>
  </conditionalFormatting>
  <conditionalFormatting sqref="Y258">
    <cfRule type="cellIs" dxfId="98" priority="1" stopIfTrue="1" operator="lessThan">
      <formula>-0.999999</formula>
    </cfRule>
    <cfRule type="cellIs" dxfId="97" priority="2" stopIfTrue="1" operator="greaterThan">
      <formula>0.9999999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29"/>
  <dimension ref="A1:AA283"/>
  <sheetViews>
    <sheetView zoomScaleNormal="100" workbookViewId="0">
      <selection activeCell="J259" sqref="J259"/>
    </sheetView>
  </sheetViews>
  <sheetFormatPr baseColWidth="10" defaultRowHeight="15" x14ac:dyDescent="0.25"/>
  <cols>
    <col min="3" max="3" width="9.42578125" bestFit="1" customWidth="1"/>
    <col min="4" max="4" width="8.140625" customWidth="1"/>
    <col min="5" max="5" width="9.42578125" customWidth="1"/>
    <col min="6" max="6" width="9.28515625" bestFit="1" customWidth="1"/>
    <col min="7" max="7" width="11.85546875" bestFit="1" customWidth="1"/>
    <col min="8" max="9" width="11.7109375" customWidth="1"/>
    <col min="11" max="11" width="6.7109375" bestFit="1" customWidth="1"/>
    <col min="12" max="12" width="9.28515625" bestFit="1" customWidth="1"/>
    <col min="13" max="14" width="11.5703125" bestFit="1" customWidth="1"/>
    <col min="15" max="15" width="11.5703125" customWidth="1"/>
    <col min="16" max="16" width="12.5703125" customWidth="1"/>
    <col min="17" max="17" width="11.85546875" bestFit="1" customWidth="1"/>
    <col min="18" max="18" width="9.28515625" hidden="1" customWidth="1"/>
    <col min="19" max="19" width="12.28515625" customWidth="1"/>
    <col min="20" max="20" width="11.42578125" customWidth="1"/>
    <col min="21" max="21" width="13.42578125" customWidth="1"/>
    <col min="22" max="22" width="12.85546875" bestFit="1" customWidth="1"/>
    <col min="23" max="23" width="12.42578125" customWidth="1"/>
    <col min="24" max="26" width="13.42578125" customWidth="1"/>
    <col min="27" max="27" width="0" hidden="1" customWidth="1"/>
  </cols>
  <sheetData>
    <row r="1" spans="1:27" x14ac:dyDescent="0.25">
      <c r="B1" s="266" t="s">
        <v>0</v>
      </c>
      <c r="C1" s="266"/>
      <c r="D1" s="267">
        <v>35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48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s="172" t="s">
        <v>153</v>
      </c>
      <c r="B3" s="269" t="s">
        <v>2</v>
      </c>
      <c r="C3" s="269"/>
      <c r="D3" s="145" t="s">
        <v>67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/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5.75" hidden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f t="shared" ref="U96:U127" si="11">G96+L96+M96+R96+S96+N96+Q96+T96</f>
        <v>0</v>
      </c>
      <c r="V96" s="21">
        <f t="shared" si="9"/>
        <v>0</v>
      </c>
      <c r="W96" s="21">
        <f t="shared" si="7"/>
        <v>0</v>
      </c>
      <c r="X96" s="20">
        <v>0</v>
      </c>
      <c r="Y96" s="21">
        <f t="shared" si="8"/>
        <v>0</v>
      </c>
      <c r="AA96">
        <f t="shared" si="10"/>
        <v>0</v>
      </c>
    </row>
    <row r="97" spans="1:27" ht="26.25" hidden="1" customHeight="1" thickBot="1" x14ac:dyDescent="0.3">
      <c r="A97" s="18"/>
      <c r="B97" s="19" t="s">
        <v>41</v>
      </c>
      <c r="C97" s="20">
        <v>0</v>
      </c>
      <c r="D97" s="20">
        <v>0</v>
      </c>
      <c r="E97" s="20">
        <v>0</v>
      </c>
      <c r="F97" s="20">
        <v>146</v>
      </c>
      <c r="G97" s="20">
        <v>0</v>
      </c>
      <c r="H97" s="20">
        <v>0</v>
      </c>
      <c r="I97" s="20">
        <v>0</v>
      </c>
      <c r="J97" s="20">
        <v>0</v>
      </c>
      <c r="K97" s="20">
        <v>360</v>
      </c>
      <c r="L97" s="20">
        <v>0</v>
      </c>
      <c r="M97" s="20"/>
      <c r="N97" s="20"/>
      <c r="O97" s="21"/>
      <c r="P97" s="21"/>
      <c r="Q97" s="20">
        <v>0</v>
      </c>
      <c r="R97" s="20">
        <v>0</v>
      </c>
      <c r="S97" s="20">
        <v>55000</v>
      </c>
      <c r="T97" s="20"/>
      <c r="U97" s="20">
        <f t="shared" si="11"/>
        <v>55000</v>
      </c>
      <c r="V97" s="21">
        <f t="shared" si="9"/>
        <v>0</v>
      </c>
      <c r="W97" s="21">
        <f t="shared" si="7"/>
        <v>55000</v>
      </c>
      <c r="X97" s="20">
        <v>0</v>
      </c>
      <c r="Y97" s="21">
        <f t="shared" si="8"/>
        <v>55000</v>
      </c>
      <c r="AA97">
        <f t="shared" si="10"/>
        <v>1</v>
      </c>
    </row>
    <row r="98" spans="1:27" ht="15.75" hidden="1" thickBot="1" x14ac:dyDescent="0.3">
      <c r="A98" s="18"/>
      <c r="B98" s="19" t="s">
        <v>42</v>
      </c>
      <c r="C98" s="20">
        <v>0</v>
      </c>
      <c r="D98" s="20">
        <v>0</v>
      </c>
      <c r="E98" s="20">
        <v>0</v>
      </c>
      <c r="F98" s="20">
        <v>146</v>
      </c>
      <c r="G98" s="20">
        <v>0</v>
      </c>
      <c r="H98" s="20">
        <v>0</v>
      </c>
      <c r="I98" s="20">
        <v>0</v>
      </c>
      <c r="J98" s="20">
        <v>0</v>
      </c>
      <c r="K98" s="20">
        <v>360</v>
      </c>
      <c r="L98" s="20">
        <v>0</v>
      </c>
      <c r="M98" s="20"/>
      <c r="N98" s="20"/>
      <c r="O98" s="21"/>
      <c r="P98" s="21"/>
      <c r="Q98" s="20">
        <v>0</v>
      </c>
      <c r="R98" s="20">
        <v>0</v>
      </c>
      <c r="S98" s="20">
        <v>55000</v>
      </c>
      <c r="T98" s="20">
        <v>0</v>
      </c>
      <c r="U98" s="20">
        <f t="shared" si="11"/>
        <v>55000</v>
      </c>
      <c r="V98" s="21">
        <f t="shared" si="9"/>
        <v>55000</v>
      </c>
      <c r="W98" s="21">
        <f t="shared" si="7"/>
        <v>110000</v>
      </c>
      <c r="X98" s="20">
        <v>110000</v>
      </c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>
        <v>0</v>
      </c>
      <c r="D99" s="20">
        <v>32</v>
      </c>
      <c r="E99" s="20">
        <v>32</v>
      </c>
      <c r="F99" s="20">
        <v>146</v>
      </c>
      <c r="G99" s="20">
        <v>4672</v>
      </c>
      <c r="H99" s="20">
        <v>0</v>
      </c>
      <c r="I99" s="20">
        <v>54</v>
      </c>
      <c r="J99" s="20">
        <v>54</v>
      </c>
      <c r="K99" s="20">
        <v>360</v>
      </c>
      <c r="L99" s="20">
        <v>19440</v>
      </c>
      <c r="M99" s="20"/>
      <c r="N99" s="20"/>
      <c r="O99" s="21"/>
      <c r="P99" s="21"/>
      <c r="Q99" s="20">
        <v>0</v>
      </c>
      <c r="R99" s="20">
        <v>0</v>
      </c>
      <c r="S99" s="20">
        <v>55000</v>
      </c>
      <c r="T99" s="20"/>
      <c r="U99" s="20">
        <f t="shared" si="11"/>
        <v>79112</v>
      </c>
      <c r="V99" s="21">
        <f t="shared" si="9"/>
        <v>0</v>
      </c>
      <c r="W99" s="21">
        <f t="shared" si="7"/>
        <v>79112</v>
      </c>
      <c r="X99" s="20">
        <v>0</v>
      </c>
      <c r="Y99" s="21">
        <f t="shared" si="8"/>
        <v>79112</v>
      </c>
      <c r="AA99">
        <f t="shared" si="10"/>
        <v>1</v>
      </c>
    </row>
    <row r="100" spans="1:27" ht="16.5" hidden="1" customHeight="1" thickBot="1" x14ac:dyDescent="0.3">
      <c r="A100" s="18"/>
      <c r="B100" s="19" t="s">
        <v>44</v>
      </c>
      <c r="C100" s="20">
        <v>32</v>
      </c>
      <c r="D100" s="20">
        <v>103</v>
      </c>
      <c r="E100" s="20">
        <v>71</v>
      </c>
      <c r="F100" s="20">
        <v>146</v>
      </c>
      <c r="G100" s="20">
        <v>10366</v>
      </c>
      <c r="H100" s="20">
        <v>54</v>
      </c>
      <c r="I100" s="20">
        <v>89</v>
      </c>
      <c r="J100" s="20">
        <v>35</v>
      </c>
      <c r="K100" s="20">
        <v>360</v>
      </c>
      <c r="L100" s="20">
        <v>12600</v>
      </c>
      <c r="M100" s="20"/>
      <c r="N100" s="20"/>
      <c r="O100" s="21"/>
      <c r="P100" s="21"/>
      <c r="Q100" s="20">
        <v>0</v>
      </c>
      <c r="R100" s="20">
        <v>0</v>
      </c>
      <c r="S100" s="20">
        <v>55000</v>
      </c>
      <c r="T100" s="20"/>
      <c r="U100" s="20">
        <f t="shared" si="11"/>
        <v>77966</v>
      </c>
      <c r="V100" s="21">
        <f t="shared" si="9"/>
        <v>79112</v>
      </c>
      <c r="W100" s="21">
        <f t="shared" si="7"/>
        <v>157078</v>
      </c>
      <c r="X100" s="20">
        <v>157078</v>
      </c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>
        <v>103</v>
      </c>
      <c r="D101" s="20">
        <v>177</v>
      </c>
      <c r="E101" s="20">
        <v>74</v>
      </c>
      <c r="F101" s="20">
        <v>146</v>
      </c>
      <c r="G101" s="20">
        <v>10804</v>
      </c>
      <c r="H101" s="20">
        <v>89</v>
      </c>
      <c r="I101" s="20">
        <v>143</v>
      </c>
      <c r="J101" s="20">
        <v>54</v>
      </c>
      <c r="K101" s="20">
        <v>360</v>
      </c>
      <c r="L101" s="20">
        <v>19440</v>
      </c>
      <c r="M101" s="20"/>
      <c r="N101" s="20"/>
      <c r="O101" s="21"/>
      <c r="P101" s="21"/>
      <c r="Q101" s="20">
        <v>0</v>
      </c>
      <c r="R101" s="20">
        <v>0</v>
      </c>
      <c r="S101" s="20">
        <v>55000</v>
      </c>
      <c r="T101" s="20"/>
      <c r="U101" s="20">
        <f t="shared" si="11"/>
        <v>85244</v>
      </c>
      <c r="V101" s="21">
        <f t="shared" si="9"/>
        <v>0</v>
      </c>
      <c r="W101" s="21">
        <f t="shared" si="7"/>
        <v>85244</v>
      </c>
      <c r="X101" s="20"/>
      <c r="Y101" s="21">
        <f t="shared" si="8"/>
        <v>85244</v>
      </c>
      <c r="AA101">
        <f t="shared" si="10"/>
        <v>1</v>
      </c>
    </row>
    <row r="102" spans="1:27" ht="14.25" hidden="1" customHeight="1" thickBot="1" x14ac:dyDescent="0.3">
      <c r="A102" s="18"/>
      <c r="B102" s="19" t="s">
        <v>46</v>
      </c>
      <c r="C102" s="20">
        <v>177</v>
      </c>
      <c r="D102" s="20">
        <v>179</v>
      </c>
      <c r="E102" s="20">
        <v>2</v>
      </c>
      <c r="F102" s="20">
        <v>146</v>
      </c>
      <c r="G102" s="20">
        <v>292</v>
      </c>
      <c r="H102" s="20">
        <v>143</v>
      </c>
      <c r="I102" s="20">
        <v>310</v>
      </c>
      <c r="J102" s="20">
        <v>167</v>
      </c>
      <c r="K102" s="20"/>
      <c r="L102" s="20">
        <v>63180</v>
      </c>
      <c r="M102" s="20"/>
      <c r="N102" s="20"/>
      <c r="O102" s="21"/>
      <c r="P102" s="21"/>
      <c r="Q102" s="20">
        <v>0</v>
      </c>
      <c r="R102" s="20">
        <v>0</v>
      </c>
      <c r="S102" s="20">
        <v>55000</v>
      </c>
      <c r="T102" s="20"/>
      <c r="U102" s="20">
        <f t="shared" si="11"/>
        <v>118472</v>
      </c>
      <c r="V102" s="21">
        <f t="shared" si="9"/>
        <v>85244</v>
      </c>
      <c r="W102" s="21">
        <f t="shared" si="7"/>
        <v>203716</v>
      </c>
      <c r="X102" s="20">
        <v>203716</v>
      </c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>
        <v>179</v>
      </c>
      <c r="D103" s="20">
        <v>440</v>
      </c>
      <c r="E103" s="20">
        <v>261</v>
      </c>
      <c r="F103" s="20">
        <v>146</v>
      </c>
      <c r="G103" s="20">
        <v>38106</v>
      </c>
      <c r="H103" s="20">
        <v>310</v>
      </c>
      <c r="I103" s="20"/>
      <c r="J103" s="20">
        <v>47</v>
      </c>
      <c r="K103" s="20">
        <v>360</v>
      </c>
      <c r="L103" s="20">
        <v>16920</v>
      </c>
      <c r="M103" s="20"/>
      <c r="N103" s="20"/>
      <c r="O103" s="21"/>
      <c r="P103" s="21"/>
      <c r="Q103" s="20">
        <v>0</v>
      </c>
      <c r="R103" s="20">
        <v>0</v>
      </c>
      <c r="S103" s="20">
        <v>56650</v>
      </c>
      <c r="T103" s="20"/>
      <c r="U103" s="20">
        <f t="shared" si="11"/>
        <v>111676</v>
      </c>
      <c r="V103" s="21">
        <f t="shared" si="9"/>
        <v>0</v>
      </c>
      <c r="W103" s="21">
        <f t="shared" si="7"/>
        <v>111676</v>
      </c>
      <c r="X103" s="20">
        <v>111676</v>
      </c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>
        <v>440</v>
      </c>
      <c r="D104" s="20">
        <v>722</v>
      </c>
      <c r="E104" s="20">
        <v>282</v>
      </c>
      <c r="F104" s="20">
        <v>146</v>
      </c>
      <c r="G104" s="20">
        <v>41172</v>
      </c>
      <c r="H104" s="20">
        <v>15</v>
      </c>
      <c r="I104" s="20">
        <v>20</v>
      </c>
      <c r="J104" s="20">
        <v>85</v>
      </c>
      <c r="K104" s="20">
        <v>360</v>
      </c>
      <c r="L104" s="20">
        <v>30600</v>
      </c>
      <c r="M104" s="20"/>
      <c r="N104" s="20">
        <v>40000</v>
      </c>
      <c r="O104" s="21"/>
      <c r="P104" s="21"/>
      <c r="Q104" s="20">
        <v>0</v>
      </c>
      <c r="R104" s="20">
        <v>0</v>
      </c>
      <c r="S104" s="20">
        <v>56650</v>
      </c>
      <c r="T104" s="20"/>
      <c r="U104" s="20">
        <f t="shared" si="11"/>
        <v>168422</v>
      </c>
      <c r="V104" s="21">
        <f t="shared" si="9"/>
        <v>0</v>
      </c>
      <c r="W104" s="21">
        <f t="shared" si="7"/>
        <v>168422</v>
      </c>
      <c r="X104" s="20">
        <v>0</v>
      </c>
      <c r="Y104" s="21">
        <f t="shared" si="8"/>
        <v>168422</v>
      </c>
      <c r="AA104">
        <f t="shared" si="10"/>
        <v>1</v>
      </c>
    </row>
    <row r="105" spans="1:27" ht="15.75" hidden="1" thickBot="1" x14ac:dyDescent="0.3">
      <c r="A105" s="18"/>
      <c r="B105" s="19" t="s">
        <v>37</v>
      </c>
      <c r="C105" s="20">
        <v>722</v>
      </c>
      <c r="D105" s="20">
        <v>1053</v>
      </c>
      <c r="E105" s="20">
        <v>331</v>
      </c>
      <c r="F105" s="20">
        <v>146</v>
      </c>
      <c r="G105" s="20">
        <v>48326</v>
      </c>
      <c r="H105" s="20">
        <v>20</v>
      </c>
      <c r="I105" s="20">
        <v>66</v>
      </c>
      <c r="J105" s="20">
        <v>46</v>
      </c>
      <c r="K105" s="20">
        <v>360</v>
      </c>
      <c r="L105" s="20">
        <v>16560</v>
      </c>
      <c r="M105" s="20"/>
      <c r="N105" s="20"/>
      <c r="O105" s="21"/>
      <c r="P105" s="21"/>
      <c r="Q105" s="20">
        <v>0</v>
      </c>
      <c r="R105" s="20">
        <v>0</v>
      </c>
      <c r="S105" s="20">
        <v>56650</v>
      </c>
      <c r="T105" s="20"/>
      <c r="U105" s="20">
        <f t="shared" si="11"/>
        <v>121536</v>
      </c>
      <c r="V105" s="21">
        <f t="shared" si="9"/>
        <v>168422</v>
      </c>
      <c r="W105" s="21">
        <f t="shared" si="7"/>
        <v>289958</v>
      </c>
      <c r="X105" s="20">
        <v>289958</v>
      </c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>
        <v>1053</v>
      </c>
      <c r="D106" s="20">
        <v>1380</v>
      </c>
      <c r="E106" s="20">
        <v>327</v>
      </c>
      <c r="F106" s="20">
        <v>146</v>
      </c>
      <c r="G106" s="20">
        <v>47742</v>
      </c>
      <c r="H106" s="20">
        <v>66</v>
      </c>
      <c r="I106" s="20">
        <v>135</v>
      </c>
      <c r="J106" s="20">
        <v>69</v>
      </c>
      <c r="K106" s="20">
        <v>360</v>
      </c>
      <c r="L106" s="20">
        <v>24840</v>
      </c>
      <c r="M106" s="20"/>
      <c r="N106" s="20"/>
      <c r="O106" s="21"/>
      <c r="P106" s="21"/>
      <c r="Q106" s="20">
        <v>0</v>
      </c>
      <c r="R106" s="20">
        <v>0</v>
      </c>
      <c r="S106" s="20">
        <v>56650</v>
      </c>
      <c r="T106" s="20"/>
      <c r="U106" s="20">
        <f t="shared" si="11"/>
        <v>129232</v>
      </c>
      <c r="V106" s="21">
        <f t="shared" si="9"/>
        <v>0</v>
      </c>
      <c r="W106" s="21">
        <f t="shared" si="7"/>
        <v>129232</v>
      </c>
      <c r="X106" s="20">
        <v>0</v>
      </c>
      <c r="Y106" s="21">
        <f t="shared" si="8"/>
        <v>129232</v>
      </c>
      <c r="AA106">
        <f t="shared" si="10"/>
        <v>1</v>
      </c>
    </row>
    <row r="107" spans="1:27" ht="15.75" hidden="1" thickBot="1" x14ac:dyDescent="0.3">
      <c r="A107" s="18"/>
      <c r="B107" s="19" t="s">
        <v>39</v>
      </c>
      <c r="C107" s="20">
        <v>1380</v>
      </c>
      <c r="D107" s="20">
        <v>1642</v>
      </c>
      <c r="E107" s="20">
        <v>262</v>
      </c>
      <c r="F107" s="20">
        <v>146</v>
      </c>
      <c r="G107" s="20">
        <v>38252</v>
      </c>
      <c r="H107" s="20">
        <v>135</v>
      </c>
      <c r="I107" s="20">
        <v>179</v>
      </c>
      <c r="J107" s="20">
        <v>44</v>
      </c>
      <c r="K107" s="20">
        <v>360</v>
      </c>
      <c r="L107" s="20">
        <v>15840</v>
      </c>
      <c r="M107" s="20"/>
      <c r="N107" s="20"/>
      <c r="O107" s="21"/>
      <c r="P107" s="21"/>
      <c r="Q107" s="20">
        <v>0</v>
      </c>
      <c r="R107" s="20">
        <v>0</v>
      </c>
      <c r="S107" s="20">
        <v>56650</v>
      </c>
      <c r="T107" s="20"/>
      <c r="U107" s="20">
        <f t="shared" si="11"/>
        <v>110742</v>
      </c>
      <c r="V107" s="21">
        <f t="shared" si="9"/>
        <v>129232</v>
      </c>
      <c r="W107" s="21">
        <f t="shared" si="7"/>
        <v>239974</v>
      </c>
      <c r="X107" s="20">
        <v>239974</v>
      </c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>
        <v>1642</v>
      </c>
      <c r="D108" s="20">
        <v>1804</v>
      </c>
      <c r="E108" s="20">
        <v>162</v>
      </c>
      <c r="F108" s="20">
        <v>146</v>
      </c>
      <c r="G108" s="20">
        <v>23652</v>
      </c>
      <c r="H108" s="20">
        <v>179</v>
      </c>
      <c r="I108" s="20">
        <v>195</v>
      </c>
      <c r="J108" s="20">
        <v>16</v>
      </c>
      <c r="K108" s="20">
        <v>360</v>
      </c>
      <c r="L108" s="20">
        <v>5760</v>
      </c>
      <c r="M108" s="20"/>
      <c r="N108" s="20"/>
      <c r="O108" s="21"/>
      <c r="P108" s="21"/>
      <c r="Q108" s="20">
        <v>0</v>
      </c>
      <c r="R108" s="20">
        <v>0</v>
      </c>
      <c r="S108" s="20">
        <v>56650</v>
      </c>
      <c r="T108" s="20"/>
      <c r="U108" s="20">
        <f t="shared" si="11"/>
        <v>86062</v>
      </c>
      <c r="V108" s="21">
        <f t="shared" si="9"/>
        <v>0</v>
      </c>
      <c r="W108" s="21">
        <f t="shared" si="7"/>
        <v>86062</v>
      </c>
      <c r="X108" s="20">
        <v>0</v>
      </c>
      <c r="Y108" s="21">
        <f t="shared" si="8"/>
        <v>86062</v>
      </c>
      <c r="AA108">
        <f t="shared" si="10"/>
        <v>1</v>
      </c>
    </row>
    <row r="109" spans="1:27" ht="15.75" hidden="1" thickBot="1" x14ac:dyDescent="0.3">
      <c r="A109" s="18"/>
      <c r="B109" s="19" t="s">
        <v>41</v>
      </c>
      <c r="C109" s="20">
        <v>1804</v>
      </c>
      <c r="D109" s="20">
        <v>2139</v>
      </c>
      <c r="E109" s="20">
        <v>335</v>
      </c>
      <c r="F109" s="20">
        <v>146</v>
      </c>
      <c r="G109" s="20">
        <v>48910</v>
      </c>
      <c r="H109" s="20">
        <v>195</v>
      </c>
      <c r="I109" s="20">
        <v>211</v>
      </c>
      <c r="J109" s="20">
        <v>16</v>
      </c>
      <c r="K109" s="20">
        <v>360</v>
      </c>
      <c r="L109" s="20">
        <v>5760</v>
      </c>
      <c r="M109" s="20"/>
      <c r="N109" s="20"/>
      <c r="O109" s="21"/>
      <c r="P109" s="21"/>
      <c r="Q109" s="20">
        <v>0</v>
      </c>
      <c r="R109" s="20">
        <v>0</v>
      </c>
      <c r="S109" s="20">
        <v>56650</v>
      </c>
      <c r="T109" s="20">
        <v>19738</v>
      </c>
      <c r="U109" s="20">
        <f t="shared" si="11"/>
        <v>131058</v>
      </c>
      <c r="V109" s="21">
        <f t="shared" si="9"/>
        <v>86062</v>
      </c>
      <c r="W109" s="21">
        <f t="shared" si="7"/>
        <v>217120</v>
      </c>
      <c r="X109" s="20">
        <v>0</v>
      </c>
      <c r="Y109" s="21">
        <f t="shared" si="8"/>
        <v>217120</v>
      </c>
      <c r="AA109">
        <f t="shared" si="10"/>
        <v>2</v>
      </c>
    </row>
    <row r="110" spans="1:27" ht="15.75" hidden="1" thickBot="1" x14ac:dyDescent="0.3">
      <c r="A110" s="18"/>
      <c r="B110" s="19" t="s">
        <v>42</v>
      </c>
      <c r="C110" s="20">
        <v>2139</v>
      </c>
      <c r="D110" s="20">
        <v>2227</v>
      </c>
      <c r="E110" s="20">
        <v>88</v>
      </c>
      <c r="F110" s="20">
        <v>146</v>
      </c>
      <c r="G110" s="20">
        <v>12848</v>
      </c>
      <c r="H110" s="20">
        <v>0</v>
      </c>
      <c r="I110" s="20">
        <v>1</v>
      </c>
      <c r="J110" s="20">
        <v>1</v>
      </c>
      <c r="K110" s="20">
        <v>360</v>
      </c>
      <c r="L110" s="20">
        <v>360</v>
      </c>
      <c r="M110" s="20"/>
      <c r="N110" s="20"/>
      <c r="O110" s="21"/>
      <c r="P110" s="21"/>
      <c r="Q110" s="20">
        <v>0</v>
      </c>
      <c r="R110" s="20">
        <v>0</v>
      </c>
      <c r="S110" s="20">
        <v>56650</v>
      </c>
      <c r="T110" s="20"/>
      <c r="U110" s="20">
        <f t="shared" si="11"/>
        <v>69858</v>
      </c>
      <c r="V110" s="21">
        <f t="shared" si="9"/>
        <v>217120</v>
      </c>
      <c r="W110" s="21">
        <f t="shared" si="7"/>
        <v>286978</v>
      </c>
      <c r="X110" s="20">
        <v>286978</v>
      </c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>
        <v>2227</v>
      </c>
      <c r="D111" s="20">
        <v>2487</v>
      </c>
      <c r="E111" s="20">
        <v>260</v>
      </c>
      <c r="F111" s="20">
        <v>146</v>
      </c>
      <c r="G111" s="20">
        <v>37960</v>
      </c>
      <c r="H111" s="20">
        <v>1</v>
      </c>
      <c r="I111" s="20">
        <v>63</v>
      </c>
      <c r="J111" s="20">
        <v>62</v>
      </c>
      <c r="K111" s="20">
        <v>360</v>
      </c>
      <c r="L111" s="20">
        <v>22320</v>
      </c>
      <c r="M111" s="20"/>
      <c r="N111" s="20"/>
      <c r="O111" s="21"/>
      <c r="P111" s="21"/>
      <c r="Q111" s="20">
        <v>0</v>
      </c>
      <c r="R111" s="20">
        <v>0</v>
      </c>
      <c r="S111" s="20">
        <v>56650</v>
      </c>
      <c r="T111" s="20"/>
      <c r="U111" s="20">
        <f t="shared" si="11"/>
        <v>116930</v>
      </c>
      <c r="V111" s="21">
        <f t="shared" si="9"/>
        <v>0</v>
      </c>
      <c r="W111" s="21">
        <f t="shared" si="7"/>
        <v>116930</v>
      </c>
      <c r="X111" s="20">
        <v>0</v>
      </c>
      <c r="Y111" s="21">
        <f t="shared" si="8"/>
        <v>116930</v>
      </c>
      <c r="AA111">
        <f t="shared" si="10"/>
        <v>1</v>
      </c>
    </row>
    <row r="112" spans="1:27" ht="15.75" hidden="1" thickBot="1" x14ac:dyDescent="0.3">
      <c r="A112" s="18"/>
      <c r="B112" s="19" t="s">
        <v>44</v>
      </c>
      <c r="C112" s="20">
        <v>2487</v>
      </c>
      <c r="D112" s="20">
        <v>2698</v>
      </c>
      <c r="E112" s="20">
        <v>211</v>
      </c>
      <c r="F112" s="20">
        <v>146</v>
      </c>
      <c r="G112" s="20">
        <v>30806</v>
      </c>
      <c r="H112" s="20">
        <v>63</v>
      </c>
      <c r="I112" s="20">
        <v>163</v>
      </c>
      <c r="J112" s="20">
        <v>100</v>
      </c>
      <c r="K112" s="20">
        <v>360</v>
      </c>
      <c r="L112" s="20">
        <v>36000</v>
      </c>
      <c r="M112" s="20"/>
      <c r="N112" s="20"/>
      <c r="O112" s="21"/>
      <c r="P112" s="21"/>
      <c r="Q112" s="20">
        <v>0</v>
      </c>
      <c r="R112" s="20">
        <v>0</v>
      </c>
      <c r="S112" s="20">
        <v>56650</v>
      </c>
      <c r="T112" s="20"/>
      <c r="U112" s="20">
        <f t="shared" si="11"/>
        <v>123456</v>
      </c>
      <c r="V112" s="21">
        <f t="shared" si="9"/>
        <v>116930</v>
      </c>
      <c r="W112" s="21">
        <f t="shared" si="7"/>
        <v>240386</v>
      </c>
      <c r="X112" s="20">
        <v>240386</v>
      </c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>
        <v>2698</v>
      </c>
      <c r="D113" s="20">
        <v>2919</v>
      </c>
      <c r="E113" s="20">
        <v>221</v>
      </c>
      <c r="F113" s="20">
        <v>146</v>
      </c>
      <c r="G113" s="20">
        <v>32266</v>
      </c>
      <c r="H113" s="20">
        <v>163</v>
      </c>
      <c r="I113" s="20">
        <v>288</v>
      </c>
      <c r="J113" s="20">
        <v>125</v>
      </c>
      <c r="K113" s="20">
        <v>360</v>
      </c>
      <c r="L113" s="20">
        <v>45000</v>
      </c>
      <c r="M113" s="20"/>
      <c r="N113" s="20"/>
      <c r="O113" s="21"/>
      <c r="P113" s="21"/>
      <c r="Q113" s="20">
        <v>0</v>
      </c>
      <c r="R113" s="20">
        <v>0</v>
      </c>
      <c r="S113" s="20">
        <v>56650</v>
      </c>
      <c r="T113" s="20"/>
      <c r="U113" s="20">
        <f t="shared" si="11"/>
        <v>133916</v>
      </c>
      <c r="V113" s="21">
        <f t="shared" si="9"/>
        <v>0</v>
      </c>
      <c r="W113" s="21">
        <f t="shared" si="7"/>
        <v>133916</v>
      </c>
      <c r="X113" s="20">
        <v>0</v>
      </c>
      <c r="Y113" s="21">
        <f t="shared" si="8"/>
        <v>133916</v>
      </c>
      <c r="AA113">
        <f t="shared" si="10"/>
        <v>1</v>
      </c>
    </row>
    <row r="114" spans="1:27" ht="15.75" hidden="1" thickBot="1" x14ac:dyDescent="0.3">
      <c r="A114" s="18"/>
      <c r="B114" s="19" t="s">
        <v>46</v>
      </c>
      <c r="C114" s="20">
        <v>2919</v>
      </c>
      <c r="D114" s="20">
        <v>3143</v>
      </c>
      <c r="E114" s="20">
        <v>224</v>
      </c>
      <c r="F114" s="20">
        <v>146</v>
      </c>
      <c r="G114" s="20">
        <v>32704</v>
      </c>
      <c r="H114" s="20">
        <v>288</v>
      </c>
      <c r="I114" s="20">
        <v>468</v>
      </c>
      <c r="J114" s="20">
        <v>180</v>
      </c>
      <c r="K114" s="20">
        <v>0</v>
      </c>
      <c r="L114" s="20">
        <v>70200</v>
      </c>
      <c r="M114" s="20"/>
      <c r="N114" s="20"/>
      <c r="O114" s="21"/>
      <c r="P114" s="21"/>
      <c r="Q114" s="20">
        <v>0</v>
      </c>
      <c r="R114" s="20">
        <v>0</v>
      </c>
      <c r="S114" s="20">
        <v>56650</v>
      </c>
      <c r="T114" s="20"/>
      <c r="U114" s="20">
        <f t="shared" si="11"/>
        <v>159554</v>
      </c>
      <c r="V114" s="21">
        <f t="shared" si="9"/>
        <v>133916</v>
      </c>
      <c r="W114" s="21">
        <f t="shared" si="7"/>
        <v>293470</v>
      </c>
      <c r="X114" s="20">
        <v>293470</v>
      </c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3143</v>
      </c>
      <c r="D115" s="20">
        <v>3408</v>
      </c>
      <c r="E115" s="20">
        <v>265</v>
      </c>
      <c r="F115" s="20">
        <v>146</v>
      </c>
      <c r="G115" s="20">
        <v>38690</v>
      </c>
      <c r="H115" s="20">
        <v>468</v>
      </c>
      <c r="I115" s="20">
        <v>899</v>
      </c>
      <c r="J115" s="20">
        <v>431</v>
      </c>
      <c r="K115" s="20">
        <v>0</v>
      </c>
      <c r="L115" s="20">
        <v>294480</v>
      </c>
      <c r="M115" s="20"/>
      <c r="N115" s="20"/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392029</v>
      </c>
      <c r="V115" s="21">
        <f t="shared" si="9"/>
        <v>0</v>
      </c>
      <c r="W115" s="21">
        <f t="shared" si="7"/>
        <v>392029</v>
      </c>
      <c r="X115" s="20">
        <v>392029</v>
      </c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3408</v>
      </c>
      <c r="D116" s="20">
        <v>3790</v>
      </c>
      <c r="E116" s="20">
        <v>382</v>
      </c>
      <c r="F116" s="20">
        <v>146</v>
      </c>
      <c r="G116" s="20">
        <v>55772</v>
      </c>
      <c r="H116" s="20">
        <v>899</v>
      </c>
      <c r="I116" s="20">
        <v>1122</v>
      </c>
      <c r="J116" s="20">
        <v>223</v>
      </c>
      <c r="K116" s="20">
        <v>0</v>
      </c>
      <c r="L116" s="20">
        <v>97560</v>
      </c>
      <c r="M116" s="20"/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212191</v>
      </c>
      <c r="V116" s="21">
        <f t="shared" si="9"/>
        <v>0</v>
      </c>
      <c r="W116" s="21">
        <f t="shared" si="7"/>
        <v>212191</v>
      </c>
      <c r="X116" s="20">
        <v>0</v>
      </c>
      <c r="Y116" s="21">
        <f t="shared" si="8"/>
        <v>212191</v>
      </c>
      <c r="AA116">
        <f t="shared" si="10"/>
        <v>1</v>
      </c>
    </row>
    <row r="117" spans="1:27" ht="15.75" hidden="1" thickBot="1" x14ac:dyDescent="0.3">
      <c r="A117" s="18"/>
      <c r="B117" s="19" t="s">
        <v>37</v>
      </c>
      <c r="C117" s="20">
        <v>3790</v>
      </c>
      <c r="D117" s="20">
        <v>4043</v>
      </c>
      <c r="E117" s="20">
        <v>253</v>
      </c>
      <c r="F117" s="20">
        <v>146</v>
      </c>
      <c r="G117" s="20">
        <v>36938</v>
      </c>
      <c r="H117" s="20">
        <v>1122</v>
      </c>
      <c r="I117" s="20">
        <v>1258</v>
      </c>
      <c r="J117" s="20">
        <v>136</v>
      </c>
      <c r="K117" s="20">
        <v>360</v>
      </c>
      <c r="L117" s="20">
        <v>48960</v>
      </c>
      <c r="M117" s="20"/>
      <c r="N117" s="20"/>
      <c r="O117" s="21"/>
      <c r="P117" s="21"/>
      <c r="Q117" s="20">
        <v>0</v>
      </c>
      <c r="R117" s="20">
        <v>0</v>
      </c>
      <c r="S117" s="20">
        <v>58859</v>
      </c>
      <c r="T117" s="20">
        <v>25694</v>
      </c>
      <c r="U117" s="20">
        <f t="shared" si="11"/>
        <v>170451</v>
      </c>
      <c r="V117" s="21">
        <f t="shared" si="9"/>
        <v>212191</v>
      </c>
      <c r="W117" s="21">
        <f t="shared" si="7"/>
        <v>382642</v>
      </c>
      <c r="X117" s="20">
        <v>382642</v>
      </c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4043</v>
      </c>
      <c r="D118" s="20">
        <v>4248</v>
      </c>
      <c r="E118" s="20">
        <v>205</v>
      </c>
      <c r="F118" s="20">
        <v>146</v>
      </c>
      <c r="G118" s="20">
        <v>29930</v>
      </c>
      <c r="H118" s="20">
        <v>1258</v>
      </c>
      <c r="I118" s="20">
        <v>1333</v>
      </c>
      <c r="J118" s="20">
        <v>75</v>
      </c>
      <c r="K118" s="20">
        <v>360</v>
      </c>
      <c r="L118" s="20">
        <v>27000</v>
      </c>
      <c r="M118" s="20"/>
      <c r="N118" s="20"/>
      <c r="O118" s="21"/>
      <c r="P118" s="21"/>
      <c r="Q118" s="20">
        <v>0</v>
      </c>
      <c r="R118" s="20">
        <v>0</v>
      </c>
      <c r="S118" s="20">
        <v>58859</v>
      </c>
      <c r="T118" s="20"/>
      <c r="U118" s="20">
        <f t="shared" si="11"/>
        <v>115789</v>
      </c>
      <c r="V118" s="21">
        <f t="shared" si="9"/>
        <v>0</v>
      </c>
      <c r="W118" s="21">
        <f t="shared" si="7"/>
        <v>115789</v>
      </c>
      <c r="X118" s="20">
        <v>0</v>
      </c>
      <c r="Y118" s="21">
        <f t="shared" si="8"/>
        <v>115789</v>
      </c>
      <c r="AA118">
        <f t="shared" si="10"/>
        <v>1</v>
      </c>
    </row>
    <row r="119" spans="1:27" ht="15.75" hidden="1" thickBot="1" x14ac:dyDescent="0.3">
      <c r="A119" s="18"/>
      <c r="B119" s="19" t="s">
        <v>39</v>
      </c>
      <c r="C119" s="20">
        <v>4248</v>
      </c>
      <c r="D119" s="20">
        <v>4329</v>
      </c>
      <c r="E119" s="20">
        <v>81</v>
      </c>
      <c r="F119" s="20">
        <v>146</v>
      </c>
      <c r="G119" s="20">
        <v>11826</v>
      </c>
      <c r="H119" s="20">
        <v>1333</v>
      </c>
      <c r="I119" s="20">
        <v>1386</v>
      </c>
      <c r="J119" s="20">
        <v>53</v>
      </c>
      <c r="K119" s="20">
        <v>360</v>
      </c>
      <c r="L119" s="20">
        <v>19080</v>
      </c>
      <c r="M119" s="20"/>
      <c r="N119" s="20"/>
      <c r="O119" s="21"/>
      <c r="P119" s="21"/>
      <c r="Q119" s="20">
        <v>0</v>
      </c>
      <c r="R119" s="20">
        <v>0</v>
      </c>
      <c r="S119" s="20">
        <v>58859</v>
      </c>
      <c r="T119" s="20"/>
      <c r="U119" s="20">
        <f t="shared" si="11"/>
        <v>89765</v>
      </c>
      <c r="V119" s="21">
        <f t="shared" si="9"/>
        <v>115789</v>
      </c>
      <c r="W119" s="21">
        <f t="shared" si="7"/>
        <v>205554</v>
      </c>
      <c r="X119" s="20">
        <v>205554</v>
      </c>
      <c r="Y119" s="21">
        <f t="shared" si="8"/>
        <v>0</v>
      </c>
      <c r="AA119">
        <f t="shared" si="10"/>
        <v>0</v>
      </c>
    </row>
    <row r="120" spans="1:27" ht="15.75" hidden="1" thickBot="1" x14ac:dyDescent="0.3">
      <c r="A120" s="18"/>
      <c r="B120" s="19" t="s">
        <v>40</v>
      </c>
      <c r="C120" s="20">
        <v>4329</v>
      </c>
      <c r="D120" s="20">
        <v>4370</v>
      </c>
      <c r="E120" s="20">
        <v>41</v>
      </c>
      <c r="F120" s="20">
        <v>146</v>
      </c>
      <c r="G120" s="20">
        <v>5986</v>
      </c>
      <c r="H120" s="20">
        <v>1386</v>
      </c>
      <c r="I120" s="20">
        <v>1387</v>
      </c>
      <c r="J120" s="20">
        <v>1</v>
      </c>
      <c r="K120" s="20">
        <v>360</v>
      </c>
      <c r="L120" s="20">
        <v>360</v>
      </c>
      <c r="M120" s="20"/>
      <c r="N120" s="20"/>
      <c r="O120" s="21"/>
      <c r="P120" s="21"/>
      <c r="Q120" s="20">
        <v>0</v>
      </c>
      <c r="R120" s="20">
        <v>0</v>
      </c>
      <c r="S120" s="20">
        <v>58859</v>
      </c>
      <c r="T120" s="20"/>
      <c r="U120" s="20">
        <f t="shared" si="11"/>
        <v>65205</v>
      </c>
      <c r="V120" s="21">
        <f t="shared" si="9"/>
        <v>0</v>
      </c>
      <c r="W120" s="21">
        <f t="shared" si="7"/>
        <v>65205</v>
      </c>
      <c r="X120" s="20">
        <v>0</v>
      </c>
      <c r="Y120" s="21">
        <f t="shared" si="8"/>
        <v>65205</v>
      </c>
      <c r="AA120">
        <f t="shared" si="10"/>
        <v>1</v>
      </c>
    </row>
    <row r="121" spans="1:27" ht="15.75" hidden="1" thickBot="1" x14ac:dyDescent="0.3">
      <c r="A121" s="18"/>
      <c r="B121" s="19" t="s">
        <v>41</v>
      </c>
      <c r="C121" s="20">
        <v>4370</v>
      </c>
      <c r="D121" s="20">
        <v>4455</v>
      </c>
      <c r="E121" s="20">
        <v>85</v>
      </c>
      <c r="F121" s="20">
        <v>146</v>
      </c>
      <c r="G121" s="20">
        <v>12410</v>
      </c>
      <c r="H121" s="20">
        <v>1387</v>
      </c>
      <c r="I121" s="20">
        <v>1388</v>
      </c>
      <c r="J121" s="20">
        <v>1</v>
      </c>
      <c r="K121" s="20">
        <v>360</v>
      </c>
      <c r="L121" s="20">
        <v>360</v>
      </c>
      <c r="M121" s="20"/>
      <c r="N121" s="20"/>
      <c r="O121" s="21"/>
      <c r="P121" s="21"/>
      <c r="Q121" s="20">
        <v>0</v>
      </c>
      <c r="R121" s="20">
        <v>0</v>
      </c>
      <c r="S121" s="20">
        <v>58859</v>
      </c>
      <c r="T121" s="20"/>
      <c r="U121" s="20">
        <f t="shared" si="11"/>
        <v>71629</v>
      </c>
      <c r="V121" s="21">
        <f t="shared" si="9"/>
        <v>65205</v>
      </c>
      <c r="W121" s="21">
        <f t="shared" si="7"/>
        <v>136834</v>
      </c>
      <c r="X121" s="20">
        <v>136834</v>
      </c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4455</v>
      </c>
      <c r="D122" s="20">
        <v>4544</v>
      </c>
      <c r="E122" s="20">
        <v>89</v>
      </c>
      <c r="F122" s="20">
        <v>146</v>
      </c>
      <c r="G122" s="20">
        <v>12994</v>
      </c>
      <c r="H122" s="20">
        <v>1388</v>
      </c>
      <c r="I122" s="20">
        <v>1389</v>
      </c>
      <c r="J122" s="20">
        <v>1</v>
      </c>
      <c r="K122" s="20">
        <v>360</v>
      </c>
      <c r="L122" s="20">
        <v>360</v>
      </c>
      <c r="M122" s="20"/>
      <c r="N122" s="20"/>
      <c r="O122" s="21"/>
      <c r="P122" s="21"/>
      <c r="Q122" s="20">
        <v>0</v>
      </c>
      <c r="R122" s="20">
        <v>0</v>
      </c>
      <c r="S122" s="20">
        <v>58859</v>
      </c>
      <c r="T122" s="20"/>
      <c r="U122" s="20">
        <f t="shared" si="11"/>
        <v>72213</v>
      </c>
      <c r="V122" s="21">
        <f t="shared" si="9"/>
        <v>0</v>
      </c>
      <c r="W122" s="21">
        <f t="shared" si="7"/>
        <v>72213</v>
      </c>
      <c r="X122" s="20">
        <v>0</v>
      </c>
      <c r="Y122" s="21">
        <f t="shared" si="8"/>
        <v>72213</v>
      </c>
      <c r="AA122">
        <f t="shared" si="10"/>
        <v>1</v>
      </c>
    </row>
    <row r="123" spans="1:27" ht="15.75" hidden="1" thickBot="1" x14ac:dyDescent="0.3">
      <c r="A123" s="18"/>
      <c r="B123" s="19" t="s">
        <v>43</v>
      </c>
      <c r="C123" s="20">
        <v>4544</v>
      </c>
      <c r="D123" s="20">
        <v>4764</v>
      </c>
      <c r="E123" s="20">
        <v>220</v>
      </c>
      <c r="F123" s="20">
        <v>146</v>
      </c>
      <c r="G123" s="20">
        <v>32120</v>
      </c>
      <c r="H123" s="20">
        <v>1389</v>
      </c>
      <c r="I123" s="20">
        <v>1404</v>
      </c>
      <c r="J123" s="20">
        <v>15</v>
      </c>
      <c r="K123" s="20">
        <v>360</v>
      </c>
      <c r="L123" s="20">
        <v>5400</v>
      </c>
      <c r="M123" s="20"/>
      <c r="N123" s="20"/>
      <c r="O123" s="21"/>
      <c r="P123" s="21"/>
      <c r="Q123" s="20">
        <v>0</v>
      </c>
      <c r="R123" s="20">
        <v>0</v>
      </c>
      <c r="S123" s="20">
        <v>58859</v>
      </c>
      <c r="T123" s="20"/>
      <c r="U123" s="20">
        <f t="shared" si="11"/>
        <v>96379</v>
      </c>
      <c r="V123" s="21">
        <f t="shared" si="9"/>
        <v>72213</v>
      </c>
      <c r="W123" s="21">
        <f t="shared" si="7"/>
        <v>168592</v>
      </c>
      <c r="X123" s="20">
        <v>96379</v>
      </c>
      <c r="Y123" s="21">
        <f t="shared" si="8"/>
        <v>72213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4764</v>
      </c>
      <c r="D124" s="20">
        <v>4973</v>
      </c>
      <c r="E124" s="20">
        <v>209</v>
      </c>
      <c r="F124" s="20">
        <v>146</v>
      </c>
      <c r="G124" s="20">
        <v>30514</v>
      </c>
      <c r="H124" s="20">
        <v>1404</v>
      </c>
      <c r="I124" s="20">
        <v>1427</v>
      </c>
      <c r="J124" s="20">
        <v>23</v>
      </c>
      <c r="K124" s="20">
        <v>360</v>
      </c>
      <c r="L124" s="20">
        <v>8280</v>
      </c>
      <c r="M124" s="20"/>
      <c r="N124" s="20"/>
      <c r="O124" s="21"/>
      <c r="P124" s="21"/>
      <c r="Q124" s="20">
        <v>0</v>
      </c>
      <c r="R124" s="20">
        <v>0</v>
      </c>
      <c r="S124" s="20">
        <v>58859</v>
      </c>
      <c r="T124" s="20"/>
      <c r="U124" s="20">
        <f t="shared" si="11"/>
        <v>97653</v>
      </c>
      <c r="V124" s="21">
        <f t="shared" si="9"/>
        <v>72213</v>
      </c>
      <c r="W124" s="21">
        <f t="shared" si="7"/>
        <v>169866</v>
      </c>
      <c r="X124" s="20">
        <v>169866</v>
      </c>
      <c r="Y124" s="21">
        <f t="shared" si="8"/>
        <v>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4973</v>
      </c>
      <c r="D125" s="20">
        <v>5133</v>
      </c>
      <c r="E125" s="20">
        <v>160</v>
      </c>
      <c r="F125" s="20">
        <v>146</v>
      </c>
      <c r="G125" s="20">
        <v>23360</v>
      </c>
      <c r="H125" s="20">
        <v>1427</v>
      </c>
      <c r="I125" s="20">
        <v>1591</v>
      </c>
      <c r="J125" s="20">
        <v>164</v>
      </c>
      <c r="K125" s="20">
        <v>0</v>
      </c>
      <c r="L125" s="20">
        <v>61560</v>
      </c>
      <c r="M125" s="20"/>
      <c r="N125" s="20"/>
      <c r="O125" s="21"/>
      <c r="P125" s="21"/>
      <c r="Q125" s="20">
        <v>0</v>
      </c>
      <c r="R125" s="20">
        <v>0</v>
      </c>
      <c r="S125" s="20">
        <v>58859</v>
      </c>
      <c r="T125" s="20"/>
      <c r="U125" s="20">
        <f t="shared" si="11"/>
        <v>143779</v>
      </c>
      <c r="V125" s="21">
        <f t="shared" si="9"/>
        <v>0</v>
      </c>
      <c r="W125" s="21">
        <f t="shared" si="7"/>
        <v>143779</v>
      </c>
      <c r="X125" s="20">
        <v>143779</v>
      </c>
      <c r="Y125" s="21">
        <f t="shared" si="8"/>
        <v>0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5133</v>
      </c>
      <c r="D126" s="20">
        <v>5326</v>
      </c>
      <c r="E126" s="20">
        <v>193</v>
      </c>
      <c r="F126" s="20">
        <v>146</v>
      </c>
      <c r="G126" s="20">
        <v>28178</v>
      </c>
      <c r="H126" s="20">
        <v>1591</v>
      </c>
      <c r="I126" s="20">
        <v>1725</v>
      </c>
      <c r="J126" s="20">
        <v>134</v>
      </c>
      <c r="K126" s="20">
        <v>360</v>
      </c>
      <c r="L126" s="20">
        <v>48240</v>
      </c>
      <c r="M126" s="20"/>
      <c r="N126" s="20"/>
      <c r="O126" s="21"/>
      <c r="P126" s="21"/>
      <c r="Q126" s="20">
        <v>0</v>
      </c>
      <c r="R126" s="20">
        <v>0</v>
      </c>
      <c r="S126" s="20">
        <v>58859</v>
      </c>
      <c r="T126" s="20"/>
      <c r="U126" s="20">
        <f t="shared" si="11"/>
        <v>135277</v>
      </c>
      <c r="V126" s="21">
        <f t="shared" si="9"/>
        <v>0</v>
      </c>
      <c r="W126" s="21">
        <f t="shared" si="7"/>
        <v>135277</v>
      </c>
      <c r="X126" s="20">
        <v>0</v>
      </c>
      <c r="Y126" s="21">
        <f t="shared" si="8"/>
        <v>135277</v>
      </c>
      <c r="AA126">
        <f t="shared" si="10"/>
        <v>1</v>
      </c>
    </row>
    <row r="127" spans="1:27" ht="15.75" hidden="1" thickBot="1" x14ac:dyDescent="0.3">
      <c r="A127" s="18">
        <v>2013</v>
      </c>
      <c r="B127" s="19" t="s">
        <v>35</v>
      </c>
      <c r="C127" s="20">
        <v>5326</v>
      </c>
      <c r="D127" s="20">
        <v>5568</v>
      </c>
      <c r="E127" s="20">
        <v>242</v>
      </c>
      <c r="F127" s="20">
        <v>146</v>
      </c>
      <c r="G127" s="20">
        <v>35332</v>
      </c>
      <c r="H127" s="20">
        <v>1725</v>
      </c>
      <c r="I127" s="20">
        <v>1827</v>
      </c>
      <c r="J127" s="20">
        <v>102</v>
      </c>
      <c r="K127" s="20">
        <v>360</v>
      </c>
      <c r="L127" s="20">
        <v>36720</v>
      </c>
      <c r="M127" s="20"/>
      <c r="N127" s="20"/>
      <c r="O127" s="21"/>
      <c r="P127" s="21"/>
      <c r="Q127" s="20">
        <v>0</v>
      </c>
      <c r="R127" s="20">
        <v>0</v>
      </c>
      <c r="S127" s="20">
        <v>59734</v>
      </c>
      <c r="T127" s="20"/>
      <c r="U127" s="20">
        <f t="shared" si="11"/>
        <v>131786</v>
      </c>
      <c r="V127" s="21">
        <f t="shared" si="9"/>
        <v>135277</v>
      </c>
      <c r="W127" s="21">
        <f t="shared" si="7"/>
        <v>267063</v>
      </c>
      <c r="X127" s="20">
        <v>267063</v>
      </c>
      <c r="Y127" s="21">
        <f t="shared" si="8"/>
        <v>0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5568</v>
      </c>
      <c r="D128" s="20">
        <v>5986</v>
      </c>
      <c r="E128" s="20">
        <v>418</v>
      </c>
      <c r="F128" s="20">
        <v>146</v>
      </c>
      <c r="G128" s="20">
        <v>61028</v>
      </c>
      <c r="H128" s="20">
        <v>1827</v>
      </c>
      <c r="I128" s="20">
        <v>1918</v>
      </c>
      <c r="J128" s="20">
        <v>91</v>
      </c>
      <c r="K128" s="20">
        <v>360</v>
      </c>
      <c r="L128" s="20">
        <v>32760</v>
      </c>
      <c r="M128" s="20"/>
      <c r="N128" s="20">
        <v>12288</v>
      </c>
      <c r="O128" s="21"/>
      <c r="P128" s="21"/>
      <c r="Q128" s="20">
        <v>0</v>
      </c>
      <c r="R128" s="20">
        <v>0</v>
      </c>
      <c r="S128" s="20">
        <v>59734</v>
      </c>
      <c r="T128" s="20"/>
      <c r="U128" s="20">
        <f t="shared" ref="U128:U159" si="12">G128+L128+M128+R128+S128+N128+Q128+T128</f>
        <v>165810</v>
      </c>
      <c r="V128" s="21">
        <f t="shared" si="9"/>
        <v>0</v>
      </c>
      <c r="W128" s="21">
        <f t="shared" si="7"/>
        <v>165810</v>
      </c>
      <c r="X128" s="20">
        <v>0</v>
      </c>
      <c r="Y128" s="21">
        <f t="shared" si="8"/>
        <v>165810</v>
      </c>
      <c r="AA128">
        <f t="shared" si="10"/>
        <v>1</v>
      </c>
    </row>
    <row r="129" spans="1:27" ht="15.75" hidden="1" thickBot="1" x14ac:dyDescent="0.3">
      <c r="A129" s="18"/>
      <c r="B129" s="19" t="s">
        <v>37</v>
      </c>
      <c r="C129" s="20">
        <v>5986</v>
      </c>
      <c r="D129" s="20">
        <v>6123</v>
      </c>
      <c r="E129" s="20">
        <v>137</v>
      </c>
      <c r="F129" s="20">
        <v>146</v>
      </c>
      <c r="G129" s="20">
        <v>20002</v>
      </c>
      <c r="H129" s="20">
        <v>1918</v>
      </c>
      <c r="I129" s="20">
        <v>1992</v>
      </c>
      <c r="J129" s="20">
        <v>74</v>
      </c>
      <c r="K129" s="20">
        <v>360</v>
      </c>
      <c r="L129" s="20">
        <v>26640</v>
      </c>
      <c r="M129" s="20"/>
      <c r="N129" s="20"/>
      <c r="O129" s="21"/>
      <c r="P129" s="21"/>
      <c r="Q129" s="20">
        <v>0</v>
      </c>
      <c r="R129" s="20">
        <v>0</v>
      </c>
      <c r="S129" s="20">
        <v>59734</v>
      </c>
      <c r="T129" s="20">
        <v>27218</v>
      </c>
      <c r="U129" s="20">
        <f t="shared" si="12"/>
        <v>133594</v>
      </c>
      <c r="V129" s="21">
        <f t="shared" si="9"/>
        <v>165810</v>
      </c>
      <c r="W129" s="21">
        <f t="shared" si="7"/>
        <v>299404</v>
      </c>
      <c r="X129" s="20">
        <v>0</v>
      </c>
      <c r="Y129" s="21">
        <f t="shared" si="8"/>
        <v>299404</v>
      </c>
      <c r="AA129">
        <f t="shared" si="10"/>
        <v>2</v>
      </c>
    </row>
    <row r="130" spans="1:27" ht="15.75" hidden="1" thickBot="1" x14ac:dyDescent="0.3">
      <c r="A130" s="18"/>
      <c r="B130" s="19" t="s">
        <v>38</v>
      </c>
      <c r="C130" s="20">
        <v>6123</v>
      </c>
      <c r="D130" s="20">
        <v>6202</v>
      </c>
      <c r="E130" s="20">
        <v>79</v>
      </c>
      <c r="F130" s="20">
        <v>146</v>
      </c>
      <c r="G130" s="20">
        <v>11534</v>
      </c>
      <c r="H130" s="20">
        <v>1992</v>
      </c>
      <c r="I130" s="20">
        <v>2011</v>
      </c>
      <c r="J130" s="20">
        <v>19</v>
      </c>
      <c r="K130" s="20">
        <v>360</v>
      </c>
      <c r="L130" s="20">
        <v>6840</v>
      </c>
      <c r="M130" s="20"/>
      <c r="N130" s="20"/>
      <c r="O130" s="21"/>
      <c r="P130" s="21"/>
      <c r="Q130" s="20">
        <v>0</v>
      </c>
      <c r="R130" s="20">
        <v>0</v>
      </c>
      <c r="S130" s="20">
        <v>59734</v>
      </c>
      <c r="T130" s="20"/>
      <c r="U130" s="20">
        <f t="shared" si="12"/>
        <v>78108</v>
      </c>
      <c r="V130" s="21">
        <f t="shared" si="9"/>
        <v>299404</v>
      </c>
      <c r="W130" s="21">
        <f t="shared" si="7"/>
        <v>377512</v>
      </c>
      <c r="X130" s="20">
        <v>377512</v>
      </c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6202</v>
      </c>
      <c r="D131" s="20">
        <v>6260</v>
      </c>
      <c r="E131" s="20">
        <v>58</v>
      </c>
      <c r="F131" s="20">
        <v>146</v>
      </c>
      <c r="G131" s="20">
        <v>8468</v>
      </c>
      <c r="H131" s="20">
        <v>2011</v>
      </c>
      <c r="I131" s="20">
        <v>2013</v>
      </c>
      <c r="J131" s="20">
        <v>2</v>
      </c>
      <c r="K131" s="20">
        <v>360</v>
      </c>
      <c r="L131" s="20">
        <v>720</v>
      </c>
      <c r="M131" s="20"/>
      <c r="N131" s="20"/>
      <c r="O131" s="21"/>
      <c r="P131" s="21"/>
      <c r="Q131" s="20">
        <v>0</v>
      </c>
      <c r="R131" s="20">
        <v>0</v>
      </c>
      <c r="S131" s="20">
        <v>59734</v>
      </c>
      <c r="T131" s="20"/>
      <c r="U131" s="20">
        <f t="shared" si="12"/>
        <v>68922</v>
      </c>
      <c r="V131" s="21">
        <f t="shared" si="9"/>
        <v>0</v>
      </c>
      <c r="W131" s="21">
        <f t="shared" si="7"/>
        <v>68922</v>
      </c>
      <c r="X131" s="20">
        <v>0</v>
      </c>
      <c r="Y131" s="21">
        <f t="shared" si="8"/>
        <v>68922</v>
      </c>
      <c r="AA131">
        <f t="shared" si="10"/>
        <v>1</v>
      </c>
    </row>
    <row r="132" spans="1:27" ht="15.75" hidden="1" thickBot="1" x14ac:dyDescent="0.3">
      <c r="A132" s="18"/>
      <c r="B132" s="19" t="s">
        <v>40</v>
      </c>
      <c r="C132" s="20">
        <v>6260</v>
      </c>
      <c r="D132" s="20">
        <v>6304</v>
      </c>
      <c r="E132" s="20">
        <v>44</v>
      </c>
      <c r="F132" s="20">
        <v>146</v>
      </c>
      <c r="G132" s="20">
        <v>6424</v>
      </c>
      <c r="H132" s="20">
        <v>2013</v>
      </c>
      <c r="I132" s="20">
        <v>2014</v>
      </c>
      <c r="J132" s="20">
        <v>1</v>
      </c>
      <c r="K132" s="20">
        <v>360</v>
      </c>
      <c r="L132" s="20">
        <v>360</v>
      </c>
      <c r="M132" s="20"/>
      <c r="N132" s="20"/>
      <c r="O132" s="21"/>
      <c r="P132" s="21"/>
      <c r="Q132" s="20">
        <v>0</v>
      </c>
      <c r="R132" s="20">
        <v>0</v>
      </c>
      <c r="S132" s="20">
        <v>59734</v>
      </c>
      <c r="T132" s="20"/>
      <c r="U132" s="20">
        <f t="shared" si="12"/>
        <v>66518</v>
      </c>
      <c r="V132" s="21">
        <f t="shared" si="9"/>
        <v>68922</v>
      </c>
      <c r="W132" s="21">
        <f t="shared" si="7"/>
        <v>135440</v>
      </c>
      <c r="X132" s="20">
        <v>135440</v>
      </c>
      <c r="Y132" s="21">
        <f t="shared" si="8"/>
        <v>0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6304</v>
      </c>
      <c r="D133" s="20">
        <v>6424</v>
      </c>
      <c r="E133" s="20">
        <v>120</v>
      </c>
      <c r="F133" s="20">
        <v>146</v>
      </c>
      <c r="G133" s="20">
        <v>17520</v>
      </c>
      <c r="H133" s="20">
        <v>2014</v>
      </c>
      <c r="I133" s="20">
        <v>2015</v>
      </c>
      <c r="J133" s="20">
        <v>1</v>
      </c>
      <c r="K133" s="20">
        <v>360</v>
      </c>
      <c r="L133" s="20">
        <v>360</v>
      </c>
      <c r="M133" s="20"/>
      <c r="N133" s="20"/>
      <c r="O133" s="21"/>
      <c r="P133" s="21"/>
      <c r="Q133" s="20">
        <v>0</v>
      </c>
      <c r="R133" s="20">
        <v>0</v>
      </c>
      <c r="S133" s="20">
        <v>59734</v>
      </c>
      <c r="T133" s="20"/>
      <c r="U133" s="20">
        <f t="shared" si="12"/>
        <v>77614</v>
      </c>
      <c r="V133" s="21">
        <f t="shared" si="9"/>
        <v>0</v>
      </c>
      <c r="W133" s="21">
        <f t="shared" si="7"/>
        <v>77614</v>
      </c>
      <c r="X133" s="20">
        <v>0</v>
      </c>
      <c r="Y133" s="21">
        <f t="shared" si="8"/>
        <v>77614</v>
      </c>
      <c r="AA133">
        <f t="shared" si="10"/>
        <v>1</v>
      </c>
    </row>
    <row r="134" spans="1:27" ht="15.75" hidden="1" thickBot="1" x14ac:dyDescent="0.3">
      <c r="A134" s="18"/>
      <c r="B134" s="19" t="s">
        <v>42</v>
      </c>
      <c r="C134" s="20">
        <v>6424</v>
      </c>
      <c r="D134" s="20">
        <v>6491</v>
      </c>
      <c r="E134" s="20">
        <v>67</v>
      </c>
      <c r="F134" s="20">
        <v>146</v>
      </c>
      <c r="G134" s="20">
        <v>9782</v>
      </c>
      <c r="H134" s="20">
        <v>2015</v>
      </c>
      <c r="I134" s="20">
        <v>2015</v>
      </c>
      <c r="J134" s="20">
        <v>0</v>
      </c>
      <c r="K134" s="20">
        <v>0</v>
      </c>
      <c r="L134" s="20">
        <v>0</v>
      </c>
      <c r="M134" s="20"/>
      <c r="N134" s="20"/>
      <c r="O134" s="21"/>
      <c r="P134" s="21"/>
      <c r="Q134" s="20">
        <v>0</v>
      </c>
      <c r="R134" s="20">
        <v>0</v>
      </c>
      <c r="S134" s="20">
        <v>59734</v>
      </c>
      <c r="T134" s="20"/>
      <c r="U134" s="20">
        <f t="shared" si="12"/>
        <v>69516</v>
      </c>
      <c r="V134" s="21">
        <f t="shared" si="9"/>
        <v>77614</v>
      </c>
      <c r="W134" s="21">
        <f t="shared" si="7"/>
        <v>147130</v>
      </c>
      <c r="X134" s="20">
        <v>147130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6491</v>
      </c>
      <c r="D135" s="20">
        <v>6581</v>
      </c>
      <c r="E135" s="20">
        <v>90</v>
      </c>
      <c r="F135" s="20">
        <v>146</v>
      </c>
      <c r="G135" s="20">
        <v>13140</v>
      </c>
      <c r="H135" s="20">
        <v>2015</v>
      </c>
      <c r="I135" s="20">
        <v>2029</v>
      </c>
      <c r="J135" s="20">
        <v>14</v>
      </c>
      <c r="K135" s="20">
        <v>360</v>
      </c>
      <c r="L135" s="20">
        <v>5040</v>
      </c>
      <c r="M135" s="20"/>
      <c r="N135" s="20"/>
      <c r="O135" s="21"/>
      <c r="P135" s="21"/>
      <c r="Q135" s="20">
        <v>0</v>
      </c>
      <c r="R135" s="20">
        <v>0</v>
      </c>
      <c r="S135" s="20">
        <v>59734</v>
      </c>
      <c r="T135" s="20"/>
      <c r="U135" s="20">
        <f t="shared" si="12"/>
        <v>77914</v>
      </c>
      <c r="V135" s="21">
        <f t="shared" si="9"/>
        <v>0</v>
      </c>
      <c r="W135" s="21">
        <f t="shared" si="7"/>
        <v>77914</v>
      </c>
      <c r="X135" s="20">
        <v>77941</v>
      </c>
      <c r="Y135" s="21">
        <f t="shared" si="8"/>
        <v>-27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6581</v>
      </c>
      <c r="D136" s="20">
        <v>6637</v>
      </c>
      <c r="E136" s="20">
        <v>56</v>
      </c>
      <c r="F136" s="20">
        <v>146</v>
      </c>
      <c r="G136" s="20">
        <v>8176</v>
      </c>
      <c r="H136" s="20">
        <v>2029</v>
      </c>
      <c r="I136" s="20">
        <v>2072</v>
      </c>
      <c r="J136" s="20">
        <v>43</v>
      </c>
      <c r="K136" s="20">
        <v>360</v>
      </c>
      <c r="L136" s="20">
        <v>15480</v>
      </c>
      <c r="M136" s="20"/>
      <c r="N136" s="20"/>
      <c r="O136" s="21"/>
      <c r="P136" s="21"/>
      <c r="Q136" s="20">
        <v>0</v>
      </c>
      <c r="R136" s="20">
        <v>0</v>
      </c>
      <c r="S136" s="20">
        <v>59734</v>
      </c>
      <c r="T136" s="20"/>
      <c r="U136" s="20">
        <f t="shared" si="12"/>
        <v>83390</v>
      </c>
      <c r="V136" s="21">
        <f t="shared" si="9"/>
        <v>-27</v>
      </c>
      <c r="W136" s="21">
        <f t="shared" ref="W136:W186" si="13">U136+V136</f>
        <v>83363</v>
      </c>
      <c r="X136" s="20">
        <v>0</v>
      </c>
      <c r="Y136" s="21">
        <f t="shared" ref="Y136:Y186" si="14">W136-X136</f>
        <v>83363</v>
      </c>
      <c r="AA136">
        <f t="shared" si="10"/>
        <v>1</v>
      </c>
    </row>
    <row r="137" spans="1:27" ht="15.75" hidden="1" thickBot="1" x14ac:dyDescent="0.3">
      <c r="A137" s="18"/>
      <c r="B137" s="19" t="s">
        <v>45</v>
      </c>
      <c r="C137" s="20">
        <v>6637</v>
      </c>
      <c r="D137" s="20">
        <v>6686</v>
      </c>
      <c r="E137" s="20">
        <v>49</v>
      </c>
      <c r="F137" s="20">
        <v>146</v>
      </c>
      <c r="G137" s="20">
        <v>7154</v>
      </c>
      <c r="H137" s="20">
        <v>2072</v>
      </c>
      <c r="I137" s="20">
        <v>2127</v>
      </c>
      <c r="J137" s="20">
        <v>55</v>
      </c>
      <c r="K137" s="20">
        <v>360</v>
      </c>
      <c r="L137" s="20">
        <v>19800</v>
      </c>
      <c r="M137" s="20"/>
      <c r="N137" s="20"/>
      <c r="O137" s="21"/>
      <c r="P137" s="21"/>
      <c r="Q137" s="20">
        <v>0</v>
      </c>
      <c r="R137" s="20">
        <v>0</v>
      </c>
      <c r="S137" s="20">
        <v>59734</v>
      </c>
      <c r="T137" s="20">
        <v>17005</v>
      </c>
      <c r="U137" s="20">
        <f t="shared" si="12"/>
        <v>103693</v>
      </c>
      <c r="V137" s="21">
        <f t="shared" ref="V137:V186" si="15">Y136</f>
        <v>83363</v>
      </c>
      <c r="W137" s="21">
        <f t="shared" si="13"/>
        <v>187056</v>
      </c>
      <c r="X137" s="20">
        <v>187056</v>
      </c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6686</v>
      </c>
      <c r="D138" s="20">
        <v>6925</v>
      </c>
      <c r="E138" s="20">
        <v>239</v>
      </c>
      <c r="F138" s="20">
        <v>146</v>
      </c>
      <c r="G138" s="20">
        <v>34894</v>
      </c>
      <c r="H138" s="20">
        <v>2127</v>
      </c>
      <c r="I138" s="20">
        <v>2360</v>
      </c>
      <c r="J138" s="20">
        <v>233</v>
      </c>
      <c r="K138" s="20">
        <v>0</v>
      </c>
      <c r="L138" s="20">
        <v>104760</v>
      </c>
      <c r="M138" s="20"/>
      <c r="N138" s="20">
        <v>20000</v>
      </c>
      <c r="O138" s="21"/>
      <c r="P138" s="21"/>
      <c r="Q138" s="20">
        <v>0</v>
      </c>
      <c r="R138" s="20">
        <v>0</v>
      </c>
      <c r="S138" s="20">
        <v>59734</v>
      </c>
      <c r="T138" s="20"/>
      <c r="U138" s="20">
        <f t="shared" si="12"/>
        <v>219388</v>
      </c>
      <c r="V138" s="21">
        <f t="shared" si="15"/>
        <v>0</v>
      </c>
      <c r="W138" s="21">
        <f t="shared" si="13"/>
        <v>219388</v>
      </c>
      <c r="X138" s="20">
        <v>219388</v>
      </c>
      <c r="Y138" s="21">
        <f t="shared" si="14"/>
        <v>0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6925</v>
      </c>
      <c r="D139" s="20">
        <v>7250</v>
      </c>
      <c r="E139" s="20">
        <v>325</v>
      </c>
      <c r="F139" s="20">
        <v>146</v>
      </c>
      <c r="G139" s="20">
        <v>47450</v>
      </c>
      <c r="H139" s="20">
        <v>2360</v>
      </c>
      <c r="I139" s="20">
        <v>2456</v>
      </c>
      <c r="J139" s="20">
        <v>96</v>
      </c>
      <c r="K139" s="20">
        <v>360</v>
      </c>
      <c r="L139" s="20">
        <v>34560</v>
      </c>
      <c r="M139" s="20"/>
      <c r="N139" s="20">
        <v>5000</v>
      </c>
      <c r="O139" s="21"/>
      <c r="P139" s="21"/>
      <c r="Q139" s="20">
        <v>0</v>
      </c>
      <c r="R139" s="20">
        <v>0</v>
      </c>
      <c r="S139" s="20">
        <v>61536</v>
      </c>
      <c r="T139" s="20"/>
      <c r="U139" s="20">
        <f t="shared" si="12"/>
        <v>148546</v>
      </c>
      <c r="V139" s="21">
        <f t="shared" si="15"/>
        <v>0</v>
      </c>
      <c r="W139" s="21">
        <f t="shared" si="13"/>
        <v>148546</v>
      </c>
      <c r="X139" s="20">
        <v>0</v>
      </c>
      <c r="Y139" s="21">
        <f t="shared" si="14"/>
        <v>148546</v>
      </c>
      <c r="AA139">
        <f t="shared" si="16"/>
        <v>1</v>
      </c>
    </row>
    <row r="140" spans="1:27" ht="15.75" hidden="1" thickBot="1" x14ac:dyDescent="0.3">
      <c r="A140" s="18"/>
      <c r="B140" s="19" t="s">
        <v>36</v>
      </c>
      <c r="C140" s="20">
        <v>7250</v>
      </c>
      <c r="D140" s="20">
        <v>7552</v>
      </c>
      <c r="E140" s="20">
        <v>302</v>
      </c>
      <c r="F140" s="20">
        <v>146</v>
      </c>
      <c r="G140" s="20">
        <v>44092</v>
      </c>
      <c r="H140" s="20">
        <v>2456</v>
      </c>
      <c r="I140" s="20">
        <v>2500</v>
      </c>
      <c r="J140" s="20">
        <v>44</v>
      </c>
      <c r="K140" s="20">
        <v>360</v>
      </c>
      <c r="L140" s="20">
        <v>15840</v>
      </c>
      <c r="M140" s="20"/>
      <c r="N140" s="20">
        <v>5000</v>
      </c>
      <c r="O140" s="21"/>
      <c r="P140" s="21"/>
      <c r="Q140" s="20">
        <v>0</v>
      </c>
      <c r="R140" s="20">
        <v>0</v>
      </c>
      <c r="S140" s="20">
        <v>61536</v>
      </c>
      <c r="T140" s="20">
        <v>27501</v>
      </c>
      <c r="U140" s="20">
        <f t="shared" si="12"/>
        <v>153969</v>
      </c>
      <c r="V140" s="21">
        <f t="shared" si="15"/>
        <v>148546</v>
      </c>
      <c r="W140" s="21">
        <f t="shared" si="13"/>
        <v>302515</v>
      </c>
      <c r="X140" s="20">
        <v>302515</v>
      </c>
      <c r="Y140" s="21">
        <f t="shared" si="14"/>
        <v>0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7552</v>
      </c>
      <c r="D141" s="20">
        <v>7850</v>
      </c>
      <c r="E141" s="20">
        <v>298</v>
      </c>
      <c r="F141" s="20">
        <v>146</v>
      </c>
      <c r="G141" s="20">
        <v>43508</v>
      </c>
      <c r="H141" s="20">
        <v>2500</v>
      </c>
      <c r="I141" s="20">
        <v>2526</v>
      </c>
      <c r="J141" s="20">
        <v>26</v>
      </c>
      <c r="K141" s="20">
        <v>360</v>
      </c>
      <c r="L141" s="20">
        <v>9360</v>
      </c>
      <c r="M141" s="20"/>
      <c r="N141" s="20">
        <v>5000</v>
      </c>
      <c r="O141" s="21"/>
      <c r="P141" s="21"/>
      <c r="Q141" s="20">
        <v>0</v>
      </c>
      <c r="R141" s="20">
        <v>33082</v>
      </c>
      <c r="S141" s="20">
        <v>61536</v>
      </c>
      <c r="T141" s="20"/>
      <c r="U141" s="20">
        <f t="shared" si="12"/>
        <v>152486</v>
      </c>
      <c r="V141" s="21">
        <f t="shared" si="15"/>
        <v>0</v>
      </c>
      <c r="W141" s="21">
        <f t="shared" si="13"/>
        <v>152486</v>
      </c>
      <c r="X141" s="20">
        <v>0</v>
      </c>
      <c r="Y141" s="21">
        <f t="shared" si="14"/>
        <v>152486</v>
      </c>
      <c r="AA141">
        <f t="shared" si="16"/>
        <v>1</v>
      </c>
    </row>
    <row r="142" spans="1:27" ht="15.75" hidden="1" thickBot="1" x14ac:dyDescent="0.3">
      <c r="A142" s="18"/>
      <c r="B142" s="19" t="s">
        <v>38</v>
      </c>
      <c r="C142" s="20">
        <v>7850</v>
      </c>
      <c r="D142" s="20">
        <v>8105</v>
      </c>
      <c r="E142" s="20">
        <v>255</v>
      </c>
      <c r="F142" s="20">
        <v>146</v>
      </c>
      <c r="G142" s="20">
        <v>37230</v>
      </c>
      <c r="H142" s="20">
        <v>2526</v>
      </c>
      <c r="I142" s="20">
        <v>2580</v>
      </c>
      <c r="J142" s="20">
        <v>54</v>
      </c>
      <c r="K142" s="20">
        <v>360</v>
      </c>
      <c r="L142" s="20">
        <v>19440</v>
      </c>
      <c r="M142" s="20"/>
      <c r="N142" s="20">
        <v>5000</v>
      </c>
      <c r="O142" s="21"/>
      <c r="P142" s="21"/>
      <c r="Q142" s="20">
        <v>0</v>
      </c>
      <c r="R142" s="20">
        <v>0</v>
      </c>
      <c r="S142" s="20">
        <v>61536</v>
      </c>
      <c r="T142" s="20">
        <v>27569</v>
      </c>
      <c r="U142" s="20">
        <f t="shared" si="12"/>
        <v>150775</v>
      </c>
      <c r="V142" s="21">
        <f t="shared" si="15"/>
        <v>152486</v>
      </c>
      <c r="W142" s="21">
        <f t="shared" si="13"/>
        <v>303261</v>
      </c>
      <c r="X142" s="20">
        <v>0</v>
      </c>
      <c r="Y142" s="21">
        <f t="shared" si="14"/>
        <v>303261</v>
      </c>
      <c r="AA142">
        <f t="shared" si="16"/>
        <v>2</v>
      </c>
    </row>
    <row r="143" spans="1:27" ht="15.75" hidden="1" thickBot="1" x14ac:dyDescent="0.3">
      <c r="A143" s="18"/>
      <c r="B143" s="19" t="s">
        <v>39</v>
      </c>
      <c r="C143" s="20">
        <v>8105</v>
      </c>
      <c r="D143" s="20">
        <v>8187</v>
      </c>
      <c r="E143" s="20">
        <v>82</v>
      </c>
      <c r="F143" s="20">
        <v>146</v>
      </c>
      <c r="G143" s="20">
        <v>11972</v>
      </c>
      <c r="H143" s="20">
        <v>2580</v>
      </c>
      <c r="I143" s="20">
        <v>2609</v>
      </c>
      <c r="J143" s="20">
        <v>29</v>
      </c>
      <c r="K143" s="20">
        <v>360</v>
      </c>
      <c r="L143" s="20">
        <v>10440</v>
      </c>
      <c r="M143" s="20"/>
      <c r="N143" s="20">
        <v>5000</v>
      </c>
      <c r="O143" s="21"/>
      <c r="P143" s="21"/>
      <c r="Q143" s="20">
        <v>0</v>
      </c>
      <c r="R143" s="20">
        <v>0</v>
      </c>
      <c r="S143" s="20">
        <v>61536</v>
      </c>
      <c r="T143" s="20"/>
      <c r="U143" s="20">
        <f t="shared" si="12"/>
        <v>88948</v>
      </c>
      <c r="V143" s="21">
        <f t="shared" si="15"/>
        <v>303261</v>
      </c>
      <c r="W143" s="21">
        <f t="shared" si="13"/>
        <v>392209</v>
      </c>
      <c r="X143" s="20">
        <v>392209</v>
      </c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8187</v>
      </c>
      <c r="D144" s="20">
        <v>8450</v>
      </c>
      <c r="E144" s="20">
        <v>263</v>
      </c>
      <c r="F144" s="20">
        <v>146</v>
      </c>
      <c r="G144" s="20">
        <v>38398</v>
      </c>
      <c r="H144" s="20">
        <v>2609</v>
      </c>
      <c r="I144" s="20">
        <v>2630</v>
      </c>
      <c r="J144" s="20">
        <v>21</v>
      </c>
      <c r="K144" s="20">
        <v>360</v>
      </c>
      <c r="L144" s="20">
        <v>7560</v>
      </c>
      <c r="M144" s="20"/>
      <c r="N144" s="20">
        <v>5000</v>
      </c>
      <c r="O144" s="21"/>
      <c r="P144" s="21"/>
      <c r="Q144" s="20">
        <v>0</v>
      </c>
      <c r="R144" s="20">
        <v>0</v>
      </c>
      <c r="S144" s="20">
        <v>61536</v>
      </c>
      <c r="T144" s="20"/>
      <c r="U144" s="20">
        <f t="shared" si="12"/>
        <v>112494</v>
      </c>
      <c r="V144" s="21">
        <f t="shared" si="15"/>
        <v>0</v>
      </c>
      <c r="W144" s="21">
        <f t="shared" si="13"/>
        <v>112494</v>
      </c>
      <c r="X144" s="20">
        <v>112494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8450</v>
      </c>
      <c r="D145" s="20">
        <v>8734</v>
      </c>
      <c r="E145" s="20">
        <v>284</v>
      </c>
      <c r="F145" s="20">
        <v>146</v>
      </c>
      <c r="G145" s="20">
        <v>41464</v>
      </c>
      <c r="H145" s="20">
        <v>2630</v>
      </c>
      <c r="I145" s="20">
        <v>2631</v>
      </c>
      <c r="J145" s="20">
        <v>1</v>
      </c>
      <c r="K145" s="20">
        <v>360</v>
      </c>
      <c r="L145" s="20">
        <v>360</v>
      </c>
      <c r="M145" s="20"/>
      <c r="N145" s="20">
        <v>5000</v>
      </c>
      <c r="O145" s="21"/>
      <c r="P145" s="21"/>
      <c r="Q145" s="20">
        <v>0</v>
      </c>
      <c r="R145" s="20">
        <v>0</v>
      </c>
      <c r="S145" s="20">
        <v>61536</v>
      </c>
      <c r="T145" s="20"/>
      <c r="U145" s="20">
        <f t="shared" si="12"/>
        <v>108360</v>
      </c>
      <c r="V145" s="21">
        <f t="shared" si="15"/>
        <v>0</v>
      </c>
      <c r="W145" s="21">
        <f t="shared" si="13"/>
        <v>108360</v>
      </c>
      <c r="X145" s="20">
        <v>108360</v>
      </c>
      <c r="Y145" s="21">
        <f t="shared" si="14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8734</v>
      </c>
      <c r="D146" s="20">
        <v>9050</v>
      </c>
      <c r="E146" s="20">
        <v>316</v>
      </c>
      <c r="F146" s="20">
        <v>146</v>
      </c>
      <c r="G146" s="20">
        <v>46136</v>
      </c>
      <c r="H146" s="20">
        <v>2631</v>
      </c>
      <c r="I146" s="20">
        <v>2637</v>
      </c>
      <c r="J146" s="20">
        <v>6</v>
      </c>
      <c r="K146" s="20">
        <v>360</v>
      </c>
      <c r="L146" s="20">
        <v>2160</v>
      </c>
      <c r="M146" s="20"/>
      <c r="N146" s="20">
        <v>5000</v>
      </c>
      <c r="O146" s="21"/>
      <c r="P146" s="21"/>
      <c r="Q146" s="20">
        <v>0</v>
      </c>
      <c r="R146" s="20">
        <v>0</v>
      </c>
      <c r="S146" s="20">
        <v>61536</v>
      </c>
      <c r="T146" s="20"/>
      <c r="U146" s="20">
        <f t="shared" si="12"/>
        <v>114832</v>
      </c>
      <c r="V146" s="21">
        <f t="shared" si="15"/>
        <v>0</v>
      </c>
      <c r="W146" s="21">
        <f t="shared" si="13"/>
        <v>114832</v>
      </c>
      <c r="X146" s="20">
        <v>0</v>
      </c>
      <c r="Y146" s="21">
        <f t="shared" si="14"/>
        <v>114832</v>
      </c>
      <c r="AA146">
        <f t="shared" si="16"/>
        <v>1</v>
      </c>
    </row>
    <row r="147" spans="1:27" ht="15.75" hidden="1" thickBot="1" x14ac:dyDescent="0.3">
      <c r="A147" s="18"/>
      <c r="B147" s="19" t="s">
        <v>43</v>
      </c>
      <c r="C147" s="20">
        <v>9050</v>
      </c>
      <c r="D147" s="20">
        <v>9192</v>
      </c>
      <c r="E147" s="20">
        <v>142</v>
      </c>
      <c r="F147" s="20">
        <v>146</v>
      </c>
      <c r="G147" s="20">
        <v>20732</v>
      </c>
      <c r="H147" s="20">
        <v>2637</v>
      </c>
      <c r="I147" s="20">
        <v>2641</v>
      </c>
      <c r="J147" s="20">
        <v>4</v>
      </c>
      <c r="K147" s="20">
        <v>360</v>
      </c>
      <c r="L147" s="20">
        <v>1440</v>
      </c>
      <c r="M147" s="20"/>
      <c r="N147" s="20">
        <v>5000</v>
      </c>
      <c r="O147" s="21"/>
      <c r="P147" s="21"/>
      <c r="Q147" s="20">
        <v>0</v>
      </c>
      <c r="R147" s="20">
        <v>0</v>
      </c>
      <c r="S147" s="20">
        <v>61536</v>
      </c>
      <c r="T147" s="20">
        <v>20354</v>
      </c>
      <c r="U147" s="20">
        <f t="shared" si="12"/>
        <v>109062</v>
      </c>
      <c r="V147" s="21">
        <f t="shared" si="15"/>
        <v>114832</v>
      </c>
      <c r="W147" s="21">
        <f t="shared" si="13"/>
        <v>223894</v>
      </c>
      <c r="X147" s="20">
        <v>0</v>
      </c>
      <c r="Y147" s="21">
        <f t="shared" si="14"/>
        <v>223894</v>
      </c>
      <c r="AA147">
        <f t="shared" si="16"/>
        <v>2</v>
      </c>
    </row>
    <row r="148" spans="1:27" ht="15.75" hidden="1" thickBot="1" x14ac:dyDescent="0.3">
      <c r="A148" s="18"/>
      <c r="B148" s="19" t="s">
        <v>44</v>
      </c>
      <c r="C148" s="20">
        <v>9192</v>
      </c>
      <c r="D148" s="20">
        <v>9262</v>
      </c>
      <c r="E148" s="20">
        <v>70</v>
      </c>
      <c r="F148" s="20">
        <v>146</v>
      </c>
      <c r="G148" s="20">
        <v>10220</v>
      </c>
      <c r="H148" s="20">
        <v>2641</v>
      </c>
      <c r="I148" s="20">
        <v>2700</v>
      </c>
      <c r="J148" s="20">
        <v>59</v>
      </c>
      <c r="K148" s="20">
        <v>360</v>
      </c>
      <c r="L148" s="20">
        <v>21240</v>
      </c>
      <c r="M148" s="20"/>
      <c r="N148" s="20">
        <v>5000</v>
      </c>
      <c r="O148" s="21"/>
      <c r="P148" s="21"/>
      <c r="Q148" s="20">
        <v>0</v>
      </c>
      <c r="R148" s="20">
        <v>0</v>
      </c>
      <c r="S148" s="20">
        <v>61536</v>
      </c>
      <c r="T148" s="20"/>
      <c r="U148" s="20">
        <f t="shared" si="12"/>
        <v>97996</v>
      </c>
      <c r="V148" s="21">
        <f t="shared" si="15"/>
        <v>223894</v>
      </c>
      <c r="W148" s="21">
        <f t="shared" si="13"/>
        <v>321890</v>
      </c>
      <c r="X148" s="20">
        <v>321890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9262</v>
      </c>
      <c r="D149" s="20">
        <v>9464</v>
      </c>
      <c r="E149" s="20">
        <v>202</v>
      </c>
      <c r="F149" s="20">
        <v>146</v>
      </c>
      <c r="G149" s="20">
        <v>29492</v>
      </c>
      <c r="H149" s="20">
        <v>2700</v>
      </c>
      <c r="I149" s="20">
        <v>2820</v>
      </c>
      <c r="J149" s="20">
        <v>120</v>
      </c>
      <c r="K149" s="20">
        <v>360</v>
      </c>
      <c r="L149" s="20">
        <v>43200</v>
      </c>
      <c r="M149" s="20"/>
      <c r="N149" s="20">
        <v>5000</v>
      </c>
      <c r="O149" s="21"/>
      <c r="P149" s="21"/>
      <c r="Q149" s="20">
        <v>0</v>
      </c>
      <c r="R149" s="20">
        <v>0</v>
      </c>
      <c r="S149" s="20">
        <v>61536</v>
      </c>
      <c r="T149" s="20"/>
      <c r="U149" s="20">
        <f t="shared" si="12"/>
        <v>139228</v>
      </c>
      <c r="V149" s="21">
        <f t="shared" si="15"/>
        <v>0</v>
      </c>
      <c r="W149" s="21">
        <f t="shared" si="13"/>
        <v>139228</v>
      </c>
      <c r="X149" s="20">
        <v>0</v>
      </c>
      <c r="Y149" s="21">
        <f t="shared" si="14"/>
        <v>139228</v>
      </c>
      <c r="AA149">
        <f t="shared" si="16"/>
        <v>1</v>
      </c>
    </row>
    <row r="150" spans="1:27" ht="15.75" hidden="1" thickBot="1" x14ac:dyDescent="0.3">
      <c r="A150" s="18"/>
      <c r="B150" s="19" t="s">
        <v>46</v>
      </c>
      <c r="C150" s="20">
        <v>9464</v>
      </c>
      <c r="D150" s="20">
        <v>9894</v>
      </c>
      <c r="E150" s="20">
        <v>430</v>
      </c>
      <c r="F150" s="20">
        <v>146</v>
      </c>
      <c r="G150" s="20">
        <v>62780</v>
      </c>
      <c r="H150" s="20">
        <v>2820</v>
      </c>
      <c r="I150" s="20">
        <v>2910</v>
      </c>
      <c r="J150" s="20">
        <v>90</v>
      </c>
      <c r="K150" s="20">
        <v>360</v>
      </c>
      <c r="L150" s="20">
        <v>32400</v>
      </c>
      <c r="M150" s="20"/>
      <c r="N150" s="20">
        <v>7000</v>
      </c>
      <c r="O150" s="21"/>
      <c r="P150" s="21"/>
      <c r="Q150" s="20">
        <v>0</v>
      </c>
      <c r="R150" s="20">
        <v>0</v>
      </c>
      <c r="S150" s="20">
        <v>61536</v>
      </c>
      <c r="T150" s="20"/>
      <c r="U150" s="20">
        <f t="shared" si="12"/>
        <v>163716</v>
      </c>
      <c r="V150" s="21">
        <f t="shared" si="15"/>
        <v>139228</v>
      </c>
      <c r="W150" s="21">
        <f t="shared" si="13"/>
        <v>302944</v>
      </c>
      <c r="X150" s="20">
        <v>302944</v>
      </c>
      <c r="Y150" s="21">
        <f t="shared" si="14"/>
        <v>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9894</v>
      </c>
      <c r="D151" s="20">
        <v>10216</v>
      </c>
      <c r="E151" s="20">
        <v>322</v>
      </c>
      <c r="F151" s="20">
        <v>146</v>
      </c>
      <c r="G151" s="20">
        <v>47012</v>
      </c>
      <c r="H151" s="20">
        <v>2910</v>
      </c>
      <c r="I151" s="20">
        <v>3036</v>
      </c>
      <c r="J151" s="20">
        <v>126</v>
      </c>
      <c r="K151" s="20"/>
      <c r="L151" s="20">
        <v>46440</v>
      </c>
      <c r="M151" s="20"/>
      <c r="N151" s="20">
        <v>7000</v>
      </c>
      <c r="O151" s="21"/>
      <c r="P151" s="21"/>
      <c r="Q151" s="20">
        <v>0</v>
      </c>
      <c r="R151" s="20">
        <v>0</v>
      </c>
      <c r="S151" s="20">
        <v>64395</v>
      </c>
      <c r="T151" s="20"/>
      <c r="U151" s="20">
        <f t="shared" si="12"/>
        <v>164847</v>
      </c>
      <c r="V151" s="21">
        <f t="shared" si="15"/>
        <v>0</v>
      </c>
      <c r="W151" s="21">
        <f t="shared" si="13"/>
        <v>164847</v>
      </c>
      <c r="X151" s="20">
        <v>164847</v>
      </c>
      <c r="Y151" s="21">
        <f t="shared" si="14"/>
        <v>0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10216</v>
      </c>
      <c r="D152" s="20">
        <v>10404</v>
      </c>
      <c r="E152" s="20">
        <v>188</v>
      </c>
      <c r="F152" s="20">
        <v>146</v>
      </c>
      <c r="G152" s="20">
        <v>27448</v>
      </c>
      <c r="H152" s="20">
        <v>3036</v>
      </c>
      <c r="I152" s="20">
        <v>3120</v>
      </c>
      <c r="J152" s="20">
        <v>84</v>
      </c>
      <c r="K152" s="20">
        <v>360</v>
      </c>
      <c r="L152" s="20">
        <v>30240</v>
      </c>
      <c r="M152" s="20"/>
      <c r="N152" s="20">
        <v>7000</v>
      </c>
      <c r="O152" s="21"/>
      <c r="P152" s="21"/>
      <c r="Q152" s="20">
        <v>0</v>
      </c>
      <c r="R152" s="20">
        <v>0</v>
      </c>
      <c r="S152" s="20">
        <v>64395</v>
      </c>
      <c r="T152" s="20"/>
      <c r="U152" s="20">
        <f t="shared" si="12"/>
        <v>129083</v>
      </c>
      <c r="V152" s="21">
        <f t="shared" si="15"/>
        <v>0</v>
      </c>
      <c r="W152" s="21">
        <f t="shared" si="13"/>
        <v>129083</v>
      </c>
      <c r="X152" s="20">
        <v>129083</v>
      </c>
      <c r="Y152" s="21">
        <f t="shared" si="14"/>
        <v>0</v>
      </c>
      <c r="AA152">
        <f t="shared" si="16"/>
        <v>0</v>
      </c>
    </row>
    <row r="153" spans="1:27" ht="15.75" hidden="1" thickBot="1" x14ac:dyDescent="0.3">
      <c r="A153" s="18"/>
      <c r="B153" s="19" t="s">
        <v>37</v>
      </c>
      <c r="C153" s="20">
        <v>10404</v>
      </c>
      <c r="D153" s="20">
        <v>10648</v>
      </c>
      <c r="E153" s="20">
        <v>244</v>
      </c>
      <c r="F153" s="20">
        <v>146</v>
      </c>
      <c r="G153" s="20">
        <v>35624</v>
      </c>
      <c r="H153" s="20">
        <v>3120</v>
      </c>
      <c r="I153" s="20">
        <v>3180</v>
      </c>
      <c r="J153" s="20">
        <v>60</v>
      </c>
      <c r="K153" s="20">
        <v>360</v>
      </c>
      <c r="L153" s="20">
        <v>21600</v>
      </c>
      <c r="M153" s="20"/>
      <c r="N153" s="20">
        <v>11959</v>
      </c>
      <c r="O153" s="21"/>
      <c r="P153" s="21"/>
      <c r="Q153" s="20">
        <v>0</v>
      </c>
      <c r="R153" s="20">
        <v>0</v>
      </c>
      <c r="S153" s="20">
        <v>64395</v>
      </c>
      <c r="T153" s="20"/>
      <c r="U153" s="20">
        <f t="shared" si="12"/>
        <v>133578</v>
      </c>
      <c r="V153" s="21">
        <f t="shared" si="15"/>
        <v>0</v>
      </c>
      <c r="W153" s="21">
        <f t="shared" si="13"/>
        <v>133578</v>
      </c>
      <c r="X153" s="20"/>
      <c r="Y153" s="21">
        <f t="shared" si="14"/>
        <v>133578</v>
      </c>
      <c r="AA153">
        <f t="shared" si="16"/>
        <v>1</v>
      </c>
    </row>
    <row r="154" spans="1:27" ht="15.75" hidden="1" thickBot="1" x14ac:dyDescent="0.3">
      <c r="A154" s="18"/>
      <c r="B154" s="19" t="s">
        <v>38</v>
      </c>
      <c r="C154" s="20">
        <v>10648</v>
      </c>
      <c r="D154" s="20">
        <v>11000</v>
      </c>
      <c r="E154" s="20">
        <v>352</v>
      </c>
      <c r="F154" s="20">
        <v>146</v>
      </c>
      <c r="G154" s="20">
        <v>51392</v>
      </c>
      <c r="H154" s="20">
        <v>3180</v>
      </c>
      <c r="I154" s="20">
        <v>3240</v>
      </c>
      <c r="J154" s="20">
        <v>60</v>
      </c>
      <c r="K154" s="20">
        <v>360</v>
      </c>
      <c r="L154" s="20">
        <v>21600</v>
      </c>
      <c r="M154" s="20"/>
      <c r="N154" s="20">
        <v>11959</v>
      </c>
      <c r="O154" s="21"/>
      <c r="P154" s="21"/>
      <c r="Q154" s="20">
        <v>0</v>
      </c>
      <c r="R154" s="20">
        <v>0</v>
      </c>
      <c r="S154" s="20">
        <v>64395</v>
      </c>
      <c r="T154" s="20"/>
      <c r="U154" s="20">
        <f t="shared" si="12"/>
        <v>149346</v>
      </c>
      <c r="V154" s="21">
        <f t="shared" si="15"/>
        <v>133578</v>
      </c>
      <c r="W154" s="21">
        <f t="shared" si="13"/>
        <v>282924</v>
      </c>
      <c r="X154" s="20">
        <v>282924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11000</v>
      </c>
      <c r="D155" s="20">
        <v>11140</v>
      </c>
      <c r="E155" s="20">
        <v>140</v>
      </c>
      <c r="F155" s="20">
        <v>146</v>
      </c>
      <c r="G155" s="20">
        <v>20440</v>
      </c>
      <c r="H155" s="20">
        <v>3240</v>
      </c>
      <c r="I155" s="20">
        <v>3286</v>
      </c>
      <c r="J155" s="20">
        <v>46</v>
      </c>
      <c r="K155" s="20">
        <v>360</v>
      </c>
      <c r="L155" s="20">
        <v>16560</v>
      </c>
      <c r="M155" s="20"/>
      <c r="N155" s="20">
        <v>11959</v>
      </c>
      <c r="O155" s="21"/>
      <c r="P155" s="21"/>
      <c r="Q155" s="20">
        <v>0</v>
      </c>
      <c r="R155" s="20">
        <v>0</v>
      </c>
      <c r="S155" s="20">
        <v>64395</v>
      </c>
      <c r="T155" s="20">
        <v>49810</v>
      </c>
      <c r="U155" s="20">
        <f t="shared" si="12"/>
        <v>163164</v>
      </c>
      <c r="V155" s="21">
        <f t="shared" si="15"/>
        <v>0</v>
      </c>
      <c r="W155" s="21">
        <f t="shared" si="13"/>
        <v>163164</v>
      </c>
      <c r="X155" s="20"/>
      <c r="Y155" s="21">
        <f t="shared" si="14"/>
        <v>163164</v>
      </c>
      <c r="AA155">
        <f t="shared" si="16"/>
        <v>1</v>
      </c>
    </row>
    <row r="156" spans="1:27" ht="15.75" hidden="1" thickBot="1" x14ac:dyDescent="0.3">
      <c r="A156" s="18"/>
      <c r="B156" s="19" t="s">
        <v>40</v>
      </c>
      <c r="C156" s="20">
        <v>11140</v>
      </c>
      <c r="D156" s="20">
        <v>11493</v>
      </c>
      <c r="E156" s="20">
        <v>353</v>
      </c>
      <c r="F156" s="20">
        <v>146</v>
      </c>
      <c r="G156" s="20">
        <v>51538</v>
      </c>
      <c r="H156" s="20">
        <v>3286</v>
      </c>
      <c r="I156" s="20">
        <v>3289</v>
      </c>
      <c r="J156" s="20">
        <v>3</v>
      </c>
      <c r="K156" s="20">
        <v>360</v>
      </c>
      <c r="L156" s="20">
        <v>1080</v>
      </c>
      <c r="M156" s="20"/>
      <c r="N156" s="20">
        <v>11959</v>
      </c>
      <c r="O156" s="21"/>
      <c r="P156" s="21"/>
      <c r="Q156" s="20">
        <v>0</v>
      </c>
      <c r="R156" s="20">
        <v>0</v>
      </c>
      <c r="S156" s="20">
        <v>64395</v>
      </c>
      <c r="T156" s="20">
        <v>49966</v>
      </c>
      <c r="U156" s="20">
        <f t="shared" si="12"/>
        <v>178938</v>
      </c>
      <c r="V156" s="21">
        <f t="shared" si="15"/>
        <v>163164</v>
      </c>
      <c r="W156" s="21">
        <f t="shared" si="13"/>
        <v>342102</v>
      </c>
      <c r="X156" s="20">
        <v>342102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11493</v>
      </c>
      <c r="D157" s="20">
        <v>11591</v>
      </c>
      <c r="E157" s="20">
        <v>98</v>
      </c>
      <c r="F157" s="20">
        <v>146</v>
      </c>
      <c r="G157" s="20">
        <v>14308</v>
      </c>
      <c r="H157" s="20">
        <v>3289</v>
      </c>
      <c r="I157" s="20">
        <v>3300</v>
      </c>
      <c r="J157" s="20">
        <v>11</v>
      </c>
      <c r="K157" s="20">
        <v>360</v>
      </c>
      <c r="L157" s="20">
        <v>3960</v>
      </c>
      <c r="M157" s="20"/>
      <c r="N157" s="20">
        <v>11959</v>
      </c>
      <c r="O157" s="21"/>
      <c r="P157" s="21"/>
      <c r="Q157" s="20">
        <v>0</v>
      </c>
      <c r="R157" s="20">
        <v>0</v>
      </c>
      <c r="S157" s="20">
        <v>64395</v>
      </c>
      <c r="T157" s="20"/>
      <c r="U157" s="20">
        <f t="shared" si="12"/>
        <v>94622</v>
      </c>
      <c r="V157" s="21">
        <f t="shared" si="15"/>
        <v>0</v>
      </c>
      <c r="W157" s="21">
        <f t="shared" si="13"/>
        <v>94622</v>
      </c>
      <c r="X157" s="20"/>
      <c r="Y157" s="21">
        <f t="shared" si="14"/>
        <v>94622</v>
      </c>
      <c r="AA157">
        <f t="shared" si="16"/>
        <v>1</v>
      </c>
    </row>
    <row r="158" spans="1:27" ht="15.75" hidden="1" thickBot="1" x14ac:dyDescent="0.3">
      <c r="A158" s="18"/>
      <c r="B158" s="19" t="s">
        <v>42</v>
      </c>
      <c r="C158" s="20">
        <v>11591</v>
      </c>
      <c r="D158" s="20">
        <v>11790</v>
      </c>
      <c r="E158" s="20">
        <v>199</v>
      </c>
      <c r="F158" s="20">
        <v>146</v>
      </c>
      <c r="G158" s="20">
        <v>29054</v>
      </c>
      <c r="H158" s="20">
        <v>3300</v>
      </c>
      <c r="I158" s="20">
        <v>3342</v>
      </c>
      <c r="J158" s="20">
        <v>42</v>
      </c>
      <c r="K158" s="20">
        <v>360</v>
      </c>
      <c r="L158" s="20">
        <v>15120</v>
      </c>
      <c r="M158" s="20"/>
      <c r="N158" s="20">
        <v>11959</v>
      </c>
      <c r="O158" s="21"/>
      <c r="P158" s="21"/>
      <c r="Q158" s="20">
        <v>0</v>
      </c>
      <c r="R158" s="20">
        <v>0</v>
      </c>
      <c r="S158" s="20">
        <v>64395</v>
      </c>
      <c r="T158" s="20"/>
      <c r="U158" s="20">
        <f t="shared" si="12"/>
        <v>120528</v>
      </c>
      <c r="V158" s="21">
        <f t="shared" si="15"/>
        <v>94622</v>
      </c>
      <c r="W158" s="21">
        <f t="shared" si="13"/>
        <v>215150</v>
      </c>
      <c r="X158" s="20">
        <v>215150</v>
      </c>
      <c r="Y158" s="21">
        <f t="shared" si="14"/>
        <v>0</v>
      </c>
      <c r="AA158">
        <f t="shared" si="16"/>
        <v>0</v>
      </c>
    </row>
    <row r="159" spans="1:27" ht="15.75" hidden="1" thickBot="1" x14ac:dyDescent="0.3">
      <c r="A159" s="18"/>
      <c r="B159" s="19" t="s">
        <v>43</v>
      </c>
      <c r="C159" s="20">
        <v>11790</v>
      </c>
      <c r="D159" s="20">
        <v>12291</v>
      </c>
      <c r="E159" s="20">
        <v>501</v>
      </c>
      <c r="F159" s="20">
        <v>146</v>
      </c>
      <c r="G159" s="20">
        <v>73146</v>
      </c>
      <c r="H159" s="20">
        <v>3342</v>
      </c>
      <c r="I159" s="20">
        <v>3455</v>
      </c>
      <c r="J159" s="20">
        <v>113</v>
      </c>
      <c r="K159" s="20">
        <v>360</v>
      </c>
      <c r="L159" s="20">
        <v>40680</v>
      </c>
      <c r="M159" s="20"/>
      <c r="N159" s="20">
        <v>11959</v>
      </c>
      <c r="O159" s="21"/>
      <c r="P159" s="21"/>
      <c r="Q159" s="20">
        <v>0</v>
      </c>
      <c r="R159" s="20">
        <v>0</v>
      </c>
      <c r="S159" s="20">
        <v>64395</v>
      </c>
      <c r="T159" s="20"/>
      <c r="U159" s="20">
        <f t="shared" si="12"/>
        <v>190180</v>
      </c>
      <c r="V159" s="21">
        <f t="shared" si="15"/>
        <v>0</v>
      </c>
      <c r="W159" s="21">
        <f t="shared" si="13"/>
        <v>190180</v>
      </c>
      <c r="X159" s="20">
        <v>190180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12291</v>
      </c>
      <c r="D160" s="20">
        <v>12585</v>
      </c>
      <c r="E160" s="20">
        <v>294</v>
      </c>
      <c r="F160" s="20">
        <v>146</v>
      </c>
      <c r="G160" s="20">
        <v>42924</v>
      </c>
      <c r="H160" s="20">
        <v>3455</v>
      </c>
      <c r="I160" s="20">
        <v>3558</v>
      </c>
      <c r="J160" s="20">
        <v>103</v>
      </c>
      <c r="K160" s="20">
        <v>360</v>
      </c>
      <c r="L160" s="20">
        <v>37080</v>
      </c>
      <c r="M160" s="20"/>
      <c r="N160" s="20">
        <v>11959</v>
      </c>
      <c r="O160" s="21"/>
      <c r="P160" s="21"/>
      <c r="Q160" s="20">
        <v>0</v>
      </c>
      <c r="R160" s="20">
        <v>0</v>
      </c>
      <c r="S160" s="20">
        <v>64395</v>
      </c>
      <c r="T160" s="20"/>
      <c r="U160" s="20">
        <f t="shared" ref="U160:U191" si="17">G160+L160+M160+R160+S160+N160+Q160+T160</f>
        <v>156358</v>
      </c>
      <c r="V160" s="21">
        <f t="shared" si="15"/>
        <v>0</v>
      </c>
      <c r="W160" s="21">
        <f t="shared" si="13"/>
        <v>156358</v>
      </c>
      <c r="X160" s="20">
        <v>156358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12585</v>
      </c>
      <c r="D161" s="20">
        <v>12949</v>
      </c>
      <c r="E161" s="20">
        <v>364</v>
      </c>
      <c r="F161" s="20">
        <v>146</v>
      </c>
      <c r="G161" s="20">
        <v>53144</v>
      </c>
      <c r="H161" s="20">
        <v>3558</v>
      </c>
      <c r="I161" s="20">
        <v>3812</v>
      </c>
      <c r="J161" s="20">
        <v>254</v>
      </c>
      <c r="K161" s="20"/>
      <c r="L161" s="20">
        <v>230040</v>
      </c>
      <c r="M161" s="20"/>
      <c r="N161" s="20">
        <v>11959</v>
      </c>
      <c r="O161" s="21"/>
      <c r="P161" s="21"/>
      <c r="Q161" s="20">
        <v>0</v>
      </c>
      <c r="R161" s="20">
        <v>0</v>
      </c>
      <c r="S161" s="20">
        <v>64395</v>
      </c>
      <c r="T161" s="20"/>
      <c r="U161" s="20">
        <f t="shared" si="17"/>
        <v>359538</v>
      </c>
      <c r="V161" s="21">
        <f t="shared" si="15"/>
        <v>0</v>
      </c>
      <c r="W161" s="21">
        <f t="shared" si="13"/>
        <v>359538</v>
      </c>
      <c r="X161" s="20"/>
      <c r="Y161" s="21">
        <f t="shared" si="14"/>
        <v>359538</v>
      </c>
      <c r="AA161">
        <f t="shared" si="16"/>
        <v>1</v>
      </c>
    </row>
    <row r="162" spans="1:27" ht="15.75" hidden="1" thickBot="1" x14ac:dyDescent="0.3">
      <c r="A162" s="18"/>
      <c r="B162" s="19" t="s">
        <v>46</v>
      </c>
      <c r="C162" s="20">
        <v>12949</v>
      </c>
      <c r="D162" s="20">
        <v>13337</v>
      </c>
      <c r="E162" s="20">
        <v>388</v>
      </c>
      <c r="F162" s="20">
        <v>146</v>
      </c>
      <c r="G162" s="20">
        <v>56648</v>
      </c>
      <c r="H162" s="20">
        <v>3812</v>
      </c>
      <c r="I162" s="20">
        <v>3834</v>
      </c>
      <c r="J162" s="20">
        <v>22</v>
      </c>
      <c r="K162" s="20">
        <v>360</v>
      </c>
      <c r="L162" s="20">
        <v>7920</v>
      </c>
      <c r="M162" s="20"/>
      <c r="N162" s="20">
        <v>11665</v>
      </c>
      <c r="O162" s="21"/>
      <c r="P162" s="21"/>
      <c r="Q162" s="20">
        <v>0</v>
      </c>
      <c r="R162" s="20">
        <v>0</v>
      </c>
      <c r="S162" s="20">
        <v>64395</v>
      </c>
      <c r="T162" s="20"/>
      <c r="U162" s="20">
        <f t="shared" si="17"/>
        <v>140628</v>
      </c>
      <c r="V162" s="21">
        <f t="shared" si="15"/>
        <v>359538</v>
      </c>
      <c r="W162" s="21">
        <f t="shared" si="13"/>
        <v>500166</v>
      </c>
      <c r="X162" s="20">
        <v>500166</v>
      </c>
      <c r="Y162" s="21">
        <f t="shared" si="14"/>
        <v>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13337</v>
      </c>
      <c r="D163" s="20">
        <v>13636</v>
      </c>
      <c r="E163" s="20">
        <v>299</v>
      </c>
      <c r="F163" s="20">
        <v>146</v>
      </c>
      <c r="G163" s="20">
        <v>43654</v>
      </c>
      <c r="H163" s="20">
        <v>3834</v>
      </c>
      <c r="I163" s="20">
        <v>3864</v>
      </c>
      <c r="J163" s="20">
        <v>30</v>
      </c>
      <c r="K163" s="20">
        <v>360</v>
      </c>
      <c r="L163" s="20">
        <v>10800</v>
      </c>
      <c r="M163" s="20"/>
      <c r="N163" s="20">
        <v>11665</v>
      </c>
      <c r="O163" s="21"/>
      <c r="P163" s="21"/>
      <c r="Q163" s="20">
        <v>0</v>
      </c>
      <c r="R163" s="20">
        <v>0</v>
      </c>
      <c r="S163" s="20">
        <v>74395</v>
      </c>
      <c r="T163" s="20"/>
      <c r="U163" s="20">
        <f t="shared" si="17"/>
        <v>140514</v>
      </c>
      <c r="V163" s="21">
        <f t="shared" si="15"/>
        <v>0</v>
      </c>
      <c r="W163" s="21">
        <f t="shared" si="13"/>
        <v>140514</v>
      </c>
      <c r="X163" s="20"/>
      <c r="Y163" s="21">
        <f t="shared" si="14"/>
        <v>140514</v>
      </c>
      <c r="AA163">
        <f t="shared" si="16"/>
        <v>1</v>
      </c>
    </row>
    <row r="164" spans="1:27" ht="15.75" hidden="1" thickBot="1" x14ac:dyDescent="0.3">
      <c r="A164" s="18"/>
      <c r="B164" s="19" t="s">
        <v>36</v>
      </c>
      <c r="C164" s="20">
        <v>13636</v>
      </c>
      <c r="D164" s="20">
        <v>14036</v>
      </c>
      <c r="E164" s="20">
        <v>400</v>
      </c>
      <c r="F164" s="20">
        <v>146</v>
      </c>
      <c r="G164" s="20">
        <v>58400</v>
      </c>
      <c r="H164" s="20">
        <v>3864</v>
      </c>
      <c r="I164" s="20">
        <v>3966</v>
      </c>
      <c r="J164" s="20">
        <v>102</v>
      </c>
      <c r="K164" s="20">
        <v>360</v>
      </c>
      <c r="L164" s="20">
        <v>36720</v>
      </c>
      <c r="M164" s="20"/>
      <c r="N164" s="20">
        <v>11665</v>
      </c>
      <c r="O164" s="21"/>
      <c r="P164" s="21"/>
      <c r="Q164" s="20">
        <v>0</v>
      </c>
      <c r="R164" s="20">
        <v>0</v>
      </c>
      <c r="S164" s="20">
        <v>74395</v>
      </c>
      <c r="T164" s="20"/>
      <c r="U164" s="20">
        <f t="shared" si="17"/>
        <v>181180</v>
      </c>
      <c r="V164" s="21">
        <f t="shared" si="15"/>
        <v>140514</v>
      </c>
      <c r="W164" s="21">
        <f t="shared" si="13"/>
        <v>321694</v>
      </c>
      <c r="X164" s="20">
        <v>321694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14036</v>
      </c>
      <c r="D165" s="20">
        <v>14399</v>
      </c>
      <c r="E165" s="20">
        <v>363</v>
      </c>
      <c r="F165" s="20">
        <v>146</v>
      </c>
      <c r="G165" s="20">
        <v>52998</v>
      </c>
      <c r="H165" s="20">
        <v>3966</v>
      </c>
      <c r="I165" s="20">
        <v>4026</v>
      </c>
      <c r="J165" s="20">
        <v>60</v>
      </c>
      <c r="K165" s="20">
        <v>360</v>
      </c>
      <c r="L165" s="20">
        <v>21600</v>
      </c>
      <c r="M165" s="20"/>
      <c r="N165" s="20">
        <v>11665</v>
      </c>
      <c r="O165" s="21"/>
      <c r="P165" s="21"/>
      <c r="Q165" s="20">
        <v>0</v>
      </c>
      <c r="R165" s="20">
        <v>0</v>
      </c>
      <c r="S165" s="20">
        <v>74395</v>
      </c>
      <c r="T165" s="20">
        <v>51624</v>
      </c>
      <c r="U165" s="20">
        <f t="shared" si="17"/>
        <v>212282</v>
      </c>
      <c r="V165" s="21">
        <f t="shared" si="15"/>
        <v>0</v>
      </c>
      <c r="W165" s="21">
        <f t="shared" si="13"/>
        <v>212282</v>
      </c>
      <c r="X165" s="20"/>
      <c r="Y165" s="21">
        <f t="shared" si="14"/>
        <v>212282</v>
      </c>
      <c r="AA165">
        <f t="shared" si="16"/>
        <v>1</v>
      </c>
    </row>
    <row r="166" spans="1:27" ht="15.75" hidden="1" thickBot="1" x14ac:dyDescent="0.3">
      <c r="A166" s="18"/>
      <c r="B166" s="19" t="s">
        <v>38</v>
      </c>
      <c r="C166" s="20">
        <v>14399</v>
      </c>
      <c r="D166" s="20">
        <v>14734</v>
      </c>
      <c r="E166" s="20">
        <v>335</v>
      </c>
      <c r="F166" s="20">
        <v>146</v>
      </c>
      <c r="G166" s="20">
        <v>48910</v>
      </c>
      <c r="H166" s="20">
        <v>4026</v>
      </c>
      <c r="I166" s="20">
        <v>4064</v>
      </c>
      <c r="J166" s="20">
        <v>38</v>
      </c>
      <c r="K166" s="20">
        <v>360</v>
      </c>
      <c r="L166" s="20">
        <v>13680</v>
      </c>
      <c r="M166" s="20"/>
      <c r="N166" s="20">
        <v>11709</v>
      </c>
      <c r="O166" s="21"/>
      <c r="P166" s="21"/>
      <c r="Q166" s="20">
        <v>0</v>
      </c>
      <c r="R166" s="20">
        <v>0</v>
      </c>
      <c r="S166" s="20">
        <v>74395</v>
      </c>
      <c r="T166" s="20">
        <v>51814</v>
      </c>
      <c r="U166" s="20">
        <f t="shared" si="17"/>
        <v>200508</v>
      </c>
      <c r="V166" s="21">
        <f t="shared" si="15"/>
        <v>212282</v>
      </c>
      <c r="W166" s="21">
        <f t="shared" si="13"/>
        <v>412790</v>
      </c>
      <c r="X166" s="20">
        <v>412790</v>
      </c>
      <c r="Y166" s="21">
        <f t="shared" si="14"/>
        <v>0</v>
      </c>
      <c r="AA166">
        <f t="shared" si="16"/>
        <v>0</v>
      </c>
    </row>
    <row r="167" spans="1:27" ht="15.75" hidden="1" thickBot="1" x14ac:dyDescent="0.3">
      <c r="A167" s="18"/>
      <c r="B167" s="19" t="s">
        <v>39</v>
      </c>
      <c r="C167" s="20">
        <v>14734</v>
      </c>
      <c r="D167" s="20">
        <v>15065</v>
      </c>
      <c r="E167" s="20">
        <v>331</v>
      </c>
      <c r="F167" s="20">
        <v>146</v>
      </c>
      <c r="G167" s="20">
        <v>48326</v>
      </c>
      <c r="H167" s="20">
        <v>4064</v>
      </c>
      <c r="I167" s="20">
        <v>4101</v>
      </c>
      <c r="J167" s="20">
        <v>37</v>
      </c>
      <c r="K167" s="20">
        <v>360</v>
      </c>
      <c r="L167" s="20">
        <v>13320</v>
      </c>
      <c r="M167" s="20"/>
      <c r="N167" s="20">
        <v>11709</v>
      </c>
      <c r="O167" s="21"/>
      <c r="P167" s="21"/>
      <c r="Q167" s="20">
        <v>0</v>
      </c>
      <c r="R167" s="20">
        <v>0</v>
      </c>
      <c r="S167" s="20">
        <v>74395</v>
      </c>
      <c r="T167" s="20"/>
      <c r="U167" s="20">
        <f t="shared" si="17"/>
        <v>147750</v>
      </c>
      <c r="V167" s="21">
        <f t="shared" si="15"/>
        <v>0</v>
      </c>
      <c r="W167" s="21">
        <f t="shared" si="13"/>
        <v>147750</v>
      </c>
      <c r="X167" s="20"/>
      <c r="Y167" s="21">
        <f t="shared" si="14"/>
        <v>147750</v>
      </c>
      <c r="AA167">
        <f t="shared" si="16"/>
        <v>1</v>
      </c>
    </row>
    <row r="168" spans="1:27" ht="15.75" hidden="1" thickBot="1" x14ac:dyDescent="0.3">
      <c r="A168" s="18"/>
      <c r="B168" s="19" t="s">
        <v>40</v>
      </c>
      <c r="C168" s="20">
        <v>15065</v>
      </c>
      <c r="D168" s="20">
        <v>15369</v>
      </c>
      <c r="E168" s="20">
        <v>304</v>
      </c>
      <c r="F168" s="20">
        <v>146</v>
      </c>
      <c r="G168" s="20">
        <v>44384</v>
      </c>
      <c r="H168" s="20">
        <v>4101</v>
      </c>
      <c r="I168" s="20">
        <v>4110</v>
      </c>
      <c r="J168" s="20">
        <v>9</v>
      </c>
      <c r="K168" s="20">
        <v>360</v>
      </c>
      <c r="L168" s="20">
        <v>3240</v>
      </c>
      <c r="M168" s="20"/>
      <c r="N168" s="20">
        <v>11709</v>
      </c>
      <c r="O168" s="21"/>
      <c r="P168" s="21"/>
      <c r="Q168" s="20">
        <v>0</v>
      </c>
      <c r="R168" s="20">
        <v>0</v>
      </c>
      <c r="S168" s="20">
        <v>74395</v>
      </c>
      <c r="T168" s="20"/>
      <c r="U168" s="20">
        <f t="shared" si="17"/>
        <v>133728</v>
      </c>
      <c r="V168" s="21">
        <f t="shared" si="15"/>
        <v>147750</v>
      </c>
      <c r="W168" s="21">
        <f t="shared" si="13"/>
        <v>281478</v>
      </c>
      <c r="X168" s="20">
        <v>281478</v>
      </c>
      <c r="Y168" s="21">
        <f t="shared" si="14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15369</v>
      </c>
      <c r="D169" s="20">
        <v>15644</v>
      </c>
      <c r="E169" s="20">
        <v>275</v>
      </c>
      <c r="F169" s="20">
        <v>146</v>
      </c>
      <c r="G169" s="20">
        <v>40150</v>
      </c>
      <c r="H169" s="20">
        <v>4110</v>
      </c>
      <c r="I169" s="20">
        <v>4138</v>
      </c>
      <c r="J169" s="20">
        <v>28</v>
      </c>
      <c r="K169" s="20">
        <v>360</v>
      </c>
      <c r="L169" s="20">
        <v>10080</v>
      </c>
      <c r="M169" s="20"/>
      <c r="N169" s="20">
        <v>11315</v>
      </c>
      <c r="O169" s="21"/>
      <c r="P169" s="21"/>
      <c r="Q169" s="20">
        <v>0</v>
      </c>
      <c r="R169" s="20">
        <v>0</v>
      </c>
      <c r="S169" s="20">
        <v>74395</v>
      </c>
      <c r="T169" s="20"/>
      <c r="U169" s="20">
        <f t="shared" si="17"/>
        <v>135940</v>
      </c>
      <c r="V169" s="21">
        <f t="shared" si="15"/>
        <v>0</v>
      </c>
      <c r="W169" s="21">
        <f t="shared" si="13"/>
        <v>135940</v>
      </c>
      <c r="X169" s="20">
        <v>135940</v>
      </c>
      <c r="Y169" s="21">
        <f t="shared" si="14"/>
        <v>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15644</v>
      </c>
      <c r="D170" s="20">
        <v>15823</v>
      </c>
      <c r="E170" s="20">
        <v>179</v>
      </c>
      <c r="F170" s="20">
        <v>146</v>
      </c>
      <c r="G170" s="20">
        <v>26134</v>
      </c>
      <c r="H170" s="20">
        <v>4138</v>
      </c>
      <c r="I170" s="20">
        <v>4168</v>
      </c>
      <c r="J170" s="20">
        <v>30</v>
      </c>
      <c r="K170" s="20">
        <v>360</v>
      </c>
      <c r="L170" s="20">
        <v>10800</v>
      </c>
      <c r="M170" s="20"/>
      <c r="N170" s="20">
        <v>11315</v>
      </c>
      <c r="O170" s="21"/>
      <c r="P170" s="21"/>
      <c r="Q170" s="20">
        <v>0</v>
      </c>
      <c r="R170" s="20">
        <v>0</v>
      </c>
      <c r="S170" s="20">
        <v>74395</v>
      </c>
      <c r="T170" s="20"/>
      <c r="U170" s="20">
        <f t="shared" si="17"/>
        <v>122644</v>
      </c>
      <c r="V170" s="21">
        <f t="shared" si="15"/>
        <v>0</v>
      </c>
      <c r="W170" s="21">
        <f t="shared" si="13"/>
        <v>122644</v>
      </c>
      <c r="X170" s="20">
        <v>122644</v>
      </c>
      <c r="Y170" s="21">
        <f t="shared" si="14"/>
        <v>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15823</v>
      </c>
      <c r="D171" s="20">
        <v>16004</v>
      </c>
      <c r="E171" s="20">
        <v>181</v>
      </c>
      <c r="F171" s="20">
        <v>146</v>
      </c>
      <c r="G171" s="20">
        <v>26426</v>
      </c>
      <c r="H171" s="20">
        <v>4168</v>
      </c>
      <c r="I171" s="20">
        <v>4217</v>
      </c>
      <c r="J171" s="20">
        <v>49</v>
      </c>
      <c r="K171" s="20">
        <v>360</v>
      </c>
      <c r="L171" s="20">
        <v>17640</v>
      </c>
      <c r="M171" s="20"/>
      <c r="N171" s="20">
        <v>7000</v>
      </c>
      <c r="O171" s="21"/>
      <c r="P171" s="21"/>
      <c r="Q171" s="20">
        <v>0</v>
      </c>
      <c r="R171" s="20">
        <v>0</v>
      </c>
      <c r="S171" s="20">
        <v>74395</v>
      </c>
      <c r="T171" s="20"/>
      <c r="U171" s="20">
        <f t="shared" si="17"/>
        <v>125461</v>
      </c>
      <c r="V171" s="21">
        <f t="shared" si="15"/>
        <v>0</v>
      </c>
      <c r="W171" s="21">
        <f t="shared" si="13"/>
        <v>125461</v>
      </c>
      <c r="X171" s="20">
        <v>125461</v>
      </c>
      <c r="Y171" s="21">
        <f t="shared" si="14"/>
        <v>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16004</v>
      </c>
      <c r="D172" s="20">
        <v>16165</v>
      </c>
      <c r="E172" s="20">
        <v>161</v>
      </c>
      <c r="F172" s="20">
        <v>146</v>
      </c>
      <c r="G172" s="20">
        <v>23506</v>
      </c>
      <c r="H172" s="20">
        <v>4217</v>
      </c>
      <c r="I172" s="20">
        <v>4247</v>
      </c>
      <c r="J172" s="20">
        <v>30</v>
      </c>
      <c r="K172" s="20">
        <v>360</v>
      </c>
      <c r="L172" s="20">
        <v>10800</v>
      </c>
      <c r="M172" s="20"/>
      <c r="N172" s="20">
        <v>7000</v>
      </c>
      <c r="O172" s="21"/>
      <c r="P172" s="21"/>
      <c r="Q172" s="20">
        <v>0</v>
      </c>
      <c r="R172" s="20">
        <v>0</v>
      </c>
      <c r="S172" s="20">
        <v>74395</v>
      </c>
      <c r="T172" s="20"/>
      <c r="U172" s="20">
        <f t="shared" si="17"/>
        <v>115701</v>
      </c>
      <c r="V172" s="21">
        <f t="shared" si="15"/>
        <v>0</v>
      </c>
      <c r="W172" s="21">
        <f t="shared" si="13"/>
        <v>115701</v>
      </c>
      <c r="X172" s="20"/>
      <c r="Y172" s="21">
        <f t="shared" si="14"/>
        <v>115701</v>
      </c>
      <c r="AA172">
        <f t="shared" si="16"/>
        <v>1</v>
      </c>
    </row>
    <row r="173" spans="1:27" ht="15.75" hidden="1" thickBot="1" x14ac:dyDescent="0.3">
      <c r="A173" s="18"/>
      <c r="B173" s="19" t="s">
        <v>45</v>
      </c>
      <c r="C173" s="20">
        <v>16165</v>
      </c>
      <c r="D173" s="20">
        <v>16378</v>
      </c>
      <c r="E173" s="20">
        <v>213</v>
      </c>
      <c r="F173" s="20">
        <v>146</v>
      </c>
      <c r="G173" s="20">
        <v>31098</v>
      </c>
      <c r="H173" s="20">
        <v>4247</v>
      </c>
      <c r="I173" s="20">
        <v>4550</v>
      </c>
      <c r="J173" s="20">
        <v>303</v>
      </c>
      <c r="K173" s="20"/>
      <c r="L173" s="20">
        <v>335880</v>
      </c>
      <c r="M173" s="20"/>
      <c r="N173" s="20">
        <v>7000</v>
      </c>
      <c r="O173" s="21"/>
      <c r="P173" s="21"/>
      <c r="Q173" s="20">
        <v>0</v>
      </c>
      <c r="R173" s="20">
        <v>0</v>
      </c>
      <c r="S173" s="20">
        <v>74395</v>
      </c>
      <c r="T173" s="20"/>
      <c r="U173" s="20">
        <f t="shared" si="17"/>
        <v>448373</v>
      </c>
      <c r="V173" s="21">
        <f t="shared" si="15"/>
        <v>115701</v>
      </c>
      <c r="W173" s="21">
        <f t="shared" si="13"/>
        <v>564074</v>
      </c>
      <c r="X173" s="20">
        <v>340154</v>
      </c>
      <c r="Y173" s="21">
        <f t="shared" si="14"/>
        <v>223920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16378</v>
      </c>
      <c r="D174" s="20">
        <v>16634</v>
      </c>
      <c r="E174" s="20">
        <v>256</v>
      </c>
      <c r="F174" s="20">
        <v>146</v>
      </c>
      <c r="G174" s="20">
        <v>37376</v>
      </c>
      <c r="H174" s="20">
        <v>4550</v>
      </c>
      <c r="I174" s="20">
        <v>4572</v>
      </c>
      <c r="J174" s="20">
        <v>22</v>
      </c>
      <c r="K174" s="20">
        <v>360</v>
      </c>
      <c r="L174" s="20">
        <v>7920</v>
      </c>
      <c r="M174" s="20"/>
      <c r="N174" s="20">
        <v>7000</v>
      </c>
      <c r="O174" s="21"/>
      <c r="P174" s="21"/>
      <c r="Q174" s="20">
        <v>0</v>
      </c>
      <c r="R174" s="20">
        <v>0</v>
      </c>
      <c r="S174" s="20">
        <v>74395</v>
      </c>
      <c r="T174" s="20">
        <v>52969</v>
      </c>
      <c r="U174" s="20">
        <f t="shared" si="17"/>
        <v>179660</v>
      </c>
      <c r="V174" s="21">
        <f t="shared" si="15"/>
        <v>223920</v>
      </c>
      <c r="W174" s="21">
        <f t="shared" si="13"/>
        <v>403580</v>
      </c>
      <c r="X174" s="20"/>
      <c r="Y174" s="21">
        <f t="shared" si="14"/>
        <v>403580</v>
      </c>
      <c r="AA174">
        <f t="shared" si="16"/>
        <v>1</v>
      </c>
    </row>
    <row r="175" spans="1:27" ht="15.75" hidden="1" thickBot="1" x14ac:dyDescent="0.3">
      <c r="A175" s="18">
        <v>2017</v>
      </c>
      <c r="B175" s="38" t="s">
        <v>35</v>
      </c>
      <c r="C175" s="39">
        <v>16634</v>
      </c>
      <c r="D175" s="39">
        <v>16880</v>
      </c>
      <c r="E175" s="39">
        <v>246</v>
      </c>
      <c r="F175" s="39">
        <v>146</v>
      </c>
      <c r="G175" s="69">
        <v>35916</v>
      </c>
      <c r="H175" s="39">
        <v>4572</v>
      </c>
      <c r="I175" s="48">
        <v>4857</v>
      </c>
      <c r="J175" s="39">
        <v>118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65962</v>
      </c>
      <c r="M175" s="69">
        <v>3731</v>
      </c>
      <c r="N175" s="69">
        <v>7000</v>
      </c>
      <c r="O175" s="41"/>
      <c r="P175" s="41"/>
      <c r="Q175" s="69">
        <v>0</v>
      </c>
      <c r="R175" s="69">
        <v>0</v>
      </c>
      <c r="S175" s="69">
        <v>76410</v>
      </c>
      <c r="T175" s="69">
        <v>52636</v>
      </c>
      <c r="U175" s="69">
        <f t="shared" si="17"/>
        <v>241655</v>
      </c>
      <c r="V175" s="41">
        <f t="shared" si="15"/>
        <v>403580</v>
      </c>
      <c r="W175" s="41">
        <f t="shared" si="13"/>
        <v>645235</v>
      </c>
      <c r="X175" s="49"/>
      <c r="Y175" s="41">
        <f t="shared" si="14"/>
        <v>645235</v>
      </c>
      <c r="AA175">
        <f t="shared" si="16"/>
        <v>2</v>
      </c>
    </row>
    <row r="176" spans="1:27" ht="15.75" hidden="1" thickBot="1" x14ac:dyDescent="0.3">
      <c r="A176" s="18"/>
      <c r="B176" s="43" t="s">
        <v>36</v>
      </c>
      <c r="C176" s="44">
        <v>16880</v>
      </c>
      <c r="D176" s="44">
        <v>17073</v>
      </c>
      <c r="E176" s="44">
        <v>193</v>
      </c>
      <c r="F176" s="44">
        <v>146</v>
      </c>
      <c r="G176" s="70">
        <v>28178</v>
      </c>
      <c r="H176" s="44">
        <v>4857</v>
      </c>
      <c r="I176" s="50">
        <v>4919</v>
      </c>
      <c r="J176" s="44">
        <v>62</v>
      </c>
      <c r="K176" s="44">
        <f>IF(J176&lt;=120,559,IF(AND(J176&gt;=121,J176&lt;=150),739,IF(AND(J176&gt;=151,J176&lt;=200),1279,IF(J176&gt;=201,2359,))))</f>
        <v>559</v>
      </c>
      <c r="L176" s="70">
        <f t="shared" ref="L176:L186" si="18">IF(K176=559,K176*J176,IF(K176=739,120*559+(J176-120)*739,IF(K176=1279,120*559+30*739+(J176-150)*1279,IF(K176=2359,120*559+30*739+50*1279+(J176-200)*2359,))))</f>
        <v>34658</v>
      </c>
      <c r="M176" s="70">
        <v>3731</v>
      </c>
      <c r="N176" s="70">
        <v>7000</v>
      </c>
      <c r="O176" s="46"/>
      <c r="P176" s="46"/>
      <c r="Q176" s="70">
        <v>0</v>
      </c>
      <c r="R176" s="70">
        <v>0</v>
      </c>
      <c r="S176" s="70">
        <v>76410</v>
      </c>
      <c r="T176" s="70"/>
      <c r="U176" s="70">
        <f t="shared" si="17"/>
        <v>149977</v>
      </c>
      <c r="V176" s="46">
        <f t="shared" si="15"/>
        <v>645235</v>
      </c>
      <c r="W176" s="46">
        <f t="shared" si="13"/>
        <v>795212</v>
      </c>
      <c r="X176" s="51">
        <v>795212</v>
      </c>
      <c r="Y176" s="46">
        <f t="shared" si="14"/>
        <v>0</v>
      </c>
      <c r="AA176">
        <f t="shared" si="16"/>
        <v>0</v>
      </c>
    </row>
    <row r="177" spans="1:27" ht="15.75" hidden="1" thickBot="1" x14ac:dyDescent="0.3">
      <c r="A177" s="18"/>
      <c r="B177" s="43" t="s">
        <v>37</v>
      </c>
      <c r="C177" s="44">
        <v>17073</v>
      </c>
      <c r="D177" s="44">
        <v>17159</v>
      </c>
      <c r="E177" s="44">
        <v>86</v>
      </c>
      <c r="F177" s="44">
        <v>146</v>
      </c>
      <c r="G177" s="70">
        <v>12556</v>
      </c>
      <c r="H177" s="44">
        <v>4919</v>
      </c>
      <c r="I177" s="50">
        <v>4919</v>
      </c>
      <c r="J177" s="44">
        <v>0</v>
      </c>
      <c r="K177" s="44">
        <f t="shared" ref="K177:K182" si="19">IF(J177&lt;=120,559,IF(AND(J177&gt;=121,J177&lt;=150),739,IF(AND(J177&gt;=151,J177&lt;=200),1279,IF(J177&gt;=201,2359,))))</f>
        <v>559</v>
      </c>
      <c r="L177" s="70">
        <f t="shared" si="18"/>
        <v>0</v>
      </c>
      <c r="M177" s="70">
        <v>3731</v>
      </c>
      <c r="N177" s="70">
        <v>7000</v>
      </c>
      <c r="O177" s="46"/>
      <c r="P177" s="46"/>
      <c r="Q177" s="70">
        <v>0</v>
      </c>
      <c r="R177" s="70">
        <v>0</v>
      </c>
      <c r="S177" s="70">
        <v>76410</v>
      </c>
      <c r="T177" s="70"/>
      <c r="U177" s="70">
        <f t="shared" si="17"/>
        <v>99697</v>
      </c>
      <c r="V177" s="46">
        <f t="shared" si="15"/>
        <v>0</v>
      </c>
      <c r="W177" s="46">
        <f t="shared" si="13"/>
        <v>99697</v>
      </c>
      <c r="X177" s="51"/>
      <c r="Y177" s="46">
        <f t="shared" si="14"/>
        <v>99697</v>
      </c>
      <c r="AA177">
        <f t="shared" si="16"/>
        <v>1</v>
      </c>
    </row>
    <row r="178" spans="1:27" ht="15.75" hidden="1" thickBot="1" x14ac:dyDescent="0.3">
      <c r="A178" s="18"/>
      <c r="B178" s="43" t="s">
        <v>38</v>
      </c>
      <c r="C178" s="44">
        <v>17159</v>
      </c>
      <c r="D178" s="44">
        <v>17256</v>
      </c>
      <c r="E178" s="44">
        <v>97</v>
      </c>
      <c r="F178" s="44">
        <v>146</v>
      </c>
      <c r="G178" s="70">
        <v>14162</v>
      </c>
      <c r="H178" s="44">
        <v>0</v>
      </c>
      <c r="I178" s="50">
        <v>65</v>
      </c>
      <c r="J178" s="44">
        <v>65</v>
      </c>
      <c r="K178" s="44">
        <f t="shared" si="19"/>
        <v>559</v>
      </c>
      <c r="L178" s="70">
        <f t="shared" si="18"/>
        <v>36335</v>
      </c>
      <c r="M178" s="70">
        <v>3731</v>
      </c>
      <c r="N178" s="70">
        <v>7000</v>
      </c>
      <c r="O178" s="46"/>
      <c r="P178" s="46"/>
      <c r="Q178" s="70">
        <v>0</v>
      </c>
      <c r="R178" s="70">
        <v>0</v>
      </c>
      <c r="S178" s="70">
        <v>76410</v>
      </c>
      <c r="T178" s="70"/>
      <c r="U178" s="70">
        <f t="shared" si="17"/>
        <v>137638</v>
      </c>
      <c r="V178" s="46">
        <f t="shared" si="15"/>
        <v>99697</v>
      </c>
      <c r="W178" s="46">
        <f t="shared" si="13"/>
        <v>237335</v>
      </c>
      <c r="X178" s="51">
        <v>237335</v>
      </c>
      <c r="Y178" s="46">
        <f t="shared" si="14"/>
        <v>0</v>
      </c>
      <c r="AA178">
        <f t="shared" si="16"/>
        <v>0</v>
      </c>
    </row>
    <row r="179" spans="1:27" ht="15.75" hidden="1" thickBot="1" x14ac:dyDescent="0.3">
      <c r="A179" s="18"/>
      <c r="B179" s="43" t="s">
        <v>39</v>
      </c>
      <c r="C179" s="44">
        <v>17256</v>
      </c>
      <c r="D179" s="44">
        <v>17505</v>
      </c>
      <c r="E179" s="44">
        <v>249</v>
      </c>
      <c r="F179" s="44">
        <v>146</v>
      </c>
      <c r="G179" s="70">
        <v>36354</v>
      </c>
      <c r="H179" s="44">
        <v>65</v>
      </c>
      <c r="I179" s="50">
        <v>93</v>
      </c>
      <c r="J179" s="44">
        <v>28</v>
      </c>
      <c r="K179" s="44">
        <f t="shared" si="19"/>
        <v>559</v>
      </c>
      <c r="L179" s="70">
        <f t="shared" si="18"/>
        <v>15652</v>
      </c>
      <c r="M179" s="70">
        <v>3731</v>
      </c>
      <c r="N179" s="70">
        <v>7000</v>
      </c>
      <c r="O179" s="46"/>
      <c r="P179" s="46"/>
      <c r="Q179" s="70">
        <v>0</v>
      </c>
      <c r="R179" s="70">
        <v>0</v>
      </c>
      <c r="S179" s="70">
        <v>76410</v>
      </c>
      <c r="T179" s="70"/>
      <c r="U179" s="70">
        <f t="shared" si="17"/>
        <v>139147</v>
      </c>
      <c r="V179" s="46">
        <f t="shared" si="15"/>
        <v>0</v>
      </c>
      <c r="W179" s="46">
        <f t="shared" si="13"/>
        <v>139147</v>
      </c>
      <c r="X179" s="51"/>
      <c r="Y179" s="46">
        <f t="shared" si="14"/>
        <v>139147</v>
      </c>
      <c r="AA179">
        <f t="shared" si="16"/>
        <v>1</v>
      </c>
    </row>
    <row r="180" spans="1:27" ht="15.75" hidden="1" thickBot="1" x14ac:dyDescent="0.3">
      <c r="A180" s="18"/>
      <c r="B180" s="43" t="s">
        <v>40</v>
      </c>
      <c r="C180" s="44">
        <v>17505</v>
      </c>
      <c r="D180" s="44">
        <v>17697</v>
      </c>
      <c r="E180" s="44">
        <v>192</v>
      </c>
      <c r="F180" s="44">
        <v>146</v>
      </c>
      <c r="G180" s="70">
        <v>28032</v>
      </c>
      <c r="H180" s="44">
        <v>93</v>
      </c>
      <c r="I180" s="50">
        <v>137</v>
      </c>
      <c r="J180" s="44">
        <v>44</v>
      </c>
      <c r="K180" s="44">
        <f t="shared" si="19"/>
        <v>559</v>
      </c>
      <c r="L180" s="70">
        <f t="shared" si="18"/>
        <v>24596</v>
      </c>
      <c r="M180" s="70">
        <v>3731</v>
      </c>
      <c r="N180" s="70">
        <v>7000</v>
      </c>
      <c r="O180" s="46"/>
      <c r="P180" s="46"/>
      <c r="Q180" s="70">
        <v>0</v>
      </c>
      <c r="R180" s="70">
        <v>0</v>
      </c>
      <c r="S180" s="70">
        <v>76410</v>
      </c>
      <c r="T180" s="70"/>
      <c r="U180" s="70">
        <f t="shared" si="17"/>
        <v>139769</v>
      </c>
      <c r="V180" s="46">
        <f t="shared" si="15"/>
        <v>139147</v>
      </c>
      <c r="W180" s="46">
        <f t="shared" si="13"/>
        <v>278916</v>
      </c>
      <c r="X180" s="51">
        <v>378916</v>
      </c>
      <c r="Y180" s="46">
        <f t="shared" si="14"/>
        <v>-100000</v>
      </c>
      <c r="AA180">
        <f t="shared" si="16"/>
        <v>0</v>
      </c>
    </row>
    <row r="181" spans="1:27" ht="15.75" hidden="1" thickBot="1" x14ac:dyDescent="0.3">
      <c r="A181" s="18"/>
      <c r="B181" s="43" t="s">
        <v>41</v>
      </c>
      <c r="C181" s="44">
        <v>17697</v>
      </c>
      <c r="D181" s="44">
        <v>17785</v>
      </c>
      <c r="E181" s="44">
        <v>88</v>
      </c>
      <c r="F181" s="44">
        <v>146</v>
      </c>
      <c r="G181" s="70">
        <v>12848</v>
      </c>
      <c r="H181" s="44">
        <v>137</v>
      </c>
      <c r="I181" s="50">
        <v>185</v>
      </c>
      <c r="J181" s="44">
        <v>48</v>
      </c>
      <c r="K181" s="44">
        <f t="shared" si="19"/>
        <v>559</v>
      </c>
      <c r="L181" s="70">
        <f t="shared" si="18"/>
        <v>26832</v>
      </c>
      <c r="M181" s="70">
        <v>3731</v>
      </c>
      <c r="N181" s="70">
        <v>7000</v>
      </c>
      <c r="O181" s="46"/>
      <c r="P181" s="46"/>
      <c r="Q181" s="70">
        <v>0</v>
      </c>
      <c r="R181" s="70">
        <v>0</v>
      </c>
      <c r="S181" s="70">
        <v>76410</v>
      </c>
      <c r="T181" s="70"/>
      <c r="U181" s="70">
        <f t="shared" si="17"/>
        <v>126821</v>
      </c>
      <c r="V181" s="46">
        <f t="shared" si="15"/>
        <v>-100000</v>
      </c>
      <c r="W181" s="46">
        <f t="shared" si="13"/>
        <v>26821</v>
      </c>
      <c r="X181" s="51"/>
      <c r="Y181" s="46">
        <f t="shared" si="14"/>
        <v>26821</v>
      </c>
      <c r="AA181">
        <f t="shared" si="16"/>
        <v>1</v>
      </c>
    </row>
    <row r="182" spans="1:27" ht="15.75" hidden="1" thickBot="1" x14ac:dyDescent="0.3">
      <c r="A182" s="18"/>
      <c r="B182" s="43" t="s">
        <v>42</v>
      </c>
      <c r="C182" s="44">
        <v>17785</v>
      </c>
      <c r="D182" s="44">
        <v>17844</v>
      </c>
      <c r="E182" s="44">
        <f>D182-C182</f>
        <v>59</v>
      </c>
      <c r="F182" s="44">
        <v>146</v>
      </c>
      <c r="G182" s="70">
        <f>F182*E182</f>
        <v>8614</v>
      </c>
      <c r="H182" s="44">
        <v>185</v>
      </c>
      <c r="I182" s="50">
        <v>300</v>
      </c>
      <c r="J182" s="44">
        <f>I182-H182</f>
        <v>115</v>
      </c>
      <c r="K182" s="44">
        <f t="shared" si="19"/>
        <v>559</v>
      </c>
      <c r="L182" s="70">
        <f t="shared" si="18"/>
        <v>64285</v>
      </c>
      <c r="M182" s="70">
        <v>3731</v>
      </c>
      <c r="N182" s="70">
        <v>7981</v>
      </c>
      <c r="O182" s="46"/>
      <c r="P182" s="46"/>
      <c r="Q182" s="70">
        <v>0</v>
      </c>
      <c r="R182" s="70">
        <v>0</v>
      </c>
      <c r="S182" s="70">
        <v>76410</v>
      </c>
      <c r="T182" s="70"/>
      <c r="U182" s="70">
        <f t="shared" si="17"/>
        <v>161021</v>
      </c>
      <c r="V182" s="46">
        <f t="shared" si="15"/>
        <v>26821</v>
      </c>
      <c r="W182" s="46">
        <f t="shared" si="13"/>
        <v>187842</v>
      </c>
      <c r="X182" s="51">
        <v>187842</v>
      </c>
      <c r="Y182" s="46">
        <f t="shared" si="14"/>
        <v>0</v>
      </c>
      <c r="AA182">
        <f t="shared" si="16"/>
        <v>0</v>
      </c>
    </row>
    <row r="183" spans="1:27" ht="15.75" hidden="1" thickBot="1" x14ac:dyDescent="0.3">
      <c r="A183" s="18"/>
      <c r="B183" s="43" t="s">
        <v>43</v>
      </c>
      <c r="C183" s="44">
        <f>D182</f>
        <v>17844</v>
      </c>
      <c r="D183" s="44">
        <v>17961</v>
      </c>
      <c r="E183" s="44">
        <f t="shared" ref="E183:E186" si="20">D183-C183</f>
        <v>117</v>
      </c>
      <c r="F183" s="44">
        <v>146</v>
      </c>
      <c r="G183" s="70">
        <f t="shared" ref="G183:G186" si="21">F183*E183</f>
        <v>17082</v>
      </c>
      <c r="H183" s="44">
        <f>I182</f>
        <v>300</v>
      </c>
      <c r="I183" s="44">
        <v>373</v>
      </c>
      <c r="J183" s="44">
        <f t="shared" ref="J183:J186" si="22">I183-H183</f>
        <v>73</v>
      </c>
      <c r="K183" s="44">
        <v>559</v>
      </c>
      <c r="L183" s="70">
        <f t="shared" si="18"/>
        <v>40807</v>
      </c>
      <c r="M183" s="70">
        <v>3731</v>
      </c>
      <c r="N183" s="70">
        <v>7997</v>
      </c>
      <c r="O183" s="46"/>
      <c r="P183" s="46"/>
      <c r="Q183" s="70">
        <v>0</v>
      </c>
      <c r="R183" s="70">
        <v>0</v>
      </c>
      <c r="S183" s="70">
        <v>76410</v>
      </c>
      <c r="T183" s="70"/>
      <c r="U183" s="70">
        <f t="shared" si="17"/>
        <v>146027</v>
      </c>
      <c r="V183" s="46">
        <f t="shared" si="15"/>
        <v>0</v>
      </c>
      <c r="W183" s="46">
        <f t="shared" si="13"/>
        <v>146027</v>
      </c>
      <c r="X183" s="73"/>
      <c r="Y183" s="46">
        <f t="shared" si="14"/>
        <v>146027</v>
      </c>
    </row>
    <row r="184" spans="1:27" ht="15.75" hidden="1" thickBot="1" x14ac:dyDescent="0.3">
      <c r="A184" s="18"/>
      <c r="B184" s="43" t="s">
        <v>44</v>
      </c>
      <c r="C184" s="44">
        <f t="shared" ref="C184:C186" si="23">D183</f>
        <v>17961</v>
      </c>
      <c r="D184" s="44">
        <v>18020</v>
      </c>
      <c r="E184" s="44">
        <f t="shared" si="20"/>
        <v>59</v>
      </c>
      <c r="F184" s="44">
        <v>146</v>
      </c>
      <c r="G184" s="70">
        <f t="shared" si="21"/>
        <v>8614</v>
      </c>
      <c r="H184" s="44">
        <f t="shared" ref="H184:H186" si="24">I183</f>
        <v>373</v>
      </c>
      <c r="I184" s="44">
        <v>373</v>
      </c>
      <c r="J184" s="44">
        <f t="shared" si="22"/>
        <v>0</v>
      </c>
      <c r="K184" s="44">
        <v>559</v>
      </c>
      <c r="L184" s="70">
        <f t="shared" si="18"/>
        <v>0</v>
      </c>
      <c r="M184" s="70">
        <v>3731</v>
      </c>
      <c r="N184" s="70">
        <v>7990</v>
      </c>
      <c r="O184" s="46"/>
      <c r="P184" s="46"/>
      <c r="Q184" s="70">
        <v>0</v>
      </c>
      <c r="R184" s="70">
        <v>0</v>
      </c>
      <c r="S184" s="70">
        <v>76410</v>
      </c>
      <c r="T184" s="70"/>
      <c r="U184" s="70">
        <f t="shared" si="17"/>
        <v>96745</v>
      </c>
      <c r="V184" s="46">
        <f t="shared" si="15"/>
        <v>146027</v>
      </c>
      <c r="W184" s="46">
        <f t="shared" si="13"/>
        <v>242772</v>
      </c>
      <c r="X184" s="73">
        <v>242772</v>
      </c>
      <c r="Y184" s="46">
        <f t="shared" si="14"/>
        <v>0</v>
      </c>
    </row>
    <row r="185" spans="1:27" ht="15.75" hidden="1" thickBot="1" x14ac:dyDescent="0.3">
      <c r="A185" s="18"/>
      <c r="B185" s="43" t="s">
        <v>45</v>
      </c>
      <c r="C185" s="44">
        <f t="shared" si="23"/>
        <v>18020</v>
      </c>
      <c r="D185" s="44">
        <v>18090</v>
      </c>
      <c r="E185" s="44">
        <f t="shared" si="20"/>
        <v>70</v>
      </c>
      <c r="F185" s="44">
        <v>146</v>
      </c>
      <c r="G185" s="70">
        <f t="shared" si="21"/>
        <v>10220</v>
      </c>
      <c r="H185" s="44">
        <f t="shared" si="24"/>
        <v>373</v>
      </c>
      <c r="I185" s="44">
        <v>373</v>
      </c>
      <c r="J185" s="44">
        <f t="shared" si="22"/>
        <v>0</v>
      </c>
      <c r="K185" s="44">
        <v>559</v>
      </c>
      <c r="L185" s="70">
        <f t="shared" si="18"/>
        <v>0</v>
      </c>
      <c r="M185" s="70">
        <v>3731</v>
      </c>
      <c r="N185" s="70">
        <v>8019</v>
      </c>
      <c r="O185" s="46"/>
      <c r="P185" s="46"/>
      <c r="Q185" s="70">
        <v>0</v>
      </c>
      <c r="R185" s="70">
        <v>0</v>
      </c>
      <c r="S185" s="70">
        <v>76410</v>
      </c>
      <c r="T185" s="70"/>
      <c r="U185" s="70">
        <f t="shared" si="17"/>
        <v>98380</v>
      </c>
      <c r="V185" s="46">
        <f t="shared" si="15"/>
        <v>0</v>
      </c>
      <c r="W185" s="46">
        <f t="shared" si="13"/>
        <v>98380</v>
      </c>
      <c r="X185" s="73"/>
      <c r="Y185" s="46">
        <f t="shared" si="14"/>
        <v>98380</v>
      </c>
    </row>
    <row r="186" spans="1:27" ht="15.75" hidden="1" thickBot="1" x14ac:dyDescent="0.3">
      <c r="A186" s="18"/>
      <c r="B186" s="83" t="s">
        <v>46</v>
      </c>
      <c r="C186" s="84">
        <f t="shared" si="23"/>
        <v>18090</v>
      </c>
      <c r="D186" s="84">
        <v>18149</v>
      </c>
      <c r="E186" s="84">
        <f t="shared" si="20"/>
        <v>59</v>
      </c>
      <c r="F186" s="84">
        <v>146</v>
      </c>
      <c r="G186" s="35">
        <f t="shared" si="21"/>
        <v>8614</v>
      </c>
      <c r="H186" s="84">
        <f t="shared" si="24"/>
        <v>373</v>
      </c>
      <c r="I186" s="84">
        <v>373</v>
      </c>
      <c r="J186" s="84">
        <f t="shared" si="22"/>
        <v>0</v>
      </c>
      <c r="K186" s="84">
        <f t="shared" ref="K186:K198" si="25">IF(J186&lt;=120,559,IF(AND(J186&gt;=121,J186&lt;=150),739,IF(AND(J186&gt;=151,J186&lt;=200),1279,IF(J186&gt;=201,2359,))))</f>
        <v>559</v>
      </c>
      <c r="L186" s="35">
        <f t="shared" si="18"/>
        <v>0</v>
      </c>
      <c r="M186" s="35">
        <v>3731</v>
      </c>
      <c r="N186" s="35">
        <v>8039</v>
      </c>
      <c r="O186" s="46"/>
      <c r="P186" s="46"/>
      <c r="Q186" s="35">
        <v>0</v>
      </c>
      <c r="R186" s="35">
        <v>0</v>
      </c>
      <c r="S186" s="35">
        <v>76410</v>
      </c>
      <c r="T186" s="35"/>
      <c r="U186" s="35">
        <f t="shared" si="17"/>
        <v>96794</v>
      </c>
      <c r="V186" s="36">
        <f t="shared" si="15"/>
        <v>98380</v>
      </c>
      <c r="W186" s="36">
        <f t="shared" si="13"/>
        <v>195174</v>
      </c>
      <c r="X186" s="85">
        <v>195174</v>
      </c>
      <c r="Y186" s="36">
        <f t="shared" si="14"/>
        <v>0</v>
      </c>
    </row>
    <row r="187" spans="1:27" ht="15.75" hidden="1" thickBot="1" x14ac:dyDescent="0.3">
      <c r="A187">
        <v>2018</v>
      </c>
      <c r="B187" s="38" t="s">
        <v>35</v>
      </c>
      <c r="C187" s="39">
        <f t="shared" ref="C187:C198" si="26">D186</f>
        <v>18149</v>
      </c>
      <c r="D187" s="39">
        <v>18223</v>
      </c>
      <c r="E187" s="39">
        <f t="shared" ref="E187:E198" si="27">D187-C187</f>
        <v>74</v>
      </c>
      <c r="F187" s="39">
        <v>146</v>
      </c>
      <c r="G187" s="69">
        <f t="shared" ref="G187:G198" si="28">F187*E187</f>
        <v>10804</v>
      </c>
      <c r="H187" s="39">
        <f t="shared" ref="H187:H198" si="29">I186</f>
        <v>373</v>
      </c>
      <c r="I187" s="39">
        <v>373</v>
      </c>
      <c r="J187" s="39">
        <f t="shared" ref="J187:J198" si="30">I187-H187</f>
        <v>0</v>
      </c>
      <c r="K187" s="39">
        <f t="shared" si="25"/>
        <v>559</v>
      </c>
      <c r="L187" s="69">
        <f t="shared" ref="L187:L198" si="31">IF(K187=559,K187*J187,IF(K187=739,120*559+(J187-120)*739,IF(K187=1279,120*559+30*739+(J187-150)*1279,IF(K187=2359,120*559+30*739+50*1279+(J187-200)*2359,))))</f>
        <v>0</v>
      </c>
      <c r="M187" s="69">
        <v>3731</v>
      </c>
      <c r="N187" s="69">
        <v>8047</v>
      </c>
      <c r="O187" s="41"/>
      <c r="P187" s="41"/>
      <c r="Q187" s="69">
        <v>0</v>
      </c>
      <c r="R187" s="69">
        <v>0</v>
      </c>
      <c r="S187" s="69">
        <v>78144</v>
      </c>
      <c r="T187" s="69"/>
      <c r="U187" s="69">
        <f t="shared" si="17"/>
        <v>100726</v>
      </c>
      <c r="V187" s="41">
        <f t="shared" ref="V187:V198" si="32">Y186</f>
        <v>0</v>
      </c>
      <c r="W187" s="41">
        <f t="shared" ref="W187:W198" si="33">U187+V187</f>
        <v>100726</v>
      </c>
      <c r="X187" s="74"/>
      <c r="Y187" s="41">
        <f t="shared" ref="Y187:Y198" si="34">W187-X187</f>
        <v>100726</v>
      </c>
    </row>
    <row r="188" spans="1:27" ht="15.75" hidden="1" thickBot="1" x14ac:dyDescent="0.3">
      <c r="B188" s="43" t="s">
        <v>36</v>
      </c>
      <c r="C188" s="44">
        <f t="shared" si="26"/>
        <v>18223</v>
      </c>
      <c r="D188" s="44">
        <v>18276</v>
      </c>
      <c r="E188" s="44">
        <f t="shared" si="27"/>
        <v>53</v>
      </c>
      <c r="F188" s="44">
        <v>146</v>
      </c>
      <c r="G188" s="70">
        <f t="shared" si="28"/>
        <v>7738</v>
      </c>
      <c r="H188" s="44">
        <f t="shared" si="29"/>
        <v>373</v>
      </c>
      <c r="I188" s="44">
        <v>373</v>
      </c>
      <c r="J188" s="44">
        <f t="shared" si="30"/>
        <v>0</v>
      </c>
      <c r="K188" s="44">
        <f t="shared" si="25"/>
        <v>559</v>
      </c>
      <c r="L188" s="70">
        <f t="shared" si="31"/>
        <v>0</v>
      </c>
      <c r="M188" s="70">
        <v>3731</v>
      </c>
      <c r="N188" s="70">
        <v>8077</v>
      </c>
      <c r="O188" s="46"/>
      <c r="P188" s="46"/>
      <c r="Q188" s="70">
        <v>0</v>
      </c>
      <c r="R188" s="70">
        <v>0</v>
      </c>
      <c r="S188" s="70">
        <v>78144</v>
      </c>
      <c r="T188" s="70"/>
      <c r="U188" s="70">
        <f t="shared" si="17"/>
        <v>97690</v>
      </c>
      <c r="V188" s="46">
        <f t="shared" si="32"/>
        <v>100726</v>
      </c>
      <c r="W188" s="46">
        <f t="shared" si="33"/>
        <v>198416</v>
      </c>
      <c r="X188" s="73">
        <v>198416</v>
      </c>
      <c r="Y188" s="46">
        <f t="shared" si="34"/>
        <v>0</v>
      </c>
    </row>
    <row r="189" spans="1:27" ht="15.75" hidden="1" thickBot="1" x14ac:dyDescent="0.3">
      <c r="B189" s="43" t="s">
        <v>37</v>
      </c>
      <c r="C189" s="44">
        <f t="shared" si="26"/>
        <v>18276</v>
      </c>
      <c r="D189" s="44">
        <v>18340</v>
      </c>
      <c r="E189" s="44">
        <f t="shared" si="27"/>
        <v>64</v>
      </c>
      <c r="F189" s="44">
        <v>146</v>
      </c>
      <c r="G189" s="70">
        <f t="shared" si="28"/>
        <v>9344</v>
      </c>
      <c r="H189" s="44">
        <f t="shared" si="29"/>
        <v>373</v>
      </c>
      <c r="I189" s="44">
        <v>373</v>
      </c>
      <c r="J189" s="44">
        <f t="shared" si="30"/>
        <v>0</v>
      </c>
      <c r="K189" s="44">
        <f t="shared" si="25"/>
        <v>559</v>
      </c>
      <c r="L189" s="70">
        <f t="shared" si="31"/>
        <v>0</v>
      </c>
      <c r="M189" s="70">
        <v>3731</v>
      </c>
      <c r="N189" s="70">
        <v>8090</v>
      </c>
      <c r="O189" s="46"/>
      <c r="P189" s="46"/>
      <c r="Q189" s="70">
        <v>0</v>
      </c>
      <c r="R189" s="70">
        <v>0</v>
      </c>
      <c r="S189" s="70">
        <v>78144</v>
      </c>
      <c r="T189" s="70">
        <v>54009</v>
      </c>
      <c r="U189" s="70">
        <f t="shared" si="17"/>
        <v>153318</v>
      </c>
      <c r="V189" s="46">
        <f t="shared" si="32"/>
        <v>0</v>
      </c>
      <c r="W189" s="46">
        <f t="shared" si="33"/>
        <v>153318</v>
      </c>
      <c r="X189" s="73"/>
      <c r="Y189" s="46">
        <f t="shared" si="34"/>
        <v>153318</v>
      </c>
    </row>
    <row r="190" spans="1:27" ht="15.75" hidden="1" thickBot="1" x14ac:dyDescent="0.3">
      <c r="B190" s="43" t="s">
        <v>38</v>
      </c>
      <c r="C190" s="44">
        <f t="shared" si="26"/>
        <v>18340</v>
      </c>
      <c r="D190" s="44">
        <v>18417</v>
      </c>
      <c r="E190" s="44">
        <f t="shared" si="27"/>
        <v>77</v>
      </c>
      <c r="F190" s="44">
        <v>146</v>
      </c>
      <c r="G190" s="70">
        <f t="shared" si="28"/>
        <v>11242</v>
      </c>
      <c r="H190" s="44">
        <f t="shared" si="29"/>
        <v>373</v>
      </c>
      <c r="I190" s="44">
        <v>375</v>
      </c>
      <c r="J190" s="44">
        <f t="shared" si="30"/>
        <v>2</v>
      </c>
      <c r="K190" s="44">
        <f t="shared" si="25"/>
        <v>559</v>
      </c>
      <c r="L190" s="70">
        <f t="shared" si="31"/>
        <v>1118</v>
      </c>
      <c r="M190" s="70">
        <v>3731</v>
      </c>
      <c r="N190" s="70">
        <v>8101</v>
      </c>
      <c r="O190" s="46"/>
      <c r="P190" s="46"/>
      <c r="Q190" s="70">
        <v>0</v>
      </c>
      <c r="R190" s="70">
        <v>0</v>
      </c>
      <c r="S190" s="70">
        <v>78144</v>
      </c>
      <c r="T190" s="70">
        <v>54157</v>
      </c>
      <c r="U190" s="70">
        <f t="shared" si="17"/>
        <v>156493</v>
      </c>
      <c r="V190" s="46">
        <f t="shared" si="32"/>
        <v>153318</v>
      </c>
      <c r="W190" s="46">
        <f t="shared" si="33"/>
        <v>309811</v>
      </c>
      <c r="X190" s="73"/>
      <c r="Y190" s="46">
        <f t="shared" si="34"/>
        <v>309811</v>
      </c>
    </row>
    <row r="191" spans="1:27" ht="15.75" hidden="1" thickBot="1" x14ac:dyDescent="0.3">
      <c r="B191" s="43" t="s">
        <v>39</v>
      </c>
      <c r="C191" s="44">
        <f t="shared" si="26"/>
        <v>18417</v>
      </c>
      <c r="D191" s="44">
        <v>18460</v>
      </c>
      <c r="E191" s="44">
        <f t="shared" si="27"/>
        <v>43</v>
      </c>
      <c r="F191" s="44">
        <v>146</v>
      </c>
      <c r="G191" s="70">
        <f t="shared" si="28"/>
        <v>6278</v>
      </c>
      <c r="H191" s="44">
        <f t="shared" si="29"/>
        <v>375</v>
      </c>
      <c r="I191" s="44">
        <v>375</v>
      </c>
      <c r="J191" s="44">
        <f t="shared" si="30"/>
        <v>0</v>
      </c>
      <c r="K191" s="44">
        <f t="shared" si="25"/>
        <v>559</v>
      </c>
      <c r="L191" s="70">
        <f t="shared" si="31"/>
        <v>0</v>
      </c>
      <c r="M191" s="70">
        <v>3731</v>
      </c>
      <c r="N191" s="70">
        <v>8123</v>
      </c>
      <c r="O191" s="46"/>
      <c r="P191" s="46"/>
      <c r="Q191" s="70">
        <v>0</v>
      </c>
      <c r="R191" s="70">
        <v>0</v>
      </c>
      <c r="S191" s="70">
        <v>78144</v>
      </c>
      <c r="T191" s="70"/>
      <c r="U191" s="70">
        <f t="shared" si="17"/>
        <v>96276</v>
      </c>
      <c r="V191" s="46">
        <f t="shared" si="32"/>
        <v>309811</v>
      </c>
      <c r="W191" s="46">
        <f t="shared" si="33"/>
        <v>406087</v>
      </c>
      <c r="X191" s="73">
        <v>406087</v>
      </c>
      <c r="Y191" s="46">
        <f t="shared" si="34"/>
        <v>0</v>
      </c>
    </row>
    <row r="192" spans="1:27" ht="15.75" hidden="1" thickBot="1" x14ac:dyDescent="0.3">
      <c r="B192" s="43" t="s">
        <v>40</v>
      </c>
      <c r="C192" s="44">
        <f t="shared" si="26"/>
        <v>18460</v>
      </c>
      <c r="D192" s="44">
        <v>18492</v>
      </c>
      <c r="E192" s="44">
        <f t="shared" si="27"/>
        <v>32</v>
      </c>
      <c r="F192" s="44">
        <v>146</v>
      </c>
      <c r="G192" s="70">
        <f t="shared" si="28"/>
        <v>4672</v>
      </c>
      <c r="H192" s="44">
        <f t="shared" si="29"/>
        <v>375</v>
      </c>
      <c r="I192" s="44">
        <v>375</v>
      </c>
      <c r="J192" s="44">
        <f t="shared" si="30"/>
        <v>0</v>
      </c>
      <c r="K192" s="44">
        <f t="shared" si="25"/>
        <v>559</v>
      </c>
      <c r="L192" s="70">
        <f t="shared" si="31"/>
        <v>0</v>
      </c>
      <c r="M192" s="70">
        <v>3731</v>
      </c>
      <c r="N192" s="70">
        <v>8148</v>
      </c>
      <c r="O192" s="46"/>
      <c r="P192" s="46"/>
      <c r="Q192" s="70">
        <v>0</v>
      </c>
      <c r="R192" s="70">
        <v>0</v>
      </c>
      <c r="S192" s="70">
        <v>78144</v>
      </c>
      <c r="T192" s="70"/>
      <c r="U192" s="70">
        <f t="shared" ref="U192:U222" si="35">G192+L192+M192+R192+S192+N192+Q192+T192</f>
        <v>94695</v>
      </c>
      <c r="V192" s="46">
        <f t="shared" si="32"/>
        <v>0</v>
      </c>
      <c r="W192" s="46">
        <f t="shared" si="33"/>
        <v>94695</v>
      </c>
      <c r="X192" s="73">
        <v>94695</v>
      </c>
      <c r="Y192" s="46">
        <f t="shared" si="34"/>
        <v>0</v>
      </c>
    </row>
    <row r="193" spans="1:25" ht="15.75" hidden="1" thickBot="1" x14ac:dyDescent="0.3">
      <c r="B193" s="43" t="s">
        <v>41</v>
      </c>
      <c r="C193" s="44">
        <f t="shared" si="26"/>
        <v>18492</v>
      </c>
      <c r="D193" s="44">
        <v>18527</v>
      </c>
      <c r="E193" s="44">
        <f t="shared" si="27"/>
        <v>35</v>
      </c>
      <c r="F193" s="44">
        <v>146</v>
      </c>
      <c r="G193" s="70">
        <f t="shared" si="28"/>
        <v>5110</v>
      </c>
      <c r="H193" s="44">
        <f t="shared" si="29"/>
        <v>375</v>
      </c>
      <c r="I193" s="44">
        <v>375</v>
      </c>
      <c r="J193" s="44">
        <f t="shared" si="30"/>
        <v>0</v>
      </c>
      <c r="K193" s="44">
        <f t="shared" si="25"/>
        <v>559</v>
      </c>
      <c r="L193" s="70">
        <f t="shared" si="31"/>
        <v>0</v>
      </c>
      <c r="M193" s="70">
        <v>3731</v>
      </c>
      <c r="N193" s="70">
        <v>8161</v>
      </c>
      <c r="O193" s="46"/>
      <c r="P193" s="46"/>
      <c r="Q193" s="70">
        <v>0</v>
      </c>
      <c r="R193" s="70">
        <v>0</v>
      </c>
      <c r="S193" s="70">
        <v>78144</v>
      </c>
      <c r="T193" s="70"/>
      <c r="U193" s="70">
        <f t="shared" si="35"/>
        <v>95146</v>
      </c>
      <c r="V193" s="46">
        <f t="shared" si="32"/>
        <v>0</v>
      </c>
      <c r="W193" s="46">
        <f t="shared" si="33"/>
        <v>95146</v>
      </c>
      <c r="X193" s="73">
        <v>95146</v>
      </c>
      <c r="Y193" s="46">
        <f t="shared" si="34"/>
        <v>0</v>
      </c>
    </row>
    <row r="194" spans="1:25" ht="15.75" hidden="1" thickBot="1" x14ac:dyDescent="0.3">
      <c r="B194" s="43" t="s">
        <v>42</v>
      </c>
      <c r="C194" s="44">
        <f t="shared" si="26"/>
        <v>18527</v>
      </c>
      <c r="D194" s="44">
        <v>18580</v>
      </c>
      <c r="E194" s="44">
        <f t="shared" si="27"/>
        <v>53</v>
      </c>
      <c r="F194" s="44">
        <v>146</v>
      </c>
      <c r="G194" s="70">
        <f t="shared" si="28"/>
        <v>7738</v>
      </c>
      <c r="H194" s="44">
        <f t="shared" si="29"/>
        <v>375</v>
      </c>
      <c r="I194" s="44">
        <v>382</v>
      </c>
      <c r="J194" s="44">
        <f t="shared" si="30"/>
        <v>7</v>
      </c>
      <c r="K194" s="44">
        <f t="shared" si="25"/>
        <v>559</v>
      </c>
      <c r="L194" s="70">
        <f t="shared" si="31"/>
        <v>3913</v>
      </c>
      <c r="M194" s="70">
        <v>3731</v>
      </c>
      <c r="N194" s="70">
        <v>8186</v>
      </c>
      <c r="O194" s="46"/>
      <c r="P194" s="46"/>
      <c r="Q194" s="70">
        <v>0</v>
      </c>
      <c r="R194" s="70">
        <v>0</v>
      </c>
      <c r="S194" s="70">
        <v>78144</v>
      </c>
      <c r="T194" s="70"/>
      <c r="U194" s="70">
        <f t="shared" si="35"/>
        <v>101712</v>
      </c>
      <c r="V194" s="46">
        <f t="shared" si="32"/>
        <v>0</v>
      </c>
      <c r="W194" s="46">
        <f t="shared" si="33"/>
        <v>101712</v>
      </c>
      <c r="X194" s="73"/>
      <c r="Y194" s="46">
        <f t="shared" si="34"/>
        <v>101712</v>
      </c>
    </row>
    <row r="195" spans="1:25" ht="15.75" hidden="1" thickBot="1" x14ac:dyDescent="0.3">
      <c r="B195" s="43" t="s">
        <v>43</v>
      </c>
      <c r="C195" s="44">
        <f t="shared" si="26"/>
        <v>18580</v>
      </c>
      <c r="D195" s="44">
        <v>18686</v>
      </c>
      <c r="E195" s="44">
        <f t="shared" si="27"/>
        <v>106</v>
      </c>
      <c r="F195" s="44">
        <v>146</v>
      </c>
      <c r="G195" s="70">
        <f t="shared" si="28"/>
        <v>15476</v>
      </c>
      <c r="H195" s="44">
        <f t="shared" si="29"/>
        <v>382</v>
      </c>
      <c r="I195" s="44">
        <v>432</v>
      </c>
      <c r="J195" s="44">
        <f t="shared" si="30"/>
        <v>50</v>
      </c>
      <c r="K195" s="44">
        <f t="shared" si="25"/>
        <v>559</v>
      </c>
      <c r="L195" s="70">
        <f t="shared" si="31"/>
        <v>27950</v>
      </c>
      <c r="M195" s="70">
        <v>3731</v>
      </c>
      <c r="N195" s="70">
        <v>8207</v>
      </c>
      <c r="O195" s="46"/>
      <c r="P195" s="46"/>
      <c r="Q195" s="70">
        <v>0</v>
      </c>
      <c r="R195" s="70">
        <v>0</v>
      </c>
      <c r="S195" s="70">
        <v>78144</v>
      </c>
      <c r="T195" s="70"/>
      <c r="U195" s="70">
        <f t="shared" si="35"/>
        <v>133508</v>
      </c>
      <c r="V195" s="46">
        <f t="shared" si="32"/>
        <v>101712</v>
      </c>
      <c r="W195" s="46">
        <f t="shared" si="33"/>
        <v>235220</v>
      </c>
      <c r="X195" s="73">
        <v>235220</v>
      </c>
      <c r="Y195" s="46">
        <f t="shared" si="34"/>
        <v>0</v>
      </c>
    </row>
    <row r="196" spans="1:25" ht="15.75" hidden="1" thickBot="1" x14ac:dyDescent="0.3">
      <c r="B196" s="43" t="s">
        <v>44</v>
      </c>
      <c r="C196" s="44">
        <f t="shared" si="26"/>
        <v>18686</v>
      </c>
      <c r="D196" s="44">
        <v>18732</v>
      </c>
      <c r="E196" s="44">
        <f t="shared" si="27"/>
        <v>46</v>
      </c>
      <c r="F196" s="44">
        <v>146</v>
      </c>
      <c r="G196" s="70">
        <f t="shared" si="28"/>
        <v>6716</v>
      </c>
      <c r="H196" s="44">
        <f t="shared" si="29"/>
        <v>432</v>
      </c>
      <c r="I196" s="44">
        <v>432</v>
      </c>
      <c r="J196" s="44">
        <f t="shared" si="30"/>
        <v>0</v>
      </c>
      <c r="K196" s="44">
        <f t="shared" si="25"/>
        <v>559</v>
      </c>
      <c r="L196" s="70">
        <f t="shared" si="31"/>
        <v>0</v>
      </c>
      <c r="M196" s="70">
        <v>3731</v>
      </c>
      <c r="N196" s="70">
        <v>8230</v>
      </c>
      <c r="O196" s="46"/>
      <c r="P196" s="46"/>
      <c r="Q196" s="70">
        <v>0</v>
      </c>
      <c r="R196" s="70">
        <v>0</v>
      </c>
      <c r="S196" s="70">
        <v>78144</v>
      </c>
      <c r="T196" s="70"/>
      <c r="U196" s="70">
        <f t="shared" si="35"/>
        <v>96821</v>
      </c>
      <c r="V196" s="46">
        <f t="shared" si="32"/>
        <v>0</v>
      </c>
      <c r="W196" s="46">
        <f t="shared" si="33"/>
        <v>96821</v>
      </c>
      <c r="X196" s="73"/>
      <c r="Y196" s="46">
        <f t="shared" si="34"/>
        <v>96821</v>
      </c>
    </row>
    <row r="197" spans="1:25" ht="15.75" hidden="1" thickBot="1" x14ac:dyDescent="0.3">
      <c r="B197" s="43" t="s">
        <v>45</v>
      </c>
      <c r="C197" s="44">
        <f t="shared" si="26"/>
        <v>18732</v>
      </c>
      <c r="D197" s="44">
        <v>18787</v>
      </c>
      <c r="E197" s="44">
        <f t="shared" si="27"/>
        <v>55</v>
      </c>
      <c r="F197" s="44">
        <v>146</v>
      </c>
      <c r="G197" s="70">
        <f t="shared" si="28"/>
        <v>8030</v>
      </c>
      <c r="H197" s="44">
        <f t="shared" si="29"/>
        <v>432</v>
      </c>
      <c r="I197" s="44">
        <v>446</v>
      </c>
      <c r="J197" s="44">
        <f t="shared" si="30"/>
        <v>14</v>
      </c>
      <c r="K197" s="44">
        <f t="shared" si="25"/>
        <v>559</v>
      </c>
      <c r="L197" s="70">
        <f t="shared" si="31"/>
        <v>7826</v>
      </c>
      <c r="M197" s="70">
        <v>3731</v>
      </c>
      <c r="N197" s="70">
        <v>8260</v>
      </c>
      <c r="O197" s="46"/>
      <c r="P197" s="46"/>
      <c r="Q197" s="70">
        <v>0</v>
      </c>
      <c r="R197" s="70">
        <v>0</v>
      </c>
      <c r="S197" s="70">
        <v>78144</v>
      </c>
      <c r="T197" s="70"/>
      <c r="U197" s="70">
        <f t="shared" si="35"/>
        <v>105991</v>
      </c>
      <c r="V197" s="46">
        <f t="shared" si="32"/>
        <v>96821</v>
      </c>
      <c r="W197" s="46">
        <f t="shared" si="33"/>
        <v>202812</v>
      </c>
      <c r="X197" s="73">
        <v>202812</v>
      </c>
      <c r="Y197" s="46">
        <f t="shared" si="34"/>
        <v>0</v>
      </c>
    </row>
    <row r="198" spans="1:25" ht="15.75" hidden="1" thickBot="1" x14ac:dyDescent="0.3">
      <c r="B198" s="43" t="s">
        <v>46</v>
      </c>
      <c r="C198" s="44">
        <f t="shared" si="26"/>
        <v>18787</v>
      </c>
      <c r="D198" s="44">
        <v>19005</v>
      </c>
      <c r="E198" s="44">
        <f t="shared" si="27"/>
        <v>218</v>
      </c>
      <c r="F198" s="44">
        <v>146</v>
      </c>
      <c r="G198" s="70">
        <f t="shared" si="28"/>
        <v>31828</v>
      </c>
      <c r="H198" s="44">
        <f t="shared" si="29"/>
        <v>446</v>
      </c>
      <c r="I198" s="44">
        <v>516</v>
      </c>
      <c r="J198" s="44">
        <f t="shared" si="30"/>
        <v>70</v>
      </c>
      <c r="K198" s="44">
        <f t="shared" si="25"/>
        <v>559</v>
      </c>
      <c r="L198" s="70">
        <f t="shared" si="31"/>
        <v>39130</v>
      </c>
      <c r="M198" s="70">
        <v>3731</v>
      </c>
      <c r="N198" s="70">
        <v>8270</v>
      </c>
      <c r="O198" s="36"/>
      <c r="P198" s="36"/>
      <c r="Q198" s="70">
        <v>0</v>
      </c>
      <c r="R198" s="70">
        <v>0</v>
      </c>
      <c r="S198" s="70">
        <v>78144</v>
      </c>
      <c r="T198" s="70">
        <v>55092</v>
      </c>
      <c r="U198" s="70">
        <f t="shared" si="35"/>
        <v>216195</v>
      </c>
      <c r="V198" s="46">
        <f t="shared" si="32"/>
        <v>0</v>
      </c>
      <c r="W198" s="46">
        <f t="shared" si="33"/>
        <v>216195</v>
      </c>
      <c r="X198" s="73"/>
      <c r="Y198" s="46">
        <f t="shared" si="34"/>
        <v>216195</v>
      </c>
    </row>
    <row r="199" spans="1:25" ht="15.75" hidden="1" thickBot="1" x14ac:dyDescent="0.3">
      <c r="A199">
        <v>2019</v>
      </c>
      <c r="B199" s="38" t="s">
        <v>35</v>
      </c>
      <c r="C199" s="39">
        <f t="shared" ref="C199:C209" si="36">D198</f>
        <v>19005</v>
      </c>
      <c r="D199" s="39">
        <v>19221</v>
      </c>
      <c r="E199" s="39">
        <f t="shared" ref="E199:E209" si="37">D199-C199</f>
        <v>216</v>
      </c>
      <c r="F199" s="39">
        <v>146</v>
      </c>
      <c r="G199" s="69">
        <f t="shared" ref="G199:G209" si="38">F199*E199</f>
        <v>31536</v>
      </c>
      <c r="H199" s="39">
        <f t="shared" ref="H199:H209" si="39">I198</f>
        <v>516</v>
      </c>
      <c r="I199" s="39">
        <v>544</v>
      </c>
      <c r="J199" s="39">
        <f t="shared" ref="J199:J209" si="40">I199-H199</f>
        <v>28</v>
      </c>
      <c r="K199" s="39">
        <f t="shared" ref="K199:K209" si="41">IF(J199&lt;=120,559,IF(AND(J199&gt;=121,J199&lt;=150),739,IF(AND(J199&gt;=151,J199&lt;=200),1279,IF(J199&gt;=201,2359,))))</f>
        <v>559</v>
      </c>
      <c r="L199" s="69">
        <f t="shared" ref="L199:L209" si="42">IF(K199=559,K199*J199,IF(K199=739,120*559+(J199-120)*739,IF(K199=1279,120*559+30*739+(J199-150)*1279,IF(K199=2359,120*559+30*739+50*1279+(J199-200)*2359,))))</f>
        <v>15652</v>
      </c>
      <c r="M199" s="69">
        <v>3828</v>
      </c>
      <c r="N199" s="69">
        <v>8264</v>
      </c>
      <c r="O199" s="41"/>
      <c r="P199" s="41"/>
      <c r="Q199" s="69"/>
      <c r="R199" s="69"/>
      <c r="S199" s="69">
        <v>80176</v>
      </c>
      <c r="T199" s="69">
        <v>55092</v>
      </c>
      <c r="U199" s="69">
        <f t="shared" si="35"/>
        <v>194548</v>
      </c>
      <c r="V199" s="41">
        <f t="shared" ref="V199:V209" si="43">Y198</f>
        <v>216195</v>
      </c>
      <c r="W199" s="41">
        <f t="shared" ref="W199:W209" si="44">U199+V199</f>
        <v>410743</v>
      </c>
      <c r="X199" s="74">
        <v>410743</v>
      </c>
      <c r="Y199" s="41">
        <f t="shared" ref="Y199:Y209" si="45">W199-X199</f>
        <v>0</v>
      </c>
    </row>
    <row r="200" spans="1:25" ht="15.75" hidden="1" thickBot="1" x14ac:dyDescent="0.3">
      <c r="B200" s="43" t="s">
        <v>36</v>
      </c>
      <c r="C200" s="44">
        <f t="shared" si="36"/>
        <v>19221</v>
      </c>
      <c r="D200" s="44">
        <v>19417</v>
      </c>
      <c r="E200" s="44">
        <f t="shared" si="37"/>
        <v>196</v>
      </c>
      <c r="F200" s="44">
        <v>146</v>
      </c>
      <c r="G200" s="70">
        <f t="shared" si="38"/>
        <v>28616</v>
      </c>
      <c r="H200" s="44">
        <f t="shared" si="39"/>
        <v>544</v>
      </c>
      <c r="I200" s="44">
        <v>574</v>
      </c>
      <c r="J200" s="44">
        <f t="shared" si="40"/>
        <v>30</v>
      </c>
      <c r="K200" s="44">
        <f t="shared" si="41"/>
        <v>559</v>
      </c>
      <c r="L200" s="70">
        <f t="shared" si="42"/>
        <v>16770</v>
      </c>
      <c r="M200" s="70">
        <v>3828</v>
      </c>
      <c r="N200" s="70">
        <v>8267</v>
      </c>
      <c r="O200" s="46"/>
      <c r="P200" s="46"/>
      <c r="Q200" s="70"/>
      <c r="R200" s="70"/>
      <c r="S200" s="70">
        <v>80176</v>
      </c>
      <c r="T200" s="70"/>
      <c r="U200" s="70">
        <f t="shared" si="35"/>
        <v>137657</v>
      </c>
      <c r="V200" s="46">
        <f t="shared" si="43"/>
        <v>0</v>
      </c>
      <c r="W200" s="46">
        <f t="shared" si="44"/>
        <v>137657</v>
      </c>
      <c r="X200" s="73">
        <v>137657</v>
      </c>
      <c r="Y200" s="46">
        <f t="shared" si="45"/>
        <v>0</v>
      </c>
    </row>
    <row r="201" spans="1:25" ht="15.75" hidden="1" thickBot="1" x14ac:dyDescent="0.3">
      <c r="B201" s="43" t="s">
        <v>37</v>
      </c>
      <c r="C201" s="44">
        <f t="shared" si="36"/>
        <v>19417</v>
      </c>
      <c r="D201" s="44">
        <v>19440</v>
      </c>
      <c r="E201" s="44">
        <f t="shared" si="37"/>
        <v>23</v>
      </c>
      <c r="F201" s="44">
        <v>146</v>
      </c>
      <c r="G201" s="70">
        <f t="shared" si="38"/>
        <v>3358</v>
      </c>
      <c r="H201" s="44">
        <f t="shared" si="39"/>
        <v>574</v>
      </c>
      <c r="I201" s="44">
        <v>574</v>
      </c>
      <c r="J201" s="44">
        <f t="shared" si="40"/>
        <v>0</v>
      </c>
      <c r="K201" s="44">
        <f t="shared" si="41"/>
        <v>559</v>
      </c>
      <c r="L201" s="70">
        <f t="shared" si="42"/>
        <v>0</v>
      </c>
      <c r="M201" s="70">
        <v>3828</v>
      </c>
      <c r="N201" s="70">
        <v>8270</v>
      </c>
      <c r="O201" s="46"/>
      <c r="P201" s="46"/>
      <c r="Q201" s="70"/>
      <c r="R201" s="70"/>
      <c r="S201" s="70">
        <v>80176</v>
      </c>
      <c r="T201" s="46"/>
      <c r="U201" s="70">
        <f t="shared" si="35"/>
        <v>95632</v>
      </c>
      <c r="V201" s="46">
        <f t="shared" si="43"/>
        <v>0</v>
      </c>
      <c r="W201" s="46">
        <f t="shared" si="44"/>
        <v>95632</v>
      </c>
      <c r="X201" s="70"/>
      <c r="Y201" s="46">
        <f t="shared" si="45"/>
        <v>95632</v>
      </c>
    </row>
    <row r="202" spans="1:25" ht="15.75" hidden="1" thickBot="1" x14ac:dyDescent="0.3">
      <c r="B202" s="43" t="s">
        <v>38</v>
      </c>
      <c r="C202" s="44">
        <f t="shared" si="36"/>
        <v>19440</v>
      </c>
      <c r="D202" s="44">
        <v>19494</v>
      </c>
      <c r="E202" s="44">
        <f t="shared" si="37"/>
        <v>54</v>
      </c>
      <c r="F202" s="44">
        <v>146</v>
      </c>
      <c r="G202" s="70">
        <f t="shared" si="38"/>
        <v>7884</v>
      </c>
      <c r="H202" s="44">
        <f t="shared" si="39"/>
        <v>574</v>
      </c>
      <c r="I202" s="44">
        <v>577</v>
      </c>
      <c r="J202" s="44">
        <f t="shared" si="40"/>
        <v>3</v>
      </c>
      <c r="K202" s="44">
        <f t="shared" si="41"/>
        <v>559</v>
      </c>
      <c r="L202" s="70">
        <f t="shared" si="42"/>
        <v>1677</v>
      </c>
      <c r="M202" s="70">
        <v>3828</v>
      </c>
      <c r="N202" s="70">
        <v>8299</v>
      </c>
      <c r="O202" s="46"/>
      <c r="P202" s="46"/>
      <c r="Q202" s="70"/>
      <c r="R202" s="70"/>
      <c r="S202" s="70">
        <v>80176</v>
      </c>
      <c r="T202" s="46"/>
      <c r="U202" s="70">
        <f t="shared" si="35"/>
        <v>101864</v>
      </c>
      <c r="V202" s="46">
        <f t="shared" si="43"/>
        <v>95632</v>
      </c>
      <c r="W202" s="46">
        <f t="shared" si="44"/>
        <v>197496</v>
      </c>
      <c r="X202" s="70">
        <v>197496</v>
      </c>
      <c r="Y202" s="46">
        <f t="shared" si="45"/>
        <v>0</v>
      </c>
    </row>
    <row r="203" spans="1:25" ht="15.75" hidden="1" thickBot="1" x14ac:dyDescent="0.3">
      <c r="B203" s="43" t="s">
        <v>39</v>
      </c>
      <c r="C203" s="44">
        <f t="shared" si="36"/>
        <v>19494</v>
      </c>
      <c r="D203" s="44">
        <v>19531</v>
      </c>
      <c r="E203" s="44">
        <f t="shared" si="37"/>
        <v>37</v>
      </c>
      <c r="F203" s="44">
        <v>146</v>
      </c>
      <c r="G203" s="70">
        <f t="shared" si="38"/>
        <v>5402</v>
      </c>
      <c r="H203" s="44">
        <f t="shared" si="39"/>
        <v>577</v>
      </c>
      <c r="I203" s="44">
        <v>577</v>
      </c>
      <c r="J203" s="44">
        <f t="shared" si="40"/>
        <v>0</v>
      </c>
      <c r="K203" s="44">
        <f t="shared" si="41"/>
        <v>559</v>
      </c>
      <c r="L203" s="70">
        <f t="shared" si="42"/>
        <v>0</v>
      </c>
      <c r="M203" s="70">
        <v>3828</v>
      </c>
      <c r="N203" s="70">
        <v>8329</v>
      </c>
      <c r="O203" s="104"/>
      <c r="P203" s="104"/>
      <c r="Q203" s="70"/>
      <c r="R203" s="70"/>
      <c r="S203" s="70">
        <v>80176</v>
      </c>
      <c r="T203" s="70"/>
      <c r="U203" s="70">
        <f t="shared" si="35"/>
        <v>97735</v>
      </c>
      <c r="V203" s="46">
        <f t="shared" si="43"/>
        <v>0</v>
      </c>
      <c r="W203" s="46">
        <f t="shared" si="44"/>
        <v>97735</v>
      </c>
      <c r="X203" s="70"/>
      <c r="Y203" s="46">
        <f t="shared" si="45"/>
        <v>97735</v>
      </c>
    </row>
    <row r="204" spans="1:25" ht="15.75" hidden="1" thickBot="1" x14ac:dyDescent="0.3">
      <c r="B204" s="43" t="s">
        <v>40</v>
      </c>
      <c r="C204" s="44">
        <f t="shared" si="36"/>
        <v>19531</v>
      </c>
      <c r="D204" s="44">
        <v>19556</v>
      </c>
      <c r="E204" s="44">
        <f t="shared" si="37"/>
        <v>25</v>
      </c>
      <c r="F204" s="44">
        <v>146</v>
      </c>
      <c r="G204" s="70">
        <f t="shared" si="38"/>
        <v>3650</v>
      </c>
      <c r="H204" s="44">
        <f t="shared" si="39"/>
        <v>577</v>
      </c>
      <c r="I204" s="44">
        <v>577</v>
      </c>
      <c r="J204" s="44">
        <f t="shared" si="40"/>
        <v>0</v>
      </c>
      <c r="K204" s="44">
        <f t="shared" si="41"/>
        <v>559</v>
      </c>
      <c r="L204" s="70">
        <f t="shared" si="42"/>
        <v>0</v>
      </c>
      <c r="M204" s="70">
        <v>3828</v>
      </c>
      <c r="N204" s="70">
        <v>8371</v>
      </c>
      <c r="O204" s="46"/>
      <c r="P204" s="46"/>
      <c r="Q204" s="70"/>
      <c r="R204" s="70"/>
      <c r="S204" s="70">
        <v>80176</v>
      </c>
      <c r="T204" s="70"/>
      <c r="U204" s="70">
        <f t="shared" si="35"/>
        <v>96025</v>
      </c>
      <c r="V204" s="46">
        <f t="shared" si="43"/>
        <v>97735</v>
      </c>
      <c r="W204" s="46">
        <f t="shared" si="44"/>
        <v>193760</v>
      </c>
      <c r="X204" s="70">
        <v>193760</v>
      </c>
      <c r="Y204" s="46">
        <f t="shared" si="45"/>
        <v>0</v>
      </c>
    </row>
    <row r="205" spans="1:25" ht="15.75" hidden="1" thickBot="1" x14ac:dyDescent="0.3">
      <c r="B205" s="43" t="s">
        <v>41</v>
      </c>
      <c r="C205" s="44">
        <f t="shared" si="36"/>
        <v>19556</v>
      </c>
      <c r="D205" s="44">
        <v>19581</v>
      </c>
      <c r="E205" s="44">
        <f t="shared" si="37"/>
        <v>25</v>
      </c>
      <c r="F205" s="44">
        <v>146</v>
      </c>
      <c r="G205" s="70">
        <f t="shared" si="38"/>
        <v>3650</v>
      </c>
      <c r="H205" s="44">
        <f t="shared" si="39"/>
        <v>577</v>
      </c>
      <c r="I205" s="44">
        <v>577</v>
      </c>
      <c r="J205" s="44">
        <f t="shared" si="40"/>
        <v>0</v>
      </c>
      <c r="K205" s="44">
        <f t="shared" si="41"/>
        <v>559</v>
      </c>
      <c r="L205" s="70">
        <f t="shared" si="42"/>
        <v>0</v>
      </c>
      <c r="M205" s="70">
        <v>3828</v>
      </c>
      <c r="N205" s="70">
        <v>8386</v>
      </c>
      <c r="O205" s="46"/>
      <c r="P205" s="46"/>
      <c r="Q205" s="70"/>
      <c r="R205" s="70"/>
      <c r="S205" s="70">
        <v>80176</v>
      </c>
      <c r="T205" s="70"/>
      <c r="U205" s="70">
        <f t="shared" si="35"/>
        <v>96040</v>
      </c>
      <c r="V205" s="46">
        <f t="shared" si="43"/>
        <v>0</v>
      </c>
      <c r="W205" s="46">
        <f t="shared" si="44"/>
        <v>96040</v>
      </c>
      <c r="X205" s="70">
        <v>96040</v>
      </c>
      <c r="Y205" s="46">
        <f t="shared" si="45"/>
        <v>0</v>
      </c>
    </row>
    <row r="206" spans="1:25" ht="15.75" hidden="1" thickBot="1" x14ac:dyDescent="0.3">
      <c r="B206" s="43" t="s">
        <v>42</v>
      </c>
      <c r="C206" s="44">
        <f t="shared" si="36"/>
        <v>19581</v>
      </c>
      <c r="D206" s="44">
        <v>19611</v>
      </c>
      <c r="E206" s="44">
        <f t="shared" si="37"/>
        <v>30</v>
      </c>
      <c r="F206" s="44">
        <v>146</v>
      </c>
      <c r="G206" s="70">
        <f t="shared" si="38"/>
        <v>4380</v>
      </c>
      <c r="H206" s="44">
        <f t="shared" si="39"/>
        <v>577</v>
      </c>
      <c r="I206" s="44">
        <v>577</v>
      </c>
      <c r="J206" s="44">
        <f t="shared" si="40"/>
        <v>0</v>
      </c>
      <c r="K206" s="44">
        <f t="shared" si="41"/>
        <v>559</v>
      </c>
      <c r="L206" s="70">
        <f t="shared" si="42"/>
        <v>0</v>
      </c>
      <c r="M206" s="70">
        <v>3828</v>
      </c>
      <c r="N206" s="70">
        <v>8398</v>
      </c>
      <c r="O206" s="46"/>
      <c r="P206" s="46"/>
      <c r="Q206" s="70"/>
      <c r="R206" s="70"/>
      <c r="S206" s="70">
        <v>80176</v>
      </c>
      <c r="T206" s="70"/>
      <c r="U206" s="70">
        <f t="shared" si="35"/>
        <v>96782</v>
      </c>
      <c r="V206" s="46">
        <f t="shared" si="43"/>
        <v>0</v>
      </c>
      <c r="W206" s="46">
        <f t="shared" si="44"/>
        <v>96782</v>
      </c>
      <c r="X206" s="70"/>
      <c r="Y206" s="46">
        <f t="shared" si="45"/>
        <v>96782</v>
      </c>
    </row>
    <row r="207" spans="1:25" ht="15.75" hidden="1" thickBot="1" x14ac:dyDescent="0.3">
      <c r="B207" s="43" t="s">
        <v>43</v>
      </c>
      <c r="C207" s="44">
        <f t="shared" si="36"/>
        <v>19611</v>
      </c>
      <c r="D207" s="44">
        <v>19667</v>
      </c>
      <c r="E207" s="44">
        <f t="shared" si="37"/>
        <v>56</v>
      </c>
      <c r="F207" s="44">
        <v>146</v>
      </c>
      <c r="G207" s="70">
        <f t="shared" si="38"/>
        <v>8176</v>
      </c>
      <c r="H207" s="44">
        <f t="shared" si="39"/>
        <v>577</v>
      </c>
      <c r="I207" s="44">
        <v>581</v>
      </c>
      <c r="J207" s="44">
        <f t="shared" si="40"/>
        <v>4</v>
      </c>
      <c r="K207" s="44">
        <f t="shared" si="41"/>
        <v>559</v>
      </c>
      <c r="L207" s="70">
        <f t="shared" si="42"/>
        <v>2236</v>
      </c>
      <c r="M207" s="70">
        <v>3828</v>
      </c>
      <c r="N207" s="70">
        <v>8415</v>
      </c>
      <c r="O207" s="46"/>
      <c r="P207" s="46"/>
      <c r="Q207" s="70"/>
      <c r="R207" s="70"/>
      <c r="S207" s="70">
        <v>80176</v>
      </c>
      <c r="T207" s="70"/>
      <c r="U207" s="70">
        <f t="shared" si="35"/>
        <v>102831</v>
      </c>
      <c r="V207" s="46">
        <f t="shared" si="43"/>
        <v>96782</v>
      </c>
      <c r="W207" s="46">
        <f t="shared" si="44"/>
        <v>199613</v>
      </c>
      <c r="X207" s="70">
        <v>199613</v>
      </c>
      <c r="Y207" s="46">
        <f t="shared" si="45"/>
        <v>0</v>
      </c>
    </row>
    <row r="208" spans="1:25" ht="15.75" hidden="1" thickBot="1" x14ac:dyDescent="0.3">
      <c r="B208" s="43" t="s">
        <v>44</v>
      </c>
      <c r="C208" s="44">
        <f t="shared" si="36"/>
        <v>19667</v>
      </c>
      <c r="D208" s="44">
        <v>19707</v>
      </c>
      <c r="E208" s="44">
        <f t="shared" si="37"/>
        <v>40</v>
      </c>
      <c r="F208" s="44">
        <v>146</v>
      </c>
      <c r="G208" s="70">
        <f t="shared" si="38"/>
        <v>5840</v>
      </c>
      <c r="H208" s="44">
        <f t="shared" si="39"/>
        <v>581</v>
      </c>
      <c r="I208" s="44">
        <v>581</v>
      </c>
      <c r="J208" s="44">
        <f t="shared" si="40"/>
        <v>0</v>
      </c>
      <c r="K208" s="44">
        <f t="shared" si="41"/>
        <v>559</v>
      </c>
      <c r="L208" s="70">
        <f t="shared" si="42"/>
        <v>0</v>
      </c>
      <c r="M208" s="70">
        <v>3828</v>
      </c>
      <c r="N208" s="70">
        <v>8420</v>
      </c>
      <c r="O208" s="46"/>
      <c r="P208" s="46"/>
      <c r="Q208" s="70"/>
      <c r="R208" s="70"/>
      <c r="S208" s="70">
        <v>80176</v>
      </c>
      <c r="T208" s="70">
        <v>56131</v>
      </c>
      <c r="U208" s="70">
        <f t="shared" si="35"/>
        <v>154395</v>
      </c>
      <c r="V208" s="46">
        <f t="shared" si="43"/>
        <v>0</v>
      </c>
      <c r="W208" s="46">
        <f t="shared" si="44"/>
        <v>154395</v>
      </c>
      <c r="X208" s="135"/>
      <c r="Y208" s="46">
        <f t="shared" si="45"/>
        <v>154395</v>
      </c>
    </row>
    <row r="209" spans="1:26" ht="15.75" hidden="1" thickBot="1" x14ac:dyDescent="0.3">
      <c r="B209" s="43" t="s">
        <v>45</v>
      </c>
      <c r="C209" s="44">
        <f t="shared" si="36"/>
        <v>19707</v>
      </c>
      <c r="D209" s="44">
        <v>19754</v>
      </c>
      <c r="E209" s="44">
        <f t="shared" si="37"/>
        <v>47</v>
      </c>
      <c r="F209" s="44">
        <v>146</v>
      </c>
      <c r="G209" s="70">
        <f t="shared" si="38"/>
        <v>6862</v>
      </c>
      <c r="H209" s="44">
        <f t="shared" si="39"/>
        <v>581</v>
      </c>
      <c r="I209" s="44">
        <v>581</v>
      </c>
      <c r="J209" s="44">
        <f t="shared" si="40"/>
        <v>0</v>
      </c>
      <c r="K209" s="44">
        <f t="shared" si="41"/>
        <v>559</v>
      </c>
      <c r="L209" s="70">
        <f t="shared" si="42"/>
        <v>0</v>
      </c>
      <c r="M209" s="70">
        <v>3828</v>
      </c>
      <c r="N209" s="70">
        <v>8467</v>
      </c>
      <c r="O209" s="46"/>
      <c r="P209" s="46"/>
      <c r="Q209" s="70"/>
      <c r="R209" s="70"/>
      <c r="S209" s="70">
        <v>80176</v>
      </c>
      <c r="T209" s="70">
        <v>56445</v>
      </c>
      <c r="U209" s="70">
        <f t="shared" si="35"/>
        <v>155778</v>
      </c>
      <c r="V209" s="46">
        <f t="shared" si="43"/>
        <v>154395</v>
      </c>
      <c r="W209" s="46">
        <f t="shared" si="44"/>
        <v>310173</v>
      </c>
      <c r="X209" s="135">
        <v>310173</v>
      </c>
      <c r="Y209" s="46">
        <f t="shared" si="45"/>
        <v>0</v>
      </c>
    </row>
    <row r="210" spans="1:26" ht="15.75" hidden="1" thickBot="1" x14ac:dyDescent="0.3">
      <c r="B210" s="43" t="s">
        <v>46</v>
      </c>
      <c r="C210" s="44">
        <f t="shared" ref="C210" si="46">D209</f>
        <v>19754</v>
      </c>
      <c r="D210" s="44">
        <v>19818</v>
      </c>
      <c r="E210" s="44">
        <f t="shared" ref="E210" si="47">D210-C210</f>
        <v>64</v>
      </c>
      <c r="F210" s="44">
        <v>146</v>
      </c>
      <c r="G210" s="70">
        <f t="shared" ref="G210" si="48">F210*E210</f>
        <v>9344</v>
      </c>
      <c r="H210" s="44">
        <f t="shared" ref="H210" si="49">I209</f>
        <v>581</v>
      </c>
      <c r="I210" s="44">
        <v>581</v>
      </c>
      <c r="J210" s="44">
        <f t="shared" ref="J210" si="50">I210-H210</f>
        <v>0</v>
      </c>
      <c r="K210" s="44">
        <f t="shared" ref="K210" si="51">IF(J210&lt;=120,559,IF(AND(J210&gt;=121,J210&lt;=150),739,IF(AND(J210&gt;=151,J210&lt;=200),1279,IF(J210&gt;=201,2359,))))</f>
        <v>559</v>
      </c>
      <c r="L210" s="70">
        <f t="shared" ref="L210" si="52">IF(K210=559,K210*J210,IF(K210=739,120*559+(J210-120)*739,IF(K210=1279,120*559+30*739+(J210-150)*1279,IF(K210=2359,120*559+30*739+50*1279+(J210-200)*2359,))))</f>
        <v>0</v>
      </c>
      <c r="M210" s="70">
        <v>3828</v>
      </c>
      <c r="N210" s="70">
        <v>8493</v>
      </c>
      <c r="O210" s="36"/>
      <c r="P210" s="36"/>
      <c r="Q210" s="70"/>
      <c r="R210" s="70"/>
      <c r="S210" s="70">
        <v>80176</v>
      </c>
      <c r="T210" s="70"/>
      <c r="U210" s="70">
        <f t="shared" si="35"/>
        <v>101841</v>
      </c>
      <c r="V210" s="46">
        <f t="shared" ref="V210" si="53">Y209</f>
        <v>0</v>
      </c>
      <c r="W210" s="46">
        <f t="shared" ref="W210" si="54">U210+V210</f>
        <v>101841</v>
      </c>
      <c r="X210" s="135">
        <v>101841</v>
      </c>
      <c r="Y210" s="46">
        <f t="shared" ref="Y210" si="55">W210-X210</f>
        <v>0</v>
      </c>
    </row>
    <row r="211" spans="1:26" ht="15.75" hidden="1" thickBot="1" x14ac:dyDescent="0.3">
      <c r="A211">
        <v>2020</v>
      </c>
      <c r="B211" s="38" t="s">
        <v>35</v>
      </c>
      <c r="C211" s="39">
        <f t="shared" ref="C211:C234" si="56">D210</f>
        <v>19818</v>
      </c>
      <c r="D211" s="39">
        <v>19866</v>
      </c>
      <c r="E211" s="39">
        <f t="shared" ref="E211:E234" si="57">D211-C211</f>
        <v>48</v>
      </c>
      <c r="F211" s="39">
        <v>146</v>
      </c>
      <c r="G211" s="69">
        <f t="shared" ref="G211:G222" si="58">F211*E211</f>
        <v>7008</v>
      </c>
      <c r="H211" s="39">
        <f t="shared" ref="H211:H234" si="59">I210</f>
        <v>581</v>
      </c>
      <c r="I211" s="39">
        <v>581</v>
      </c>
      <c r="J211" s="39">
        <f t="shared" ref="J211:J221" si="60">I211-H211</f>
        <v>0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0</v>
      </c>
      <c r="M211" s="69">
        <v>3943</v>
      </c>
      <c r="N211" s="69">
        <v>8501</v>
      </c>
      <c r="O211" s="41"/>
      <c r="P211" s="41"/>
      <c r="Q211" s="69"/>
      <c r="R211" s="69"/>
      <c r="S211" s="69">
        <v>82581</v>
      </c>
      <c r="T211" s="69"/>
      <c r="U211" s="69">
        <f t="shared" si="35"/>
        <v>102033</v>
      </c>
      <c r="V211" s="41">
        <f t="shared" ref="V211:V234" si="61">Y210</f>
        <v>0</v>
      </c>
      <c r="W211" s="41">
        <f t="shared" ref="W211:W234" si="62">U211+V211</f>
        <v>102033</v>
      </c>
      <c r="X211" s="69">
        <v>102033</v>
      </c>
      <c r="Y211" s="41">
        <f t="shared" ref="Y211:Y240" si="63">W211-X211</f>
        <v>0</v>
      </c>
    </row>
    <row r="212" spans="1:26" ht="15.75" hidden="1" thickBot="1" x14ac:dyDescent="0.3">
      <c r="B212" s="43" t="s">
        <v>36</v>
      </c>
      <c r="C212" s="44">
        <f t="shared" si="56"/>
        <v>19866</v>
      </c>
      <c r="D212" s="44">
        <v>19918</v>
      </c>
      <c r="E212" s="44">
        <f t="shared" si="57"/>
        <v>52</v>
      </c>
      <c r="F212" s="44">
        <v>146</v>
      </c>
      <c r="G212" s="70">
        <f t="shared" si="58"/>
        <v>7592</v>
      </c>
      <c r="H212" s="44">
        <f t="shared" si="59"/>
        <v>581</v>
      </c>
      <c r="I212" s="44">
        <v>581</v>
      </c>
      <c r="J212" s="44">
        <f t="shared" si="60"/>
        <v>0</v>
      </c>
      <c r="K212" s="44">
        <f t="shared" ref="K212:K220" si="64">IF(J212&lt;=120,576,IF(AND(J212&gt;=121,J212&lt;=150),761,IF(AND(J212&gt;=151,J212&lt;=200),1317,IF(J212&gt;=201,2430,))))</f>
        <v>576</v>
      </c>
      <c r="L212" s="70">
        <f t="shared" ref="L212:L220" si="65">IF(K212=576,K212*J212,IF(K212=761,120*576+(J212-120)*761,IF(K212=1317,120*576+30*761+(J212-150)*1317,IF(K212=2430,120*576+30*761+50*1317+(J212-200)*2430,))))</f>
        <v>0</v>
      </c>
      <c r="M212" s="70">
        <v>3943</v>
      </c>
      <c r="N212" s="70">
        <v>8539</v>
      </c>
      <c r="O212" s="46"/>
      <c r="P212" s="46"/>
      <c r="Q212" s="70"/>
      <c r="R212" s="70"/>
      <c r="S212" s="70">
        <v>82581</v>
      </c>
      <c r="T212" s="70"/>
      <c r="U212" s="70">
        <f t="shared" si="35"/>
        <v>102655</v>
      </c>
      <c r="V212" s="46">
        <f t="shared" si="61"/>
        <v>0</v>
      </c>
      <c r="W212" s="46">
        <f t="shared" si="62"/>
        <v>102655</v>
      </c>
      <c r="X212" s="70">
        <v>102655</v>
      </c>
      <c r="Y212" s="46">
        <f t="shared" si="63"/>
        <v>0</v>
      </c>
    </row>
    <row r="213" spans="1:26" ht="15.75" hidden="1" thickBot="1" x14ac:dyDescent="0.3">
      <c r="B213" s="43" t="s">
        <v>37</v>
      </c>
      <c r="C213" s="44">
        <f t="shared" si="56"/>
        <v>19918</v>
      </c>
      <c r="D213" s="44">
        <v>19967</v>
      </c>
      <c r="E213" s="44">
        <f t="shared" si="57"/>
        <v>49</v>
      </c>
      <c r="F213" s="44">
        <v>146</v>
      </c>
      <c r="G213" s="70">
        <f t="shared" si="58"/>
        <v>7154</v>
      </c>
      <c r="H213" s="44">
        <f t="shared" si="59"/>
        <v>581</v>
      </c>
      <c r="I213" s="44">
        <v>581</v>
      </c>
      <c r="J213" s="44">
        <f t="shared" si="60"/>
        <v>0</v>
      </c>
      <c r="K213" s="44">
        <f t="shared" si="64"/>
        <v>576</v>
      </c>
      <c r="L213" s="70">
        <f t="shared" si="65"/>
        <v>0</v>
      </c>
      <c r="M213" s="70">
        <v>3943</v>
      </c>
      <c r="N213" s="70">
        <v>8580</v>
      </c>
      <c r="O213" s="46"/>
      <c r="P213" s="46"/>
      <c r="Q213" s="70"/>
      <c r="R213" s="70"/>
      <c r="S213" s="70">
        <v>82581</v>
      </c>
      <c r="T213" s="46"/>
      <c r="U213" s="70">
        <f t="shared" si="35"/>
        <v>102258</v>
      </c>
      <c r="V213" s="46">
        <f t="shared" si="61"/>
        <v>0</v>
      </c>
      <c r="W213" s="46">
        <f t="shared" si="62"/>
        <v>102258</v>
      </c>
      <c r="X213" s="70">
        <v>102655</v>
      </c>
      <c r="Y213" s="46">
        <f t="shared" si="63"/>
        <v>-397</v>
      </c>
    </row>
    <row r="214" spans="1:26" ht="15.75" hidden="1" thickBot="1" x14ac:dyDescent="0.3">
      <c r="B214" s="43" t="s">
        <v>38</v>
      </c>
      <c r="C214" s="44">
        <f t="shared" si="56"/>
        <v>19967</v>
      </c>
      <c r="D214" s="44">
        <v>20014</v>
      </c>
      <c r="E214" s="44">
        <f t="shared" si="57"/>
        <v>47</v>
      </c>
      <c r="F214" s="44">
        <v>146</v>
      </c>
      <c r="G214" s="70">
        <f t="shared" si="58"/>
        <v>6862</v>
      </c>
      <c r="H214" s="44">
        <f t="shared" si="59"/>
        <v>581</v>
      </c>
      <c r="I214" s="44">
        <v>581</v>
      </c>
      <c r="J214" s="44">
        <f t="shared" si="60"/>
        <v>0</v>
      </c>
      <c r="K214" s="44">
        <f t="shared" si="64"/>
        <v>576</v>
      </c>
      <c r="L214" s="70">
        <f t="shared" si="65"/>
        <v>0</v>
      </c>
      <c r="M214" s="70">
        <v>3943</v>
      </c>
      <c r="N214" s="70">
        <v>8607</v>
      </c>
      <c r="O214" s="46"/>
      <c r="P214" s="46"/>
      <c r="Q214" s="70"/>
      <c r="R214" s="70"/>
      <c r="S214" s="70">
        <v>82581</v>
      </c>
      <c r="T214" s="70"/>
      <c r="U214" s="70">
        <f t="shared" si="35"/>
        <v>101993</v>
      </c>
      <c r="V214" s="46">
        <f t="shared" si="61"/>
        <v>-397</v>
      </c>
      <c r="W214" s="46">
        <f t="shared" si="62"/>
        <v>101596</v>
      </c>
      <c r="X214" s="70"/>
      <c r="Y214" s="46">
        <f t="shared" si="63"/>
        <v>101596</v>
      </c>
    </row>
    <row r="215" spans="1:26" ht="15.75" hidden="1" thickBot="1" x14ac:dyDescent="0.3">
      <c r="B215" s="43" t="s">
        <v>39</v>
      </c>
      <c r="C215" s="44">
        <f t="shared" si="56"/>
        <v>20014</v>
      </c>
      <c r="D215" s="44">
        <v>20051</v>
      </c>
      <c r="E215" s="44">
        <f t="shared" si="57"/>
        <v>37</v>
      </c>
      <c r="F215" s="44">
        <v>146</v>
      </c>
      <c r="G215" s="70">
        <f t="shared" si="58"/>
        <v>5402</v>
      </c>
      <c r="H215" s="44">
        <f t="shared" si="59"/>
        <v>581</v>
      </c>
      <c r="I215" s="44">
        <v>581</v>
      </c>
      <c r="J215" s="44">
        <f t="shared" si="60"/>
        <v>0</v>
      </c>
      <c r="K215" s="44">
        <f t="shared" si="64"/>
        <v>576</v>
      </c>
      <c r="L215" s="70">
        <f t="shared" si="65"/>
        <v>0</v>
      </c>
      <c r="M215" s="70">
        <v>3943</v>
      </c>
      <c r="N215" s="70">
        <v>8615</v>
      </c>
      <c r="O215" s="46"/>
      <c r="P215" s="46"/>
      <c r="Q215" s="70"/>
      <c r="R215" s="70"/>
      <c r="S215" s="70">
        <v>82581</v>
      </c>
      <c r="T215" s="70"/>
      <c r="U215" s="70">
        <f t="shared" si="35"/>
        <v>100541</v>
      </c>
      <c r="V215" s="46">
        <f t="shared" si="61"/>
        <v>101596</v>
      </c>
      <c r="W215" s="46">
        <f t="shared" si="62"/>
        <v>202137</v>
      </c>
      <c r="X215" s="70">
        <v>202137</v>
      </c>
      <c r="Y215" s="46">
        <f t="shared" si="63"/>
        <v>0</v>
      </c>
    </row>
    <row r="216" spans="1:26" ht="15.75" hidden="1" thickBot="1" x14ac:dyDescent="0.3">
      <c r="B216" s="43" t="s">
        <v>40</v>
      </c>
      <c r="C216" s="44">
        <f t="shared" si="56"/>
        <v>20051</v>
      </c>
      <c r="D216" s="44">
        <v>20080</v>
      </c>
      <c r="E216" s="44">
        <f t="shared" si="57"/>
        <v>29</v>
      </c>
      <c r="F216" s="44">
        <v>146</v>
      </c>
      <c r="G216" s="70">
        <f t="shared" si="58"/>
        <v>4234</v>
      </c>
      <c r="H216" s="44">
        <f t="shared" si="59"/>
        <v>581</v>
      </c>
      <c r="I216" s="44">
        <v>581</v>
      </c>
      <c r="J216" s="44">
        <f t="shared" si="60"/>
        <v>0</v>
      </c>
      <c r="K216" s="44">
        <f t="shared" si="64"/>
        <v>576</v>
      </c>
      <c r="L216" s="70">
        <f t="shared" si="65"/>
        <v>0</v>
      </c>
      <c r="M216" s="70">
        <v>3943</v>
      </c>
      <c r="N216" s="70">
        <v>8609</v>
      </c>
      <c r="O216" s="46"/>
      <c r="P216" s="46"/>
      <c r="Q216" s="70"/>
      <c r="R216" s="70"/>
      <c r="S216" s="70">
        <v>82581</v>
      </c>
      <c r="T216" s="70"/>
      <c r="U216" s="70">
        <f t="shared" si="35"/>
        <v>99367</v>
      </c>
      <c r="V216" s="46">
        <f t="shared" si="61"/>
        <v>0</v>
      </c>
      <c r="W216" s="46">
        <f t="shared" si="62"/>
        <v>99367</v>
      </c>
      <c r="X216" s="135"/>
      <c r="Y216" s="46">
        <f t="shared" si="63"/>
        <v>99367</v>
      </c>
    </row>
    <row r="217" spans="1:26" ht="15.75" hidden="1" thickBot="1" x14ac:dyDescent="0.3">
      <c r="B217" s="43" t="s">
        <v>41</v>
      </c>
      <c r="C217" s="44">
        <f t="shared" si="56"/>
        <v>20080</v>
      </c>
      <c r="D217" s="44">
        <v>20110</v>
      </c>
      <c r="E217" s="44">
        <f t="shared" si="57"/>
        <v>30</v>
      </c>
      <c r="F217" s="44">
        <v>146</v>
      </c>
      <c r="G217" s="70">
        <f t="shared" si="58"/>
        <v>4380</v>
      </c>
      <c r="H217" s="44">
        <f t="shared" si="59"/>
        <v>581</v>
      </c>
      <c r="I217" s="44">
        <v>581</v>
      </c>
      <c r="J217" s="44">
        <f t="shared" si="60"/>
        <v>0</v>
      </c>
      <c r="K217" s="44">
        <f t="shared" si="64"/>
        <v>576</v>
      </c>
      <c r="L217" s="70">
        <f t="shared" si="65"/>
        <v>0</v>
      </c>
      <c r="M217" s="70">
        <v>3943</v>
      </c>
      <c r="N217" s="70">
        <v>8600</v>
      </c>
      <c r="O217" s="46"/>
      <c r="P217" s="46"/>
      <c r="Q217" s="70"/>
      <c r="R217" s="70"/>
      <c r="S217" s="70">
        <v>82581</v>
      </c>
      <c r="T217" s="70"/>
      <c r="U217" s="70">
        <f t="shared" si="35"/>
        <v>99504</v>
      </c>
      <c r="V217" s="46">
        <f t="shared" si="61"/>
        <v>99367</v>
      </c>
      <c r="W217" s="46">
        <f t="shared" si="62"/>
        <v>198871</v>
      </c>
      <c r="X217" s="135">
        <v>300467</v>
      </c>
      <c r="Y217" s="46">
        <f t="shared" si="63"/>
        <v>-101596</v>
      </c>
    </row>
    <row r="218" spans="1:26" ht="15.75" hidden="1" thickBot="1" x14ac:dyDescent="0.3">
      <c r="B218" s="43" t="s">
        <v>42</v>
      </c>
      <c r="C218" s="44">
        <f t="shared" si="56"/>
        <v>20110</v>
      </c>
      <c r="D218" s="44">
        <v>20140</v>
      </c>
      <c r="E218" s="44">
        <f t="shared" si="57"/>
        <v>30</v>
      </c>
      <c r="F218" s="44">
        <v>146</v>
      </c>
      <c r="G218" s="70">
        <f t="shared" si="58"/>
        <v>4380</v>
      </c>
      <c r="H218" s="44">
        <f t="shared" si="59"/>
        <v>581</v>
      </c>
      <c r="I218" s="44">
        <v>581</v>
      </c>
      <c r="J218" s="44">
        <f t="shared" si="60"/>
        <v>0</v>
      </c>
      <c r="K218" s="44">
        <f t="shared" si="64"/>
        <v>576</v>
      </c>
      <c r="L218" s="70">
        <f t="shared" si="65"/>
        <v>0</v>
      </c>
      <c r="M218" s="70">
        <v>3943</v>
      </c>
      <c r="N218" s="70">
        <v>8604</v>
      </c>
      <c r="O218" s="46"/>
      <c r="P218" s="46"/>
      <c r="Q218" s="70"/>
      <c r="R218" s="70"/>
      <c r="S218" s="70">
        <v>82581</v>
      </c>
      <c r="T218" s="70"/>
      <c r="U218" s="70">
        <f t="shared" si="35"/>
        <v>99508</v>
      </c>
      <c r="V218" s="46">
        <f t="shared" si="61"/>
        <v>-101596</v>
      </c>
      <c r="W218" s="46">
        <f t="shared" si="62"/>
        <v>-2088</v>
      </c>
      <c r="X218" s="135"/>
      <c r="Y218" s="46">
        <f t="shared" si="63"/>
        <v>-2088</v>
      </c>
    </row>
    <row r="219" spans="1:26" ht="15.75" hidden="1" thickBot="1" x14ac:dyDescent="0.3">
      <c r="B219" s="43" t="s">
        <v>43</v>
      </c>
      <c r="C219" s="44">
        <f t="shared" si="56"/>
        <v>20140</v>
      </c>
      <c r="D219" s="44">
        <v>20178</v>
      </c>
      <c r="E219" s="44">
        <f t="shared" si="57"/>
        <v>38</v>
      </c>
      <c r="F219" s="44">
        <v>146</v>
      </c>
      <c r="G219" s="70">
        <f t="shared" si="58"/>
        <v>5548</v>
      </c>
      <c r="H219" s="44">
        <f t="shared" si="59"/>
        <v>581</v>
      </c>
      <c r="I219" s="44">
        <v>581</v>
      </c>
      <c r="J219" s="44">
        <f t="shared" si="60"/>
        <v>0</v>
      </c>
      <c r="K219" s="44">
        <f t="shared" si="64"/>
        <v>576</v>
      </c>
      <c r="L219" s="70">
        <f t="shared" si="65"/>
        <v>0</v>
      </c>
      <c r="M219" s="70">
        <v>3943</v>
      </c>
      <c r="N219" s="70">
        <v>8612</v>
      </c>
      <c r="O219" s="46"/>
      <c r="P219" s="46"/>
      <c r="Q219" s="70"/>
      <c r="R219" s="70"/>
      <c r="S219" s="70">
        <v>82581</v>
      </c>
      <c r="T219" s="70"/>
      <c r="U219" s="70">
        <f t="shared" si="35"/>
        <v>100684</v>
      </c>
      <c r="V219" s="46">
        <f t="shared" si="61"/>
        <v>-2088</v>
      </c>
      <c r="W219" s="46">
        <f t="shared" si="62"/>
        <v>98596</v>
      </c>
      <c r="X219" s="135"/>
      <c r="Y219" s="46">
        <f t="shared" si="63"/>
        <v>98596</v>
      </c>
      <c r="Z219" s="114"/>
    </row>
    <row r="220" spans="1:26" ht="15.75" hidden="1" thickBot="1" x14ac:dyDescent="0.3">
      <c r="B220" s="43" t="s">
        <v>44</v>
      </c>
      <c r="C220" s="44">
        <f t="shared" si="56"/>
        <v>20178</v>
      </c>
      <c r="D220" s="44">
        <v>20220</v>
      </c>
      <c r="E220" s="44">
        <f t="shared" si="57"/>
        <v>42</v>
      </c>
      <c r="F220" s="44">
        <v>146</v>
      </c>
      <c r="G220" s="70">
        <f t="shared" si="58"/>
        <v>6132</v>
      </c>
      <c r="H220" s="44">
        <f t="shared" si="59"/>
        <v>581</v>
      </c>
      <c r="I220" s="44">
        <v>581</v>
      </c>
      <c r="J220" s="44">
        <f t="shared" si="60"/>
        <v>0</v>
      </c>
      <c r="K220" s="44">
        <f t="shared" si="64"/>
        <v>576</v>
      </c>
      <c r="L220" s="70">
        <f t="shared" si="65"/>
        <v>0</v>
      </c>
      <c r="M220" s="70">
        <v>3943</v>
      </c>
      <c r="N220" s="70">
        <v>8652</v>
      </c>
      <c r="O220" s="46"/>
      <c r="P220" s="46"/>
      <c r="Q220" s="70"/>
      <c r="R220" s="70"/>
      <c r="S220" s="70">
        <v>82581</v>
      </c>
      <c r="T220" s="70"/>
      <c r="U220" s="70">
        <f t="shared" si="35"/>
        <v>101308</v>
      </c>
      <c r="V220" s="46">
        <f t="shared" si="61"/>
        <v>98596</v>
      </c>
      <c r="W220" s="46">
        <f t="shared" si="62"/>
        <v>199904</v>
      </c>
      <c r="X220" s="135">
        <v>199904</v>
      </c>
      <c r="Y220" s="46">
        <f t="shared" si="63"/>
        <v>0</v>
      </c>
    </row>
    <row r="221" spans="1:26" ht="15.75" hidden="1" thickBot="1" x14ac:dyDescent="0.3">
      <c r="B221" s="43" t="s">
        <v>45</v>
      </c>
      <c r="C221" s="44">
        <f t="shared" si="56"/>
        <v>20220</v>
      </c>
      <c r="D221" s="44">
        <v>20264</v>
      </c>
      <c r="E221" s="44">
        <f t="shared" si="57"/>
        <v>44</v>
      </c>
      <c r="F221" s="44">
        <v>146</v>
      </c>
      <c r="G221" s="70">
        <f t="shared" si="58"/>
        <v>6424</v>
      </c>
      <c r="H221" s="44">
        <f t="shared" si="59"/>
        <v>581</v>
      </c>
      <c r="I221" s="44">
        <v>581</v>
      </c>
      <c r="J221" s="44">
        <f t="shared" si="60"/>
        <v>0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0</v>
      </c>
      <c r="M221" s="70">
        <v>3943</v>
      </c>
      <c r="N221" s="70">
        <v>8709</v>
      </c>
      <c r="O221" s="46"/>
      <c r="P221" s="46"/>
      <c r="Q221" s="70"/>
      <c r="R221" s="70"/>
      <c r="S221" s="70">
        <v>82581</v>
      </c>
      <c r="T221" s="70">
        <v>58060</v>
      </c>
      <c r="U221" s="70">
        <f t="shared" si="35"/>
        <v>159717</v>
      </c>
      <c r="V221" s="46">
        <f t="shared" si="61"/>
        <v>0</v>
      </c>
      <c r="W221" s="46">
        <f t="shared" si="62"/>
        <v>159717</v>
      </c>
      <c r="X221" s="135">
        <v>101657</v>
      </c>
      <c r="Y221" s="46">
        <f t="shared" si="63"/>
        <v>58060</v>
      </c>
    </row>
    <row r="222" spans="1:26" ht="15.75" hidden="1" thickBot="1" x14ac:dyDescent="0.3">
      <c r="B222" s="83" t="s">
        <v>46</v>
      </c>
      <c r="C222" s="84">
        <f t="shared" si="56"/>
        <v>20264</v>
      </c>
      <c r="D222" s="84">
        <v>20315</v>
      </c>
      <c r="E222" s="84">
        <f t="shared" si="57"/>
        <v>51</v>
      </c>
      <c r="F222" s="84">
        <v>146</v>
      </c>
      <c r="G222" s="35">
        <f t="shared" si="58"/>
        <v>7446</v>
      </c>
      <c r="H222" s="84">
        <f t="shared" si="59"/>
        <v>581</v>
      </c>
      <c r="I222" s="84">
        <v>581</v>
      </c>
      <c r="J222" s="84">
        <f t="shared" ref="J222:J234" si="66">I222-H222</f>
        <v>0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0</v>
      </c>
      <c r="M222" s="35">
        <v>3943</v>
      </c>
      <c r="N222" s="35">
        <v>8721</v>
      </c>
      <c r="O222" s="36"/>
      <c r="P222" s="36"/>
      <c r="Q222" s="35"/>
      <c r="R222" s="35"/>
      <c r="S222" s="35">
        <v>82581</v>
      </c>
      <c r="T222" s="35">
        <v>58141</v>
      </c>
      <c r="U222" s="35">
        <f t="shared" si="35"/>
        <v>160832</v>
      </c>
      <c r="V222" s="36">
        <f t="shared" si="61"/>
        <v>58060</v>
      </c>
      <c r="W222" s="36">
        <f t="shared" si="62"/>
        <v>218892</v>
      </c>
      <c r="X222" s="135"/>
      <c r="Y222" s="46">
        <f t="shared" si="63"/>
        <v>218892</v>
      </c>
    </row>
    <row r="223" spans="1:26" ht="15.75" hidden="1" thickBot="1" x14ac:dyDescent="0.3">
      <c r="A223">
        <v>2021</v>
      </c>
      <c r="B223" s="43" t="s">
        <v>35</v>
      </c>
      <c r="C223" s="44">
        <f t="shared" si="56"/>
        <v>20315</v>
      </c>
      <c r="D223" s="44">
        <v>20368</v>
      </c>
      <c r="E223" s="44">
        <f t="shared" si="57"/>
        <v>53</v>
      </c>
      <c r="F223" s="44">
        <v>146</v>
      </c>
      <c r="G223" s="70">
        <f t="shared" ref="G223:G234" si="67">E223*F223</f>
        <v>7738</v>
      </c>
      <c r="H223" s="44">
        <f t="shared" si="59"/>
        <v>581</v>
      </c>
      <c r="I223" s="44">
        <v>581</v>
      </c>
      <c r="J223" s="44">
        <f t="shared" si="66"/>
        <v>0</v>
      </c>
      <c r="K223" s="44">
        <f t="shared" ref="K223:K234" si="68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0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69">G223+L223+M223+N223+Q223+R223+S223+T223</f>
        <v>105594</v>
      </c>
      <c r="V223" s="46">
        <f t="shared" si="61"/>
        <v>218892</v>
      </c>
      <c r="W223" s="41">
        <f t="shared" si="62"/>
        <v>324486</v>
      </c>
      <c r="X223" s="152">
        <v>324486</v>
      </c>
      <c r="Y223" s="41">
        <f t="shared" ref="Y223:Y224" si="70">W223-X223</f>
        <v>0</v>
      </c>
    </row>
    <row r="224" spans="1:26" ht="15.75" hidden="1" thickBot="1" x14ac:dyDescent="0.3">
      <c r="B224" s="43" t="s">
        <v>36</v>
      </c>
      <c r="C224" s="44">
        <f t="shared" si="56"/>
        <v>20368</v>
      </c>
      <c r="D224" s="44">
        <v>20507</v>
      </c>
      <c r="E224" s="44">
        <f t="shared" si="57"/>
        <v>139</v>
      </c>
      <c r="F224" s="44">
        <v>146</v>
      </c>
      <c r="G224" s="70">
        <f t="shared" si="67"/>
        <v>20294</v>
      </c>
      <c r="H224" s="44">
        <f t="shared" si="59"/>
        <v>581</v>
      </c>
      <c r="I224" s="44">
        <v>585</v>
      </c>
      <c r="J224" s="44">
        <f t="shared" si="66"/>
        <v>4</v>
      </c>
      <c r="K224" s="44">
        <f t="shared" si="68"/>
        <v>593</v>
      </c>
      <c r="L224" s="46">
        <f t="shared" ref="L224:L234" si="71">IF(K224=593,K224*J224,IF(K224=784,80*593+(J224-80)*784,IF(K224=1357,80*593+20*784+(J224-100)*1357,IF(K224=2501,80*593+20*784+100*1357+(J224-200)*2501,))))</f>
        <v>2372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69"/>
        <v>120571</v>
      </c>
      <c r="V224" s="46">
        <f t="shared" si="61"/>
        <v>0</v>
      </c>
      <c r="W224" s="46">
        <f t="shared" si="62"/>
        <v>120571</v>
      </c>
      <c r="X224" s="135"/>
      <c r="Y224" s="46">
        <f t="shared" si="70"/>
        <v>120571</v>
      </c>
    </row>
    <row r="225" spans="1:25" ht="15.75" hidden="1" thickBot="1" x14ac:dyDescent="0.3">
      <c r="B225" s="43" t="s">
        <v>37</v>
      </c>
      <c r="C225" s="44">
        <f t="shared" si="56"/>
        <v>20507</v>
      </c>
      <c r="D225" s="44">
        <v>20736</v>
      </c>
      <c r="E225" s="44">
        <f t="shared" si="57"/>
        <v>229</v>
      </c>
      <c r="F225" s="44">
        <v>146</v>
      </c>
      <c r="G225" s="70">
        <f t="shared" si="67"/>
        <v>33434</v>
      </c>
      <c r="H225" s="44">
        <f t="shared" si="59"/>
        <v>585</v>
      </c>
      <c r="I225" s="44">
        <v>602</v>
      </c>
      <c r="J225" s="44">
        <f t="shared" si="66"/>
        <v>17</v>
      </c>
      <c r="K225" s="44">
        <f t="shared" si="68"/>
        <v>593</v>
      </c>
      <c r="L225" s="46">
        <f t="shared" si="71"/>
        <v>10081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69"/>
        <v>141452</v>
      </c>
      <c r="V225" s="46">
        <f t="shared" si="61"/>
        <v>120571</v>
      </c>
      <c r="W225" s="46">
        <f t="shared" si="62"/>
        <v>262023</v>
      </c>
      <c r="X225" s="70">
        <v>262023</v>
      </c>
      <c r="Y225" s="46">
        <f t="shared" si="63"/>
        <v>0</v>
      </c>
    </row>
    <row r="226" spans="1:25" ht="15.75" hidden="1" thickBot="1" x14ac:dyDescent="0.3">
      <c r="B226" s="43" t="s">
        <v>38</v>
      </c>
      <c r="C226" s="44">
        <f t="shared" si="56"/>
        <v>20736</v>
      </c>
      <c r="D226" s="44">
        <v>20856</v>
      </c>
      <c r="E226" s="44">
        <f t="shared" si="57"/>
        <v>120</v>
      </c>
      <c r="F226" s="44">
        <v>146</v>
      </c>
      <c r="G226" s="70">
        <f t="shared" si="67"/>
        <v>17520</v>
      </c>
      <c r="H226" s="44">
        <f t="shared" si="59"/>
        <v>602</v>
      </c>
      <c r="I226" s="44">
        <v>602</v>
      </c>
      <c r="J226" s="44">
        <f t="shared" si="66"/>
        <v>0</v>
      </c>
      <c r="K226" s="44">
        <f t="shared" si="68"/>
        <v>593</v>
      </c>
      <c r="L226" s="46">
        <f t="shared" si="71"/>
        <v>0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69"/>
        <v>115487</v>
      </c>
      <c r="V226" s="46">
        <f t="shared" si="61"/>
        <v>0</v>
      </c>
      <c r="W226" s="46">
        <f t="shared" si="62"/>
        <v>115487</v>
      </c>
      <c r="X226" s="70">
        <v>115487</v>
      </c>
      <c r="Y226" s="46">
        <f t="shared" si="63"/>
        <v>0</v>
      </c>
    </row>
    <row r="227" spans="1:25" ht="15.75" hidden="1" thickBot="1" x14ac:dyDescent="0.3">
      <c r="B227" s="43" t="s">
        <v>39</v>
      </c>
      <c r="C227" s="44">
        <f t="shared" si="56"/>
        <v>20856</v>
      </c>
      <c r="D227" s="44">
        <v>21010</v>
      </c>
      <c r="E227" s="44">
        <f t="shared" si="57"/>
        <v>154</v>
      </c>
      <c r="F227" s="44">
        <v>146</v>
      </c>
      <c r="G227" s="70">
        <f t="shared" si="67"/>
        <v>22484</v>
      </c>
      <c r="H227" s="44">
        <f t="shared" si="59"/>
        <v>602</v>
      </c>
      <c r="I227" s="44">
        <v>618</v>
      </c>
      <c r="J227" s="44">
        <f t="shared" si="66"/>
        <v>16</v>
      </c>
      <c r="K227" s="44">
        <f t="shared" si="68"/>
        <v>593</v>
      </c>
      <c r="L227" s="46">
        <f t="shared" si="71"/>
        <v>9488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69"/>
        <v>129975</v>
      </c>
      <c r="V227" s="46">
        <f t="shared" si="61"/>
        <v>0</v>
      </c>
      <c r="W227" s="46">
        <f t="shared" si="62"/>
        <v>129975</v>
      </c>
      <c r="X227" s="70">
        <v>129975</v>
      </c>
      <c r="Y227" s="46">
        <f t="shared" si="63"/>
        <v>0</v>
      </c>
    </row>
    <row r="228" spans="1:25" ht="15.75" hidden="1" thickBot="1" x14ac:dyDescent="0.3">
      <c r="B228" s="43" t="s">
        <v>40</v>
      </c>
      <c r="C228" s="44">
        <f t="shared" si="56"/>
        <v>21010</v>
      </c>
      <c r="D228" s="44">
        <v>21166</v>
      </c>
      <c r="E228" s="44">
        <f t="shared" si="57"/>
        <v>156</v>
      </c>
      <c r="F228" s="44">
        <v>146</v>
      </c>
      <c r="G228" s="70">
        <f t="shared" si="67"/>
        <v>22776</v>
      </c>
      <c r="H228" s="44">
        <f t="shared" si="59"/>
        <v>618</v>
      </c>
      <c r="I228" s="44">
        <v>621</v>
      </c>
      <c r="J228" s="44">
        <f t="shared" si="66"/>
        <v>3</v>
      </c>
      <c r="K228" s="44">
        <f t="shared" si="68"/>
        <v>593</v>
      </c>
      <c r="L228" s="46">
        <f t="shared" si="71"/>
        <v>1779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69"/>
        <v>122587</v>
      </c>
      <c r="V228" s="46">
        <f t="shared" si="61"/>
        <v>0</v>
      </c>
      <c r="W228" s="46">
        <f t="shared" si="62"/>
        <v>122587</v>
      </c>
      <c r="X228" s="70">
        <v>122587</v>
      </c>
      <c r="Y228" s="46">
        <f t="shared" si="63"/>
        <v>0</v>
      </c>
    </row>
    <row r="229" spans="1:25" ht="15.75" hidden="1" thickBot="1" x14ac:dyDescent="0.3">
      <c r="B229" s="43" t="s">
        <v>41</v>
      </c>
      <c r="C229" s="44">
        <f t="shared" si="56"/>
        <v>21166</v>
      </c>
      <c r="D229" s="44">
        <v>21436</v>
      </c>
      <c r="E229" s="44">
        <f t="shared" si="57"/>
        <v>270</v>
      </c>
      <c r="F229" s="44">
        <v>146</v>
      </c>
      <c r="G229" s="70">
        <f t="shared" si="67"/>
        <v>39420</v>
      </c>
      <c r="H229" s="44">
        <f t="shared" si="59"/>
        <v>621</v>
      </c>
      <c r="I229" s="44">
        <v>637</v>
      </c>
      <c r="J229" s="44">
        <f t="shared" si="66"/>
        <v>16</v>
      </c>
      <c r="K229" s="44">
        <f t="shared" si="68"/>
        <v>593</v>
      </c>
      <c r="L229" s="46">
        <f t="shared" si="71"/>
        <v>9488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69"/>
        <v>146954</v>
      </c>
      <c r="V229" s="46">
        <f t="shared" si="61"/>
        <v>0</v>
      </c>
      <c r="W229" s="46">
        <f t="shared" si="62"/>
        <v>146954</v>
      </c>
      <c r="X229" s="70">
        <v>146954</v>
      </c>
      <c r="Y229" s="46">
        <f t="shared" si="63"/>
        <v>0</v>
      </c>
    </row>
    <row r="230" spans="1:25" ht="15.75" hidden="1" thickBot="1" x14ac:dyDescent="0.3">
      <c r="B230" s="43" t="s">
        <v>42</v>
      </c>
      <c r="C230" s="44">
        <f t="shared" si="56"/>
        <v>21436</v>
      </c>
      <c r="D230" s="44">
        <v>21707</v>
      </c>
      <c r="E230" s="44">
        <f t="shared" si="57"/>
        <v>271</v>
      </c>
      <c r="F230" s="44">
        <v>146</v>
      </c>
      <c r="G230" s="70">
        <f t="shared" si="67"/>
        <v>39566</v>
      </c>
      <c r="H230" s="44">
        <f t="shared" si="59"/>
        <v>637</v>
      </c>
      <c r="I230" s="44">
        <v>643</v>
      </c>
      <c r="J230" s="44">
        <f t="shared" si="66"/>
        <v>6</v>
      </c>
      <c r="K230" s="44">
        <f t="shared" si="68"/>
        <v>593</v>
      </c>
      <c r="L230" s="46">
        <f t="shared" si="71"/>
        <v>3558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69"/>
        <v>141224</v>
      </c>
      <c r="V230" s="46">
        <f t="shared" si="61"/>
        <v>0</v>
      </c>
      <c r="W230" s="46">
        <f t="shared" si="62"/>
        <v>141224</v>
      </c>
      <c r="X230" s="135">
        <v>141224</v>
      </c>
      <c r="Y230" s="46">
        <f t="shared" ref="Y230" si="72">W230-X230</f>
        <v>0</v>
      </c>
    </row>
    <row r="231" spans="1:25" ht="15.75" hidden="1" thickBot="1" x14ac:dyDescent="0.3">
      <c r="B231" s="43" t="s">
        <v>43</v>
      </c>
      <c r="C231" s="44">
        <f t="shared" si="56"/>
        <v>21707</v>
      </c>
      <c r="D231" s="44">
        <v>21867</v>
      </c>
      <c r="E231" s="44">
        <f t="shared" si="57"/>
        <v>160</v>
      </c>
      <c r="F231" s="44">
        <v>146</v>
      </c>
      <c r="G231" s="70">
        <f t="shared" si="67"/>
        <v>23360</v>
      </c>
      <c r="H231" s="44">
        <f t="shared" si="59"/>
        <v>643</v>
      </c>
      <c r="I231" s="44">
        <v>644</v>
      </c>
      <c r="J231" s="44">
        <f t="shared" si="66"/>
        <v>1</v>
      </c>
      <c r="K231" s="44">
        <f t="shared" si="68"/>
        <v>593</v>
      </c>
      <c r="L231" s="46">
        <f t="shared" si="71"/>
        <v>593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69"/>
        <v>122339</v>
      </c>
      <c r="V231" s="46">
        <f t="shared" si="61"/>
        <v>0</v>
      </c>
      <c r="W231" s="46">
        <f t="shared" si="62"/>
        <v>122339</v>
      </c>
      <c r="X231" s="70">
        <v>122339</v>
      </c>
      <c r="Y231" s="46">
        <f t="shared" si="63"/>
        <v>0</v>
      </c>
    </row>
    <row r="232" spans="1:25" ht="15.75" hidden="1" thickBot="1" x14ac:dyDescent="0.3">
      <c r="B232" s="43" t="s">
        <v>44</v>
      </c>
      <c r="C232" s="44">
        <f t="shared" si="56"/>
        <v>21867</v>
      </c>
      <c r="D232" s="44">
        <v>22003</v>
      </c>
      <c r="E232" s="44">
        <f t="shared" si="57"/>
        <v>136</v>
      </c>
      <c r="F232" s="44">
        <v>146</v>
      </c>
      <c r="G232" s="70">
        <f t="shared" si="67"/>
        <v>19856</v>
      </c>
      <c r="H232" s="44">
        <f t="shared" si="59"/>
        <v>644</v>
      </c>
      <c r="I232" s="44">
        <v>644</v>
      </c>
      <c r="J232" s="44">
        <f t="shared" si="66"/>
        <v>0</v>
      </c>
      <c r="K232" s="44">
        <f t="shared" si="68"/>
        <v>593</v>
      </c>
      <c r="L232" s="46">
        <f t="shared" si="71"/>
        <v>0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69"/>
        <v>118089</v>
      </c>
      <c r="V232" s="46">
        <f t="shared" si="61"/>
        <v>0</v>
      </c>
      <c r="W232" s="46">
        <f t="shared" si="62"/>
        <v>118089</v>
      </c>
      <c r="X232" s="70">
        <v>118089</v>
      </c>
      <c r="Y232" s="46">
        <f t="shared" si="63"/>
        <v>0</v>
      </c>
    </row>
    <row r="233" spans="1:25" ht="15.75" hidden="1" thickBot="1" x14ac:dyDescent="0.3">
      <c r="B233" s="43" t="s">
        <v>45</v>
      </c>
      <c r="C233" s="44">
        <f t="shared" si="56"/>
        <v>22003</v>
      </c>
      <c r="D233" s="44">
        <v>22138</v>
      </c>
      <c r="E233" s="44">
        <f t="shared" si="57"/>
        <v>135</v>
      </c>
      <c r="F233" s="44">
        <v>146</v>
      </c>
      <c r="G233" s="70">
        <f t="shared" si="67"/>
        <v>19710</v>
      </c>
      <c r="H233" s="44">
        <f t="shared" si="59"/>
        <v>644</v>
      </c>
      <c r="I233" s="44">
        <v>657</v>
      </c>
      <c r="J233" s="44">
        <f t="shared" si="66"/>
        <v>13</v>
      </c>
      <c r="K233" s="44">
        <f t="shared" si="68"/>
        <v>593</v>
      </c>
      <c r="L233" s="46">
        <f t="shared" si="71"/>
        <v>7709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69"/>
        <v>125767</v>
      </c>
      <c r="V233" s="46">
        <f t="shared" si="61"/>
        <v>0</v>
      </c>
      <c r="W233" s="46">
        <f t="shared" si="62"/>
        <v>125767</v>
      </c>
      <c r="X233" s="70">
        <v>125767</v>
      </c>
      <c r="Y233" s="46">
        <f t="shared" si="63"/>
        <v>0</v>
      </c>
    </row>
    <row r="234" spans="1:25" ht="15.75" hidden="1" thickBot="1" x14ac:dyDescent="0.3">
      <c r="B234" s="83" t="s">
        <v>46</v>
      </c>
      <c r="C234" s="84">
        <f t="shared" si="56"/>
        <v>22138</v>
      </c>
      <c r="D234" s="84">
        <v>22368</v>
      </c>
      <c r="E234" s="84">
        <f t="shared" si="57"/>
        <v>230</v>
      </c>
      <c r="F234" s="84">
        <v>146</v>
      </c>
      <c r="G234" s="35">
        <f t="shared" si="67"/>
        <v>33580</v>
      </c>
      <c r="H234" s="84">
        <f t="shared" si="59"/>
        <v>657</v>
      </c>
      <c r="I234" s="84">
        <v>684</v>
      </c>
      <c r="J234" s="84">
        <f t="shared" si="66"/>
        <v>27</v>
      </c>
      <c r="K234" s="84">
        <f t="shared" si="68"/>
        <v>593</v>
      </c>
      <c r="L234" s="36">
        <f t="shared" si="71"/>
        <v>16011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69"/>
        <v>148008</v>
      </c>
      <c r="V234" s="36">
        <f t="shared" si="61"/>
        <v>0</v>
      </c>
      <c r="W234" s="36">
        <f t="shared" si="62"/>
        <v>148008</v>
      </c>
      <c r="X234" s="35">
        <v>148008</v>
      </c>
      <c r="Y234" s="36">
        <f t="shared" si="63"/>
        <v>0</v>
      </c>
    </row>
    <row r="235" spans="1:25" ht="15.75" hidden="1" thickBot="1" x14ac:dyDescent="0.3">
      <c r="A235">
        <v>2022</v>
      </c>
      <c r="B235" s="43" t="s">
        <v>35</v>
      </c>
      <c r="C235" s="44">
        <f t="shared" ref="C235:C246" si="73">D234</f>
        <v>22368</v>
      </c>
      <c r="D235" s="44">
        <v>22754</v>
      </c>
      <c r="E235" s="44">
        <f t="shared" ref="E235:E246" si="74">D235-C235</f>
        <v>386</v>
      </c>
      <c r="F235" s="44">
        <v>146</v>
      </c>
      <c r="G235" s="70">
        <f t="shared" ref="G235:G246" si="75">E235*F235</f>
        <v>56356</v>
      </c>
      <c r="H235" s="44">
        <f t="shared" ref="H235:H246" si="76">I234</f>
        <v>684</v>
      </c>
      <c r="I235" s="44">
        <v>706</v>
      </c>
      <c r="J235" s="44">
        <f>I235-H235</f>
        <v>22</v>
      </c>
      <c r="K235" s="44">
        <f>IF(J235&lt;=80,636,IF(AND(J235&gt;=81,J235&lt;=100),840,IF(AND(J235&gt;=101,J235&lt;=200),1455,IF(J235&gt;=201,2681,))))</f>
        <v>636</v>
      </c>
      <c r="L235" s="46">
        <f>IF(K235=636,K235*J235,IF(K235=840,80*636+(J235-80)*840,IF(K235=1455,80*636+20*840+(J235-100)*1455,IF(K235=2501,80*636+20*840+100*1455+(J235-200)*2681,))))</f>
        <v>13992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69"/>
        <v>175247</v>
      </c>
      <c r="V235" s="46">
        <f t="shared" ref="V235:V246" si="77">Y234</f>
        <v>0</v>
      </c>
      <c r="W235" s="46">
        <f t="shared" ref="W235:W246" si="78">U235+V235</f>
        <v>175247</v>
      </c>
      <c r="X235" s="70">
        <v>175247</v>
      </c>
      <c r="Y235" s="46">
        <f t="shared" si="63"/>
        <v>0</v>
      </c>
    </row>
    <row r="236" spans="1:25" ht="15.75" hidden="1" thickBot="1" x14ac:dyDescent="0.3">
      <c r="B236" s="43" t="s">
        <v>36</v>
      </c>
      <c r="C236" s="44">
        <f t="shared" si="73"/>
        <v>22754</v>
      </c>
      <c r="D236" s="44">
        <v>23281</v>
      </c>
      <c r="E236" s="44">
        <f t="shared" si="74"/>
        <v>527</v>
      </c>
      <c r="F236" s="44">
        <v>146</v>
      </c>
      <c r="G236" s="70">
        <f t="shared" si="75"/>
        <v>76942</v>
      </c>
      <c r="H236" s="44">
        <f t="shared" si="76"/>
        <v>706</v>
      </c>
      <c r="I236" s="44">
        <v>738</v>
      </c>
      <c r="J236" s="44">
        <f t="shared" ref="J236:J246" si="79">I236-H236</f>
        <v>32</v>
      </c>
      <c r="K236" s="44">
        <f t="shared" ref="K236:K243" si="80">IF(J236&lt;=80,636,IF(AND(J236&gt;=81,J236&lt;=100),840,IF(AND(J236&gt;=101,J236&lt;=200),1455,IF(J236&gt;=201,2681,))))</f>
        <v>636</v>
      </c>
      <c r="L236" s="46">
        <f t="shared" ref="L236:L242" si="81">IF(K236=636,K236*J236,IF(K236=840,80*636+(J236-80)*840,IF(K236=1455,80*636+20*840+(J236-100)*1455,IF(K236=2501,80*636+20*840+100*1455+(J236-200)*2681,))))</f>
        <v>20352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69"/>
        <v>219954</v>
      </c>
      <c r="V236" s="46">
        <f t="shared" si="77"/>
        <v>0</v>
      </c>
      <c r="W236" s="46">
        <f t="shared" si="78"/>
        <v>219954</v>
      </c>
      <c r="X236" s="135">
        <v>219954</v>
      </c>
      <c r="Y236" s="46">
        <f t="shared" si="63"/>
        <v>0</v>
      </c>
    </row>
    <row r="237" spans="1:25" ht="15.75" hidden="1" thickBot="1" x14ac:dyDescent="0.3">
      <c r="B237" s="43" t="s">
        <v>37</v>
      </c>
      <c r="C237" s="44">
        <f t="shared" si="73"/>
        <v>23281</v>
      </c>
      <c r="D237" s="44">
        <v>24132</v>
      </c>
      <c r="E237" s="44">
        <f t="shared" si="74"/>
        <v>851</v>
      </c>
      <c r="F237" s="44">
        <v>146</v>
      </c>
      <c r="G237" s="70">
        <f t="shared" si="75"/>
        <v>124246</v>
      </c>
      <c r="H237" s="44">
        <f t="shared" si="76"/>
        <v>738</v>
      </c>
      <c r="I237" s="44">
        <v>771</v>
      </c>
      <c r="J237" s="44">
        <f t="shared" si="79"/>
        <v>33</v>
      </c>
      <c r="K237" s="44">
        <f t="shared" si="80"/>
        <v>636</v>
      </c>
      <c r="L237" s="46">
        <f t="shared" si="81"/>
        <v>20988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69"/>
        <v>250287</v>
      </c>
      <c r="V237" s="46">
        <f t="shared" si="77"/>
        <v>0</v>
      </c>
      <c r="W237" s="46">
        <f t="shared" si="78"/>
        <v>250287</v>
      </c>
      <c r="X237" s="135">
        <v>250287</v>
      </c>
      <c r="Y237" s="46">
        <f t="shared" si="63"/>
        <v>0</v>
      </c>
    </row>
    <row r="238" spans="1:25" ht="15.75" hidden="1" thickBot="1" x14ac:dyDescent="0.3">
      <c r="B238" s="43" t="s">
        <v>38</v>
      </c>
      <c r="C238" s="44">
        <f t="shared" si="73"/>
        <v>24132</v>
      </c>
      <c r="D238" s="44">
        <v>24846</v>
      </c>
      <c r="E238" s="44">
        <f t="shared" si="74"/>
        <v>714</v>
      </c>
      <c r="F238" s="44">
        <v>146</v>
      </c>
      <c r="G238" s="70">
        <f t="shared" si="75"/>
        <v>104244</v>
      </c>
      <c r="H238" s="44">
        <f t="shared" si="76"/>
        <v>771</v>
      </c>
      <c r="I238" s="44">
        <v>807</v>
      </c>
      <c r="J238" s="44">
        <f t="shared" si="79"/>
        <v>36</v>
      </c>
      <c r="K238" s="44">
        <f t="shared" si="80"/>
        <v>636</v>
      </c>
      <c r="L238" s="46">
        <f t="shared" si="81"/>
        <v>22896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69"/>
        <v>232328</v>
      </c>
      <c r="V238" s="46">
        <f t="shared" si="77"/>
        <v>0</v>
      </c>
      <c r="W238" s="46">
        <f t="shared" si="78"/>
        <v>232328</v>
      </c>
      <c r="X238" s="70">
        <v>232328</v>
      </c>
      <c r="Y238" s="46">
        <f t="shared" si="63"/>
        <v>0</v>
      </c>
    </row>
    <row r="239" spans="1:25" ht="15.75" hidden="1" thickBot="1" x14ac:dyDescent="0.3">
      <c r="B239" s="43" t="s">
        <v>39</v>
      </c>
      <c r="C239" s="44">
        <f t="shared" si="73"/>
        <v>24846</v>
      </c>
      <c r="D239" s="44">
        <v>24986</v>
      </c>
      <c r="E239" s="44">
        <f t="shared" si="74"/>
        <v>140</v>
      </c>
      <c r="F239" s="44">
        <v>146</v>
      </c>
      <c r="G239" s="70">
        <f t="shared" si="75"/>
        <v>20440</v>
      </c>
      <c r="H239" s="44">
        <f t="shared" si="76"/>
        <v>807</v>
      </c>
      <c r="I239" s="44">
        <v>817</v>
      </c>
      <c r="J239" s="44">
        <f t="shared" si="79"/>
        <v>10</v>
      </c>
      <c r="K239" s="44">
        <f t="shared" si="80"/>
        <v>636</v>
      </c>
      <c r="L239" s="46">
        <f t="shared" si="81"/>
        <v>6360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69"/>
        <v>132139</v>
      </c>
      <c r="V239" s="46">
        <f t="shared" si="77"/>
        <v>0</v>
      </c>
      <c r="W239" s="46">
        <f t="shared" si="78"/>
        <v>132139</v>
      </c>
      <c r="X239" s="70">
        <v>132139</v>
      </c>
      <c r="Y239" s="46">
        <f t="shared" si="63"/>
        <v>0</v>
      </c>
    </row>
    <row r="240" spans="1:25" ht="15.75" hidden="1" thickBot="1" x14ac:dyDescent="0.3">
      <c r="B240" s="43" t="s">
        <v>40</v>
      </c>
      <c r="C240" s="44">
        <f t="shared" si="73"/>
        <v>24986</v>
      </c>
      <c r="D240" s="44">
        <v>25159</v>
      </c>
      <c r="E240" s="44">
        <f t="shared" si="74"/>
        <v>173</v>
      </c>
      <c r="F240" s="44">
        <v>146</v>
      </c>
      <c r="G240" s="70">
        <f t="shared" si="75"/>
        <v>25258</v>
      </c>
      <c r="H240" s="44">
        <f t="shared" si="76"/>
        <v>817</v>
      </c>
      <c r="I240" s="44">
        <v>834</v>
      </c>
      <c r="J240" s="44">
        <f t="shared" si="79"/>
        <v>17</v>
      </c>
      <c r="K240" s="44">
        <f t="shared" si="80"/>
        <v>636</v>
      </c>
      <c r="L240" s="46">
        <f t="shared" si="81"/>
        <v>10812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69"/>
        <v>141531</v>
      </c>
      <c r="V240" s="46">
        <f t="shared" si="77"/>
        <v>0</v>
      </c>
      <c r="W240" s="46">
        <f t="shared" si="78"/>
        <v>141531</v>
      </c>
      <c r="X240" s="135">
        <v>141531</v>
      </c>
      <c r="Y240" s="46">
        <f t="shared" si="63"/>
        <v>0</v>
      </c>
    </row>
    <row r="241" spans="1:25" ht="15.75" hidden="1" thickBot="1" x14ac:dyDescent="0.3">
      <c r="B241" s="43" t="s">
        <v>41</v>
      </c>
      <c r="C241" s="44">
        <f t="shared" si="73"/>
        <v>25159</v>
      </c>
      <c r="D241" s="44">
        <v>25327</v>
      </c>
      <c r="E241" s="44">
        <f t="shared" si="74"/>
        <v>168</v>
      </c>
      <c r="F241" s="44">
        <v>146</v>
      </c>
      <c r="G241" s="70">
        <f t="shared" si="75"/>
        <v>24528</v>
      </c>
      <c r="H241" s="44">
        <f t="shared" si="76"/>
        <v>834</v>
      </c>
      <c r="I241" s="44">
        <v>854</v>
      </c>
      <c r="J241" s="44">
        <f t="shared" si="79"/>
        <v>20</v>
      </c>
      <c r="K241" s="44">
        <f t="shared" si="80"/>
        <v>636</v>
      </c>
      <c r="L241" s="46">
        <f t="shared" si="81"/>
        <v>12720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69"/>
        <v>142808</v>
      </c>
      <c r="V241" s="46">
        <f t="shared" si="77"/>
        <v>0</v>
      </c>
      <c r="W241" s="46">
        <f t="shared" si="78"/>
        <v>142808</v>
      </c>
      <c r="X241" s="135"/>
      <c r="Y241" s="46">
        <f>W241-X241</f>
        <v>142808</v>
      </c>
    </row>
    <row r="242" spans="1:25" ht="15.75" hidden="1" thickBot="1" x14ac:dyDescent="0.3">
      <c r="B242" s="43" t="s">
        <v>42</v>
      </c>
      <c r="C242" s="44">
        <f t="shared" si="73"/>
        <v>25327</v>
      </c>
      <c r="D242" s="44">
        <v>25521</v>
      </c>
      <c r="E242" s="44">
        <f t="shared" si="74"/>
        <v>194</v>
      </c>
      <c r="F242" s="44">
        <v>146</v>
      </c>
      <c r="G242" s="70">
        <f t="shared" si="75"/>
        <v>28324</v>
      </c>
      <c r="H242" s="44">
        <f t="shared" si="76"/>
        <v>854</v>
      </c>
      <c r="I242" s="44">
        <v>865</v>
      </c>
      <c r="J242" s="44">
        <f t="shared" si="79"/>
        <v>11</v>
      </c>
      <c r="K242" s="44">
        <f t="shared" si="80"/>
        <v>636</v>
      </c>
      <c r="L242" s="46">
        <f t="shared" si="81"/>
        <v>6996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69"/>
        <v>141006</v>
      </c>
      <c r="V242" s="46">
        <f>Y241</f>
        <v>142808</v>
      </c>
      <c r="W242" s="46">
        <f t="shared" si="78"/>
        <v>283814</v>
      </c>
      <c r="X242" s="135">
        <v>283814</v>
      </c>
      <c r="Y242" s="46">
        <f>W242-X242</f>
        <v>0</v>
      </c>
    </row>
    <row r="243" spans="1:25" ht="15.75" hidden="1" thickBot="1" x14ac:dyDescent="0.3">
      <c r="B243" s="43" t="s">
        <v>43</v>
      </c>
      <c r="C243" s="44">
        <f t="shared" si="73"/>
        <v>25521</v>
      </c>
      <c r="D243" s="44">
        <v>26334</v>
      </c>
      <c r="E243" s="44">
        <f t="shared" si="74"/>
        <v>813</v>
      </c>
      <c r="F243" s="44">
        <v>146</v>
      </c>
      <c r="G243" s="70">
        <f t="shared" si="75"/>
        <v>118698</v>
      </c>
      <c r="H243" s="44">
        <f t="shared" si="76"/>
        <v>865</v>
      </c>
      <c r="I243" s="44">
        <v>884</v>
      </c>
      <c r="J243" s="44">
        <f t="shared" si="79"/>
        <v>19</v>
      </c>
      <c r="K243" s="44">
        <f t="shared" si="80"/>
        <v>636</v>
      </c>
      <c r="L243" s="46">
        <f>IF(K243=636,K243*J243,IF(K243=840,80*636+(J243-80)*840,IF(K243=1455,80*636+20*840+(J243-100)*1455,IF(K243=2681,80*636+20*840+100*1455+(J243-200)*2681,))))</f>
        <v>12084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69"/>
        <v>236594</v>
      </c>
      <c r="V243" s="46">
        <f>Y242</f>
        <v>0</v>
      </c>
      <c r="W243" s="46">
        <f t="shared" si="78"/>
        <v>236594</v>
      </c>
      <c r="X243" s="135"/>
      <c r="Y243" s="46">
        <f>W243-X243</f>
        <v>236594</v>
      </c>
    </row>
    <row r="244" spans="1:25" ht="15.75" hidden="1" thickBot="1" x14ac:dyDescent="0.3">
      <c r="B244" s="43" t="s">
        <v>44</v>
      </c>
      <c r="C244" s="44">
        <f t="shared" si="73"/>
        <v>26334</v>
      </c>
      <c r="D244" s="44">
        <v>27490</v>
      </c>
      <c r="E244" s="44">
        <f t="shared" si="74"/>
        <v>1156</v>
      </c>
      <c r="F244" s="44">
        <v>146</v>
      </c>
      <c r="G244" s="70">
        <f t="shared" si="75"/>
        <v>168776</v>
      </c>
      <c r="H244" s="44">
        <f t="shared" si="76"/>
        <v>884</v>
      </c>
      <c r="I244" s="44">
        <v>908</v>
      </c>
      <c r="J244" s="44">
        <f t="shared" si="79"/>
        <v>24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15264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69"/>
        <v>289955</v>
      </c>
      <c r="V244" s="46">
        <f t="shared" si="77"/>
        <v>236594</v>
      </c>
      <c r="W244" s="46">
        <f t="shared" si="78"/>
        <v>526549</v>
      </c>
      <c r="X244" s="70">
        <v>526549</v>
      </c>
      <c r="Y244" s="46">
        <f t="shared" ref="Y244:Y247" si="82">W244-X244</f>
        <v>0</v>
      </c>
    </row>
    <row r="245" spans="1:25" ht="15.75" hidden="1" thickBot="1" x14ac:dyDescent="0.3">
      <c r="B245" s="43" t="s">
        <v>45</v>
      </c>
      <c r="C245" s="44">
        <f t="shared" si="73"/>
        <v>27490</v>
      </c>
      <c r="D245" s="44">
        <v>28242</v>
      </c>
      <c r="E245" s="44">
        <f t="shared" si="74"/>
        <v>752</v>
      </c>
      <c r="F245" s="44">
        <v>146</v>
      </c>
      <c r="G245" s="70">
        <f t="shared" si="75"/>
        <v>109792</v>
      </c>
      <c r="H245" s="44">
        <f t="shared" si="76"/>
        <v>908</v>
      </c>
      <c r="I245" s="44">
        <v>930</v>
      </c>
      <c r="J245" s="44">
        <f t="shared" si="79"/>
        <v>22</v>
      </c>
      <c r="K245" s="44">
        <f>IF(J245&lt;=40,636,IF(AND(J245&gt;=41,J245&lt;=80),840,IF(AND(J245&gt;=81,J245&lt;=100),1455,IF(J245&gt;=101,2681,))))</f>
        <v>636</v>
      </c>
      <c r="L245" s="46">
        <f>IF(K245=636,K245*J245,IF(K245=840,40*636+(J245-40)*840,IF(K245=1455,40*636+40*840+(J245-80)*1455,IF(K245=2681,40*636+40*840+20*1455+(J245-100)*2681,))))</f>
        <v>13992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69"/>
        <v>229763</v>
      </c>
      <c r="V245" s="46">
        <f t="shared" si="77"/>
        <v>0</v>
      </c>
      <c r="W245" s="46">
        <f t="shared" si="78"/>
        <v>229763</v>
      </c>
      <c r="X245" s="135">
        <v>229763</v>
      </c>
      <c r="Y245" s="46">
        <f>W245-X245</f>
        <v>0</v>
      </c>
    </row>
    <row r="246" spans="1:25" ht="15.75" hidden="1" thickBot="1" x14ac:dyDescent="0.3">
      <c r="B246" s="83" t="s">
        <v>46</v>
      </c>
      <c r="C246" s="84">
        <f t="shared" si="73"/>
        <v>28242</v>
      </c>
      <c r="D246" s="84">
        <v>28744</v>
      </c>
      <c r="E246" s="84">
        <f t="shared" si="74"/>
        <v>502</v>
      </c>
      <c r="F246" s="84">
        <v>146</v>
      </c>
      <c r="G246" s="35">
        <f t="shared" si="75"/>
        <v>73292</v>
      </c>
      <c r="H246" s="84">
        <f t="shared" si="76"/>
        <v>930</v>
      </c>
      <c r="I246" s="84">
        <v>962</v>
      </c>
      <c r="J246" s="84">
        <f t="shared" si="79"/>
        <v>32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20352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69"/>
        <v>199712</v>
      </c>
      <c r="V246" s="36">
        <f t="shared" si="77"/>
        <v>0</v>
      </c>
      <c r="W246" s="36">
        <f t="shared" si="78"/>
        <v>199712</v>
      </c>
      <c r="X246" s="35">
        <v>199712</v>
      </c>
      <c r="Y246" s="36">
        <f t="shared" si="82"/>
        <v>0</v>
      </c>
    </row>
    <row r="247" spans="1:25" x14ac:dyDescent="0.25">
      <c r="A247">
        <v>2023</v>
      </c>
      <c r="B247" s="43" t="s">
        <v>35</v>
      </c>
      <c r="C247" s="44">
        <f t="shared" ref="C247:C270" si="83">D246</f>
        <v>28744</v>
      </c>
      <c r="D247" s="44">
        <v>29382</v>
      </c>
      <c r="E247" s="44">
        <f t="shared" ref="E247:E270" si="84">D247-C247</f>
        <v>638</v>
      </c>
      <c r="F247" s="44">
        <v>165</v>
      </c>
      <c r="G247" s="70">
        <f t="shared" ref="G247:G270" si="85">E247*F247</f>
        <v>105270</v>
      </c>
      <c r="H247" s="44">
        <f t="shared" ref="H247:H270" si="86">I246</f>
        <v>962</v>
      </c>
      <c r="I247" s="44">
        <v>991</v>
      </c>
      <c r="J247" s="44">
        <f t="shared" ref="J247:J270" si="87">I247-H247</f>
        <v>29</v>
      </c>
      <c r="K247" s="44">
        <f>IF(J247&lt;=40,717,IF(AND(J247&gt;=41,J247&lt;=80),948,IF(AND(J247&gt;=81,J247&lt;=100),1641,IF(J247&gt;=101,3024,))))</f>
        <v>717</v>
      </c>
      <c r="L247" s="46">
        <f>IF(K247=717,K247*J247,IF(K247=948,40*717+(J247-40)*948,IF(K247=1641,40*717+40*948+(J247-80)*1641,IF(K247=3024,40*717+40*948+20*1641+(J247-100)*3024,))))</f>
        <v>20793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69"/>
        <v>264412</v>
      </c>
      <c r="V247" s="46">
        <f t="shared" ref="V247:V270" si="88">Y246</f>
        <v>0</v>
      </c>
      <c r="W247" s="46">
        <f t="shared" ref="W247:W270" si="89">U247+V247</f>
        <v>264412</v>
      </c>
      <c r="X247" s="152">
        <v>264412</v>
      </c>
      <c r="Y247" s="41">
        <f t="shared" si="82"/>
        <v>0</v>
      </c>
    </row>
    <row r="248" spans="1:25" x14ac:dyDescent="0.25">
      <c r="B248" s="43" t="s">
        <v>36</v>
      </c>
      <c r="C248" s="44">
        <f t="shared" si="83"/>
        <v>29382</v>
      </c>
      <c r="D248" s="44">
        <v>29912</v>
      </c>
      <c r="E248" s="44">
        <f t="shared" si="84"/>
        <v>530</v>
      </c>
      <c r="F248" s="44">
        <v>165</v>
      </c>
      <c r="G248" s="70">
        <f t="shared" si="85"/>
        <v>87450</v>
      </c>
      <c r="H248" s="44">
        <f t="shared" si="86"/>
        <v>991</v>
      </c>
      <c r="I248" s="44">
        <v>1021</v>
      </c>
      <c r="J248" s="44">
        <f t="shared" si="87"/>
        <v>30</v>
      </c>
      <c r="K248" s="44">
        <f t="shared" ref="K248:K258" si="90">IF(J248&lt;=40,717,IF(AND(J248&gt;=41,J248&lt;=80),948,IF(AND(J248&gt;=81,J248&lt;=100),1641,IF(J248&gt;=101,3024,))))</f>
        <v>717</v>
      </c>
      <c r="L248" s="46">
        <f t="shared" ref="L248:L258" si="91">IF(K248=717,K248*J248,IF(K248=948,40*717+(J248-40)*948,IF(K248=1641,40*717+40*948+(J248-80)*1641,IF(K248=3024,40*717+40*948+20*1641+(J248-100)*3024,))))</f>
        <v>21510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69"/>
        <v>247376</v>
      </c>
      <c r="V248" s="46">
        <f t="shared" si="88"/>
        <v>0</v>
      </c>
      <c r="W248" s="46">
        <f t="shared" si="89"/>
        <v>247376</v>
      </c>
      <c r="X248" s="135">
        <v>247376</v>
      </c>
      <c r="Y248" s="46">
        <f>W248-X248</f>
        <v>0</v>
      </c>
    </row>
    <row r="249" spans="1:25" x14ac:dyDescent="0.25">
      <c r="B249" s="43" t="s">
        <v>37</v>
      </c>
      <c r="C249" s="44">
        <f t="shared" si="83"/>
        <v>29912</v>
      </c>
      <c r="D249" s="44">
        <v>30405</v>
      </c>
      <c r="E249" s="44">
        <f t="shared" si="84"/>
        <v>493</v>
      </c>
      <c r="F249" s="44">
        <v>165</v>
      </c>
      <c r="G249" s="70">
        <f t="shared" si="85"/>
        <v>81345</v>
      </c>
      <c r="H249" s="44">
        <f t="shared" si="86"/>
        <v>1021</v>
      </c>
      <c r="I249" s="44">
        <v>1064</v>
      </c>
      <c r="J249" s="44">
        <f t="shared" si="87"/>
        <v>43</v>
      </c>
      <c r="K249" s="44">
        <f t="shared" si="90"/>
        <v>948</v>
      </c>
      <c r="L249" s="46">
        <f t="shared" si="91"/>
        <v>31524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69"/>
        <v>251305</v>
      </c>
      <c r="V249" s="46">
        <f t="shared" si="88"/>
        <v>0</v>
      </c>
      <c r="W249" s="46">
        <f t="shared" si="89"/>
        <v>251305</v>
      </c>
      <c r="X249" s="135"/>
      <c r="Y249" s="46">
        <f>W249-X249</f>
        <v>251305</v>
      </c>
    </row>
    <row r="250" spans="1:25" x14ac:dyDescent="0.25">
      <c r="B250" s="43" t="s">
        <v>38</v>
      </c>
      <c r="C250" s="44">
        <f t="shared" si="83"/>
        <v>30405</v>
      </c>
      <c r="D250" s="44">
        <v>30902</v>
      </c>
      <c r="E250" s="44">
        <f t="shared" si="84"/>
        <v>497</v>
      </c>
      <c r="F250" s="44">
        <v>165</v>
      </c>
      <c r="G250" s="70">
        <f t="shared" si="85"/>
        <v>82005</v>
      </c>
      <c r="H250" s="44">
        <f t="shared" si="86"/>
        <v>1064</v>
      </c>
      <c r="I250" s="44">
        <v>1098</v>
      </c>
      <c r="J250" s="44">
        <f t="shared" si="87"/>
        <v>34</v>
      </c>
      <c r="K250" s="44">
        <f t="shared" si="90"/>
        <v>717</v>
      </c>
      <c r="L250" s="46">
        <f t="shared" si="91"/>
        <v>24378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69"/>
        <v>244898</v>
      </c>
      <c r="V250" s="46">
        <f t="shared" si="88"/>
        <v>251305</v>
      </c>
      <c r="W250" s="46">
        <f t="shared" si="89"/>
        <v>496203</v>
      </c>
      <c r="X250" s="70">
        <v>496203</v>
      </c>
      <c r="Y250" s="46">
        <f t="shared" ref="Y250:Y270" si="92">W250-X250</f>
        <v>0</v>
      </c>
    </row>
    <row r="251" spans="1:25" x14ac:dyDescent="0.25">
      <c r="B251" s="43" t="s">
        <v>39</v>
      </c>
      <c r="C251" s="44">
        <f t="shared" si="83"/>
        <v>30902</v>
      </c>
      <c r="D251" s="44">
        <v>31320</v>
      </c>
      <c r="E251" s="44">
        <f t="shared" si="84"/>
        <v>418</v>
      </c>
      <c r="F251" s="44">
        <v>169</v>
      </c>
      <c r="G251" s="70">
        <f t="shared" si="85"/>
        <v>70642</v>
      </c>
      <c r="H251" s="44">
        <f t="shared" si="86"/>
        <v>1098</v>
      </c>
      <c r="I251" s="44">
        <v>1122</v>
      </c>
      <c r="J251" s="44">
        <f t="shared" si="87"/>
        <v>24</v>
      </c>
      <c r="K251" s="44">
        <f t="shared" si="90"/>
        <v>717</v>
      </c>
      <c r="L251" s="46">
        <f t="shared" si="91"/>
        <v>17208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69"/>
        <v>226423</v>
      </c>
      <c r="V251" s="46">
        <f t="shared" si="88"/>
        <v>0</v>
      </c>
      <c r="W251" s="46">
        <f t="shared" si="89"/>
        <v>226423</v>
      </c>
      <c r="X251" s="135"/>
      <c r="Y251" s="46">
        <f>W251-X251</f>
        <v>226423</v>
      </c>
    </row>
    <row r="252" spans="1:25" x14ac:dyDescent="0.25">
      <c r="B252" s="43" t="s">
        <v>40</v>
      </c>
      <c r="C252" s="44">
        <f t="shared" si="83"/>
        <v>31320</v>
      </c>
      <c r="D252" s="44">
        <v>31479</v>
      </c>
      <c r="E252" s="44">
        <f t="shared" si="84"/>
        <v>159</v>
      </c>
      <c r="F252" s="44">
        <v>165</v>
      </c>
      <c r="G252" s="70">
        <f t="shared" si="85"/>
        <v>26235</v>
      </c>
      <c r="H252" s="44">
        <f t="shared" si="86"/>
        <v>1122</v>
      </c>
      <c r="I252" s="44">
        <v>1140</v>
      </c>
      <c r="J252" s="44">
        <f t="shared" si="87"/>
        <v>18</v>
      </c>
      <c r="K252" s="44">
        <f t="shared" si="90"/>
        <v>717</v>
      </c>
      <c r="L252" s="46">
        <f t="shared" si="91"/>
        <v>12906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69"/>
        <v>177731</v>
      </c>
      <c r="V252" s="46">
        <f t="shared" si="88"/>
        <v>226423</v>
      </c>
      <c r="W252" s="46">
        <f t="shared" si="89"/>
        <v>404154</v>
      </c>
      <c r="X252" s="70">
        <v>404154</v>
      </c>
      <c r="Y252" s="46">
        <f t="shared" si="92"/>
        <v>0</v>
      </c>
    </row>
    <row r="253" spans="1:25" x14ac:dyDescent="0.25">
      <c r="B253" s="43" t="s">
        <v>41</v>
      </c>
      <c r="C253" s="44">
        <f t="shared" si="83"/>
        <v>31479</v>
      </c>
      <c r="D253" s="44">
        <v>31624</v>
      </c>
      <c r="E253" s="44">
        <f t="shared" si="84"/>
        <v>145</v>
      </c>
      <c r="F253" s="44">
        <v>165</v>
      </c>
      <c r="G253" s="70">
        <f t="shared" si="85"/>
        <v>23925</v>
      </c>
      <c r="H253" s="44">
        <f t="shared" si="86"/>
        <v>1140</v>
      </c>
      <c r="I253" s="44">
        <v>1146</v>
      </c>
      <c r="J253" s="44">
        <f t="shared" si="87"/>
        <v>6</v>
      </c>
      <c r="K253" s="44">
        <f t="shared" si="90"/>
        <v>717</v>
      </c>
      <c r="L253" s="46">
        <f t="shared" si="91"/>
        <v>4302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69"/>
        <v>166805</v>
      </c>
      <c r="V253" s="46">
        <f t="shared" si="88"/>
        <v>0</v>
      </c>
      <c r="W253" s="46">
        <f t="shared" si="89"/>
        <v>166805</v>
      </c>
      <c r="X253" s="135"/>
      <c r="Y253" s="46">
        <f t="shared" si="92"/>
        <v>166805</v>
      </c>
    </row>
    <row r="254" spans="1:25" x14ac:dyDescent="0.25">
      <c r="B254" s="43" t="s">
        <v>42</v>
      </c>
      <c r="C254" s="44">
        <f t="shared" si="83"/>
        <v>31624</v>
      </c>
      <c r="D254" s="44">
        <v>31815</v>
      </c>
      <c r="E254" s="44">
        <f t="shared" si="84"/>
        <v>191</v>
      </c>
      <c r="F254" s="44">
        <v>165</v>
      </c>
      <c r="G254" s="70">
        <f t="shared" si="85"/>
        <v>31515</v>
      </c>
      <c r="H254" s="44">
        <f t="shared" si="86"/>
        <v>1146</v>
      </c>
      <c r="I254" s="44">
        <v>1159</v>
      </c>
      <c r="J254" s="44">
        <f t="shared" si="87"/>
        <v>13</v>
      </c>
      <c r="K254" s="44">
        <f t="shared" si="90"/>
        <v>717</v>
      </c>
      <c r="L254" s="46">
        <f t="shared" si="91"/>
        <v>9321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69"/>
        <v>179438</v>
      </c>
      <c r="V254" s="46">
        <f t="shared" si="88"/>
        <v>166805</v>
      </c>
      <c r="W254" s="46">
        <f t="shared" si="89"/>
        <v>346243</v>
      </c>
      <c r="X254" s="70">
        <v>346243</v>
      </c>
      <c r="Y254" s="46">
        <f t="shared" si="92"/>
        <v>0</v>
      </c>
    </row>
    <row r="255" spans="1:25" x14ac:dyDescent="0.25">
      <c r="B255" s="43" t="s">
        <v>43</v>
      </c>
      <c r="C255" s="44">
        <f t="shared" si="83"/>
        <v>31815</v>
      </c>
      <c r="D255" s="44">
        <v>32037</v>
      </c>
      <c r="E255" s="44">
        <f t="shared" si="84"/>
        <v>222</v>
      </c>
      <c r="F255" s="44">
        <v>165</v>
      </c>
      <c r="G255" s="70">
        <f t="shared" si="85"/>
        <v>36630</v>
      </c>
      <c r="H255" s="44">
        <f t="shared" si="86"/>
        <v>1159</v>
      </c>
      <c r="I255" s="44">
        <v>1181</v>
      </c>
      <c r="J255" s="44">
        <f t="shared" si="87"/>
        <v>22</v>
      </c>
      <c r="K255" s="44">
        <f t="shared" si="90"/>
        <v>717</v>
      </c>
      <c r="L255" s="46">
        <f t="shared" si="91"/>
        <v>15774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69"/>
        <v>191026</v>
      </c>
      <c r="V255" s="46">
        <f t="shared" si="88"/>
        <v>0</v>
      </c>
      <c r="W255" s="46">
        <f t="shared" si="89"/>
        <v>191026</v>
      </c>
      <c r="X255" s="135"/>
      <c r="Y255" s="46">
        <f>W255-X255</f>
        <v>191026</v>
      </c>
    </row>
    <row r="256" spans="1:25" x14ac:dyDescent="0.25">
      <c r="B256" s="43" t="s">
        <v>44</v>
      </c>
      <c r="C256" s="44">
        <f t="shared" si="83"/>
        <v>32037</v>
      </c>
      <c r="D256" s="44">
        <v>32206</v>
      </c>
      <c r="E256" s="44">
        <f t="shared" si="84"/>
        <v>169</v>
      </c>
      <c r="F256" s="44">
        <v>165</v>
      </c>
      <c r="G256" s="70">
        <f t="shared" si="85"/>
        <v>27885</v>
      </c>
      <c r="H256" s="44">
        <f t="shared" si="86"/>
        <v>1181</v>
      </c>
      <c r="I256" s="44">
        <v>1197</v>
      </c>
      <c r="J256" s="44">
        <f t="shared" si="87"/>
        <v>16</v>
      </c>
      <c r="K256" s="44">
        <f t="shared" si="90"/>
        <v>717</v>
      </c>
      <c r="L256" s="46">
        <f t="shared" si="91"/>
        <v>11472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69"/>
        <v>178036</v>
      </c>
      <c r="V256" s="46">
        <f t="shared" si="88"/>
        <v>191026</v>
      </c>
      <c r="W256" s="46">
        <f t="shared" si="89"/>
        <v>369062</v>
      </c>
      <c r="X256" s="135">
        <v>369062</v>
      </c>
      <c r="Y256" s="46">
        <f t="shared" ref="Y256:Y257" si="93">W256-X256</f>
        <v>0</v>
      </c>
    </row>
    <row r="257" spans="1:25" x14ac:dyDescent="0.25">
      <c r="B257" s="43" t="s">
        <v>45</v>
      </c>
      <c r="C257" s="44">
        <f t="shared" si="83"/>
        <v>32206</v>
      </c>
      <c r="D257" s="44">
        <v>32374</v>
      </c>
      <c r="E257" s="44">
        <f t="shared" si="84"/>
        <v>168</v>
      </c>
      <c r="F257" s="44">
        <v>165</v>
      </c>
      <c r="G257" s="70">
        <f t="shared" si="85"/>
        <v>27720</v>
      </c>
      <c r="H257" s="44">
        <f t="shared" si="86"/>
        <v>1197</v>
      </c>
      <c r="I257" s="44">
        <v>1216</v>
      </c>
      <c r="J257" s="44">
        <f t="shared" si="87"/>
        <v>19</v>
      </c>
      <c r="K257" s="44">
        <f t="shared" si="90"/>
        <v>717</v>
      </c>
      <c r="L257" s="46">
        <f t="shared" si="91"/>
        <v>13623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69"/>
        <v>180075</v>
      </c>
      <c r="V257" s="46">
        <f t="shared" si="88"/>
        <v>0</v>
      </c>
      <c r="W257" s="46">
        <f t="shared" si="89"/>
        <v>180075</v>
      </c>
      <c r="X257" s="70"/>
      <c r="Y257" s="46">
        <f t="shared" si="93"/>
        <v>180075</v>
      </c>
    </row>
    <row r="258" spans="1:25" ht="15.75" thickBot="1" x14ac:dyDescent="0.3">
      <c r="B258" s="243" t="s">
        <v>46</v>
      </c>
      <c r="C258" s="244">
        <f t="shared" si="83"/>
        <v>32374</v>
      </c>
      <c r="D258" s="244">
        <v>32612</v>
      </c>
      <c r="E258" s="244">
        <f t="shared" si="84"/>
        <v>238</v>
      </c>
      <c r="F258" s="244">
        <v>165</v>
      </c>
      <c r="G258" s="245">
        <f t="shared" si="85"/>
        <v>39270</v>
      </c>
      <c r="H258" s="244">
        <f t="shared" si="86"/>
        <v>1216</v>
      </c>
      <c r="I258" s="244">
        <v>1240</v>
      </c>
      <c r="J258" s="244">
        <f t="shared" si="87"/>
        <v>24</v>
      </c>
      <c r="K258" s="244">
        <f t="shared" si="90"/>
        <v>717</v>
      </c>
      <c r="L258" s="242">
        <f t="shared" si="91"/>
        <v>17208</v>
      </c>
      <c r="M258" s="245">
        <v>4910</v>
      </c>
      <c r="N258" s="245">
        <v>11037</v>
      </c>
      <c r="O258" s="245"/>
      <c r="P258" s="245"/>
      <c r="Q258" s="245"/>
      <c r="R258" s="245"/>
      <c r="S258" s="245">
        <v>122853</v>
      </c>
      <c r="T258" s="245"/>
      <c r="U258" s="245">
        <f t="shared" si="69"/>
        <v>195278</v>
      </c>
      <c r="V258" s="242">
        <f t="shared" si="88"/>
        <v>180075</v>
      </c>
      <c r="W258" s="242">
        <f t="shared" si="89"/>
        <v>375353</v>
      </c>
      <c r="X258" s="245">
        <v>375353</v>
      </c>
      <c r="Y258" s="242">
        <f t="shared" si="92"/>
        <v>0</v>
      </c>
    </row>
    <row r="259" spans="1:25" ht="15.75" thickBot="1" x14ac:dyDescent="0.3">
      <c r="A259">
        <v>2024</v>
      </c>
      <c r="B259" s="195" t="s">
        <v>35</v>
      </c>
      <c r="C259" s="175">
        <f t="shared" si="83"/>
        <v>32612</v>
      </c>
      <c r="D259" s="175">
        <v>32888</v>
      </c>
      <c r="E259" s="175">
        <f t="shared" si="84"/>
        <v>276</v>
      </c>
      <c r="F259" s="175">
        <v>171</v>
      </c>
      <c r="G259" s="177">
        <f t="shared" si="85"/>
        <v>47196</v>
      </c>
      <c r="H259" s="175">
        <f t="shared" si="86"/>
        <v>1240</v>
      </c>
      <c r="I259" s="175">
        <v>1267</v>
      </c>
      <c r="J259" s="175">
        <f t="shared" si="87"/>
        <v>27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20115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217056</v>
      </c>
      <c r="V259" s="176">
        <f t="shared" si="88"/>
        <v>0</v>
      </c>
      <c r="W259" s="176">
        <f t="shared" si="89"/>
        <v>217056</v>
      </c>
      <c r="X259" s="240"/>
      <c r="Y259" s="176">
        <f t="shared" si="92"/>
        <v>217056</v>
      </c>
    </row>
    <row r="260" spans="1:25" hidden="1" x14ac:dyDescent="0.25">
      <c r="B260" s="224" t="s">
        <v>36</v>
      </c>
      <c r="C260" s="225">
        <f>D259</f>
        <v>32888</v>
      </c>
      <c r="D260" s="225"/>
      <c r="E260" s="225">
        <f t="shared" si="84"/>
        <v>-32888</v>
      </c>
      <c r="F260" s="225">
        <v>171</v>
      </c>
      <c r="G260" s="223">
        <f t="shared" si="85"/>
        <v>-5623848</v>
      </c>
      <c r="H260" s="225">
        <f t="shared" si="86"/>
        <v>1267</v>
      </c>
      <c r="I260" s="225"/>
      <c r="J260" s="225">
        <f t="shared" si="87"/>
        <v>-1267</v>
      </c>
      <c r="K260" s="225">
        <f t="shared" ref="K260:K270" si="94">IF(J260&lt;=40,745,IF(AND(J260&gt;=41,J260&lt;=80),985,IF(AND(J260&gt;=81,J260&lt;=100),1705,IF(J260&gt;=101,3142,))))</f>
        <v>745</v>
      </c>
      <c r="L260" s="226">
        <f t="shared" ref="L260:L270" si="95">IF(K260=745,K260*J260,IF(K260=985,40*745+(J260-40)*985,IF(K260=1705,40*745+40*985+(J260-80)*1705,IF(K260=3142,40*745+40*985+20*1705+(J260-100)*3142,))))</f>
        <v>-943915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96">G260+L260+M260+N260++O260+P260+Q260+R260+S260+T260</f>
        <v>-6418018</v>
      </c>
      <c r="V260" s="226">
        <f t="shared" si="88"/>
        <v>217056</v>
      </c>
      <c r="W260" s="226">
        <f t="shared" si="89"/>
        <v>-6200962</v>
      </c>
      <c r="X260" s="227"/>
      <c r="Y260" s="226">
        <f t="shared" si="92"/>
        <v>-6200962</v>
      </c>
    </row>
    <row r="261" spans="1:25" hidden="1" x14ac:dyDescent="0.25">
      <c r="B261" s="224" t="s">
        <v>37</v>
      </c>
      <c r="C261" s="225">
        <f t="shared" si="83"/>
        <v>0</v>
      </c>
      <c r="D261" s="225"/>
      <c r="E261" s="225">
        <f t="shared" si="84"/>
        <v>0</v>
      </c>
      <c r="F261" s="225">
        <v>171</v>
      </c>
      <c r="G261" s="223">
        <f t="shared" si="85"/>
        <v>0</v>
      </c>
      <c r="H261" s="225">
        <f t="shared" si="86"/>
        <v>0</v>
      </c>
      <c r="I261" s="225"/>
      <c r="J261" s="225">
        <f t="shared" si="87"/>
        <v>0</v>
      </c>
      <c r="K261" s="225">
        <f t="shared" si="94"/>
        <v>745</v>
      </c>
      <c r="L261" s="226">
        <f t="shared" si="95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96"/>
        <v>149745</v>
      </c>
      <c r="V261" s="226">
        <f t="shared" si="88"/>
        <v>-6200962</v>
      </c>
      <c r="W261" s="226">
        <f t="shared" si="89"/>
        <v>-6051217</v>
      </c>
      <c r="X261" s="227"/>
      <c r="Y261" s="226">
        <f t="shared" si="92"/>
        <v>-6051217</v>
      </c>
    </row>
    <row r="262" spans="1:25" hidden="1" x14ac:dyDescent="0.25">
      <c r="B262" s="224" t="s">
        <v>38</v>
      </c>
      <c r="C262" s="225">
        <f t="shared" si="83"/>
        <v>0</v>
      </c>
      <c r="D262" s="225"/>
      <c r="E262" s="225">
        <f t="shared" si="84"/>
        <v>0</v>
      </c>
      <c r="F262" s="225">
        <v>171</v>
      </c>
      <c r="G262" s="223">
        <f t="shared" si="85"/>
        <v>0</v>
      </c>
      <c r="H262" s="225">
        <f t="shared" si="86"/>
        <v>0</v>
      </c>
      <c r="I262" s="225"/>
      <c r="J262" s="225">
        <f t="shared" si="87"/>
        <v>0</v>
      </c>
      <c r="K262" s="225">
        <f t="shared" si="94"/>
        <v>745</v>
      </c>
      <c r="L262" s="226">
        <f t="shared" si="95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96"/>
        <v>149745</v>
      </c>
      <c r="V262" s="226">
        <f t="shared" si="88"/>
        <v>-6051217</v>
      </c>
      <c r="W262" s="226">
        <f t="shared" si="89"/>
        <v>-5901472</v>
      </c>
      <c r="X262" s="227"/>
      <c r="Y262" s="226">
        <f t="shared" si="92"/>
        <v>-5901472</v>
      </c>
    </row>
    <row r="263" spans="1:25" hidden="1" x14ac:dyDescent="0.25">
      <c r="B263" s="224" t="s">
        <v>39</v>
      </c>
      <c r="C263" s="225">
        <f t="shared" si="83"/>
        <v>0</v>
      </c>
      <c r="D263" s="225"/>
      <c r="E263" s="225">
        <f t="shared" si="84"/>
        <v>0</v>
      </c>
      <c r="F263" s="225">
        <v>171</v>
      </c>
      <c r="G263" s="223">
        <f t="shared" si="85"/>
        <v>0</v>
      </c>
      <c r="H263" s="225">
        <f t="shared" si="86"/>
        <v>0</v>
      </c>
      <c r="I263" s="225"/>
      <c r="J263" s="225">
        <f t="shared" si="87"/>
        <v>0</v>
      </c>
      <c r="K263" s="225">
        <f t="shared" si="94"/>
        <v>745</v>
      </c>
      <c r="L263" s="226">
        <f t="shared" si="95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96"/>
        <v>149745</v>
      </c>
      <c r="V263" s="226">
        <f t="shared" si="88"/>
        <v>-5901472</v>
      </c>
      <c r="W263" s="226">
        <f t="shared" si="89"/>
        <v>-5751727</v>
      </c>
      <c r="X263" s="227"/>
      <c r="Y263" s="226">
        <f t="shared" si="92"/>
        <v>-5751727</v>
      </c>
    </row>
    <row r="264" spans="1:25" hidden="1" x14ac:dyDescent="0.25">
      <c r="B264" s="224" t="s">
        <v>40</v>
      </c>
      <c r="C264" s="225">
        <f t="shared" si="83"/>
        <v>0</v>
      </c>
      <c r="D264" s="225"/>
      <c r="E264" s="225">
        <f t="shared" si="84"/>
        <v>0</v>
      </c>
      <c r="F264" s="225">
        <v>171</v>
      </c>
      <c r="G264" s="223">
        <f t="shared" si="85"/>
        <v>0</v>
      </c>
      <c r="H264" s="225">
        <f t="shared" si="86"/>
        <v>0</v>
      </c>
      <c r="I264" s="225"/>
      <c r="J264" s="225">
        <f t="shared" si="87"/>
        <v>0</v>
      </c>
      <c r="K264" s="225">
        <f t="shared" si="94"/>
        <v>745</v>
      </c>
      <c r="L264" s="226">
        <f t="shared" si="95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96"/>
        <v>149745</v>
      </c>
      <c r="V264" s="226">
        <f t="shared" si="88"/>
        <v>-5751727</v>
      </c>
      <c r="W264" s="226">
        <f t="shared" si="89"/>
        <v>-5601982</v>
      </c>
      <c r="X264" s="227"/>
      <c r="Y264" s="226">
        <f t="shared" si="92"/>
        <v>-5601982</v>
      </c>
    </row>
    <row r="265" spans="1:25" s="199" customFormat="1" hidden="1" x14ac:dyDescent="0.25">
      <c r="A265"/>
      <c r="B265" s="224" t="s">
        <v>41</v>
      </c>
      <c r="C265" s="225">
        <f t="shared" si="83"/>
        <v>0</v>
      </c>
      <c r="D265" s="225"/>
      <c r="E265" s="225">
        <f t="shared" si="84"/>
        <v>0</v>
      </c>
      <c r="F265" s="225">
        <v>171</v>
      </c>
      <c r="G265" s="223">
        <f t="shared" si="85"/>
        <v>0</v>
      </c>
      <c r="H265" s="225">
        <f t="shared" si="86"/>
        <v>0</v>
      </c>
      <c r="I265" s="225"/>
      <c r="J265" s="225">
        <f t="shared" si="87"/>
        <v>0</v>
      </c>
      <c r="K265" s="225">
        <f t="shared" si="94"/>
        <v>745</v>
      </c>
      <c r="L265" s="226">
        <f t="shared" si="95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96"/>
        <v>149745</v>
      </c>
      <c r="V265" s="226">
        <f t="shared" si="88"/>
        <v>-5601982</v>
      </c>
      <c r="W265" s="226">
        <f t="shared" si="89"/>
        <v>-5452237</v>
      </c>
      <c r="X265" s="227"/>
      <c r="Y265" s="226">
        <f t="shared" si="92"/>
        <v>-5452237</v>
      </c>
    </row>
    <row r="266" spans="1:25" hidden="1" x14ac:dyDescent="0.25">
      <c r="B266" s="224" t="s">
        <v>42</v>
      </c>
      <c r="C266" s="225">
        <f t="shared" si="83"/>
        <v>0</v>
      </c>
      <c r="D266" s="225"/>
      <c r="E266" s="225">
        <f t="shared" si="84"/>
        <v>0</v>
      </c>
      <c r="F266" s="225">
        <v>171</v>
      </c>
      <c r="G266" s="223">
        <f t="shared" si="85"/>
        <v>0</v>
      </c>
      <c r="H266" s="225">
        <f t="shared" si="86"/>
        <v>0</v>
      </c>
      <c r="I266" s="225"/>
      <c r="J266" s="225">
        <f t="shared" si="87"/>
        <v>0</v>
      </c>
      <c r="K266" s="225">
        <f t="shared" si="94"/>
        <v>745</v>
      </c>
      <c r="L266" s="226">
        <f t="shared" si="95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96"/>
        <v>149745</v>
      </c>
      <c r="V266" s="226">
        <f t="shared" si="88"/>
        <v>-5452237</v>
      </c>
      <c r="W266" s="226">
        <f t="shared" si="89"/>
        <v>-5302492</v>
      </c>
      <c r="X266" s="227"/>
      <c r="Y266" s="226">
        <f t="shared" si="92"/>
        <v>-5302492</v>
      </c>
    </row>
    <row r="267" spans="1:25" hidden="1" x14ac:dyDescent="0.25">
      <c r="B267" s="224" t="s">
        <v>43</v>
      </c>
      <c r="C267" s="225">
        <f t="shared" si="83"/>
        <v>0</v>
      </c>
      <c r="D267" s="225"/>
      <c r="E267" s="225">
        <f t="shared" si="84"/>
        <v>0</v>
      </c>
      <c r="F267" s="225">
        <v>171</v>
      </c>
      <c r="G267" s="223">
        <f t="shared" si="85"/>
        <v>0</v>
      </c>
      <c r="H267" s="225">
        <f t="shared" si="86"/>
        <v>0</v>
      </c>
      <c r="I267" s="225"/>
      <c r="J267" s="225">
        <f t="shared" si="87"/>
        <v>0</v>
      </c>
      <c r="K267" s="225">
        <f t="shared" si="94"/>
        <v>745</v>
      </c>
      <c r="L267" s="226">
        <f t="shared" si="95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96"/>
        <v>149745</v>
      </c>
      <c r="V267" s="226">
        <f t="shared" si="88"/>
        <v>-5302492</v>
      </c>
      <c r="W267" s="226">
        <f t="shared" si="89"/>
        <v>-5152747</v>
      </c>
      <c r="X267" s="227"/>
      <c r="Y267" s="226">
        <f t="shared" si="92"/>
        <v>-5152747</v>
      </c>
    </row>
    <row r="268" spans="1:25" hidden="1" x14ac:dyDescent="0.25">
      <c r="B268" s="224" t="s">
        <v>44</v>
      </c>
      <c r="C268" s="225">
        <f t="shared" si="83"/>
        <v>0</v>
      </c>
      <c r="D268" s="225"/>
      <c r="E268" s="225">
        <f t="shared" si="84"/>
        <v>0</v>
      </c>
      <c r="F268" s="225">
        <v>171</v>
      </c>
      <c r="G268" s="223">
        <f t="shared" si="85"/>
        <v>0</v>
      </c>
      <c r="H268" s="225">
        <f t="shared" si="86"/>
        <v>0</v>
      </c>
      <c r="I268" s="225"/>
      <c r="J268" s="225">
        <f t="shared" si="87"/>
        <v>0</v>
      </c>
      <c r="K268" s="225">
        <f t="shared" si="94"/>
        <v>745</v>
      </c>
      <c r="L268" s="226">
        <f t="shared" si="95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96"/>
        <v>149745</v>
      </c>
      <c r="V268" s="226">
        <f t="shared" si="88"/>
        <v>-5152747</v>
      </c>
      <c r="W268" s="226">
        <f t="shared" si="89"/>
        <v>-5003002</v>
      </c>
      <c r="X268" s="227"/>
      <c r="Y268" s="226">
        <f t="shared" si="92"/>
        <v>-5003002</v>
      </c>
    </row>
    <row r="269" spans="1:25" ht="15.75" hidden="1" thickBot="1" x14ac:dyDescent="0.3">
      <c r="B269" s="224" t="s">
        <v>45</v>
      </c>
      <c r="C269" s="225">
        <f t="shared" si="83"/>
        <v>0</v>
      </c>
      <c r="D269" s="225"/>
      <c r="E269" s="225">
        <f t="shared" si="84"/>
        <v>0</v>
      </c>
      <c r="F269" s="225">
        <v>171</v>
      </c>
      <c r="G269" s="223">
        <f t="shared" si="85"/>
        <v>0</v>
      </c>
      <c r="H269" s="225">
        <f t="shared" si="86"/>
        <v>0</v>
      </c>
      <c r="I269" s="225"/>
      <c r="J269" s="225">
        <f t="shared" si="87"/>
        <v>0</v>
      </c>
      <c r="K269" s="225">
        <f t="shared" si="94"/>
        <v>745</v>
      </c>
      <c r="L269" s="226">
        <f t="shared" si="95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96"/>
        <v>149745</v>
      </c>
      <c r="V269" s="226">
        <f t="shared" si="88"/>
        <v>-5003002</v>
      </c>
      <c r="W269" s="226">
        <f t="shared" si="89"/>
        <v>-4853257</v>
      </c>
      <c r="X269" s="227"/>
      <c r="Y269" s="226">
        <f t="shared" si="92"/>
        <v>-4853257</v>
      </c>
    </row>
    <row r="270" spans="1:25" ht="15.75" hidden="1" thickBot="1" x14ac:dyDescent="0.3">
      <c r="B270" s="195" t="s">
        <v>46</v>
      </c>
      <c r="C270" s="175">
        <f t="shared" si="83"/>
        <v>0</v>
      </c>
      <c r="D270" s="175"/>
      <c r="E270" s="175">
        <f t="shared" si="84"/>
        <v>0</v>
      </c>
      <c r="F270" s="175">
        <f>F269</f>
        <v>171</v>
      </c>
      <c r="G270" s="177">
        <f t="shared" si="85"/>
        <v>0</v>
      </c>
      <c r="H270" s="175">
        <f t="shared" si="86"/>
        <v>0</v>
      </c>
      <c r="I270" s="175"/>
      <c r="J270" s="175">
        <f t="shared" si="87"/>
        <v>0</v>
      </c>
      <c r="K270" s="225">
        <f t="shared" si="94"/>
        <v>745</v>
      </c>
      <c r="L270" s="226">
        <f t="shared" si="95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96"/>
        <v>149745</v>
      </c>
      <c r="V270" s="176">
        <f t="shared" si="88"/>
        <v>-4853257</v>
      </c>
      <c r="W270" s="176">
        <f t="shared" si="89"/>
        <v>-4703512</v>
      </c>
      <c r="X270" s="177"/>
      <c r="Y270" s="176">
        <f t="shared" si="92"/>
        <v>-4703512</v>
      </c>
    </row>
    <row r="273" spans="8:13" ht="15.75" thickBot="1" x14ac:dyDescent="0.3"/>
    <row r="274" spans="8:13" ht="15.75" thickBot="1" x14ac:dyDescent="0.3">
      <c r="H274" s="262" t="s">
        <v>166</v>
      </c>
      <c r="I274" s="263"/>
      <c r="J274" s="264"/>
      <c r="L274" s="114"/>
      <c r="M274" s="114"/>
    </row>
    <row r="275" spans="8:13" x14ac:dyDescent="0.25">
      <c r="H275" s="204" t="s">
        <v>109</v>
      </c>
      <c r="I275" s="205"/>
      <c r="J275" s="153">
        <v>717</v>
      </c>
      <c r="L275" s="114"/>
      <c r="M275" s="114"/>
    </row>
    <row r="276" spans="8:13" ht="15.75" thickBot="1" x14ac:dyDescent="0.3">
      <c r="H276" s="206" t="s">
        <v>110</v>
      </c>
      <c r="I276" s="207"/>
      <c r="J276" s="154">
        <v>4910</v>
      </c>
      <c r="L276" s="114"/>
      <c r="M276" s="114"/>
    </row>
    <row r="277" spans="8:13" ht="15.75" thickBot="1" x14ac:dyDescent="0.3">
      <c r="H277" s="260" t="s">
        <v>157</v>
      </c>
      <c r="I277" s="265"/>
      <c r="J277" s="261"/>
      <c r="M277" s="114"/>
    </row>
    <row r="278" spans="8:13" ht="15.75" thickBot="1" x14ac:dyDescent="0.3">
      <c r="H278" s="260" t="s">
        <v>111</v>
      </c>
      <c r="I278" s="261"/>
      <c r="J278" s="155" t="s">
        <v>112</v>
      </c>
    </row>
    <row r="279" spans="8:13" x14ac:dyDescent="0.25">
      <c r="H279" s="208">
        <v>1</v>
      </c>
      <c r="I279" s="157">
        <v>40</v>
      </c>
      <c r="J279" s="158">
        <v>717</v>
      </c>
    </row>
    <row r="280" spans="8:13" x14ac:dyDescent="0.25">
      <c r="H280" s="209">
        <v>41</v>
      </c>
      <c r="I280" s="160">
        <v>80</v>
      </c>
      <c r="J280" s="161">
        <v>948</v>
      </c>
    </row>
    <row r="281" spans="8:13" x14ac:dyDescent="0.25">
      <c r="H281" s="210">
        <v>81</v>
      </c>
      <c r="I281" s="163">
        <v>100</v>
      </c>
      <c r="J281" s="161">
        <v>1641</v>
      </c>
    </row>
    <row r="282" spans="8:13" ht="15.75" thickBot="1" x14ac:dyDescent="0.3">
      <c r="H282" s="211">
        <v>101</v>
      </c>
      <c r="I282" s="165" t="s">
        <v>113</v>
      </c>
      <c r="J282" s="166">
        <v>3024</v>
      </c>
    </row>
    <row r="283" spans="8:13" ht="15.75" thickBot="1" x14ac:dyDescent="0.3">
      <c r="H283" s="167"/>
      <c r="I283" s="168"/>
      <c r="J283" s="169"/>
    </row>
  </sheetData>
  <mergeCells count="11">
    <mergeCell ref="H278:I278"/>
    <mergeCell ref="B1:C1"/>
    <mergeCell ref="D1:F1"/>
    <mergeCell ref="B2:C2"/>
    <mergeCell ref="D2:F2"/>
    <mergeCell ref="B3:C3"/>
    <mergeCell ref="AA5:AA6"/>
    <mergeCell ref="S4:W4"/>
    <mergeCell ref="N4:R4"/>
    <mergeCell ref="H274:J274"/>
    <mergeCell ref="H277:J277"/>
  </mergeCells>
  <phoneticPr fontId="17" type="noConversion"/>
  <conditionalFormatting sqref="Y7:Y223">
    <cfRule type="cellIs" dxfId="96" priority="76" stopIfTrue="1" operator="lessThan">
      <formula>-0.999999</formula>
    </cfRule>
    <cfRule type="cellIs" dxfId="95" priority="77" stopIfTrue="1" operator="greaterThan">
      <formula>0.9999999</formula>
    </cfRule>
  </conditionalFormatting>
  <conditionalFormatting sqref="J7:J222">
    <cfRule type="cellIs" dxfId="94" priority="75" operator="greaterThan">
      <formula>100</formula>
    </cfRule>
  </conditionalFormatting>
  <conditionalFormatting sqref="X7:X192">
    <cfRule type="cellIs" dxfId="93" priority="74" operator="lessThan">
      <formula>1</formula>
    </cfRule>
  </conditionalFormatting>
  <conditionalFormatting sqref="X193:X195">
    <cfRule type="cellIs" dxfId="92" priority="73" operator="lessThan">
      <formula>1</formula>
    </cfRule>
  </conditionalFormatting>
  <conditionalFormatting sqref="X196">
    <cfRule type="cellIs" dxfId="91" priority="72" operator="lessThan">
      <formula>1</formula>
    </cfRule>
  </conditionalFormatting>
  <conditionalFormatting sqref="X198">
    <cfRule type="cellIs" dxfId="90" priority="71" operator="lessThan">
      <formula>1</formula>
    </cfRule>
  </conditionalFormatting>
  <conditionalFormatting sqref="X199:X200">
    <cfRule type="cellIs" dxfId="89" priority="70" operator="lessThan">
      <formula>1</formula>
    </cfRule>
  </conditionalFormatting>
  <conditionalFormatting sqref="X201:X202">
    <cfRule type="cellIs" dxfId="88" priority="69" operator="lessThan">
      <formula>1</formula>
    </cfRule>
  </conditionalFormatting>
  <conditionalFormatting sqref="X203:X204">
    <cfRule type="cellIs" dxfId="87" priority="68" operator="lessThan">
      <formula>1</formula>
    </cfRule>
  </conditionalFormatting>
  <conditionalFormatting sqref="X205">
    <cfRule type="cellIs" dxfId="86" priority="67" operator="lessThan">
      <formula>1</formula>
    </cfRule>
  </conditionalFormatting>
  <conditionalFormatting sqref="X206:X207">
    <cfRule type="cellIs" dxfId="85" priority="66" operator="lessThan">
      <formula>1</formula>
    </cfRule>
  </conditionalFormatting>
  <conditionalFormatting sqref="X208:X209">
    <cfRule type="cellIs" dxfId="84" priority="65" operator="lessThan">
      <formula>1</formula>
    </cfRule>
  </conditionalFormatting>
  <conditionalFormatting sqref="X210">
    <cfRule type="cellIs" dxfId="83" priority="64" operator="lessThan">
      <formula>1</formula>
    </cfRule>
  </conditionalFormatting>
  <conditionalFormatting sqref="X211:X215">
    <cfRule type="cellIs" dxfId="82" priority="63" operator="lessThan">
      <formula>1</formula>
    </cfRule>
  </conditionalFormatting>
  <conditionalFormatting sqref="X216">
    <cfRule type="cellIs" dxfId="81" priority="62" operator="lessThan">
      <formula>1</formula>
    </cfRule>
  </conditionalFormatting>
  <conditionalFormatting sqref="X218:X219">
    <cfRule type="cellIs" dxfId="80" priority="61" operator="lessThan">
      <formula>1</formula>
    </cfRule>
  </conditionalFormatting>
  <conditionalFormatting sqref="X220">
    <cfRule type="cellIs" dxfId="79" priority="59" operator="lessThan">
      <formula>1</formula>
    </cfRule>
  </conditionalFormatting>
  <conditionalFormatting sqref="X221:X223">
    <cfRule type="cellIs" dxfId="78" priority="58" operator="lessThan">
      <formula>1</formula>
    </cfRule>
  </conditionalFormatting>
  <conditionalFormatting sqref="J223:J258">
    <cfRule type="cellIs" dxfId="77" priority="57" operator="greaterThan">
      <formula>100</formula>
    </cfRule>
  </conditionalFormatting>
  <conditionalFormatting sqref="Y224">
    <cfRule type="cellIs" dxfId="76" priority="55" stopIfTrue="1" operator="lessThan">
      <formula>-0.999999</formula>
    </cfRule>
    <cfRule type="cellIs" dxfId="75" priority="56" stopIfTrue="1" operator="greaterThan">
      <formula>0.9999999</formula>
    </cfRule>
  </conditionalFormatting>
  <conditionalFormatting sqref="X224">
    <cfRule type="cellIs" dxfId="74" priority="54" operator="lessThan">
      <formula>1</formula>
    </cfRule>
  </conditionalFormatting>
  <conditionalFormatting sqref="Y230">
    <cfRule type="cellIs" dxfId="73" priority="52" stopIfTrue="1" operator="lessThan">
      <formula>-0.999999</formula>
    </cfRule>
    <cfRule type="cellIs" dxfId="72" priority="53" stopIfTrue="1" operator="greaterThan">
      <formula>0.9999999</formula>
    </cfRule>
  </conditionalFormatting>
  <conditionalFormatting sqref="X230">
    <cfRule type="cellIs" dxfId="71" priority="51" operator="lessThan">
      <formula>1</formula>
    </cfRule>
  </conditionalFormatting>
  <conditionalFormatting sqref="X236">
    <cfRule type="cellIs" dxfId="70" priority="48" operator="lessThan">
      <formula>1</formula>
    </cfRule>
  </conditionalFormatting>
  <conditionalFormatting sqref="X237">
    <cfRule type="cellIs" dxfId="69" priority="45" operator="lessThan">
      <formula>1</formula>
    </cfRule>
  </conditionalFormatting>
  <conditionalFormatting sqref="X240">
    <cfRule type="cellIs" dxfId="68" priority="42" operator="lessThan">
      <formula>1</formula>
    </cfRule>
  </conditionalFormatting>
  <conditionalFormatting sqref="Y235:Y240">
    <cfRule type="cellIs" dxfId="67" priority="40" stopIfTrue="1" operator="lessThan">
      <formula>-0.999999</formula>
    </cfRule>
    <cfRule type="cellIs" dxfId="66" priority="41" stopIfTrue="1" operator="greaterThan">
      <formula>0.9999999</formula>
    </cfRule>
  </conditionalFormatting>
  <conditionalFormatting sqref="Y241:Y243">
    <cfRule type="cellIs" dxfId="65" priority="38" stopIfTrue="1" operator="lessThan">
      <formula>-0.999999</formula>
    </cfRule>
    <cfRule type="cellIs" dxfId="64" priority="39" stopIfTrue="1" operator="greaterThan">
      <formula>0.9999999</formula>
    </cfRule>
  </conditionalFormatting>
  <conditionalFormatting sqref="X241:X243">
    <cfRule type="cellIs" dxfId="63" priority="37" operator="lessThan">
      <formula>1</formula>
    </cfRule>
  </conditionalFormatting>
  <conditionalFormatting sqref="Y245">
    <cfRule type="cellIs" dxfId="62" priority="35" stopIfTrue="1" operator="lessThan">
      <formula>-0.999999</formula>
    </cfRule>
    <cfRule type="cellIs" dxfId="61" priority="36" stopIfTrue="1" operator="greaterThan">
      <formula>0.9999999</formula>
    </cfRule>
  </conditionalFormatting>
  <conditionalFormatting sqref="X245">
    <cfRule type="cellIs" dxfId="60" priority="34" operator="lessThan">
      <formula>1</formula>
    </cfRule>
  </conditionalFormatting>
  <conditionalFormatting sqref="Y247">
    <cfRule type="cellIs" dxfId="59" priority="32" stopIfTrue="1" operator="lessThan">
      <formula>-0.999999</formula>
    </cfRule>
    <cfRule type="cellIs" dxfId="58" priority="33" stopIfTrue="1" operator="greaterThan">
      <formula>0.9999999</formula>
    </cfRule>
  </conditionalFormatting>
  <conditionalFormatting sqref="X247">
    <cfRule type="cellIs" dxfId="57" priority="31" operator="lessThan">
      <formula>1</formula>
    </cfRule>
  </conditionalFormatting>
  <conditionalFormatting sqref="Y248">
    <cfRule type="cellIs" dxfId="56" priority="29" stopIfTrue="1" operator="lessThan">
      <formula>-0.999999</formula>
    </cfRule>
    <cfRule type="cellIs" dxfId="55" priority="30" stopIfTrue="1" operator="greaterThan">
      <formula>0.9999999</formula>
    </cfRule>
  </conditionalFormatting>
  <conditionalFormatting sqref="X248">
    <cfRule type="cellIs" dxfId="54" priority="28" operator="lessThan">
      <formula>1</formula>
    </cfRule>
  </conditionalFormatting>
  <conditionalFormatting sqref="Y249">
    <cfRule type="cellIs" dxfId="53" priority="26" stopIfTrue="1" operator="lessThan">
      <formula>-0.999999</formula>
    </cfRule>
    <cfRule type="cellIs" dxfId="52" priority="27" stopIfTrue="1" operator="greaterThan">
      <formula>0.9999999</formula>
    </cfRule>
  </conditionalFormatting>
  <conditionalFormatting sqref="X249">
    <cfRule type="cellIs" dxfId="51" priority="25" operator="lessThan">
      <formula>1</formula>
    </cfRule>
  </conditionalFormatting>
  <conditionalFormatting sqref="Y251">
    <cfRule type="cellIs" dxfId="50" priority="23" stopIfTrue="1" operator="lessThan">
      <formula>-0.999999</formula>
    </cfRule>
    <cfRule type="cellIs" dxfId="49" priority="24" stopIfTrue="1" operator="greaterThan">
      <formula>0.9999999</formula>
    </cfRule>
  </conditionalFormatting>
  <conditionalFormatting sqref="X251">
    <cfRule type="cellIs" dxfId="48" priority="22" operator="lessThan">
      <formula>1</formula>
    </cfRule>
  </conditionalFormatting>
  <conditionalFormatting sqref="Y253">
    <cfRule type="cellIs" dxfId="47" priority="20" stopIfTrue="1" operator="lessThan">
      <formula>-0.999999</formula>
    </cfRule>
    <cfRule type="cellIs" dxfId="46" priority="21" stopIfTrue="1" operator="greaterThan">
      <formula>0.9999999</formula>
    </cfRule>
  </conditionalFormatting>
  <conditionalFormatting sqref="X253">
    <cfRule type="cellIs" dxfId="45" priority="19" operator="lessThan">
      <formula>1</formula>
    </cfRule>
  </conditionalFormatting>
  <conditionalFormatting sqref="Y255:Y257">
    <cfRule type="cellIs" dxfId="44" priority="17" stopIfTrue="1" operator="lessThan">
      <formula>-0.999999</formula>
    </cfRule>
    <cfRule type="cellIs" dxfId="43" priority="18" stopIfTrue="1" operator="greaterThan">
      <formula>0.9999999</formula>
    </cfRule>
  </conditionalFormatting>
  <conditionalFormatting sqref="X255:X256">
    <cfRule type="cellIs" dxfId="42" priority="16" operator="lessThan">
      <formula>1</formula>
    </cfRule>
  </conditionalFormatting>
  <conditionalFormatting sqref="J259:J270">
    <cfRule type="cellIs" dxfId="41" priority="15" operator="greaterThan">
      <formula>100</formula>
    </cfRule>
  </conditionalFormatting>
  <conditionalFormatting sqref="Y259:Y263">
    <cfRule type="cellIs" dxfId="40" priority="13" stopIfTrue="1" operator="lessThan">
      <formula>-0.999999</formula>
    </cfRule>
    <cfRule type="cellIs" dxfId="39" priority="14" stopIfTrue="1" operator="greaterThan">
      <formula>0.9999999</formula>
    </cfRule>
  </conditionalFormatting>
  <conditionalFormatting sqref="X259:X269">
    <cfRule type="cellIs" dxfId="38" priority="12" operator="lessThan">
      <formula>1</formula>
    </cfRule>
  </conditionalFormatting>
  <conditionalFormatting sqref="X259:X269">
    <cfRule type="cellIs" dxfId="37" priority="11" operator="lessThan">
      <formula>1</formula>
    </cfRule>
  </conditionalFormatting>
  <conditionalFormatting sqref="Y264">
    <cfRule type="cellIs" dxfId="36" priority="9" stopIfTrue="1" operator="lessThan">
      <formula>-0.999999</formula>
    </cfRule>
    <cfRule type="cellIs" dxfId="35" priority="10" stopIfTrue="1" operator="greaterThan">
      <formula>0.9999999</formula>
    </cfRule>
  </conditionalFormatting>
  <conditionalFormatting sqref="Y265">
    <cfRule type="cellIs" dxfId="34" priority="7" stopIfTrue="1" operator="lessThan">
      <formula>-0.999999</formula>
    </cfRule>
    <cfRule type="cellIs" dxfId="33" priority="8" stopIfTrue="1" operator="greaterThan">
      <formula>0.9999999</formula>
    </cfRule>
  </conditionalFormatting>
  <conditionalFormatting sqref="Y266">
    <cfRule type="cellIs" dxfId="32" priority="5" stopIfTrue="1" operator="lessThan">
      <formula>-0.999999</formula>
    </cfRule>
    <cfRule type="cellIs" dxfId="31" priority="6" stopIfTrue="1" operator="greaterThan">
      <formula>0.9999999</formula>
    </cfRule>
  </conditionalFormatting>
  <conditionalFormatting sqref="Y267:Y269">
    <cfRule type="cellIs" dxfId="30" priority="3" stopIfTrue="1" operator="lessThan">
      <formula>-0.999999</formula>
    </cfRule>
    <cfRule type="cellIs" dxfId="29" priority="4" stopIfTrue="1" operator="greaterThan">
      <formula>0.9999999</formula>
    </cfRule>
  </conditionalFormatting>
  <conditionalFormatting sqref="Y258">
    <cfRule type="cellIs" dxfId="28" priority="1" stopIfTrue="1" operator="lessThan">
      <formula>-0.999999</formula>
    </cfRule>
    <cfRule type="cellIs" dxfId="27" priority="2" stopIfTrue="1" operator="greaterThan">
      <formula>0.9999999</formula>
    </cfRule>
  </conditionalFormatting>
  <pageMargins left="0.7" right="0.7" top="0.75" bottom="0.75" header="0.3" footer="0.3"/>
  <pageSetup orientation="portrait" horizontalDpi="4294967293" verticalDpi="4294967293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30"/>
  <dimension ref="A1:AA283"/>
  <sheetViews>
    <sheetView workbookViewId="0">
      <selection activeCell="J259" sqref="J259"/>
    </sheetView>
  </sheetViews>
  <sheetFormatPr baseColWidth="10" defaultRowHeight="15" x14ac:dyDescent="0.25"/>
  <cols>
    <col min="3" max="3" width="9.85546875" customWidth="1"/>
    <col min="4" max="4" width="10.5703125" customWidth="1"/>
    <col min="5" max="5" width="9.140625" customWidth="1"/>
    <col min="6" max="6" width="10.28515625" bestFit="1" customWidth="1"/>
    <col min="7" max="7" width="11.85546875" bestFit="1" customWidth="1"/>
    <col min="11" max="11" width="6.7109375" bestFit="1" customWidth="1"/>
    <col min="12" max="12" width="14.42578125" bestFit="1" customWidth="1"/>
    <col min="13" max="14" width="11.5703125" bestFit="1" customWidth="1"/>
    <col min="15" max="15" width="11.5703125" customWidth="1"/>
    <col min="16" max="16" width="12" customWidth="1"/>
    <col min="17" max="17" width="11.85546875" bestFit="1" customWidth="1"/>
    <col min="18" max="18" width="7.140625" hidden="1" customWidth="1"/>
    <col min="19" max="19" width="12.28515625" customWidth="1"/>
    <col min="20" max="20" width="11.85546875" bestFit="1" customWidth="1"/>
    <col min="21" max="21" width="13.42578125" customWidth="1"/>
    <col min="22" max="22" width="12.85546875" bestFit="1" customWidth="1"/>
    <col min="23" max="23" width="12.42578125" customWidth="1"/>
    <col min="24" max="26" width="13.42578125" customWidth="1"/>
    <col min="27" max="27" width="0" hidden="1" customWidth="1"/>
  </cols>
  <sheetData>
    <row r="1" spans="1:27" x14ac:dyDescent="0.25">
      <c r="B1" s="266" t="s">
        <v>0</v>
      </c>
      <c r="C1" s="266"/>
      <c r="D1" s="267" t="s">
        <v>68</v>
      </c>
      <c r="E1" s="267"/>
      <c r="F1" s="267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7" x14ac:dyDescent="0.25">
      <c r="B2" s="266" t="s">
        <v>1</v>
      </c>
      <c r="C2" s="266"/>
      <c r="D2" s="268" t="s">
        <v>51</v>
      </c>
      <c r="E2" s="268"/>
      <c r="F2" s="268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7" ht="15.75" thickBot="1" x14ac:dyDescent="0.3">
      <c r="A3" t="s">
        <v>154</v>
      </c>
      <c r="B3" s="269" t="s">
        <v>2</v>
      </c>
      <c r="C3" s="269"/>
      <c r="D3" s="146" t="s">
        <v>69</v>
      </c>
      <c r="E3" s="143"/>
      <c r="F3" s="14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7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7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173</v>
      </c>
      <c r="P5" s="11" t="s">
        <v>174</v>
      </c>
      <c r="Q5" s="11" t="s">
        <v>14</v>
      </c>
      <c r="R5" s="12" t="s">
        <v>15</v>
      </c>
      <c r="S5" s="12" t="s">
        <v>16</v>
      </c>
      <c r="T5" s="13" t="s">
        <v>17</v>
      </c>
      <c r="U5" s="12" t="s">
        <v>11</v>
      </c>
      <c r="V5" s="12" t="s">
        <v>18</v>
      </c>
      <c r="W5" s="12" t="s">
        <v>19</v>
      </c>
      <c r="X5" s="12"/>
      <c r="Y5" s="12" t="s">
        <v>20</v>
      </c>
      <c r="AA5" s="257" t="s">
        <v>91</v>
      </c>
    </row>
    <row r="6" spans="1:27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 t="s">
        <v>175</v>
      </c>
      <c r="P6" s="14">
        <v>2024</v>
      </c>
      <c r="Q6" s="14"/>
      <c r="R6" s="14" t="s">
        <v>93</v>
      </c>
      <c r="S6" s="16" t="s">
        <v>31</v>
      </c>
      <c r="T6" s="17"/>
      <c r="U6" s="15" t="s">
        <v>32</v>
      </c>
      <c r="V6" s="16" t="s">
        <v>22</v>
      </c>
      <c r="W6" s="15" t="s">
        <v>33</v>
      </c>
      <c r="X6" s="16" t="s">
        <v>34</v>
      </c>
      <c r="Y6" s="16" t="s">
        <v>32</v>
      </c>
      <c r="AA6" s="258"/>
    </row>
    <row r="7" spans="1:27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1"/>
      <c r="P7" s="21"/>
      <c r="Q7" s="20">
        <v>0</v>
      </c>
      <c r="R7" s="20">
        <v>0</v>
      </c>
      <c r="S7" s="20">
        <v>0</v>
      </c>
      <c r="T7" s="20">
        <v>0</v>
      </c>
      <c r="U7" s="20">
        <f t="shared" ref="U7:U38" si="0">G7+L7+M7+R7+S7</f>
        <v>0</v>
      </c>
      <c r="V7" s="21">
        <v>0</v>
      </c>
      <c r="W7" s="21">
        <f>U7+V7</f>
        <v>0</v>
      </c>
      <c r="X7" s="20">
        <v>0</v>
      </c>
      <c r="Y7" s="21">
        <f>W7-X7</f>
        <v>0</v>
      </c>
    </row>
    <row r="8" spans="1:27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1"/>
      <c r="P8" s="21"/>
      <c r="Q8" s="20">
        <v>0</v>
      </c>
      <c r="R8" s="20">
        <v>0</v>
      </c>
      <c r="S8" s="20">
        <v>0</v>
      </c>
      <c r="T8" s="20">
        <v>0</v>
      </c>
      <c r="U8" s="20">
        <f t="shared" si="0"/>
        <v>0</v>
      </c>
      <c r="V8" s="21">
        <f>Y7</f>
        <v>0</v>
      </c>
      <c r="W8" s="21">
        <f t="shared" ref="W8:W71" si="1">U8+V8</f>
        <v>0</v>
      </c>
      <c r="X8" s="20">
        <v>0</v>
      </c>
      <c r="Y8" s="21">
        <f t="shared" ref="Y8:Y71" si="2">W8-X8</f>
        <v>0</v>
      </c>
      <c r="AA8">
        <f>IF(X8=0,IF(Y8&gt;1,AA7+1,),)</f>
        <v>0</v>
      </c>
    </row>
    <row r="9" spans="1:27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1"/>
      <c r="P9" s="21"/>
      <c r="Q9" s="20">
        <v>0</v>
      </c>
      <c r="R9" s="20">
        <v>0</v>
      </c>
      <c r="S9" s="20">
        <v>0</v>
      </c>
      <c r="T9" s="20">
        <v>0</v>
      </c>
      <c r="U9" s="20">
        <f t="shared" si="0"/>
        <v>0</v>
      </c>
      <c r="V9" s="21">
        <f t="shared" ref="V9:V72" si="3">Y8</f>
        <v>0</v>
      </c>
      <c r="W9" s="21">
        <f t="shared" si="1"/>
        <v>0</v>
      </c>
      <c r="X9" s="20">
        <v>0</v>
      </c>
      <c r="Y9" s="21">
        <f t="shared" si="2"/>
        <v>0</v>
      </c>
      <c r="AA9">
        <f t="shared" ref="AA9:AA72" si="4">IF(X9=0,IF(Y9&gt;1,AA8+1,),)</f>
        <v>0</v>
      </c>
    </row>
    <row r="10" spans="1:27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1"/>
      <c r="P10" s="21"/>
      <c r="Q10" s="20">
        <v>0</v>
      </c>
      <c r="R10" s="20">
        <v>0</v>
      </c>
      <c r="S10" s="20">
        <v>0</v>
      </c>
      <c r="T10" s="20">
        <v>0</v>
      </c>
      <c r="U10" s="20">
        <f t="shared" si="0"/>
        <v>0</v>
      </c>
      <c r="V10" s="21">
        <f t="shared" si="3"/>
        <v>0</v>
      </c>
      <c r="W10" s="21">
        <f t="shared" si="1"/>
        <v>0</v>
      </c>
      <c r="X10" s="20">
        <v>0</v>
      </c>
      <c r="Y10" s="21">
        <f t="shared" si="2"/>
        <v>0</v>
      </c>
      <c r="AA10">
        <f t="shared" si="4"/>
        <v>0</v>
      </c>
    </row>
    <row r="11" spans="1:27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1"/>
      <c r="P11" s="21"/>
      <c r="Q11" s="20">
        <v>0</v>
      </c>
      <c r="R11" s="20">
        <v>0</v>
      </c>
      <c r="S11" s="20">
        <v>0</v>
      </c>
      <c r="T11" s="20">
        <v>0</v>
      </c>
      <c r="U11" s="20">
        <f t="shared" si="0"/>
        <v>0</v>
      </c>
      <c r="V11" s="21">
        <f t="shared" si="3"/>
        <v>0</v>
      </c>
      <c r="W11" s="21">
        <f t="shared" si="1"/>
        <v>0</v>
      </c>
      <c r="X11" s="20">
        <v>0</v>
      </c>
      <c r="Y11" s="21">
        <f t="shared" si="2"/>
        <v>0</v>
      </c>
      <c r="AA11">
        <f t="shared" si="4"/>
        <v>0</v>
      </c>
    </row>
    <row r="12" spans="1:27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1"/>
      <c r="P12" s="21"/>
      <c r="Q12" s="20">
        <v>0</v>
      </c>
      <c r="R12" s="20">
        <v>0</v>
      </c>
      <c r="S12" s="20">
        <v>0</v>
      </c>
      <c r="T12" s="20">
        <v>0</v>
      </c>
      <c r="U12" s="20">
        <f t="shared" si="0"/>
        <v>0</v>
      </c>
      <c r="V12" s="21">
        <f t="shared" si="3"/>
        <v>0</v>
      </c>
      <c r="W12" s="21">
        <f t="shared" si="1"/>
        <v>0</v>
      </c>
      <c r="X12" s="20">
        <v>0</v>
      </c>
      <c r="Y12" s="21">
        <f t="shared" si="2"/>
        <v>0</v>
      </c>
      <c r="AA12">
        <f t="shared" si="4"/>
        <v>0</v>
      </c>
    </row>
    <row r="13" spans="1:27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1"/>
      <c r="P13" s="21"/>
      <c r="Q13" s="20">
        <v>0</v>
      </c>
      <c r="R13" s="20">
        <v>0</v>
      </c>
      <c r="S13" s="20">
        <v>0</v>
      </c>
      <c r="T13" s="20">
        <v>0</v>
      </c>
      <c r="U13" s="20">
        <f t="shared" si="0"/>
        <v>0</v>
      </c>
      <c r="V13" s="21">
        <f t="shared" si="3"/>
        <v>0</v>
      </c>
      <c r="W13" s="21">
        <f t="shared" si="1"/>
        <v>0</v>
      </c>
      <c r="X13" s="20">
        <v>0</v>
      </c>
      <c r="Y13" s="21">
        <f t="shared" si="2"/>
        <v>0</v>
      </c>
      <c r="AA13">
        <f t="shared" si="4"/>
        <v>0</v>
      </c>
    </row>
    <row r="14" spans="1:27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1"/>
      <c r="P14" s="21"/>
      <c r="Q14" s="20">
        <v>0</v>
      </c>
      <c r="R14" s="20">
        <v>0</v>
      </c>
      <c r="S14" s="20">
        <v>0</v>
      </c>
      <c r="T14" s="20">
        <v>0</v>
      </c>
      <c r="U14" s="20">
        <f t="shared" si="0"/>
        <v>0</v>
      </c>
      <c r="V14" s="21">
        <f t="shared" si="3"/>
        <v>0</v>
      </c>
      <c r="W14" s="21">
        <f t="shared" si="1"/>
        <v>0</v>
      </c>
      <c r="X14" s="20">
        <v>0</v>
      </c>
      <c r="Y14" s="21">
        <f t="shared" si="2"/>
        <v>0</v>
      </c>
      <c r="AA14">
        <f t="shared" si="4"/>
        <v>0</v>
      </c>
    </row>
    <row r="15" spans="1:27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1"/>
      <c r="P15" s="21"/>
      <c r="Q15" s="20">
        <v>0</v>
      </c>
      <c r="R15" s="20">
        <v>0</v>
      </c>
      <c r="S15" s="20">
        <v>0</v>
      </c>
      <c r="T15" s="20">
        <v>0</v>
      </c>
      <c r="U15" s="20">
        <f t="shared" si="0"/>
        <v>0</v>
      </c>
      <c r="V15" s="21">
        <f t="shared" si="3"/>
        <v>0</v>
      </c>
      <c r="W15" s="21">
        <f t="shared" si="1"/>
        <v>0</v>
      </c>
      <c r="X15" s="20">
        <v>0</v>
      </c>
      <c r="Y15" s="21">
        <f t="shared" si="2"/>
        <v>0</v>
      </c>
      <c r="AA15">
        <f t="shared" si="4"/>
        <v>0</v>
      </c>
    </row>
    <row r="16" spans="1:27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1"/>
      <c r="P16" s="21"/>
      <c r="Q16" s="20">
        <v>0</v>
      </c>
      <c r="R16" s="20">
        <v>0</v>
      </c>
      <c r="S16" s="20">
        <v>0</v>
      </c>
      <c r="T16" s="20">
        <v>0</v>
      </c>
      <c r="U16" s="20">
        <f t="shared" si="0"/>
        <v>0</v>
      </c>
      <c r="V16" s="21">
        <f t="shared" si="3"/>
        <v>0</v>
      </c>
      <c r="W16" s="21">
        <f t="shared" si="1"/>
        <v>0</v>
      </c>
      <c r="X16" s="20">
        <v>0</v>
      </c>
      <c r="Y16" s="21">
        <f t="shared" si="2"/>
        <v>0</v>
      </c>
      <c r="AA16">
        <f t="shared" si="4"/>
        <v>0</v>
      </c>
    </row>
    <row r="17" spans="1:27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1"/>
      <c r="P17" s="21"/>
      <c r="Q17" s="20">
        <v>0</v>
      </c>
      <c r="R17" s="20">
        <v>0</v>
      </c>
      <c r="S17" s="20">
        <v>0</v>
      </c>
      <c r="T17" s="20">
        <v>0</v>
      </c>
      <c r="U17" s="20">
        <f t="shared" si="0"/>
        <v>0</v>
      </c>
      <c r="V17" s="21">
        <f t="shared" si="3"/>
        <v>0</v>
      </c>
      <c r="W17" s="21">
        <f t="shared" si="1"/>
        <v>0</v>
      </c>
      <c r="X17" s="20">
        <v>0</v>
      </c>
      <c r="Y17" s="21">
        <f t="shared" si="2"/>
        <v>0</v>
      </c>
      <c r="AA17">
        <f t="shared" si="4"/>
        <v>0</v>
      </c>
    </row>
    <row r="18" spans="1:27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1"/>
      <c r="P18" s="21"/>
      <c r="Q18" s="20">
        <v>0</v>
      </c>
      <c r="R18" s="20">
        <v>0</v>
      </c>
      <c r="S18" s="20">
        <v>0</v>
      </c>
      <c r="T18" s="20">
        <v>0</v>
      </c>
      <c r="U18" s="20">
        <f t="shared" si="0"/>
        <v>0</v>
      </c>
      <c r="V18" s="21">
        <f t="shared" si="3"/>
        <v>0</v>
      </c>
      <c r="W18" s="21">
        <f t="shared" si="1"/>
        <v>0</v>
      </c>
      <c r="X18" s="20">
        <v>0</v>
      </c>
      <c r="Y18" s="21">
        <f t="shared" si="2"/>
        <v>0</v>
      </c>
      <c r="AA18">
        <f t="shared" si="4"/>
        <v>0</v>
      </c>
    </row>
    <row r="19" spans="1:27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/>
      <c r="P19" s="21"/>
      <c r="Q19" s="20">
        <v>0</v>
      </c>
      <c r="R19" s="20">
        <v>0</v>
      </c>
      <c r="S19" s="20">
        <v>0</v>
      </c>
      <c r="T19" s="20">
        <v>0</v>
      </c>
      <c r="U19" s="20">
        <f t="shared" si="0"/>
        <v>0</v>
      </c>
      <c r="V19" s="21">
        <f t="shared" si="3"/>
        <v>0</v>
      </c>
      <c r="W19" s="21">
        <f t="shared" si="1"/>
        <v>0</v>
      </c>
      <c r="X19" s="20">
        <v>0</v>
      </c>
      <c r="Y19" s="21">
        <f t="shared" si="2"/>
        <v>0</v>
      </c>
      <c r="AA19">
        <f t="shared" si="4"/>
        <v>0</v>
      </c>
    </row>
    <row r="20" spans="1:27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1"/>
      <c r="P20" s="21"/>
      <c r="Q20" s="20">
        <v>0</v>
      </c>
      <c r="R20" s="20">
        <v>0</v>
      </c>
      <c r="S20" s="20">
        <v>0</v>
      </c>
      <c r="T20" s="20">
        <v>0</v>
      </c>
      <c r="U20" s="20">
        <f t="shared" si="0"/>
        <v>0</v>
      </c>
      <c r="V20" s="21">
        <f t="shared" si="3"/>
        <v>0</v>
      </c>
      <c r="W20" s="21">
        <f t="shared" si="1"/>
        <v>0</v>
      </c>
      <c r="X20" s="20">
        <v>0</v>
      </c>
      <c r="Y20" s="21">
        <f t="shared" si="2"/>
        <v>0</v>
      </c>
      <c r="AA20">
        <f t="shared" si="4"/>
        <v>0</v>
      </c>
    </row>
    <row r="21" spans="1:27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1"/>
      <c r="P21" s="21"/>
      <c r="Q21" s="20">
        <v>0</v>
      </c>
      <c r="R21" s="20">
        <v>0</v>
      </c>
      <c r="S21" s="20">
        <v>0</v>
      </c>
      <c r="T21" s="20">
        <v>0</v>
      </c>
      <c r="U21" s="20">
        <f t="shared" si="0"/>
        <v>0</v>
      </c>
      <c r="V21" s="21">
        <f t="shared" si="3"/>
        <v>0</v>
      </c>
      <c r="W21" s="21">
        <f t="shared" si="1"/>
        <v>0</v>
      </c>
      <c r="X21" s="20">
        <v>0</v>
      </c>
      <c r="Y21" s="21">
        <f t="shared" si="2"/>
        <v>0</v>
      </c>
      <c r="AA21">
        <f t="shared" si="4"/>
        <v>0</v>
      </c>
    </row>
    <row r="22" spans="1:27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1"/>
      <c r="P22" s="21"/>
      <c r="Q22" s="20">
        <v>0</v>
      </c>
      <c r="R22" s="20">
        <v>0</v>
      </c>
      <c r="S22" s="20">
        <v>0</v>
      </c>
      <c r="T22" s="20">
        <v>0</v>
      </c>
      <c r="U22" s="20">
        <f t="shared" si="0"/>
        <v>0</v>
      </c>
      <c r="V22" s="21">
        <f t="shared" si="3"/>
        <v>0</v>
      </c>
      <c r="W22" s="21">
        <f t="shared" si="1"/>
        <v>0</v>
      </c>
      <c r="X22" s="20">
        <v>0</v>
      </c>
      <c r="Y22" s="21">
        <f t="shared" si="2"/>
        <v>0</v>
      </c>
      <c r="AA22">
        <f t="shared" si="4"/>
        <v>0</v>
      </c>
    </row>
    <row r="23" spans="1:27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1"/>
      <c r="P23" s="21"/>
      <c r="Q23" s="20">
        <v>0</v>
      </c>
      <c r="R23" s="20">
        <v>0</v>
      </c>
      <c r="S23" s="20">
        <v>0</v>
      </c>
      <c r="T23" s="20">
        <v>0</v>
      </c>
      <c r="U23" s="20">
        <f t="shared" si="0"/>
        <v>0</v>
      </c>
      <c r="V23" s="21">
        <f t="shared" si="3"/>
        <v>0</v>
      </c>
      <c r="W23" s="21">
        <f t="shared" si="1"/>
        <v>0</v>
      </c>
      <c r="X23" s="20">
        <v>0</v>
      </c>
      <c r="Y23" s="21">
        <f t="shared" si="2"/>
        <v>0</v>
      </c>
      <c r="AA23">
        <f t="shared" si="4"/>
        <v>0</v>
      </c>
    </row>
    <row r="24" spans="1:27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1"/>
      <c r="P24" s="21"/>
      <c r="Q24" s="20">
        <v>0</v>
      </c>
      <c r="R24" s="20">
        <v>0</v>
      </c>
      <c r="S24" s="20">
        <v>0</v>
      </c>
      <c r="T24" s="20">
        <v>0</v>
      </c>
      <c r="U24" s="20">
        <f t="shared" si="0"/>
        <v>0</v>
      </c>
      <c r="V24" s="21">
        <f t="shared" si="3"/>
        <v>0</v>
      </c>
      <c r="W24" s="21">
        <f t="shared" si="1"/>
        <v>0</v>
      </c>
      <c r="X24" s="20">
        <v>0</v>
      </c>
      <c r="Y24" s="21">
        <f t="shared" si="2"/>
        <v>0</v>
      </c>
      <c r="AA24">
        <f t="shared" si="4"/>
        <v>0</v>
      </c>
    </row>
    <row r="25" spans="1:27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1"/>
      <c r="P25" s="21"/>
      <c r="Q25" s="20">
        <v>0</v>
      </c>
      <c r="R25" s="20">
        <v>0</v>
      </c>
      <c r="S25" s="20">
        <v>0</v>
      </c>
      <c r="T25" s="20">
        <v>0</v>
      </c>
      <c r="U25" s="20">
        <f t="shared" si="0"/>
        <v>0</v>
      </c>
      <c r="V25" s="21">
        <f t="shared" si="3"/>
        <v>0</v>
      </c>
      <c r="W25" s="21">
        <f t="shared" si="1"/>
        <v>0</v>
      </c>
      <c r="X25" s="20">
        <v>0</v>
      </c>
      <c r="Y25" s="21">
        <f t="shared" si="2"/>
        <v>0</v>
      </c>
      <c r="AA25">
        <f t="shared" si="4"/>
        <v>0</v>
      </c>
    </row>
    <row r="26" spans="1:27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1"/>
      <c r="P26" s="21"/>
      <c r="Q26" s="20">
        <v>0</v>
      </c>
      <c r="R26" s="20">
        <v>0</v>
      </c>
      <c r="S26" s="20">
        <v>0</v>
      </c>
      <c r="T26" s="20">
        <v>0</v>
      </c>
      <c r="U26" s="20">
        <f t="shared" si="0"/>
        <v>0</v>
      </c>
      <c r="V26" s="21">
        <f t="shared" si="3"/>
        <v>0</v>
      </c>
      <c r="W26" s="21">
        <f t="shared" si="1"/>
        <v>0</v>
      </c>
      <c r="X26" s="20">
        <v>0</v>
      </c>
      <c r="Y26" s="21">
        <f t="shared" si="2"/>
        <v>0</v>
      </c>
      <c r="AA26">
        <f t="shared" si="4"/>
        <v>0</v>
      </c>
    </row>
    <row r="27" spans="1:27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1"/>
      <c r="P27" s="21"/>
      <c r="Q27" s="20">
        <v>0</v>
      </c>
      <c r="R27" s="20">
        <v>0</v>
      </c>
      <c r="S27" s="20">
        <v>0</v>
      </c>
      <c r="T27" s="20">
        <v>0</v>
      </c>
      <c r="U27" s="20">
        <f t="shared" si="0"/>
        <v>0</v>
      </c>
      <c r="V27" s="21">
        <f t="shared" si="3"/>
        <v>0</v>
      </c>
      <c r="W27" s="21">
        <f t="shared" si="1"/>
        <v>0</v>
      </c>
      <c r="X27" s="20">
        <v>0</v>
      </c>
      <c r="Y27" s="21">
        <f t="shared" si="2"/>
        <v>0</v>
      </c>
      <c r="AA27">
        <f t="shared" si="4"/>
        <v>0</v>
      </c>
    </row>
    <row r="28" spans="1:27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1"/>
      <c r="P28" s="21"/>
      <c r="Q28" s="20">
        <v>0</v>
      </c>
      <c r="R28" s="20">
        <v>0</v>
      </c>
      <c r="S28" s="20">
        <v>0</v>
      </c>
      <c r="T28" s="20">
        <v>0</v>
      </c>
      <c r="U28" s="20">
        <f t="shared" si="0"/>
        <v>0</v>
      </c>
      <c r="V28" s="21">
        <f t="shared" si="3"/>
        <v>0</v>
      </c>
      <c r="W28" s="21">
        <f t="shared" si="1"/>
        <v>0</v>
      </c>
      <c r="X28" s="20">
        <v>0</v>
      </c>
      <c r="Y28" s="21">
        <f t="shared" si="2"/>
        <v>0</v>
      </c>
      <c r="AA28">
        <f t="shared" si="4"/>
        <v>0</v>
      </c>
    </row>
    <row r="29" spans="1:27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1"/>
      <c r="P29" s="21"/>
      <c r="Q29" s="20">
        <v>0</v>
      </c>
      <c r="R29" s="20">
        <v>0</v>
      </c>
      <c r="S29" s="20">
        <v>0</v>
      </c>
      <c r="T29" s="20">
        <v>0</v>
      </c>
      <c r="U29" s="20">
        <f t="shared" si="0"/>
        <v>0</v>
      </c>
      <c r="V29" s="21">
        <f t="shared" si="3"/>
        <v>0</v>
      </c>
      <c r="W29" s="21">
        <f t="shared" si="1"/>
        <v>0</v>
      </c>
      <c r="X29" s="20">
        <v>0</v>
      </c>
      <c r="Y29" s="21">
        <f t="shared" si="2"/>
        <v>0</v>
      </c>
      <c r="AA29">
        <f t="shared" si="4"/>
        <v>0</v>
      </c>
    </row>
    <row r="30" spans="1:27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1"/>
      <c r="P30" s="21"/>
      <c r="Q30" s="20">
        <v>0</v>
      </c>
      <c r="R30" s="20">
        <v>0</v>
      </c>
      <c r="S30" s="20">
        <v>0</v>
      </c>
      <c r="T30" s="20">
        <v>0</v>
      </c>
      <c r="U30" s="20">
        <f t="shared" si="0"/>
        <v>0</v>
      </c>
      <c r="V30" s="21">
        <f t="shared" si="3"/>
        <v>0</v>
      </c>
      <c r="W30" s="21">
        <f t="shared" si="1"/>
        <v>0</v>
      </c>
      <c r="X30" s="20">
        <v>0</v>
      </c>
      <c r="Y30" s="21">
        <f t="shared" si="2"/>
        <v>0</v>
      </c>
      <c r="AA30">
        <f t="shared" si="4"/>
        <v>0</v>
      </c>
    </row>
    <row r="31" spans="1:27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1"/>
      <c r="P31" s="21"/>
      <c r="Q31" s="20">
        <v>0</v>
      </c>
      <c r="R31" s="20">
        <v>0</v>
      </c>
      <c r="S31" s="20">
        <v>0</v>
      </c>
      <c r="T31" s="20">
        <v>0</v>
      </c>
      <c r="U31" s="20">
        <f t="shared" si="0"/>
        <v>0</v>
      </c>
      <c r="V31" s="21">
        <f t="shared" si="3"/>
        <v>0</v>
      </c>
      <c r="W31" s="21">
        <f t="shared" si="1"/>
        <v>0</v>
      </c>
      <c r="X31" s="20">
        <v>0</v>
      </c>
      <c r="Y31" s="21">
        <f t="shared" si="2"/>
        <v>0</v>
      </c>
      <c r="AA31">
        <f t="shared" si="4"/>
        <v>0</v>
      </c>
    </row>
    <row r="32" spans="1:27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1"/>
      <c r="P32" s="21"/>
      <c r="Q32" s="20">
        <v>0</v>
      </c>
      <c r="R32" s="20">
        <v>0</v>
      </c>
      <c r="S32" s="20">
        <v>0</v>
      </c>
      <c r="T32" s="20">
        <v>0</v>
      </c>
      <c r="U32" s="20">
        <f t="shared" si="0"/>
        <v>0</v>
      </c>
      <c r="V32" s="21">
        <f t="shared" si="3"/>
        <v>0</v>
      </c>
      <c r="W32" s="21">
        <f t="shared" si="1"/>
        <v>0</v>
      </c>
      <c r="X32" s="20">
        <v>0</v>
      </c>
      <c r="Y32" s="21">
        <f t="shared" si="2"/>
        <v>0</v>
      </c>
      <c r="AA32">
        <f t="shared" si="4"/>
        <v>0</v>
      </c>
    </row>
    <row r="33" spans="1:27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1"/>
      <c r="P33" s="21"/>
      <c r="Q33" s="20">
        <v>0</v>
      </c>
      <c r="R33" s="20">
        <v>0</v>
      </c>
      <c r="S33" s="20">
        <v>0</v>
      </c>
      <c r="T33" s="20">
        <v>0</v>
      </c>
      <c r="U33" s="20">
        <f t="shared" si="0"/>
        <v>0</v>
      </c>
      <c r="V33" s="21">
        <f t="shared" si="3"/>
        <v>0</v>
      </c>
      <c r="W33" s="21">
        <f t="shared" si="1"/>
        <v>0</v>
      </c>
      <c r="X33" s="20">
        <v>0</v>
      </c>
      <c r="Y33" s="21">
        <f t="shared" si="2"/>
        <v>0</v>
      </c>
      <c r="AA33">
        <f t="shared" si="4"/>
        <v>0</v>
      </c>
    </row>
    <row r="34" spans="1:27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1"/>
      <c r="P34" s="21"/>
      <c r="Q34" s="20">
        <v>0</v>
      </c>
      <c r="R34" s="20">
        <v>0</v>
      </c>
      <c r="S34" s="20">
        <v>0</v>
      </c>
      <c r="T34" s="20">
        <v>0</v>
      </c>
      <c r="U34" s="20">
        <f t="shared" si="0"/>
        <v>0</v>
      </c>
      <c r="V34" s="21">
        <f t="shared" si="3"/>
        <v>0</v>
      </c>
      <c r="W34" s="21">
        <f t="shared" si="1"/>
        <v>0</v>
      </c>
      <c r="X34" s="20">
        <v>0</v>
      </c>
      <c r="Y34" s="21">
        <f t="shared" si="2"/>
        <v>0</v>
      </c>
      <c r="AA34">
        <f t="shared" si="4"/>
        <v>0</v>
      </c>
    </row>
    <row r="35" spans="1:27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1"/>
      <c r="P35" s="21"/>
      <c r="Q35" s="20">
        <v>0</v>
      </c>
      <c r="R35" s="20">
        <v>0</v>
      </c>
      <c r="S35" s="20">
        <v>0</v>
      </c>
      <c r="T35" s="20">
        <v>0</v>
      </c>
      <c r="U35" s="20">
        <f t="shared" si="0"/>
        <v>0</v>
      </c>
      <c r="V35" s="21">
        <f t="shared" si="3"/>
        <v>0</v>
      </c>
      <c r="W35" s="21">
        <f t="shared" si="1"/>
        <v>0</v>
      </c>
      <c r="X35" s="20">
        <v>0</v>
      </c>
      <c r="Y35" s="21">
        <f t="shared" si="2"/>
        <v>0</v>
      </c>
      <c r="AA35">
        <f t="shared" si="4"/>
        <v>0</v>
      </c>
    </row>
    <row r="36" spans="1:27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1"/>
      <c r="P36" s="21"/>
      <c r="Q36" s="20">
        <v>0</v>
      </c>
      <c r="R36" s="20">
        <v>0</v>
      </c>
      <c r="S36" s="20">
        <v>0</v>
      </c>
      <c r="T36" s="20">
        <v>0</v>
      </c>
      <c r="U36" s="20">
        <f t="shared" si="0"/>
        <v>0</v>
      </c>
      <c r="V36" s="21">
        <f t="shared" si="3"/>
        <v>0</v>
      </c>
      <c r="W36" s="21">
        <f t="shared" si="1"/>
        <v>0</v>
      </c>
      <c r="X36" s="20">
        <v>0</v>
      </c>
      <c r="Y36" s="21">
        <f t="shared" si="2"/>
        <v>0</v>
      </c>
      <c r="AA36">
        <f t="shared" si="4"/>
        <v>0</v>
      </c>
    </row>
    <row r="37" spans="1:27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1"/>
      <c r="P37" s="21"/>
      <c r="Q37" s="20">
        <v>0</v>
      </c>
      <c r="R37" s="20">
        <v>0</v>
      </c>
      <c r="S37" s="20">
        <v>0</v>
      </c>
      <c r="T37" s="20">
        <v>0</v>
      </c>
      <c r="U37" s="20">
        <f t="shared" si="0"/>
        <v>0</v>
      </c>
      <c r="V37" s="21">
        <f t="shared" si="3"/>
        <v>0</v>
      </c>
      <c r="W37" s="21">
        <f t="shared" si="1"/>
        <v>0</v>
      </c>
      <c r="X37" s="20">
        <v>0</v>
      </c>
      <c r="Y37" s="21">
        <f t="shared" si="2"/>
        <v>0</v>
      </c>
      <c r="AA37">
        <f t="shared" si="4"/>
        <v>0</v>
      </c>
    </row>
    <row r="38" spans="1:27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1"/>
      <c r="P38" s="21"/>
      <c r="Q38" s="20">
        <v>0</v>
      </c>
      <c r="R38" s="20">
        <v>0</v>
      </c>
      <c r="S38" s="20">
        <v>0</v>
      </c>
      <c r="T38" s="20">
        <v>0</v>
      </c>
      <c r="U38" s="20">
        <f t="shared" si="0"/>
        <v>0</v>
      </c>
      <c r="V38" s="21">
        <f t="shared" si="3"/>
        <v>0</v>
      </c>
      <c r="W38" s="21">
        <f t="shared" si="1"/>
        <v>0</v>
      </c>
      <c r="X38" s="20">
        <v>0</v>
      </c>
      <c r="Y38" s="21">
        <f t="shared" si="2"/>
        <v>0</v>
      </c>
      <c r="AA38">
        <f t="shared" si="4"/>
        <v>0</v>
      </c>
    </row>
    <row r="39" spans="1:27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1"/>
      <c r="P39" s="21"/>
      <c r="Q39" s="20">
        <v>0</v>
      </c>
      <c r="R39" s="20">
        <v>0</v>
      </c>
      <c r="S39" s="20">
        <v>0</v>
      </c>
      <c r="T39" s="20">
        <v>0</v>
      </c>
      <c r="U39" s="20">
        <f t="shared" ref="U39:U70" si="5">G39+L39+M39+R39+S39</f>
        <v>0</v>
      </c>
      <c r="V39" s="21">
        <f t="shared" si="3"/>
        <v>0</v>
      </c>
      <c r="W39" s="21">
        <f t="shared" si="1"/>
        <v>0</v>
      </c>
      <c r="X39" s="20">
        <v>0</v>
      </c>
      <c r="Y39" s="21">
        <f t="shared" si="2"/>
        <v>0</v>
      </c>
      <c r="AA39">
        <f t="shared" si="4"/>
        <v>0</v>
      </c>
    </row>
    <row r="40" spans="1:27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1"/>
      <c r="P40" s="21"/>
      <c r="Q40" s="20">
        <v>0</v>
      </c>
      <c r="R40" s="20">
        <v>0</v>
      </c>
      <c r="S40" s="20">
        <v>0</v>
      </c>
      <c r="T40" s="20">
        <v>0</v>
      </c>
      <c r="U40" s="20">
        <f t="shared" si="5"/>
        <v>0</v>
      </c>
      <c r="V40" s="21">
        <f t="shared" si="3"/>
        <v>0</v>
      </c>
      <c r="W40" s="21">
        <f t="shared" si="1"/>
        <v>0</v>
      </c>
      <c r="X40" s="20">
        <v>0</v>
      </c>
      <c r="Y40" s="21">
        <f t="shared" si="2"/>
        <v>0</v>
      </c>
      <c r="AA40">
        <f t="shared" si="4"/>
        <v>0</v>
      </c>
    </row>
    <row r="41" spans="1:27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1"/>
      <c r="P41" s="21"/>
      <c r="Q41" s="20">
        <v>0</v>
      </c>
      <c r="R41" s="20">
        <v>0</v>
      </c>
      <c r="S41" s="20">
        <v>0</v>
      </c>
      <c r="T41" s="20">
        <v>0</v>
      </c>
      <c r="U41" s="20">
        <f t="shared" si="5"/>
        <v>0</v>
      </c>
      <c r="V41" s="21">
        <f t="shared" si="3"/>
        <v>0</v>
      </c>
      <c r="W41" s="21">
        <f t="shared" si="1"/>
        <v>0</v>
      </c>
      <c r="X41" s="20">
        <v>0</v>
      </c>
      <c r="Y41" s="21">
        <f t="shared" si="2"/>
        <v>0</v>
      </c>
      <c r="AA41">
        <f t="shared" si="4"/>
        <v>0</v>
      </c>
    </row>
    <row r="42" spans="1:27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1"/>
      <c r="P42" s="21"/>
      <c r="Q42" s="20">
        <v>0</v>
      </c>
      <c r="R42" s="20">
        <v>0</v>
      </c>
      <c r="S42" s="20">
        <v>0</v>
      </c>
      <c r="T42" s="20">
        <v>0</v>
      </c>
      <c r="U42" s="20">
        <f t="shared" si="5"/>
        <v>0</v>
      </c>
      <c r="V42" s="21">
        <f t="shared" si="3"/>
        <v>0</v>
      </c>
      <c r="W42" s="21">
        <f t="shared" si="1"/>
        <v>0</v>
      </c>
      <c r="X42" s="20">
        <v>0</v>
      </c>
      <c r="Y42" s="21">
        <f t="shared" si="2"/>
        <v>0</v>
      </c>
      <c r="AA42">
        <f t="shared" si="4"/>
        <v>0</v>
      </c>
    </row>
    <row r="43" spans="1:27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1"/>
      <c r="P43" s="21"/>
      <c r="Q43" s="20">
        <v>0</v>
      </c>
      <c r="R43" s="20">
        <v>0</v>
      </c>
      <c r="S43" s="20">
        <v>0</v>
      </c>
      <c r="T43" s="20">
        <v>0</v>
      </c>
      <c r="U43" s="20">
        <f t="shared" si="5"/>
        <v>0</v>
      </c>
      <c r="V43" s="21">
        <f t="shared" si="3"/>
        <v>0</v>
      </c>
      <c r="W43" s="21">
        <f t="shared" si="1"/>
        <v>0</v>
      </c>
      <c r="X43" s="20">
        <v>0</v>
      </c>
      <c r="Y43" s="21">
        <f t="shared" si="2"/>
        <v>0</v>
      </c>
      <c r="AA43">
        <f t="shared" si="4"/>
        <v>0</v>
      </c>
    </row>
    <row r="44" spans="1:27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1"/>
      <c r="P44" s="21"/>
      <c r="Q44" s="20">
        <v>0</v>
      </c>
      <c r="R44" s="20">
        <v>0</v>
      </c>
      <c r="S44" s="20">
        <v>0</v>
      </c>
      <c r="T44" s="20">
        <v>0</v>
      </c>
      <c r="U44" s="20">
        <f t="shared" si="5"/>
        <v>0</v>
      </c>
      <c r="V44" s="21">
        <f t="shared" si="3"/>
        <v>0</v>
      </c>
      <c r="W44" s="21">
        <f t="shared" si="1"/>
        <v>0</v>
      </c>
      <c r="X44" s="20">
        <v>0</v>
      </c>
      <c r="Y44" s="21">
        <f t="shared" si="2"/>
        <v>0</v>
      </c>
      <c r="AA44">
        <f t="shared" si="4"/>
        <v>0</v>
      </c>
    </row>
    <row r="45" spans="1:27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1"/>
      <c r="P45" s="21"/>
      <c r="Q45" s="20">
        <v>0</v>
      </c>
      <c r="R45" s="20">
        <v>0</v>
      </c>
      <c r="S45" s="20">
        <v>0</v>
      </c>
      <c r="T45" s="20">
        <v>0</v>
      </c>
      <c r="U45" s="20">
        <f t="shared" si="5"/>
        <v>0</v>
      </c>
      <c r="V45" s="21">
        <f t="shared" si="3"/>
        <v>0</v>
      </c>
      <c r="W45" s="21">
        <f t="shared" si="1"/>
        <v>0</v>
      </c>
      <c r="X45" s="20">
        <v>0</v>
      </c>
      <c r="Y45" s="21">
        <f t="shared" si="2"/>
        <v>0</v>
      </c>
      <c r="AA45">
        <f t="shared" si="4"/>
        <v>0</v>
      </c>
    </row>
    <row r="46" spans="1:27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1"/>
      <c r="P46" s="21"/>
      <c r="Q46" s="20">
        <v>0</v>
      </c>
      <c r="R46" s="20">
        <v>0</v>
      </c>
      <c r="S46" s="20">
        <v>0</v>
      </c>
      <c r="T46" s="20">
        <v>0</v>
      </c>
      <c r="U46" s="20">
        <f t="shared" si="5"/>
        <v>0</v>
      </c>
      <c r="V46" s="21">
        <f t="shared" si="3"/>
        <v>0</v>
      </c>
      <c r="W46" s="21">
        <f t="shared" si="1"/>
        <v>0</v>
      </c>
      <c r="X46" s="20">
        <v>0</v>
      </c>
      <c r="Y46" s="21">
        <f t="shared" si="2"/>
        <v>0</v>
      </c>
      <c r="AA46">
        <f t="shared" si="4"/>
        <v>0</v>
      </c>
    </row>
    <row r="47" spans="1:27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1"/>
      <c r="P47" s="21"/>
      <c r="Q47" s="20">
        <v>0</v>
      </c>
      <c r="R47" s="20">
        <v>0</v>
      </c>
      <c r="S47" s="20">
        <v>0</v>
      </c>
      <c r="T47" s="20">
        <v>0</v>
      </c>
      <c r="U47" s="20">
        <f t="shared" si="5"/>
        <v>0</v>
      </c>
      <c r="V47" s="21">
        <f t="shared" si="3"/>
        <v>0</v>
      </c>
      <c r="W47" s="21">
        <f t="shared" si="1"/>
        <v>0</v>
      </c>
      <c r="X47" s="20">
        <v>0</v>
      </c>
      <c r="Y47" s="21">
        <f t="shared" si="2"/>
        <v>0</v>
      </c>
      <c r="AA47">
        <f t="shared" si="4"/>
        <v>0</v>
      </c>
    </row>
    <row r="48" spans="1:27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1"/>
      <c r="P48" s="21"/>
      <c r="Q48" s="20">
        <v>0</v>
      </c>
      <c r="R48" s="20">
        <v>0</v>
      </c>
      <c r="S48" s="20">
        <v>0</v>
      </c>
      <c r="T48" s="20">
        <v>0</v>
      </c>
      <c r="U48" s="20">
        <f t="shared" si="5"/>
        <v>0</v>
      </c>
      <c r="V48" s="21">
        <f t="shared" si="3"/>
        <v>0</v>
      </c>
      <c r="W48" s="21">
        <f t="shared" si="1"/>
        <v>0</v>
      </c>
      <c r="X48" s="20">
        <v>0</v>
      </c>
      <c r="Y48" s="21">
        <f t="shared" si="2"/>
        <v>0</v>
      </c>
      <c r="AA48">
        <f t="shared" si="4"/>
        <v>0</v>
      </c>
    </row>
    <row r="49" spans="1:27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1"/>
      <c r="P49" s="21"/>
      <c r="Q49" s="20">
        <v>0</v>
      </c>
      <c r="R49" s="20">
        <v>0</v>
      </c>
      <c r="S49" s="20">
        <v>0</v>
      </c>
      <c r="T49" s="20">
        <v>0</v>
      </c>
      <c r="U49" s="20">
        <f t="shared" si="5"/>
        <v>0</v>
      </c>
      <c r="V49" s="21">
        <f t="shared" si="3"/>
        <v>0</v>
      </c>
      <c r="W49" s="21">
        <f t="shared" si="1"/>
        <v>0</v>
      </c>
      <c r="X49" s="20">
        <v>0</v>
      </c>
      <c r="Y49" s="21">
        <f t="shared" si="2"/>
        <v>0</v>
      </c>
      <c r="AA49">
        <f t="shared" si="4"/>
        <v>0</v>
      </c>
    </row>
    <row r="50" spans="1:27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1"/>
      <c r="P50" s="21"/>
      <c r="Q50" s="20">
        <v>0</v>
      </c>
      <c r="R50" s="20">
        <v>0</v>
      </c>
      <c r="S50" s="20">
        <v>0</v>
      </c>
      <c r="T50" s="20">
        <v>0</v>
      </c>
      <c r="U50" s="20">
        <f t="shared" si="5"/>
        <v>0</v>
      </c>
      <c r="V50" s="21">
        <f t="shared" si="3"/>
        <v>0</v>
      </c>
      <c r="W50" s="21">
        <f t="shared" si="1"/>
        <v>0</v>
      </c>
      <c r="X50" s="20">
        <v>0</v>
      </c>
      <c r="Y50" s="21">
        <f t="shared" si="2"/>
        <v>0</v>
      </c>
      <c r="AA50">
        <f t="shared" si="4"/>
        <v>0</v>
      </c>
    </row>
    <row r="51" spans="1:27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1"/>
      <c r="P51" s="21"/>
      <c r="Q51" s="20">
        <v>0</v>
      </c>
      <c r="R51" s="20">
        <v>0</v>
      </c>
      <c r="S51" s="20">
        <v>0</v>
      </c>
      <c r="T51" s="20">
        <v>0</v>
      </c>
      <c r="U51" s="20">
        <f t="shared" si="5"/>
        <v>0</v>
      </c>
      <c r="V51" s="21">
        <f t="shared" si="3"/>
        <v>0</v>
      </c>
      <c r="W51" s="21">
        <f t="shared" si="1"/>
        <v>0</v>
      </c>
      <c r="X51" s="20">
        <v>0</v>
      </c>
      <c r="Y51" s="21">
        <f t="shared" si="2"/>
        <v>0</v>
      </c>
      <c r="AA51">
        <f t="shared" si="4"/>
        <v>0</v>
      </c>
    </row>
    <row r="52" spans="1:27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1"/>
      <c r="P52" s="21"/>
      <c r="Q52" s="20">
        <v>0</v>
      </c>
      <c r="R52" s="20">
        <v>0</v>
      </c>
      <c r="S52" s="20">
        <v>0</v>
      </c>
      <c r="T52" s="20">
        <v>0</v>
      </c>
      <c r="U52" s="20">
        <f t="shared" si="5"/>
        <v>0</v>
      </c>
      <c r="V52" s="21">
        <f t="shared" si="3"/>
        <v>0</v>
      </c>
      <c r="W52" s="21">
        <f t="shared" si="1"/>
        <v>0</v>
      </c>
      <c r="X52" s="20">
        <v>0</v>
      </c>
      <c r="Y52" s="21">
        <f t="shared" si="2"/>
        <v>0</v>
      </c>
      <c r="AA52">
        <f t="shared" si="4"/>
        <v>0</v>
      </c>
    </row>
    <row r="53" spans="1:27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1"/>
      <c r="P53" s="21"/>
      <c r="Q53" s="20">
        <v>0</v>
      </c>
      <c r="R53" s="20">
        <v>0</v>
      </c>
      <c r="S53" s="20">
        <v>0</v>
      </c>
      <c r="T53" s="20">
        <v>0</v>
      </c>
      <c r="U53" s="20">
        <f t="shared" si="5"/>
        <v>0</v>
      </c>
      <c r="V53" s="21">
        <f t="shared" si="3"/>
        <v>0</v>
      </c>
      <c r="W53" s="21">
        <f t="shared" si="1"/>
        <v>0</v>
      </c>
      <c r="X53" s="20">
        <v>0</v>
      </c>
      <c r="Y53" s="21">
        <f t="shared" si="2"/>
        <v>0</v>
      </c>
      <c r="AA53">
        <f t="shared" si="4"/>
        <v>0</v>
      </c>
    </row>
    <row r="54" spans="1:27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1"/>
      <c r="P54" s="21"/>
      <c r="Q54" s="20">
        <v>0</v>
      </c>
      <c r="R54" s="20">
        <v>0</v>
      </c>
      <c r="S54" s="20">
        <v>0</v>
      </c>
      <c r="T54" s="20">
        <v>0</v>
      </c>
      <c r="U54" s="20">
        <f t="shared" si="5"/>
        <v>0</v>
      </c>
      <c r="V54" s="21">
        <f t="shared" si="3"/>
        <v>0</v>
      </c>
      <c r="W54" s="21">
        <f t="shared" si="1"/>
        <v>0</v>
      </c>
      <c r="X54" s="20">
        <v>0</v>
      </c>
      <c r="Y54" s="21">
        <f t="shared" si="2"/>
        <v>0</v>
      </c>
      <c r="AA54">
        <f t="shared" si="4"/>
        <v>0</v>
      </c>
    </row>
    <row r="55" spans="1:27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1"/>
      <c r="P55" s="21"/>
      <c r="Q55" s="20">
        <v>0</v>
      </c>
      <c r="R55" s="20">
        <v>0</v>
      </c>
      <c r="S55" s="20">
        <v>0</v>
      </c>
      <c r="T55" s="20">
        <v>0</v>
      </c>
      <c r="U55" s="20">
        <f t="shared" si="5"/>
        <v>0</v>
      </c>
      <c r="V55" s="21">
        <f t="shared" si="3"/>
        <v>0</v>
      </c>
      <c r="W55" s="21">
        <f t="shared" si="1"/>
        <v>0</v>
      </c>
      <c r="X55" s="20">
        <v>0</v>
      </c>
      <c r="Y55" s="21">
        <f t="shared" si="2"/>
        <v>0</v>
      </c>
      <c r="AA55">
        <f t="shared" si="4"/>
        <v>0</v>
      </c>
    </row>
    <row r="56" spans="1:27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1"/>
      <c r="P56" s="21"/>
      <c r="Q56" s="20">
        <v>0</v>
      </c>
      <c r="R56" s="20">
        <v>0</v>
      </c>
      <c r="S56" s="20">
        <v>0</v>
      </c>
      <c r="T56" s="20">
        <v>0</v>
      </c>
      <c r="U56" s="20">
        <f t="shared" si="5"/>
        <v>0</v>
      </c>
      <c r="V56" s="21">
        <f t="shared" si="3"/>
        <v>0</v>
      </c>
      <c r="W56" s="21">
        <f t="shared" si="1"/>
        <v>0</v>
      </c>
      <c r="X56" s="20">
        <v>0</v>
      </c>
      <c r="Y56" s="21">
        <f t="shared" si="2"/>
        <v>0</v>
      </c>
      <c r="AA56">
        <f t="shared" si="4"/>
        <v>0</v>
      </c>
    </row>
    <row r="57" spans="1:27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1"/>
      <c r="P57" s="21"/>
      <c r="Q57" s="20">
        <v>0</v>
      </c>
      <c r="R57" s="20">
        <v>0</v>
      </c>
      <c r="S57" s="20">
        <v>0</v>
      </c>
      <c r="T57" s="20">
        <v>0</v>
      </c>
      <c r="U57" s="20">
        <f t="shared" si="5"/>
        <v>0</v>
      </c>
      <c r="V57" s="21">
        <f t="shared" si="3"/>
        <v>0</v>
      </c>
      <c r="W57" s="21">
        <f t="shared" si="1"/>
        <v>0</v>
      </c>
      <c r="X57" s="20">
        <v>0</v>
      </c>
      <c r="Y57" s="21">
        <f t="shared" si="2"/>
        <v>0</v>
      </c>
      <c r="AA57">
        <f t="shared" si="4"/>
        <v>0</v>
      </c>
    </row>
    <row r="58" spans="1:27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1"/>
      <c r="P58" s="21"/>
      <c r="Q58" s="20">
        <v>0</v>
      </c>
      <c r="R58" s="20">
        <v>0</v>
      </c>
      <c r="S58" s="20">
        <v>0</v>
      </c>
      <c r="T58" s="20">
        <v>0</v>
      </c>
      <c r="U58" s="20">
        <f t="shared" si="5"/>
        <v>0</v>
      </c>
      <c r="V58" s="21">
        <f t="shared" si="3"/>
        <v>0</v>
      </c>
      <c r="W58" s="21">
        <f t="shared" si="1"/>
        <v>0</v>
      </c>
      <c r="X58" s="20">
        <v>0</v>
      </c>
      <c r="Y58" s="21">
        <f t="shared" si="2"/>
        <v>0</v>
      </c>
      <c r="AA58">
        <f t="shared" si="4"/>
        <v>0</v>
      </c>
    </row>
    <row r="59" spans="1:27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1"/>
      <c r="P59" s="21"/>
      <c r="Q59" s="20">
        <v>0</v>
      </c>
      <c r="R59" s="20">
        <v>0</v>
      </c>
      <c r="S59" s="20">
        <v>0</v>
      </c>
      <c r="T59" s="20">
        <v>0</v>
      </c>
      <c r="U59" s="20">
        <f t="shared" si="5"/>
        <v>0</v>
      </c>
      <c r="V59" s="21">
        <f t="shared" si="3"/>
        <v>0</v>
      </c>
      <c r="W59" s="21">
        <f t="shared" si="1"/>
        <v>0</v>
      </c>
      <c r="X59" s="20">
        <v>0</v>
      </c>
      <c r="Y59" s="21">
        <f t="shared" si="2"/>
        <v>0</v>
      </c>
      <c r="AA59">
        <f t="shared" si="4"/>
        <v>0</v>
      </c>
    </row>
    <row r="60" spans="1:27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1"/>
      <c r="P60" s="21"/>
      <c r="Q60" s="20">
        <v>0</v>
      </c>
      <c r="R60" s="20">
        <v>0</v>
      </c>
      <c r="S60" s="20">
        <v>0</v>
      </c>
      <c r="T60" s="20">
        <v>0</v>
      </c>
      <c r="U60" s="20">
        <f t="shared" si="5"/>
        <v>0</v>
      </c>
      <c r="V60" s="21">
        <f t="shared" si="3"/>
        <v>0</v>
      </c>
      <c r="W60" s="21">
        <f t="shared" si="1"/>
        <v>0</v>
      </c>
      <c r="X60" s="20">
        <v>0</v>
      </c>
      <c r="Y60" s="21">
        <f t="shared" si="2"/>
        <v>0</v>
      </c>
      <c r="AA60">
        <f t="shared" si="4"/>
        <v>0</v>
      </c>
    </row>
    <row r="61" spans="1:27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1"/>
      <c r="P61" s="21"/>
      <c r="Q61" s="20">
        <v>0</v>
      </c>
      <c r="R61" s="20">
        <v>0</v>
      </c>
      <c r="S61" s="20">
        <v>0</v>
      </c>
      <c r="T61" s="20">
        <v>0</v>
      </c>
      <c r="U61" s="20">
        <f t="shared" si="5"/>
        <v>0</v>
      </c>
      <c r="V61" s="21">
        <f t="shared" si="3"/>
        <v>0</v>
      </c>
      <c r="W61" s="21">
        <f t="shared" si="1"/>
        <v>0</v>
      </c>
      <c r="X61" s="20">
        <v>0</v>
      </c>
      <c r="Y61" s="21">
        <f t="shared" si="2"/>
        <v>0</v>
      </c>
      <c r="AA61">
        <f t="shared" si="4"/>
        <v>0</v>
      </c>
    </row>
    <row r="62" spans="1:27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1"/>
      <c r="P62" s="21"/>
      <c r="Q62" s="20">
        <v>0</v>
      </c>
      <c r="R62" s="20">
        <v>0</v>
      </c>
      <c r="S62" s="20">
        <v>0</v>
      </c>
      <c r="T62" s="20">
        <v>0</v>
      </c>
      <c r="U62" s="20">
        <f t="shared" si="5"/>
        <v>0</v>
      </c>
      <c r="V62" s="21">
        <f t="shared" si="3"/>
        <v>0</v>
      </c>
      <c r="W62" s="21">
        <f t="shared" si="1"/>
        <v>0</v>
      </c>
      <c r="X62" s="20">
        <v>0</v>
      </c>
      <c r="Y62" s="21">
        <f t="shared" si="2"/>
        <v>0</v>
      </c>
      <c r="AA62">
        <f t="shared" si="4"/>
        <v>0</v>
      </c>
    </row>
    <row r="63" spans="1:27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1"/>
      <c r="P63" s="21"/>
      <c r="Q63" s="20">
        <v>0</v>
      </c>
      <c r="R63" s="20">
        <v>0</v>
      </c>
      <c r="S63" s="20">
        <v>0</v>
      </c>
      <c r="T63" s="20">
        <v>0</v>
      </c>
      <c r="U63" s="20">
        <f t="shared" si="5"/>
        <v>0</v>
      </c>
      <c r="V63" s="21">
        <f t="shared" si="3"/>
        <v>0</v>
      </c>
      <c r="W63" s="21">
        <f t="shared" si="1"/>
        <v>0</v>
      </c>
      <c r="X63" s="20">
        <v>0</v>
      </c>
      <c r="Y63" s="21">
        <f t="shared" si="2"/>
        <v>0</v>
      </c>
      <c r="AA63">
        <f t="shared" si="4"/>
        <v>0</v>
      </c>
    </row>
    <row r="64" spans="1:27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1"/>
      <c r="P64" s="21"/>
      <c r="Q64" s="20">
        <v>0</v>
      </c>
      <c r="R64" s="20">
        <v>0</v>
      </c>
      <c r="S64" s="20">
        <v>0</v>
      </c>
      <c r="T64" s="20">
        <v>0</v>
      </c>
      <c r="U64" s="20">
        <f t="shared" si="5"/>
        <v>0</v>
      </c>
      <c r="V64" s="21">
        <f t="shared" si="3"/>
        <v>0</v>
      </c>
      <c r="W64" s="21">
        <f t="shared" si="1"/>
        <v>0</v>
      </c>
      <c r="X64" s="20">
        <v>0</v>
      </c>
      <c r="Y64" s="21">
        <f t="shared" si="2"/>
        <v>0</v>
      </c>
      <c r="AA64">
        <f t="shared" si="4"/>
        <v>0</v>
      </c>
    </row>
    <row r="65" spans="1:27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1"/>
      <c r="P65" s="21"/>
      <c r="Q65" s="20">
        <v>0</v>
      </c>
      <c r="R65" s="20">
        <v>0</v>
      </c>
      <c r="S65" s="20">
        <v>0</v>
      </c>
      <c r="T65" s="20">
        <v>0</v>
      </c>
      <c r="U65" s="20">
        <f t="shared" si="5"/>
        <v>0</v>
      </c>
      <c r="V65" s="21">
        <f t="shared" si="3"/>
        <v>0</v>
      </c>
      <c r="W65" s="21">
        <f t="shared" si="1"/>
        <v>0</v>
      </c>
      <c r="X65" s="20">
        <v>0</v>
      </c>
      <c r="Y65" s="21">
        <f t="shared" si="2"/>
        <v>0</v>
      </c>
      <c r="AA65">
        <f t="shared" si="4"/>
        <v>0</v>
      </c>
    </row>
    <row r="66" spans="1:27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1"/>
      <c r="P66" s="21"/>
      <c r="Q66" s="20">
        <v>0</v>
      </c>
      <c r="R66" s="20">
        <v>0</v>
      </c>
      <c r="S66" s="20">
        <v>0</v>
      </c>
      <c r="T66" s="20">
        <v>0</v>
      </c>
      <c r="U66" s="20">
        <f t="shared" si="5"/>
        <v>0</v>
      </c>
      <c r="V66" s="21">
        <f t="shared" si="3"/>
        <v>0</v>
      </c>
      <c r="W66" s="21">
        <f t="shared" si="1"/>
        <v>0</v>
      </c>
      <c r="X66" s="20">
        <v>0</v>
      </c>
      <c r="Y66" s="21">
        <f t="shared" si="2"/>
        <v>0</v>
      </c>
      <c r="AA66">
        <f t="shared" si="4"/>
        <v>0</v>
      </c>
    </row>
    <row r="67" spans="1:27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1"/>
      <c r="P67" s="21"/>
      <c r="Q67" s="20">
        <v>0</v>
      </c>
      <c r="R67" s="20">
        <v>0</v>
      </c>
      <c r="S67" s="20">
        <v>0</v>
      </c>
      <c r="T67" s="20">
        <v>0</v>
      </c>
      <c r="U67" s="20">
        <f t="shared" si="5"/>
        <v>0</v>
      </c>
      <c r="V67" s="21">
        <f t="shared" si="3"/>
        <v>0</v>
      </c>
      <c r="W67" s="21">
        <f t="shared" si="1"/>
        <v>0</v>
      </c>
      <c r="X67" s="20">
        <v>0</v>
      </c>
      <c r="Y67" s="21">
        <f t="shared" si="2"/>
        <v>0</v>
      </c>
      <c r="AA67">
        <f t="shared" si="4"/>
        <v>0</v>
      </c>
    </row>
    <row r="68" spans="1:27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1"/>
      <c r="P68" s="21"/>
      <c r="Q68" s="20">
        <v>0</v>
      </c>
      <c r="R68" s="20">
        <v>0</v>
      </c>
      <c r="S68" s="20">
        <v>0</v>
      </c>
      <c r="T68" s="20">
        <v>0</v>
      </c>
      <c r="U68" s="20">
        <f t="shared" si="5"/>
        <v>0</v>
      </c>
      <c r="V68" s="21">
        <f t="shared" si="3"/>
        <v>0</v>
      </c>
      <c r="W68" s="21">
        <f t="shared" si="1"/>
        <v>0</v>
      </c>
      <c r="X68" s="20">
        <v>0</v>
      </c>
      <c r="Y68" s="21">
        <f t="shared" si="2"/>
        <v>0</v>
      </c>
      <c r="AA68">
        <f t="shared" si="4"/>
        <v>0</v>
      </c>
    </row>
    <row r="69" spans="1:27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1"/>
      <c r="P69" s="21"/>
      <c r="Q69" s="20">
        <v>0</v>
      </c>
      <c r="R69" s="20">
        <v>0</v>
      </c>
      <c r="S69" s="20">
        <v>0</v>
      </c>
      <c r="T69" s="20">
        <v>0</v>
      </c>
      <c r="U69" s="20">
        <f t="shared" si="5"/>
        <v>0</v>
      </c>
      <c r="V69" s="21">
        <f t="shared" si="3"/>
        <v>0</v>
      </c>
      <c r="W69" s="21">
        <f t="shared" si="1"/>
        <v>0</v>
      </c>
      <c r="X69" s="20">
        <v>0</v>
      </c>
      <c r="Y69" s="21">
        <f t="shared" si="2"/>
        <v>0</v>
      </c>
      <c r="AA69">
        <f t="shared" si="4"/>
        <v>0</v>
      </c>
    </row>
    <row r="70" spans="1:27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1"/>
      <c r="P70" s="21"/>
      <c r="Q70" s="20">
        <v>0</v>
      </c>
      <c r="R70" s="20">
        <v>0</v>
      </c>
      <c r="S70" s="20">
        <v>0</v>
      </c>
      <c r="T70" s="20">
        <v>0</v>
      </c>
      <c r="U70" s="20">
        <f t="shared" si="5"/>
        <v>0</v>
      </c>
      <c r="V70" s="21">
        <f t="shared" si="3"/>
        <v>0</v>
      </c>
      <c r="W70" s="21">
        <f t="shared" si="1"/>
        <v>0</v>
      </c>
      <c r="X70" s="20">
        <v>0</v>
      </c>
      <c r="Y70" s="21">
        <f t="shared" si="2"/>
        <v>0</v>
      </c>
      <c r="AA70">
        <f t="shared" si="4"/>
        <v>0</v>
      </c>
    </row>
    <row r="71" spans="1:27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1"/>
      <c r="P71" s="21"/>
      <c r="Q71" s="20">
        <v>0</v>
      </c>
      <c r="R71" s="20">
        <v>0</v>
      </c>
      <c r="S71" s="20">
        <v>0</v>
      </c>
      <c r="T71" s="20">
        <v>0</v>
      </c>
      <c r="U71" s="20">
        <f t="shared" ref="U71:U95" si="6">G71+L71+M71+R71+S71</f>
        <v>0</v>
      </c>
      <c r="V71" s="21">
        <f t="shared" si="3"/>
        <v>0</v>
      </c>
      <c r="W71" s="21">
        <f t="shared" si="1"/>
        <v>0</v>
      </c>
      <c r="X71" s="20">
        <v>0</v>
      </c>
      <c r="Y71" s="21">
        <f t="shared" si="2"/>
        <v>0</v>
      </c>
      <c r="AA71">
        <f t="shared" si="4"/>
        <v>0</v>
      </c>
    </row>
    <row r="72" spans="1:27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1"/>
      <c r="P72" s="21"/>
      <c r="Q72" s="20">
        <v>0</v>
      </c>
      <c r="R72" s="20">
        <v>0</v>
      </c>
      <c r="S72" s="20">
        <v>0</v>
      </c>
      <c r="T72" s="20">
        <v>0</v>
      </c>
      <c r="U72" s="20">
        <f t="shared" si="6"/>
        <v>0</v>
      </c>
      <c r="V72" s="21">
        <f t="shared" si="3"/>
        <v>0</v>
      </c>
      <c r="W72" s="21">
        <f t="shared" ref="W72:W135" si="7">U72+V72</f>
        <v>0</v>
      </c>
      <c r="X72" s="20">
        <v>0</v>
      </c>
      <c r="Y72" s="21">
        <f t="shared" ref="Y72:Y135" si="8">W72-X72</f>
        <v>0</v>
      </c>
      <c r="AA72">
        <f t="shared" si="4"/>
        <v>0</v>
      </c>
    </row>
    <row r="73" spans="1:27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1"/>
      <c r="P73" s="21"/>
      <c r="Q73" s="20">
        <v>0</v>
      </c>
      <c r="R73" s="20">
        <v>0</v>
      </c>
      <c r="S73" s="20">
        <v>0</v>
      </c>
      <c r="T73" s="20">
        <v>0</v>
      </c>
      <c r="U73" s="20">
        <f t="shared" si="6"/>
        <v>0</v>
      </c>
      <c r="V73" s="21">
        <f t="shared" ref="V73:V136" si="9">Y72</f>
        <v>0</v>
      </c>
      <c r="W73" s="21">
        <f t="shared" si="7"/>
        <v>0</v>
      </c>
      <c r="X73" s="20">
        <v>0</v>
      </c>
      <c r="Y73" s="21">
        <f t="shared" si="8"/>
        <v>0</v>
      </c>
      <c r="AA73">
        <f t="shared" ref="AA73:AA136" si="10">IF(X73=0,IF(Y73&gt;1,AA72+1,),)</f>
        <v>0</v>
      </c>
    </row>
    <row r="74" spans="1:27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1"/>
      <c r="P74" s="21"/>
      <c r="Q74" s="20">
        <v>0</v>
      </c>
      <c r="R74" s="20">
        <v>0</v>
      </c>
      <c r="S74" s="20">
        <v>0</v>
      </c>
      <c r="T74" s="20">
        <v>0</v>
      </c>
      <c r="U74" s="20">
        <f t="shared" si="6"/>
        <v>0</v>
      </c>
      <c r="V74" s="21">
        <f t="shared" si="9"/>
        <v>0</v>
      </c>
      <c r="W74" s="21">
        <f t="shared" si="7"/>
        <v>0</v>
      </c>
      <c r="X74" s="20">
        <v>0</v>
      </c>
      <c r="Y74" s="21">
        <f t="shared" si="8"/>
        <v>0</v>
      </c>
      <c r="AA74">
        <f t="shared" si="10"/>
        <v>0</v>
      </c>
    </row>
    <row r="75" spans="1:27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1"/>
      <c r="P75" s="21"/>
      <c r="Q75" s="20">
        <v>0</v>
      </c>
      <c r="R75" s="20">
        <v>0</v>
      </c>
      <c r="S75" s="20">
        <v>0</v>
      </c>
      <c r="T75" s="20">
        <v>0</v>
      </c>
      <c r="U75" s="20">
        <f t="shared" si="6"/>
        <v>0</v>
      </c>
      <c r="V75" s="21">
        <f t="shared" si="9"/>
        <v>0</v>
      </c>
      <c r="W75" s="21">
        <f t="shared" si="7"/>
        <v>0</v>
      </c>
      <c r="X75" s="20">
        <v>0</v>
      </c>
      <c r="Y75" s="21">
        <f t="shared" si="8"/>
        <v>0</v>
      </c>
      <c r="AA75">
        <f t="shared" si="10"/>
        <v>0</v>
      </c>
    </row>
    <row r="76" spans="1:27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1"/>
      <c r="P76" s="21"/>
      <c r="Q76" s="20">
        <v>0</v>
      </c>
      <c r="R76" s="20">
        <v>0</v>
      </c>
      <c r="S76" s="20">
        <v>0</v>
      </c>
      <c r="T76" s="20">
        <v>0</v>
      </c>
      <c r="U76" s="20">
        <f t="shared" si="6"/>
        <v>0</v>
      </c>
      <c r="V76" s="21">
        <f t="shared" si="9"/>
        <v>0</v>
      </c>
      <c r="W76" s="21">
        <f t="shared" si="7"/>
        <v>0</v>
      </c>
      <c r="X76" s="20">
        <v>0</v>
      </c>
      <c r="Y76" s="21">
        <f t="shared" si="8"/>
        <v>0</v>
      </c>
      <c r="AA76">
        <f t="shared" si="10"/>
        <v>0</v>
      </c>
    </row>
    <row r="77" spans="1:27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1"/>
      <c r="P77" s="21"/>
      <c r="Q77" s="20">
        <v>0</v>
      </c>
      <c r="R77" s="20">
        <v>0</v>
      </c>
      <c r="S77" s="20">
        <v>0</v>
      </c>
      <c r="T77" s="20">
        <v>0</v>
      </c>
      <c r="U77" s="20">
        <f t="shared" si="6"/>
        <v>0</v>
      </c>
      <c r="V77" s="21">
        <f t="shared" si="9"/>
        <v>0</v>
      </c>
      <c r="W77" s="21">
        <f t="shared" si="7"/>
        <v>0</v>
      </c>
      <c r="X77" s="20">
        <v>0</v>
      </c>
      <c r="Y77" s="21">
        <f t="shared" si="8"/>
        <v>0</v>
      </c>
      <c r="AA77">
        <f t="shared" si="10"/>
        <v>0</v>
      </c>
    </row>
    <row r="78" spans="1:27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1"/>
      <c r="P78" s="21"/>
      <c r="Q78" s="20">
        <v>0</v>
      </c>
      <c r="R78" s="20">
        <v>0</v>
      </c>
      <c r="S78" s="20">
        <v>0</v>
      </c>
      <c r="T78" s="20">
        <v>0</v>
      </c>
      <c r="U78" s="20">
        <f t="shared" si="6"/>
        <v>0</v>
      </c>
      <c r="V78" s="21">
        <f t="shared" si="9"/>
        <v>0</v>
      </c>
      <c r="W78" s="21">
        <f t="shared" si="7"/>
        <v>0</v>
      </c>
      <c r="X78" s="20">
        <v>0</v>
      </c>
      <c r="Y78" s="21">
        <f t="shared" si="8"/>
        <v>0</v>
      </c>
      <c r="AA78">
        <f t="shared" si="10"/>
        <v>0</v>
      </c>
    </row>
    <row r="79" spans="1:27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1"/>
      <c r="P79" s="21"/>
      <c r="Q79" s="20">
        <v>0</v>
      </c>
      <c r="R79" s="20">
        <v>0</v>
      </c>
      <c r="S79" s="20">
        <v>0</v>
      </c>
      <c r="T79" s="20">
        <v>0</v>
      </c>
      <c r="U79" s="20">
        <f t="shared" si="6"/>
        <v>0</v>
      </c>
      <c r="V79" s="21">
        <f t="shared" si="9"/>
        <v>0</v>
      </c>
      <c r="W79" s="21">
        <f t="shared" si="7"/>
        <v>0</v>
      </c>
      <c r="X79" s="20">
        <v>0</v>
      </c>
      <c r="Y79" s="21">
        <f t="shared" si="8"/>
        <v>0</v>
      </c>
      <c r="AA79">
        <f t="shared" si="10"/>
        <v>0</v>
      </c>
    </row>
    <row r="80" spans="1:27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1"/>
      <c r="P80" s="21"/>
      <c r="Q80" s="20">
        <v>0</v>
      </c>
      <c r="R80" s="20">
        <v>0</v>
      </c>
      <c r="S80" s="20">
        <v>0</v>
      </c>
      <c r="T80" s="20">
        <v>0</v>
      </c>
      <c r="U80" s="20">
        <f t="shared" si="6"/>
        <v>0</v>
      </c>
      <c r="V80" s="21">
        <f t="shared" si="9"/>
        <v>0</v>
      </c>
      <c r="W80" s="21">
        <f t="shared" si="7"/>
        <v>0</v>
      </c>
      <c r="X80" s="20">
        <v>0</v>
      </c>
      <c r="Y80" s="21">
        <f t="shared" si="8"/>
        <v>0</v>
      </c>
      <c r="AA80">
        <f t="shared" si="10"/>
        <v>0</v>
      </c>
    </row>
    <row r="81" spans="1:27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1"/>
      <c r="P81" s="21"/>
      <c r="Q81" s="20">
        <v>0</v>
      </c>
      <c r="R81" s="20">
        <v>0</v>
      </c>
      <c r="S81" s="20">
        <v>0</v>
      </c>
      <c r="T81" s="20">
        <v>0</v>
      </c>
      <c r="U81" s="20">
        <f t="shared" si="6"/>
        <v>0</v>
      </c>
      <c r="V81" s="21">
        <f t="shared" si="9"/>
        <v>0</v>
      </c>
      <c r="W81" s="21">
        <f t="shared" si="7"/>
        <v>0</v>
      </c>
      <c r="X81" s="20">
        <v>0</v>
      </c>
      <c r="Y81" s="21">
        <f t="shared" si="8"/>
        <v>0</v>
      </c>
      <c r="AA81">
        <f t="shared" si="10"/>
        <v>0</v>
      </c>
    </row>
    <row r="82" spans="1:27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1"/>
      <c r="P82" s="21"/>
      <c r="Q82" s="20">
        <v>0</v>
      </c>
      <c r="R82" s="20">
        <v>0</v>
      </c>
      <c r="S82" s="20">
        <v>0</v>
      </c>
      <c r="T82" s="20">
        <v>0</v>
      </c>
      <c r="U82" s="20">
        <f t="shared" si="6"/>
        <v>0</v>
      </c>
      <c r="V82" s="21">
        <f t="shared" si="9"/>
        <v>0</v>
      </c>
      <c r="W82" s="21">
        <f t="shared" si="7"/>
        <v>0</v>
      </c>
      <c r="X82" s="20">
        <v>0</v>
      </c>
      <c r="Y82" s="21">
        <f t="shared" si="8"/>
        <v>0</v>
      </c>
      <c r="AA82">
        <f t="shared" si="10"/>
        <v>0</v>
      </c>
    </row>
    <row r="83" spans="1:27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1"/>
      <c r="P83" s="21"/>
      <c r="Q83" s="20">
        <v>0</v>
      </c>
      <c r="R83" s="20">
        <v>0</v>
      </c>
      <c r="S83" s="20">
        <v>0</v>
      </c>
      <c r="T83" s="20">
        <v>0</v>
      </c>
      <c r="U83" s="20">
        <f t="shared" si="6"/>
        <v>0</v>
      </c>
      <c r="V83" s="21">
        <f t="shared" si="9"/>
        <v>0</v>
      </c>
      <c r="W83" s="21">
        <f t="shared" si="7"/>
        <v>0</v>
      </c>
      <c r="X83" s="20">
        <v>0</v>
      </c>
      <c r="Y83" s="21">
        <f t="shared" si="8"/>
        <v>0</v>
      </c>
      <c r="AA83">
        <f t="shared" si="10"/>
        <v>0</v>
      </c>
    </row>
    <row r="84" spans="1:27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1"/>
      <c r="P84" s="21"/>
      <c r="Q84" s="20">
        <v>0</v>
      </c>
      <c r="R84" s="20">
        <v>0</v>
      </c>
      <c r="S84" s="20">
        <v>0</v>
      </c>
      <c r="T84" s="20">
        <v>0</v>
      </c>
      <c r="U84" s="20">
        <f t="shared" si="6"/>
        <v>0</v>
      </c>
      <c r="V84" s="21">
        <f t="shared" si="9"/>
        <v>0</v>
      </c>
      <c r="W84" s="21">
        <f t="shared" si="7"/>
        <v>0</v>
      </c>
      <c r="X84" s="20">
        <v>0</v>
      </c>
      <c r="Y84" s="21">
        <f t="shared" si="8"/>
        <v>0</v>
      </c>
      <c r="AA84">
        <f t="shared" si="10"/>
        <v>0</v>
      </c>
    </row>
    <row r="85" spans="1:27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1"/>
      <c r="P85" s="21"/>
      <c r="Q85" s="20">
        <v>0</v>
      </c>
      <c r="R85" s="20">
        <v>0</v>
      </c>
      <c r="S85" s="20">
        <v>0</v>
      </c>
      <c r="T85" s="20">
        <v>0</v>
      </c>
      <c r="U85" s="20">
        <f t="shared" si="6"/>
        <v>0</v>
      </c>
      <c r="V85" s="21">
        <f t="shared" si="9"/>
        <v>0</v>
      </c>
      <c r="W85" s="21">
        <f t="shared" si="7"/>
        <v>0</v>
      </c>
      <c r="X85" s="20">
        <v>0</v>
      </c>
      <c r="Y85" s="21">
        <f t="shared" si="8"/>
        <v>0</v>
      </c>
      <c r="AA85">
        <f t="shared" si="10"/>
        <v>0</v>
      </c>
    </row>
    <row r="86" spans="1:27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1"/>
      <c r="P86" s="21"/>
      <c r="Q86" s="20">
        <v>0</v>
      </c>
      <c r="R86" s="20">
        <v>0</v>
      </c>
      <c r="S86" s="20">
        <v>0</v>
      </c>
      <c r="T86" s="20">
        <v>0</v>
      </c>
      <c r="U86" s="20">
        <f t="shared" si="6"/>
        <v>0</v>
      </c>
      <c r="V86" s="21">
        <f t="shared" si="9"/>
        <v>0</v>
      </c>
      <c r="W86" s="21">
        <f t="shared" si="7"/>
        <v>0</v>
      </c>
      <c r="X86" s="20">
        <v>0</v>
      </c>
      <c r="Y86" s="21">
        <f t="shared" si="8"/>
        <v>0</v>
      </c>
      <c r="AA86">
        <f t="shared" si="10"/>
        <v>0</v>
      </c>
    </row>
    <row r="87" spans="1:27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1"/>
      <c r="P87" s="21"/>
      <c r="Q87" s="20">
        <v>0</v>
      </c>
      <c r="R87" s="20">
        <v>0</v>
      </c>
      <c r="S87" s="20">
        <v>0</v>
      </c>
      <c r="T87" s="20">
        <v>0</v>
      </c>
      <c r="U87" s="20">
        <f t="shared" si="6"/>
        <v>0</v>
      </c>
      <c r="V87" s="21">
        <f t="shared" si="9"/>
        <v>0</v>
      </c>
      <c r="W87" s="21">
        <f t="shared" si="7"/>
        <v>0</v>
      </c>
      <c r="X87" s="20">
        <v>0</v>
      </c>
      <c r="Y87" s="21">
        <f t="shared" si="8"/>
        <v>0</v>
      </c>
      <c r="AA87">
        <f t="shared" si="10"/>
        <v>0</v>
      </c>
    </row>
    <row r="88" spans="1:27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1"/>
      <c r="P88" s="21"/>
      <c r="Q88" s="20">
        <v>0</v>
      </c>
      <c r="R88" s="20">
        <v>0</v>
      </c>
      <c r="S88" s="20">
        <v>0</v>
      </c>
      <c r="T88" s="20">
        <v>0</v>
      </c>
      <c r="U88" s="20">
        <f t="shared" si="6"/>
        <v>0</v>
      </c>
      <c r="V88" s="21">
        <f t="shared" si="9"/>
        <v>0</v>
      </c>
      <c r="W88" s="21">
        <f t="shared" si="7"/>
        <v>0</v>
      </c>
      <c r="X88" s="20">
        <v>0</v>
      </c>
      <c r="Y88" s="21">
        <f t="shared" si="8"/>
        <v>0</v>
      </c>
      <c r="AA88">
        <f t="shared" si="10"/>
        <v>0</v>
      </c>
    </row>
    <row r="89" spans="1:27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1"/>
      <c r="P89" s="21"/>
      <c r="Q89" s="20">
        <v>0</v>
      </c>
      <c r="R89" s="20">
        <v>0</v>
      </c>
      <c r="S89" s="20">
        <v>0</v>
      </c>
      <c r="T89" s="20">
        <v>0</v>
      </c>
      <c r="U89" s="20">
        <f t="shared" si="6"/>
        <v>0</v>
      </c>
      <c r="V89" s="21">
        <f t="shared" si="9"/>
        <v>0</v>
      </c>
      <c r="W89" s="21">
        <f t="shared" si="7"/>
        <v>0</v>
      </c>
      <c r="X89" s="20">
        <v>0</v>
      </c>
      <c r="Y89" s="21">
        <f t="shared" si="8"/>
        <v>0</v>
      </c>
      <c r="AA89">
        <f t="shared" si="10"/>
        <v>0</v>
      </c>
    </row>
    <row r="90" spans="1:27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1"/>
      <c r="P90" s="21"/>
      <c r="Q90" s="20">
        <v>0</v>
      </c>
      <c r="R90" s="20">
        <v>0</v>
      </c>
      <c r="S90" s="20">
        <v>0</v>
      </c>
      <c r="T90" s="20">
        <v>0</v>
      </c>
      <c r="U90" s="20">
        <f t="shared" si="6"/>
        <v>0</v>
      </c>
      <c r="V90" s="21">
        <f t="shared" si="9"/>
        <v>0</v>
      </c>
      <c r="W90" s="21">
        <f t="shared" si="7"/>
        <v>0</v>
      </c>
      <c r="X90" s="20">
        <v>0</v>
      </c>
      <c r="Y90" s="21">
        <f t="shared" si="8"/>
        <v>0</v>
      </c>
      <c r="AA90">
        <f t="shared" si="10"/>
        <v>0</v>
      </c>
    </row>
    <row r="91" spans="1:27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1"/>
      <c r="P91" s="21"/>
      <c r="Q91" s="20">
        <v>0</v>
      </c>
      <c r="R91" s="20">
        <v>0</v>
      </c>
      <c r="S91" s="20">
        <v>0</v>
      </c>
      <c r="T91" s="20">
        <v>0</v>
      </c>
      <c r="U91" s="20">
        <f t="shared" si="6"/>
        <v>0</v>
      </c>
      <c r="V91" s="21">
        <f t="shared" si="9"/>
        <v>0</v>
      </c>
      <c r="W91" s="21">
        <f t="shared" si="7"/>
        <v>0</v>
      </c>
      <c r="X91" s="20">
        <v>0</v>
      </c>
      <c r="Y91" s="21">
        <f t="shared" si="8"/>
        <v>0</v>
      </c>
      <c r="AA91">
        <f t="shared" si="10"/>
        <v>0</v>
      </c>
    </row>
    <row r="92" spans="1:27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1"/>
      <c r="P92" s="21"/>
      <c r="Q92" s="20">
        <v>0</v>
      </c>
      <c r="R92" s="20">
        <v>0</v>
      </c>
      <c r="S92" s="20">
        <v>0</v>
      </c>
      <c r="T92" s="20">
        <v>0</v>
      </c>
      <c r="U92" s="20">
        <f t="shared" si="6"/>
        <v>0</v>
      </c>
      <c r="V92" s="21">
        <f t="shared" si="9"/>
        <v>0</v>
      </c>
      <c r="W92" s="21">
        <f t="shared" si="7"/>
        <v>0</v>
      </c>
      <c r="X92" s="20">
        <v>0</v>
      </c>
      <c r="Y92" s="21">
        <f t="shared" si="8"/>
        <v>0</v>
      </c>
      <c r="AA92">
        <f t="shared" si="10"/>
        <v>0</v>
      </c>
    </row>
    <row r="93" spans="1:27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1"/>
      <c r="P93" s="21"/>
      <c r="Q93" s="20">
        <v>0</v>
      </c>
      <c r="R93" s="20">
        <v>0</v>
      </c>
      <c r="S93" s="20">
        <v>0</v>
      </c>
      <c r="T93" s="20">
        <v>0</v>
      </c>
      <c r="U93" s="20">
        <f t="shared" si="6"/>
        <v>0</v>
      </c>
      <c r="V93" s="21">
        <f t="shared" si="9"/>
        <v>0</v>
      </c>
      <c r="W93" s="21">
        <f t="shared" si="7"/>
        <v>0</v>
      </c>
      <c r="X93" s="20">
        <v>0</v>
      </c>
      <c r="Y93" s="21">
        <f t="shared" si="8"/>
        <v>0</v>
      </c>
      <c r="AA93">
        <f t="shared" si="10"/>
        <v>0</v>
      </c>
    </row>
    <row r="94" spans="1:27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1"/>
      <c r="P94" s="21"/>
      <c r="Q94" s="20">
        <v>0</v>
      </c>
      <c r="R94" s="20">
        <v>0</v>
      </c>
      <c r="S94" s="20">
        <v>0</v>
      </c>
      <c r="T94" s="20">
        <v>0</v>
      </c>
      <c r="U94" s="20">
        <f t="shared" si="6"/>
        <v>0</v>
      </c>
      <c r="V94" s="21">
        <f t="shared" si="9"/>
        <v>0</v>
      </c>
      <c r="W94" s="21">
        <f t="shared" si="7"/>
        <v>0</v>
      </c>
      <c r="X94" s="20">
        <v>0</v>
      </c>
      <c r="Y94" s="21">
        <f t="shared" si="8"/>
        <v>0</v>
      </c>
      <c r="AA94">
        <f t="shared" si="10"/>
        <v>0</v>
      </c>
    </row>
    <row r="95" spans="1:27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1"/>
      <c r="P95" s="21"/>
      <c r="Q95" s="20">
        <v>0</v>
      </c>
      <c r="R95" s="20">
        <v>0</v>
      </c>
      <c r="S95" s="20">
        <v>0</v>
      </c>
      <c r="T95" s="20">
        <v>0</v>
      </c>
      <c r="U95" s="20">
        <f t="shared" si="6"/>
        <v>0</v>
      </c>
      <c r="V95" s="21">
        <f t="shared" si="9"/>
        <v>0</v>
      </c>
      <c r="W95" s="21">
        <f t="shared" si="7"/>
        <v>0</v>
      </c>
      <c r="X95" s="20">
        <v>0</v>
      </c>
      <c r="Y95" s="21">
        <f t="shared" si="8"/>
        <v>0</v>
      </c>
      <c r="AA95">
        <f t="shared" si="10"/>
        <v>0</v>
      </c>
    </row>
    <row r="96" spans="1:27" ht="15.75" hidden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1"/>
      <c r="P96" s="21"/>
      <c r="Q96" s="20">
        <v>0</v>
      </c>
      <c r="R96" s="20">
        <v>0</v>
      </c>
      <c r="S96" s="20">
        <v>0</v>
      </c>
      <c r="T96" s="20">
        <v>0</v>
      </c>
      <c r="U96" s="20">
        <f t="shared" ref="U96:U127" si="11">G96+L96+M96+R96+S96+N96+Q96+T96</f>
        <v>0</v>
      </c>
      <c r="V96" s="21">
        <f t="shared" si="9"/>
        <v>0</v>
      </c>
      <c r="W96" s="21">
        <f t="shared" si="7"/>
        <v>0</v>
      </c>
      <c r="X96" s="20">
        <v>0</v>
      </c>
      <c r="Y96" s="21">
        <f t="shared" si="8"/>
        <v>0</v>
      </c>
      <c r="AA96">
        <f t="shared" si="10"/>
        <v>0</v>
      </c>
    </row>
    <row r="97" spans="1:27" ht="26.25" hidden="1" customHeight="1" thickBot="1" x14ac:dyDescent="0.3">
      <c r="A97" s="18"/>
      <c r="B97" s="19" t="s">
        <v>41</v>
      </c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1"/>
      <c r="P97" s="21"/>
      <c r="Q97" s="20">
        <v>0</v>
      </c>
      <c r="R97" s="20"/>
      <c r="S97" s="20"/>
      <c r="T97" s="20"/>
      <c r="U97" s="20">
        <f t="shared" si="11"/>
        <v>0</v>
      </c>
      <c r="V97" s="21">
        <f t="shared" si="9"/>
        <v>0</v>
      </c>
      <c r="W97" s="21">
        <f t="shared" si="7"/>
        <v>0</v>
      </c>
      <c r="X97" s="20"/>
      <c r="Y97" s="21">
        <f t="shared" si="8"/>
        <v>0</v>
      </c>
      <c r="AA97">
        <f t="shared" si="10"/>
        <v>0</v>
      </c>
    </row>
    <row r="98" spans="1:27" ht="15.75" hidden="1" thickBot="1" x14ac:dyDescent="0.3">
      <c r="A98" s="18"/>
      <c r="B98" s="19" t="s">
        <v>42</v>
      </c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1"/>
      <c r="P98" s="21"/>
      <c r="Q98" s="20">
        <v>0</v>
      </c>
      <c r="R98" s="20"/>
      <c r="S98" s="20"/>
      <c r="T98" s="20"/>
      <c r="U98" s="20">
        <f t="shared" si="11"/>
        <v>0</v>
      </c>
      <c r="V98" s="21">
        <f t="shared" si="9"/>
        <v>0</v>
      </c>
      <c r="W98" s="21">
        <f t="shared" si="7"/>
        <v>0</v>
      </c>
      <c r="X98" s="20"/>
      <c r="Y98" s="21">
        <f t="shared" si="8"/>
        <v>0</v>
      </c>
      <c r="AA98">
        <f t="shared" si="10"/>
        <v>0</v>
      </c>
    </row>
    <row r="99" spans="1:27" ht="15.75" hidden="1" thickBot="1" x14ac:dyDescent="0.3">
      <c r="A99" s="18"/>
      <c r="B99" s="19" t="s">
        <v>43</v>
      </c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1"/>
      <c r="P99" s="21"/>
      <c r="Q99" s="20">
        <v>0</v>
      </c>
      <c r="R99" s="20"/>
      <c r="S99" s="20"/>
      <c r="T99" s="20"/>
      <c r="U99" s="20">
        <f t="shared" si="11"/>
        <v>0</v>
      </c>
      <c r="V99" s="21">
        <f t="shared" si="9"/>
        <v>0</v>
      </c>
      <c r="W99" s="21">
        <f t="shared" si="7"/>
        <v>0</v>
      </c>
      <c r="X99" s="20"/>
      <c r="Y99" s="21">
        <f t="shared" si="8"/>
        <v>0</v>
      </c>
      <c r="AA99">
        <f t="shared" si="10"/>
        <v>0</v>
      </c>
    </row>
    <row r="100" spans="1:27" ht="16.5" hidden="1" customHeight="1" thickBot="1" x14ac:dyDescent="0.3">
      <c r="A100" s="18"/>
      <c r="B100" s="19" t="s">
        <v>44</v>
      </c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1"/>
      <c r="P100" s="21"/>
      <c r="Q100" s="20">
        <v>0</v>
      </c>
      <c r="R100" s="20"/>
      <c r="S100" s="20"/>
      <c r="T100" s="20"/>
      <c r="U100" s="20">
        <f t="shared" si="11"/>
        <v>0</v>
      </c>
      <c r="V100" s="21">
        <f t="shared" si="9"/>
        <v>0</v>
      </c>
      <c r="W100" s="21">
        <f t="shared" si="7"/>
        <v>0</v>
      </c>
      <c r="X100" s="20"/>
      <c r="Y100" s="21">
        <f t="shared" si="8"/>
        <v>0</v>
      </c>
      <c r="AA100">
        <f t="shared" si="10"/>
        <v>0</v>
      </c>
    </row>
    <row r="101" spans="1:27" ht="17.25" hidden="1" customHeight="1" thickBot="1" x14ac:dyDescent="0.3">
      <c r="A101" s="18"/>
      <c r="B101" s="19" t="s">
        <v>45</v>
      </c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1"/>
      <c r="P101" s="21"/>
      <c r="Q101" s="20">
        <v>0</v>
      </c>
      <c r="R101" s="20"/>
      <c r="S101" s="20"/>
      <c r="T101" s="20"/>
      <c r="U101" s="20">
        <f t="shared" si="11"/>
        <v>0</v>
      </c>
      <c r="V101" s="21">
        <f t="shared" si="9"/>
        <v>0</v>
      </c>
      <c r="W101" s="21">
        <f t="shared" si="7"/>
        <v>0</v>
      </c>
      <c r="X101" s="20"/>
      <c r="Y101" s="21">
        <f t="shared" si="8"/>
        <v>0</v>
      </c>
      <c r="AA101">
        <f t="shared" si="10"/>
        <v>0</v>
      </c>
    </row>
    <row r="102" spans="1:27" ht="14.25" hidden="1" customHeight="1" thickBot="1" x14ac:dyDescent="0.3">
      <c r="A102" s="18"/>
      <c r="B102" s="19" t="s">
        <v>46</v>
      </c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1"/>
      <c r="P102" s="21"/>
      <c r="Q102" s="20">
        <v>0</v>
      </c>
      <c r="R102" s="20"/>
      <c r="S102" s="20"/>
      <c r="T102" s="20"/>
      <c r="U102" s="20">
        <f t="shared" si="11"/>
        <v>0</v>
      </c>
      <c r="V102" s="21">
        <f t="shared" si="9"/>
        <v>0</v>
      </c>
      <c r="W102" s="21">
        <f t="shared" si="7"/>
        <v>0</v>
      </c>
      <c r="X102" s="20"/>
      <c r="Y102" s="21">
        <f t="shared" si="8"/>
        <v>0</v>
      </c>
      <c r="AA102">
        <f t="shared" si="10"/>
        <v>0</v>
      </c>
    </row>
    <row r="103" spans="1:27" ht="18.75" hidden="1" customHeight="1" thickBot="1" x14ac:dyDescent="0.3">
      <c r="A103" s="18">
        <v>2011</v>
      </c>
      <c r="B103" s="19" t="s">
        <v>35</v>
      </c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1"/>
      <c r="P103" s="21"/>
      <c r="Q103" s="20">
        <v>0</v>
      </c>
      <c r="R103" s="20"/>
      <c r="S103" s="20"/>
      <c r="T103" s="20"/>
      <c r="U103" s="20">
        <f t="shared" si="11"/>
        <v>0</v>
      </c>
      <c r="V103" s="21">
        <f t="shared" si="9"/>
        <v>0</v>
      </c>
      <c r="W103" s="21">
        <f t="shared" si="7"/>
        <v>0</v>
      </c>
      <c r="X103" s="20"/>
      <c r="Y103" s="21">
        <f t="shared" si="8"/>
        <v>0</v>
      </c>
      <c r="AA103">
        <f t="shared" si="10"/>
        <v>0</v>
      </c>
    </row>
    <row r="104" spans="1:27" ht="15.75" hidden="1" thickBot="1" x14ac:dyDescent="0.3">
      <c r="A104" s="18"/>
      <c r="B104" s="19" t="s">
        <v>36</v>
      </c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1"/>
      <c r="P104" s="21"/>
      <c r="Q104" s="20">
        <v>0</v>
      </c>
      <c r="R104" s="20"/>
      <c r="S104" s="20"/>
      <c r="T104" s="20"/>
      <c r="U104" s="20">
        <f t="shared" si="11"/>
        <v>0</v>
      </c>
      <c r="V104" s="21">
        <f t="shared" si="9"/>
        <v>0</v>
      </c>
      <c r="W104" s="21">
        <f t="shared" si="7"/>
        <v>0</v>
      </c>
      <c r="X104" s="20"/>
      <c r="Y104" s="21">
        <f t="shared" si="8"/>
        <v>0</v>
      </c>
      <c r="AA104">
        <f t="shared" si="10"/>
        <v>0</v>
      </c>
    </row>
    <row r="105" spans="1:27" ht="15.75" hidden="1" thickBot="1" x14ac:dyDescent="0.3">
      <c r="A105" s="18"/>
      <c r="B105" s="19" t="s">
        <v>37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1"/>
      <c r="P105" s="21"/>
      <c r="Q105" s="20">
        <v>0</v>
      </c>
      <c r="R105" s="20"/>
      <c r="S105" s="20"/>
      <c r="T105" s="20"/>
      <c r="U105" s="20">
        <f t="shared" si="11"/>
        <v>0</v>
      </c>
      <c r="V105" s="21">
        <f t="shared" si="9"/>
        <v>0</v>
      </c>
      <c r="W105" s="21">
        <f t="shared" si="7"/>
        <v>0</v>
      </c>
      <c r="X105" s="20"/>
      <c r="Y105" s="21">
        <f t="shared" si="8"/>
        <v>0</v>
      </c>
      <c r="AA105">
        <f t="shared" si="10"/>
        <v>0</v>
      </c>
    </row>
    <row r="106" spans="1:27" ht="15.75" hidden="1" thickBot="1" x14ac:dyDescent="0.3">
      <c r="A106" s="18"/>
      <c r="B106" s="19" t="s">
        <v>38</v>
      </c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1"/>
      <c r="P106" s="21"/>
      <c r="Q106" s="20">
        <v>0</v>
      </c>
      <c r="R106" s="20"/>
      <c r="S106" s="20"/>
      <c r="T106" s="20"/>
      <c r="U106" s="20">
        <f t="shared" si="11"/>
        <v>0</v>
      </c>
      <c r="V106" s="21">
        <f t="shared" si="9"/>
        <v>0</v>
      </c>
      <c r="W106" s="21">
        <f t="shared" si="7"/>
        <v>0</v>
      </c>
      <c r="X106" s="20"/>
      <c r="Y106" s="21">
        <f t="shared" si="8"/>
        <v>0</v>
      </c>
      <c r="AA106">
        <f t="shared" si="10"/>
        <v>0</v>
      </c>
    </row>
    <row r="107" spans="1:27" ht="15.75" hidden="1" thickBot="1" x14ac:dyDescent="0.3">
      <c r="A107" s="18"/>
      <c r="B107" s="19" t="s">
        <v>39</v>
      </c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1"/>
      <c r="P107" s="21"/>
      <c r="Q107" s="20">
        <v>0</v>
      </c>
      <c r="R107" s="20"/>
      <c r="S107" s="20"/>
      <c r="T107" s="20"/>
      <c r="U107" s="20">
        <f t="shared" si="11"/>
        <v>0</v>
      </c>
      <c r="V107" s="21">
        <f t="shared" si="9"/>
        <v>0</v>
      </c>
      <c r="W107" s="21">
        <f t="shared" si="7"/>
        <v>0</v>
      </c>
      <c r="X107" s="20"/>
      <c r="Y107" s="21">
        <f t="shared" si="8"/>
        <v>0</v>
      </c>
      <c r="AA107">
        <f t="shared" si="10"/>
        <v>0</v>
      </c>
    </row>
    <row r="108" spans="1:27" ht="15.75" hidden="1" thickBot="1" x14ac:dyDescent="0.3">
      <c r="A108" s="18"/>
      <c r="B108" s="19" t="s">
        <v>40</v>
      </c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1"/>
      <c r="P108" s="21"/>
      <c r="Q108" s="20">
        <v>0</v>
      </c>
      <c r="R108" s="20"/>
      <c r="S108" s="20"/>
      <c r="T108" s="20"/>
      <c r="U108" s="20">
        <f t="shared" si="11"/>
        <v>0</v>
      </c>
      <c r="V108" s="21">
        <f t="shared" si="9"/>
        <v>0</v>
      </c>
      <c r="W108" s="21">
        <f t="shared" si="7"/>
        <v>0</v>
      </c>
      <c r="X108" s="20"/>
      <c r="Y108" s="21">
        <f t="shared" si="8"/>
        <v>0</v>
      </c>
      <c r="AA108">
        <f t="shared" si="10"/>
        <v>0</v>
      </c>
    </row>
    <row r="109" spans="1:27" ht="15.75" hidden="1" thickBot="1" x14ac:dyDescent="0.3">
      <c r="A109" s="18"/>
      <c r="B109" s="19" t="s">
        <v>41</v>
      </c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1"/>
      <c r="P109" s="21"/>
      <c r="Q109" s="20">
        <v>0</v>
      </c>
      <c r="R109" s="20"/>
      <c r="S109" s="20"/>
      <c r="T109" s="20"/>
      <c r="U109" s="20">
        <f t="shared" si="11"/>
        <v>0</v>
      </c>
      <c r="V109" s="21">
        <f t="shared" si="9"/>
        <v>0</v>
      </c>
      <c r="W109" s="21">
        <f t="shared" si="7"/>
        <v>0</v>
      </c>
      <c r="X109" s="20"/>
      <c r="Y109" s="21">
        <f t="shared" si="8"/>
        <v>0</v>
      </c>
      <c r="AA109">
        <f t="shared" si="10"/>
        <v>0</v>
      </c>
    </row>
    <row r="110" spans="1:27" ht="15.75" hidden="1" thickBot="1" x14ac:dyDescent="0.3">
      <c r="A110" s="18"/>
      <c r="B110" s="19" t="s">
        <v>42</v>
      </c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1"/>
      <c r="P110" s="21"/>
      <c r="Q110" s="20">
        <v>0</v>
      </c>
      <c r="R110" s="20"/>
      <c r="S110" s="20"/>
      <c r="T110" s="20"/>
      <c r="U110" s="20">
        <f t="shared" si="11"/>
        <v>0</v>
      </c>
      <c r="V110" s="21">
        <f t="shared" si="9"/>
        <v>0</v>
      </c>
      <c r="W110" s="21">
        <f t="shared" si="7"/>
        <v>0</v>
      </c>
      <c r="X110" s="20"/>
      <c r="Y110" s="21">
        <f t="shared" si="8"/>
        <v>0</v>
      </c>
      <c r="AA110">
        <f t="shared" si="10"/>
        <v>0</v>
      </c>
    </row>
    <row r="111" spans="1:27" ht="15.75" hidden="1" thickBot="1" x14ac:dyDescent="0.3">
      <c r="A111" s="18"/>
      <c r="B111" s="19" t="s">
        <v>43</v>
      </c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1"/>
      <c r="P111" s="21"/>
      <c r="Q111" s="20">
        <v>0</v>
      </c>
      <c r="R111" s="20"/>
      <c r="S111" s="20"/>
      <c r="T111" s="20"/>
      <c r="U111" s="20">
        <f t="shared" si="11"/>
        <v>0</v>
      </c>
      <c r="V111" s="21">
        <f t="shared" si="9"/>
        <v>0</v>
      </c>
      <c r="W111" s="21">
        <f t="shared" si="7"/>
        <v>0</v>
      </c>
      <c r="X111" s="20"/>
      <c r="Y111" s="21">
        <f t="shared" si="8"/>
        <v>0</v>
      </c>
      <c r="AA111">
        <f t="shared" si="10"/>
        <v>0</v>
      </c>
    </row>
    <row r="112" spans="1:27" ht="15.75" hidden="1" thickBot="1" x14ac:dyDescent="0.3">
      <c r="A112" s="18"/>
      <c r="B112" s="19" t="s">
        <v>44</v>
      </c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1"/>
      <c r="P112" s="21"/>
      <c r="Q112" s="20">
        <v>0</v>
      </c>
      <c r="R112" s="20"/>
      <c r="S112" s="20"/>
      <c r="T112" s="20"/>
      <c r="U112" s="20">
        <f t="shared" si="11"/>
        <v>0</v>
      </c>
      <c r="V112" s="21">
        <f t="shared" si="9"/>
        <v>0</v>
      </c>
      <c r="W112" s="21">
        <f t="shared" si="7"/>
        <v>0</v>
      </c>
      <c r="X112" s="20"/>
      <c r="Y112" s="21">
        <f t="shared" si="8"/>
        <v>0</v>
      </c>
      <c r="AA112">
        <f t="shared" si="10"/>
        <v>0</v>
      </c>
    </row>
    <row r="113" spans="1:27" ht="15.75" hidden="1" thickBot="1" x14ac:dyDescent="0.3">
      <c r="A113" s="18"/>
      <c r="B113" s="19" t="s">
        <v>45</v>
      </c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1"/>
      <c r="P113" s="21"/>
      <c r="Q113" s="20">
        <v>0</v>
      </c>
      <c r="R113" s="20"/>
      <c r="S113" s="20"/>
      <c r="T113" s="20"/>
      <c r="U113" s="20">
        <f t="shared" si="11"/>
        <v>0</v>
      </c>
      <c r="V113" s="21">
        <f t="shared" si="9"/>
        <v>0</v>
      </c>
      <c r="W113" s="21">
        <f t="shared" si="7"/>
        <v>0</v>
      </c>
      <c r="X113" s="20"/>
      <c r="Y113" s="21">
        <f t="shared" si="8"/>
        <v>0</v>
      </c>
      <c r="AA113">
        <f t="shared" si="10"/>
        <v>0</v>
      </c>
    </row>
    <row r="114" spans="1:27" ht="15.75" hidden="1" thickBot="1" x14ac:dyDescent="0.3">
      <c r="A114" s="18"/>
      <c r="B114" s="19" t="s">
        <v>46</v>
      </c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1"/>
      <c r="P114" s="21"/>
      <c r="Q114" s="20">
        <v>0</v>
      </c>
      <c r="R114" s="20"/>
      <c r="S114" s="20"/>
      <c r="T114" s="20"/>
      <c r="U114" s="20">
        <f t="shared" si="11"/>
        <v>0</v>
      </c>
      <c r="V114" s="21">
        <f t="shared" si="9"/>
        <v>0</v>
      </c>
      <c r="W114" s="21">
        <f t="shared" si="7"/>
        <v>0</v>
      </c>
      <c r="X114" s="20"/>
      <c r="Y114" s="21">
        <f t="shared" si="8"/>
        <v>0</v>
      </c>
      <c r="AA114">
        <f t="shared" si="10"/>
        <v>0</v>
      </c>
    </row>
    <row r="115" spans="1:27" ht="15.75" hidden="1" thickBot="1" x14ac:dyDescent="0.3">
      <c r="A115" s="18">
        <v>2012</v>
      </c>
      <c r="B115" s="19" t="s">
        <v>35</v>
      </c>
      <c r="C115" s="20">
        <v>0</v>
      </c>
      <c r="D115" s="20"/>
      <c r="E115" s="20">
        <v>0</v>
      </c>
      <c r="F115" s="20">
        <v>0</v>
      </c>
      <c r="G115" s="20">
        <v>0</v>
      </c>
      <c r="H115" s="20">
        <v>0</v>
      </c>
      <c r="I115" s="20"/>
      <c r="J115" s="20">
        <v>0</v>
      </c>
      <c r="K115" s="20">
        <v>0</v>
      </c>
      <c r="L115" s="20">
        <v>0</v>
      </c>
      <c r="M115" s="20"/>
      <c r="N115" s="20">
        <v>58859</v>
      </c>
      <c r="O115" s="21"/>
      <c r="P115" s="21"/>
      <c r="Q115" s="20">
        <v>0</v>
      </c>
      <c r="R115" s="20">
        <v>0</v>
      </c>
      <c r="S115" s="20">
        <v>58859</v>
      </c>
      <c r="T115" s="20"/>
      <c r="U115" s="20">
        <f t="shared" si="11"/>
        <v>117718</v>
      </c>
      <c r="V115" s="21">
        <f t="shared" si="9"/>
        <v>0</v>
      </c>
      <c r="W115" s="21">
        <f t="shared" si="7"/>
        <v>117718</v>
      </c>
      <c r="X115" s="20">
        <v>117718</v>
      </c>
      <c r="Y115" s="21">
        <f t="shared" si="8"/>
        <v>0</v>
      </c>
      <c r="AA115">
        <f t="shared" si="10"/>
        <v>0</v>
      </c>
    </row>
    <row r="116" spans="1:27" ht="15.75" hidden="1" thickBot="1" x14ac:dyDescent="0.3">
      <c r="A116" s="18"/>
      <c r="B116" s="19" t="s">
        <v>36</v>
      </c>
      <c r="C116" s="20">
        <v>0</v>
      </c>
      <c r="D116" s="20"/>
      <c r="E116" s="20">
        <v>0</v>
      </c>
      <c r="F116" s="20">
        <v>0</v>
      </c>
      <c r="G116" s="20">
        <v>0</v>
      </c>
      <c r="H116" s="20">
        <v>0</v>
      </c>
      <c r="I116" s="20"/>
      <c r="J116" s="20">
        <v>0</v>
      </c>
      <c r="K116" s="20">
        <v>0</v>
      </c>
      <c r="L116" s="20">
        <v>0</v>
      </c>
      <c r="M116" s="20"/>
      <c r="N116" s="20"/>
      <c r="O116" s="21"/>
      <c r="P116" s="21"/>
      <c r="Q116" s="20">
        <v>0</v>
      </c>
      <c r="R116" s="20">
        <v>0</v>
      </c>
      <c r="S116" s="20">
        <v>58859</v>
      </c>
      <c r="T116" s="20"/>
      <c r="U116" s="20">
        <f t="shared" si="11"/>
        <v>58859</v>
      </c>
      <c r="V116" s="21">
        <f t="shared" si="9"/>
        <v>0</v>
      </c>
      <c r="W116" s="21">
        <f t="shared" si="7"/>
        <v>58859</v>
      </c>
      <c r="X116" s="20">
        <v>58859</v>
      </c>
      <c r="Y116" s="21">
        <f t="shared" si="8"/>
        <v>0</v>
      </c>
      <c r="AA116">
        <f t="shared" si="10"/>
        <v>0</v>
      </c>
    </row>
    <row r="117" spans="1:27" ht="15.75" hidden="1" thickBot="1" x14ac:dyDescent="0.3">
      <c r="A117" s="18"/>
      <c r="B117" s="19" t="s">
        <v>37</v>
      </c>
      <c r="C117" s="20">
        <v>0</v>
      </c>
      <c r="D117" s="20"/>
      <c r="E117" s="20">
        <v>0</v>
      </c>
      <c r="F117" s="20">
        <v>0</v>
      </c>
      <c r="G117" s="20">
        <v>0</v>
      </c>
      <c r="H117" s="20">
        <v>0</v>
      </c>
      <c r="I117" s="20"/>
      <c r="J117" s="20">
        <v>0</v>
      </c>
      <c r="K117" s="20">
        <v>0</v>
      </c>
      <c r="L117" s="20">
        <v>0</v>
      </c>
      <c r="M117" s="20"/>
      <c r="N117" s="20"/>
      <c r="O117" s="21"/>
      <c r="P117" s="21"/>
      <c r="Q117" s="20">
        <v>0</v>
      </c>
      <c r="R117" s="20">
        <v>0</v>
      </c>
      <c r="S117" s="20">
        <v>58859</v>
      </c>
      <c r="T117" s="20"/>
      <c r="U117" s="20">
        <f t="shared" si="11"/>
        <v>58859</v>
      </c>
      <c r="V117" s="21">
        <f t="shared" si="9"/>
        <v>0</v>
      </c>
      <c r="W117" s="21">
        <f t="shared" si="7"/>
        <v>58859</v>
      </c>
      <c r="X117" s="20">
        <v>58859</v>
      </c>
      <c r="Y117" s="21">
        <f t="shared" si="8"/>
        <v>0</v>
      </c>
      <c r="AA117">
        <f t="shared" si="10"/>
        <v>0</v>
      </c>
    </row>
    <row r="118" spans="1:27" ht="15.75" hidden="1" thickBot="1" x14ac:dyDescent="0.3">
      <c r="A118" s="18"/>
      <c r="B118" s="19" t="s">
        <v>38</v>
      </c>
      <c r="C118" s="20">
        <v>0</v>
      </c>
      <c r="D118" s="20"/>
      <c r="E118" s="20">
        <v>0</v>
      </c>
      <c r="F118" s="20">
        <v>0</v>
      </c>
      <c r="G118" s="20">
        <v>0</v>
      </c>
      <c r="H118" s="20">
        <v>0</v>
      </c>
      <c r="I118" s="20"/>
      <c r="J118" s="20">
        <v>0</v>
      </c>
      <c r="K118" s="20">
        <v>0</v>
      </c>
      <c r="L118" s="20">
        <v>0</v>
      </c>
      <c r="M118" s="20"/>
      <c r="N118" s="20"/>
      <c r="O118" s="21"/>
      <c r="P118" s="21"/>
      <c r="Q118" s="20">
        <v>0</v>
      </c>
      <c r="R118" s="20">
        <v>4000</v>
      </c>
      <c r="S118" s="20">
        <v>58859</v>
      </c>
      <c r="T118" s="20"/>
      <c r="U118" s="20">
        <f t="shared" si="11"/>
        <v>62859</v>
      </c>
      <c r="V118" s="21">
        <f t="shared" si="9"/>
        <v>0</v>
      </c>
      <c r="W118" s="21">
        <f t="shared" si="7"/>
        <v>62859</v>
      </c>
      <c r="X118" s="20">
        <v>62859</v>
      </c>
      <c r="Y118" s="21">
        <f t="shared" si="8"/>
        <v>0</v>
      </c>
      <c r="AA118">
        <f t="shared" si="10"/>
        <v>0</v>
      </c>
    </row>
    <row r="119" spans="1:27" ht="15.75" hidden="1" thickBot="1" x14ac:dyDescent="0.3">
      <c r="A119" s="18"/>
      <c r="B119" s="19" t="s">
        <v>39</v>
      </c>
      <c r="C119" s="20">
        <v>0</v>
      </c>
      <c r="D119" s="20"/>
      <c r="E119" s="20">
        <v>0</v>
      </c>
      <c r="F119" s="20">
        <v>0</v>
      </c>
      <c r="G119" s="20">
        <v>0</v>
      </c>
      <c r="H119" s="20">
        <v>0</v>
      </c>
      <c r="I119" s="20"/>
      <c r="J119" s="20">
        <v>0</v>
      </c>
      <c r="K119" s="20">
        <v>0</v>
      </c>
      <c r="L119" s="20">
        <v>0</v>
      </c>
      <c r="M119" s="20"/>
      <c r="N119" s="20"/>
      <c r="O119" s="21"/>
      <c r="P119" s="21"/>
      <c r="Q119" s="20">
        <v>0</v>
      </c>
      <c r="R119" s="20">
        <v>4000</v>
      </c>
      <c r="S119" s="20">
        <v>58859</v>
      </c>
      <c r="T119" s="20"/>
      <c r="U119" s="20">
        <f t="shared" si="11"/>
        <v>62859</v>
      </c>
      <c r="V119" s="21">
        <f t="shared" si="9"/>
        <v>0</v>
      </c>
      <c r="W119" s="21">
        <f t="shared" si="7"/>
        <v>62859</v>
      </c>
      <c r="X119" s="20">
        <v>0</v>
      </c>
      <c r="Y119" s="21">
        <f t="shared" si="8"/>
        <v>62859</v>
      </c>
      <c r="AA119">
        <f t="shared" si="10"/>
        <v>1</v>
      </c>
    </row>
    <row r="120" spans="1:27" ht="15.75" hidden="1" thickBot="1" x14ac:dyDescent="0.3">
      <c r="A120" s="18"/>
      <c r="B120" s="19" t="s">
        <v>40</v>
      </c>
      <c r="C120" s="20">
        <v>0</v>
      </c>
      <c r="D120" s="20">
        <v>42</v>
      </c>
      <c r="E120" s="20">
        <v>42</v>
      </c>
      <c r="F120" s="20">
        <v>146</v>
      </c>
      <c r="G120" s="20">
        <v>6132</v>
      </c>
      <c r="H120" s="20">
        <v>0</v>
      </c>
      <c r="I120" s="20">
        <v>20</v>
      </c>
      <c r="J120" s="20">
        <v>20</v>
      </c>
      <c r="K120" s="20">
        <v>360</v>
      </c>
      <c r="L120" s="20">
        <v>7200</v>
      </c>
      <c r="M120" s="20"/>
      <c r="N120" s="20"/>
      <c r="O120" s="21"/>
      <c r="P120" s="21"/>
      <c r="Q120" s="20">
        <v>0</v>
      </c>
      <c r="R120" s="20">
        <v>4000</v>
      </c>
      <c r="S120" s="20">
        <v>58859</v>
      </c>
      <c r="T120" s="20"/>
      <c r="U120" s="20">
        <f t="shared" si="11"/>
        <v>76191</v>
      </c>
      <c r="V120" s="21">
        <f t="shared" si="9"/>
        <v>62859</v>
      </c>
      <c r="W120" s="21">
        <f t="shared" si="7"/>
        <v>139050</v>
      </c>
      <c r="X120" s="20">
        <v>139050</v>
      </c>
      <c r="Y120" s="21">
        <f t="shared" si="8"/>
        <v>0</v>
      </c>
      <c r="AA120">
        <f t="shared" si="10"/>
        <v>0</v>
      </c>
    </row>
    <row r="121" spans="1:27" ht="15.75" hidden="1" thickBot="1" x14ac:dyDescent="0.3">
      <c r="A121" s="18"/>
      <c r="B121" s="19" t="s">
        <v>41</v>
      </c>
      <c r="C121" s="20">
        <v>42</v>
      </c>
      <c r="D121" s="20">
        <v>42</v>
      </c>
      <c r="E121" s="20">
        <v>0</v>
      </c>
      <c r="F121" s="20">
        <v>0</v>
      </c>
      <c r="G121" s="20">
        <v>0</v>
      </c>
      <c r="H121" s="20">
        <v>20</v>
      </c>
      <c r="I121" s="20">
        <v>20</v>
      </c>
      <c r="J121" s="20">
        <v>0</v>
      </c>
      <c r="K121" s="20">
        <v>0</v>
      </c>
      <c r="L121" s="20">
        <v>0</v>
      </c>
      <c r="M121" s="20"/>
      <c r="N121" s="20"/>
      <c r="O121" s="21"/>
      <c r="P121" s="21"/>
      <c r="Q121" s="20">
        <v>0</v>
      </c>
      <c r="R121" s="20">
        <v>4000</v>
      </c>
      <c r="S121" s="20">
        <v>58859</v>
      </c>
      <c r="T121" s="20"/>
      <c r="U121" s="20">
        <f t="shared" si="11"/>
        <v>62859</v>
      </c>
      <c r="V121" s="21">
        <f t="shared" si="9"/>
        <v>0</v>
      </c>
      <c r="W121" s="21">
        <f t="shared" si="7"/>
        <v>62859</v>
      </c>
      <c r="X121" s="20">
        <v>62859</v>
      </c>
      <c r="Y121" s="21">
        <f t="shared" si="8"/>
        <v>0</v>
      </c>
      <c r="AA121">
        <f t="shared" si="10"/>
        <v>0</v>
      </c>
    </row>
    <row r="122" spans="1:27" ht="15.75" hidden="1" thickBot="1" x14ac:dyDescent="0.3">
      <c r="A122" s="18"/>
      <c r="B122" s="19" t="s">
        <v>42</v>
      </c>
      <c r="C122" s="20">
        <v>42</v>
      </c>
      <c r="D122" s="20">
        <v>50</v>
      </c>
      <c r="E122" s="20">
        <v>8</v>
      </c>
      <c r="F122" s="20">
        <v>146</v>
      </c>
      <c r="G122" s="20">
        <v>1168</v>
      </c>
      <c r="H122" s="20">
        <v>20</v>
      </c>
      <c r="I122" s="20">
        <v>29</v>
      </c>
      <c r="J122" s="20">
        <v>9</v>
      </c>
      <c r="K122" s="20">
        <v>360</v>
      </c>
      <c r="L122" s="20">
        <v>3240</v>
      </c>
      <c r="M122" s="20"/>
      <c r="N122" s="20"/>
      <c r="O122" s="21"/>
      <c r="P122" s="21"/>
      <c r="Q122" s="20">
        <v>0</v>
      </c>
      <c r="R122" s="20">
        <v>10000</v>
      </c>
      <c r="S122" s="20">
        <v>58859</v>
      </c>
      <c r="T122" s="20"/>
      <c r="U122" s="20">
        <f t="shared" si="11"/>
        <v>73267</v>
      </c>
      <c r="V122" s="21">
        <f t="shared" si="9"/>
        <v>0</v>
      </c>
      <c r="W122" s="21">
        <f t="shared" si="7"/>
        <v>73267</v>
      </c>
      <c r="X122" s="20">
        <v>73267</v>
      </c>
      <c r="Y122" s="21">
        <f t="shared" si="8"/>
        <v>0</v>
      </c>
      <c r="AA122">
        <f t="shared" si="10"/>
        <v>0</v>
      </c>
    </row>
    <row r="123" spans="1:27" ht="15.75" hidden="1" thickBot="1" x14ac:dyDescent="0.3">
      <c r="A123" s="18"/>
      <c r="B123" s="19" t="s">
        <v>43</v>
      </c>
      <c r="C123" s="20">
        <v>50</v>
      </c>
      <c r="D123" s="20">
        <v>53</v>
      </c>
      <c r="E123" s="20">
        <v>3</v>
      </c>
      <c r="F123" s="20">
        <v>146</v>
      </c>
      <c r="G123" s="20">
        <v>438</v>
      </c>
      <c r="H123" s="20">
        <v>29</v>
      </c>
      <c r="I123" s="20">
        <v>40</v>
      </c>
      <c r="J123" s="20">
        <v>11</v>
      </c>
      <c r="K123" s="20">
        <v>360</v>
      </c>
      <c r="L123" s="20">
        <v>3960</v>
      </c>
      <c r="M123" s="20"/>
      <c r="N123" s="20"/>
      <c r="O123" s="21"/>
      <c r="P123" s="21"/>
      <c r="Q123" s="20">
        <v>0</v>
      </c>
      <c r="R123" s="20">
        <v>10000</v>
      </c>
      <c r="S123" s="20">
        <v>58859</v>
      </c>
      <c r="T123" s="20"/>
      <c r="U123" s="20">
        <f t="shared" si="11"/>
        <v>73257</v>
      </c>
      <c r="V123" s="21">
        <f t="shared" si="9"/>
        <v>0</v>
      </c>
      <c r="W123" s="21">
        <f t="shared" si="7"/>
        <v>73257</v>
      </c>
      <c r="X123" s="20">
        <v>73257</v>
      </c>
      <c r="Y123" s="21">
        <f t="shared" si="8"/>
        <v>0</v>
      </c>
      <c r="AA123">
        <f t="shared" si="10"/>
        <v>0</v>
      </c>
    </row>
    <row r="124" spans="1:27" ht="15.75" hidden="1" thickBot="1" x14ac:dyDescent="0.3">
      <c r="A124" s="18"/>
      <c r="B124" s="19" t="s">
        <v>44</v>
      </c>
      <c r="C124" s="20">
        <v>53</v>
      </c>
      <c r="D124" s="20">
        <v>55</v>
      </c>
      <c r="E124" s="20">
        <v>2</v>
      </c>
      <c r="F124" s="20">
        <v>146</v>
      </c>
      <c r="G124" s="20">
        <v>292</v>
      </c>
      <c r="H124" s="20">
        <v>40</v>
      </c>
      <c r="I124" s="20">
        <v>50</v>
      </c>
      <c r="J124" s="20">
        <v>10</v>
      </c>
      <c r="K124" s="20">
        <v>360</v>
      </c>
      <c r="L124" s="20">
        <v>3600</v>
      </c>
      <c r="M124" s="20"/>
      <c r="N124" s="20"/>
      <c r="O124" s="21"/>
      <c r="P124" s="21"/>
      <c r="Q124" s="20">
        <v>0</v>
      </c>
      <c r="R124" s="20">
        <v>10000</v>
      </c>
      <c r="S124" s="20">
        <v>58859</v>
      </c>
      <c r="T124" s="20"/>
      <c r="U124" s="20">
        <f t="shared" si="11"/>
        <v>72751</v>
      </c>
      <c r="V124" s="21">
        <f t="shared" si="9"/>
        <v>0</v>
      </c>
      <c r="W124" s="21">
        <f t="shared" si="7"/>
        <v>72751</v>
      </c>
      <c r="X124" s="20">
        <v>72751</v>
      </c>
      <c r="Y124" s="21">
        <f t="shared" si="8"/>
        <v>0</v>
      </c>
      <c r="AA124">
        <f t="shared" si="10"/>
        <v>0</v>
      </c>
    </row>
    <row r="125" spans="1:27" ht="15.75" hidden="1" thickBot="1" x14ac:dyDescent="0.3">
      <c r="A125" s="18"/>
      <c r="B125" s="19" t="s">
        <v>45</v>
      </c>
      <c r="C125" s="20">
        <v>55</v>
      </c>
      <c r="D125" s="20">
        <v>58</v>
      </c>
      <c r="E125" s="20">
        <v>3</v>
      </c>
      <c r="F125" s="20">
        <v>146</v>
      </c>
      <c r="G125" s="20">
        <v>438</v>
      </c>
      <c r="H125" s="20">
        <v>50</v>
      </c>
      <c r="I125" s="20">
        <v>87</v>
      </c>
      <c r="J125" s="20">
        <v>37</v>
      </c>
      <c r="K125" s="20">
        <v>360</v>
      </c>
      <c r="L125" s="20">
        <v>13320</v>
      </c>
      <c r="M125" s="20"/>
      <c r="N125" s="20"/>
      <c r="O125" s="21"/>
      <c r="P125" s="21"/>
      <c r="Q125" s="20">
        <v>0</v>
      </c>
      <c r="R125" s="20">
        <v>10000</v>
      </c>
      <c r="S125" s="20">
        <v>58859</v>
      </c>
      <c r="T125" s="20"/>
      <c r="U125" s="20">
        <f t="shared" si="11"/>
        <v>82617</v>
      </c>
      <c r="V125" s="21">
        <f t="shared" si="9"/>
        <v>0</v>
      </c>
      <c r="W125" s="21">
        <f t="shared" si="7"/>
        <v>82617</v>
      </c>
      <c r="X125" s="20">
        <v>82617</v>
      </c>
      <c r="Y125" s="21">
        <f t="shared" si="8"/>
        <v>0</v>
      </c>
      <c r="AA125">
        <f t="shared" si="10"/>
        <v>0</v>
      </c>
    </row>
    <row r="126" spans="1:27" ht="15.75" hidden="1" thickBot="1" x14ac:dyDescent="0.3">
      <c r="A126" s="18"/>
      <c r="B126" s="19" t="s">
        <v>46</v>
      </c>
      <c r="C126" s="20">
        <v>58</v>
      </c>
      <c r="D126" s="20">
        <v>58</v>
      </c>
      <c r="E126" s="20">
        <v>212</v>
      </c>
      <c r="F126" s="20">
        <v>146</v>
      </c>
      <c r="G126" s="20">
        <v>30880</v>
      </c>
      <c r="H126" s="20">
        <v>87</v>
      </c>
      <c r="I126" s="20">
        <v>152</v>
      </c>
      <c r="J126" s="20">
        <v>65</v>
      </c>
      <c r="K126" s="20">
        <v>360</v>
      </c>
      <c r="L126" s="20">
        <v>23400</v>
      </c>
      <c r="M126" s="20"/>
      <c r="N126" s="20"/>
      <c r="O126" s="21"/>
      <c r="P126" s="21"/>
      <c r="Q126" s="20">
        <v>0</v>
      </c>
      <c r="R126" s="20">
        <v>10000</v>
      </c>
      <c r="S126" s="20">
        <v>58859</v>
      </c>
      <c r="T126" s="20"/>
      <c r="U126" s="20">
        <f t="shared" si="11"/>
        <v>123139</v>
      </c>
      <c r="V126" s="21">
        <f t="shared" si="9"/>
        <v>0</v>
      </c>
      <c r="W126" s="21">
        <f t="shared" si="7"/>
        <v>123139</v>
      </c>
      <c r="X126" s="20">
        <v>92259</v>
      </c>
      <c r="Y126" s="21">
        <f t="shared" si="8"/>
        <v>30880</v>
      </c>
      <c r="AA126">
        <f t="shared" si="10"/>
        <v>0</v>
      </c>
    </row>
    <row r="127" spans="1:27" ht="15.75" hidden="1" thickBot="1" x14ac:dyDescent="0.3">
      <c r="A127" s="18">
        <v>2013</v>
      </c>
      <c r="B127" s="19" t="s">
        <v>35</v>
      </c>
      <c r="C127" s="20">
        <v>58</v>
      </c>
      <c r="D127" s="20">
        <v>58</v>
      </c>
      <c r="E127" s="20">
        <v>211.5</v>
      </c>
      <c r="F127" s="20">
        <v>146</v>
      </c>
      <c r="G127" s="20">
        <v>30880</v>
      </c>
      <c r="H127" s="20">
        <v>152</v>
      </c>
      <c r="I127" s="20">
        <v>179</v>
      </c>
      <c r="J127" s="20">
        <v>27</v>
      </c>
      <c r="K127" s="20">
        <v>360</v>
      </c>
      <c r="L127" s="20">
        <v>9720</v>
      </c>
      <c r="M127" s="20"/>
      <c r="N127" s="20"/>
      <c r="O127" s="21"/>
      <c r="P127" s="21"/>
      <c r="Q127" s="20">
        <v>0</v>
      </c>
      <c r="R127" s="20">
        <v>10000</v>
      </c>
      <c r="S127" s="20">
        <v>59734</v>
      </c>
      <c r="T127" s="20"/>
      <c r="U127" s="20">
        <f t="shared" si="11"/>
        <v>110334</v>
      </c>
      <c r="V127" s="21">
        <f t="shared" si="9"/>
        <v>30880</v>
      </c>
      <c r="W127" s="21">
        <f t="shared" si="7"/>
        <v>141214</v>
      </c>
      <c r="X127" s="20">
        <v>141214</v>
      </c>
      <c r="Y127" s="21">
        <f t="shared" si="8"/>
        <v>0</v>
      </c>
      <c r="AA127">
        <f t="shared" si="10"/>
        <v>0</v>
      </c>
    </row>
    <row r="128" spans="1:27" ht="15.75" hidden="1" thickBot="1" x14ac:dyDescent="0.3">
      <c r="A128" s="18"/>
      <c r="B128" s="19" t="s">
        <v>36</v>
      </c>
      <c r="C128" s="20">
        <v>58</v>
      </c>
      <c r="D128" s="20">
        <v>117</v>
      </c>
      <c r="E128" s="20">
        <v>59</v>
      </c>
      <c r="F128" s="20">
        <v>146</v>
      </c>
      <c r="G128" s="20">
        <v>8614</v>
      </c>
      <c r="H128" s="20">
        <v>179</v>
      </c>
      <c r="I128" s="20">
        <v>196</v>
      </c>
      <c r="J128" s="20">
        <v>17</v>
      </c>
      <c r="K128" s="20">
        <v>360</v>
      </c>
      <c r="L128" s="20">
        <v>6120</v>
      </c>
      <c r="M128" s="20"/>
      <c r="N128" s="20">
        <v>12288</v>
      </c>
      <c r="O128" s="21"/>
      <c r="P128" s="21"/>
      <c r="Q128" s="20">
        <v>0</v>
      </c>
      <c r="R128" s="20">
        <v>10000</v>
      </c>
      <c r="S128" s="20">
        <v>59734</v>
      </c>
      <c r="T128" s="20"/>
      <c r="U128" s="20">
        <f t="shared" ref="U128:U159" si="12">G128+L128+M128+R128+S128+N128+Q128+T128</f>
        <v>96756</v>
      </c>
      <c r="V128" s="21">
        <f t="shared" si="9"/>
        <v>0</v>
      </c>
      <c r="W128" s="21">
        <f t="shared" si="7"/>
        <v>96756</v>
      </c>
      <c r="X128" s="20">
        <v>84468</v>
      </c>
      <c r="Y128" s="21">
        <f t="shared" si="8"/>
        <v>12288</v>
      </c>
      <c r="AA128">
        <f t="shared" si="10"/>
        <v>0</v>
      </c>
    </row>
    <row r="129" spans="1:27" ht="15.75" hidden="1" thickBot="1" x14ac:dyDescent="0.3">
      <c r="A129" s="18"/>
      <c r="B129" s="19" t="s">
        <v>37</v>
      </c>
      <c r="C129" s="20">
        <v>117</v>
      </c>
      <c r="D129" s="20">
        <v>232</v>
      </c>
      <c r="E129" s="20">
        <v>115</v>
      </c>
      <c r="F129" s="20">
        <v>146</v>
      </c>
      <c r="G129" s="20">
        <v>16790</v>
      </c>
      <c r="H129" s="20">
        <v>196</v>
      </c>
      <c r="I129" s="20">
        <v>204</v>
      </c>
      <c r="J129" s="20">
        <v>8</v>
      </c>
      <c r="K129" s="20">
        <v>360</v>
      </c>
      <c r="L129" s="20">
        <v>2880</v>
      </c>
      <c r="M129" s="20"/>
      <c r="N129" s="20"/>
      <c r="O129" s="21"/>
      <c r="P129" s="21"/>
      <c r="Q129" s="20">
        <v>0</v>
      </c>
      <c r="R129" s="20">
        <v>10000</v>
      </c>
      <c r="S129" s="20">
        <v>59734</v>
      </c>
      <c r="T129" s="20"/>
      <c r="U129" s="20">
        <f t="shared" si="12"/>
        <v>89404</v>
      </c>
      <c r="V129" s="21">
        <f t="shared" si="9"/>
        <v>12288</v>
      </c>
      <c r="W129" s="21">
        <f t="shared" si="7"/>
        <v>101692</v>
      </c>
      <c r="X129" s="20">
        <v>101692</v>
      </c>
      <c r="Y129" s="21">
        <f t="shared" si="8"/>
        <v>0</v>
      </c>
      <c r="AA129">
        <f t="shared" si="10"/>
        <v>0</v>
      </c>
    </row>
    <row r="130" spans="1:27" ht="15.75" hidden="1" thickBot="1" x14ac:dyDescent="0.3">
      <c r="A130" s="18"/>
      <c r="B130" s="19" t="s">
        <v>38</v>
      </c>
      <c r="C130" s="20">
        <v>232</v>
      </c>
      <c r="D130" s="20">
        <v>392</v>
      </c>
      <c r="E130" s="20">
        <v>160</v>
      </c>
      <c r="F130" s="20">
        <v>146</v>
      </c>
      <c r="G130" s="20">
        <v>23360</v>
      </c>
      <c r="H130" s="20">
        <v>204</v>
      </c>
      <c r="I130" s="20">
        <v>216</v>
      </c>
      <c r="J130" s="20">
        <v>12</v>
      </c>
      <c r="K130" s="20">
        <v>360</v>
      </c>
      <c r="L130" s="20">
        <v>4320</v>
      </c>
      <c r="M130" s="20"/>
      <c r="N130" s="20"/>
      <c r="O130" s="21"/>
      <c r="P130" s="21"/>
      <c r="Q130" s="20">
        <v>0</v>
      </c>
      <c r="R130" s="20">
        <v>10000</v>
      </c>
      <c r="S130" s="20">
        <v>59734</v>
      </c>
      <c r="T130" s="20"/>
      <c r="U130" s="20">
        <f t="shared" si="12"/>
        <v>97414</v>
      </c>
      <c r="V130" s="21">
        <f t="shared" si="9"/>
        <v>0</v>
      </c>
      <c r="W130" s="21">
        <f t="shared" si="7"/>
        <v>97414</v>
      </c>
      <c r="X130" s="20">
        <v>97414</v>
      </c>
      <c r="Y130" s="21">
        <f t="shared" si="8"/>
        <v>0</v>
      </c>
      <c r="AA130">
        <f t="shared" si="10"/>
        <v>0</v>
      </c>
    </row>
    <row r="131" spans="1:27" ht="15.75" hidden="1" thickBot="1" x14ac:dyDescent="0.3">
      <c r="A131" s="18"/>
      <c r="B131" s="19" t="s">
        <v>39</v>
      </c>
      <c r="C131" s="20">
        <v>392</v>
      </c>
      <c r="D131" s="20">
        <v>590</v>
      </c>
      <c r="E131" s="20">
        <v>198</v>
      </c>
      <c r="F131" s="20">
        <v>146</v>
      </c>
      <c r="G131" s="20">
        <v>28908</v>
      </c>
      <c r="H131" s="20">
        <v>216</v>
      </c>
      <c r="I131" s="20">
        <v>221</v>
      </c>
      <c r="J131" s="20">
        <v>5</v>
      </c>
      <c r="K131" s="20">
        <v>360</v>
      </c>
      <c r="L131" s="20">
        <v>1800</v>
      </c>
      <c r="M131" s="20"/>
      <c r="N131" s="20"/>
      <c r="O131" s="21"/>
      <c r="P131" s="21"/>
      <c r="Q131" s="20">
        <v>0</v>
      </c>
      <c r="R131" s="20">
        <v>10000</v>
      </c>
      <c r="S131" s="20">
        <v>59734</v>
      </c>
      <c r="T131" s="20"/>
      <c r="U131" s="20">
        <f t="shared" si="12"/>
        <v>100442</v>
      </c>
      <c r="V131" s="21">
        <f t="shared" si="9"/>
        <v>0</v>
      </c>
      <c r="W131" s="21">
        <f t="shared" si="7"/>
        <v>100442</v>
      </c>
      <c r="X131" s="20">
        <v>100442</v>
      </c>
      <c r="Y131" s="21">
        <f t="shared" si="8"/>
        <v>0</v>
      </c>
      <c r="AA131">
        <f t="shared" si="10"/>
        <v>0</v>
      </c>
    </row>
    <row r="132" spans="1:27" ht="15.75" hidden="1" thickBot="1" x14ac:dyDescent="0.3">
      <c r="A132" s="18"/>
      <c r="B132" s="19" t="s">
        <v>40</v>
      </c>
      <c r="C132" s="20">
        <v>590</v>
      </c>
      <c r="D132" s="20">
        <v>686</v>
      </c>
      <c r="E132" s="20">
        <v>96</v>
      </c>
      <c r="F132" s="20">
        <v>146</v>
      </c>
      <c r="G132" s="20">
        <v>14016</v>
      </c>
      <c r="H132" s="20">
        <v>221</v>
      </c>
      <c r="I132" s="20">
        <v>224</v>
      </c>
      <c r="J132" s="20">
        <v>3</v>
      </c>
      <c r="K132" s="20">
        <v>360</v>
      </c>
      <c r="L132" s="20">
        <v>1080</v>
      </c>
      <c r="M132" s="20"/>
      <c r="N132" s="20"/>
      <c r="O132" s="21"/>
      <c r="P132" s="21"/>
      <c r="Q132" s="20">
        <v>0</v>
      </c>
      <c r="R132" s="20">
        <v>10000</v>
      </c>
      <c r="S132" s="20">
        <v>59734</v>
      </c>
      <c r="T132" s="20"/>
      <c r="U132" s="20">
        <f t="shared" si="12"/>
        <v>84830</v>
      </c>
      <c r="V132" s="21">
        <f t="shared" si="9"/>
        <v>0</v>
      </c>
      <c r="W132" s="21">
        <f t="shared" si="7"/>
        <v>84830</v>
      </c>
      <c r="X132" s="20">
        <v>84830</v>
      </c>
      <c r="Y132" s="21">
        <f t="shared" si="8"/>
        <v>0</v>
      </c>
      <c r="AA132">
        <f t="shared" si="10"/>
        <v>0</v>
      </c>
    </row>
    <row r="133" spans="1:27" ht="15.75" hidden="1" thickBot="1" x14ac:dyDescent="0.3">
      <c r="A133" s="18"/>
      <c r="B133" s="19" t="s">
        <v>41</v>
      </c>
      <c r="C133" s="20">
        <v>686</v>
      </c>
      <c r="D133" s="20">
        <v>781</v>
      </c>
      <c r="E133" s="20">
        <v>95</v>
      </c>
      <c r="F133" s="20">
        <v>146</v>
      </c>
      <c r="G133" s="20">
        <v>13870</v>
      </c>
      <c r="H133" s="20">
        <v>224</v>
      </c>
      <c r="I133" s="20">
        <v>227</v>
      </c>
      <c r="J133" s="20">
        <v>3</v>
      </c>
      <c r="K133" s="20">
        <v>360</v>
      </c>
      <c r="L133" s="20">
        <v>1080</v>
      </c>
      <c r="M133" s="20"/>
      <c r="N133" s="20"/>
      <c r="O133" s="21"/>
      <c r="P133" s="21"/>
      <c r="Q133" s="20">
        <v>0</v>
      </c>
      <c r="R133" s="20">
        <v>10000</v>
      </c>
      <c r="S133" s="20">
        <v>59734</v>
      </c>
      <c r="T133" s="20"/>
      <c r="U133" s="20">
        <f t="shared" si="12"/>
        <v>84684</v>
      </c>
      <c r="V133" s="21">
        <f t="shared" si="9"/>
        <v>0</v>
      </c>
      <c r="W133" s="21">
        <f t="shared" si="7"/>
        <v>84684</v>
      </c>
      <c r="X133" s="20">
        <v>84684</v>
      </c>
      <c r="Y133" s="21">
        <f t="shared" si="8"/>
        <v>0</v>
      </c>
      <c r="AA133">
        <f t="shared" si="10"/>
        <v>0</v>
      </c>
    </row>
    <row r="134" spans="1:27" ht="15.75" hidden="1" thickBot="1" x14ac:dyDescent="0.3">
      <c r="A134" s="18"/>
      <c r="B134" s="19" t="s">
        <v>42</v>
      </c>
      <c r="C134" s="20">
        <v>781</v>
      </c>
      <c r="D134" s="20">
        <v>905</v>
      </c>
      <c r="E134" s="20">
        <v>124</v>
      </c>
      <c r="F134" s="20">
        <v>146</v>
      </c>
      <c r="G134" s="20">
        <v>18104</v>
      </c>
      <c r="H134" s="20">
        <v>227</v>
      </c>
      <c r="I134" s="20">
        <v>229</v>
      </c>
      <c r="J134" s="20">
        <v>2</v>
      </c>
      <c r="K134" s="20">
        <v>360</v>
      </c>
      <c r="L134" s="20">
        <v>720</v>
      </c>
      <c r="M134" s="20"/>
      <c r="N134" s="20"/>
      <c r="O134" s="21"/>
      <c r="P134" s="21"/>
      <c r="Q134" s="20">
        <v>0</v>
      </c>
      <c r="R134" s="20">
        <v>10000</v>
      </c>
      <c r="S134" s="20">
        <v>59734</v>
      </c>
      <c r="T134" s="20"/>
      <c r="U134" s="20">
        <f t="shared" si="12"/>
        <v>88558</v>
      </c>
      <c r="V134" s="21">
        <f t="shared" si="9"/>
        <v>0</v>
      </c>
      <c r="W134" s="21">
        <f t="shared" si="7"/>
        <v>88558</v>
      </c>
      <c r="X134" s="20">
        <v>88558</v>
      </c>
      <c r="Y134" s="21">
        <f t="shared" si="8"/>
        <v>0</v>
      </c>
      <c r="AA134">
        <f t="shared" si="10"/>
        <v>0</v>
      </c>
    </row>
    <row r="135" spans="1:27" ht="15.75" hidden="1" thickBot="1" x14ac:dyDescent="0.3">
      <c r="A135" s="18"/>
      <c r="B135" s="19" t="s">
        <v>43</v>
      </c>
      <c r="C135" s="20">
        <v>905</v>
      </c>
      <c r="D135" s="20">
        <v>945</v>
      </c>
      <c r="E135" s="20">
        <v>40</v>
      </c>
      <c r="F135" s="20">
        <v>146</v>
      </c>
      <c r="G135" s="20">
        <v>5840</v>
      </c>
      <c r="H135" s="20">
        <v>229</v>
      </c>
      <c r="I135" s="20">
        <v>230</v>
      </c>
      <c r="J135" s="20">
        <v>1</v>
      </c>
      <c r="K135" s="20">
        <v>360</v>
      </c>
      <c r="L135" s="20">
        <v>360</v>
      </c>
      <c r="M135" s="20"/>
      <c r="N135" s="20"/>
      <c r="O135" s="21"/>
      <c r="P135" s="21"/>
      <c r="Q135" s="20">
        <v>0</v>
      </c>
      <c r="R135" s="20">
        <v>10000</v>
      </c>
      <c r="S135" s="20">
        <v>59734</v>
      </c>
      <c r="T135" s="20"/>
      <c r="U135" s="20">
        <f t="shared" si="12"/>
        <v>75934</v>
      </c>
      <c r="V135" s="21">
        <f t="shared" si="9"/>
        <v>0</v>
      </c>
      <c r="W135" s="21">
        <f t="shared" si="7"/>
        <v>75934</v>
      </c>
      <c r="X135" s="20">
        <v>75934</v>
      </c>
      <c r="Y135" s="21">
        <f t="shared" si="8"/>
        <v>0</v>
      </c>
      <c r="AA135">
        <f t="shared" si="10"/>
        <v>0</v>
      </c>
    </row>
    <row r="136" spans="1:27" ht="15.75" hidden="1" thickBot="1" x14ac:dyDescent="0.3">
      <c r="A136" s="18"/>
      <c r="B136" s="19" t="s">
        <v>44</v>
      </c>
      <c r="C136" s="20">
        <v>945</v>
      </c>
      <c r="D136" s="20">
        <v>1140</v>
      </c>
      <c r="E136" s="20">
        <v>195</v>
      </c>
      <c r="F136" s="20">
        <v>146</v>
      </c>
      <c r="G136" s="20">
        <v>28470</v>
      </c>
      <c r="H136" s="20">
        <v>230</v>
      </c>
      <c r="I136" s="20">
        <v>313</v>
      </c>
      <c r="J136" s="20">
        <v>83</v>
      </c>
      <c r="K136" s="20">
        <v>360</v>
      </c>
      <c r="L136" s="20">
        <v>29880</v>
      </c>
      <c r="M136" s="20"/>
      <c r="N136" s="20"/>
      <c r="O136" s="21"/>
      <c r="P136" s="21"/>
      <c r="Q136" s="20">
        <v>0</v>
      </c>
      <c r="R136" s="20">
        <v>10000</v>
      </c>
      <c r="S136" s="20">
        <v>59734</v>
      </c>
      <c r="T136" s="20"/>
      <c r="U136" s="20">
        <f t="shared" si="12"/>
        <v>128084</v>
      </c>
      <c r="V136" s="21">
        <f t="shared" si="9"/>
        <v>0</v>
      </c>
      <c r="W136" s="21">
        <f t="shared" ref="W136:W186" si="13">U136+V136</f>
        <v>128084</v>
      </c>
      <c r="X136" s="20">
        <v>128084</v>
      </c>
      <c r="Y136" s="21">
        <f t="shared" ref="Y136:Y186" si="14">W136-X136</f>
        <v>0</v>
      </c>
      <c r="AA136">
        <f t="shared" si="10"/>
        <v>0</v>
      </c>
    </row>
    <row r="137" spans="1:27" ht="15.75" hidden="1" thickBot="1" x14ac:dyDescent="0.3">
      <c r="A137" s="18"/>
      <c r="B137" s="19" t="s">
        <v>45</v>
      </c>
      <c r="C137" s="20">
        <v>1140</v>
      </c>
      <c r="D137" s="20">
        <v>1359</v>
      </c>
      <c r="E137" s="20">
        <v>219</v>
      </c>
      <c r="F137" s="20">
        <v>146</v>
      </c>
      <c r="G137" s="20">
        <v>31974</v>
      </c>
      <c r="H137" s="20">
        <v>313</v>
      </c>
      <c r="I137" s="20">
        <v>348</v>
      </c>
      <c r="J137" s="20">
        <v>35</v>
      </c>
      <c r="K137" s="20">
        <v>360</v>
      </c>
      <c r="L137" s="20">
        <v>12600</v>
      </c>
      <c r="M137" s="20"/>
      <c r="N137" s="20"/>
      <c r="O137" s="21"/>
      <c r="P137" s="21"/>
      <c r="Q137" s="20">
        <v>0</v>
      </c>
      <c r="R137" s="20">
        <v>10000</v>
      </c>
      <c r="S137" s="20">
        <v>59734</v>
      </c>
      <c r="T137" s="20"/>
      <c r="U137" s="20">
        <f t="shared" si="12"/>
        <v>114308</v>
      </c>
      <c r="V137" s="21">
        <f t="shared" ref="V137:V186" si="15">Y136</f>
        <v>0</v>
      </c>
      <c r="W137" s="21">
        <f t="shared" si="13"/>
        <v>114308</v>
      </c>
      <c r="X137" s="20">
        <v>114308</v>
      </c>
      <c r="Y137" s="21">
        <f t="shared" si="14"/>
        <v>0</v>
      </c>
      <c r="AA137">
        <f t="shared" ref="AA137:AA182" si="16">IF(X137=0,IF(Y137&gt;1,AA136+1,),)</f>
        <v>0</v>
      </c>
    </row>
    <row r="138" spans="1:27" ht="15.75" hidden="1" thickBot="1" x14ac:dyDescent="0.3">
      <c r="A138" s="18"/>
      <c r="B138" s="19" t="s">
        <v>46</v>
      </c>
      <c r="C138" s="20">
        <v>1359</v>
      </c>
      <c r="D138" s="20">
        <v>1635</v>
      </c>
      <c r="E138" s="20">
        <v>276</v>
      </c>
      <c r="F138" s="20">
        <v>146</v>
      </c>
      <c r="G138" s="20">
        <v>40296</v>
      </c>
      <c r="H138" s="20">
        <v>348</v>
      </c>
      <c r="I138" s="20">
        <v>445</v>
      </c>
      <c r="J138" s="20">
        <v>97</v>
      </c>
      <c r="K138" s="20">
        <v>360</v>
      </c>
      <c r="L138" s="20">
        <v>34920</v>
      </c>
      <c r="M138" s="20"/>
      <c r="N138" s="20">
        <v>20000</v>
      </c>
      <c r="O138" s="21"/>
      <c r="P138" s="21"/>
      <c r="Q138" s="20">
        <v>0</v>
      </c>
      <c r="R138" s="20">
        <v>10000</v>
      </c>
      <c r="S138" s="20">
        <v>59734</v>
      </c>
      <c r="T138" s="20"/>
      <c r="U138" s="20">
        <f t="shared" si="12"/>
        <v>164950</v>
      </c>
      <c r="V138" s="21">
        <f t="shared" si="15"/>
        <v>0</v>
      </c>
      <c r="W138" s="21">
        <f t="shared" si="13"/>
        <v>164950</v>
      </c>
      <c r="X138" s="20">
        <v>164950</v>
      </c>
      <c r="Y138" s="21">
        <f t="shared" si="14"/>
        <v>0</v>
      </c>
      <c r="AA138">
        <f t="shared" si="16"/>
        <v>0</v>
      </c>
    </row>
    <row r="139" spans="1:27" ht="15.75" hidden="1" thickBot="1" x14ac:dyDescent="0.3">
      <c r="A139" s="18">
        <v>2014</v>
      </c>
      <c r="B139" s="19" t="s">
        <v>35</v>
      </c>
      <c r="C139" s="20">
        <v>1635</v>
      </c>
      <c r="D139" s="20">
        <v>1886</v>
      </c>
      <c r="E139" s="20">
        <v>251</v>
      </c>
      <c r="F139" s="20">
        <v>146</v>
      </c>
      <c r="G139" s="20">
        <v>36646</v>
      </c>
      <c r="H139" s="20">
        <v>445</v>
      </c>
      <c r="I139" s="20">
        <v>548</v>
      </c>
      <c r="J139" s="20">
        <v>103</v>
      </c>
      <c r="K139" s="20">
        <v>360</v>
      </c>
      <c r="L139" s="20">
        <v>37080</v>
      </c>
      <c r="M139" s="20"/>
      <c r="N139" s="20">
        <v>5000</v>
      </c>
      <c r="O139" s="21"/>
      <c r="P139" s="21"/>
      <c r="Q139" s="20">
        <v>0</v>
      </c>
      <c r="R139" s="20">
        <v>10000</v>
      </c>
      <c r="S139" s="20">
        <v>61536</v>
      </c>
      <c r="T139" s="20"/>
      <c r="U139" s="20">
        <f t="shared" si="12"/>
        <v>150262</v>
      </c>
      <c r="V139" s="21">
        <f t="shared" si="15"/>
        <v>0</v>
      </c>
      <c r="W139" s="21">
        <f t="shared" si="13"/>
        <v>150262</v>
      </c>
      <c r="X139" s="20">
        <v>150262</v>
      </c>
      <c r="Y139" s="21">
        <f t="shared" si="14"/>
        <v>0</v>
      </c>
      <c r="AA139">
        <f t="shared" si="16"/>
        <v>0</v>
      </c>
    </row>
    <row r="140" spans="1:27" ht="15.75" hidden="1" thickBot="1" x14ac:dyDescent="0.3">
      <c r="A140" s="18"/>
      <c r="B140" s="19" t="s">
        <v>36</v>
      </c>
      <c r="C140" s="20">
        <v>1886</v>
      </c>
      <c r="D140" s="20">
        <v>2107</v>
      </c>
      <c r="E140" s="20">
        <v>221</v>
      </c>
      <c r="F140" s="20">
        <v>146</v>
      </c>
      <c r="G140" s="20">
        <v>32266</v>
      </c>
      <c r="H140" s="20">
        <v>548</v>
      </c>
      <c r="I140" s="20">
        <v>609</v>
      </c>
      <c r="J140" s="20">
        <v>61</v>
      </c>
      <c r="K140" s="20">
        <v>360</v>
      </c>
      <c r="L140" s="20">
        <v>21960</v>
      </c>
      <c r="M140" s="20"/>
      <c r="N140" s="20">
        <v>5000</v>
      </c>
      <c r="O140" s="21"/>
      <c r="P140" s="21"/>
      <c r="Q140" s="20">
        <v>0</v>
      </c>
      <c r="R140" s="20">
        <v>10000</v>
      </c>
      <c r="S140" s="20">
        <v>61536</v>
      </c>
      <c r="T140" s="20"/>
      <c r="U140" s="20">
        <f t="shared" si="12"/>
        <v>130762</v>
      </c>
      <c r="V140" s="21">
        <f t="shared" si="15"/>
        <v>0</v>
      </c>
      <c r="W140" s="21">
        <f t="shared" si="13"/>
        <v>130762</v>
      </c>
      <c r="X140" s="20">
        <v>130762</v>
      </c>
      <c r="Y140" s="21">
        <f t="shared" si="14"/>
        <v>0</v>
      </c>
      <c r="AA140">
        <f t="shared" si="16"/>
        <v>0</v>
      </c>
    </row>
    <row r="141" spans="1:27" ht="15.75" hidden="1" thickBot="1" x14ac:dyDescent="0.3">
      <c r="A141" s="18"/>
      <c r="B141" s="19" t="s">
        <v>37</v>
      </c>
      <c r="C141" s="20">
        <v>2107</v>
      </c>
      <c r="D141" s="20">
        <v>2322</v>
      </c>
      <c r="E141" s="20">
        <v>215</v>
      </c>
      <c r="F141" s="20">
        <v>146</v>
      </c>
      <c r="G141" s="20">
        <v>31390</v>
      </c>
      <c r="H141" s="20">
        <v>609</v>
      </c>
      <c r="I141" s="20">
        <v>663</v>
      </c>
      <c r="J141" s="20">
        <v>54</v>
      </c>
      <c r="K141" s="20">
        <v>360</v>
      </c>
      <c r="L141" s="20">
        <v>19440</v>
      </c>
      <c r="M141" s="20"/>
      <c r="N141" s="20">
        <v>5000</v>
      </c>
      <c r="O141" s="21"/>
      <c r="P141" s="21"/>
      <c r="Q141" s="20">
        <v>0</v>
      </c>
      <c r="R141" s="20">
        <v>10000</v>
      </c>
      <c r="S141" s="20">
        <v>61536</v>
      </c>
      <c r="T141" s="20"/>
      <c r="U141" s="20">
        <f t="shared" si="12"/>
        <v>127366</v>
      </c>
      <c r="V141" s="21">
        <f t="shared" si="15"/>
        <v>0</v>
      </c>
      <c r="W141" s="21">
        <f t="shared" si="13"/>
        <v>127366</v>
      </c>
      <c r="X141" s="20">
        <v>127366</v>
      </c>
      <c r="Y141" s="21">
        <f t="shared" si="14"/>
        <v>0</v>
      </c>
      <c r="AA141">
        <f t="shared" si="16"/>
        <v>0</v>
      </c>
    </row>
    <row r="142" spans="1:27" ht="15.75" hidden="1" thickBot="1" x14ac:dyDescent="0.3">
      <c r="A142" s="18"/>
      <c r="B142" s="19" t="s">
        <v>38</v>
      </c>
      <c r="C142" s="20">
        <v>2322</v>
      </c>
      <c r="D142" s="20">
        <v>2592</v>
      </c>
      <c r="E142" s="20">
        <v>270</v>
      </c>
      <c r="F142" s="20">
        <v>146</v>
      </c>
      <c r="G142" s="20">
        <v>39420</v>
      </c>
      <c r="H142" s="20">
        <v>663</v>
      </c>
      <c r="I142" s="20">
        <v>712</v>
      </c>
      <c r="J142" s="20">
        <v>49</v>
      </c>
      <c r="K142" s="20">
        <v>360</v>
      </c>
      <c r="L142" s="20">
        <v>17640</v>
      </c>
      <c r="M142" s="20"/>
      <c r="N142" s="20">
        <v>5000</v>
      </c>
      <c r="O142" s="21"/>
      <c r="P142" s="21"/>
      <c r="Q142" s="20">
        <v>0</v>
      </c>
      <c r="R142" s="20">
        <v>10000</v>
      </c>
      <c r="S142" s="20">
        <v>61536</v>
      </c>
      <c r="T142" s="20"/>
      <c r="U142" s="20">
        <f t="shared" si="12"/>
        <v>133596</v>
      </c>
      <c r="V142" s="21">
        <f t="shared" si="15"/>
        <v>0</v>
      </c>
      <c r="W142" s="21">
        <f t="shared" si="13"/>
        <v>133596</v>
      </c>
      <c r="X142" s="20">
        <v>133596</v>
      </c>
      <c r="Y142" s="21">
        <f t="shared" si="14"/>
        <v>0</v>
      </c>
      <c r="AA142">
        <f t="shared" si="16"/>
        <v>0</v>
      </c>
    </row>
    <row r="143" spans="1:27" ht="15.75" hidden="1" thickBot="1" x14ac:dyDescent="0.3">
      <c r="A143" s="18"/>
      <c r="B143" s="19" t="s">
        <v>39</v>
      </c>
      <c r="C143" s="20">
        <v>2592</v>
      </c>
      <c r="D143" s="20">
        <v>2843</v>
      </c>
      <c r="E143" s="20">
        <v>251</v>
      </c>
      <c r="F143" s="20">
        <v>146</v>
      </c>
      <c r="G143" s="20">
        <v>36646</v>
      </c>
      <c r="H143" s="20">
        <v>712</v>
      </c>
      <c r="I143" s="20">
        <v>718</v>
      </c>
      <c r="J143" s="20">
        <v>6</v>
      </c>
      <c r="K143" s="20">
        <v>360</v>
      </c>
      <c r="L143" s="20">
        <v>2160</v>
      </c>
      <c r="M143" s="20"/>
      <c r="N143" s="20">
        <v>5000</v>
      </c>
      <c r="O143" s="21"/>
      <c r="P143" s="21"/>
      <c r="Q143" s="20">
        <v>0</v>
      </c>
      <c r="R143" s="20">
        <v>10000</v>
      </c>
      <c r="S143" s="20">
        <v>61536</v>
      </c>
      <c r="T143" s="20"/>
      <c r="U143" s="20">
        <f t="shared" si="12"/>
        <v>115342</v>
      </c>
      <c r="V143" s="21">
        <f t="shared" si="15"/>
        <v>0</v>
      </c>
      <c r="W143" s="21">
        <f t="shared" si="13"/>
        <v>115342</v>
      </c>
      <c r="X143" s="20">
        <v>115342</v>
      </c>
      <c r="Y143" s="21">
        <f t="shared" si="14"/>
        <v>0</v>
      </c>
      <c r="AA143">
        <f t="shared" si="16"/>
        <v>0</v>
      </c>
    </row>
    <row r="144" spans="1:27" ht="15.75" hidden="1" thickBot="1" x14ac:dyDescent="0.3">
      <c r="A144" s="18"/>
      <c r="B144" s="19" t="s">
        <v>40</v>
      </c>
      <c r="C144" s="20">
        <v>2843</v>
      </c>
      <c r="D144" s="20">
        <v>3020</v>
      </c>
      <c r="E144" s="20">
        <v>177</v>
      </c>
      <c r="F144" s="20">
        <v>146</v>
      </c>
      <c r="G144" s="20">
        <v>25842</v>
      </c>
      <c r="H144" s="20">
        <v>718</v>
      </c>
      <c r="I144" s="20">
        <v>720</v>
      </c>
      <c r="J144" s="20">
        <v>2</v>
      </c>
      <c r="K144" s="20">
        <v>360</v>
      </c>
      <c r="L144" s="20">
        <v>720</v>
      </c>
      <c r="M144" s="20"/>
      <c r="N144" s="20">
        <v>5000</v>
      </c>
      <c r="O144" s="21"/>
      <c r="P144" s="21"/>
      <c r="Q144" s="20">
        <v>0</v>
      </c>
      <c r="R144" s="20">
        <v>10000</v>
      </c>
      <c r="S144" s="20">
        <v>61536</v>
      </c>
      <c r="T144" s="20"/>
      <c r="U144" s="20">
        <f t="shared" si="12"/>
        <v>103098</v>
      </c>
      <c r="V144" s="21">
        <f t="shared" si="15"/>
        <v>0</v>
      </c>
      <c r="W144" s="21">
        <f t="shared" si="13"/>
        <v>103098</v>
      </c>
      <c r="X144" s="20">
        <v>103098</v>
      </c>
      <c r="Y144" s="21">
        <f t="shared" si="14"/>
        <v>0</v>
      </c>
      <c r="AA144">
        <f t="shared" si="16"/>
        <v>0</v>
      </c>
    </row>
    <row r="145" spans="1:27" ht="15.75" hidden="1" thickBot="1" x14ac:dyDescent="0.3">
      <c r="A145" s="18"/>
      <c r="B145" s="19" t="s">
        <v>41</v>
      </c>
      <c r="C145" s="20">
        <v>3020</v>
      </c>
      <c r="D145" s="20">
        <v>3204</v>
      </c>
      <c r="E145" s="20">
        <v>184</v>
      </c>
      <c r="F145" s="20">
        <v>146</v>
      </c>
      <c r="G145" s="20">
        <v>26864</v>
      </c>
      <c r="H145" s="20">
        <v>720</v>
      </c>
      <c r="I145" s="20">
        <v>721</v>
      </c>
      <c r="J145" s="20">
        <v>1</v>
      </c>
      <c r="K145" s="20">
        <v>360</v>
      </c>
      <c r="L145" s="20">
        <v>360</v>
      </c>
      <c r="M145" s="20"/>
      <c r="N145" s="20">
        <v>5000</v>
      </c>
      <c r="O145" s="21"/>
      <c r="P145" s="21"/>
      <c r="Q145" s="20">
        <v>0</v>
      </c>
      <c r="R145" s="20">
        <v>10000</v>
      </c>
      <c r="S145" s="20">
        <v>61536</v>
      </c>
      <c r="T145" s="20"/>
      <c r="U145" s="20">
        <f t="shared" si="12"/>
        <v>103760</v>
      </c>
      <c r="V145" s="21">
        <f t="shared" si="15"/>
        <v>0</v>
      </c>
      <c r="W145" s="21">
        <f t="shared" si="13"/>
        <v>103760</v>
      </c>
      <c r="X145" s="20">
        <v>103760</v>
      </c>
      <c r="Y145" s="21">
        <f t="shared" si="14"/>
        <v>0</v>
      </c>
      <c r="AA145">
        <f t="shared" si="16"/>
        <v>0</v>
      </c>
    </row>
    <row r="146" spans="1:27" ht="15.75" hidden="1" thickBot="1" x14ac:dyDescent="0.3">
      <c r="A146" s="18"/>
      <c r="B146" s="19" t="s">
        <v>42</v>
      </c>
      <c r="C146" s="20">
        <v>3204</v>
      </c>
      <c r="D146" s="20">
        <v>3332</v>
      </c>
      <c r="E146" s="20">
        <v>128</v>
      </c>
      <c r="F146" s="20">
        <v>146</v>
      </c>
      <c r="G146" s="20">
        <v>18688</v>
      </c>
      <c r="H146" s="20">
        <v>721</v>
      </c>
      <c r="I146" s="20">
        <v>722</v>
      </c>
      <c r="J146" s="20">
        <v>1</v>
      </c>
      <c r="K146" s="20">
        <v>360</v>
      </c>
      <c r="L146" s="20">
        <v>360</v>
      </c>
      <c r="M146" s="20"/>
      <c r="N146" s="20">
        <v>5000</v>
      </c>
      <c r="O146" s="21"/>
      <c r="P146" s="21"/>
      <c r="Q146" s="20">
        <v>0</v>
      </c>
      <c r="R146" s="20">
        <v>10000</v>
      </c>
      <c r="S146" s="20">
        <v>61536</v>
      </c>
      <c r="T146" s="20"/>
      <c r="U146" s="20">
        <f t="shared" si="12"/>
        <v>95584</v>
      </c>
      <c r="V146" s="21">
        <f t="shared" si="15"/>
        <v>0</v>
      </c>
      <c r="W146" s="21">
        <f t="shared" si="13"/>
        <v>95584</v>
      </c>
      <c r="X146" s="20">
        <v>95584</v>
      </c>
      <c r="Y146" s="21">
        <f t="shared" si="14"/>
        <v>0</v>
      </c>
      <c r="AA146">
        <f t="shared" si="16"/>
        <v>0</v>
      </c>
    </row>
    <row r="147" spans="1:27" ht="15.75" hidden="1" thickBot="1" x14ac:dyDescent="0.3">
      <c r="A147" s="18"/>
      <c r="B147" s="19" t="s">
        <v>43</v>
      </c>
      <c r="C147" s="20">
        <v>3332</v>
      </c>
      <c r="D147" s="20">
        <v>3472</v>
      </c>
      <c r="E147" s="20">
        <v>140</v>
      </c>
      <c r="F147" s="20">
        <v>146</v>
      </c>
      <c r="G147" s="20">
        <v>20440</v>
      </c>
      <c r="H147" s="20">
        <v>722</v>
      </c>
      <c r="I147" s="20">
        <v>766</v>
      </c>
      <c r="J147" s="20">
        <v>44</v>
      </c>
      <c r="K147" s="20">
        <v>360</v>
      </c>
      <c r="L147" s="20">
        <v>15840</v>
      </c>
      <c r="M147" s="20"/>
      <c r="N147" s="20">
        <v>5000</v>
      </c>
      <c r="O147" s="21"/>
      <c r="P147" s="21"/>
      <c r="Q147" s="20">
        <v>0</v>
      </c>
      <c r="R147" s="20">
        <v>10000</v>
      </c>
      <c r="S147" s="20">
        <v>61536</v>
      </c>
      <c r="T147" s="20"/>
      <c r="U147" s="20">
        <f t="shared" si="12"/>
        <v>112816</v>
      </c>
      <c r="V147" s="21">
        <f t="shared" si="15"/>
        <v>0</v>
      </c>
      <c r="W147" s="21">
        <f t="shared" si="13"/>
        <v>112816</v>
      </c>
      <c r="X147" s="20">
        <v>112816</v>
      </c>
      <c r="Y147" s="21">
        <f t="shared" si="14"/>
        <v>0</v>
      </c>
      <c r="AA147">
        <f t="shared" si="16"/>
        <v>0</v>
      </c>
    </row>
    <row r="148" spans="1:27" ht="15.75" hidden="1" thickBot="1" x14ac:dyDescent="0.3">
      <c r="A148" s="18"/>
      <c r="B148" s="19" t="s">
        <v>44</v>
      </c>
      <c r="C148" s="20">
        <v>3472</v>
      </c>
      <c r="D148" s="20">
        <v>3597</v>
      </c>
      <c r="E148" s="20">
        <v>125</v>
      </c>
      <c r="F148" s="20">
        <v>146</v>
      </c>
      <c r="G148" s="20">
        <v>18250</v>
      </c>
      <c r="H148" s="20">
        <v>766</v>
      </c>
      <c r="I148" s="20">
        <v>807</v>
      </c>
      <c r="J148" s="20">
        <v>41</v>
      </c>
      <c r="K148" s="20">
        <v>360</v>
      </c>
      <c r="L148" s="20">
        <v>14760</v>
      </c>
      <c r="M148" s="20"/>
      <c r="N148" s="20">
        <v>5000</v>
      </c>
      <c r="O148" s="21"/>
      <c r="P148" s="21"/>
      <c r="Q148" s="20">
        <v>0</v>
      </c>
      <c r="R148" s="20">
        <v>10000</v>
      </c>
      <c r="S148" s="20">
        <v>61536</v>
      </c>
      <c r="T148" s="20"/>
      <c r="U148" s="20">
        <f t="shared" si="12"/>
        <v>109546</v>
      </c>
      <c r="V148" s="21">
        <f t="shared" si="15"/>
        <v>0</v>
      </c>
      <c r="W148" s="21">
        <f t="shared" si="13"/>
        <v>109546</v>
      </c>
      <c r="X148" s="20">
        <v>109546</v>
      </c>
      <c r="Y148" s="21">
        <f t="shared" si="14"/>
        <v>0</v>
      </c>
      <c r="AA148">
        <f t="shared" si="16"/>
        <v>0</v>
      </c>
    </row>
    <row r="149" spans="1:27" ht="15.75" hidden="1" thickBot="1" x14ac:dyDescent="0.3">
      <c r="A149" s="18"/>
      <c r="B149" s="19" t="s">
        <v>45</v>
      </c>
      <c r="C149" s="20">
        <v>3597</v>
      </c>
      <c r="D149" s="20">
        <v>3794</v>
      </c>
      <c r="E149" s="20">
        <v>197</v>
      </c>
      <c r="F149" s="20">
        <v>146</v>
      </c>
      <c r="G149" s="20">
        <v>28762</v>
      </c>
      <c r="H149" s="20">
        <v>807</v>
      </c>
      <c r="I149" s="20">
        <v>851</v>
      </c>
      <c r="J149" s="20">
        <v>44</v>
      </c>
      <c r="K149" s="20">
        <v>360</v>
      </c>
      <c r="L149" s="20">
        <v>15840</v>
      </c>
      <c r="M149" s="20"/>
      <c r="N149" s="20">
        <v>5000</v>
      </c>
      <c r="O149" s="21"/>
      <c r="P149" s="21"/>
      <c r="Q149" s="20">
        <v>0</v>
      </c>
      <c r="R149" s="20">
        <v>10000</v>
      </c>
      <c r="S149" s="20">
        <v>61536</v>
      </c>
      <c r="T149" s="20"/>
      <c r="U149" s="20">
        <f t="shared" si="12"/>
        <v>121138</v>
      </c>
      <c r="V149" s="21">
        <f t="shared" si="15"/>
        <v>0</v>
      </c>
      <c r="W149" s="21">
        <f t="shared" si="13"/>
        <v>121138</v>
      </c>
      <c r="X149" s="20">
        <v>121138</v>
      </c>
      <c r="Y149" s="21">
        <f t="shared" si="14"/>
        <v>0</v>
      </c>
      <c r="AA149">
        <f t="shared" si="16"/>
        <v>0</v>
      </c>
    </row>
    <row r="150" spans="1:27" ht="15.75" hidden="1" thickBot="1" x14ac:dyDescent="0.3">
      <c r="A150" s="18"/>
      <c r="B150" s="19" t="s">
        <v>46</v>
      </c>
      <c r="C150" s="20">
        <v>3794</v>
      </c>
      <c r="D150" s="20">
        <v>4188</v>
      </c>
      <c r="E150" s="20">
        <v>394</v>
      </c>
      <c r="F150" s="20">
        <v>146</v>
      </c>
      <c r="G150" s="20">
        <v>57524</v>
      </c>
      <c r="H150" s="20">
        <v>851</v>
      </c>
      <c r="I150" s="20">
        <v>891</v>
      </c>
      <c r="J150" s="20">
        <v>40</v>
      </c>
      <c r="K150" s="20">
        <v>360</v>
      </c>
      <c r="L150" s="20">
        <v>14400</v>
      </c>
      <c r="M150" s="20"/>
      <c r="N150" s="20">
        <v>7000</v>
      </c>
      <c r="O150" s="21"/>
      <c r="P150" s="21"/>
      <c r="Q150" s="20">
        <v>0</v>
      </c>
      <c r="R150" s="20">
        <v>10000</v>
      </c>
      <c r="S150" s="20">
        <v>61536</v>
      </c>
      <c r="T150" s="20"/>
      <c r="U150" s="20">
        <f t="shared" si="12"/>
        <v>150460</v>
      </c>
      <c r="V150" s="21">
        <f t="shared" si="15"/>
        <v>0</v>
      </c>
      <c r="W150" s="21">
        <f t="shared" si="13"/>
        <v>150460</v>
      </c>
      <c r="X150" s="20">
        <v>150460</v>
      </c>
      <c r="Y150" s="21">
        <f t="shared" si="14"/>
        <v>0</v>
      </c>
      <c r="AA150">
        <f t="shared" si="16"/>
        <v>0</v>
      </c>
    </row>
    <row r="151" spans="1:27" ht="15.75" hidden="1" thickBot="1" x14ac:dyDescent="0.3">
      <c r="A151" s="18">
        <v>2015</v>
      </c>
      <c r="B151" s="19" t="s">
        <v>35</v>
      </c>
      <c r="C151" s="20">
        <v>4188</v>
      </c>
      <c r="D151" s="20">
        <v>4458</v>
      </c>
      <c r="E151" s="20">
        <v>270</v>
      </c>
      <c r="F151" s="20">
        <v>146</v>
      </c>
      <c r="G151" s="20">
        <v>39420</v>
      </c>
      <c r="H151" s="20">
        <v>891</v>
      </c>
      <c r="I151" s="20">
        <v>938</v>
      </c>
      <c r="J151" s="20">
        <v>47</v>
      </c>
      <c r="K151" s="20">
        <v>360</v>
      </c>
      <c r="L151" s="20">
        <v>16920</v>
      </c>
      <c r="M151" s="20"/>
      <c r="N151" s="20">
        <v>7000</v>
      </c>
      <c r="O151" s="21"/>
      <c r="P151" s="21"/>
      <c r="Q151" s="20">
        <v>0</v>
      </c>
      <c r="R151" s="20">
        <v>10000</v>
      </c>
      <c r="S151" s="20">
        <v>64395</v>
      </c>
      <c r="T151" s="20"/>
      <c r="U151" s="20">
        <f t="shared" si="12"/>
        <v>137735</v>
      </c>
      <c r="V151" s="21">
        <f t="shared" si="15"/>
        <v>0</v>
      </c>
      <c r="W151" s="21">
        <f t="shared" si="13"/>
        <v>137735</v>
      </c>
      <c r="X151" s="20">
        <v>137735</v>
      </c>
      <c r="Y151" s="21">
        <f t="shared" si="14"/>
        <v>0</v>
      </c>
      <c r="AA151">
        <f t="shared" si="16"/>
        <v>0</v>
      </c>
    </row>
    <row r="152" spans="1:27" ht="15.75" hidden="1" thickBot="1" x14ac:dyDescent="0.3">
      <c r="A152" s="18"/>
      <c r="B152" s="19" t="s">
        <v>36</v>
      </c>
      <c r="C152" s="20">
        <v>4458</v>
      </c>
      <c r="D152" s="20">
        <v>4790</v>
      </c>
      <c r="E152" s="20">
        <v>332</v>
      </c>
      <c r="F152" s="20">
        <v>146</v>
      </c>
      <c r="G152" s="20">
        <v>48472</v>
      </c>
      <c r="H152" s="20">
        <v>938</v>
      </c>
      <c r="I152" s="20">
        <v>1008</v>
      </c>
      <c r="J152" s="20">
        <v>70</v>
      </c>
      <c r="K152" s="20">
        <v>360</v>
      </c>
      <c r="L152" s="20">
        <v>25200</v>
      </c>
      <c r="M152" s="20"/>
      <c r="N152" s="20">
        <v>7000</v>
      </c>
      <c r="O152" s="21"/>
      <c r="P152" s="21"/>
      <c r="Q152" s="20">
        <v>0</v>
      </c>
      <c r="R152" s="20">
        <v>10000</v>
      </c>
      <c r="S152" s="20">
        <v>64395</v>
      </c>
      <c r="T152" s="20"/>
      <c r="U152" s="20">
        <f t="shared" si="12"/>
        <v>155067</v>
      </c>
      <c r="V152" s="21">
        <f t="shared" si="15"/>
        <v>0</v>
      </c>
      <c r="W152" s="21">
        <f t="shared" si="13"/>
        <v>155067</v>
      </c>
      <c r="X152" s="20"/>
      <c r="Y152" s="21">
        <f t="shared" si="14"/>
        <v>155067</v>
      </c>
      <c r="AA152">
        <f t="shared" si="16"/>
        <v>1</v>
      </c>
    </row>
    <row r="153" spans="1:27" ht="15.75" hidden="1" thickBot="1" x14ac:dyDescent="0.3">
      <c r="A153" s="18"/>
      <c r="B153" s="19" t="s">
        <v>37</v>
      </c>
      <c r="C153" s="20">
        <v>4790</v>
      </c>
      <c r="D153" s="20">
        <v>5005</v>
      </c>
      <c r="E153" s="20">
        <v>215</v>
      </c>
      <c r="F153" s="20">
        <v>146</v>
      </c>
      <c r="G153" s="20">
        <v>31390</v>
      </c>
      <c r="H153" s="20">
        <v>1008</v>
      </c>
      <c r="I153" s="20">
        <v>1051</v>
      </c>
      <c r="J153" s="20">
        <v>43</v>
      </c>
      <c r="K153" s="20">
        <v>360</v>
      </c>
      <c r="L153" s="20">
        <v>15480</v>
      </c>
      <c r="M153" s="20"/>
      <c r="N153" s="20">
        <v>11959</v>
      </c>
      <c r="O153" s="21"/>
      <c r="P153" s="21"/>
      <c r="Q153" s="20">
        <v>0</v>
      </c>
      <c r="R153" s="20">
        <v>10000</v>
      </c>
      <c r="S153" s="20">
        <v>64395</v>
      </c>
      <c r="T153" s="20"/>
      <c r="U153" s="20">
        <f t="shared" si="12"/>
        <v>133224</v>
      </c>
      <c r="V153" s="21">
        <f t="shared" si="15"/>
        <v>155067</v>
      </c>
      <c r="W153" s="21">
        <f t="shared" si="13"/>
        <v>288291</v>
      </c>
      <c r="X153" s="20">
        <v>288291</v>
      </c>
      <c r="Y153" s="21">
        <f t="shared" si="14"/>
        <v>0</v>
      </c>
      <c r="AA153">
        <f t="shared" si="16"/>
        <v>0</v>
      </c>
    </row>
    <row r="154" spans="1:27" ht="15.75" hidden="1" thickBot="1" x14ac:dyDescent="0.3">
      <c r="A154" s="18"/>
      <c r="B154" s="19" t="s">
        <v>38</v>
      </c>
      <c r="C154" s="20">
        <v>5005</v>
      </c>
      <c r="D154" s="20">
        <v>5208</v>
      </c>
      <c r="E154" s="20">
        <v>203</v>
      </c>
      <c r="F154" s="20">
        <v>146</v>
      </c>
      <c r="G154" s="20">
        <v>29638</v>
      </c>
      <c r="H154" s="20">
        <v>1051</v>
      </c>
      <c r="I154" s="20">
        <v>1080</v>
      </c>
      <c r="J154" s="20">
        <v>29</v>
      </c>
      <c r="K154" s="20">
        <v>360</v>
      </c>
      <c r="L154" s="20">
        <v>10440</v>
      </c>
      <c r="M154" s="20"/>
      <c r="N154" s="20">
        <v>11959</v>
      </c>
      <c r="O154" s="21"/>
      <c r="P154" s="21"/>
      <c r="Q154" s="20">
        <v>0</v>
      </c>
      <c r="R154" s="20">
        <v>10000</v>
      </c>
      <c r="S154" s="20">
        <v>64395</v>
      </c>
      <c r="T154" s="20"/>
      <c r="U154" s="20">
        <f t="shared" si="12"/>
        <v>126432</v>
      </c>
      <c r="V154" s="21">
        <f t="shared" si="15"/>
        <v>0</v>
      </c>
      <c r="W154" s="21">
        <f t="shared" si="13"/>
        <v>126432</v>
      </c>
      <c r="X154" s="20">
        <v>126432</v>
      </c>
      <c r="Y154" s="21">
        <f t="shared" si="14"/>
        <v>0</v>
      </c>
      <c r="AA154">
        <f t="shared" si="16"/>
        <v>0</v>
      </c>
    </row>
    <row r="155" spans="1:27" ht="15.75" hidden="1" thickBot="1" x14ac:dyDescent="0.3">
      <c r="A155" s="18"/>
      <c r="B155" s="19" t="s">
        <v>39</v>
      </c>
      <c r="C155" s="20">
        <v>5208</v>
      </c>
      <c r="D155" s="20">
        <v>5400</v>
      </c>
      <c r="E155" s="20">
        <v>192</v>
      </c>
      <c r="F155" s="20">
        <v>146</v>
      </c>
      <c r="G155" s="20">
        <v>28032</v>
      </c>
      <c r="H155" s="20">
        <v>1080</v>
      </c>
      <c r="I155" s="20">
        <v>1110</v>
      </c>
      <c r="J155" s="20">
        <v>30</v>
      </c>
      <c r="K155" s="20">
        <v>360</v>
      </c>
      <c r="L155" s="20">
        <v>10800</v>
      </c>
      <c r="M155" s="20"/>
      <c r="N155" s="20">
        <v>11959</v>
      </c>
      <c r="O155" s="21"/>
      <c r="P155" s="21"/>
      <c r="Q155" s="20">
        <v>0</v>
      </c>
      <c r="R155" s="20">
        <v>10000</v>
      </c>
      <c r="S155" s="20">
        <v>64395</v>
      </c>
      <c r="T155" s="20"/>
      <c r="U155" s="20">
        <f t="shared" si="12"/>
        <v>125186</v>
      </c>
      <c r="V155" s="21">
        <f t="shared" si="15"/>
        <v>0</v>
      </c>
      <c r="W155" s="21">
        <f t="shared" si="13"/>
        <v>125186</v>
      </c>
      <c r="X155" s="20">
        <v>125186</v>
      </c>
      <c r="Y155" s="21">
        <f t="shared" si="14"/>
        <v>0</v>
      </c>
      <c r="AA155">
        <f t="shared" si="16"/>
        <v>0</v>
      </c>
    </row>
    <row r="156" spans="1:27" ht="15.75" hidden="1" thickBot="1" x14ac:dyDescent="0.3">
      <c r="A156" s="18"/>
      <c r="B156" s="19" t="s">
        <v>40</v>
      </c>
      <c r="C156" s="20">
        <v>5400</v>
      </c>
      <c r="D156" s="20">
        <v>5527</v>
      </c>
      <c r="E156" s="20">
        <v>127</v>
      </c>
      <c r="F156" s="20">
        <v>146</v>
      </c>
      <c r="G156" s="20">
        <v>18542</v>
      </c>
      <c r="H156" s="20">
        <v>1110</v>
      </c>
      <c r="I156" s="20">
        <v>1126</v>
      </c>
      <c r="J156" s="20">
        <v>16</v>
      </c>
      <c r="K156" s="20">
        <v>360</v>
      </c>
      <c r="L156" s="20">
        <v>5760</v>
      </c>
      <c r="M156" s="20"/>
      <c r="N156" s="20">
        <v>11959</v>
      </c>
      <c r="O156" s="21"/>
      <c r="P156" s="21"/>
      <c r="Q156" s="20">
        <v>0</v>
      </c>
      <c r="R156" s="20">
        <v>10000</v>
      </c>
      <c r="S156" s="20">
        <v>64395</v>
      </c>
      <c r="T156" s="20"/>
      <c r="U156" s="20">
        <f t="shared" si="12"/>
        <v>110656</v>
      </c>
      <c r="V156" s="21">
        <f t="shared" si="15"/>
        <v>0</v>
      </c>
      <c r="W156" s="21">
        <f t="shared" si="13"/>
        <v>110656</v>
      </c>
      <c r="X156" s="20">
        <v>110656</v>
      </c>
      <c r="Y156" s="21">
        <f t="shared" si="14"/>
        <v>0</v>
      </c>
      <c r="AA156">
        <f t="shared" si="16"/>
        <v>0</v>
      </c>
    </row>
    <row r="157" spans="1:27" ht="15.75" hidden="1" thickBot="1" x14ac:dyDescent="0.3">
      <c r="A157" s="18"/>
      <c r="B157" s="19" t="s">
        <v>41</v>
      </c>
      <c r="C157" s="20">
        <v>5527</v>
      </c>
      <c r="D157" s="20">
        <v>5693</v>
      </c>
      <c r="E157" s="20">
        <v>166</v>
      </c>
      <c r="F157" s="20">
        <v>146</v>
      </c>
      <c r="G157" s="20">
        <v>24236</v>
      </c>
      <c r="H157" s="20">
        <v>1126</v>
      </c>
      <c r="I157" s="20">
        <v>1131</v>
      </c>
      <c r="J157" s="20">
        <v>5</v>
      </c>
      <c r="K157" s="20">
        <v>360</v>
      </c>
      <c r="L157" s="20">
        <v>1800</v>
      </c>
      <c r="M157" s="20"/>
      <c r="N157" s="20">
        <v>11959</v>
      </c>
      <c r="O157" s="21"/>
      <c r="P157" s="21"/>
      <c r="Q157" s="20">
        <v>0</v>
      </c>
      <c r="R157" s="20">
        <v>10000</v>
      </c>
      <c r="S157" s="20">
        <v>64395</v>
      </c>
      <c r="T157" s="20"/>
      <c r="U157" s="20">
        <f t="shared" si="12"/>
        <v>112390</v>
      </c>
      <c r="V157" s="21">
        <f t="shared" si="15"/>
        <v>0</v>
      </c>
      <c r="W157" s="21">
        <f t="shared" si="13"/>
        <v>112390</v>
      </c>
      <c r="X157" s="20">
        <v>112390</v>
      </c>
      <c r="Y157" s="21">
        <f t="shared" si="14"/>
        <v>0</v>
      </c>
      <c r="AA157">
        <f t="shared" si="16"/>
        <v>0</v>
      </c>
    </row>
    <row r="158" spans="1:27" ht="15.75" hidden="1" thickBot="1" x14ac:dyDescent="0.3">
      <c r="A158" s="18"/>
      <c r="B158" s="19" t="s">
        <v>42</v>
      </c>
      <c r="C158" s="20">
        <v>5693</v>
      </c>
      <c r="D158" s="20">
        <v>5844</v>
      </c>
      <c r="E158" s="20">
        <v>151</v>
      </c>
      <c r="F158" s="20">
        <v>146</v>
      </c>
      <c r="G158" s="20">
        <v>22046</v>
      </c>
      <c r="H158" s="20">
        <v>1131</v>
      </c>
      <c r="I158" s="20">
        <v>1133</v>
      </c>
      <c r="J158" s="20">
        <v>2</v>
      </c>
      <c r="K158" s="20">
        <v>360</v>
      </c>
      <c r="L158" s="20">
        <v>720</v>
      </c>
      <c r="M158" s="20"/>
      <c r="N158" s="20">
        <v>11959</v>
      </c>
      <c r="O158" s="21"/>
      <c r="P158" s="21"/>
      <c r="Q158" s="20">
        <v>0</v>
      </c>
      <c r="R158" s="20">
        <v>10000</v>
      </c>
      <c r="S158" s="20">
        <v>64395</v>
      </c>
      <c r="T158" s="20"/>
      <c r="U158" s="20">
        <f t="shared" si="12"/>
        <v>109120</v>
      </c>
      <c r="V158" s="21">
        <f t="shared" si="15"/>
        <v>0</v>
      </c>
      <c r="W158" s="21">
        <f t="shared" si="13"/>
        <v>109120</v>
      </c>
      <c r="X158" s="20"/>
      <c r="Y158" s="21">
        <f t="shared" si="14"/>
        <v>109120</v>
      </c>
      <c r="AA158">
        <f t="shared" si="16"/>
        <v>1</v>
      </c>
    </row>
    <row r="159" spans="1:27" ht="15.75" hidden="1" thickBot="1" x14ac:dyDescent="0.3">
      <c r="A159" s="18"/>
      <c r="B159" s="19" t="s">
        <v>43</v>
      </c>
      <c r="C159" s="20">
        <v>5844</v>
      </c>
      <c r="D159" s="20">
        <v>5989</v>
      </c>
      <c r="E159" s="20">
        <v>145</v>
      </c>
      <c r="F159" s="20">
        <v>146</v>
      </c>
      <c r="G159" s="20">
        <v>21170</v>
      </c>
      <c r="H159" s="20">
        <v>1133</v>
      </c>
      <c r="I159" s="20">
        <v>1136</v>
      </c>
      <c r="J159" s="20">
        <v>3</v>
      </c>
      <c r="K159" s="20">
        <v>360</v>
      </c>
      <c r="L159" s="20">
        <v>1080</v>
      </c>
      <c r="M159" s="20"/>
      <c r="N159" s="20">
        <v>11959</v>
      </c>
      <c r="O159" s="21"/>
      <c r="P159" s="21"/>
      <c r="Q159" s="20">
        <v>0</v>
      </c>
      <c r="R159" s="20">
        <v>10000</v>
      </c>
      <c r="S159" s="20">
        <v>64395</v>
      </c>
      <c r="T159" s="20"/>
      <c r="U159" s="20">
        <f t="shared" si="12"/>
        <v>108604</v>
      </c>
      <c r="V159" s="21">
        <f t="shared" si="15"/>
        <v>109120</v>
      </c>
      <c r="W159" s="21">
        <f t="shared" si="13"/>
        <v>217724</v>
      </c>
      <c r="X159" s="20">
        <v>217724</v>
      </c>
      <c r="Y159" s="21">
        <f t="shared" si="14"/>
        <v>0</v>
      </c>
      <c r="AA159">
        <f t="shared" si="16"/>
        <v>0</v>
      </c>
    </row>
    <row r="160" spans="1:27" ht="15.75" hidden="1" thickBot="1" x14ac:dyDescent="0.3">
      <c r="A160" s="18"/>
      <c r="B160" s="19" t="s">
        <v>44</v>
      </c>
      <c r="C160" s="20">
        <v>5989</v>
      </c>
      <c r="D160" s="20">
        <v>6138</v>
      </c>
      <c r="E160" s="20">
        <v>149</v>
      </c>
      <c r="F160" s="20">
        <v>146</v>
      </c>
      <c r="G160" s="20">
        <v>21754</v>
      </c>
      <c r="H160" s="20">
        <v>1136</v>
      </c>
      <c r="I160" s="20">
        <v>1145</v>
      </c>
      <c r="J160" s="20">
        <v>9</v>
      </c>
      <c r="K160" s="20">
        <v>360</v>
      </c>
      <c r="L160" s="20">
        <v>3240</v>
      </c>
      <c r="M160" s="20"/>
      <c r="N160" s="20">
        <v>11959</v>
      </c>
      <c r="O160" s="21"/>
      <c r="P160" s="21"/>
      <c r="Q160" s="20">
        <v>0</v>
      </c>
      <c r="R160" s="20">
        <v>10000</v>
      </c>
      <c r="S160" s="20">
        <v>64395</v>
      </c>
      <c r="T160" s="20"/>
      <c r="U160" s="20">
        <f t="shared" ref="U160:U191" si="17">G160+L160+M160+R160+S160+N160+Q160+T160</f>
        <v>111348</v>
      </c>
      <c r="V160" s="21">
        <f t="shared" si="15"/>
        <v>0</v>
      </c>
      <c r="W160" s="21">
        <f t="shared" si="13"/>
        <v>111348</v>
      </c>
      <c r="X160" s="20">
        <v>111348</v>
      </c>
      <c r="Y160" s="21">
        <f t="shared" si="14"/>
        <v>0</v>
      </c>
      <c r="AA160">
        <f t="shared" si="16"/>
        <v>0</v>
      </c>
    </row>
    <row r="161" spans="1:27" ht="15.75" hidden="1" thickBot="1" x14ac:dyDescent="0.3">
      <c r="A161" s="18"/>
      <c r="B161" s="19" t="s">
        <v>45</v>
      </c>
      <c r="C161" s="20">
        <v>6138</v>
      </c>
      <c r="D161" s="20">
        <v>6285</v>
      </c>
      <c r="E161" s="20">
        <v>147</v>
      </c>
      <c r="F161" s="20">
        <v>146</v>
      </c>
      <c r="G161" s="20">
        <v>21462</v>
      </c>
      <c r="H161" s="20">
        <v>1145</v>
      </c>
      <c r="I161" s="20">
        <v>1214</v>
      </c>
      <c r="J161" s="20">
        <v>69</v>
      </c>
      <c r="K161" s="20">
        <v>360</v>
      </c>
      <c r="L161" s="20">
        <v>24840</v>
      </c>
      <c r="M161" s="20"/>
      <c r="N161" s="20">
        <v>11959</v>
      </c>
      <c r="O161" s="21"/>
      <c r="P161" s="21"/>
      <c r="Q161" s="20">
        <v>0</v>
      </c>
      <c r="R161" s="20">
        <v>10000</v>
      </c>
      <c r="S161" s="20">
        <v>64395</v>
      </c>
      <c r="T161" s="20"/>
      <c r="U161" s="20">
        <f t="shared" si="17"/>
        <v>132656</v>
      </c>
      <c r="V161" s="21">
        <f t="shared" si="15"/>
        <v>0</v>
      </c>
      <c r="W161" s="21">
        <f t="shared" si="13"/>
        <v>132656</v>
      </c>
      <c r="X161" s="20">
        <v>132656</v>
      </c>
      <c r="Y161" s="21">
        <f t="shared" si="14"/>
        <v>0</v>
      </c>
      <c r="AA161">
        <f t="shared" si="16"/>
        <v>0</v>
      </c>
    </row>
    <row r="162" spans="1:27" ht="15.75" hidden="1" thickBot="1" x14ac:dyDescent="0.3">
      <c r="A162" s="18"/>
      <c r="B162" s="19" t="s">
        <v>46</v>
      </c>
      <c r="C162" s="20">
        <v>6285</v>
      </c>
      <c r="D162" s="20">
        <v>6503</v>
      </c>
      <c r="E162" s="20">
        <v>218</v>
      </c>
      <c r="F162" s="20">
        <v>146</v>
      </c>
      <c r="G162" s="20">
        <v>31828</v>
      </c>
      <c r="H162" s="20">
        <v>1214</v>
      </c>
      <c r="I162" s="20">
        <v>1387</v>
      </c>
      <c r="J162" s="20">
        <v>173</v>
      </c>
      <c r="K162" s="20"/>
      <c r="L162" s="20">
        <v>84240</v>
      </c>
      <c r="M162" s="20"/>
      <c r="N162" s="20">
        <v>11665</v>
      </c>
      <c r="O162" s="21"/>
      <c r="P162" s="21"/>
      <c r="Q162" s="20">
        <v>0</v>
      </c>
      <c r="R162" s="20">
        <v>10000</v>
      </c>
      <c r="S162" s="20">
        <v>64395</v>
      </c>
      <c r="T162" s="20"/>
      <c r="U162" s="20">
        <f t="shared" si="17"/>
        <v>202128</v>
      </c>
      <c r="V162" s="21">
        <f t="shared" si="15"/>
        <v>0</v>
      </c>
      <c r="W162" s="21">
        <f t="shared" si="13"/>
        <v>202128</v>
      </c>
      <c r="X162" s="20">
        <v>202128</v>
      </c>
      <c r="Y162" s="21">
        <f t="shared" si="14"/>
        <v>0</v>
      </c>
      <c r="AA162">
        <f t="shared" si="16"/>
        <v>0</v>
      </c>
    </row>
    <row r="163" spans="1:27" ht="15.75" hidden="1" thickBot="1" x14ac:dyDescent="0.3">
      <c r="A163" s="18">
        <v>2016</v>
      </c>
      <c r="B163" s="19" t="s">
        <v>35</v>
      </c>
      <c r="C163" s="20">
        <v>6503</v>
      </c>
      <c r="D163" s="20">
        <v>6714</v>
      </c>
      <c r="E163" s="20">
        <v>211</v>
      </c>
      <c r="F163" s="20">
        <v>146</v>
      </c>
      <c r="G163" s="20">
        <v>30806</v>
      </c>
      <c r="H163" s="20">
        <v>1387</v>
      </c>
      <c r="I163" s="20">
        <v>1508</v>
      </c>
      <c r="J163" s="20">
        <v>121</v>
      </c>
      <c r="K163" s="20"/>
      <c r="L163" s="20">
        <v>43740</v>
      </c>
      <c r="M163" s="20"/>
      <c r="N163" s="20">
        <v>11665</v>
      </c>
      <c r="O163" s="21"/>
      <c r="P163" s="21"/>
      <c r="Q163" s="20">
        <v>0</v>
      </c>
      <c r="R163" s="20">
        <v>10000</v>
      </c>
      <c r="S163" s="20">
        <v>74395</v>
      </c>
      <c r="T163" s="20"/>
      <c r="U163" s="20">
        <f t="shared" si="17"/>
        <v>170606</v>
      </c>
      <c r="V163" s="21">
        <f t="shared" si="15"/>
        <v>0</v>
      </c>
      <c r="W163" s="21">
        <f t="shared" si="13"/>
        <v>170606</v>
      </c>
      <c r="X163" s="20">
        <v>170606</v>
      </c>
      <c r="Y163" s="21">
        <f t="shared" si="14"/>
        <v>0</v>
      </c>
      <c r="AA163">
        <f t="shared" si="16"/>
        <v>0</v>
      </c>
    </row>
    <row r="164" spans="1:27" ht="15.75" hidden="1" thickBot="1" x14ac:dyDescent="0.3">
      <c r="A164" s="18"/>
      <c r="B164" s="19" t="s">
        <v>36</v>
      </c>
      <c r="C164" s="20">
        <v>6714</v>
      </c>
      <c r="D164" s="20">
        <v>7007</v>
      </c>
      <c r="E164" s="20">
        <v>293</v>
      </c>
      <c r="F164" s="20">
        <v>146</v>
      </c>
      <c r="G164" s="20">
        <v>42778</v>
      </c>
      <c r="H164" s="20">
        <v>1508</v>
      </c>
      <c r="I164" s="20">
        <v>1630</v>
      </c>
      <c r="J164" s="20">
        <v>122</v>
      </c>
      <c r="K164" s="20"/>
      <c r="L164" s="20">
        <v>44280</v>
      </c>
      <c r="M164" s="20"/>
      <c r="N164" s="20">
        <v>11665</v>
      </c>
      <c r="O164" s="21"/>
      <c r="P164" s="21"/>
      <c r="Q164" s="20">
        <v>0</v>
      </c>
      <c r="R164" s="20">
        <v>10000</v>
      </c>
      <c r="S164" s="20">
        <v>74395</v>
      </c>
      <c r="T164" s="20"/>
      <c r="U164" s="20">
        <f t="shared" si="17"/>
        <v>183118</v>
      </c>
      <c r="V164" s="21">
        <f t="shared" si="15"/>
        <v>0</v>
      </c>
      <c r="W164" s="21">
        <f t="shared" si="13"/>
        <v>183118</v>
      </c>
      <c r="X164" s="20">
        <v>183118</v>
      </c>
      <c r="Y164" s="21">
        <f t="shared" si="14"/>
        <v>0</v>
      </c>
      <c r="AA164">
        <f t="shared" si="16"/>
        <v>0</v>
      </c>
    </row>
    <row r="165" spans="1:27" ht="15.75" hidden="1" thickBot="1" x14ac:dyDescent="0.3">
      <c r="A165" s="18"/>
      <c r="B165" s="19" t="s">
        <v>37</v>
      </c>
      <c r="C165" s="20">
        <v>7007</v>
      </c>
      <c r="D165" s="20">
        <v>7295</v>
      </c>
      <c r="E165" s="20">
        <v>288</v>
      </c>
      <c r="F165" s="20">
        <v>146</v>
      </c>
      <c r="G165" s="20">
        <v>42048</v>
      </c>
      <c r="H165" s="20">
        <v>1630</v>
      </c>
      <c r="I165" s="20">
        <v>1719</v>
      </c>
      <c r="J165" s="20">
        <v>89</v>
      </c>
      <c r="K165" s="20">
        <v>360</v>
      </c>
      <c r="L165" s="20">
        <v>32040</v>
      </c>
      <c r="M165" s="20"/>
      <c r="N165" s="20">
        <v>11665</v>
      </c>
      <c r="O165" s="21"/>
      <c r="P165" s="21"/>
      <c r="Q165" s="20">
        <v>0</v>
      </c>
      <c r="R165" s="20">
        <v>10000</v>
      </c>
      <c r="S165" s="20">
        <v>74395</v>
      </c>
      <c r="T165" s="20"/>
      <c r="U165" s="20">
        <f t="shared" si="17"/>
        <v>170148</v>
      </c>
      <c r="V165" s="21">
        <f t="shared" si="15"/>
        <v>0</v>
      </c>
      <c r="W165" s="21">
        <f t="shared" si="13"/>
        <v>170148</v>
      </c>
      <c r="X165" s="20">
        <v>170148</v>
      </c>
      <c r="Y165" s="21">
        <f t="shared" si="14"/>
        <v>0</v>
      </c>
      <c r="AA165">
        <f t="shared" si="16"/>
        <v>0</v>
      </c>
    </row>
    <row r="166" spans="1:27" ht="15.75" hidden="1" thickBot="1" x14ac:dyDescent="0.3">
      <c r="A166" s="18"/>
      <c r="B166" s="19" t="s">
        <v>38</v>
      </c>
      <c r="C166" s="20">
        <v>7295</v>
      </c>
      <c r="D166" s="20">
        <v>7463</v>
      </c>
      <c r="E166" s="20">
        <v>168</v>
      </c>
      <c r="F166" s="20">
        <v>146</v>
      </c>
      <c r="G166" s="20">
        <v>24528</v>
      </c>
      <c r="H166" s="20">
        <v>1719</v>
      </c>
      <c r="I166" s="20">
        <v>1750</v>
      </c>
      <c r="J166" s="20">
        <v>31</v>
      </c>
      <c r="K166" s="20">
        <v>360</v>
      </c>
      <c r="L166" s="20">
        <v>11160</v>
      </c>
      <c r="M166" s="20"/>
      <c r="N166" s="20">
        <v>11709</v>
      </c>
      <c r="O166" s="21"/>
      <c r="P166" s="21"/>
      <c r="Q166" s="20">
        <v>0</v>
      </c>
      <c r="R166" s="20">
        <v>10000</v>
      </c>
      <c r="S166" s="20">
        <v>74395</v>
      </c>
      <c r="T166" s="20"/>
      <c r="U166" s="20">
        <f t="shared" si="17"/>
        <v>131792</v>
      </c>
      <c r="V166" s="21">
        <f t="shared" si="15"/>
        <v>0</v>
      </c>
      <c r="W166" s="21">
        <f t="shared" si="13"/>
        <v>131792</v>
      </c>
      <c r="X166" s="20"/>
      <c r="Y166" s="21">
        <f t="shared" si="14"/>
        <v>131792</v>
      </c>
      <c r="AA166">
        <f t="shared" si="16"/>
        <v>1</v>
      </c>
    </row>
    <row r="167" spans="1:27" ht="15.75" hidden="1" thickBot="1" x14ac:dyDescent="0.3">
      <c r="A167" s="18"/>
      <c r="B167" s="19" t="s">
        <v>39</v>
      </c>
      <c r="C167" s="20">
        <v>7463</v>
      </c>
      <c r="D167" s="20">
        <v>7630</v>
      </c>
      <c r="E167" s="20">
        <v>167</v>
      </c>
      <c r="F167" s="20">
        <v>146</v>
      </c>
      <c r="G167" s="20">
        <v>24382</v>
      </c>
      <c r="H167" s="20">
        <v>1750</v>
      </c>
      <c r="I167" s="20">
        <v>1752</v>
      </c>
      <c r="J167" s="20">
        <v>2</v>
      </c>
      <c r="K167" s="20">
        <v>360</v>
      </c>
      <c r="L167" s="20">
        <v>720</v>
      </c>
      <c r="M167" s="20"/>
      <c r="N167" s="20">
        <v>11709</v>
      </c>
      <c r="O167" s="21"/>
      <c r="P167" s="21"/>
      <c r="Q167" s="20">
        <v>0</v>
      </c>
      <c r="R167" s="20">
        <v>10000</v>
      </c>
      <c r="S167" s="20">
        <v>74395</v>
      </c>
      <c r="T167" s="20"/>
      <c r="U167" s="20">
        <f t="shared" si="17"/>
        <v>121206</v>
      </c>
      <c r="V167" s="21">
        <f t="shared" si="15"/>
        <v>131792</v>
      </c>
      <c r="W167" s="21">
        <f t="shared" si="13"/>
        <v>252998</v>
      </c>
      <c r="X167" s="20">
        <v>252998</v>
      </c>
      <c r="Y167" s="21">
        <f t="shared" si="14"/>
        <v>0</v>
      </c>
      <c r="AA167">
        <f t="shared" si="16"/>
        <v>0</v>
      </c>
    </row>
    <row r="168" spans="1:27" ht="15.75" hidden="1" thickBot="1" x14ac:dyDescent="0.3">
      <c r="A168" s="18"/>
      <c r="B168" s="19" t="s">
        <v>40</v>
      </c>
      <c r="C168" s="20">
        <v>7630</v>
      </c>
      <c r="D168" s="20">
        <v>7793</v>
      </c>
      <c r="E168" s="20">
        <v>163</v>
      </c>
      <c r="F168" s="20">
        <v>146</v>
      </c>
      <c r="G168" s="20">
        <v>23798</v>
      </c>
      <c r="H168" s="20">
        <v>1752</v>
      </c>
      <c r="I168" s="20">
        <v>1753</v>
      </c>
      <c r="J168" s="20">
        <v>1</v>
      </c>
      <c r="K168" s="20">
        <v>360</v>
      </c>
      <c r="L168" s="20">
        <v>360</v>
      </c>
      <c r="M168" s="20"/>
      <c r="N168" s="20">
        <v>11709</v>
      </c>
      <c r="O168" s="21"/>
      <c r="P168" s="21"/>
      <c r="Q168" s="20">
        <v>0</v>
      </c>
      <c r="R168" s="20">
        <v>10000</v>
      </c>
      <c r="S168" s="20">
        <v>74395</v>
      </c>
      <c r="T168" s="20"/>
      <c r="U168" s="20">
        <f t="shared" si="17"/>
        <v>120262</v>
      </c>
      <c r="V168" s="21">
        <f t="shared" si="15"/>
        <v>0</v>
      </c>
      <c r="W168" s="21">
        <f t="shared" si="13"/>
        <v>120262</v>
      </c>
      <c r="X168" s="20">
        <v>120262</v>
      </c>
      <c r="Y168" s="21">
        <f t="shared" si="14"/>
        <v>0</v>
      </c>
      <c r="AA168">
        <f t="shared" si="16"/>
        <v>0</v>
      </c>
    </row>
    <row r="169" spans="1:27" ht="15.75" hidden="1" thickBot="1" x14ac:dyDescent="0.3">
      <c r="A169" s="18"/>
      <c r="B169" s="19" t="s">
        <v>41</v>
      </c>
      <c r="C169" s="20">
        <v>7793</v>
      </c>
      <c r="D169" s="20">
        <v>8088</v>
      </c>
      <c r="E169" s="20">
        <v>295</v>
      </c>
      <c r="F169" s="20">
        <v>146</v>
      </c>
      <c r="G169" s="20">
        <v>43070</v>
      </c>
      <c r="H169" s="20">
        <v>1753</v>
      </c>
      <c r="I169" s="20">
        <v>1761</v>
      </c>
      <c r="J169" s="20">
        <v>8</v>
      </c>
      <c r="K169" s="20">
        <v>360</v>
      </c>
      <c r="L169" s="20">
        <v>2880</v>
      </c>
      <c r="M169" s="20"/>
      <c r="N169" s="20">
        <v>11315</v>
      </c>
      <c r="O169" s="21"/>
      <c r="P169" s="21"/>
      <c r="Q169" s="20">
        <v>0</v>
      </c>
      <c r="R169" s="20">
        <v>10000</v>
      </c>
      <c r="S169" s="20">
        <v>74395</v>
      </c>
      <c r="T169" s="20"/>
      <c r="U169" s="20">
        <f t="shared" si="17"/>
        <v>141660</v>
      </c>
      <c r="V169" s="21">
        <f t="shared" si="15"/>
        <v>0</v>
      </c>
      <c r="W169" s="21">
        <f t="shared" si="13"/>
        <v>141660</v>
      </c>
      <c r="X169" s="20">
        <v>141660</v>
      </c>
      <c r="Y169" s="21">
        <f t="shared" si="14"/>
        <v>0</v>
      </c>
      <c r="AA169">
        <f t="shared" si="16"/>
        <v>0</v>
      </c>
    </row>
    <row r="170" spans="1:27" ht="15.75" hidden="1" thickBot="1" x14ac:dyDescent="0.3">
      <c r="A170" s="18"/>
      <c r="B170" s="19" t="s">
        <v>42</v>
      </c>
      <c r="C170" s="20">
        <v>8088</v>
      </c>
      <c r="D170" s="20">
        <v>8332</v>
      </c>
      <c r="E170" s="20">
        <v>244</v>
      </c>
      <c r="F170" s="20">
        <v>146</v>
      </c>
      <c r="G170" s="20">
        <v>35624</v>
      </c>
      <c r="H170" s="20">
        <v>1761</v>
      </c>
      <c r="I170" s="20">
        <v>1772</v>
      </c>
      <c r="J170" s="20">
        <v>11</v>
      </c>
      <c r="K170" s="20">
        <v>360</v>
      </c>
      <c r="L170" s="20">
        <v>3960</v>
      </c>
      <c r="M170" s="20"/>
      <c r="N170" s="20">
        <v>11315</v>
      </c>
      <c r="O170" s="21"/>
      <c r="P170" s="21"/>
      <c r="Q170" s="20">
        <v>0</v>
      </c>
      <c r="R170" s="20">
        <v>10000</v>
      </c>
      <c r="S170" s="20">
        <v>74395</v>
      </c>
      <c r="T170" s="20"/>
      <c r="U170" s="20">
        <f t="shared" si="17"/>
        <v>135294</v>
      </c>
      <c r="V170" s="21">
        <f t="shared" si="15"/>
        <v>0</v>
      </c>
      <c r="W170" s="21">
        <f t="shared" si="13"/>
        <v>135294</v>
      </c>
      <c r="X170" s="20">
        <v>135294</v>
      </c>
      <c r="Y170" s="21">
        <f t="shared" si="14"/>
        <v>0</v>
      </c>
      <c r="AA170">
        <f t="shared" si="16"/>
        <v>0</v>
      </c>
    </row>
    <row r="171" spans="1:27" ht="15.75" hidden="1" thickBot="1" x14ac:dyDescent="0.3">
      <c r="A171" s="18"/>
      <c r="B171" s="19" t="s">
        <v>43</v>
      </c>
      <c r="C171" s="20">
        <v>8332</v>
      </c>
      <c r="D171" s="20">
        <v>8687</v>
      </c>
      <c r="E171" s="20">
        <v>355</v>
      </c>
      <c r="F171" s="20">
        <v>146</v>
      </c>
      <c r="G171" s="20">
        <v>51830</v>
      </c>
      <c r="H171" s="20">
        <v>1772</v>
      </c>
      <c r="I171" s="20">
        <v>1842</v>
      </c>
      <c r="J171" s="20">
        <v>70</v>
      </c>
      <c r="K171" s="20">
        <v>360</v>
      </c>
      <c r="L171" s="20">
        <v>25200</v>
      </c>
      <c r="M171" s="20"/>
      <c r="N171" s="20">
        <v>7000</v>
      </c>
      <c r="O171" s="21"/>
      <c r="P171" s="21"/>
      <c r="Q171" s="20">
        <v>0</v>
      </c>
      <c r="R171" s="20">
        <v>10000</v>
      </c>
      <c r="S171" s="20">
        <v>74395</v>
      </c>
      <c r="T171" s="20"/>
      <c r="U171" s="20">
        <f t="shared" si="17"/>
        <v>168425</v>
      </c>
      <c r="V171" s="21">
        <f t="shared" si="15"/>
        <v>0</v>
      </c>
      <c r="W171" s="21">
        <f t="shared" si="13"/>
        <v>168425</v>
      </c>
      <c r="X171" s="20">
        <v>168425</v>
      </c>
      <c r="Y171" s="21">
        <f t="shared" si="14"/>
        <v>0</v>
      </c>
      <c r="AA171">
        <f t="shared" si="16"/>
        <v>0</v>
      </c>
    </row>
    <row r="172" spans="1:27" ht="15.75" hidden="1" thickBot="1" x14ac:dyDescent="0.3">
      <c r="A172" s="18"/>
      <c r="B172" s="19" t="s">
        <v>44</v>
      </c>
      <c r="C172" s="20">
        <v>8687</v>
      </c>
      <c r="D172" s="20">
        <v>9000</v>
      </c>
      <c r="E172" s="20">
        <v>313</v>
      </c>
      <c r="F172" s="20">
        <v>146</v>
      </c>
      <c r="G172" s="20">
        <v>45698</v>
      </c>
      <c r="H172" s="20">
        <v>1842</v>
      </c>
      <c r="I172" s="20">
        <v>1898</v>
      </c>
      <c r="J172" s="20">
        <v>56</v>
      </c>
      <c r="K172" s="20">
        <v>360</v>
      </c>
      <c r="L172" s="20">
        <v>20160</v>
      </c>
      <c r="M172" s="20"/>
      <c r="N172" s="20">
        <v>7000</v>
      </c>
      <c r="O172" s="21"/>
      <c r="P172" s="21"/>
      <c r="Q172" s="20">
        <v>0</v>
      </c>
      <c r="R172" s="20">
        <v>10000</v>
      </c>
      <c r="S172" s="20">
        <v>74395</v>
      </c>
      <c r="T172" s="20"/>
      <c r="U172" s="20">
        <f t="shared" si="17"/>
        <v>157253</v>
      </c>
      <c r="V172" s="21">
        <f t="shared" si="15"/>
        <v>0</v>
      </c>
      <c r="W172" s="21">
        <f t="shared" si="13"/>
        <v>157253</v>
      </c>
      <c r="X172" s="20">
        <v>157253</v>
      </c>
      <c r="Y172" s="21">
        <f t="shared" si="14"/>
        <v>0</v>
      </c>
      <c r="AA172">
        <f t="shared" si="16"/>
        <v>0</v>
      </c>
    </row>
    <row r="173" spans="1:27" ht="15.75" hidden="1" thickBot="1" x14ac:dyDescent="0.3">
      <c r="A173" s="18"/>
      <c r="B173" s="19" t="s">
        <v>45</v>
      </c>
      <c r="C173" s="20">
        <v>9000</v>
      </c>
      <c r="D173" s="20">
        <v>9416</v>
      </c>
      <c r="E173" s="20">
        <v>416</v>
      </c>
      <c r="F173" s="20">
        <v>146</v>
      </c>
      <c r="G173" s="20">
        <v>60736</v>
      </c>
      <c r="H173" s="20">
        <v>1898</v>
      </c>
      <c r="I173" s="20">
        <v>1996</v>
      </c>
      <c r="J173" s="20">
        <v>98</v>
      </c>
      <c r="K173" s="20">
        <v>360</v>
      </c>
      <c r="L173" s="20">
        <v>35280</v>
      </c>
      <c r="M173" s="20"/>
      <c r="N173" s="20">
        <v>7000</v>
      </c>
      <c r="O173" s="21"/>
      <c r="P173" s="21"/>
      <c r="Q173" s="20">
        <v>0</v>
      </c>
      <c r="R173" s="20">
        <v>10000</v>
      </c>
      <c r="S173" s="20">
        <v>74395</v>
      </c>
      <c r="T173" s="20"/>
      <c r="U173" s="20">
        <f t="shared" si="17"/>
        <v>187411</v>
      </c>
      <c r="V173" s="21">
        <f t="shared" si="15"/>
        <v>0</v>
      </c>
      <c r="W173" s="21">
        <f t="shared" si="13"/>
        <v>187411</v>
      </c>
      <c r="X173" s="20">
        <v>187411</v>
      </c>
      <c r="Y173" s="21">
        <f t="shared" si="14"/>
        <v>0</v>
      </c>
      <c r="AA173">
        <f t="shared" si="16"/>
        <v>0</v>
      </c>
    </row>
    <row r="174" spans="1:27" ht="15.75" hidden="1" thickBot="1" x14ac:dyDescent="0.3">
      <c r="A174" s="18"/>
      <c r="B174" s="19" t="s">
        <v>46</v>
      </c>
      <c r="C174" s="20">
        <v>9416</v>
      </c>
      <c r="D174" s="20">
        <v>9792</v>
      </c>
      <c r="E174" s="20">
        <v>376</v>
      </c>
      <c r="F174" s="20">
        <v>146</v>
      </c>
      <c r="G174" s="20">
        <v>54896</v>
      </c>
      <c r="H174" s="20">
        <v>1996</v>
      </c>
      <c r="I174" s="20">
        <v>2134</v>
      </c>
      <c r="J174" s="20">
        <v>138</v>
      </c>
      <c r="K174" s="20"/>
      <c r="L174" s="20">
        <v>52920</v>
      </c>
      <c r="M174" s="20"/>
      <c r="N174" s="20">
        <v>7000</v>
      </c>
      <c r="O174" s="21"/>
      <c r="P174" s="21"/>
      <c r="Q174" s="20">
        <v>0</v>
      </c>
      <c r="R174" s="20">
        <v>10000</v>
      </c>
      <c r="S174" s="20">
        <v>74395</v>
      </c>
      <c r="T174" s="20"/>
      <c r="U174" s="20">
        <f t="shared" si="17"/>
        <v>199211</v>
      </c>
      <c r="V174" s="21">
        <f t="shared" si="15"/>
        <v>0</v>
      </c>
      <c r="W174" s="21">
        <f t="shared" si="13"/>
        <v>199211</v>
      </c>
      <c r="X174" s="20">
        <v>199211</v>
      </c>
      <c r="Y174" s="21">
        <f t="shared" si="14"/>
        <v>0</v>
      </c>
      <c r="AA174">
        <f t="shared" si="16"/>
        <v>0</v>
      </c>
    </row>
    <row r="175" spans="1:27" hidden="1" x14ac:dyDescent="0.25">
      <c r="A175" s="18">
        <v>2017</v>
      </c>
      <c r="B175" s="38" t="s">
        <v>35</v>
      </c>
      <c r="C175" s="39">
        <v>9792</v>
      </c>
      <c r="D175" s="39">
        <v>10209</v>
      </c>
      <c r="E175" s="39">
        <v>417</v>
      </c>
      <c r="F175" s="39">
        <v>146</v>
      </c>
      <c r="G175" s="69">
        <v>60882</v>
      </c>
      <c r="H175" s="39">
        <v>2134</v>
      </c>
      <c r="I175" s="40">
        <v>2234</v>
      </c>
      <c r="J175" s="39">
        <v>100</v>
      </c>
      <c r="K175" s="44">
        <f>IF(J175&lt;=120,559,IF(AND(J175&gt;=121,J175&lt;=150),739,IF(AND(J175&gt;=151,J175&lt;=200),1279,IF(J175&gt;=201,2359,))))</f>
        <v>559</v>
      </c>
      <c r="L175" s="69">
        <f>IF(K175=559,K175*J175,IF(K175=739,120*559+(J175-120)*739,IF(K175=1279,120*559+30*739+(J175-150)*1279,IF(K175=2359,120*559+30*739+50*1279+(J175-200)*2359,))))</f>
        <v>55900</v>
      </c>
      <c r="M175" s="69">
        <v>3731</v>
      </c>
      <c r="N175" s="69">
        <v>7000</v>
      </c>
      <c r="O175" s="41"/>
      <c r="P175" s="41"/>
      <c r="Q175" s="69">
        <v>0</v>
      </c>
      <c r="R175" s="69">
        <v>10000</v>
      </c>
      <c r="S175" s="69">
        <v>76410</v>
      </c>
      <c r="T175" s="69"/>
      <c r="U175" s="69">
        <f t="shared" si="17"/>
        <v>213923</v>
      </c>
      <c r="V175" s="41">
        <f t="shared" si="15"/>
        <v>0</v>
      </c>
      <c r="W175" s="41">
        <f t="shared" si="13"/>
        <v>213923</v>
      </c>
      <c r="X175" s="42">
        <v>213923</v>
      </c>
      <c r="Y175" s="41">
        <f t="shared" si="14"/>
        <v>0</v>
      </c>
      <c r="AA175">
        <f t="shared" si="16"/>
        <v>0</v>
      </c>
    </row>
    <row r="176" spans="1:27" hidden="1" x14ac:dyDescent="0.25">
      <c r="A176" s="18"/>
      <c r="B176" s="43" t="s">
        <v>36</v>
      </c>
      <c r="C176" s="44">
        <v>10209</v>
      </c>
      <c r="D176" s="44">
        <v>10540</v>
      </c>
      <c r="E176" s="44">
        <v>331</v>
      </c>
      <c r="F176" s="44">
        <v>146</v>
      </c>
      <c r="G176" s="70">
        <v>48326</v>
      </c>
      <c r="H176" s="44">
        <v>2234</v>
      </c>
      <c r="I176" s="45">
        <v>2300</v>
      </c>
      <c r="J176" s="44">
        <v>66</v>
      </c>
      <c r="K176" s="44">
        <f>IF(J176&lt;=120,559,IF(AND(J176&gt;=121,J176&lt;=150),739,IF(AND(J176&gt;=151,J176&lt;=200),1279,IF(J176&gt;=201,2359,))))</f>
        <v>559</v>
      </c>
      <c r="L176" s="70">
        <f t="shared" ref="L176:L186" si="18">IF(K176=559,K176*J176,IF(K176=739,120*559+(J176-120)*739,IF(K176=1279,120*559+30*739+(J176-150)*1279,IF(K176=2359,120*559+30*739+50*1279+(J176-200)*2359,))))</f>
        <v>36894</v>
      </c>
      <c r="M176" s="70">
        <v>3731</v>
      </c>
      <c r="N176" s="70">
        <v>7000</v>
      </c>
      <c r="O176" s="46"/>
      <c r="P176" s="46"/>
      <c r="Q176" s="70">
        <v>0</v>
      </c>
      <c r="R176" s="70">
        <v>10000</v>
      </c>
      <c r="S176" s="70">
        <v>76410</v>
      </c>
      <c r="T176" s="70"/>
      <c r="U176" s="70">
        <f t="shared" si="17"/>
        <v>182361</v>
      </c>
      <c r="V176" s="46">
        <f t="shared" si="15"/>
        <v>0</v>
      </c>
      <c r="W176" s="46">
        <f t="shared" si="13"/>
        <v>182361</v>
      </c>
      <c r="X176" s="47"/>
      <c r="Y176" s="46">
        <f t="shared" si="14"/>
        <v>182361</v>
      </c>
      <c r="AA176">
        <f t="shared" si="16"/>
        <v>1</v>
      </c>
    </row>
    <row r="177" spans="1:27" hidden="1" x14ac:dyDescent="0.25">
      <c r="A177" s="18"/>
      <c r="B177" s="43" t="s">
        <v>37</v>
      </c>
      <c r="C177" s="44">
        <v>10540</v>
      </c>
      <c r="D177" s="44">
        <v>10904</v>
      </c>
      <c r="E177" s="44">
        <v>364</v>
      </c>
      <c r="F177" s="44">
        <v>146</v>
      </c>
      <c r="G177" s="70">
        <v>53144</v>
      </c>
      <c r="H177" s="44">
        <v>2300</v>
      </c>
      <c r="I177" s="45">
        <v>2418</v>
      </c>
      <c r="J177" s="44">
        <v>118</v>
      </c>
      <c r="K177" s="44">
        <f t="shared" ref="K177:K182" si="19">IF(J177&lt;=120,559,IF(AND(J177&gt;=121,J177&lt;=150),739,IF(AND(J177&gt;=151,J177&lt;=200),1279,IF(J177&gt;=201,2359,))))</f>
        <v>559</v>
      </c>
      <c r="L177" s="70">
        <f t="shared" si="18"/>
        <v>65962</v>
      </c>
      <c r="M177" s="70">
        <v>3731</v>
      </c>
      <c r="N177" s="70">
        <v>7000</v>
      </c>
      <c r="O177" s="46"/>
      <c r="P177" s="46"/>
      <c r="Q177" s="70">
        <v>0</v>
      </c>
      <c r="R177" s="70">
        <v>10000</v>
      </c>
      <c r="S177" s="70">
        <v>76410</v>
      </c>
      <c r="T177" s="70"/>
      <c r="U177" s="70">
        <f t="shared" si="17"/>
        <v>216247</v>
      </c>
      <c r="V177" s="46">
        <f t="shared" si="15"/>
        <v>182361</v>
      </c>
      <c r="W177" s="46">
        <f t="shared" si="13"/>
        <v>398608</v>
      </c>
      <c r="X177" s="47">
        <v>398608</v>
      </c>
      <c r="Y177" s="46">
        <f t="shared" si="14"/>
        <v>0</v>
      </c>
      <c r="AA177">
        <f t="shared" si="16"/>
        <v>0</v>
      </c>
    </row>
    <row r="178" spans="1:27" hidden="1" x14ac:dyDescent="0.25">
      <c r="A178" s="18"/>
      <c r="B178" s="43" t="s">
        <v>38</v>
      </c>
      <c r="C178" s="44">
        <v>10904</v>
      </c>
      <c r="D178" s="44">
        <v>11176</v>
      </c>
      <c r="E178" s="44">
        <v>272</v>
      </c>
      <c r="F178" s="44">
        <v>146</v>
      </c>
      <c r="G178" s="70">
        <v>39712</v>
      </c>
      <c r="H178" s="44">
        <v>2418</v>
      </c>
      <c r="I178" s="45">
        <v>2499</v>
      </c>
      <c r="J178" s="44">
        <v>81</v>
      </c>
      <c r="K178" s="44">
        <f t="shared" si="19"/>
        <v>559</v>
      </c>
      <c r="L178" s="70">
        <f t="shared" si="18"/>
        <v>45279</v>
      </c>
      <c r="M178" s="70">
        <v>3731</v>
      </c>
      <c r="N178" s="70">
        <v>7000</v>
      </c>
      <c r="O178" s="46"/>
      <c r="P178" s="46"/>
      <c r="Q178" s="70">
        <v>0</v>
      </c>
      <c r="R178" s="70">
        <v>10000</v>
      </c>
      <c r="S178" s="70">
        <v>76410</v>
      </c>
      <c r="T178" s="70"/>
      <c r="U178" s="70">
        <f t="shared" si="17"/>
        <v>182132</v>
      </c>
      <c r="V178" s="46">
        <f t="shared" si="15"/>
        <v>0</v>
      </c>
      <c r="W178" s="46">
        <f t="shared" si="13"/>
        <v>182132</v>
      </c>
      <c r="X178" s="47">
        <v>136853</v>
      </c>
      <c r="Y178" s="46">
        <f t="shared" si="14"/>
        <v>45279</v>
      </c>
      <c r="AA178">
        <f t="shared" si="16"/>
        <v>0</v>
      </c>
    </row>
    <row r="179" spans="1:27" hidden="1" x14ac:dyDescent="0.25">
      <c r="A179" s="18"/>
      <c r="B179" s="43" t="s">
        <v>39</v>
      </c>
      <c r="C179" s="44">
        <v>11176</v>
      </c>
      <c r="D179" s="44">
        <v>11411</v>
      </c>
      <c r="E179" s="44">
        <v>235</v>
      </c>
      <c r="F179" s="44">
        <v>146</v>
      </c>
      <c r="G179" s="70">
        <v>34310</v>
      </c>
      <c r="H179" s="44">
        <v>2499</v>
      </c>
      <c r="I179" s="45">
        <v>2530</v>
      </c>
      <c r="J179" s="44">
        <v>31</v>
      </c>
      <c r="K179" s="44">
        <f t="shared" si="19"/>
        <v>559</v>
      </c>
      <c r="L179" s="70">
        <f t="shared" si="18"/>
        <v>17329</v>
      </c>
      <c r="M179" s="70">
        <v>3731</v>
      </c>
      <c r="N179" s="70">
        <v>7000</v>
      </c>
      <c r="O179" s="46"/>
      <c r="P179" s="46"/>
      <c r="Q179" s="70">
        <v>0</v>
      </c>
      <c r="R179" s="70">
        <v>10000</v>
      </c>
      <c r="S179" s="70">
        <v>76410</v>
      </c>
      <c r="T179" s="70"/>
      <c r="U179" s="70">
        <f t="shared" si="17"/>
        <v>148780</v>
      </c>
      <c r="V179" s="46">
        <f t="shared" si="15"/>
        <v>45279</v>
      </c>
      <c r="W179" s="46">
        <f t="shared" si="13"/>
        <v>194059</v>
      </c>
      <c r="X179" s="47">
        <v>194059</v>
      </c>
      <c r="Y179" s="46">
        <f t="shared" si="14"/>
        <v>0</v>
      </c>
      <c r="AA179">
        <f t="shared" si="16"/>
        <v>0</v>
      </c>
    </row>
    <row r="180" spans="1:27" hidden="1" x14ac:dyDescent="0.25">
      <c r="A180" s="18"/>
      <c r="B180" s="43" t="s">
        <v>40</v>
      </c>
      <c r="C180" s="44">
        <v>11411</v>
      </c>
      <c r="D180" s="44">
        <v>11625</v>
      </c>
      <c r="E180" s="44">
        <v>214</v>
      </c>
      <c r="F180" s="44">
        <v>146</v>
      </c>
      <c r="G180" s="70">
        <v>31244</v>
      </c>
      <c r="H180" s="44">
        <v>2530</v>
      </c>
      <c r="I180" s="45">
        <v>2534</v>
      </c>
      <c r="J180" s="44">
        <v>4</v>
      </c>
      <c r="K180" s="44">
        <f t="shared" si="19"/>
        <v>559</v>
      </c>
      <c r="L180" s="70">
        <f t="shared" si="18"/>
        <v>2236</v>
      </c>
      <c r="M180" s="70">
        <v>3731</v>
      </c>
      <c r="N180" s="70">
        <v>7000</v>
      </c>
      <c r="O180" s="46"/>
      <c r="P180" s="46"/>
      <c r="Q180" s="70">
        <v>0</v>
      </c>
      <c r="R180" s="70">
        <v>10000</v>
      </c>
      <c r="S180" s="70">
        <v>76410</v>
      </c>
      <c r="T180" s="70"/>
      <c r="U180" s="70">
        <f t="shared" si="17"/>
        <v>130621</v>
      </c>
      <c r="V180" s="46">
        <f t="shared" si="15"/>
        <v>0</v>
      </c>
      <c r="W180" s="46">
        <f t="shared" si="13"/>
        <v>130621</v>
      </c>
      <c r="X180" s="47">
        <v>130621</v>
      </c>
      <c r="Y180" s="46">
        <f t="shared" si="14"/>
        <v>0</v>
      </c>
      <c r="AA180">
        <f t="shared" si="16"/>
        <v>0</v>
      </c>
    </row>
    <row r="181" spans="1:27" hidden="1" x14ac:dyDescent="0.25">
      <c r="A181" s="18"/>
      <c r="B181" s="43" t="s">
        <v>41</v>
      </c>
      <c r="C181" s="44">
        <v>11625</v>
      </c>
      <c r="D181" s="44">
        <v>11793</v>
      </c>
      <c r="E181" s="44">
        <v>168</v>
      </c>
      <c r="F181" s="44">
        <v>146</v>
      </c>
      <c r="G181" s="70">
        <v>24528</v>
      </c>
      <c r="H181" s="44">
        <v>2534</v>
      </c>
      <c r="I181" s="45">
        <v>2537</v>
      </c>
      <c r="J181" s="44">
        <v>3</v>
      </c>
      <c r="K181" s="44">
        <f t="shared" si="19"/>
        <v>559</v>
      </c>
      <c r="L181" s="70">
        <f t="shared" si="18"/>
        <v>1677</v>
      </c>
      <c r="M181" s="70">
        <v>3731</v>
      </c>
      <c r="N181" s="70">
        <v>7000</v>
      </c>
      <c r="O181" s="46"/>
      <c r="P181" s="46"/>
      <c r="Q181" s="70">
        <v>0</v>
      </c>
      <c r="R181" s="70">
        <v>10000</v>
      </c>
      <c r="S181" s="70">
        <v>76410</v>
      </c>
      <c r="T181" s="70"/>
      <c r="U181" s="70">
        <f t="shared" si="17"/>
        <v>123346</v>
      </c>
      <c r="V181" s="46">
        <f t="shared" si="15"/>
        <v>0</v>
      </c>
      <c r="W181" s="46">
        <f t="shared" si="13"/>
        <v>123346</v>
      </c>
      <c r="X181" s="47">
        <v>123346</v>
      </c>
      <c r="Y181" s="46">
        <f t="shared" si="14"/>
        <v>0</v>
      </c>
      <c r="AA181">
        <f t="shared" si="16"/>
        <v>0</v>
      </c>
    </row>
    <row r="182" spans="1:27" hidden="1" x14ac:dyDescent="0.25">
      <c r="A182" s="18"/>
      <c r="B182" s="43" t="s">
        <v>42</v>
      </c>
      <c r="C182" s="44">
        <v>11793</v>
      </c>
      <c r="D182" s="44">
        <v>12011</v>
      </c>
      <c r="E182" s="44">
        <f>D182-C182</f>
        <v>218</v>
      </c>
      <c r="F182" s="44">
        <v>146</v>
      </c>
      <c r="G182" s="70">
        <f>F182*E182</f>
        <v>31828</v>
      </c>
      <c r="H182" s="44">
        <v>2537</v>
      </c>
      <c r="I182" s="45">
        <v>2540</v>
      </c>
      <c r="J182" s="44">
        <f>I182-H182</f>
        <v>3</v>
      </c>
      <c r="K182" s="44">
        <f t="shared" si="19"/>
        <v>559</v>
      </c>
      <c r="L182" s="70">
        <f t="shared" si="18"/>
        <v>1677</v>
      </c>
      <c r="M182" s="70">
        <v>3731</v>
      </c>
      <c r="N182" s="70">
        <v>7981</v>
      </c>
      <c r="O182" s="46"/>
      <c r="P182" s="46"/>
      <c r="Q182" s="70">
        <v>0</v>
      </c>
      <c r="R182" s="70">
        <v>10000</v>
      </c>
      <c r="S182" s="70">
        <v>76410</v>
      </c>
      <c r="T182" s="70"/>
      <c r="U182" s="70">
        <f t="shared" si="17"/>
        <v>131627</v>
      </c>
      <c r="V182" s="46">
        <f t="shared" si="15"/>
        <v>0</v>
      </c>
      <c r="W182" s="46">
        <f t="shared" si="13"/>
        <v>131627</v>
      </c>
      <c r="X182" s="47">
        <v>129950</v>
      </c>
      <c r="Y182" s="46">
        <f t="shared" si="14"/>
        <v>1677</v>
      </c>
      <c r="AA182">
        <f t="shared" si="16"/>
        <v>0</v>
      </c>
    </row>
    <row r="183" spans="1:27" hidden="1" x14ac:dyDescent="0.25">
      <c r="A183" s="18"/>
      <c r="B183" s="43" t="s">
        <v>43</v>
      </c>
      <c r="C183" s="44">
        <f>D182</f>
        <v>12011</v>
      </c>
      <c r="D183" s="44">
        <v>12275</v>
      </c>
      <c r="E183" s="44">
        <f t="shared" ref="E183:E186" si="20">D183-C183</f>
        <v>264</v>
      </c>
      <c r="F183" s="44">
        <v>146</v>
      </c>
      <c r="G183" s="70">
        <f t="shared" ref="G183:G186" si="21">F183*E183</f>
        <v>38544</v>
      </c>
      <c r="H183" s="44">
        <f>I182</f>
        <v>2540</v>
      </c>
      <c r="I183" s="44">
        <v>2556</v>
      </c>
      <c r="J183" s="44">
        <f t="shared" ref="J183:J186" si="22">I183-H183</f>
        <v>16</v>
      </c>
      <c r="K183" s="44">
        <v>559</v>
      </c>
      <c r="L183" s="70">
        <f t="shared" si="18"/>
        <v>8944</v>
      </c>
      <c r="M183" s="70">
        <v>3731</v>
      </c>
      <c r="N183" s="70">
        <v>7997</v>
      </c>
      <c r="O183" s="46"/>
      <c r="P183" s="46"/>
      <c r="Q183" s="70">
        <v>0</v>
      </c>
      <c r="R183" s="70">
        <v>10000</v>
      </c>
      <c r="S183" s="70">
        <v>76410</v>
      </c>
      <c r="T183" s="70"/>
      <c r="U183" s="70">
        <f t="shared" si="17"/>
        <v>145626</v>
      </c>
      <c r="V183" s="46">
        <f t="shared" si="15"/>
        <v>1677</v>
      </c>
      <c r="W183" s="46">
        <f t="shared" si="13"/>
        <v>147303</v>
      </c>
      <c r="X183" s="70">
        <v>147403</v>
      </c>
      <c r="Y183" s="46">
        <f t="shared" si="14"/>
        <v>-100</v>
      </c>
    </row>
    <row r="184" spans="1:27" hidden="1" x14ac:dyDescent="0.25">
      <c r="A184" s="18"/>
      <c r="B184" s="43" t="s">
        <v>44</v>
      </c>
      <c r="C184" s="44">
        <f t="shared" ref="C184:C185" si="23">D183</f>
        <v>12275</v>
      </c>
      <c r="D184" s="44">
        <v>12511</v>
      </c>
      <c r="E184" s="44">
        <f t="shared" si="20"/>
        <v>236</v>
      </c>
      <c r="F184" s="44">
        <v>146</v>
      </c>
      <c r="G184" s="70">
        <f t="shared" si="21"/>
        <v>34456</v>
      </c>
      <c r="H184" s="44">
        <f t="shared" ref="H184:H185" si="24">I183</f>
        <v>2556</v>
      </c>
      <c r="I184" s="44">
        <v>2609</v>
      </c>
      <c r="J184" s="44">
        <f t="shared" si="22"/>
        <v>53</v>
      </c>
      <c r="K184" s="44">
        <v>559</v>
      </c>
      <c r="L184" s="70">
        <f t="shared" si="18"/>
        <v>29627</v>
      </c>
      <c r="M184" s="70">
        <v>3731</v>
      </c>
      <c r="N184" s="70">
        <v>7990</v>
      </c>
      <c r="O184" s="46"/>
      <c r="P184" s="46"/>
      <c r="Q184" s="70">
        <v>0</v>
      </c>
      <c r="R184" s="70">
        <v>10000</v>
      </c>
      <c r="S184" s="70">
        <v>76410</v>
      </c>
      <c r="T184" s="70"/>
      <c r="U184" s="70">
        <f t="shared" si="17"/>
        <v>162214</v>
      </c>
      <c r="V184" s="46">
        <f t="shared" si="15"/>
        <v>-100</v>
      </c>
      <c r="W184" s="46">
        <f t="shared" si="13"/>
        <v>162114</v>
      </c>
      <c r="X184" s="73">
        <v>162114</v>
      </c>
      <c r="Y184" s="46">
        <f t="shared" si="14"/>
        <v>0</v>
      </c>
    </row>
    <row r="185" spans="1:27" hidden="1" x14ac:dyDescent="0.25">
      <c r="A185" s="18"/>
      <c r="B185" s="43" t="s">
        <v>45</v>
      </c>
      <c r="C185" s="44">
        <f t="shared" si="23"/>
        <v>12511</v>
      </c>
      <c r="D185" s="44">
        <v>12722</v>
      </c>
      <c r="E185" s="44">
        <f t="shared" si="20"/>
        <v>211</v>
      </c>
      <c r="F185" s="44">
        <v>146</v>
      </c>
      <c r="G185" s="70">
        <f t="shared" si="21"/>
        <v>30806</v>
      </c>
      <c r="H185" s="44">
        <f t="shared" si="24"/>
        <v>2609</v>
      </c>
      <c r="I185" s="44">
        <v>2679</v>
      </c>
      <c r="J185" s="44">
        <f t="shared" si="22"/>
        <v>70</v>
      </c>
      <c r="K185" s="44">
        <v>559</v>
      </c>
      <c r="L185" s="70">
        <f t="shared" si="18"/>
        <v>39130</v>
      </c>
      <c r="M185" s="70">
        <v>3731</v>
      </c>
      <c r="N185" s="70">
        <v>8019</v>
      </c>
      <c r="O185" s="46"/>
      <c r="P185" s="46"/>
      <c r="Q185" s="70">
        <v>0</v>
      </c>
      <c r="R185" s="70">
        <v>10000</v>
      </c>
      <c r="S185" s="70">
        <v>76410</v>
      </c>
      <c r="T185" s="70"/>
      <c r="U185" s="70">
        <f t="shared" si="17"/>
        <v>168096</v>
      </c>
      <c r="V185" s="46">
        <f t="shared" si="15"/>
        <v>0</v>
      </c>
      <c r="W185" s="46">
        <f t="shared" si="13"/>
        <v>168096</v>
      </c>
      <c r="X185" s="73">
        <v>168096</v>
      </c>
      <c r="Y185" s="46">
        <f t="shared" si="14"/>
        <v>0</v>
      </c>
    </row>
    <row r="186" spans="1:27" ht="15.75" hidden="1" thickBot="1" x14ac:dyDescent="0.3">
      <c r="A186" s="18"/>
      <c r="B186" s="83" t="s">
        <v>46</v>
      </c>
      <c r="C186" s="84">
        <f>D185</f>
        <v>12722</v>
      </c>
      <c r="D186" s="84">
        <v>13094</v>
      </c>
      <c r="E186" s="84">
        <f t="shared" si="20"/>
        <v>372</v>
      </c>
      <c r="F186" s="84">
        <v>146</v>
      </c>
      <c r="G186" s="35">
        <f t="shared" si="21"/>
        <v>54312</v>
      </c>
      <c r="H186" s="84">
        <f>I185</f>
        <v>2679</v>
      </c>
      <c r="I186" s="84">
        <v>2791</v>
      </c>
      <c r="J186" s="84">
        <f t="shared" si="22"/>
        <v>112</v>
      </c>
      <c r="K186" s="84">
        <f t="shared" ref="K186:K198" si="25">IF(J186&lt;=120,559,IF(AND(J186&gt;=121,J186&lt;=150),739,IF(AND(J186&gt;=151,J186&lt;=200),1279,IF(J186&gt;=201,2359,))))</f>
        <v>559</v>
      </c>
      <c r="L186" s="35">
        <f t="shared" si="18"/>
        <v>62608</v>
      </c>
      <c r="M186" s="35">
        <v>3731</v>
      </c>
      <c r="N186" s="35">
        <v>8039</v>
      </c>
      <c r="O186" s="46"/>
      <c r="P186" s="46"/>
      <c r="Q186" s="35">
        <v>0</v>
      </c>
      <c r="R186" s="35">
        <v>10000</v>
      </c>
      <c r="S186" s="35">
        <v>76410</v>
      </c>
      <c r="T186" s="35"/>
      <c r="U186" s="35">
        <f t="shared" si="17"/>
        <v>215100</v>
      </c>
      <c r="V186" s="36">
        <f t="shared" si="15"/>
        <v>0</v>
      </c>
      <c r="W186" s="36">
        <f t="shared" si="13"/>
        <v>215100</v>
      </c>
      <c r="X186" s="85">
        <v>215100</v>
      </c>
      <c r="Y186" s="36">
        <f t="shared" si="14"/>
        <v>0</v>
      </c>
    </row>
    <row r="187" spans="1:27" hidden="1" x14ac:dyDescent="0.25">
      <c r="A187">
        <v>2018</v>
      </c>
      <c r="B187" s="38" t="s">
        <v>35</v>
      </c>
      <c r="C187" s="39">
        <f t="shared" ref="C187:C198" si="26">D186</f>
        <v>13094</v>
      </c>
      <c r="D187" s="39">
        <v>13534</v>
      </c>
      <c r="E187" s="39">
        <f t="shared" ref="E187:E198" si="27">D187-C187</f>
        <v>440</v>
      </c>
      <c r="F187" s="39">
        <v>146</v>
      </c>
      <c r="G187" s="69">
        <f t="shared" ref="G187:G198" si="28">F187*E187</f>
        <v>64240</v>
      </c>
      <c r="H187" s="39">
        <f t="shared" ref="H187:H198" si="29">I186</f>
        <v>2791</v>
      </c>
      <c r="I187" s="39">
        <v>2920</v>
      </c>
      <c r="J187" s="39">
        <f t="shared" ref="J187:J198" si="30">I187-H187</f>
        <v>129</v>
      </c>
      <c r="K187" s="39">
        <f t="shared" si="25"/>
        <v>739</v>
      </c>
      <c r="L187" s="69">
        <f t="shared" ref="L187:L198" si="31">IF(K187=559,K187*J187,IF(K187=739,120*559+(J187-120)*739,IF(K187=1279,120*559+30*739+(J187-150)*1279,IF(K187=2359,120*559+30*739+50*1279+(J187-200)*2359,))))</f>
        <v>73731</v>
      </c>
      <c r="M187" s="69">
        <v>3731</v>
      </c>
      <c r="N187" s="69">
        <v>8047</v>
      </c>
      <c r="O187" s="41"/>
      <c r="P187" s="41"/>
      <c r="Q187" s="69">
        <v>0</v>
      </c>
      <c r="R187" s="69">
        <v>10000</v>
      </c>
      <c r="S187" s="69">
        <v>78144</v>
      </c>
      <c r="T187" s="69"/>
      <c r="U187" s="69">
        <f t="shared" si="17"/>
        <v>237893</v>
      </c>
      <c r="V187" s="41">
        <f t="shared" ref="V187:V198" si="32">Y186</f>
        <v>0</v>
      </c>
      <c r="W187" s="41">
        <f t="shared" ref="W187:W198" si="33">U187+V187</f>
        <v>237893</v>
      </c>
      <c r="X187" s="74">
        <v>237893</v>
      </c>
      <c r="Y187" s="41">
        <f t="shared" ref="Y187:Y198" si="34">W187-X187</f>
        <v>0</v>
      </c>
    </row>
    <row r="188" spans="1:27" hidden="1" x14ac:dyDescent="0.25">
      <c r="B188" s="43" t="s">
        <v>36</v>
      </c>
      <c r="C188" s="44">
        <f t="shared" si="26"/>
        <v>13534</v>
      </c>
      <c r="D188" s="44">
        <v>13833</v>
      </c>
      <c r="E188" s="44">
        <f t="shared" si="27"/>
        <v>299</v>
      </c>
      <c r="F188" s="44">
        <v>146</v>
      </c>
      <c r="G188" s="70">
        <f t="shared" si="28"/>
        <v>43654</v>
      </c>
      <c r="H188" s="44">
        <v>0</v>
      </c>
      <c r="I188" s="44">
        <v>37</v>
      </c>
      <c r="J188" s="44">
        <f t="shared" si="30"/>
        <v>37</v>
      </c>
      <c r="K188" s="44">
        <f t="shared" si="25"/>
        <v>559</v>
      </c>
      <c r="L188" s="70">
        <f t="shared" si="31"/>
        <v>20683</v>
      </c>
      <c r="M188" s="70">
        <v>3731</v>
      </c>
      <c r="N188" s="70">
        <v>8077</v>
      </c>
      <c r="O188" s="46"/>
      <c r="P188" s="46"/>
      <c r="Q188" s="70">
        <v>0</v>
      </c>
      <c r="R188" s="70"/>
      <c r="S188" s="70">
        <v>78144</v>
      </c>
      <c r="T188" s="70"/>
      <c r="U188" s="70">
        <f t="shared" si="17"/>
        <v>154289</v>
      </c>
      <c r="V188" s="46">
        <f t="shared" si="32"/>
        <v>0</v>
      </c>
      <c r="W188" s="46">
        <f t="shared" si="33"/>
        <v>154289</v>
      </c>
      <c r="X188" s="73">
        <v>154289</v>
      </c>
      <c r="Y188" s="46">
        <f t="shared" si="34"/>
        <v>0</v>
      </c>
    </row>
    <row r="189" spans="1:27" hidden="1" x14ac:dyDescent="0.25">
      <c r="B189" s="43" t="s">
        <v>37</v>
      </c>
      <c r="C189" s="44">
        <f t="shared" si="26"/>
        <v>13833</v>
      </c>
      <c r="D189" s="44">
        <v>14141</v>
      </c>
      <c r="E189" s="44">
        <f t="shared" si="27"/>
        <v>308</v>
      </c>
      <c r="F189" s="44">
        <v>146</v>
      </c>
      <c r="G189" s="70">
        <f t="shared" si="28"/>
        <v>44968</v>
      </c>
      <c r="H189" s="44">
        <f t="shared" si="29"/>
        <v>37</v>
      </c>
      <c r="I189" s="44">
        <v>148</v>
      </c>
      <c r="J189" s="44">
        <f t="shared" si="30"/>
        <v>111</v>
      </c>
      <c r="K189" s="44">
        <f t="shared" si="25"/>
        <v>559</v>
      </c>
      <c r="L189" s="70">
        <f t="shared" si="31"/>
        <v>62049</v>
      </c>
      <c r="M189" s="70">
        <v>3731</v>
      </c>
      <c r="N189" s="70">
        <v>8090</v>
      </c>
      <c r="O189" s="46"/>
      <c r="P189" s="46"/>
      <c r="Q189" s="70">
        <v>0</v>
      </c>
      <c r="R189" s="70"/>
      <c r="S189" s="70">
        <v>78144</v>
      </c>
      <c r="T189" s="70"/>
      <c r="U189" s="70">
        <f t="shared" si="17"/>
        <v>196982</v>
      </c>
      <c r="V189" s="46">
        <f t="shared" si="32"/>
        <v>0</v>
      </c>
      <c r="W189" s="46">
        <f t="shared" si="33"/>
        <v>196982</v>
      </c>
      <c r="X189" s="73">
        <v>196982</v>
      </c>
      <c r="Y189" s="46">
        <f t="shared" si="34"/>
        <v>0</v>
      </c>
    </row>
    <row r="190" spans="1:27" hidden="1" x14ac:dyDescent="0.25">
      <c r="B190" s="43" t="s">
        <v>38</v>
      </c>
      <c r="C190" s="44">
        <f t="shared" si="26"/>
        <v>14141</v>
      </c>
      <c r="D190" s="44">
        <v>14353</v>
      </c>
      <c r="E190" s="44">
        <f t="shared" si="27"/>
        <v>212</v>
      </c>
      <c r="F190" s="44">
        <v>146</v>
      </c>
      <c r="G190" s="70">
        <f t="shared" si="28"/>
        <v>30952</v>
      </c>
      <c r="H190" s="44">
        <f t="shared" si="29"/>
        <v>148</v>
      </c>
      <c r="I190" s="44">
        <v>241</v>
      </c>
      <c r="J190" s="44">
        <f t="shared" si="30"/>
        <v>93</v>
      </c>
      <c r="K190" s="44">
        <f t="shared" si="25"/>
        <v>559</v>
      </c>
      <c r="L190" s="70">
        <f t="shared" si="31"/>
        <v>51987</v>
      </c>
      <c r="M190" s="70">
        <v>3731</v>
      </c>
      <c r="N190" s="70">
        <v>8101</v>
      </c>
      <c r="O190" s="46"/>
      <c r="P190" s="46"/>
      <c r="Q190" s="70">
        <v>0</v>
      </c>
      <c r="R190" s="70"/>
      <c r="S190" s="70">
        <v>78144</v>
      </c>
      <c r="T190" s="70"/>
      <c r="U190" s="70">
        <f t="shared" si="17"/>
        <v>172915</v>
      </c>
      <c r="V190" s="46">
        <f t="shared" si="32"/>
        <v>0</v>
      </c>
      <c r="W190" s="46">
        <f t="shared" si="33"/>
        <v>172915</v>
      </c>
      <c r="X190" s="73">
        <v>172915</v>
      </c>
      <c r="Y190" s="46">
        <f t="shared" si="34"/>
        <v>0</v>
      </c>
    </row>
    <row r="191" spans="1:27" hidden="1" x14ac:dyDescent="0.25">
      <c r="B191" s="43" t="s">
        <v>39</v>
      </c>
      <c r="C191" s="44">
        <f t="shared" si="26"/>
        <v>14353</v>
      </c>
      <c r="D191" s="44">
        <v>14591</v>
      </c>
      <c r="E191" s="44">
        <f t="shared" si="27"/>
        <v>238</v>
      </c>
      <c r="F191" s="44">
        <v>146</v>
      </c>
      <c r="G191" s="70">
        <f t="shared" si="28"/>
        <v>34748</v>
      </c>
      <c r="H191" s="44">
        <f t="shared" si="29"/>
        <v>241</v>
      </c>
      <c r="I191" s="44">
        <v>313</v>
      </c>
      <c r="J191" s="44">
        <f t="shared" si="30"/>
        <v>72</v>
      </c>
      <c r="K191" s="44">
        <f t="shared" si="25"/>
        <v>559</v>
      </c>
      <c r="L191" s="70">
        <f t="shared" si="31"/>
        <v>40248</v>
      </c>
      <c r="M191" s="70">
        <v>3731</v>
      </c>
      <c r="N191" s="70">
        <v>8123</v>
      </c>
      <c r="O191" s="46"/>
      <c r="P191" s="46"/>
      <c r="Q191" s="70">
        <v>0</v>
      </c>
      <c r="R191" s="70"/>
      <c r="S191" s="70">
        <v>78144</v>
      </c>
      <c r="T191" s="70"/>
      <c r="U191" s="70">
        <f t="shared" si="17"/>
        <v>164994</v>
      </c>
      <c r="V191" s="46">
        <f t="shared" si="32"/>
        <v>0</v>
      </c>
      <c r="W191" s="46">
        <f t="shared" si="33"/>
        <v>164994</v>
      </c>
      <c r="X191" s="73">
        <v>164994</v>
      </c>
      <c r="Y191" s="46">
        <f t="shared" si="34"/>
        <v>0</v>
      </c>
    </row>
    <row r="192" spans="1:27" hidden="1" x14ac:dyDescent="0.25">
      <c r="B192" s="43" t="s">
        <v>40</v>
      </c>
      <c r="C192" s="44">
        <f t="shared" si="26"/>
        <v>14591</v>
      </c>
      <c r="D192" s="44">
        <v>14738</v>
      </c>
      <c r="E192" s="44">
        <f t="shared" si="27"/>
        <v>147</v>
      </c>
      <c r="F192" s="44">
        <v>146</v>
      </c>
      <c r="G192" s="70">
        <f t="shared" si="28"/>
        <v>21462</v>
      </c>
      <c r="H192" s="44">
        <f t="shared" si="29"/>
        <v>313</v>
      </c>
      <c r="I192" s="44">
        <v>332</v>
      </c>
      <c r="J192" s="44">
        <f t="shared" si="30"/>
        <v>19</v>
      </c>
      <c r="K192" s="44">
        <f t="shared" si="25"/>
        <v>559</v>
      </c>
      <c r="L192" s="70">
        <f t="shared" si="31"/>
        <v>10621</v>
      </c>
      <c r="M192" s="70">
        <v>3731</v>
      </c>
      <c r="N192" s="70">
        <v>8148</v>
      </c>
      <c r="O192" s="46"/>
      <c r="P192" s="46"/>
      <c r="Q192" s="70">
        <v>0</v>
      </c>
      <c r="R192" s="70"/>
      <c r="S192" s="70">
        <v>78144</v>
      </c>
      <c r="T192" s="70"/>
      <c r="U192" s="70">
        <f t="shared" ref="U192:U222" si="35">G192+L192+M192+R192+S192+N192+Q192+T192</f>
        <v>122106</v>
      </c>
      <c r="V192" s="46">
        <f t="shared" si="32"/>
        <v>0</v>
      </c>
      <c r="W192" s="46">
        <f t="shared" si="33"/>
        <v>122106</v>
      </c>
      <c r="X192" s="73">
        <v>122106</v>
      </c>
      <c r="Y192" s="46">
        <f t="shared" si="34"/>
        <v>0</v>
      </c>
    </row>
    <row r="193" spans="1:25" hidden="1" x14ac:dyDescent="0.25">
      <c r="B193" s="43" t="s">
        <v>41</v>
      </c>
      <c r="C193" s="44">
        <f t="shared" si="26"/>
        <v>14738</v>
      </c>
      <c r="D193" s="44">
        <v>14923</v>
      </c>
      <c r="E193" s="44">
        <f t="shared" si="27"/>
        <v>185</v>
      </c>
      <c r="F193" s="44">
        <v>146</v>
      </c>
      <c r="G193" s="70">
        <f t="shared" si="28"/>
        <v>27010</v>
      </c>
      <c r="H193" s="44">
        <f t="shared" si="29"/>
        <v>332</v>
      </c>
      <c r="I193" s="44">
        <v>352</v>
      </c>
      <c r="J193" s="44">
        <f t="shared" si="30"/>
        <v>20</v>
      </c>
      <c r="K193" s="44">
        <f t="shared" si="25"/>
        <v>559</v>
      </c>
      <c r="L193" s="70">
        <f t="shared" si="31"/>
        <v>11180</v>
      </c>
      <c r="M193" s="70">
        <v>3731</v>
      </c>
      <c r="N193" s="70">
        <v>8161</v>
      </c>
      <c r="O193" s="46"/>
      <c r="P193" s="46"/>
      <c r="Q193" s="70">
        <v>0</v>
      </c>
      <c r="R193" s="70"/>
      <c r="S193" s="70">
        <v>78144</v>
      </c>
      <c r="T193" s="70"/>
      <c r="U193" s="70">
        <f t="shared" si="35"/>
        <v>128226</v>
      </c>
      <c r="V193" s="46">
        <f t="shared" si="32"/>
        <v>0</v>
      </c>
      <c r="W193" s="46">
        <f t="shared" si="33"/>
        <v>128226</v>
      </c>
      <c r="X193" s="73">
        <v>128226</v>
      </c>
      <c r="Y193" s="46">
        <f t="shared" si="34"/>
        <v>0</v>
      </c>
    </row>
    <row r="194" spans="1:25" hidden="1" x14ac:dyDescent="0.25">
      <c r="B194" s="43" t="s">
        <v>42</v>
      </c>
      <c r="C194" s="44">
        <f t="shared" si="26"/>
        <v>14923</v>
      </c>
      <c r="D194" s="44">
        <v>15081</v>
      </c>
      <c r="E194" s="44">
        <f t="shared" si="27"/>
        <v>158</v>
      </c>
      <c r="F194" s="44">
        <v>146</v>
      </c>
      <c r="G194" s="70">
        <f t="shared" si="28"/>
        <v>23068</v>
      </c>
      <c r="H194" s="44">
        <f t="shared" si="29"/>
        <v>352</v>
      </c>
      <c r="I194" s="44">
        <v>376</v>
      </c>
      <c r="J194" s="44">
        <f t="shared" si="30"/>
        <v>24</v>
      </c>
      <c r="K194" s="44">
        <f t="shared" si="25"/>
        <v>559</v>
      </c>
      <c r="L194" s="70">
        <f t="shared" si="31"/>
        <v>13416</v>
      </c>
      <c r="M194" s="70">
        <v>3731</v>
      </c>
      <c r="N194" s="70">
        <v>8186</v>
      </c>
      <c r="O194" s="46"/>
      <c r="P194" s="46"/>
      <c r="Q194" s="70">
        <v>0</v>
      </c>
      <c r="R194" s="70"/>
      <c r="S194" s="70">
        <v>78144</v>
      </c>
      <c r="T194" s="70"/>
      <c r="U194" s="70">
        <f t="shared" si="35"/>
        <v>126545</v>
      </c>
      <c r="V194" s="46">
        <f t="shared" si="32"/>
        <v>0</v>
      </c>
      <c r="W194" s="46">
        <f t="shared" si="33"/>
        <v>126545</v>
      </c>
      <c r="X194" s="73">
        <v>126545</v>
      </c>
      <c r="Y194" s="46">
        <f t="shared" si="34"/>
        <v>0</v>
      </c>
    </row>
    <row r="195" spans="1:25" hidden="1" x14ac:dyDescent="0.25">
      <c r="B195" s="43" t="s">
        <v>43</v>
      </c>
      <c r="C195" s="44">
        <f t="shared" si="26"/>
        <v>15081</v>
      </c>
      <c r="D195" s="44">
        <v>15215</v>
      </c>
      <c r="E195" s="44">
        <f t="shared" si="27"/>
        <v>134</v>
      </c>
      <c r="F195" s="44">
        <v>146</v>
      </c>
      <c r="G195" s="70">
        <f t="shared" si="28"/>
        <v>19564</v>
      </c>
      <c r="H195" s="44">
        <f t="shared" si="29"/>
        <v>376</v>
      </c>
      <c r="I195" s="44">
        <v>402</v>
      </c>
      <c r="J195" s="44">
        <f t="shared" si="30"/>
        <v>26</v>
      </c>
      <c r="K195" s="44">
        <f t="shared" si="25"/>
        <v>559</v>
      </c>
      <c r="L195" s="70">
        <f t="shared" si="31"/>
        <v>14534</v>
      </c>
      <c r="M195" s="70">
        <v>3731</v>
      </c>
      <c r="N195" s="70">
        <v>8207</v>
      </c>
      <c r="O195" s="46"/>
      <c r="P195" s="46"/>
      <c r="Q195" s="70">
        <v>0</v>
      </c>
      <c r="R195" s="70"/>
      <c r="S195" s="70">
        <v>78144</v>
      </c>
      <c r="T195" s="70"/>
      <c r="U195" s="70">
        <f t="shared" si="35"/>
        <v>124180</v>
      </c>
      <c r="V195" s="46">
        <f t="shared" si="32"/>
        <v>0</v>
      </c>
      <c r="W195" s="46">
        <f t="shared" si="33"/>
        <v>124180</v>
      </c>
      <c r="X195" s="73">
        <v>124180</v>
      </c>
      <c r="Y195" s="46">
        <f t="shared" si="34"/>
        <v>0</v>
      </c>
    </row>
    <row r="196" spans="1:25" hidden="1" x14ac:dyDescent="0.25">
      <c r="B196" s="43" t="s">
        <v>44</v>
      </c>
      <c r="C196" s="44">
        <f t="shared" si="26"/>
        <v>15215</v>
      </c>
      <c r="D196" s="44">
        <v>15417</v>
      </c>
      <c r="E196" s="44">
        <f t="shared" si="27"/>
        <v>202</v>
      </c>
      <c r="F196" s="44">
        <v>146</v>
      </c>
      <c r="G196" s="70">
        <f t="shared" si="28"/>
        <v>29492</v>
      </c>
      <c r="H196" s="44">
        <f t="shared" si="29"/>
        <v>402</v>
      </c>
      <c r="I196" s="44">
        <v>445</v>
      </c>
      <c r="J196" s="44">
        <f t="shared" si="30"/>
        <v>43</v>
      </c>
      <c r="K196" s="44">
        <f t="shared" si="25"/>
        <v>559</v>
      </c>
      <c r="L196" s="70">
        <f t="shared" si="31"/>
        <v>24037</v>
      </c>
      <c r="M196" s="70">
        <v>3731</v>
      </c>
      <c r="N196" s="70">
        <v>8230</v>
      </c>
      <c r="O196" s="46"/>
      <c r="P196" s="46"/>
      <c r="Q196" s="70">
        <v>0</v>
      </c>
      <c r="R196" s="70"/>
      <c r="S196" s="70">
        <v>78144</v>
      </c>
      <c r="T196" s="70"/>
      <c r="U196" s="70">
        <f t="shared" si="35"/>
        <v>143634</v>
      </c>
      <c r="V196" s="46">
        <f t="shared" si="32"/>
        <v>0</v>
      </c>
      <c r="W196" s="46">
        <f t="shared" si="33"/>
        <v>143634</v>
      </c>
      <c r="X196" s="73">
        <v>143634</v>
      </c>
      <c r="Y196" s="46">
        <f t="shared" si="34"/>
        <v>0</v>
      </c>
    </row>
    <row r="197" spans="1:25" hidden="1" x14ac:dyDescent="0.25">
      <c r="B197" s="43" t="s">
        <v>45</v>
      </c>
      <c r="C197" s="44">
        <f t="shared" si="26"/>
        <v>15417</v>
      </c>
      <c r="D197" s="44">
        <v>15666</v>
      </c>
      <c r="E197" s="44">
        <f t="shared" si="27"/>
        <v>249</v>
      </c>
      <c r="F197" s="44">
        <v>146</v>
      </c>
      <c r="G197" s="70">
        <f t="shared" si="28"/>
        <v>36354</v>
      </c>
      <c r="H197" s="44">
        <f t="shared" si="29"/>
        <v>445</v>
      </c>
      <c r="I197" s="44">
        <v>515</v>
      </c>
      <c r="J197" s="44">
        <f t="shared" si="30"/>
        <v>70</v>
      </c>
      <c r="K197" s="44">
        <f t="shared" si="25"/>
        <v>559</v>
      </c>
      <c r="L197" s="70">
        <f t="shared" si="31"/>
        <v>39130</v>
      </c>
      <c r="M197" s="70">
        <v>3731</v>
      </c>
      <c r="N197" s="70">
        <v>8260</v>
      </c>
      <c r="O197" s="46"/>
      <c r="P197" s="46"/>
      <c r="Q197" s="70">
        <v>0</v>
      </c>
      <c r="R197" s="70"/>
      <c r="S197" s="70">
        <v>78144</v>
      </c>
      <c r="T197" s="70"/>
      <c r="U197" s="70">
        <f t="shared" si="35"/>
        <v>165619</v>
      </c>
      <c r="V197" s="46">
        <f t="shared" si="32"/>
        <v>0</v>
      </c>
      <c r="W197" s="46">
        <f t="shared" si="33"/>
        <v>165619</v>
      </c>
      <c r="X197" s="73">
        <v>165619</v>
      </c>
      <c r="Y197" s="46">
        <f t="shared" si="34"/>
        <v>0</v>
      </c>
    </row>
    <row r="198" spans="1:25" ht="15.75" hidden="1" thickBot="1" x14ac:dyDescent="0.3">
      <c r="B198" s="43" t="s">
        <v>46</v>
      </c>
      <c r="C198" s="44">
        <f t="shared" si="26"/>
        <v>15666</v>
      </c>
      <c r="D198" s="44">
        <v>15918</v>
      </c>
      <c r="E198" s="44">
        <f t="shared" si="27"/>
        <v>252</v>
      </c>
      <c r="F198" s="44">
        <v>146</v>
      </c>
      <c r="G198" s="70">
        <f t="shared" si="28"/>
        <v>36792</v>
      </c>
      <c r="H198" s="44">
        <f t="shared" si="29"/>
        <v>515</v>
      </c>
      <c r="I198" s="44">
        <v>619</v>
      </c>
      <c r="J198" s="44">
        <f t="shared" si="30"/>
        <v>104</v>
      </c>
      <c r="K198" s="44">
        <f t="shared" si="25"/>
        <v>559</v>
      </c>
      <c r="L198" s="70">
        <f t="shared" si="31"/>
        <v>58136</v>
      </c>
      <c r="M198" s="70">
        <v>3731</v>
      </c>
      <c r="N198" s="70">
        <v>8270</v>
      </c>
      <c r="O198" s="36"/>
      <c r="P198" s="36"/>
      <c r="Q198" s="70">
        <v>0</v>
      </c>
      <c r="R198" s="70"/>
      <c r="S198" s="70">
        <v>78144</v>
      </c>
      <c r="T198" s="70"/>
      <c r="U198" s="70">
        <f t="shared" si="35"/>
        <v>185073</v>
      </c>
      <c r="V198" s="46">
        <f t="shared" si="32"/>
        <v>0</v>
      </c>
      <c r="W198" s="46">
        <f t="shared" si="33"/>
        <v>185073</v>
      </c>
      <c r="X198" s="73">
        <v>185073</v>
      </c>
      <c r="Y198" s="46">
        <f t="shared" si="34"/>
        <v>0</v>
      </c>
    </row>
    <row r="199" spans="1:25" hidden="1" x14ac:dyDescent="0.25">
      <c r="A199">
        <v>2019</v>
      </c>
      <c r="B199" s="38" t="s">
        <v>35</v>
      </c>
      <c r="C199" s="39">
        <f t="shared" ref="C199:C209" si="36">D198</f>
        <v>15918</v>
      </c>
      <c r="D199" s="39">
        <v>16325</v>
      </c>
      <c r="E199" s="39">
        <f t="shared" ref="E199:E209" si="37">D199-C199</f>
        <v>407</v>
      </c>
      <c r="F199" s="39">
        <v>146</v>
      </c>
      <c r="G199" s="69">
        <f t="shared" ref="G199:G209" si="38">F199*E199</f>
        <v>59422</v>
      </c>
      <c r="H199" s="39">
        <f t="shared" ref="H199:H209" si="39">I198</f>
        <v>619</v>
      </c>
      <c r="I199" s="39">
        <v>726</v>
      </c>
      <c r="J199" s="39">
        <f t="shared" ref="J199:J209" si="40">I199-H199</f>
        <v>107</v>
      </c>
      <c r="K199" s="39">
        <f t="shared" ref="K199:K209" si="41">IF(J199&lt;=120,559,IF(AND(J199&gt;=121,J199&lt;=150),739,IF(AND(J199&gt;=151,J199&lt;=200),1279,IF(J199&gt;=201,2359,))))</f>
        <v>559</v>
      </c>
      <c r="L199" s="69">
        <f t="shared" ref="L199:L209" si="42">IF(K199=559,K199*J199,IF(K199=739,120*559+(J199-120)*739,IF(K199=1279,120*559+30*739+(J199-150)*1279,IF(K199=2359,120*559+30*739+50*1279+(J199-200)*2359,))))</f>
        <v>59813</v>
      </c>
      <c r="M199" s="69">
        <v>3828</v>
      </c>
      <c r="N199" s="69">
        <v>8264</v>
      </c>
      <c r="O199" s="41"/>
      <c r="P199" s="41"/>
      <c r="Q199" s="69">
        <v>0</v>
      </c>
      <c r="R199" s="69"/>
      <c r="S199" s="69">
        <v>80176</v>
      </c>
      <c r="T199" s="69"/>
      <c r="U199" s="69">
        <f t="shared" si="35"/>
        <v>211503</v>
      </c>
      <c r="V199" s="41">
        <f t="shared" ref="V199:V209" si="43">Y198</f>
        <v>0</v>
      </c>
      <c r="W199" s="41">
        <f t="shared" ref="W199:W209" si="44">U199+V199</f>
        <v>211503</v>
      </c>
      <c r="X199" s="74">
        <v>211503</v>
      </c>
      <c r="Y199" s="41">
        <f t="shared" ref="Y199:Y209" si="45">W199-X199</f>
        <v>0</v>
      </c>
    </row>
    <row r="200" spans="1:25" hidden="1" x14ac:dyDescent="0.25">
      <c r="B200" s="43" t="s">
        <v>36</v>
      </c>
      <c r="C200" s="44">
        <f t="shared" si="36"/>
        <v>16325</v>
      </c>
      <c r="D200" s="44">
        <v>16666</v>
      </c>
      <c r="E200" s="44">
        <f t="shared" si="37"/>
        <v>341</v>
      </c>
      <c r="F200" s="44">
        <v>146</v>
      </c>
      <c r="G200" s="70">
        <f t="shared" si="38"/>
        <v>49786</v>
      </c>
      <c r="H200" s="44">
        <f t="shared" si="39"/>
        <v>726</v>
      </c>
      <c r="I200" s="44">
        <v>821</v>
      </c>
      <c r="J200" s="44">
        <f t="shared" si="40"/>
        <v>95</v>
      </c>
      <c r="K200" s="44">
        <f t="shared" si="41"/>
        <v>559</v>
      </c>
      <c r="L200" s="70">
        <f t="shared" si="42"/>
        <v>53105</v>
      </c>
      <c r="M200" s="70">
        <v>3828</v>
      </c>
      <c r="N200" s="70">
        <v>8267</v>
      </c>
      <c r="O200" s="46"/>
      <c r="P200" s="46"/>
      <c r="Q200" s="70">
        <v>0</v>
      </c>
      <c r="R200" s="70"/>
      <c r="S200" s="70">
        <v>80176</v>
      </c>
      <c r="T200" s="70"/>
      <c r="U200" s="70">
        <f t="shared" si="35"/>
        <v>195162</v>
      </c>
      <c r="V200" s="46">
        <f t="shared" si="43"/>
        <v>0</v>
      </c>
      <c r="W200" s="46">
        <f t="shared" si="44"/>
        <v>195162</v>
      </c>
      <c r="X200" s="73">
        <v>195162</v>
      </c>
      <c r="Y200" s="46">
        <f t="shared" si="45"/>
        <v>0</v>
      </c>
    </row>
    <row r="201" spans="1:25" hidden="1" x14ac:dyDescent="0.25">
      <c r="B201" s="43" t="s">
        <v>37</v>
      </c>
      <c r="C201" s="44">
        <f t="shared" si="36"/>
        <v>16666</v>
      </c>
      <c r="D201" s="44">
        <v>16912</v>
      </c>
      <c r="E201" s="44">
        <f t="shared" si="37"/>
        <v>246</v>
      </c>
      <c r="F201" s="44">
        <v>146</v>
      </c>
      <c r="G201" s="70">
        <f t="shared" si="38"/>
        <v>35916</v>
      </c>
      <c r="H201" s="44">
        <f t="shared" si="39"/>
        <v>821</v>
      </c>
      <c r="I201" s="44">
        <v>934</v>
      </c>
      <c r="J201" s="44">
        <f t="shared" si="40"/>
        <v>113</v>
      </c>
      <c r="K201" s="44">
        <f t="shared" si="41"/>
        <v>559</v>
      </c>
      <c r="L201" s="70">
        <f t="shared" si="42"/>
        <v>63167</v>
      </c>
      <c r="M201" s="70">
        <v>3828</v>
      </c>
      <c r="N201" s="70">
        <v>8270</v>
      </c>
      <c r="O201" s="46"/>
      <c r="P201" s="46"/>
      <c r="Q201" s="70">
        <v>0</v>
      </c>
      <c r="R201" s="70"/>
      <c r="S201" s="70">
        <v>80176</v>
      </c>
      <c r="T201" s="70"/>
      <c r="U201" s="70">
        <f t="shared" si="35"/>
        <v>191357</v>
      </c>
      <c r="V201" s="46">
        <f t="shared" si="43"/>
        <v>0</v>
      </c>
      <c r="W201" s="46">
        <f t="shared" si="44"/>
        <v>191357</v>
      </c>
      <c r="X201" s="135">
        <v>191357</v>
      </c>
      <c r="Y201" s="46">
        <f t="shared" si="45"/>
        <v>0</v>
      </c>
    </row>
    <row r="202" spans="1:25" hidden="1" x14ac:dyDescent="0.25">
      <c r="B202" s="43" t="s">
        <v>38</v>
      </c>
      <c r="C202" s="44">
        <f t="shared" si="36"/>
        <v>16912</v>
      </c>
      <c r="D202" s="44">
        <v>17171</v>
      </c>
      <c r="E202" s="44">
        <f t="shared" si="37"/>
        <v>259</v>
      </c>
      <c r="F202" s="44">
        <v>146</v>
      </c>
      <c r="G202" s="70">
        <f t="shared" si="38"/>
        <v>37814</v>
      </c>
      <c r="H202" s="44">
        <f t="shared" si="39"/>
        <v>934</v>
      </c>
      <c r="I202" s="44">
        <v>1018</v>
      </c>
      <c r="J202" s="44">
        <f t="shared" si="40"/>
        <v>84</v>
      </c>
      <c r="K202" s="44">
        <f t="shared" si="41"/>
        <v>559</v>
      </c>
      <c r="L202" s="70">
        <f t="shared" si="42"/>
        <v>46956</v>
      </c>
      <c r="M202" s="70">
        <v>3828</v>
      </c>
      <c r="N202" s="70">
        <v>8299</v>
      </c>
      <c r="O202" s="46"/>
      <c r="P202" s="46"/>
      <c r="Q202" s="70">
        <v>0</v>
      </c>
      <c r="R202" s="70"/>
      <c r="S202" s="70">
        <v>80176</v>
      </c>
      <c r="T202" s="70"/>
      <c r="U202" s="70">
        <f t="shared" si="35"/>
        <v>177073</v>
      </c>
      <c r="V202" s="46">
        <f t="shared" si="43"/>
        <v>0</v>
      </c>
      <c r="W202" s="46">
        <f t="shared" si="44"/>
        <v>177073</v>
      </c>
      <c r="X202" s="135">
        <v>177073</v>
      </c>
      <c r="Y202" s="46">
        <f t="shared" si="45"/>
        <v>0</v>
      </c>
    </row>
    <row r="203" spans="1:25" hidden="1" x14ac:dyDescent="0.25">
      <c r="B203" s="43" t="s">
        <v>39</v>
      </c>
      <c r="C203" s="44">
        <f t="shared" si="36"/>
        <v>17171</v>
      </c>
      <c r="D203" s="44">
        <v>17413</v>
      </c>
      <c r="E203" s="44">
        <f t="shared" si="37"/>
        <v>242</v>
      </c>
      <c r="F203" s="44">
        <v>146</v>
      </c>
      <c r="G203" s="70">
        <f t="shared" si="38"/>
        <v>35332</v>
      </c>
      <c r="H203" s="44">
        <f t="shared" si="39"/>
        <v>1018</v>
      </c>
      <c r="I203" s="44">
        <v>1076</v>
      </c>
      <c r="J203" s="44">
        <f t="shared" si="40"/>
        <v>58</v>
      </c>
      <c r="K203" s="44">
        <f t="shared" si="41"/>
        <v>559</v>
      </c>
      <c r="L203" s="70">
        <f t="shared" si="42"/>
        <v>32422</v>
      </c>
      <c r="M203" s="70">
        <v>3828</v>
      </c>
      <c r="N203" s="70">
        <v>8329</v>
      </c>
      <c r="O203" s="104"/>
      <c r="P203" s="104"/>
      <c r="Q203" s="70">
        <v>0</v>
      </c>
      <c r="R203" s="70"/>
      <c r="S203" s="70">
        <v>80176</v>
      </c>
      <c r="T203" s="70"/>
      <c r="U203" s="70">
        <f t="shared" si="35"/>
        <v>160087</v>
      </c>
      <c r="V203" s="46">
        <f t="shared" si="43"/>
        <v>0</v>
      </c>
      <c r="W203" s="46">
        <f t="shared" si="44"/>
        <v>160087</v>
      </c>
      <c r="X203" s="135">
        <v>160087</v>
      </c>
      <c r="Y203" s="46">
        <f t="shared" si="45"/>
        <v>0</v>
      </c>
    </row>
    <row r="204" spans="1:25" hidden="1" x14ac:dyDescent="0.25">
      <c r="B204" s="43" t="s">
        <v>40</v>
      </c>
      <c r="C204" s="44">
        <f t="shared" si="36"/>
        <v>17413</v>
      </c>
      <c r="D204" s="44">
        <v>17585</v>
      </c>
      <c r="E204" s="44">
        <f t="shared" si="37"/>
        <v>172</v>
      </c>
      <c r="F204" s="44">
        <v>146</v>
      </c>
      <c r="G204" s="70">
        <f t="shared" si="38"/>
        <v>25112</v>
      </c>
      <c r="H204" s="44">
        <f t="shared" si="39"/>
        <v>1076</v>
      </c>
      <c r="I204" s="44">
        <v>1088</v>
      </c>
      <c r="J204" s="44">
        <f t="shared" si="40"/>
        <v>12</v>
      </c>
      <c r="K204" s="44">
        <f t="shared" si="41"/>
        <v>559</v>
      </c>
      <c r="L204" s="70">
        <f t="shared" si="42"/>
        <v>6708</v>
      </c>
      <c r="M204" s="70">
        <v>3828</v>
      </c>
      <c r="N204" s="70">
        <v>8371</v>
      </c>
      <c r="O204" s="46"/>
      <c r="P204" s="46"/>
      <c r="Q204" s="70">
        <v>0</v>
      </c>
      <c r="R204" s="70"/>
      <c r="S204" s="70">
        <v>80176</v>
      </c>
      <c r="T204" s="70"/>
      <c r="U204" s="70">
        <f t="shared" si="35"/>
        <v>124195</v>
      </c>
      <c r="V204" s="46">
        <f t="shared" si="43"/>
        <v>0</v>
      </c>
      <c r="W204" s="46">
        <f t="shared" si="44"/>
        <v>124195</v>
      </c>
      <c r="X204" s="135">
        <v>124195</v>
      </c>
      <c r="Y204" s="46">
        <f t="shared" si="45"/>
        <v>0</v>
      </c>
    </row>
    <row r="205" spans="1:25" hidden="1" x14ac:dyDescent="0.25">
      <c r="B205" s="43" t="s">
        <v>41</v>
      </c>
      <c r="C205" s="44">
        <f t="shared" si="36"/>
        <v>17585</v>
      </c>
      <c r="D205" s="44">
        <v>17793</v>
      </c>
      <c r="E205" s="44">
        <f t="shared" si="37"/>
        <v>208</v>
      </c>
      <c r="F205" s="44">
        <v>146</v>
      </c>
      <c r="G205" s="70">
        <f t="shared" si="38"/>
        <v>30368</v>
      </c>
      <c r="H205" s="44">
        <f t="shared" si="39"/>
        <v>1088</v>
      </c>
      <c r="I205" s="44">
        <v>1099</v>
      </c>
      <c r="J205" s="44">
        <f t="shared" si="40"/>
        <v>11</v>
      </c>
      <c r="K205" s="44">
        <f t="shared" si="41"/>
        <v>559</v>
      </c>
      <c r="L205" s="70">
        <f t="shared" si="42"/>
        <v>6149</v>
      </c>
      <c r="M205" s="70">
        <v>3828</v>
      </c>
      <c r="N205" s="70">
        <v>8386</v>
      </c>
      <c r="O205" s="46"/>
      <c r="P205" s="46"/>
      <c r="Q205" s="70">
        <v>0</v>
      </c>
      <c r="R205" s="70"/>
      <c r="S205" s="70">
        <v>80176</v>
      </c>
      <c r="T205" s="70"/>
      <c r="U205" s="70">
        <f t="shared" si="35"/>
        <v>128907</v>
      </c>
      <c r="V205" s="46">
        <f t="shared" si="43"/>
        <v>0</v>
      </c>
      <c r="W205" s="46">
        <f t="shared" si="44"/>
        <v>128907</v>
      </c>
      <c r="X205" s="135">
        <v>128907</v>
      </c>
      <c r="Y205" s="46">
        <f t="shared" si="45"/>
        <v>0</v>
      </c>
    </row>
    <row r="206" spans="1:25" hidden="1" x14ac:dyDescent="0.25">
      <c r="B206" s="43" t="s">
        <v>42</v>
      </c>
      <c r="C206" s="44">
        <f t="shared" si="36"/>
        <v>17793</v>
      </c>
      <c r="D206" s="44">
        <v>18055</v>
      </c>
      <c r="E206" s="44">
        <f t="shared" si="37"/>
        <v>262</v>
      </c>
      <c r="F206" s="44">
        <v>146</v>
      </c>
      <c r="G206" s="70">
        <f t="shared" si="38"/>
        <v>38252</v>
      </c>
      <c r="H206" s="44">
        <f t="shared" si="39"/>
        <v>1099</v>
      </c>
      <c r="I206" s="44">
        <v>1113</v>
      </c>
      <c r="J206" s="44">
        <f t="shared" si="40"/>
        <v>14</v>
      </c>
      <c r="K206" s="44">
        <f t="shared" si="41"/>
        <v>559</v>
      </c>
      <c r="L206" s="70">
        <f t="shared" si="42"/>
        <v>7826</v>
      </c>
      <c r="M206" s="70">
        <v>3828</v>
      </c>
      <c r="N206" s="70">
        <v>8398</v>
      </c>
      <c r="O206" s="46"/>
      <c r="P206" s="46"/>
      <c r="Q206" s="70">
        <v>0</v>
      </c>
      <c r="R206" s="70"/>
      <c r="S206" s="70">
        <v>80176</v>
      </c>
      <c r="T206" s="70"/>
      <c r="U206" s="70">
        <f t="shared" si="35"/>
        <v>138480</v>
      </c>
      <c r="V206" s="46">
        <f t="shared" si="43"/>
        <v>0</v>
      </c>
      <c r="W206" s="46">
        <f t="shared" si="44"/>
        <v>138480</v>
      </c>
      <c r="X206" s="135">
        <v>138480</v>
      </c>
      <c r="Y206" s="46">
        <f t="shared" si="45"/>
        <v>0</v>
      </c>
    </row>
    <row r="207" spans="1:25" hidden="1" x14ac:dyDescent="0.25">
      <c r="B207" s="43" t="s">
        <v>43</v>
      </c>
      <c r="C207" s="44">
        <f t="shared" si="36"/>
        <v>18055</v>
      </c>
      <c r="D207" s="44">
        <v>18326</v>
      </c>
      <c r="E207" s="44">
        <f t="shared" si="37"/>
        <v>271</v>
      </c>
      <c r="F207" s="44">
        <v>146</v>
      </c>
      <c r="G207" s="70">
        <f t="shared" si="38"/>
        <v>39566</v>
      </c>
      <c r="H207" s="44">
        <f t="shared" si="39"/>
        <v>1113</v>
      </c>
      <c r="I207" s="44">
        <v>1186</v>
      </c>
      <c r="J207" s="44">
        <f t="shared" si="40"/>
        <v>73</v>
      </c>
      <c r="K207" s="44">
        <f t="shared" si="41"/>
        <v>559</v>
      </c>
      <c r="L207" s="70">
        <f t="shared" si="42"/>
        <v>40807</v>
      </c>
      <c r="M207" s="70">
        <v>3828</v>
      </c>
      <c r="N207" s="70">
        <v>8415</v>
      </c>
      <c r="O207" s="46"/>
      <c r="P207" s="46"/>
      <c r="Q207" s="70">
        <v>0</v>
      </c>
      <c r="R207" s="70"/>
      <c r="S207" s="70">
        <v>80176</v>
      </c>
      <c r="T207" s="70"/>
      <c r="U207" s="70">
        <f t="shared" si="35"/>
        <v>172792</v>
      </c>
      <c r="V207" s="46">
        <f t="shared" si="43"/>
        <v>0</v>
      </c>
      <c r="W207" s="46">
        <f t="shared" si="44"/>
        <v>172792</v>
      </c>
      <c r="X207" s="135">
        <v>172792</v>
      </c>
      <c r="Y207" s="46">
        <f t="shared" si="45"/>
        <v>0</v>
      </c>
    </row>
    <row r="208" spans="1:25" hidden="1" x14ac:dyDescent="0.25">
      <c r="B208" s="43" t="s">
        <v>44</v>
      </c>
      <c r="C208" s="44">
        <f t="shared" si="36"/>
        <v>18326</v>
      </c>
      <c r="D208" s="44">
        <v>18558</v>
      </c>
      <c r="E208" s="44">
        <f t="shared" si="37"/>
        <v>232</v>
      </c>
      <c r="F208" s="44">
        <v>146</v>
      </c>
      <c r="G208" s="70">
        <f t="shared" si="38"/>
        <v>33872</v>
      </c>
      <c r="H208" s="44">
        <f t="shared" si="39"/>
        <v>1186</v>
      </c>
      <c r="I208" s="44">
        <v>1241</v>
      </c>
      <c r="J208" s="44">
        <f t="shared" si="40"/>
        <v>55</v>
      </c>
      <c r="K208" s="44">
        <f t="shared" si="41"/>
        <v>559</v>
      </c>
      <c r="L208" s="70">
        <f t="shared" si="42"/>
        <v>30745</v>
      </c>
      <c r="M208" s="70">
        <v>3828</v>
      </c>
      <c r="N208" s="70">
        <v>8420</v>
      </c>
      <c r="O208" s="46"/>
      <c r="P208" s="46"/>
      <c r="Q208" s="70">
        <v>0</v>
      </c>
      <c r="R208" s="70"/>
      <c r="S208" s="70">
        <v>80176</v>
      </c>
      <c r="T208" s="70"/>
      <c r="U208" s="70">
        <f t="shared" si="35"/>
        <v>157041</v>
      </c>
      <c r="V208" s="46">
        <f t="shared" si="43"/>
        <v>0</v>
      </c>
      <c r="W208" s="46">
        <f t="shared" si="44"/>
        <v>157041</v>
      </c>
      <c r="X208" s="135">
        <v>157041</v>
      </c>
      <c r="Y208" s="46">
        <f t="shared" si="45"/>
        <v>0</v>
      </c>
    </row>
    <row r="209" spans="1:25" hidden="1" x14ac:dyDescent="0.25">
      <c r="B209" s="43" t="s">
        <v>45</v>
      </c>
      <c r="C209" s="44">
        <f t="shared" si="36"/>
        <v>18558</v>
      </c>
      <c r="D209" s="44">
        <v>18814</v>
      </c>
      <c r="E209" s="44">
        <f t="shared" si="37"/>
        <v>256</v>
      </c>
      <c r="F209" s="44">
        <v>146</v>
      </c>
      <c r="G209" s="70">
        <f t="shared" si="38"/>
        <v>37376</v>
      </c>
      <c r="H209" s="44">
        <f t="shared" si="39"/>
        <v>1241</v>
      </c>
      <c r="I209" s="44">
        <v>1326</v>
      </c>
      <c r="J209" s="44">
        <f t="shared" si="40"/>
        <v>85</v>
      </c>
      <c r="K209" s="44">
        <f t="shared" si="41"/>
        <v>559</v>
      </c>
      <c r="L209" s="70">
        <f t="shared" si="42"/>
        <v>47515</v>
      </c>
      <c r="M209" s="70">
        <v>3828</v>
      </c>
      <c r="N209" s="70">
        <v>8467</v>
      </c>
      <c r="O209" s="46"/>
      <c r="P209" s="46"/>
      <c r="Q209" s="70">
        <v>0</v>
      </c>
      <c r="R209" s="70"/>
      <c r="S209" s="70">
        <v>80176</v>
      </c>
      <c r="T209" s="70"/>
      <c r="U209" s="70">
        <f t="shared" si="35"/>
        <v>177362</v>
      </c>
      <c r="V209" s="46">
        <f t="shared" si="43"/>
        <v>0</v>
      </c>
      <c r="W209" s="46">
        <f t="shared" si="44"/>
        <v>177362</v>
      </c>
      <c r="X209" s="135">
        <v>177362</v>
      </c>
      <c r="Y209" s="46">
        <f t="shared" si="45"/>
        <v>0</v>
      </c>
    </row>
    <row r="210" spans="1:25" ht="15.75" hidden="1" thickBot="1" x14ac:dyDescent="0.3">
      <c r="B210" s="83" t="s">
        <v>46</v>
      </c>
      <c r="C210" s="84">
        <f t="shared" ref="C210" si="46">D209</f>
        <v>18814</v>
      </c>
      <c r="D210" s="84">
        <v>19067</v>
      </c>
      <c r="E210" s="84">
        <f t="shared" ref="E210" si="47">D210-C210</f>
        <v>253</v>
      </c>
      <c r="F210" s="84">
        <v>146</v>
      </c>
      <c r="G210" s="35">
        <f t="shared" ref="G210" si="48">F210*E210</f>
        <v>36938</v>
      </c>
      <c r="H210" s="84">
        <f t="shared" ref="H210" si="49">I209</f>
        <v>1326</v>
      </c>
      <c r="I210" s="84">
        <v>1417</v>
      </c>
      <c r="J210" s="84">
        <f t="shared" ref="J210" si="50">I210-H210</f>
        <v>91</v>
      </c>
      <c r="K210" s="84">
        <f t="shared" ref="K210" si="51">IF(J210&lt;=120,559,IF(AND(J210&gt;=121,J210&lt;=150),739,IF(AND(J210&gt;=151,J210&lt;=200),1279,IF(J210&gt;=201,2359,))))</f>
        <v>559</v>
      </c>
      <c r="L210" s="35">
        <f t="shared" ref="L210" si="52">IF(K210=559,K210*J210,IF(K210=739,120*559+(J210-120)*739,IF(K210=1279,120*559+30*739+(J210-150)*1279,IF(K210=2359,120*559+30*739+50*1279+(J210-200)*2359,))))</f>
        <v>50869</v>
      </c>
      <c r="M210" s="35">
        <v>3828</v>
      </c>
      <c r="N210" s="35">
        <v>8493</v>
      </c>
      <c r="O210" s="36"/>
      <c r="P210" s="36"/>
      <c r="Q210" s="35">
        <v>0</v>
      </c>
      <c r="R210" s="35"/>
      <c r="S210" s="35">
        <v>80176</v>
      </c>
      <c r="T210" s="35"/>
      <c r="U210" s="35">
        <f t="shared" si="35"/>
        <v>180304</v>
      </c>
      <c r="V210" s="36">
        <f t="shared" ref="V210" si="53">Y209</f>
        <v>0</v>
      </c>
      <c r="W210" s="36">
        <f t="shared" ref="W210" si="54">U210+V210</f>
        <v>180304</v>
      </c>
      <c r="X210" s="131">
        <v>180304</v>
      </c>
      <c r="Y210" s="36">
        <f t="shared" ref="Y210" si="55">W210-X210</f>
        <v>0</v>
      </c>
    </row>
    <row r="211" spans="1:25" hidden="1" x14ac:dyDescent="0.25">
      <c r="A211">
        <v>2020</v>
      </c>
      <c r="B211" s="38" t="s">
        <v>35</v>
      </c>
      <c r="C211" s="39">
        <f t="shared" ref="C211:C220" si="56">D210</f>
        <v>19067</v>
      </c>
      <c r="D211" s="39">
        <v>19381</v>
      </c>
      <c r="E211" s="39">
        <f t="shared" ref="E211:E220" si="57">D211-C211</f>
        <v>314</v>
      </c>
      <c r="F211" s="39">
        <v>146</v>
      </c>
      <c r="G211" s="69">
        <f t="shared" ref="G211:G220" si="58">F211*E211</f>
        <v>45844</v>
      </c>
      <c r="H211" s="39">
        <f t="shared" ref="H211:H220" si="59">I210</f>
        <v>1417</v>
      </c>
      <c r="I211" s="39">
        <v>1497</v>
      </c>
      <c r="J211" s="39">
        <f t="shared" ref="J211:J220" si="60">I211-H211</f>
        <v>80</v>
      </c>
      <c r="K211" s="39">
        <f>IF(J211&lt;=120,576,IF(AND(J211&gt;=121,J211&lt;=150),761,IF(AND(J211&gt;=151,J211&lt;=200),1317,IF(J211&gt;=201,2430,))))</f>
        <v>576</v>
      </c>
      <c r="L211" s="69">
        <f>IF(K211=576,K211*J211,IF(K211=761,120*576+(J211-120)*761,IF(K211=1317,120*576+30*761+(J211-150)*1317,IF(K211=2430,120*576+30*761+50*1317+(J211-200)*2430,))))</f>
        <v>46080</v>
      </c>
      <c r="M211" s="69">
        <v>3943</v>
      </c>
      <c r="N211" s="69">
        <v>8501</v>
      </c>
      <c r="O211" s="41"/>
      <c r="P211" s="41"/>
      <c r="Q211" s="69"/>
      <c r="R211" s="69"/>
      <c r="S211" s="69">
        <v>82581</v>
      </c>
      <c r="T211" s="69"/>
      <c r="U211" s="69">
        <f t="shared" si="35"/>
        <v>186949</v>
      </c>
      <c r="V211" s="41">
        <f t="shared" ref="V211:V220" si="61">Y210</f>
        <v>0</v>
      </c>
      <c r="W211" s="41">
        <f t="shared" ref="W211:W220" si="62">U211+V211</f>
        <v>186949</v>
      </c>
      <c r="X211" s="152">
        <v>186949</v>
      </c>
      <c r="Y211" s="41">
        <f t="shared" ref="Y211:Y220" si="63">W211-X211</f>
        <v>0</v>
      </c>
    </row>
    <row r="212" spans="1:25" hidden="1" x14ac:dyDescent="0.25">
      <c r="B212" s="43" t="s">
        <v>36</v>
      </c>
      <c r="C212" s="44">
        <f t="shared" si="56"/>
        <v>19381</v>
      </c>
      <c r="D212" s="44">
        <v>19609</v>
      </c>
      <c r="E212" s="44">
        <f t="shared" si="57"/>
        <v>228</v>
      </c>
      <c r="F212" s="44">
        <v>146</v>
      </c>
      <c r="G212" s="70">
        <f t="shared" si="58"/>
        <v>33288</v>
      </c>
      <c r="H212" s="44">
        <f t="shared" si="59"/>
        <v>1497</v>
      </c>
      <c r="I212" s="44">
        <v>1541</v>
      </c>
      <c r="J212" s="44">
        <f t="shared" si="60"/>
        <v>44</v>
      </c>
      <c r="K212" s="44">
        <f t="shared" ref="K212:K220" si="64">IF(J212&lt;=120,576,IF(AND(J212&gt;=121,J212&lt;=150),761,IF(AND(J212&gt;=151,J212&lt;=200),1317,IF(J212&gt;=201,2430,))))</f>
        <v>576</v>
      </c>
      <c r="L212" s="70">
        <f t="shared" ref="L212:L220" si="65">IF(K212=576,K212*J212,IF(K212=761,120*576+(J212-120)*761,IF(K212=1317,120*576+30*761+(J212-150)*1317,IF(K212=2430,120*576+30*761+50*1317+(J212-200)*2430,))))</f>
        <v>25344</v>
      </c>
      <c r="M212" s="70">
        <v>3943</v>
      </c>
      <c r="N212" s="70">
        <v>8539</v>
      </c>
      <c r="O212" s="46"/>
      <c r="P212" s="46"/>
      <c r="Q212" s="70"/>
      <c r="R212" s="70"/>
      <c r="S212" s="70">
        <v>82581</v>
      </c>
      <c r="T212" s="70"/>
      <c r="U212" s="70">
        <f t="shared" si="35"/>
        <v>153695</v>
      </c>
      <c r="V212" s="46">
        <f t="shared" si="61"/>
        <v>0</v>
      </c>
      <c r="W212" s="46">
        <f t="shared" si="62"/>
        <v>153695</v>
      </c>
      <c r="X212" s="135">
        <v>153695</v>
      </c>
      <c r="Y212" s="46">
        <f t="shared" si="63"/>
        <v>0</v>
      </c>
    </row>
    <row r="213" spans="1:25" hidden="1" x14ac:dyDescent="0.25">
      <c r="B213" s="43" t="s">
        <v>37</v>
      </c>
      <c r="C213" s="44">
        <f t="shared" si="56"/>
        <v>19609</v>
      </c>
      <c r="D213" s="44">
        <v>19849</v>
      </c>
      <c r="E213" s="44">
        <f t="shared" si="57"/>
        <v>240</v>
      </c>
      <c r="F213" s="44">
        <v>146</v>
      </c>
      <c r="G213" s="70">
        <f t="shared" si="58"/>
        <v>35040</v>
      </c>
      <c r="H213" s="44">
        <f t="shared" si="59"/>
        <v>1541</v>
      </c>
      <c r="I213" s="44">
        <v>1593</v>
      </c>
      <c r="J213" s="44">
        <f t="shared" si="60"/>
        <v>52</v>
      </c>
      <c r="K213" s="44">
        <f t="shared" si="64"/>
        <v>576</v>
      </c>
      <c r="L213" s="70">
        <f t="shared" si="65"/>
        <v>29952</v>
      </c>
      <c r="M213" s="70">
        <v>3943</v>
      </c>
      <c r="N213" s="70">
        <v>8580</v>
      </c>
      <c r="O213" s="46"/>
      <c r="P213" s="46"/>
      <c r="Q213" s="70"/>
      <c r="R213" s="70"/>
      <c r="S213" s="70">
        <v>82581</v>
      </c>
      <c r="T213" s="70"/>
      <c r="U213" s="70">
        <f t="shared" si="35"/>
        <v>160096</v>
      </c>
      <c r="V213" s="46">
        <f t="shared" si="61"/>
        <v>0</v>
      </c>
      <c r="W213" s="46">
        <f t="shared" si="62"/>
        <v>160096</v>
      </c>
      <c r="X213" s="135">
        <v>160096</v>
      </c>
      <c r="Y213" s="46">
        <f t="shared" si="63"/>
        <v>0</v>
      </c>
    </row>
    <row r="214" spans="1:25" hidden="1" x14ac:dyDescent="0.25">
      <c r="B214" s="43" t="s">
        <v>38</v>
      </c>
      <c r="C214" s="44">
        <f t="shared" si="56"/>
        <v>19849</v>
      </c>
      <c r="D214" s="44">
        <v>20079</v>
      </c>
      <c r="E214" s="44">
        <f t="shared" si="57"/>
        <v>230</v>
      </c>
      <c r="F214" s="44">
        <v>146</v>
      </c>
      <c r="G214" s="70">
        <f t="shared" si="58"/>
        <v>33580</v>
      </c>
      <c r="H214" s="44">
        <f t="shared" si="59"/>
        <v>1593</v>
      </c>
      <c r="I214" s="44">
        <v>1630</v>
      </c>
      <c r="J214" s="44">
        <f t="shared" si="60"/>
        <v>37</v>
      </c>
      <c r="K214" s="44">
        <f t="shared" si="64"/>
        <v>576</v>
      </c>
      <c r="L214" s="70">
        <f t="shared" si="65"/>
        <v>21312</v>
      </c>
      <c r="M214" s="70">
        <v>3943</v>
      </c>
      <c r="N214" s="70">
        <v>8607</v>
      </c>
      <c r="O214" s="46"/>
      <c r="P214" s="46"/>
      <c r="Q214" s="70"/>
      <c r="R214" s="70"/>
      <c r="S214" s="70">
        <v>82581</v>
      </c>
      <c r="T214" s="70"/>
      <c r="U214" s="70">
        <f t="shared" si="35"/>
        <v>150023</v>
      </c>
      <c r="V214" s="46">
        <f t="shared" si="61"/>
        <v>0</v>
      </c>
      <c r="W214" s="46">
        <f t="shared" si="62"/>
        <v>150023</v>
      </c>
      <c r="X214" s="135">
        <v>150023</v>
      </c>
      <c r="Y214" s="46">
        <f t="shared" si="63"/>
        <v>0</v>
      </c>
    </row>
    <row r="215" spans="1:25" hidden="1" x14ac:dyDescent="0.25">
      <c r="B215" s="43" t="s">
        <v>39</v>
      </c>
      <c r="C215" s="44">
        <f t="shared" si="56"/>
        <v>20079</v>
      </c>
      <c r="D215" s="44">
        <v>20236</v>
      </c>
      <c r="E215" s="44">
        <f t="shared" si="57"/>
        <v>157</v>
      </c>
      <c r="F215" s="44">
        <v>146</v>
      </c>
      <c r="G215" s="70">
        <f t="shared" si="58"/>
        <v>22922</v>
      </c>
      <c r="H215" s="44">
        <f t="shared" si="59"/>
        <v>1630</v>
      </c>
      <c r="I215" s="44">
        <v>1664</v>
      </c>
      <c r="J215" s="44">
        <f t="shared" si="60"/>
        <v>34</v>
      </c>
      <c r="K215" s="44">
        <f t="shared" si="64"/>
        <v>576</v>
      </c>
      <c r="L215" s="70">
        <f t="shared" si="65"/>
        <v>19584</v>
      </c>
      <c r="M215" s="70">
        <v>3943</v>
      </c>
      <c r="N215" s="70">
        <v>8615</v>
      </c>
      <c r="O215" s="46"/>
      <c r="P215" s="46"/>
      <c r="Q215" s="70"/>
      <c r="R215" s="70"/>
      <c r="S215" s="70">
        <v>82581</v>
      </c>
      <c r="T215" s="70"/>
      <c r="U215" s="70">
        <f t="shared" si="35"/>
        <v>137645</v>
      </c>
      <c r="V215" s="46">
        <f t="shared" si="61"/>
        <v>0</v>
      </c>
      <c r="W215" s="46">
        <f t="shared" si="62"/>
        <v>137645</v>
      </c>
      <c r="X215" s="135">
        <v>137645</v>
      </c>
      <c r="Y215" s="46">
        <f t="shared" si="63"/>
        <v>0</v>
      </c>
    </row>
    <row r="216" spans="1:25" hidden="1" x14ac:dyDescent="0.25">
      <c r="B216" s="43" t="s">
        <v>40</v>
      </c>
      <c r="C216" s="44">
        <f t="shared" si="56"/>
        <v>20236</v>
      </c>
      <c r="D216" s="44">
        <v>20334</v>
      </c>
      <c r="E216" s="44">
        <f t="shared" si="57"/>
        <v>98</v>
      </c>
      <c r="F216" s="44">
        <v>146</v>
      </c>
      <c r="G216" s="70">
        <f t="shared" si="58"/>
        <v>14308</v>
      </c>
      <c r="H216" s="44">
        <f t="shared" si="59"/>
        <v>1664</v>
      </c>
      <c r="I216" s="44">
        <v>1680</v>
      </c>
      <c r="J216" s="44">
        <f t="shared" si="60"/>
        <v>16</v>
      </c>
      <c r="K216" s="44">
        <f t="shared" si="64"/>
        <v>576</v>
      </c>
      <c r="L216" s="70">
        <f t="shared" si="65"/>
        <v>9216</v>
      </c>
      <c r="M216" s="70">
        <v>3943</v>
      </c>
      <c r="N216" s="70">
        <v>8609</v>
      </c>
      <c r="O216" s="46"/>
      <c r="P216" s="46"/>
      <c r="Q216" s="70"/>
      <c r="R216" s="70"/>
      <c r="S216" s="70">
        <v>82581</v>
      </c>
      <c r="T216" s="70"/>
      <c r="U216" s="70">
        <f t="shared" si="35"/>
        <v>118657</v>
      </c>
      <c r="V216" s="46">
        <f t="shared" si="61"/>
        <v>0</v>
      </c>
      <c r="W216" s="46">
        <f t="shared" si="62"/>
        <v>118657</v>
      </c>
      <c r="X216" s="135">
        <v>118657</v>
      </c>
      <c r="Y216" s="46">
        <f t="shared" si="63"/>
        <v>0</v>
      </c>
    </row>
    <row r="217" spans="1:25" hidden="1" x14ac:dyDescent="0.25">
      <c r="B217" s="43" t="s">
        <v>41</v>
      </c>
      <c r="C217" s="44">
        <f t="shared" si="56"/>
        <v>20334</v>
      </c>
      <c r="D217" s="44">
        <v>20433</v>
      </c>
      <c r="E217" s="44">
        <f t="shared" si="57"/>
        <v>99</v>
      </c>
      <c r="F217" s="44">
        <v>146</v>
      </c>
      <c r="G217" s="70">
        <f t="shared" si="58"/>
        <v>14454</v>
      </c>
      <c r="H217" s="44">
        <f t="shared" si="59"/>
        <v>1680</v>
      </c>
      <c r="I217" s="44">
        <v>1680</v>
      </c>
      <c r="J217" s="44">
        <f t="shared" si="60"/>
        <v>0</v>
      </c>
      <c r="K217" s="44">
        <f t="shared" si="64"/>
        <v>576</v>
      </c>
      <c r="L217" s="70">
        <f t="shared" si="65"/>
        <v>0</v>
      </c>
      <c r="M217" s="70">
        <v>3943</v>
      </c>
      <c r="N217" s="70">
        <v>8600</v>
      </c>
      <c r="O217" s="46"/>
      <c r="P217" s="46"/>
      <c r="Q217" s="70"/>
      <c r="R217" s="70"/>
      <c r="S217" s="70">
        <v>82581</v>
      </c>
      <c r="T217" s="70"/>
      <c r="U217" s="70">
        <f t="shared" si="35"/>
        <v>109578</v>
      </c>
      <c r="V217" s="46">
        <f t="shared" si="61"/>
        <v>0</v>
      </c>
      <c r="W217" s="46">
        <f t="shared" si="62"/>
        <v>109578</v>
      </c>
      <c r="X217" s="135">
        <v>109578</v>
      </c>
      <c r="Y217" s="46">
        <f t="shared" si="63"/>
        <v>0</v>
      </c>
    </row>
    <row r="218" spans="1:25" hidden="1" x14ac:dyDescent="0.25">
      <c r="B218" s="43" t="s">
        <v>42</v>
      </c>
      <c r="C218" s="44">
        <f t="shared" si="56"/>
        <v>20433</v>
      </c>
      <c r="D218" s="44">
        <v>20531</v>
      </c>
      <c r="E218" s="44">
        <f t="shared" si="57"/>
        <v>98</v>
      </c>
      <c r="F218" s="44">
        <v>146</v>
      </c>
      <c r="G218" s="70">
        <f t="shared" si="58"/>
        <v>14308</v>
      </c>
      <c r="H218" s="44">
        <f t="shared" si="59"/>
        <v>1680</v>
      </c>
      <c r="I218" s="44">
        <v>1694</v>
      </c>
      <c r="J218" s="44">
        <f t="shared" si="60"/>
        <v>14</v>
      </c>
      <c r="K218" s="44">
        <f t="shared" si="64"/>
        <v>576</v>
      </c>
      <c r="L218" s="70">
        <f t="shared" si="65"/>
        <v>8064</v>
      </c>
      <c r="M218" s="70">
        <v>3943</v>
      </c>
      <c r="N218" s="70">
        <v>8604</v>
      </c>
      <c r="O218" s="46"/>
      <c r="P218" s="46"/>
      <c r="Q218" s="70"/>
      <c r="R218" s="70"/>
      <c r="S218" s="70">
        <v>82581</v>
      </c>
      <c r="T218" s="70"/>
      <c r="U218" s="70">
        <f t="shared" si="35"/>
        <v>117500</v>
      </c>
      <c r="V218" s="46">
        <f t="shared" si="61"/>
        <v>0</v>
      </c>
      <c r="W218" s="46">
        <f t="shared" si="62"/>
        <v>117500</v>
      </c>
      <c r="X218" s="135">
        <v>117500</v>
      </c>
      <c r="Y218" s="46">
        <f t="shared" si="63"/>
        <v>0</v>
      </c>
    </row>
    <row r="219" spans="1:25" hidden="1" x14ac:dyDescent="0.25">
      <c r="B219" s="43" t="s">
        <v>43</v>
      </c>
      <c r="C219" s="44">
        <f t="shared" si="56"/>
        <v>20531</v>
      </c>
      <c r="D219" s="44">
        <v>20687</v>
      </c>
      <c r="E219" s="44">
        <f t="shared" si="57"/>
        <v>156</v>
      </c>
      <c r="F219" s="44">
        <v>146</v>
      </c>
      <c r="G219" s="70">
        <f t="shared" si="58"/>
        <v>22776</v>
      </c>
      <c r="H219" s="44">
        <f t="shared" si="59"/>
        <v>1694</v>
      </c>
      <c r="I219" s="44">
        <v>1705</v>
      </c>
      <c r="J219" s="44">
        <f t="shared" si="60"/>
        <v>11</v>
      </c>
      <c r="K219" s="44">
        <f t="shared" si="64"/>
        <v>576</v>
      </c>
      <c r="L219" s="70">
        <f t="shared" si="65"/>
        <v>6336</v>
      </c>
      <c r="M219" s="70">
        <v>3943</v>
      </c>
      <c r="N219" s="70">
        <v>8612</v>
      </c>
      <c r="O219" s="46"/>
      <c r="P219" s="46"/>
      <c r="Q219" s="70"/>
      <c r="R219" s="70"/>
      <c r="S219" s="70">
        <v>82581</v>
      </c>
      <c r="T219" s="70"/>
      <c r="U219" s="70">
        <f t="shared" si="35"/>
        <v>124248</v>
      </c>
      <c r="V219" s="46">
        <f t="shared" si="61"/>
        <v>0</v>
      </c>
      <c r="W219" s="46">
        <f t="shared" si="62"/>
        <v>124248</v>
      </c>
      <c r="X219" s="135">
        <v>124248</v>
      </c>
      <c r="Y219" s="46">
        <f t="shared" si="63"/>
        <v>0</v>
      </c>
    </row>
    <row r="220" spans="1:25" hidden="1" x14ac:dyDescent="0.25">
      <c r="B220" s="43" t="s">
        <v>44</v>
      </c>
      <c r="C220" s="44">
        <f t="shared" si="56"/>
        <v>20687</v>
      </c>
      <c r="D220" s="44">
        <v>20860</v>
      </c>
      <c r="E220" s="44">
        <f t="shared" si="57"/>
        <v>173</v>
      </c>
      <c r="F220" s="44">
        <v>146</v>
      </c>
      <c r="G220" s="70">
        <f t="shared" si="58"/>
        <v>25258</v>
      </c>
      <c r="H220" s="44">
        <f t="shared" si="59"/>
        <v>1705</v>
      </c>
      <c r="I220" s="44">
        <v>1729</v>
      </c>
      <c r="J220" s="44">
        <f t="shared" si="60"/>
        <v>24</v>
      </c>
      <c r="K220" s="44">
        <f t="shared" si="64"/>
        <v>576</v>
      </c>
      <c r="L220" s="70">
        <f t="shared" si="65"/>
        <v>13824</v>
      </c>
      <c r="M220" s="70">
        <v>3943</v>
      </c>
      <c r="N220" s="70">
        <v>8652</v>
      </c>
      <c r="O220" s="46"/>
      <c r="P220" s="46"/>
      <c r="Q220" s="70"/>
      <c r="R220" s="70"/>
      <c r="S220" s="70">
        <v>82581</v>
      </c>
      <c r="T220" s="70"/>
      <c r="U220" s="70">
        <f t="shared" si="35"/>
        <v>134258</v>
      </c>
      <c r="V220" s="46">
        <f t="shared" si="61"/>
        <v>0</v>
      </c>
      <c r="W220" s="46">
        <f t="shared" si="62"/>
        <v>134258</v>
      </c>
      <c r="X220" s="135">
        <v>134258</v>
      </c>
      <c r="Y220" s="46">
        <f t="shared" si="63"/>
        <v>0</v>
      </c>
    </row>
    <row r="221" spans="1:25" hidden="1" x14ac:dyDescent="0.25">
      <c r="B221" s="43" t="s">
        <v>45</v>
      </c>
      <c r="C221" s="44">
        <f t="shared" ref="C221:C234" si="66">D220</f>
        <v>20860</v>
      </c>
      <c r="D221" s="44">
        <v>21111</v>
      </c>
      <c r="E221" s="44">
        <f t="shared" ref="E221:E234" si="67">D221-C221</f>
        <v>251</v>
      </c>
      <c r="F221" s="44">
        <v>146</v>
      </c>
      <c r="G221" s="70">
        <f t="shared" ref="G221:G222" si="68">F221*E221</f>
        <v>36646</v>
      </c>
      <c r="H221" s="44">
        <f t="shared" ref="H221:H234" si="69">I220</f>
        <v>1729</v>
      </c>
      <c r="I221" s="44">
        <v>1767</v>
      </c>
      <c r="J221" s="44">
        <f t="shared" ref="J221" si="70">I221-H221</f>
        <v>38</v>
      </c>
      <c r="K221" s="44">
        <f>IF(J221&lt;=80,576,IF(AND(J221&gt;=81,J221&lt;=100),761,IF(AND(J221&gt;=101,J221&lt;=200),1317,IF(J221&gt;=201,2430,))))</f>
        <v>576</v>
      </c>
      <c r="L221" s="46">
        <f>IF(K221=576,K221*J221,IF(K221=761,80*576+(J221-80)*761,IF(K221=1317,80*576+20*761+(J221-100)*1317,IF(K221=2430,80*576+20*761+100*1317+(J221-200)*2430,))))</f>
        <v>21888</v>
      </c>
      <c r="M221" s="70">
        <v>3943</v>
      </c>
      <c r="N221" s="70">
        <v>8709</v>
      </c>
      <c r="O221" s="46"/>
      <c r="P221" s="46"/>
      <c r="Q221" s="70"/>
      <c r="R221" s="70"/>
      <c r="S221" s="70">
        <v>82581</v>
      </c>
      <c r="T221" s="70"/>
      <c r="U221" s="70">
        <f t="shared" si="35"/>
        <v>153767</v>
      </c>
      <c r="V221" s="46">
        <f t="shared" ref="V221:V234" si="71">Y220</f>
        <v>0</v>
      </c>
      <c r="W221" s="46">
        <f t="shared" ref="W221:W234" si="72">U221+V221</f>
        <v>153767</v>
      </c>
      <c r="X221" s="135">
        <v>153767</v>
      </c>
      <c r="Y221" s="46">
        <f t="shared" ref="Y221:Y234" si="73">W221-X221</f>
        <v>0</v>
      </c>
    </row>
    <row r="222" spans="1:25" ht="15.75" hidden="1" thickBot="1" x14ac:dyDescent="0.3">
      <c r="B222" s="83" t="s">
        <v>46</v>
      </c>
      <c r="C222" s="84">
        <f t="shared" si="66"/>
        <v>21111</v>
      </c>
      <c r="D222" s="84">
        <v>21374</v>
      </c>
      <c r="E222" s="84">
        <f t="shared" si="67"/>
        <v>263</v>
      </c>
      <c r="F222" s="84">
        <v>146</v>
      </c>
      <c r="G222" s="35">
        <f t="shared" si="68"/>
        <v>38398</v>
      </c>
      <c r="H222" s="84">
        <f t="shared" si="69"/>
        <v>1767</v>
      </c>
      <c r="I222" s="84">
        <v>1813</v>
      </c>
      <c r="J222" s="84">
        <f t="shared" ref="J222:J234" si="74">I222-H222</f>
        <v>46</v>
      </c>
      <c r="K222" s="84">
        <f>IF(J222&lt;=80,576,IF(AND(J222&gt;=81,J222&lt;=100),761,IF(AND(J222&gt;=101,J222&lt;=200),1317,IF(J222&gt;=201,2430,))))</f>
        <v>576</v>
      </c>
      <c r="L222" s="36">
        <f>IF(K222=576,K222*J222,IF(K222=761,80*576+(J222-80)*761,IF(K222=1317,80*576+20*761+(J222-100)*1317,IF(K222=2430,80*576+20*761+100*1317+(J222-200)*2430,))))</f>
        <v>26496</v>
      </c>
      <c r="M222" s="35">
        <v>3943</v>
      </c>
      <c r="N222" s="35">
        <v>8721</v>
      </c>
      <c r="O222" s="36"/>
      <c r="P222" s="36"/>
      <c r="Q222" s="35"/>
      <c r="R222" s="35"/>
      <c r="S222" s="35">
        <v>82581</v>
      </c>
      <c r="T222" s="35"/>
      <c r="U222" s="35">
        <f t="shared" si="35"/>
        <v>160139</v>
      </c>
      <c r="V222" s="36">
        <f t="shared" si="71"/>
        <v>0</v>
      </c>
      <c r="W222" s="36">
        <f t="shared" si="72"/>
        <v>160139</v>
      </c>
      <c r="X222" s="131">
        <v>160139</v>
      </c>
      <c r="Y222" s="36">
        <f t="shared" si="73"/>
        <v>0</v>
      </c>
    </row>
    <row r="223" spans="1:25" hidden="1" x14ac:dyDescent="0.25">
      <c r="A223">
        <v>2021</v>
      </c>
      <c r="B223" s="43" t="s">
        <v>35</v>
      </c>
      <c r="C223" s="44">
        <f t="shared" si="66"/>
        <v>21374</v>
      </c>
      <c r="D223" s="44">
        <v>21829</v>
      </c>
      <c r="E223" s="44">
        <f t="shared" si="67"/>
        <v>455</v>
      </c>
      <c r="F223" s="44">
        <v>146</v>
      </c>
      <c r="G223" s="70">
        <f t="shared" ref="G223:G234" si="75">E223*F223</f>
        <v>66430</v>
      </c>
      <c r="H223" s="44">
        <f t="shared" si="69"/>
        <v>1813</v>
      </c>
      <c r="I223" s="44">
        <v>1863</v>
      </c>
      <c r="J223" s="44">
        <f t="shared" si="74"/>
        <v>50</v>
      </c>
      <c r="K223" s="44">
        <f t="shared" ref="K223:K234" si="76">IF(J223&lt;=80,593,IF(AND(J223&gt;=81,J223&lt;=100),784,IF(AND(J223&gt;=101,J223&lt;=200),1357,IF(J223&gt;=201,2501,))))</f>
        <v>593</v>
      </c>
      <c r="L223" s="46">
        <f>IF(K223=593,K223*J223,IF(K223=784,80*593+(J223-80)*784,IF(K223=1357,80*593+20*784+(J223-100)*1357,IF(K223=2501,80*593+20*784+100*1357+(J223-200)*2501,))))</f>
        <v>29650</v>
      </c>
      <c r="M223" s="70">
        <v>4061</v>
      </c>
      <c r="N223" s="70">
        <v>8737</v>
      </c>
      <c r="O223" s="70"/>
      <c r="P223" s="70"/>
      <c r="Q223" s="70"/>
      <c r="R223" s="70"/>
      <c r="S223" s="70">
        <v>85058</v>
      </c>
      <c r="T223" s="70"/>
      <c r="U223" s="70">
        <f t="shared" ref="U223:U258" si="77">G223+L223+M223+N223+Q223+R223+S223+T223</f>
        <v>193936</v>
      </c>
      <c r="V223" s="46">
        <f t="shared" si="71"/>
        <v>0</v>
      </c>
      <c r="W223" s="41">
        <f t="shared" si="72"/>
        <v>193936</v>
      </c>
      <c r="X223" s="69">
        <v>193936</v>
      </c>
      <c r="Y223" s="41">
        <f t="shared" si="73"/>
        <v>0</v>
      </c>
    </row>
    <row r="224" spans="1:25" hidden="1" x14ac:dyDescent="0.25">
      <c r="B224" s="43" t="s">
        <v>36</v>
      </c>
      <c r="C224" s="44">
        <f t="shared" si="66"/>
        <v>21829</v>
      </c>
      <c r="D224" s="44">
        <v>22317</v>
      </c>
      <c r="E224" s="44">
        <f t="shared" si="67"/>
        <v>488</v>
      </c>
      <c r="F224" s="44">
        <v>146</v>
      </c>
      <c r="G224" s="70">
        <f t="shared" si="75"/>
        <v>71248</v>
      </c>
      <c r="H224" s="44">
        <f t="shared" si="69"/>
        <v>1863</v>
      </c>
      <c r="I224" s="44">
        <v>1901</v>
      </c>
      <c r="J224" s="44">
        <f t="shared" si="74"/>
        <v>38</v>
      </c>
      <c r="K224" s="44">
        <f t="shared" si="76"/>
        <v>593</v>
      </c>
      <c r="L224" s="46">
        <f t="shared" ref="L224:L234" si="78">IF(K224=593,K224*J224,IF(K224=784,80*593+(J224-80)*784,IF(K224=1357,80*593+20*784+(J224-100)*1357,IF(K224=2501,80*593+20*784+100*1357+(J224-200)*2501,))))</f>
        <v>22534</v>
      </c>
      <c r="M224" s="70">
        <v>4061</v>
      </c>
      <c r="N224" s="70">
        <v>8786</v>
      </c>
      <c r="O224" s="70"/>
      <c r="P224" s="70"/>
      <c r="Q224" s="70"/>
      <c r="R224" s="70"/>
      <c r="S224" s="70">
        <v>85058</v>
      </c>
      <c r="T224" s="70"/>
      <c r="U224" s="70">
        <f t="shared" si="77"/>
        <v>191687</v>
      </c>
      <c r="V224" s="46">
        <f t="shared" si="71"/>
        <v>0</v>
      </c>
      <c r="W224" s="46">
        <f t="shared" si="72"/>
        <v>191687</v>
      </c>
      <c r="X224" s="70">
        <v>191687</v>
      </c>
      <c r="Y224" s="46">
        <f t="shared" si="73"/>
        <v>0</v>
      </c>
    </row>
    <row r="225" spans="1:25" hidden="1" x14ac:dyDescent="0.25">
      <c r="B225" s="43" t="s">
        <v>37</v>
      </c>
      <c r="C225" s="44">
        <f t="shared" si="66"/>
        <v>22317</v>
      </c>
      <c r="D225" s="44">
        <v>22659</v>
      </c>
      <c r="E225" s="44">
        <f t="shared" si="67"/>
        <v>342</v>
      </c>
      <c r="F225" s="44">
        <v>146</v>
      </c>
      <c r="G225" s="70">
        <f t="shared" si="75"/>
        <v>49932</v>
      </c>
      <c r="H225" s="44">
        <f t="shared" si="69"/>
        <v>1901</v>
      </c>
      <c r="I225" s="44">
        <v>1933</v>
      </c>
      <c r="J225" s="44">
        <f t="shared" si="74"/>
        <v>32</v>
      </c>
      <c r="K225" s="44">
        <f t="shared" si="76"/>
        <v>593</v>
      </c>
      <c r="L225" s="46">
        <f t="shared" si="78"/>
        <v>18976</v>
      </c>
      <c r="M225" s="70">
        <v>4061</v>
      </c>
      <c r="N225" s="70">
        <v>8818</v>
      </c>
      <c r="O225" s="70"/>
      <c r="P225" s="70"/>
      <c r="Q225" s="70"/>
      <c r="R225" s="70"/>
      <c r="S225" s="70">
        <v>85058</v>
      </c>
      <c r="T225" s="70"/>
      <c r="U225" s="70">
        <f t="shared" si="77"/>
        <v>166845</v>
      </c>
      <c r="V225" s="46">
        <f t="shared" si="71"/>
        <v>0</v>
      </c>
      <c r="W225" s="46">
        <f t="shared" si="72"/>
        <v>166845</v>
      </c>
      <c r="X225" s="70">
        <v>166845</v>
      </c>
      <c r="Y225" s="46">
        <f t="shared" si="73"/>
        <v>0</v>
      </c>
    </row>
    <row r="226" spans="1:25" hidden="1" x14ac:dyDescent="0.25">
      <c r="B226" s="43" t="s">
        <v>38</v>
      </c>
      <c r="C226" s="44">
        <f t="shared" si="66"/>
        <v>22659</v>
      </c>
      <c r="D226" s="44">
        <v>23000</v>
      </c>
      <c r="E226" s="44">
        <f t="shared" si="67"/>
        <v>341</v>
      </c>
      <c r="F226" s="44">
        <v>146</v>
      </c>
      <c r="G226" s="70">
        <f t="shared" si="75"/>
        <v>49786</v>
      </c>
      <c r="H226" s="44">
        <f t="shared" si="69"/>
        <v>1933</v>
      </c>
      <c r="I226" s="44">
        <v>1959</v>
      </c>
      <c r="J226" s="44">
        <f t="shared" si="74"/>
        <v>26</v>
      </c>
      <c r="K226" s="44">
        <f t="shared" si="76"/>
        <v>593</v>
      </c>
      <c r="L226" s="46">
        <f t="shared" si="78"/>
        <v>15418</v>
      </c>
      <c r="M226" s="70">
        <v>4061</v>
      </c>
      <c r="N226" s="70">
        <v>8848</v>
      </c>
      <c r="O226" s="70"/>
      <c r="P226" s="70"/>
      <c r="Q226" s="70"/>
      <c r="R226" s="70"/>
      <c r="S226" s="70">
        <v>85058</v>
      </c>
      <c r="T226" s="70"/>
      <c r="U226" s="70">
        <f t="shared" si="77"/>
        <v>163171</v>
      </c>
      <c r="V226" s="46">
        <f t="shared" si="71"/>
        <v>0</v>
      </c>
      <c r="W226" s="46">
        <f t="shared" si="72"/>
        <v>163171</v>
      </c>
      <c r="X226" s="70">
        <v>163171</v>
      </c>
      <c r="Y226" s="46">
        <f t="shared" si="73"/>
        <v>0</v>
      </c>
    </row>
    <row r="227" spans="1:25" hidden="1" x14ac:dyDescent="0.25">
      <c r="B227" s="43" t="s">
        <v>39</v>
      </c>
      <c r="C227" s="44">
        <f t="shared" si="66"/>
        <v>23000</v>
      </c>
      <c r="D227" s="44">
        <v>23237</v>
      </c>
      <c r="E227" s="44">
        <f t="shared" si="67"/>
        <v>237</v>
      </c>
      <c r="F227" s="44">
        <v>146</v>
      </c>
      <c r="G227" s="70">
        <f t="shared" si="75"/>
        <v>34602</v>
      </c>
      <c r="H227" s="44">
        <f t="shared" si="69"/>
        <v>1959</v>
      </c>
      <c r="I227" s="44">
        <v>1979</v>
      </c>
      <c r="J227" s="44">
        <f t="shared" si="74"/>
        <v>20</v>
      </c>
      <c r="K227" s="44">
        <f t="shared" si="76"/>
        <v>593</v>
      </c>
      <c r="L227" s="46">
        <f t="shared" si="78"/>
        <v>11860</v>
      </c>
      <c r="M227" s="70">
        <v>4061</v>
      </c>
      <c r="N227" s="70">
        <v>8884</v>
      </c>
      <c r="O227" s="70"/>
      <c r="P227" s="70"/>
      <c r="Q227" s="70"/>
      <c r="R227" s="70"/>
      <c r="S227" s="70">
        <v>85058</v>
      </c>
      <c r="T227" s="70"/>
      <c r="U227" s="70">
        <f t="shared" si="77"/>
        <v>144465</v>
      </c>
      <c r="V227" s="46">
        <f t="shared" si="71"/>
        <v>0</v>
      </c>
      <c r="W227" s="46">
        <f t="shared" si="72"/>
        <v>144465</v>
      </c>
      <c r="X227" s="70">
        <v>144465</v>
      </c>
      <c r="Y227" s="46">
        <f t="shared" si="73"/>
        <v>0</v>
      </c>
    </row>
    <row r="228" spans="1:25" hidden="1" x14ac:dyDescent="0.25">
      <c r="B228" s="43" t="s">
        <v>40</v>
      </c>
      <c r="C228" s="44">
        <f t="shared" si="66"/>
        <v>23237</v>
      </c>
      <c r="D228" s="44">
        <v>23442</v>
      </c>
      <c r="E228" s="44">
        <f t="shared" si="67"/>
        <v>205</v>
      </c>
      <c r="F228" s="44">
        <v>146</v>
      </c>
      <c r="G228" s="70">
        <f t="shared" si="75"/>
        <v>29930</v>
      </c>
      <c r="H228" s="44">
        <f t="shared" si="69"/>
        <v>1979</v>
      </c>
      <c r="I228" s="44">
        <v>2007</v>
      </c>
      <c r="J228" s="44">
        <f t="shared" si="74"/>
        <v>28</v>
      </c>
      <c r="K228" s="44">
        <f t="shared" si="76"/>
        <v>593</v>
      </c>
      <c r="L228" s="46">
        <f t="shared" si="78"/>
        <v>16604</v>
      </c>
      <c r="M228" s="70">
        <v>4061</v>
      </c>
      <c r="N228" s="70">
        <v>8913</v>
      </c>
      <c r="O228" s="70"/>
      <c r="P228" s="70"/>
      <c r="Q228" s="70"/>
      <c r="R228" s="70"/>
      <c r="S228" s="70">
        <v>85058</v>
      </c>
      <c r="T228" s="70"/>
      <c r="U228" s="70">
        <f t="shared" si="77"/>
        <v>144566</v>
      </c>
      <c r="V228" s="46">
        <f t="shared" si="71"/>
        <v>0</v>
      </c>
      <c r="W228" s="46">
        <f t="shared" si="72"/>
        <v>144566</v>
      </c>
      <c r="X228" s="70">
        <v>144566</v>
      </c>
      <c r="Y228" s="46">
        <f t="shared" si="73"/>
        <v>0</v>
      </c>
    </row>
    <row r="229" spans="1:25" hidden="1" x14ac:dyDescent="0.25">
      <c r="B229" s="43" t="s">
        <v>41</v>
      </c>
      <c r="C229" s="44">
        <f t="shared" si="66"/>
        <v>23442</v>
      </c>
      <c r="D229" s="44">
        <v>23702</v>
      </c>
      <c r="E229" s="44">
        <f t="shared" si="67"/>
        <v>260</v>
      </c>
      <c r="F229" s="44">
        <v>146</v>
      </c>
      <c r="G229" s="70">
        <f t="shared" si="75"/>
        <v>37960</v>
      </c>
      <c r="H229" s="44">
        <f t="shared" si="69"/>
        <v>2007</v>
      </c>
      <c r="I229" s="44">
        <v>2019</v>
      </c>
      <c r="J229" s="44">
        <f t="shared" si="74"/>
        <v>12</v>
      </c>
      <c r="K229" s="44">
        <f t="shared" si="76"/>
        <v>593</v>
      </c>
      <c r="L229" s="46">
        <f t="shared" si="78"/>
        <v>7116</v>
      </c>
      <c r="M229" s="70">
        <v>4061</v>
      </c>
      <c r="N229" s="70">
        <v>8927</v>
      </c>
      <c r="O229" s="70"/>
      <c r="P229" s="70"/>
      <c r="Q229" s="70"/>
      <c r="R229" s="70"/>
      <c r="S229" s="70">
        <v>85058</v>
      </c>
      <c r="T229" s="70"/>
      <c r="U229" s="70">
        <f t="shared" si="77"/>
        <v>143122</v>
      </c>
      <c r="V229" s="46">
        <f t="shared" si="71"/>
        <v>0</v>
      </c>
      <c r="W229" s="46">
        <f t="shared" si="72"/>
        <v>143122</v>
      </c>
      <c r="X229" s="70">
        <v>143122</v>
      </c>
      <c r="Y229" s="46">
        <f t="shared" si="73"/>
        <v>0</v>
      </c>
    </row>
    <row r="230" spans="1:25" hidden="1" x14ac:dyDescent="0.25">
      <c r="B230" s="43" t="s">
        <v>42</v>
      </c>
      <c r="C230" s="44">
        <f t="shared" si="66"/>
        <v>23702</v>
      </c>
      <c r="D230" s="44">
        <v>23888</v>
      </c>
      <c r="E230" s="44">
        <f t="shared" si="67"/>
        <v>186</v>
      </c>
      <c r="F230" s="44">
        <v>146</v>
      </c>
      <c r="G230" s="70">
        <f t="shared" si="75"/>
        <v>27156</v>
      </c>
      <c r="H230" s="44">
        <f t="shared" si="69"/>
        <v>2019</v>
      </c>
      <c r="I230" s="44">
        <v>2033</v>
      </c>
      <c r="J230" s="44">
        <f t="shared" si="74"/>
        <v>14</v>
      </c>
      <c r="K230" s="44">
        <f t="shared" si="76"/>
        <v>593</v>
      </c>
      <c r="L230" s="46">
        <f t="shared" si="78"/>
        <v>8302</v>
      </c>
      <c r="M230" s="70">
        <v>4061</v>
      </c>
      <c r="N230" s="70">
        <v>8981</v>
      </c>
      <c r="O230" s="70"/>
      <c r="P230" s="70"/>
      <c r="Q230" s="70"/>
      <c r="R230" s="70"/>
      <c r="S230" s="70">
        <v>85058</v>
      </c>
      <c r="T230" s="70"/>
      <c r="U230" s="70">
        <f t="shared" si="77"/>
        <v>133558</v>
      </c>
      <c r="V230" s="46">
        <f t="shared" si="71"/>
        <v>0</v>
      </c>
      <c r="W230" s="46">
        <f t="shared" si="72"/>
        <v>133558</v>
      </c>
      <c r="X230" s="70">
        <v>133558</v>
      </c>
      <c r="Y230" s="46">
        <f t="shared" si="73"/>
        <v>0</v>
      </c>
    </row>
    <row r="231" spans="1:25" hidden="1" x14ac:dyDescent="0.25">
      <c r="B231" s="43" t="s">
        <v>43</v>
      </c>
      <c r="C231" s="44">
        <f t="shared" si="66"/>
        <v>23888</v>
      </c>
      <c r="D231" s="44">
        <v>24078</v>
      </c>
      <c r="E231" s="44">
        <f t="shared" si="67"/>
        <v>190</v>
      </c>
      <c r="F231" s="44">
        <v>146</v>
      </c>
      <c r="G231" s="70">
        <f t="shared" si="75"/>
        <v>27740</v>
      </c>
      <c r="H231" s="44">
        <f t="shared" si="69"/>
        <v>2033</v>
      </c>
      <c r="I231" s="44">
        <v>2056</v>
      </c>
      <c r="J231" s="44">
        <f t="shared" si="74"/>
        <v>23</v>
      </c>
      <c r="K231" s="44">
        <f t="shared" si="76"/>
        <v>593</v>
      </c>
      <c r="L231" s="46">
        <f t="shared" si="78"/>
        <v>13639</v>
      </c>
      <c r="M231" s="70">
        <v>4061</v>
      </c>
      <c r="N231" s="70">
        <v>9267</v>
      </c>
      <c r="O231" s="70"/>
      <c r="P231" s="70"/>
      <c r="Q231" s="70"/>
      <c r="R231" s="70"/>
      <c r="S231" s="70">
        <v>85058</v>
      </c>
      <c r="T231" s="70"/>
      <c r="U231" s="70">
        <f t="shared" si="77"/>
        <v>139765</v>
      </c>
      <c r="V231" s="46">
        <f t="shared" si="71"/>
        <v>0</v>
      </c>
      <c r="W231" s="46">
        <f t="shared" si="72"/>
        <v>139765</v>
      </c>
      <c r="X231" s="70">
        <v>139765</v>
      </c>
      <c r="Y231" s="46">
        <f t="shared" si="73"/>
        <v>0</v>
      </c>
    </row>
    <row r="232" spans="1:25" hidden="1" x14ac:dyDescent="0.25">
      <c r="B232" s="43" t="s">
        <v>44</v>
      </c>
      <c r="C232" s="44">
        <f t="shared" si="66"/>
        <v>24078</v>
      </c>
      <c r="D232" s="44">
        <v>24255</v>
      </c>
      <c r="E232" s="44">
        <f t="shared" si="67"/>
        <v>177</v>
      </c>
      <c r="F232" s="44">
        <v>146</v>
      </c>
      <c r="G232" s="70">
        <f t="shared" si="75"/>
        <v>25842</v>
      </c>
      <c r="H232" s="44">
        <f t="shared" si="69"/>
        <v>2056</v>
      </c>
      <c r="I232" s="44">
        <v>2125</v>
      </c>
      <c r="J232" s="44">
        <f t="shared" si="74"/>
        <v>69</v>
      </c>
      <c r="K232" s="44">
        <f t="shared" si="76"/>
        <v>593</v>
      </c>
      <c r="L232" s="46">
        <f t="shared" si="78"/>
        <v>40917</v>
      </c>
      <c r="M232" s="70">
        <v>4061</v>
      </c>
      <c r="N232" s="70">
        <v>9114</v>
      </c>
      <c r="O232" s="70"/>
      <c r="P232" s="70"/>
      <c r="Q232" s="70"/>
      <c r="R232" s="70"/>
      <c r="S232" s="70">
        <v>85058</v>
      </c>
      <c r="T232" s="70"/>
      <c r="U232" s="70">
        <f t="shared" si="77"/>
        <v>164992</v>
      </c>
      <c r="V232" s="46">
        <f t="shared" si="71"/>
        <v>0</v>
      </c>
      <c r="W232" s="46">
        <f t="shared" si="72"/>
        <v>164992</v>
      </c>
      <c r="X232" s="70">
        <v>164992</v>
      </c>
      <c r="Y232" s="46">
        <f t="shared" si="73"/>
        <v>0</v>
      </c>
    </row>
    <row r="233" spans="1:25" hidden="1" x14ac:dyDescent="0.25">
      <c r="B233" s="43" t="s">
        <v>45</v>
      </c>
      <c r="C233" s="44">
        <f t="shared" si="66"/>
        <v>24255</v>
      </c>
      <c r="D233" s="44">
        <v>24473</v>
      </c>
      <c r="E233" s="44">
        <f t="shared" si="67"/>
        <v>218</v>
      </c>
      <c r="F233" s="44">
        <v>146</v>
      </c>
      <c r="G233" s="70">
        <f t="shared" si="75"/>
        <v>31828</v>
      </c>
      <c r="H233" s="44">
        <f t="shared" si="69"/>
        <v>2125</v>
      </c>
      <c r="I233" s="44">
        <v>2171</v>
      </c>
      <c r="J233" s="44">
        <f t="shared" si="74"/>
        <v>46</v>
      </c>
      <c r="K233" s="44">
        <f t="shared" si="76"/>
        <v>593</v>
      </c>
      <c r="L233" s="46">
        <f t="shared" si="78"/>
        <v>27278</v>
      </c>
      <c r="M233" s="70">
        <v>4061</v>
      </c>
      <c r="N233" s="70">
        <v>9229</v>
      </c>
      <c r="O233" s="70"/>
      <c r="P233" s="70"/>
      <c r="Q233" s="70"/>
      <c r="R233" s="70"/>
      <c r="S233" s="70">
        <v>85058</v>
      </c>
      <c r="T233" s="70"/>
      <c r="U233" s="70">
        <f t="shared" si="77"/>
        <v>157454</v>
      </c>
      <c r="V233" s="46">
        <f t="shared" si="71"/>
        <v>0</v>
      </c>
      <c r="W233" s="46">
        <f t="shared" si="72"/>
        <v>157454</v>
      </c>
      <c r="X233" s="70">
        <v>157454</v>
      </c>
      <c r="Y233" s="46">
        <f t="shared" si="73"/>
        <v>0</v>
      </c>
    </row>
    <row r="234" spans="1:25" ht="15.75" hidden="1" thickBot="1" x14ac:dyDescent="0.3">
      <c r="B234" s="83" t="s">
        <v>46</v>
      </c>
      <c r="C234" s="84">
        <f t="shared" si="66"/>
        <v>24473</v>
      </c>
      <c r="D234" s="84">
        <v>24754</v>
      </c>
      <c r="E234" s="84">
        <f t="shared" si="67"/>
        <v>281</v>
      </c>
      <c r="F234" s="84">
        <v>146</v>
      </c>
      <c r="G234" s="35">
        <f t="shared" si="75"/>
        <v>41026</v>
      </c>
      <c r="H234" s="84">
        <f t="shared" si="69"/>
        <v>2171</v>
      </c>
      <c r="I234" s="84">
        <v>2229</v>
      </c>
      <c r="J234" s="84">
        <f t="shared" si="74"/>
        <v>58</v>
      </c>
      <c r="K234" s="84">
        <f t="shared" si="76"/>
        <v>593</v>
      </c>
      <c r="L234" s="36">
        <f t="shared" si="78"/>
        <v>34394</v>
      </c>
      <c r="M234" s="35">
        <v>4061</v>
      </c>
      <c r="N234" s="35">
        <v>9298</v>
      </c>
      <c r="O234" s="35"/>
      <c r="P234" s="35"/>
      <c r="Q234" s="35"/>
      <c r="R234" s="35"/>
      <c r="S234" s="35">
        <v>85058</v>
      </c>
      <c r="T234" s="35"/>
      <c r="U234" s="35">
        <f t="shared" si="77"/>
        <v>173837</v>
      </c>
      <c r="V234" s="36">
        <f t="shared" si="71"/>
        <v>0</v>
      </c>
      <c r="W234" s="36">
        <f t="shared" si="72"/>
        <v>173837</v>
      </c>
      <c r="X234" s="35">
        <v>173837</v>
      </c>
      <c r="Y234" s="36">
        <f t="shared" si="73"/>
        <v>0</v>
      </c>
    </row>
    <row r="235" spans="1:25" hidden="1" x14ac:dyDescent="0.25">
      <c r="A235">
        <v>2022</v>
      </c>
      <c r="B235" s="43" t="s">
        <v>35</v>
      </c>
      <c r="C235" s="44">
        <f t="shared" ref="C235:C246" si="79">D234</f>
        <v>24754</v>
      </c>
      <c r="D235" s="44">
        <v>25050</v>
      </c>
      <c r="E235" s="44">
        <f t="shared" ref="E235:E246" si="80">D235-C235</f>
        <v>296</v>
      </c>
      <c r="F235" s="44">
        <v>146</v>
      </c>
      <c r="G235" s="70">
        <f t="shared" ref="G235:G246" si="81">E235*F235</f>
        <v>43216</v>
      </c>
      <c r="H235" s="44">
        <f t="shared" ref="H235:H246" si="82">I234</f>
        <v>2229</v>
      </c>
      <c r="I235" s="44">
        <v>2326</v>
      </c>
      <c r="J235" s="44">
        <f>I235-H235</f>
        <v>97</v>
      </c>
      <c r="K235" s="44">
        <f>IF(J235&lt;=80,636,IF(AND(J235&gt;=81,J235&lt;=100),840,IF(AND(J235&gt;=101,J235&lt;=200),1455,IF(J235&gt;=201,2681,))))</f>
        <v>840</v>
      </c>
      <c r="L235" s="46">
        <f>IF(K235=636,K235*J235,IF(K235=840,80*636+(J235-80)*840,IF(K235=1455,80*636+20*840+(J235-100)*1455,IF(K235=2501,80*636+20*840+100*1455+(J235-200)*2681,))))</f>
        <v>65160</v>
      </c>
      <c r="M235" s="70">
        <v>4353</v>
      </c>
      <c r="N235" s="70">
        <v>9364</v>
      </c>
      <c r="O235" s="70"/>
      <c r="P235" s="70"/>
      <c r="Q235" s="70"/>
      <c r="R235" s="70"/>
      <c r="S235" s="70">
        <v>91182</v>
      </c>
      <c r="T235" s="70"/>
      <c r="U235" s="70">
        <f t="shared" si="77"/>
        <v>213275</v>
      </c>
      <c r="V235" s="46">
        <f t="shared" ref="V235:V246" si="83">Y234</f>
        <v>0</v>
      </c>
      <c r="W235" s="46">
        <f t="shared" ref="W235:W246" si="84">U235+V235</f>
        <v>213275</v>
      </c>
      <c r="X235" s="70">
        <v>213275</v>
      </c>
      <c r="Y235" s="46">
        <f>W235-X235</f>
        <v>0</v>
      </c>
    </row>
    <row r="236" spans="1:25" hidden="1" x14ac:dyDescent="0.25">
      <c r="B236" s="43" t="s">
        <v>36</v>
      </c>
      <c r="C236" s="44">
        <f t="shared" si="79"/>
        <v>25050</v>
      </c>
      <c r="D236" s="44">
        <v>25427</v>
      </c>
      <c r="E236" s="44">
        <f t="shared" si="80"/>
        <v>377</v>
      </c>
      <c r="F236" s="44">
        <v>146</v>
      </c>
      <c r="G236" s="70">
        <f t="shared" si="81"/>
        <v>55042</v>
      </c>
      <c r="H236" s="44">
        <f t="shared" si="82"/>
        <v>2326</v>
      </c>
      <c r="I236" s="44">
        <v>2365</v>
      </c>
      <c r="J236" s="44">
        <f t="shared" ref="J236:J246" si="85">I236-H236</f>
        <v>39</v>
      </c>
      <c r="K236" s="44">
        <f t="shared" ref="K236:K243" si="86">IF(J236&lt;=80,636,IF(AND(J236&gt;=81,J236&lt;=100),840,IF(AND(J236&gt;=101,J236&lt;=200),1455,IF(J236&gt;=201,2681,))))</f>
        <v>636</v>
      </c>
      <c r="L236" s="46">
        <f t="shared" ref="L236:L242" si="87">IF(K236=636,K236*J236,IF(K236=840,80*636+(J236-80)*840,IF(K236=1455,80*636+20*840+(J236-100)*1455,IF(K236=2501,80*636+20*840+100*1455+(J236-200)*2681,))))</f>
        <v>24804</v>
      </c>
      <c r="M236" s="70">
        <v>4353</v>
      </c>
      <c r="N236" s="70">
        <v>9462</v>
      </c>
      <c r="O236" s="70"/>
      <c r="P236" s="70"/>
      <c r="Q236" s="70">
        <v>17663</v>
      </c>
      <c r="R236" s="70"/>
      <c r="S236" s="70">
        <v>91182</v>
      </c>
      <c r="T236" s="70"/>
      <c r="U236" s="70">
        <f t="shared" si="77"/>
        <v>202506</v>
      </c>
      <c r="V236" s="46">
        <f t="shared" si="83"/>
        <v>0</v>
      </c>
      <c r="W236" s="46">
        <f t="shared" si="84"/>
        <v>202506</v>
      </c>
      <c r="X236" s="70">
        <v>202506</v>
      </c>
      <c r="Y236" s="46">
        <f t="shared" ref="Y236:Y246" si="88">W236-X236</f>
        <v>0</v>
      </c>
    </row>
    <row r="237" spans="1:25" hidden="1" x14ac:dyDescent="0.25">
      <c r="B237" s="43" t="s">
        <v>37</v>
      </c>
      <c r="C237" s="44">
        <f t="shared" si="79"/>
        <v>25427</v>
      </c>
      <c r="D237" s="44">
        <v>25588</v>
      </c>
      <c r="E237" s="44">
        <f t="shared" si="80"/>
        <v>161</v>
      </c>
      <c r="F237" s="44">
        <v>146</v>
      </c>
      <c r="G237" s="70">
        <f t="shared" si="81"/>
        <v>23506</v>
      </c>
      <c r="H237" s="44">
        <f t="shared" si="82"/>
        <v>2365</v>
      </c>
      <c r="I237" s="44">
        <v>2392</v>
      </c>
      <c r="J237" s="44">
        <f t="shared" si="85"/>
        <v>27</v>
      </c>
      <c r="K237" s="44">
        <f t="shared" si="86"/>
        <v>636</v>
      </c>
      <c r="L237" s="46">
        <f t="shared" si="87"/>
        <v>17172</v>
      </c>
      <c r="M237" s="70">
        <v>4353</v>
      </c>
      <c r="N237" s="70">
        <v>9518</v>
      </c>
      <c r="O237" s="70"/>
      <c r="P237" s="70"/>
      <c r="Q237" s="70"/>
      <c r="R237" s="70"/>
      <c r="S237" s="70">
        <v>91182</v>
      </c>
      <c r="T237" s="70"/>
      <c r="U237" s="70">
        <f t="shared" si="77"/>
        <v>145731</v>
      </c>
      <c r="V237" s="46">
        <f t="shared" si="83"/>
        <v>0</v>
      </c>
      <c r="W237" s="46">
        <f t="shared" si="84"/>
        <v>145731</v>
      </c>
      <c r="X237" s="70">
        <v>145731</v>
      </c>
      <c r="Y237" s="46">
        <f t="shared" si="88"/>
        <v>0</v>
      </c>
    </row>
    <row r="238" spans="1:25" hidden="1" x14ac:dyDescent="0.25">
      <c r="B238" s="43" t="s">
        <v>38</v>
      </c>
      <c r="C238" s="44">
        <f t="shared" si="79"/>
        <v>25588</v>
      </c>
      <c r="D238" s="44">
        <v>25779</v>
      </c>
      <c r="E238" s="44">
        <f t="shared" si="80"/>
        <v>191</v>
      </c>
      <c r="F238" s="44">
        <v>146</v>
      </c>
      <c r="G238" s="70">
        <f t="shared" si="81"/>
        <v>27886</v>
      </c>
      <c r="H238" s="44">
        <f t="shared" si="82"/>
        <v>2392</v>
      </c>
      <c r="I238" s="44">
        <v>2422</v>
      </c>
      <c r="J238" s="44">
        <f t="shared" si="85"/>
        <v>30</v>
      </c>
      <c r="K238" s="44">
        <f t="shared" si="86"/>
        <v>636</v>
      </c>
      <c r="L238" s="46">
        <f t="shared" si="87"/>
        <v>19080</v>
      </c>
      <c r="M238" s="70">
        <v>4353</v>
      </c>
      <c r="N238" s="70">
        <v>9653</v>
      </c>
      <c r="O238" s="70"/>
      <c r="P238" s="70"/>
      <c r="Q238" s="70"/>
      <c r="R238" s="70"/>
      <c r="S238" s="70">
        <v>91182</v>
      </c>
      <c r="T238" s="70"/>
      <c r="U238" s="70">
        <f t="shared" si="77"/>
        <v>152154</v>
      </c>
      <c r="V238" s="46">
        <f t="shared" si="83"/>
        <v>0</v>
      </c>
      <c r="W238" s="46">
        <f t="shared" si="84"/>
        <v>152154</v>
      </c>
      <c r="X238" s="70">
        <v>152154</v>
      </c>
      <c r="Y238" s="46">
        <f t="shared" si="88"/>
        <v>0</v>
      </c>
    </row>
    <row r="239" spans="1:25" hidden="1" x14ac:dyDescent="0.25">
      <c r="B239" s="43" t="s">
        <v>39</v>
      </c>
      <c r="C239" s="44">
        <f t="shared" si="79"/>
        <v>25779</v>
      </c>
      <c r="D239" s="44">
        <v>25936</v>
      </c>
      <c r="E239" s="44">
        <f t="shared" si="80"/>
        <v>157</v>
      </c>
      <c r="F239" s="44">
        <v>146</v>
      </c>
      <c r="G239" s="70">
        <f t="shared" si="81"/>
        <v>22922</v>
      </c>
      <c r="H239" s="44">
        <f t="shared" si="82"/>
        <v>2422</v>
      </c>
      <c r="I239" s="44">
        <v>2427</v>
      </c>
      <c r="J239" s="44">
        <f t="shared" si="85"/>
        <v>5</v>
      </c>
      <c r="K239" s="44">
        <f t="shared" si="86"/>
        <v>636</v>
      </c>
      <c r="L239" s="46">
        <f t="shared" si="87"/>
        <v>3180</v>
      </c>
      <c r="M239" s="70">
        <v>4353</v>
      </c>
      <c r="N239" s="70">
        <v>9804</v>
      </c>
      <c r="O239" s="70"/>
      <c r="P239" s="70"/>
      <c r="Q239" s="70"/>
      <c r="R239" s="70"/>
      <c r="S239" s="70">
        <v>91182</v>
      </c>
      <c r="T239" s="70"/>
      <c r="U239" s="70">
        <f t="shared" si="77"/>
        <v>131441</v>
      </c>
      <c r="V239" s="46">
        <f t="shared" si="83"/>
        <v>0</v>
      </c>
      <c r="W239" s="46">
        <f t="shared" si="84"/>
        <v>131441</v>
      </c>
      <c r="X239" s="70">
        <v>131441</v>
      </c>
      <c r="Y239" s="46">
        <f t="shared" si="88"/>
        <v>0</v>
      </c>
    </row>
    <row r="240" spans="1:25" hidden="1" x14ac:dyDescent="0.25">
      <c r="B240" s="43" t="s">
        <v>40</v>
      </c>
      <c r="C240" s="44">
        <f t="shared" si="79"/>
        <v>25936</v>
      </c>
      <c r="D240" s="44">
        <v>26061</v>
      </c>
      <c r="E240" s="44">
        <f t="shared" si="80"/>
        <v>125</v>
      </c>
      <c r="F240" s="44">
        <v>146</v>
      </c>
      <c r="G240" s="70">
        <f t="shared" si="81"/>
        <v>18250</v>
      </c>
      <c r="H240" s="44">
        <f t="shared" si="82"/>
        <v>2427</v>
      </c>
      <c r="I240" s="44">
        <v>2435</v>
      </c>
      <c r="J240" s="44">
        <f t="shared" si="85"/>
        <v>8</v>
      </c>
      <c r="K240" s="44">
        <f t="shared" si="86"/>
        <v>636</v>
      </c>
      <c r="L240" s="46">
        <f t="shared" si="87"/>
        <v>5088</v>
      </c>
      <c r="M240" s="70">
        <v>4353</v>
      </c>
      <c r="N240" s="70">
        <v>9926</v>
      </c>
      <c r="O240" s="70"/>
      <c r="P240" s="70"/>
      <c r="Q240" s="70"/>
      <c r="R240" s="70"/>
      <c r="S240" s="70">
        <v>91182</v>
      </c>
      <c r="T240" s="70"/>
      <c r="U240" s="70">
        <f t="shared" si="77"/>
        <v>128799</v>
      </c>
      <c r="V240" s="46">
        <f t="shared" si="83"/>
        <v>0</v>
      </c>
      <c r="W240" s="46">
        <f t="shared" si="84"/>
        <v>128799</v>
      </c>
      <c r="X240" s="70">
        <v>128799</v>
      </c>
      <c r="Y240" s="46">
        <f t="shared" si="88"/>
        <v>0</v>
      </c>
    </row>
    <row r="241" spans="1:25" hidden="1" x14ac:dyDescent="0.25">
      <c r="B241" s="43" t="s">
        <v>41</v>
      </c>
      <c r="C241" s="44">
        <f t="shared" si="79"/>
        <v>26061</v>
      </c>
      <c r="D241" s="44">
        <v>26149</v>
      </c>
      <c r="E241" s="44">
        <f t="shared" si="80"/>
        <v>88</v>
      </c>
      <c r="F241" s="44">
        <v>146</v>
      </c>
      <c r="G241" s="70">
        <f t="shared" si="81"/>
        <v>12848</v>
      </c>
      <c r="H241" s="44">
        <f t="shared" si="82"/>
        <v>2435</v>
      </c>
      <c r="I241" s="44">
        <v>2451</v>
      </c>
      <c r="J241" s="44">
        <f t="shared" si="85"/>
        <v>16</v>
      </c>
      <c r="K241" s="44">
        <f t="shared" si="86"/>
        <v>636</v>
      </c>
      <c r="L241" s="46">
        <f t="shared" si="87"/>
        <v>10176</v>
      </c>
      <c r="M241" s="70">
        <v>4353</v>
      </c>
      <c r="N241" s="70">
        <v>10025</v>
      </c>
      <c r="O241" s="70"/>
      <c r="P241" s="70"/>
      <c r="Q241" s="70"/>
      <c r="R241" s="70"/>
      <c r="S241" s="70">
        <v>91182</v>
      </c>
      <c r="T241" s="70"/>
      <c r="U241" s="70">
        <f t="shared" si="77"/>
        <v>128584</v>
      </c>
      <c r="V241" s="46">
        <f t="shared" si="83"/>
        <v>0</v>
      </c>
      <c r="W241" s="46">
        <f t="shared" si="84"/>
        <v>128584</v>
      </c>
      <c r="X241" s="70">
        <v>128584</v>
      </c>
      <c r="Y241" s="46">
        <f t="shared" si="88"/>
        <v>0</v>
      </c>
    </row>
    <row r="242" spans="1:25" hidden="1" x14ac:dyDescent="0.25">
      <c r="B242" s="43" t="s">
        <v>42</v>
      </c>
      <c r="C242" s="44">
        <f t="shared" si="79"/>
        <v>26149</v>
      </c>
      <c r="D242" s="44">
        <v>26197</v>
      </c>
      <c r="E242" s="44">
        <f t="shared" si="80"/>
        <v>48</v>
      </c>
      <c r="F242" s="44">
        <v>146</v>
      </c>
      <c r="G242" s="70">
        <f t="shared" si="81"/>
        <v>7008</v>
      </c>
      <c r="H242" s="44">
        <f t="shared" si="82"/>
        <v>2451</v>
      </c>
      <c r="I242" s="44">
        <v>2451</v>
      </c>
      <c r="J242" s="44">
        <f t="shared" si="85"/>
        <v>0</v>
      </c>
      <c r="K242" s="44">
        <f t="shared" si="86"/>
        <v>636</v>
      </c>
      <c r="L242" s="46">
        <f t="shared" si="87"/>
        <v>0</v>
      </c>
      <c r="M242" s="70">
        <v>4353</v>
      </c>
      <c r="N242" s="70">
        <v>10151</v>
      </c>
      <c r="O242" s="70"/>
      <c r="P242" s="70"/>
      <c r="Q242" s="70"/>
      <c r="R242" s="70"/>
      <c r="S242" s="70">
        <v>91182</v>
      </c>
      <c r="T242" s="70"/>
      <c r="U242" s="70">
        <f t="shared" si="77"/>
        <v>112694</v>
      </c>
      <c r="V242" s="46">
        <f t="shared" si="83"/>
        <v>0</v>
      </c>
      <c r="W242" s="46">
        <f t="shared" si="84"/>
        <v>112694</v>
      </c>
      <c r="X242" s="70">
        <v>112694</v>
      </c>
      <c r="Y242" s="46">
        <f t="shared" si="88"/>
        <v>0</v>
      </c>
    </row>
    <row r="243" spans="1:25" hidden="1" x14ac:dyDescent="0.25">
      <c r="B243" s="43" t="s">
        <v>43</v>
      </c>
      <c r="C243" s="44">
        <f t="shared" si="79"/>
        <v>26197</v>
      </c>
      <c r="D243" s="44">
        <v>26327</v>
      </c>
      <c r="E243" s="44">
        <f t="shared" si="80"/>
        <v>130</v>
      </c>
      <c r="F243" s="44">
        <v>146</v>
      </c>
      <c r="G243" s="70">
        <f t="shared" si="81"/>
        <v>18980</v>
      </c>
      <c r="H243" s="44">
        <f t="shared" si="82"/>
        <v>2451</v>
      </c>
      <c r="I243" s="44">
        <v>2505</v>
      </c>
      <c r="J243" s="44">
        <f t="shared" si="85"/>
        <v>54</v>
      </c>
      <c r="K243" s="44">
        <f t="shared" si="86"/>
        <v>636</v>
      </c>
      <c r="L243" s="46">
        <f>IF(K243=636,K243*J243,IF(K243=840,80*636+(J243-80)*840,IF(K243=1455,80*636+20*840+(J243-100)*1455,IF(K243=2681,80*636+20*840+100*1455+(J243-200)*2681,))))</f>
        <v>34344</v>
      </c>
      <c r="M243" s="70">
        <v>4353</v>
      </c>
      <c r="N243" s="70">
        <v>10277</v>
      </c>
      <c r="O243" s="70"/>
      <c r="P243" s="70"/>
      <c r="Q243" s="70"/>
      <c r="R243" s="70"/>
      <c r="S243" s="70">
        <v>91182</v>
      </c>
      <c r="T243" s="70"/>
      <c r="U243" s="70">
        <f t="shared" si="77"/>
        <v>159136</v>
      </c>
      <c r="V243" s="46">
        <f t="shared" si="83"/>
        <v>0</v>
      </c>
      <c r="W243" s="46">
        <f t="shared" si="84"/>
        <v>159136</v>
      </c>
      <c r="X243" s="70">
        <v>159136</v>
      </c>
      <c r="Y243" s="46">
        <f t="shared" si="88"/>
        <v>0</v>
      </c>
    </row>
    <row r="244" spans="1:25" hidden="1" x14ac:dyDescent="0.25">
      <c r="B244" s="43" t="s">
        <v>44</v>
      </c>
      <c r="C244" s="44">
        <f t="shared" si="79"/>
        <v>26327</v>
      </c>
      <c r="D244" s="44">
        <v>26534</v>
      </c>
      <c r="E244" s="44">
        <f t="shared" si="80"/>
        <v>207</v>
      </c>
      <c r="F244" s="44">
        <v>146</v>
      </c>
      <c r="G244" s="70">
        <f t="shared" si="81"/>
        <v>30222</v>
      </c>
      <c r="H244" s="44">
        <f t="shared" si="82"/>
        <v>2505</v>
      </c>
      <c r="I244" s="44">
        <v>2528</v>
      </c>
      <c r="J244" s="44">
        <f t="shared" si="85"/>
        <v>23</v>
      </c>
      <c r="K244" s="44">
        <f>IF(J244&lt;=40,636,IF(AND(J244&gt;=41,J244&lt;=80),840,IF(AND(J244&gt;=81,J244&lt;=100),1455,IF(J244&gt;=101,2681,))))</f>
        <v>636</v>
      </c>
      <c r="L244" s="46">
        <f>IF(K244=636,K244*J244,IF(K244=840,40*636+(J244-40)*840,IF(K244=1455,40*636+40*840+(J244-80)*1455,IF(K244=2681,40*636+40*840+20*1455+(J244-100)*2681,))))</f>
        <v>14628</v>
      </c>
      <c r="M244" s="70">
        <v>4353</v>
      </c>
      <c r="N244" s="70">
        <v>10380</v>
      </c>
      <c r="O244" s="70"/>
      <c r="P244" s="70"/>
      <c r="Q244" s="70"/>
      <c r="R244" s="70"/>
      <c r="S244" s="70">
        <v>91182</v>
      </c>
      <c r="T244" s="70"/>
      <c r="U244" s="70">
        <f t="shared" si="77"/>
        <v>150765</v>
      </c>
      <c r="V244" s="46">
        <f t="shared" si="83"/>
        <v>0</v>
      </c>
      <c r="W244" s="46">
        <f t="shared" si="84"/>
        <v>150765</v>
      </c>
      <c r="X244" s="70">
        <v>150765</v>
      </c>
      <c r="Y244" s="46">
        <f t="shared" si="88"/>
        <v>0</v>
      </c>
    </row>
    <row r="245" spans="1:25" hidden="1" x14ac:dyDescent="0.25">
      <c r="B245" s="43" t="s">
        <v>45</v>
      </c>
      <c r="C245" s="44">
        <f t="shared" si="79"/>
        <v>26534</v>
      </c>
      <c r="D245" s="44">
        <v>26953</v>
      </c>
      <c r="E245" s="44">
        <f t="shared" si="80"/>
        <v>419</v>
      </c>
      <c r="F245" s="44">
        <v>146</v>
      </c>
      <c r="G245" s="70">
        <f t="shared" si="81"/>
        <v>61174</v>
      </c>
      <c r="H245" s="44">
        <f t="shared" si="82"/>
        <v>2528</v>
      </c>
      <c r="I245" s="44">
        <v>2558</v>
      </c>
      <c r="J245" s="44">
        <f t="shared" si="85"/>
        <v>30</v>
      </c>
      <c r="K245" s="44">
        <f>IF(J245&lt;=40,636,IF(AND(J245&gt;=41,J245&lt;=80),840,IF(AND(J245&gt;=81,J245&lt;=100),1455,IF(J245&gt;=101,2681,))))</f>
        <v>636</v>
      </c>
      <c r="L245" s="46">
        <f>IF(K245=636,K245*J245,IF(K245=840,40*636+(J245-40)*840,IF(K245=1455,40*636+40*840+(J245-80)*1455,IF(K245=2681,40*636+40*840+20*1455+(J245-100)*2681,))))</f>
        <v>19080</v>
      </c>
      <c r="M245" s="70">
        <v>4353</v>
      </c>
      <c r="N245" s="70">
        <v>10444</v>
      </c>
      <c r="O245" s="70"/>
      <c r="P245" s="70"/>
      <c r="Q245" s="70"/>
      <c r="R245" s="70"/>
      <c r="S245" s="70">
        <v>91182</v>
      </c>
      <c r="T245" s="70"/>
      <c r="U245" s="70">
        <f t="shared" si="77"/>
        <v>186233</v>
      </c>
      <c r="V245" s="46">
        <f t="shared" si="83"/>
        <v>0</v>
      </c>
      <c r="W245" s="46">
        <f t="shared" si="84"/>
        <v>186233</v>
      </c>
      <c r="X245" s="70">
        <v>186233</v>
      </c>
      <c r="Y245" s="46">
        <f t="shared" si="88"/>
        <v>0</v>
      </c>
    </row>
    <row r="246" spans="1:25" ht="15.75" hidden="1" thickBot="1" x14ac:dyDescent="0.3">
      <c r="B246" s="83" t="s">
        <v>46</v>
      </c>
      <c r="C246" s="84">
        <f t="shared" si="79"/>
        <v>26953</v>
      </c>
      <c r="D246" s="84">
        <v>27298</v>
      </c>
      <c r="E246" s="84">
        <f t="shared" si="80"/>
        <v>345</v>
      </c>
      <c r="F246" s="84">
        <v>146</v>
      </c>
      <c r="G246" s="35">
        <f t="shared" si="81"/>
        <v>50370</v>
      </c>
      <c r="H246" s="84">
        <f t="shared" si="82"/>
        <v>2558</v>
      </c>
      <c r="I246" s="84">
        <v>2597</v>
      </c>
      <c r="J246" s="84">
        <f t="shared" si="85"/>
        <v>39</v>
      </c>
      <c r="K246" s="84">
        <f>IF(J246&lt;=40,636,IF(AND(J246&gt;=41,J246&lt;=80),840,IF(AND(J246&gt;=81,J246&lt;=100),1455,IF(J246&gt;=101,2681,))))</f>
        <v>636</v>
      </c>
      <c r="L246" s="36">
        <f>IF(K246=636,K246*J246,IF(K246=840,40*636+(J246-40)*840,IF(K246=1455,40*636+40*840+(J246-80)*1455,IF(K246=2681,40*636+40*840+20*1455+(J246-100)*2681,))))</f>
        <v>24804</v>
      </c>
      <c r="M246" s="35">
        <v>4353</v>
      </c>
      <c r="N246" s="35">
        <v>10533</v>
      </c>
      <c r="O246" s="35"/>
      <c r="P246" s="35"/>
      <c r="Q246" s="35"/>
      <c r="R246" s="35"/>
      <c r="S246" s="35">
        <v>91182</v>
      </c>
      <c r="T246" s="35"/>
      <c r="U246" s="35">
        <f t="shared" si="77"/>
        <v>181242</v>
      </c>
      <c r="V246" s="36">
        <f t="shared" si="83"/>
        <v>0</v>
      </c>
      <c r="W246" s="36">
        <f t="shared" si="84"/>
        <v>181242</v>
      </c>
      <c r="X246" s="35">
        <v>181242</v>
      </c>
      <c r="Y246" s="36">
        <f t="shared" si="88"/>
        <v>0</v>
      </c>
    </row>
    <row r="247" spans="1:25" x14ac:dyDescent="0.25">
      <c r="A247">
        <v>2023</v>
      </c>
      <c r="B247" s="43" t="s">
        <v>35</v>
      </c>
      <c r="C247" s="44">
        <f t="shared" ref="C247:C270" si="89">D246</f>
        <v>27298</v>
      </c>
      <c r="D247" s="44">
        <v>27626</v>
      </c>
      <c r="E247" s="44">
        <f t="shared" ref="E247:E270" si="90">D247-C247</f>
        <v>328</v>
      </c>
      <c r="F247" s="44">
        <v>165</v>
      </c>
      <c r="G247" s="70">
        <f t="shared" ref="G247:G270" si="91">E247*F247</f>
        <v>54120</v>
      </c>
      <c r="H247" s="44">
        <f t="shared" ref="H247:H270" si="92">I246</f>
        <v>2597</v>
      </c>
      <c r="I247" s="44">
        <v>2620</v>
      </c>
      <c r="J247" s="44">
        <f t="shared" ref="J247:J270" si="93">I247-H247</f>
        <v>23</v>
      </c>
      <c r="K247" s="44">
        <f>IF(J247&lt;=40,717,IF(AND(J247&gt;=41,J247&lt;=80),948,IF(AND(J247&gt;=81,J247&lt;=100),1641,IF(J247&gt;=101,3024,))))</f>
        <v>717</v>
      </c>
      <c r="L247" s="46">
        <f>IF(K247=717,K247*J247,IF(K247=948,40*717+(J247-40)*948,IF(K247=1641,40*717+40*948+(J247-80)*1641,IF(K247=3024,40*717+40*948+20*1641+(J247-100)*3024,))))</f>
        <v>16491</v>
      </c>
      <c r="M247" s="70">
        <v>4910</v>
      </c>
      <c r="N247" s="70">
        <v>10586</v>
      </c>
      <c r="O247" s="70"/>
      <c r="P247" s="70"/>
      <c r="Q247" s="70"/>
      <c r="R247" s="70"/>
      <c r="S247" s="70">
        <v>122853</v>
      </c>
      <c r="T247" s="70"/>
      <c r="U247" s="70">
        <f t="shared" si="77"/>
        <v>208960</v>
      </c>
      <c r="V247" s="46">
        <f t="shared" ref="V247:V270" si="94">Y246</f>
        <v>0</v>
      </c>
      <c r="W247" s="46">
        <f t="shared" ref="W247:W270" si="95">U247+V247</f>
        <v>208960</v>
      </c>
      <c r="X247" s="70">
        <v>208960</v>
      </c>
      <c r="Y247" s="46">
        <f t="shared" ref="Y247:Y270" si="96">W247-X247</f>
        <v>0</v>
      </c>
    </row>
    <row r="248" spans="1:25" x14ac:dyDescent="0.25">
      <c r="B248" s="43" t="s">
        <v>36</v>
      </c>
      <c r="C248" s="44">
        <f t="shared" si="89"/>
        <v>27626</v>
      </c>
      <c r="D248" s="44">
        <v>27932</v>
      </c>
      <c r="E248" s="44">
        <f t="shared" si="90"/>
        <v>306</v>
      </c>
      <c r="F248" s="44">
        <v>165</v>
      </c>
      <c r="G248" s="70">
        <f t="shared" si="91"/>
        <v>50490</v>
      </c>
      <c r="H248" s="44">
        <f t="shared" si="92"/>
        <v>2620</v>
      </c>
      <c r="I248" s="44">
        <v>2637</v>
      </c>
      <c r="J248" s="44">
        <f t="shared" si="93"/>
        <v>17</v>
      </c>
      <c r="K248" s="44">
        <f t="shared" ref="K248:K258" si="97">IF(J248&lt;=40,717,IF(AND(J248&gt;=41,J248&lt;=80),948,IF(AND(J248&gt;=81,J248&lt;=100),1641,IF(J248&gt;=101,3024,))))</f>
        <v>717</v>
      </c>
      <c r="L248" s="46">
        <f t="shared" ref="L248:L258" si="98">IF(K248=717,K248*J248,IF(K248=948,40*717+(J248-40)*948,IF(K248=1641,40*717+40*948+(J248-80)*1641,IF(K248=3024,40*717+40*948+20*1641+(J248-100)*3024,))))</f>
        <v>12189</v>
      </c>
      <c r="M248" s="70">
        <v>4910</v>
      </c>
      <c r="N248" s="70">
        <v>10653</v>
      </c>
      <c r="O248" s="70"/>
      <c r="P248" s="70"/>
      <c r="Q248" s="70"/>
      <c r="R248" s="70"/>
      <c r="S248" s="70">
        <v>122853</v>
      </c>
      <c r="T248" s="70"/>
      <c r="U248" s="70">
        <f t="shared" si="77"/>
        <v>201095</v>
      </c>
      <c r="V248" s="46">
        <f t="shared" si="94"/>
        <v>0</v>
      </c>
      <c r="W248" s="46">
        <f t="shared" si="95"/>
        <v>201095</v>
      </c>
      <c r="X248" s="70">
        <v>201095</v>
      </c>
      <c r="Y248" s="46">
        <f t="shared" si="96"/>
        <v>0</v>
      </c>
    </row>
    <row r="249" spans="1:25" x14ac:dyDescent="0.25">
      <c r="B249" s="43" t="s">
        <v>37</v>
      </c>
      <c r="C249" s="44">
        <f t="shared" si="89"/>
        <v>27932</v>
      </c>
      <c r="D249" s="44">
        <v>28232</v>
      </c>
      <c r="E249" s="44">
        <f t="shared" si="90"/>
        <v>300</v>
      </c>
      <c r="F249" s="44">
        <v>165</v>
      </c>
      <c r="G249" s="70">
        <f t="shared" si="91"/>
        <v>49500</v>
      </c>
      <c r="H249" s="44">
        <f t="shared" si="92"/>
        <v>2637</v>
      </c>
      <c r="I249" s="44">
        <v>2656</v>
      </c>
      <c r="J249" s="44">
        <f t="shared" si="93"/>
        <v>19</v>
      </c>
      <c r="K249" s="44">
        <f t="shared" si="97"/>
        <v>717</v>
      </c>
      <c r="L249" s="46">
        <f t="shared" si="98"/>
        <v>13623</v>
      </c>
      <c r="M249" s="70">
        <v>4910</v>
      </c>
      <c r="N249" s="70">
        <v>10673</v>
      </c>
      <c r="O249" s="70"/>
      <c r="P249" s="70"/>
      <c r="Q249" s="70"/>
      <c r="R249" s="70"/>
      <c r="S249" s="70">
        <v>122853</v>
      </c>
      <c r="T249" s="70"/>
      <c r="U249" s="70">
        <f t="shared" si="77"/>
        <v>201559</v>
      </c>
      <c r="V249" s="46">
        <f t="shared" si="94"/>
        <v>0</v>
      </c>
      <c r="W249" s="46">
        <f t="shared" si="95"/>
        <v>201559</v>
      </c>
      <c r="X249" s="70">
        <v>201559</v>
      </c>
      <c r="Y249" s="46">
        <f t="shared" si="96"/>
        <v>0</v>
      </c>
    </row>
    <row r="250" spans="1:25" x14ac:dyDescent="0.25">
      <c r="B250" s="43" t="s">
        <v>38</v>
      </c>
      <c r="C250" s="44">
        <f t="shared" si="89"/>
        <v>28232</v>
      </c>
      <c r="D250" s="44">
        <v>28584</v>
      </c>
      <c r="E250" s="44">
        <f t="shared" si="90"/>
        <v>352</v>
      </c>
      <c r="F250" s="44">
        <v>165</v>
      </c>
      <c r="G250" s="70">
        <f t="shared" si="91"/>
        <v>58080</v>
      </c>
      <c r="H250" s="44">
        <f t="shared" si="92"/>
        <v>2656</v>
      </c>
      <c r="I250" s="44">
        <v>2674</v>
      </c>
      <c r="J250" s="44">
        <f t="shared" si="93"/>
        <v>18</v>
      </c>
      <c r="K250" s="44">
        <f t="shared" si="97"/>
        <v>717</v>
      </c>
      <c r="L250" s="46">
        <f t="shared" si="98"/>
        <v>12906</v>
      </c>
      <c r="M250" s="70">
        <v>4910</v>
      </c>
      <c r="N250" s="70">
        <v>10752</v>
      </c>
      <c r="O250" s="70"/>
      <c r="P250" s="70"/>
      <c r="Q250" s="70"/>
      <c r="R250" s="70"/>
      <c r="S250" s="70">
        <v>122853</v>
      </c>
      <c r="T250" s="70"/>
      <c r="U250" s="70">
        <f t="shared" si="77"/>
        <v>209501</v>
      </c>
      <c r="V250" s="46">
        <f t="shared" si="94"/>
        <v>0</v>
      </c>
      <c r="W250" s="46">
        <f t="shared" si="95"/>
        <v>209501</v>
      </c>
      <c r="X250" s="70">
        <v>209501</v>
      </c>
      <c r="Y250" s="46">
        <f t="shared" si="96"/>
        <v>0</v>
      </c>
    </row>
    <row r="251" spans="1:25" x14ac:dyDescent="0.25">
      <c r="B251" s="43" t="s">
        <v>39</v>
      </c>
      <c r="C251" s="44">
        <f t="shared" si="89"/>
        <v>28584</v>
      </c>
      <c r="D251" s="44">
        <v>28828</v>
      </c>
      <c r="E251" s="44">
        <f t="shared" si="90"/>
        <v>244</v>
      </c>
      <c r="F251" s="44">
        <v>169</v>
      </c>
      <c r="G251" s="70">
        <f t="shared" si="91"/>
        <v>41236</v>
      </c>
      <c r="H251" s="44">
        <f t="shared" si="92"/>
        <v>2674</v>
      </c>
      <c r="I251" s="44">
        <v>2680</v>
      </c>
      <c r="J251" s="44">
        <f t="shared" si="93"/>
        <v>6</v>
      </c>
      <c r="K251" s="44">
        <f t="shared" si="97"/>
        <v>717</v>
      </c>
      <c r="L251" s="46">
        <f t="shared" si="98"/>
        <v>4302</v>
      </c>
      <c r="M251" s="70">
        <v>4910</v>
      </c>
      <c r="N251" s="70">
        <v>10810</v>
      </c>
      <c r="O251" s="70"/>
      <c r="P251" s="70"/>
      <c r="Q251" s="70"/>
      <c r="R251" s="70"/>
      <c r="S251" s="70">
        <v>122853</v>
      </c>
      <c r="T251" s="70"/>
      <c r="U251" s="70">
        <f t="shared" si="77"/>
        <v>184111</v>
      </c>
      <c r="V251" s="46">
        <f t="shared" si="94"/>
        <v>0</v>
      </c>
      <c r="W251" s="46">
        <f t="shared" si="95"/>
        <v>184111</v>
      </c>
      <c r="X251" s="70">
        <v>184111</v>
      </c>
      <c r="Y251" s="46">
        <f t="shared" si="96"/>
        <v>0</v>
      </c>
    </row>
    <row r="252" spans="1:25" x14ac:dyDescent="0.25">
      <c r="B252" s="43" t="s">
        <v>40</v>
      </c>
      <c r="C252" s="44">
        <f t="shared" si="89"/>
        <v>28828</v>
      </c>
      <c r="D252" s="44">
        <v>29072</v>
      </c>
      <c r="E252" s="44">
        <f t="shared" si="90"/>
        <v>244</v>
      </c>
      <c r="F252" s="44">
        <v>165</v>
      </c>
      <c r="G252" s="70">
        <f t="shared" si="91"/>
        <v>40260</v>
      </c>
      <c r="H252" s="44">
        <f t="shared" si="92"/>
        <v>2680</v>
      </c>
      <c r="I252" s="44">
        <v>2685</v>
      </c>
      <c r="J252" s="44">
        <f t="shared" si="93"/>
        <v>5</v>
      </c>
      <c r="K252" s="44">
        <f t="shared" si="97"/>
        <v>717</v>
      </c>
      <c r="L252" s="46">
        <f t="shared" si="98"/>
        <v>3585</v>
      </c>
      <c r="M252" s="70">
        <v>4910</v>
      </c>
      <c r="N252" s="70">
        <v>10827</v>
      </c>
      <c r="O252" s="70"/>
      <c r="P252" s="70"/>
      <c r="Q252" s="70"/>
      <c r="R252" s="70"/>
      <c r="S252" s="70">
        <v>122853</v>
      </c>
      <c r="T252" s="70"/>
      <c r="U252" s="70">
        <f t="shared" si="77"/>
        <v>182435</v>
      </c>
      <c r="V252" s="46">
        <f t="shared" si="94"/>
        <v>0</v>
      </c>
      <c r="W252" s="46">
        <f t="shared" si="95"/>
        <v>182435</v>
      </c>
      <c r="X252" s="70">
        <v>182435</v>
      </c>
      <c r="Y252" s="46">
        <f t="shared" si="96"/>
        <v>0</v>
      </c>
    </row>
    <row r="253" spans="1:25" x14ac:dyDescent="0.25">
      <c r="B253" s="43" t="s">
        <v>41</v>
      </c>
      <c r="C253" s="44">
        <f t="shared" si="89"/>
        <v>29072</v>
      </c>
      <c r="D253" s="44">
        <v>29284</v>
      </c>
      <c r="E253" s="44">
        <f t="shared" si="90"/>
        <v>212</v>
      </c>
      <c r="F253" s="44">
        <v>165</v>
      </c>
      <c r="G253" s="70">
        <f t="shared" si="91"/>
        <v>34980</v>
      </c>
      <c r="H253" s="44">
        <f t="shared" si="92"/>
        <v>2685</v>
      </c>
      <c r="I253" s="44">
        <v>2685</v>
      </c>
      <c r="J253" s="44">
        <f t="shared" si="93"/>
        <v>0</v>
      </c>
      <c r="K253" s="44">
        <f t="shared" si="97"/>
        <v>717</v>
      </c>
      <c r="L253" s="46">
        <f t="shared" si="98"/>
        <v>0</v>
      </c>
      <c r="M253" s="70">
        <v>4910</v>
      </c>
      <c r="N253" s="70">
        <v>10815</v>
      </c>
      <c r="O253" s="70"/>
      <c r="P253" s="70"/>
      <c r="Q253" s="70"/>
      <c r="R253" s="70"/>
      <c r="S253" s="70">
        <v>122853</v>
      </c>
      <c r="T253" s="70"/>
      <c r="U253" s="70">
        <f t="shared" si="77"/>
        <v>173558</v>
      </c>
      <c r="V253" s="46">
        <f t="shared" si="94"/>
        <v>0</v>
      </c>
      <c r="W253" s="46">
        <f t="shared" si="95"/>
        <v>173558</v>
      </c>
      <c r="X253" s="70">
        <v>173558</v>
      </c>
      <c r="Y253" s="46">
        <f t="shared" si="96"/>
        <v>0</v>
      </c>
    </row>
    <row r="254" spans="1:25" x14ac:dyDescent="0.25">
      <c r="B254" s="43" t="s">
        <v>42</v>
      </c>
      <c r="C254" s="44">
        <f t="shared" si="89"/>
        <v>29284</v>
      </c>
      <c r="D254" s="44">
        <v>29525</v>
      </c>
      <c r="E254" s="44">
        <f t="shared" si="90"/>
        <v>241</v>
      </c>
      <c r="F254" s="44">
        <v>165</v>
      </c>
      <c r="G254" s="70">
        <f t="shared" si="91"/>
        <v>39765</v>
      </c>
      <c r="H254" s="44">
        <f t="shared" si="92"/>
        <v>2685</v>
      </c>
      <c r="I254" s="44">
        <v>2686</v>
      </c>
      <c r="J254" s="44">
        <f t="shared" si="93"/>
        <v>1</v>
      </c>
      <c r="K254" s="44">
        <f t="shared" si="97"/>
        <v>717</v>
      </c>
      <c r="L254" s="46">
        <f t="shared" si="98"/>
        <v>717</v>
      </c>
      <c r="M254" s="70">
        <v>4910</v>
      </c>
      <c r="N254" s="70">
        <v>10839</v>
      </c>
      <c r="O254" s="70"/>
      <c r="P254" s="70"/>
      <c r="Q254" s="70"/>
      <c r="R254" s="70"/>
      <c r="S254" s="70">
        <v>122853</v>
      </c>
      <c r="T254" s="70"/>
      <c r="U254" s="70">
        <f t="shared" si="77"/>
        <v>179084</v>
      </c>
      <c r="V254" s="46">
        <f t="shared" si="94"/>
        <v>0</v>
      </c>
      <c r="W254" s="46">
        <f t="shared" si="95"/>
        <v>179084</v>
      </c>
      <c r="X254" s="70">
        <v>178084</v>
      </c>
      <c r="Y254" s="46">
        <f t="shared" si="96"/>
        <v>1000</v>
      </c>
    </row>
    <row r="255" spans="1:25" x14ac:dyDescent="0.25">
      <c r="B255" s="43" t="s">
        <v>43</v>
      </c>
      <c r="C255" s="44">
        <f t="shared" si="89"/>
        <v>29525</v>
      </c>
      <c r="D255" s="44">
        <v>29859</v>
      </c>
      <c r="E255" s="44">
        <f t="shared" si="90"/>
        <v>334</v>
      </c>
      <c r="F255" s="44">
        <v>165</v>
      </c>
      <c r="G255" s="70">
        <f t="shared" si="91"/>
        <v>55110</v>
      </c>
      <c r="H255" s="44">
        <f t="shared" si="92"/>
        <v>2686</v>
      </c>
      <c r="I255" s="44">
        <v>2699</v>
      </c>
      <c r="J255" s="44">
        <f t="shared" si="93"/>
        <v>13</v>
      </c>
      <c r="K255" s="44">
        <f t="shared" si="97"/>
        <v>717</v>
      </c>
      <c r="L255" s="46">
        <f t="shared" si="98"/>
        <v>9321</v>
      </c>
      <c r="M255" s="70">
        <v>4910</v>
      </c>
      <c r="N255" s="70">
        <v>10859</v>
      </c>
      <c r="O255" s="70"/>
      <c r="P255" s="70"/>
      <c r="Q255" s="70"/>
      <c r="R255" s="70"/>
      <c r="S255" s="70">
        <v>122853</v>
      </c>
      <c r="T255" s="70"/>
      <c r="U255" s="70">
        <f t="shared" si="77"/>
        <v>203053</v>
      </c>
      <c r="V255" s="46">
        <f t="shared" si="94"/>
        <v>1000</v>
      </c>
      <c r="W255" s="46">
        <f t="shared" si="95"/>
        <v>204053</v>
      </c>
      <c r="X255" s="70">
        <v>204053</v>
      </c>
      <c r="Y255" s="46">
        <f t="shared" si="96"/>
        <v>0</v>
      </c>
    </row>
    <row r="256" spans="1:25" x14ac:dyDescent="0.25">
      <c r="B256" s="43" t="s">
        <v>44</v>
      </c>
      <c r="C256" s="44">
        <f t="shared" si="89"/>
        <v>29859</v>
      </c>
      <c r="D256" s="44">
        <v>30120</v>
      </c>
      <c r="E256" s="44">
        <f t="shared" si="90"/>
        <v>261</v>
      </c>
      <c r="F256" s="44">
        <v>165</v>
      </c>
      <c r="G256" s="70">
        <f t="shared" si="91"/>
        <v>43065</v>
      </c>
      <c r="H256" s="44">
        <f t="shared" si="92"/>
        <v>2699</v>
      </c>
      <c r="I256" s="44">
        <v>2780</v>
      </c>
      <c r="J256" s="44">
        <f t="shared" si="93"/>
        <v>81</v>
      </c>
      <c r="K256" s="44">
        <f t="shared" si="97"/>
        <v>1641</v>
      </c>
      <c r="L256" s="46">
        <f t="shared" si="98"/>
        <v>68241</v>
      </c>
      <c r="M256" s="70">
        <v>4910</v>
      </c>
      <c r="N256" s="70">
        <v>10916</v>
      </c>
      <c r="O256" s="70"/>
      <c r="P256" s="70"/>
      <c r="Q256" s="70"/>
      <c r="R256" s="70"/>
      <c r="S256" s="70">
        <v>122853</v>
      </c>
      <c r="T256" s="70"/>
      <c r="U256" s="70">
        <f t="shared" si="77"/>
        <v>249985</v>
      </c>
      <c r="V256" s="46">
        <f t="shared" si="94"/>
        <v>0</v>
      </c>
      <c r="W256" s="46">
        <f t="shared" si="95"/>
        <v>249985</v>
      </c>
      <c r="X256" s="70">
        <v>249985</v>
      </c>
      <c r="Y256" s="46">
        <f t="shared" si="96"/>
        <v>0</v>
      </c>
    </row>
    <row r="257" spans="1:25" ht="15" customHeight="1" x14ac:dyDescent="0.25">
      <c r="B257" s="43" t="s">
        <v>45</v>
      </c>
      <c r="C257" s="44">
        <f t="shared" si="89"/>
        <v>30120</v>
      </c>
      <c r="D257" s="44">
        <v>30401</v>
      </c>
      <c r="E257" s="44">
        <f t="shared" si="90"/>
        <v>281</v>
      </c>
      <c r="F257" s="44">
        <v>165</v>
      </c>
      <c r="G257" s="70">
        <f t="shared" si="91"/>
        <v>46365</v>
      </c>
      <c r="H257" s="44">
        <f t="shared" si="92"/>
        <v>2780</v>
      </c>
      <c r="I257" s="44">
        <v>2727</v>
      </c>
      <c r="J257" s="44"/>
      <c r="K257" s="44">
        <f t="shared" si="97"/>
        <v>717</v>
      </c>
      <c r="L257" s="46">
        <f t="shared" si="98"/>
        <v>0</v>
      </c>
      <c r="M257" s="70">
        <v>4910</v>
      </c>
      <c r="N257" s="70">
        <v>10969</v>
      </c>
      <c r="O257" s="70"/>
      <c r="P257" s="70"/>
      <c r="Q257" s="70"/>
      <c r="R257" s="70"/>
      <c r="S257" s="70">
        <v>122853</v>
      </c>
      <c r="T257" s="70"/>
      <c r="U257" s="70">
        <f t="shared" si="77"/>
        <v>185097</v>
      </c>
      <c r="V257" s="46">
        <f t="shared" si="94"/>
        <v>0</v>
      </c>
      <c r="W257" s="46">
        <f t="shared" si="95"/>
        <v>185097</v>
      </c>
      <c r="X257" s="70">
        <v>185097</v>
      </c>
      <c r="Y257" s="46">
        <f t="shared" si="96"/>
        <v>0</v>
      </c>
    </row>
    <row r="258" spans="1:25" ht="15.75" thickBot="1" x14ac:dyDescent="0.3">
      <c r="B258" s="243" t="s">
        <v>46</v>
      </c>
      <c r="C258" s="244">
        <f t="shared" si="89"/>
        <v>30401</v>
      </c>
      <c r="D258" s="244">
        <v>30700</v>
      </c>
      <c r="E258" s="244">
        <f t="shared" si="90"/>
        <v>299</v>
      </c>
      <c r="F258" s="244">
        <v>165</v>
      </c>
      <c r="G258" s="245">
        <f t="shared" si="91"/>
        <v>49335</v>
      </c>
      <c r="H258" s="244">
        <f t="shared" si="92"/>
        <v>2727</v>
      </c>
      <c r="I258" s="244">
        <v>2742</v>
      </c>
      <c r="J258" s="244">
        <f t="shared" si="93"/>
        <v>15</v>
      </c>
      <c r="K258" s="244">
        <f t="shared" si="97"/>
        <v>717</v>
      </c>
      <c r="L258" s="242">
        <f t="shared" si="98"/>
        <v>10755</v>
      </c>
      <c r="M258" s="245">
        <v>4910</v>
      </c>
      <c r="N258" s="245">
        <v>11037</v>
      </c>
      <c r="O258" s="245"/>
      <c r="P258" s="245"/>
      <c r="Q258" s="245"/>
      <c r="R258" s="245"/>
      <c r="S258" s="245">
        <v>122853</v>
      </c>
      <c r="T258" s="245"/>
      <c r="U258" s="245">
        <f t="shared" si="77"/>
        <v>198890</v>
      </c>
      <c r="V258" s="242">
        <f t="shared" si="94"/>
        <v>0</v>
      </c>
      <c r="W258" s="242">
        <f t="shared" si="95"/>
        <v>198890</v>
      </c>
      <c r="X258" s="245">
        <v>198890</v>
      </c>
      <c r="Y258" s="242">
        <f t="shared" si="96"/>
        <v>0</v>
      </c>
    </row>
    <row r="259" spans="1:25" ht="15.75" thickBot="1" x14ac:dyDescent="0.3">
      <c r="A259">
        <v>2024</v>
      </c>
      <c r="B259" s="195" t="s">
        <v>35</v>
      </c>
      <c r="C259" s="175">
        <f t="shared" si="89"/>
        <v>30700</v>
      </c>
      <c r="D259" s="175">
        <v>31042</v>
      </c>
      <c r="E259" s="175">
        <f t="shared" si="90"/>
        <v>342</v>
      </c>
      <c r="F259" s="175">
        <v>171</v>
      </c>
      <c r="G259" s="177">
        <f t="shared" si="91"/>
        <v>58482</v>
      </c>
      <c r="H259" s="175">
        <f t="shared" si="92"/>
        <v>2742</v>
      </c>
      <c r="I259" s="175">
        <v>2772</v>
      </c>
      <c r="J259" s="175">
        <f t="shared" si="93"/>
        <v>30</v>
      </c>
      <c r="K259" s="175">
        <f>IF(J259&lt;=40,745,IF(AND(J259&gt;=41,J259&lt;=80),985,IF(AND(J259&gt;=81,J259&lt;=100),1705,IF(J259&gt;=101,3142,))))</f>
        <v>745</v>
      </c>
      <c r="L259" s="176">
        <f>IF(K259=745,K259*J259,IF(K259=985,40*745+(J259-40)*985,IF(K259=1705,40*745+40*985+(J259-80)*1705,IF(K259=3142,40*745+40*985+20*1705+(J259-100)*3142,))))</f>
        <v>22350</v>
      </c>
      <c r="M259" s="177">
        <v>5101</v>
      </c>
      <c r="N259" s="177"/>
      <c r="O259" s="177">
        <v>5000</v>
      </c>
      <c r="P259" s="177">
        <v>12000</v>
      </c>
      <c r="Q259" s="177"/>
      <c r="R259" s="177"/>
      <c r="S259" s="177">
        <v>127644</v>
      </c>
      <c r="T259" s="177"/>
      <c r="U259" s="177">
        <f>G259+L259+M259+N259++O259+P259+Q259+R259+S259+T259</f>
        <v>230577</v>
      </c>
      <c r="V259" s="176">
        <f t="shared" si="94"/>
        <v>0</v>
      </c>
      <c r="W259" s="176">
        <f t="shared" si="95"/>
        <v>230577</v>
      </c>
      <c r="X259" s="240"/>
      <c r="Y259" s="176">
        <f t="shared" si="96"/>
        <v>230577</v>
      </c>
    </row>
    <row r="260" spans="1:25" hidden="1" x14ac:dyDescent="0.25">
      <c r="B260" s="224" t="s">
        <v>36</v>
      </c>
      <c r="C260" s="225">
        <f>D259</f>
        <v>31042</v>
      </c>
      <c r="D260" s="225"/>
      <c r="E260" s="225">
        <f t="shared" si="90"/>
        <v>-31042</v>
      </c>
      <c r="F260" s="225">
        <v>171</v>
      </c>
      <c r="G260" s="223">
        <f t="shared" si="91"/>
        <v>-5308182</v>
      </c>
      <c r="H260" s="225">
        <f t="shared" si="92"/>
        <v>2772</v>
      </c>
      <c r="I260" s="225"/>
      <c r="J260" s="225">
        <f t="shared" si="93"/>
        <v>-2772</v>
      </c>
      <c r="K260" s="225">
        <f t="shared" ref="K260:K270" si="99">IF(J260&lt;=40,745,IF(AND(J260&gt;=41,J260&lt;=80),985,IF(AND(J260&gt;=81,J260&lt;=100),1705,IF(J260&gt;=101,3142,))))</f>
        <v>745</v>
      </c>
      <c r="L260" s="226">
        <f t="shared" ref="L260:L270" si="100">IF(K260=745,K260*J260,IF(K260=985,40*745+(J260-40)*985,IF(K260=1705,40*745+40*985+(J260-80)*1705,IF(K260=3142,40*745+40*985+20*1705+(J260-100)*3142,))))</f>
        <v>-2065140</v>
      </c>
      <c r="M260" s="223">
        <v>5101</v>
      </c>
      <c r="N260" s="223"/>
      <c r="O260" s="223">
        <v>5000</v>
      </c>
      <c r="P260" s="223">
        <v>12000</v>
      </c>
      <c r="Q260" s="223"/>
      <c r="R260" s="223"/>
      <c r="S260" s="223">
        <v>127644</v>
      </c>
      <c r="T260" s="223"/>
      <c r="U260" s="223">
        <f t="shared" ref="U260:U270" si="101">G260+L260+M260+N260++O260+P260+Q260+R260+S260+T260</f>
        <v>-7223577</v>
      </c>
      <c r="V260" s="226">
        <f t="shared" si="94"/>
        <v>230577</v>
      </c>
      <c r="W260" s="226">
        <f t="shared" si="95"/>
        <v>-6993000</v>
      </c>
      <c r="X260" s="227"/>
      <c r="Y260" s="226">
        <f t="shared" si="96"/>
        <v>-6993000</v>
      </c>
    </row>
    <row r="261" spans="1:25" hidden="1" x14ac:dyDescent="0.25">
      <c r="B261" s="224" t="s">
        <v>37</v>
      </c>
      <c r="C261" s="225">
        <f t="shared" si="89"/>
        <v>0</v>
      </c>
      <c r="D261" s="225"/>
      <c r="E261" s="225">
        <f t="shared" si="90"/>
        <v>0</v>
      </c>
      <c r="F261" s="225">
        <v>171</v>
      </c>
      <c r="G261" s="223">
        <f t="shared" si="91"/>
        <v>0</v>
      </c>
      <c r="H261" s="225">
        <f t="shared" si="92"/>
        <v>0</v>
      </c>
      <c r="I261" s="225"/>
      <c r="J261" s="225">
        <f t="shared" si="93"/>
        <v>0</v>
      </c>
      <c r="K261" s="225">
        <f t="shared" si="99"/>
        <v>745</v>
      </c>
      <c r="L261" s="226">
        <f t="shared" si="100"/>
        <v>0</v>
      </c>
      <c r="M261" s="223">
        <v>5101</v>
      </c>
      <c r="N261" s="223"/>
      <c r="O261" s="223">
        <v>5000</v>
      </c>
      <c r="P261" s="223">
        <v>12000</v>
      </c>
      <c r="Q261" s="223"/>
      <c r="R261" s="223"/>
      <c r="S261" s="223">
        <v>127644</v>
      </c>
      <c r="T261" s="223"/>
      <c r="U261" s="223">
        <f t="shared" si="101"/>
        <v>149745</v>
      </c>
      <c r="V261" s="226">
        <f t="shared" si="94"/>
        <v>-6993000</v>
      </c>
      <c r="W261" s="226">
        <f t="shared" si="95"/>
        <v>-6843255</v>
      </c>
      <c r="X261" s="227"/>
      <c r="Y261" s="226">
        <f t="shared" si="96"/>
        <v>-6843255</v>
      </c>
    </row>
    <row r="262" spans="1:25" hidden="1" x14ac:dyDescent="0.25">
      <c r="B262" s="224" t="s">
        <v>38</v>
      </c>
      <c r="C262" s="225">
        <f t="shared" si="89"/>
        <v>0</v>
      </c>
      <c r="D262" s="225"/>
      <c r="E262" s="225">
        <f t="shared" si="90"/>
        <v>0</v>
      </c>
      <c r="F262" s="225">
        <v>171</v>
      </c>
      <c r="G262" s="223">
        <f t="shared" si="91"/>
        <v>0</v>
      </c>
      <c r="H262" s="225">
        <f t="shared" si="92"/>
        <v>0</v>
      </c>
      <c r="I262" s="225"/>
      <c r="J262" s="225">
        <f t="shared" si="93"/>
        <v>0</v>
      </c>
      <c r="K262" s="225">
        <f t="shared" si="99"/>
        <v>745</v>
      </c>
      <c r="L262" s="226">
        <f t="shared" si="100"/>
        <v>0</v>
      </c>
      <c r="M262" s="223">
        <v>5101</v>
      </c>
      <c r="N262" s="223"/>
      <c r="O262" s="223">
        <v>5000</v>
      </c>
      <c r="P262" s="223">
        <v>12000</v>
      </c>
      <c r="Q262" s="223"/>
      <c r="R262" s="223"/>
      <c r="S262" s="223">
        <v>127644</v>
      </c>
      <c r="T262" s="223"/>
      <c r="U262" s="223">
        <f t="shared" si="101"/>
        <v>149745</v>
      </c>
      <c r="V262" s="226">
        <f t="shared" si="94"/>
        <v>-6843255</v>
      </c>
      <c r="W262" s="226">
        <f t="shared" si="95"/>
        <v>-6693510</v>
      </c>
      <c r="X262" s="227"/>
      <c r="Y262" s="226">
        <f t="shared" si="96"/>
        <v>-6693510</v>
      </c>
    </row>
    <row r="263" spans="1:25" hidden="1" x14ac:dyDescent="0.25">
      <c r="B263" s="224" t="s">
        <v>39</v>
      </c>
      <c r="C263" s="225">
        <f t="shared" si="89"/>
        <v>0</v>
      </c>
      <c r="D263" s="225"/>
      <c r="E263" s="225">
        <f t="shared" si="90"/>
        <v>0</v>
      </c>
      <c r="F263" s="225">
        <v>171</v>
      </c>
      <c r="G263" s="223">
        <f t="shared" si="91"/>
        <v>0</v>
      </c>
      <c r="H263" s="225">
        <f t="shared" si="92"/>
        <v>0</v>
      </c>
      <c r="I263" s="225"/>
      <c r="J263" s="225">
        <f t="shared" si="93"/>
        <v>0</v>
      </c>
      <c r="K263" s="225">
        <f t="shared" si="99"/>
        <v>745</v>
      </c>
      <c r="L263" s="226">
        <f t="shared" si="100"/>
        <v>0</v>
      </c>
      <c r="M263" s="223">
        <v>5101</v>
      </c>
      <c r="N263" s="223"/>
      <c r="O263" s="223">
        <v>5000</v>
      </c>
      <c r="P263" s="223">
        <v>12000</v>
      </c>
      <c r="Q263" s="223"/>
      <c r="R263" s="223"/>
      <c r="S263" s="223">
        <v>127644</v>
      </c>
      <c r="T263" s="223"/>
      <c r="U263" s="223">
        <f t="shared" si="101"/>
        <v>149745</v>
      </c>
      <c r="V263" s="226">
        <f t="shared" si="94"/>
        <v>-6693510</v>
      </c>
      <c r="W263" s="226">
        <f t="shared" si="95"/>
        <v>-6543765</v>
      </c>
      <c r="X263" s="227"/>
      <c r="Y263" s="226">
        <f t="shared" si="96"/>
        <v>-6543765</v>
      </c>
    </row>
    <row r="264" spans="1:25" hidden="1" x14ac:dyDescent="0.25">
      <c r="B264" s="224" t="s">
        <v>40</v>
      </c>
      <c r="C264" s="225">
        <f t="shared" si="89"/>
        <v>0</v>
      </c>
      <c r="D264" s="225"/>
      <c r="E264" s="225">
        <f t="shared" si="90"/>
        <v>0</v>
      </c>
      <c r="F264" s="225">
        <v>171</v>
      </c>
      <c r="G264" s="223">
        <f t="shared" si="91"/>
        <v>0</v>
      </c>
      <c r="H264" s="225">
        <f t="shared" si="92"/>
        <v>0</v>
      </c>
      <c r="I264" s="225"/>
      <c r="J264" s="225">
        <f t="shared" si="93"/>
        <v>0</v>
      </c>
      <c r="K264" s="225">
        <f t="shared" si="99"/>
        <v>745</v>
      </c>
      <c r="L264" s="226">
        <f t="shared" si="100"/>
        <v>0</v>
      </c>
      <c r="M264" s="223">
        <v>5101</v>
      </c>
      <c r="N264" s="223"/>
      <c r="O264" s="223">
        <v>5000</v>
      </c>
      <c r="P264" s="223">
        <v>12000</v>
      </c>
      <c r="Q264" s="223"/>
      <c r="R264" s="223"/>
      <c r="S264" s="223">
        <v>127644</v>
      </c>
      <c r="T264" s="223"/>
      <c r="U264" s="223">
        <f t="shared" si="101"/>
        <v>149745</v>
      </c>
      <c r="V264" s="226">
        <f t="shared" si="94"/>
        <v>-6543765</v>
      </c>
      <c r="W264" s="226">
        <f t="shared" si="95"/>
        <v>-6394020</v>
      </c>
      <c r="X264" s="227"/>
      <c r="Y264" s="226">
        <f t="shared" si="96"/>
        <v>-6394020</v>
      </c>
    </row>
    <row r="265" spans="1:25" s="199" customFormat="1" hidden="1" x14ac:dyDescent="0.25">
      <c r="A265"/>
      <c r="B265" s="224" t="s">
        <v>41</v>
      </c>
      <c r="C265" s="225">
        <f t="shared" si="89"/>
        <v>0</v>
      </c>
      <c r="D265" s="225"/>
      <c r="E265" s="225">
        <f t="shared" si="90"/>
        <v>0</v>
      </c>
      <c r="F265" s="225">
        <v>171</v>
      </c>
      <c r="G265" s="223">
        <f t="shared" si="91"/>
        <v>0</v>
      </c>
      <c r="H265" s="225">
        <f t="shared" si="92"/>
        <v>0</v>
      </c>
      <c r="I265" s="225"/>
      <c r="J265" s="225">
        <f t="shared" si="93"/>
        <v>0</v>
      </c>
      <c r="K265" s="225">
        <f t="shared" si="99"/>
        <v>745</v>
      </c>
      <c r="L265" s="226">
        <f t="shared" si="100"/>
        <v>0</v>
      </c>
      <c r="M265" s="223">
        <v>5101</v>
      </c>
      <c r="N265" s="223"/>
      <c r="O265" s="223">
        <v>5000</v>
      </c>
      <c r="P265" s="223">
        <v>12000</v>
      </c>
      <c r="Q265" s="223"/>
      <c r="R265" s="223"/>
      <c r="S265" s="223">
        <v>127644</v>
      </c>
      <c r="T265" s="223"/>
      <c r="U265" s="223">
        <f t="shared" si="101"/>
        <v>149745</v>
      </c>
      <c r="V265" s="226">
        <f t="shared" si="94"/>
        <v>-6394020</v>
      </c>
      <c r="W265" s="226">
        <f t="shared" si="95"/>
        <v>-6244275</v>
      </c>
      <c r="X265" s="227"/>
      <c r="Y265" s="226">
        <f t="shared" si="96"/>
        <v>-6244275</v>
      </c>
    </row>
    <row r="266" spans="1:25" hidden="1" x14ac:dyDescent="0.25">
      <c r="B266" s="224" t="s">
        <v>42</v>
      </c>
      <c r="C266" s="225">
        <f t="shared" si="89"/>
        <v>0</v>
      </c>
      <c r="D266" s="225"/>
      <c r="E266" s="225">
        <f t="shared" si="90"/>
        <v>0</v>
      </c>
      <c r="F266" s="225">
        <v>171</v>
      </c>
      <c r="G266" s="223">
        <f t="shared" si="91"/>
        <v>0</v>
      </c>
      <c r="H266" s="225">
        <f t="shared" si="92"/>
        <v>0</v>
      </c>
      <c r="I266" s="225"/>
      <c r="J266" s="225">
        <f t="shared" si="93"/>
        <v>0</v>
      </c>
      <c r="K266" s="225">
        <f t="shared" si="99"/>
        <v>745</v>
      </c>
      <c r="L266" s="226">
        <f t="shared" si="100"/>
        <v>0</v>
      </c>
      <c r="M266" s="223">
        <v>5101</v>
      </c>
      <c r="N266" s="223"/>
      <c r="O266" s="223">
        <v>5000</v>
      </c>
      <c r="P266" s="223">
        <v>12000</v>
      </c>
      <c r="Q266" s="223"/>
      <c r="R266" s="223"/>
      <c r="S266" s="223">
        <v>127644</v>
      </c>
      <c r="T266" s="223"/>
      <c r="U266" s="223">
        <f t="shared" si="101"/>
        <v>149745</v>
      </c>
      <c r="V266" s="226">
        <f t="shared" si="94"/>
        <v>-6244275</v>
      </c>
      <c r="W266" s="226">
        <f t="shared" si="95"/>
        <v>-6094530</v>
      </c>
      <c r="X266" s="227"/>
      <c r="Y266" s="226">
        <f t="shared" si="96"/>
        <v>-6094530</v>
      </c>
    </row>
    <row r="267" spans="1:25" hidden="1" x14ac:dyDescent="0.25">
      <c r="B267" s="224" t="s">
        <v>43</v>
      </c>
      <c r="C267" s="225">
        <f t="shared" si="89"/>
        <v>0</v>
      </c>
      <c r="D267" s="225"/>
      <c r="E267" s="225">
        <f t="shared" si="90"/>
        <v>0</v>
      </c>
      <c r="F267" s="225">
        <v>171</v>
      </c>
      <c r="G267" s="223">
        <f t="shared" si="91"/>
        <v>0</v>
      </c>
      <c r="H267" s="225">
        <f t="shared" si="92"/>
        <v>0</v>
      </c>
      <c r="I267" s="225"/>
      <c r="J267" s="225">
        <f t="shared" si="93"/>
        <v>0</v>
      </c>
      <c r="K267" s="225">
        <f t="shared" si="99"/>
        <v>745</v>
      </c>
      <c r="L267" s="226">
        <f t="shared" si="100"/>
        <v>0</v>
      </c>
      <c r="M267" s="223">
        <v>5101</v>
      </c>
      <c r="N267" s="223"/>
      <c r="O267" s="223">
        <v>5000</v>
      </c>
      <c r="P267" s="223">
        <v>12000</v>
      </c>
      <c r="Q267" s="223"/>
      <c r="R267" s="223"/>
      <c r="S267" s="223">
        <v>127644</v>
      </c>
      <c r="T267" s="223"/>
      <c r="U267" s="223">
        <f t="shared" si="101"/>
        <v>149745</v>
      </c>
      <c r="V267" s="226">
        <f t="shared" si="94"/>
        <v>-6094530</v>
      </c>
      <c r="W267" s="226">
        <f t="shared" si="95"/>
        <v>-5944785</v>
      </c>
      <c r="X267" s="227"/>
      <c r="Y267" s="226">
        <f t="shared" si="96"/>
        <v>-5944785</v>
      </c>
    </row>
    <row r="268" spans="1:25" hidden="1" x14ac:dyDescent="0.25">
      <c r="B268" s="224" t="s">
        <v>44</v>
      </c>
      <c r="C268" s="225">
        <f t="shared" si="89"/>
        <v>0</v>
      </c>
      <c r="D268" s="225"/>
      <c r="E268" s="225">
        <f t="shared" si="90"/>
        <v>0</v>
      </c>
      <c r="F268" s="225">
        <v>171</v>
      </c>
      <c r="G268" s="223">
        <f t="shared" si="91"/>
        <v>0</v>
      </c>
      <c r="H268" s="225">
        <f t="shared" si="92"/>
        <v>0</v>
      </c>
      <c r="I268" s="225"/>
      <c r="J268" s="225">
        <f t="shared" si="93"/>
        <v>0</v>
      </c>
      <c r="K268" s="225">
        <f t="shared" si="99"/>
        <v>745</v>
      </c>
      <c r="L268" s="226">
        <f t="shared" si="100"/>
        <v>0</v>
      </c>
      <c r="M268" s="223">
        <v>5101</v>
      </c>
      <c r="N268" s="223"/>
      <c r="O268" s="223">
        <v>5000</v>
      </c>
      <c r="P268" s="223">
        <v>12000</v>
      </c>
      <c r="Q268" s="223"/>
      <c r="R268" s="223"/>
      <c r="S268" s="223">
        <v>127644</v>
      </c>
      <c r="T268" s="223"/>
      <c r="U268" s="223">
        <f t="shared" si="101"/>
        <v>149745</v>
      </c>
      <c r="V268" s="226">
        <f t="shared" si="94"/>
        <v>-5944785</v>
      </c>
      <c r="W268" s="226">
        <f t="shared" si="95"/>
        <v>-5795040</v>
      </c>
      <c r="X268" s="227"/>
      <c r="Y268" s="226">
        <f t="shared" si="96"/>
        <v>-5795040</v>
      </c>
    </row>
    <row r="269" spans="1:25" ht="15.75" hidden="1" thickBot="1" x14ac:dyDescent="0.3">
      <c r="B269" s="224" t="s">
        <v>45</v>
      </c>
      <c r="C269" s="225">
        <f t="shared" si="89"/>
        <v>0</v>
      </c>
      <c r="D269" s="225"/>
      <c r="E269" s="225">
        <f t="shared" si="90"/>
        <v>0</v>
      </c>
      <c r="F269" s="225">
        <v>171</v>
      </c>
      <c r="G269" s="223">
        <f t="shared" si="91"/>
        <v>0</v>
      </c>
      <c r="H269" s="225">
        <f t="shared" si="92"/>
        <v>0</v>
      </c>
      <c r="I269" s="225"/>
      <c r="J269" s="225">
        <f t="shared" si="93"/>
        <v>0</v>
      </c>
      <c r="K269" s="225">
        <f t="shared" si="99"/>
        <v>745</v>
      </c>
      <c r="L269" s="226">
        <f t="shared" si="100"/>
        <v>0</v>
      </c>
      <c r="M269" s="223">
        <v>5101</v>
      </c>
      <c r="N269" s="223"/>
      <c r="O269" s="223">
        <v>5000</v>
      </c>
      <c r="P269" s="223">
        <v>12000</v>
      </c>
      <c r="Q269" s="223"/>
      <c r="R269" s="223"/>
      <c r="S269" s="223">
        <v>127644</v>
      </c>
      <c r="T269" s="223"/>
      <c r="U269" s="223">
        <f t="shared" si="101"/>
        <v>149745</v>
      </c>
      <c r="V269" s="226">
        <f t="shared" si="94"/>
        <v>-5795040</v>
      </c>
      <c r="W269" s="226">
        <f t="shared" si="95"/>
        <v>-5645295</v>
      </c>
      <c r="X269" s="227"/>
      <c r="Y269" s="226">
        <f t="shared" si="96"/>
        <v>-5645295</v>
      </c>
    </row>
    <row r="270" spans="1:25" ht="15.75" hidden="1" thickBot="1" x14ac:dyDescent="0.3">
      <c r="B270" s="195" t="s">
        <v>46</v>
      </c>
      <c r="C270" s="175">
        <f t="shared" si="89"/>
        <v>0</v>
      </c>
      <c r="D270" s="175"/>
      <c r="E270" s="175">
        <f t="shared" si="90"/>
        <v>0</v>
      </c>
      <c r="F270" s="175">
        <f>F269</f>
        <v>171</v>
      </c>
      <c r="G270" s="177">
        <f t="shared" si="91"/>
        <v>0</v>
      </c>
      <c r="H270" s="175">
        <f t="shared" si="92"/>
        <v>0</v>
      </c>
      <c r="I270" s="175"/>
      <c r="J270" s="175">
        <f t="shared" si="93"/>
        <v>0</v>
      </c>
      <c r="K270" s="225">
        <f t="shared" si="99"/>
        <v>745</v>
      </c>
      <c r="L270" s="226">
        <f t="shared" si="100"/>
        <v>0</v>
      </c>
      <c r="M270" s="177">
        <f>M269</f>
        <v>5101</v>
      </c>
      <c r="N270" s="177"/>
      <c r="O270" s="177">
        <v>5000</v>
      </c>
      <c r="P270" s="177">
        <v>12000</v>
      </c>
      <c r="Q270" s="177"/>
      <c r="R270" s="177"/>
      <c r="S270" s="177">
        <v>127644</v>
      </c>
      <c r="T270" s="177"/>
      <c r="U270" s="177">
        <f t="shared" si="101"/>
        <v>149745</v>
      </c>
      <c r="V270" s="176">
        <f t="shared" si="94"/>
        <v>-5645295</v>
      </c>
      <c r="W270" s="176">
        <f t="shared" si="95"/>
        <v>-5495550</v>
      </c>
      <c r="X270" s="177"/>
      <c r="Y270" s="176">
        <f t="shared" si="96"/>
        <v>-5495550</v>
      </c>
    </row>
    <row r="273" spans="8:10" ht="15.75" thickBot="1" x14ac:dyDescent="0.3"/>
    <row r="274" spans="8:10" ht="15.75" thickBot="1" x14ac:dyDescent="0.3">
      <c r="H274" s="262" t="s">
        <v>166</v>
      </c>
      <c r="I274" s="263"/>
      <c r="J274" s="264"/>
    </row>
    <row r="275" spans="8:10" x14ac:dyDescent="0.25">
      <c r="H275" s="204" t="s">
        <v>109</v>
      </c>
      <c r="I275" s="205"/>
      <c r="J275" s="153">
        <v>717</v>
      </c>
    </row>
    <row r="276" spans="8:10" ht="15.75" thickBot="1" x14ac:dyDescent="0.3">
      <c r="H276" s="206" t="s">
        <v>110</v>
      </c>
      <c r="I276" s="207"/>
      <c r="J276" s="154">
        <v>4910</v>
      </c>
    </row>
    <row r="277" spans="8:10" ht="15.75" thickBot="1" x14ac:dyDescent="0.3">
      <c r="H277" s="260" t="s">
        <v>157</v>
      </c>
      <c r="I277" s="265"/>
      <c r="J277" s="261"/>
    </row>
    <row r="278" spans="8:10" ht="15.75" thickBot="1" x14ac:dyDescent="0.3">
      <c r="H278" s="260" t="s">
        <v>111</v>
      </c>
      <c r="I278" s="261"/>
      <c r="J278" s="155" t="s">
        <v>112</v>
      </c>
    </row>
    <row r="279" spans="8:10" x14ac:dyDescent="0.25">
      <c r="H279" s="208">
        <v>1</v>
      </c>
      <c r="I279" s="157">
        <v>40</v>
      </c>
      <c r="J279" s="158">
        <v>717</v>
      </c>
    </row>
    <row r="280" spans="8:10" x14ac:dyDescent="0.25">
      <c r="H280" s="209">
        <v>41</v>
      </c>
      <c r="I280" s="160">
        <v>80</v>
      </c>
      <c r="J280" s="161">
        <v>948</v>
      </c>
    </row>
    <row r="281" spans="8:10" x14ac:dyDescent="0.25">
      <c r="H281" s="210">
        <v>81</v>
      </c>
      <c r="I281" s="163">
        <v>100</v>
      </c>
      <c r="J281" s="161">
        <v>1641</v>
      </c>
    </row>
    <row r="282" spans="8:10" ht="15.75" thickBot="1" x14ac:dyDescent="0.3">
      <c r="H282" s="211">
        <v>101</v>
      </c>
      <c r="I282" s="165" t="s">
        <v>113</v>
      </c>
      <c r="J282" s="166">
        <v>3024</v>
      </c>
    </row>
    <row r="283" spans="8:10" ht="15.75" thickBot="1" x14ac:dyDescent="0.3">
      <c r="H283" s="167"/>
      <c r="I283" s="168"/>
      <c r="J283" s="169"/>
    </row>
  </sheetData>
  <mergeCells count="11">
    <mergeCell ref="H278:I278"/>
    <mergeCell ref="B1:C1"/>
    <mergeCell ref="D1:F1"/>
    <mergeCell ref="B2:C2"/>
    <mergeCell ref="D2:F2"/>
    <mergeCell ref="B3:C3"/>
    <mergeCell ref="AA5:AA6"/>
    <mergeCell ref="S4:W4"/>
    <mergeCell ref="N4:R4"/>
    <mergeCell ref="H274:J274"/>
    <mergeCell ref="H277:J277"/>
  </mergeCells>
  <phoneticPr fontId="17" type="noConversion"/>
  <conditionalFormatting sqref="Y7:Y222">
    <cfRule type="cellIs" dxfId="26" priority="21" stopIfTrue="1" operator="lessThan">
      <formula>-0.999999</formula>
    </cfRule>
    <cfRule type="cellIs" dxfId="25" priority="22" stopIfTrue="1" operator="greaterThan">
      <formula>0.9999999</formula>
    </cfRule>
  </conditionalFormatting>
  <conditionalFormatting sqref="J7:J222">
    <cfRule type="cellIs" dxfId="24" priority="20" operator="greaterThan">
      <formula>100</formula>
    </cfRule>
  </conditionalFormatting>
  <conditionalFormatting sqref="X7:X192">
    <cfRule type="cellIs" dxfId="23" priority="19" operator="lessThan">
      <formula>1</formula>
    </cfRule>
  </conditionalFormatting>
  <conditionalFormatting sqref="J223:J258">
    <cfRule type="cellIs" dxfId="22" priority="18" operator="greaterThan">
      <formula>100</formula>
    </cfRule>
  </conditionalFormatting>
  <conditionalFormatting sqref="Y254">
    <cfRule type="cellIs" dxfId="21" priority="16" stopIfTrue="1" operator="lessThan">
      <formula>-0.999999</formula>
    </cfRule>
    <cfRule type="cellIs" dxfId="20" priority="17" stopIfTrue="1" operator="greaterThan">
      <formula>0.9999999</formula>
    </cfRule>
  </conditionalFormatting>
  <conditionalFormatting sqref="J259:J270">
    <cfRule type="cellIs" dxfId="19" priority="15" operator="greaterThan">
      <formula>100</formula>
    </cfRule>
  </conditionalFormatting>
  <conditionalFormatting sqref="Y259:Y263">
    <cfRule type="cellIs" dxfId="18" priority="13" stopIfTrue="1" operator="lessThan">
      <formula>-0.999999</formula>
    </cfRule>
    <cfRule type="cellIs" dxfId="17" priority="14" stopIfTrue="1" operator="greaterThan">
      <formula>0.9999999</formula>
    </cfRule>
  </conditionalFormatting>
  <conditionalFormatting sqref="X259:X269">
    <cfRule type="cellIs" dxfId="16" priority="12" operator="lessThan">
      <formula>1</formula>
    </cfRule>
  </conditionalFormatting>
  <conditionalFormatting sqref="X259:X269">
    <cfRule type="cellIs" dxfId="15" priority="11" operator="lessThan">
      <formula>1</formula>
    </cfRule>
  </conditionalFormatting>
  <conditionalFormatting sqref="Y264">
    <cfRule type="cellIs" dxfId="14" priority="9" stopIfTrue="1" operator="lessThan">
      <formula>-0.999999</formula>
    </cfRule>
    <cfRule type="cellIs" dxfId="13" priority="10" stopIfTrue="1" operator="greaterThan">
      <formula>0.9999999</formula>
    </cfRule>
  </conditionalFormatting>
  <conditionalFormatting sqref="Y265">
    <cfRule type="cellIs" dxfId="12" priority="7" stopIfTrue="1" operator="lessThan">
      <formula>-0.999999</formula>
    </cfRule>
    <cfRule type="cellIs" dxfId="11" priority="8" stopIfTrue="1" operator="greaterThan">
      <formula>0.9999999</formula>
    </cfRule>
  </conditionalFormatting>
  <conditionalFormatting sqref="Y266">
    <cfRule type="cellIs" dxfId="10" priority="5" stopIfTrue="1" operator="lessThan">
      <formula>-0.999999</formula>
    </cfRule>
    <cfRule type="cellIs" dxfId="9" priority="6" stopIfTrue="1" operator="greaterThan">
      <formula>0.9999999</formula>
    </cfRule>
  </conditionalFormatting>
  <conditionalFormatting sqref="Y267:Y269">
    <cfRule type="cellIs" dxfId="8" priority="3" stopIfTrue="1" operator="lessThan">
      <formula>-0.999999</formula>
    </cfRule>
    <cfRule type="cellIs" dxfId="7" priority="4" stopIfTrue="1" operator="greaterThan">
      <formula>0.9999999</formula>
    </cfRule>
  </conditionalFormatting>
  <conditionalFormatting sqref="Y258">
    <cfRule type="cellIs" dxfId="6" priority="1" stopIfTrue="1" operator="lessThan">
      <formula>-0.999999</formula>
    </cfRule>
    <cfRule type="cellIs" dxfId="5" priority="2" stopIfTrue="1" operator="greaterThan">
      <formula>0.9999999</formula>
    </cfRule>
  </conditionalFormatting>
  <pageMargins left="0.7" right="0.7" top="0.75" bottom="0.75" header="0.3" footer="0.3"/>
  <pageSetup orientation="portrait"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31"/>
  <dimension ref="A1"/>
  <sheetViews>
    <sheetView workbookViewId="0">
      <selection activeCell="K258" sqref="K258:K272"/>
    </sheetView>
  </sheetViews>
  <sheetFormatPr baseColWidth="10"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48"/>
  <dimension ref="A1:Y258"/>
  <sheetViews>
    <sheetView workbookViewId="0">
      <selection activeCell="V262" sqref="V262"/>
    </sheetView>
  </sheetViews>
  <sheetFormatPr baseColWidth="10" defaultRowHeight="15" x14ac:dyDescent="0.25"/>
  <cols>
    <col min="1" max="1" width="5" bestFit="1" customWidth="1"/>
    <col min="3" max="3" width="8.28515625" bestFit="1" customWidth="1"/>
    <col min="4" max="4" width="8.85546875" customWidth="1"/>
    <col min="5" max="5" width="9" customWidth="1"/>
    <col min="6" max="6" width="6.7109375" bestFit="1" customWidth="1"/>
    <col min="7" max="7" width="12.85546875" customWidth="1"/>
    <col min="8" max="18" width="0" hidden="1" customWidth="1"/>
  </cols>
  <sheetData>
    <row r="1" spans="1:23" x14ac:dyDescent="0.25">
      <c r="B1" t="s">
        <v>0</v>
      </c>
      <c r="D1" s="142" t="s">
        <v>70</v>
      </c>
      <c r="E1" s="142"/>
      <c r="F1" s="142"/>
    </row>
    <row r="2" spans="1:23" x14ac:dyDescent="0.25">
      <c r="B2" s="266" t="s">
        <v>1</v>
      </c>
      <c r="C2" s="266"/>
      <c r="D2" s="142" t="s">
        <v>96</v>
      </c>
      <c r="E2" s="142"/>
      <c r="F2" s="142"/>
      <c r="G2" s="1"/>
    </row>
    <row r="3" spans="1:23" ht="15.75" thickBot="1" x14ac:dyDescent="0.3">
      <c r="A3" s="172"/>
      <c r="B3" s="269" t="s">
        <v>2</v>
      </c>
      <c r="C3" s="269"/>
      <c r="D3" s="146" t="s">
        <v>63</v>
      </c>
      <c r="E3" s="143"/>
      <c r="F3" s="143"/>
      <c r="G3" s="1"/>
    </row>
    <row r="4" spans="1:23" ht="15.75" thickBot="1" x14ac:dyDescent="0.3">
      <c r="B4" s="4"/>
      <c r="C4" s="5"/>
      <c r="D4" s="5" t="s">
        <v>3</v>
      </c>
      <c r="E4" s="6"/>
      <c r="F4" s="7"/>
      <c r="G4" s="8"/>
      <c r="H4" s="9"/>
      <c r="I4" s="8"/>
      <c r="J4" s="4"/>
      <c r="K4" s="9"/>
      <c r="L4" s="10"/>
      <c r="M4" s="8"/>
      <c r="N4" s="251"/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3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/>
      <c r="I5" s="11"/>
      <c r="J5" s="11"/>
      <c r="K5" s="11"/>
      <c r="L5" s="11"/>
      <c r="M5" s="12"/>
      <c r="N5" s="11"/>
      <c r="O5" s="11"/>
      <c r="P5" s="12"/>
      <c r="Q5" s="12"/>
      <c r="R5" s="13"/>
      <c r="S5" s="12" t="s">
        <v>11</v>
      </c>
      <c r="T5" s="12" t="s">
        <v>18</v>
      </c>
      <c r="U5" s="12" t="s">
        <v>19</v>
      </c>
      <c r="V5" s="12"/>
      <c r="W5" s="12" t="s">
        <v>20</v>
      </c>
    </row>
    <row r="6" spans="1:23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/>
      <c r="I6" s="14"/>
      <c r="J6" s="14"/>
      <c r="K6" s="14"/>
      <c r="L6" s="14"/>
      <c r="M6" s="15"/>
      <c r="N6" s="14"/>
      <c r="O6" s="14"/>
      <c r="P6" s="14"/>
      <c r="Q6" s="16"/>
      <c r="R6" s="17"/>
      <c r="S6" s="15" t="s">
        <v>32</v>
      </c>
      <c r="T6" s="16" t="s">
        <v>22</v>
      </c>
      <c r="U6" s="15" t="s">
        <v>33</v>
      </c>
      <c r="V6" s="16" t="s">
        <v>34</v>
      </c>
      <c r="W6" s="16" t="s">
        <v>32</v>
      </c>
    </row>
    <row r="7" spans="1:23" ht="15.75" hidden="1" customHeight="1" thickBot="1" x14ac:dyDescent="0.3">
      <c r="B7" s="14"/>
      <c r="C7" s="14"/>
      <c r="D7" s="14"/>
      <c r="E7" s="14"/>
      <c r="F7" s="14"/>
      <c r="G7" s="14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1"/>
      <c r="U7" s="21"/>
      <c r="V7" s="20"/>
      <c r="W7" s="21"/>
    </row>
    <row r="8" spans="1:23" ht="15.75" hidden="1" customHeight="1" thickBot="1" x14ac:dyDescent="0.3">
      <c r="B8" s="14"/>
      <c r="C8" s="14"/>
      <c r="D8" s="14"/>
      <c r="E8" s="14"/>
      <c r="F8" s="14"/>
      <c r="G8" s="14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1"/>
      <c r="U8" s="21"/>
      <c r="V8" s="20"/>
      <c r="W8" s="21"/>
    </row>
    <row r="9" spans="1:23" ht="15.75" hidden="1" customHeight="1" thickBot="1" x14ac:dyDescent="0.3">
      <c r="B9" s="14"/>
      <c r="C9" s="14"/>
      <c r="D9" s="14"/>
      <c r="E9" s="14"/>
      <c r="F9" s="14"/>
      <c r="G9" s="14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1"/>
      <c r="U9" s="21"/>
      <c r="V9" s="20"/>
      <c r="W9" s="21"/>
    </row>
    <row r="10" spans="1:23" ht="15.75" hidden="1" customHeight="1" thickBot="1" x14ac:dyDescent="0.3">
      <c r="B10" s="14"/>
      <c r="C10" s="14"/>
      <c r="D10" s="14"/>
      <c r="E10" s="14"/>
      <c r="F10" s="14"/>
      <c r="G10" s="14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1"/>
      <c r="U10" s="21"/>
      <c r="V10" s="20"/>
      <c r="W10" s="21"/>
    </row>
    <row r="11" spans="1:23" ht="15.75" hidden="1" customHeight="1" thickBot="1" x14ac:dyDescent="0.3">
      <c r="B11" s="14"/>
      <c r="C11" s="14"/>
      <c r="D11" s="14"/>
      <c r="E11" s="14"/>
      <c r="F11" s="14"/>
      <c r="G11" s="14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1"/>
      <c r="U11" s="21"/>
      <c r="V11" s="20"/>
      <c r="W11" s="21"/>
    </row>
    <row r="12" spans="1:23" ht="15.75" hidden="1" customHeight="1" thickBot="1" x14ac:dyDescent="0.3">
      <c r="B12" s="14"/>
      <c r="C12" s="14"/>
      <c r="D12" s="14"/>
      <c r="E12" s="14"/>
      <c r="F12" s="14"/>
      <c r="G12" s="14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1"/>
      <c r="U12" s="21"/>
      <c r="V12" s="20"/>
      <c r="W12" s="21"/>
    </row>
    <row r="13" spans="1:23" ht="15.75" hidden="1" customHeight="1" thickBot="1" x14ac:dyDescent="0.3">
      <c r="B13" s="14"/>
      <c r="C13" s="14"/>
      <c r="D13" s="14"/>
      <c r="E13" s="14"/>
      <c r="F13" s="14"/>
      <c r="G13" s="14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1"/>
      <c r="U13" s="21"/>
      <c r="V13" s="20"/>
      <c r="W13" s="21"/>
    </row>
    <row r="14" spans="1:23" ht="15.75" hidden="1" customHeight="1" thickBot="1" x14ac:dyDescent="0.3">
      <c r="B14" s="14"/>
      <c r="C14" s="14"/>
      <c r="D14" s="14"/>
      <c r="E14" s="14"/>
      <c r="F14" s="14"/>
      <c r="G14" s="14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1"/>
      <c r="U14" s="21"/>
      <c r="V14" s="20"/>
      <c r="W14" s="21"/>
    </row>
    <row r="15" spans="1:23" ht="15.75" hidden="1" customHeight="1" thickBot="1" x14ac:dyDescent="0.3">
      <c r="B15" s="14"/>
      <c r="C15" s="14"/>
      <c r="D15" s="14"/>
      <c r="E15" s="14"/>
      <c r="F15" s="14"/>
      <c r="G15" s="14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1"/>
      <c r="U15" s="21"/>
      <c r="V15" s="20"/>
      <c r="W15" s="21"/>
    </row>
    <row r="16" spans="1:23" ht="15.75" hidden="1" customHeight="1" thickBot="1" x14ac:dyDescent="0.3">
      <c r="B16" s="14"/>
      <c r="C16" s="14"/>
      <c r="D16" s="14"/>
      <c r="E16" s="14"/>
      <c r="F16" s="14"/>
      <c r="G16" s="14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1"/>
      <c r="U16" s="21"/>
      <c r="V16" s="20"/>
      <c r="W16" s="21"/>
    </row>
    <row r="17" spans="2:23" ht="15.75" hidden="1" customHeight="1" thickBot="1" x14ac:dyDescent="0.3">
      <c r="B17" s="14"/>
      <c r="C17" s="14"/>
      <c r="D17" s="14"/>
      <c r="E17" s="14"/>
      <c r="F17" s="14"/>
      <c r="G17" s="14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1"/>
      <c r="U17" s="21"/>
      <c r="V17" s="20"/>
      <c r="W17" s="21"/>
    </row>
    <row r="18" spans="2:23" ht="15.75" hidden="1" customHeight="1" thickBot="1" x14ac:dyDescent="0.3">
      <c r="B18" s="14"/>
      <c r="C18" s="14"/>
      <c r="D18" s="14"/>
      <c r="E18" s="14"/>
      <c r="F18" s="14"/>
      <c r="G18" s="14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1"/>
      <c r="U18" s="21"/>
      <c r="V18" s="20"/>
      <c r="W18" s="21"/>
    </row>
    <row r="19" spans="2:23" ht="15.75" hidden="1" customHeight="1" thickBot="1" x14ac:dyDescent="0.3">
      <c r="B19" s="14"/>
      <c r="C19" s="14"/>
      <c r="D19" s="14"/>
      <c r="E19" s="14"/>
      <c r="F19" s="14"/>
      <c r="G19" s="14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1"/>
      <c r="U19" s="21"/>
      <c r="V19" s="20"/>
      <c r="W19" s="21"/>
    </row>
    <row r="20" spans="2:23" ht="15.75" hidden="1" customHeight="1" thickBot="1" x14ac:dyDescent="0.3">
      <c r="B20" s="14"/>
      <c r="C20" s="14"/>
      <c r="D20" s="14"/>
      <c r="E20" s="14"/>
      <c r="F20" s="14"/>
      <c r="G20" s="14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1"/>
      <c r="U20" s="21"/>
      <c r="V20" s="20"/>
      <c r="W20" s="21"/>
    </row>
    <row r="21" spans="2:23" ht="15.75" hidden="1" customHeight="1" thickBot="1" x14ac:dyDescent="0.3">
      <c r="B21" s="14"/>
      <c r="C21" s="14"/>
      <c r="D21" s="14"/>
      <c r="E21" s="14"/>
      <c r="F21" s="14"/>
      <c r="G21" s="14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1"/>
      <c r="U21" s="21"/>
      <c r="V21" s="20"/>
      <c r="W21" s="21"/>
    </row>
    <row r="22" spans="2:23" ht="15.75" hidden="1" customHeight="1" thickBot="1" x14ac:dyDescent="0.3">
      <c r="B22" s="14"/>
      <c r="C22" s="14"/>
      <c r="D22" s="14"/>
      <c r="E22" s="14"/>
      <c r="F22" s="14"/>
      <c r="G22" s="14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1"/>
      <c r="U22" s="21"/>
      <c r="V22" s="20"/>
      <c r="W22" s="21"/>
    </row>
    <row r="23" spans="2:23" ht="15.75" hidden="1" customHeight="1" thickBot="1" x14ac:dyDescent="0.3">
      <c r="B23" s="14"/>
      <c r="C23" s="14"/>
      <c r="D23" s="14"/>
      <c r="E23" s="14"/>
      <c r="F23" s="14"/>
      <c r="G23" s="14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1"/>
      <c r="U23" s="21"/>
      <c r="V23" s="20"/>
      <c r="W23" s="21"/>
    </row>
    <row r="24" spans="2:23" ht="15.75" hidden="1" customHeight="1" thickBot="1" x14ac:dyDescent="0.3">
      <c r="B24" s="14"/>
      <c r="C24" s="14"/>
      <c r="D24" s="14"/>
      <c r="E24" s="14"/>
      <c r="F24" s="14"/>
      <c r="G24" s="14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1"/>
      <c r="U24" s="21"/>
      <c r="V24" s="20"/>
      <c r="W24" s="21"/>
    </row>
    <row r="25" spans="2:23" ht="15.75" hidden="1" customHeight="1" thickBot="1" x14ac:dyDescent="0.3">
      <c r="B25" s="14"/>
      <c r="C25" s="14"/>
      <c r="D25" s="14"/>
      <c r="E25" s="14"/>
      <c r="F25" s="14"/>
      <c r="G25" s="14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1"/>
      <c r="U25" s="21"/>
      <c r="V25" s="20"/>
      <c r="W25" s="21"/>
    </row>
    <row r="26" spans="2:23" ht="15.75" hidden="1" customHeight="1" thickBot="1" x14ac:dyDescent="0.3">
      <c r="B26" s="14"/>
      <c r="C26" s="14"/>
      <c r="D26" s="14"/>
      <c r="E26" s="14"/>
      <c r="F26" s="14"/>
      <c r="G26" s="14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1"/>
      <c r="U26" s="21"/>
      <c r="V26" s="20"/>
      <c r="W26" s="21"/>
    </row>
    <row r="27" spans="2:23" ht="15.75" hidden="1" customHeight="1" thickBot="1" x14ac:dyDescent="0.3">
      <c r="B27" s="14"/>
      <c r="C27" s="14"/>
      <c r="D27" s="14"/>
      <c r="E27" s="14"/>
      <c r="F27" s="14"/>
      <c r="G27" s="14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1"/>
      <c r="U27" s="21"/>
      <c r="V27" s="20"/>
      <c r="W27" s="21"/>
    </row>
    <row r="28" spans="2:23" ht="15.75" hidden="1" customHeight="1" thickBot="1" x14ac:dyDescent="0.3">
      <c r="B28" s="14"/>
      <c r="C28" s="14"/>
      <c r="D28" s="14"/>
      <c r="E28" s="14"/>
      <c r="F28" s="14"/>
      <c r="G28" s="14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1"/>
      <c r="U28" s="21"/>
      <c r="V28" s="20"/>
      <c r="W28" s="21"/>
    </row>
    <row r="29" spans="2:23" ht="15.75" hidden="1" customHeight="1" thickBot="1" x14ac:dyDescent="0.3">
      <c r="B29" s="14"/>
      <c r="C29" s="14"/>
      <c r="D29" s="14"/>
      <c r="E29" s="14"/>
      <c r="F29" s="14"/>
      <c r="G29" s="14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1"/>
      <c r="U29" s="21"/>
      <c r="V29" s="20"/>
      <c r="W29" s="21"/>
    </row>
    <row r="30" spans="2:23" ht="15.75" hidden="1" customHeight="1" thickBot="1" x14ac:dyDescent="0.3">
      <c r="B30" s="14"/>
      <c r="C30" s="14"/>
      <c r="D30" s="14"/>
      <c r="E30" s="14"/>
      <c r="F30" s="14"/>
      <c r="G30" s="14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1"/>
      <c r="U30" s="21"/>
      <c r="V30" s="20"/>
      <c r="W30" s="21"/>
    </row>
    <row r="31" spans="2:23" ht="15.75" hidden="1" customHeight="1" thickBot="1" x14ac:dyDescent="0.3">
      <c r="B31" s="14"/>
      <c r="C31" s="14"/>
      <c r="D31" s="14"/>
      <c r="E31" s="14"/>
      <c r="F31" s="14"/>
      <c r="G31" s="14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1"/>
      <c r="U31" s="21"/>
      <c r="V31" s="20"/>
      <c r="W31" s="21"/>
    </row>
    <row r="32" spans="2:23" ht="15.75" hidden="1" customHeight="1" thickBot="1" x14ac:dyDescent="0.3">
      <c r="B32" s="14"/>
      <c r="C32" s="14"/>
      <c r="D32" s="14"/>
      <c r="E32" s="14"/>
      <c r="F32" s="14"/>
      <c r="G32" s="14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1"/>
      <c r="U32" s="21"/>
      <c r="V32" s="20"/>
      <c r="W32" s="21"/>
    </row>
    <row r="33" spans="2:23" ht="15.75" hidden="1" customHeight="1" thickBot="1" x14ac:dyDescent="0.3">
      <c r="B33" s="14"/>
      <c r="C33" s="14"/>
      <c r="D33" s="14"/>
      <c r="E33" s="14"/>
      <c r="F33" s="14"/>
      <c r="G33" s="14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1"/>
      <c r="U33" s="21"/>
      <c r="V33" s="20"/>
      <c r="W33" s="21"/>
    </row>
    <row r="34" spans="2:23" ht="15.75" hidden="1" customHeight="1" thickBot="1" x14ac:dyDescent="0.3">
      <c r="B34" s="14"/>
      <c r="C34" s="14"/>
      <c r="D34" s="14"/>
      <c r="E34" s="14"/>
      <c r="F34" s="14"/>
      <c r="G34" s="14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1"/>
      <c r="U34" s="21"/>
      <c r="V34" s="20"/>
      <c r="W34" s="21"/>
    </row>
    <row r="35" spans="2:23" ht="15.75" hidden="1" customHeight="1" thickBot="1" x14ac:dyDescent="0.3">
      <c r="B35" s="14"/>
      <c r="C35" s="14"/>
      <c r="D35" s="14"/>
      <c r="E35" s="14"/>
      <c r="F35" s="14"/>
      <c r="G35" s="14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1"/>
      <c r="U35" s="21"/>
      <c r="V35" s="20"/>
      <c r="W35" s="21"/>
    </row>
    <row r="36" spans="2:23" ht="15.75" hidden="1" customHeight="1" thickBot="1" x14ac:dyDescent="0.3">
      <c r="B36" s="14"/>
      <c r="C36" s="14"/>
      <c r="D36" s="14"/>
      <c r="E36" s="14"/>
      <c r="F36" s="14"/>
      <c r="G36" s="14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1"/>
      <c r="U36" s="21"/>
      <c r="V36" s="20"/>
      <c r="W36" s="21"/>
    </row>
    <row r="37" spans="2:23" ht="15.75" hidden="1" customHeight="1" thickBot="1" x14ac:dyDescent="0.3">
      <c r="B37" s="14"/>
      <c r="C37" s="14"/>
      <c r="D37" s="14"/>
      <c r="E37" s="14"/>
      <c r="F37" s="14"/>
      <c r="G37" s="14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1"/>
      <c r="U37" s="21"/>
      <c r="V37" s="20"/>
      <c r="W37" s="21"/>
    </row>
    <row r="38" spans="2:23" ht="15.75" hidden="1" customHeight="1" thickBot="1" x14ac:dyDescent="0.3">
      <c r="B38" s="14"/>
      <c r="C38" s="14"/>
      <c r="D38" s="14"/>
      <c r="E38" s="14"/>
      <c r="F38" s="14"/>
      <c r="G38" s="14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1"/>
      <c r="V38" s="20"/>
      <c r="W38" s="21"/>
    </row>
    <row r="39" spans="2:23" ht="15.75" hidden="1" customHeight="1" thickBot="1" x14ac:dyDescent="0.3">
      <c r="B39" s="14"/>
      <c r="C39" s="14"/>
      <c r="D39" s="14"/>
      <c r="E39" s="14"/>
      <c r="F39" s="14"/>
      <c r="G39" s="14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1"/>
      <c r="V39" s="20"/>
      <c r="W39" s="21"/>
    </row>
    <row r="40" spans="2:23" ht="15.75" hidden="1" customHeight="1" thickBot="1" x14ac:dyDescent="0.3">
      <c r="B40" s="14"/>
      <c r="C40" s="14"/>
      <c r="D40" s="14"/>
      <c r="E40" s="14"/>
      <c r="F40" s="14"/>
      <c r="G40" s="14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1"/>
      <c r="U40" s="21"/>
      <c r="V40" s="20"/>
      <c r="W40" s="21"/>
    </row>
    <row r="41" spans="2:23" ht="15.75" hidden="1" customHeight="1" thickBot="1" x14ac:dyDescent="0.3">
      <c r="B41" s="14"/>
      <c r="C41" s="14"/>
      <c r="D41" s="14"/>
      <c r="E41" s="14"/>
      <c r="F41" s="14"/>
      <c r="G41" s="14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1"/>
      <c r="U41" s="21"/>
      <c r="V41" s="20"/>
      <c r="W41" s="21"/>
    </row>
    <row r="42" spans="2:23" ht="15.75" hidden="1" customHeight="1" thickBot="1" x14ac:dyDescent="0.3">
      <c r="B42" s="14"/>
      <c r="C42" s="14"/>
      <c r="D42" s="14"/>
      <c r="E42" s="14"/>
      <c r="F42" s="14"/>
      <c r="G42" s="14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1"/>
      <c r="U42" s="21"/>
      <c r="V42" s="20"/>
      <c r="W42" s="21"/>
    </row>
    <row r="43" spans="2:23" ht="15.75" hidden="1" customHeight="1" thickBot="1" x14ac:dyDescent="0.3">
      <c r="B43" s="14"/>
      <c r="C43" s="14"/>
      <c r="D43" s="14"/>
      <c r="E43" s="14"/>
      <c r="F43" s="14"/>
      <c r="G43" s="14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1"/>
      <c r="U43" s="21"/>
      <c r="V43" s="20"/>
      <c r="W43" s="21"/>
    </row>
    <row r="44" spans="2:23" ht="15.75" hidden="1" customHeight="1" thickBot="1" x14ac:dyDescent="0.3">
      <c r="B44" s="14"/>
      <c r="C44" s="14"/>
      <c r="D44" s="14"/>
      <c r="E44" s="14"/>
      <c r="F44" s="14"/>
      <c r="G44" s="14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1"/>
      <c r="U44" s="21"/>
      <c r="V44" s="20"/>
      <c r="W44" s="21"/>
    </row>
    <row r="45" spans="2:23" ht="15.75" hidden="1" customHeight="1" thickBot="1" x14ac:dyDescent="0.3">
      <c r="B45" s="14"/>
      <c r="C45" s="14"/>
      <c r="D45" s="14"/>
      <c r="E45" s="14"/>
      <c r="F45" s="14"/>
      <c r="G45" s="14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1"/>
      <c r="U45" s="21"/>
      <c r="V45" s="20"/>
      <c r="W45" s="21"/>
    </row>
    <row r="46" spans="2:23" ht="15.75" hidden="1" customHeight="1" thickBot="1" x14ac:dyDescent="0.3">
      <c r="B46" s="14"/>
      <c r="C46" s="14"/>
      <c r="D46" s="14"/>
      <c r="E46" s="14"/>
      <c r="F46" s="14"/>
      <c r="G46" s="14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1"/>
      <c r="U46" s="21"/>
      <c r="V46" s="20"/>
      <c r="W46" s="21"/>
    </row>
    <row r="47" spans="2:23" ht="15.75" hidden="1" customHeight="1" thickBot="1" x14ac:dyDescent="0.3">
      <c r="B47" s="14"/>
      <c r="C47" s="14"/>
      <c r="D47" s="14"/>
      <c r="E47" s="14"/>
      <c r="F47" s="14"/>
      <c r="G47" s="14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1"/>
      <c r="U47" s="21"/>
      <c r="V47" s="20"/>
      <c r="W47" s="21"/>
    </row>
    <row r="48" spans="2:23" ht="15.75" hidden="1" customHeight="1" thickBot="1" x14ac:dyDescent="0.3">
      <c r="B48" s="14"/>
      <c r="C48" s="14"/>
      <c r="D48" s="14"/>
      <c r="E48" s="14"/>
      <c r="F48" s="14"/>
      <c r="G48" s="14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1"/>
      <c r="U48" s="21"/>
      <c r="V48" s="20"/>
      <c r="W48" s="21"/>
    </row>
    <row r="49" spans="2:23" ht="15.75" hidden="1" customHeight="1" thickBot="1" x14ac:dyDescent="0.3">
      <c r="B49" s="14"/>
      <c r="C49" s="14"/>
      <c r="D49" s="14"/>
      <c r="E49" s="14"/>
      <c r="F49" s="14"/>
      <c r="G49" s="14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1"/>
      <c r="U49" s="21"/>
      <c r="V49" s="20"/>
      <c r="W49" s="21"/>
    </row>
    <row r="50" spans="2:23" ht="15.75" hidden="1" customHeight="1" thickBot="1" x14ac:dyDescent="0.3">
      <c r="B50" s="14"/>
      <c r="C50" s="14"/>
      <c r="D50" s="14"/>
      <c r="E50" s="14"/>
      <c r="F50" s="14"/>
      <c r="G50" s="14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1"/>
      <c r="U50" s="21"/>
      <c r="V50" s="20"/>
      <c r="W50" s="21"/>
    </row>
    <row r="51" spans="2:23" ht="15.75" hidden="1" customHeight="1" thickBot="1" x14ac:dyDescent="0.3">
      <c r="B51" s="14"/>
      <c r="C51" s="14"/>
      <c r="D51" s="14"/>
      <c r="E51" s="14"/>
      <c r="F51" s="14"/>
      <c r="G51" s="14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1"/>
      <c r="U51" s="21"/>
      <c r="V51" s="20"/>
      <c r="W51" s="21"/>
    </row>
    <row r="52" spans="2:23" ht="15.75" hidden="1" customHeight="1" thickBot="1" x14ac:dyDescent="0.3">
      <c r="B52" s="14"/>
      <c r="C52" s="14"/>
      <c r="D52" s="14"/>
      <c r="E52" s="14"/>
      <c r="F52" s="14"/>
      <c r="G52" s="14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1"/>
      <c r="U52" s="21"/>
      <c r="V52" s="20"/>
      <c r="W52" s="21"/>
    </row>
    <row r="53" spans="2:23" ht="15.75" hidden="1" customHeight="1" thickBot="1" x14ac:dyDescent="0.3">
      <c r="B53" s="14"/>
      <c r="C53" s="14"/>
      <c r="D53" s="14"/>
      <c r="E53" s="14"/>
      <c r="F53" s="14"/>
      <c r="G53" s="14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1"/>
      <c r="U53" s="21"/>
      <c r="V53" s="20"/>
      <c r="W53" s="21"/>
    </row>
    <row r="54" spans="2:23" ht="15.75" hidden="1" customHeight="1" thickBot="1" x14ac:dyDescent="0.3">
      <c r="B54" s="14"/>
      <c r="C54" s="14"/>
      <c r="D54" s="14"/>
      <c r="E54" s="14"/>
      <c r="F54" s="14"/>
      <c r="G54" s="14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1"/>
      <c r="U54" s="21"/>
      <c r="V54" s="20"/>
      <c r="W54" s="21"/>
    </row>
    <row r="55" spans="2:23" ht="15.75" hidden="1" customHeight="1" thickBot="1" x14ac:dyDescent="0.3">
      <c r="B55" s="14"/>
      <c r="C55" s="14"/>
      <c r="D55" s="14"/>
      <c r="E55" s="14"/>
      <c r="F55" s="14"/>
      <c r="G55" s="14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1"/>
      <c r="U55" s="21"/>
      <c r="V55" s="20"/>
      <c r="W55" s="21"/>
    </row>
    <row r="56" spans="2:23" ht="15.75" hidden="1" customHeight="1" thickBot="1" x14ac:dyDescent="0.3">
      <c r="B56" s="14"/>
      <c r="C56" s="14"/>
      <c r="D56" s="14"/>
      <c r="E56" s="14"/>
      <c r="F56" s="14"/>
      <c r="G56" s="14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1"/>
      <c r="U56" s="21"/>
      <c r="V56" s="20"/>
      <c r="W56" s="21"/>
    </row>
    <row r="57" spans="2:23" ht="15.75" hidden="1" customHeight="1" thickBot="1" x14ac:dyDescent="0.3">
      <c r="B57" s="14"/>
      <c r="C57" s="14"/>
      <c r="D57" s="14"/>
      <c r="E57" s="14"/>
      <c r="F57" s="14"/>
      <c r="G57" s="14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1"/>
      <c r="U57" s="21"/>
      <c r="V57" s="20"/>
      <c r="W57" s="21"/>
    </row>
    <row r="58" spans="2:23" ht="15.75" hidden="1" customHeight="1" thickBot="1" x14ac:dyDescent="0.3">
      <c r="B58" s="14"/>
      <c r="C58" s="14"/>
      <c r="D58" s="14"/>
      <c r="E58" s="14"/>
      <c r="F58" s="14"/>
      <c r="G58" s="14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1"/>
      <c r="U58" s="21"/>
      <c r="V58" s="20"/>
      <c r="W58" s="21"/>
    </row>
    <row r="59" spans="2:23" ht="15.75" hidden="1" customHeight="1" thickBot="1" x14ac:dyDescent="0.3">
      <c r="B59" s="14"/>
      <c r="C59" s="14"/>
      <c r="D59" s="14"/>
      <c r="E59" s="14"/>
      <c r="F59" s="14"/>
      <c r="G59" s="14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1"/>
      <c r="U59" s="21"/>
      <c r="V59" s="20"/>
      <c r="W59" s="21"/>
    </row>
    <row r="60" spans="2:23" ht="15.75" hidden="1" customHeight="1" thickBot="1" x14ac:dyDescent="0.3">
      <c r="B60" s="14"/>
      <c r="C60" s="14"/>
      <c r="D60" s="14"/>
      <c r="E60" s="14"/>
      <c r="F60" s="14"/>
      <c r="G60" s="14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1"/>
      <c r="U60" s="21"/>
      <c r="V60" s="20"/>
      <c r="W60" s="21"/>
    </row>
    <row r="61" spans="2:23" ht="15.75" hidden="1" customHeight="1" thickBot="1" x14ac:dyDescent="0.3">
      <c r="B61" s="14"/>
      <c r="C61" s="14"/>
      <c r="D61" s="14"/>
      <c r="E61" s="14"/>
      <c r="F61" s="14"/>
      <c r="G61" s="14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1"/>
      <c r="U61" s="21"/>
      <c r="V61" s="20"/>
      <c r="W61" s="21"/>
    </row>
    <row r="62" spans="2:23" ht="15.75" hidden="1" customHeight="1" thickBot="1" x14ac:dyDescent="0.3">
      <c r="B62" s="14"/>
      <c r="C62" s="14"/>
      <c r="D62" s="14"/>
      <c r="E62" s="14"/>
      <c r="F62" s="14"/>
      <c r="G62" s="14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1"/>
      <c r="U62" s="21"/>
      <c r="V62" s="20"/>
      <c r="W62" s="21"/>
    </row>
    <row r="63" spans="2:23" ht="15.75" hidden="1" customHeight="1" thickBot="1" x14ac:dyDescent="0.3">
      <c r="B63" s="14"/>
      <c r="C63" s="14"/>
      <c r="D63" s="14"/>
      <c r="E63" s="14"/>
      <c r="F63" s="14"/>
      <c r="G63" s="14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1"/>
      <c r="U63" s="21"/>
      <c r="V63" s="20"/>
      <c r="W63" s="21"/>
    </row>
    <row r="64" spans="2:23" ht="15.75" hidden="1" customHeight="1" thickBot="1" x14ac:dyDescent="0.3">
      <c r="B64" s="14"/>
      <c r="C64" s="14"/>
      <c r="D64" s="14"/>
      <c r="E64" s="14"/>
      <c r="F64" s="14"/>
      <c r="G64" s="14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1"/>
      <c r="U64" s="21"/>
      <c r="V64" s="20"/>
      <c r="W64" s="21"/>
    </row>
    <row r="65" spans="2:23" ht="15.75" hidden="1" customHeight="1" thickBot="1" x14ac:dyDescent="0.3">
      <c r="B65" s="14"/>
      <c r="C65" s="14"/>
      <c r="D65" s="14"/>
      <c r="E65" s="14"/>
      <c r="F65" s="14"/>
      <c r="G65" s="14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1"/>
      <c r="U65" s="21"/>
      <c r="V65" s="20"/>
      <c r="W65" s="21"/>
    </row>
    <row r="66" spans="2:23" ht="15.75" hidden="1" customHeight="1" thickBot="1" x14ac:dyDescent="0.3">
      <c r="B66" s="14"/>
      <c r="C66" s="14"/>
      <c r="D66" s="14"/>
      <c r="E66" s="14"/>
      <c r="F66" s="14"/>
      <c r="G66" s="14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1"/>
      <c r="U66" s="21"/>
      <c r="V66" s="20"/>
      <c r="W66" s="21"/>
    </row>
    <row r="67" spans="2:23" ht="15.75" hidden="1" customHeight="1" thickBot="1" x14ac:dyDescent="0.3">
      <c r="B67" s="14"/>
      <c r="C67" s="14"/>
      <c r="D67" s="14"/>
      <c r="E67" s="14"/>
      <c r="F67" s="14"/>
      <c r="G67" s="14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1"/>
      <c r="U67" s="21"/>
      <c r="V67" s="20"/>
      <c r="W67" s="21"/>
    </row>
    <row r="68" spans="2:23" ht="15.75" hidden="1" customHeight="1" thickBot="1" x14ac:dyDescent="0.3">
      <c r="B68" s="14"/>
      <c r="C68" s="14"/>
      <c r="D68" s="14"/>
      <c r="E68" s="14"/>
      <c r="F68" s="14"/>
      <c r="G68" s="14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1"/>
      <c r="U68" s="21"/>
      <c r="V68" s="20"/>
      <c r="W68" s="21"/>
    </row>
    <row r="69" spans="2:23" ht="15.75" hidden="1" customHeight="1" thickBot="1" x14ac:dyDescent="0.3">
      <c r="B69" s="14"/>
      <c r="C69" s="14"/>
      <c r="D69" s="14"/>
      <c r="E69" s="14"/>
      <c r="F69" s="14"/>
      <c r="G69" s="14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1"/>
      <c r="U69" s="21"/>
      <c r="V69" s="20"/>
      <c r="W69" s="21"/>
    </row>
    <row r="70" spans="2:23" ht="15.75" hidden="1" customHeight="1" thickBot="1" x14ac:dyDescent="0.3">
      <c r="B70" s="14"/>
      <c r="C70" s="14"/>
      <c r="D70" s="14"/>
      <c r="E70" s="14"/>
      <c r="F70" s="14"/>
      <c r="G70" s="14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1"/>
      <c r="U70" s="21"/>
      <c r="V70" s="20"/>
      <c r="W70" s="21"/>
    </row>
    <row r="71" spans="2:23" ht="15.75" hidden="1" customHeight="1" thickBot="1" x14ac:dyDescent="0.3">
      <c r="B71" s="14"/>
      <c r="C71" s="14"/>
      <c r="D71" s="14"/>
      <c r="E71" s="14"/>
      <c r="F71" s="14"/>
      <c r="G71" s="14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1"/>
      <c r="U71" s="21"/>
      <c r="V71" s="20"/>
      <c r="W71" s="21"/>
    </row>
    <row r="72" spans="2:23" ht="15.75" hidden="1" customHeight="1" thickBot="1" x14ac:dyDescent="0.3">
      <c r="B72" s="14"/>
      <c r="C72" s="14"/>
      <c r="D72" s="14"/>
      <c r="E72" s="14"/>
      <c r="F72" s="14"/>
      <c r="G72" s="14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1"/>
      <c r="U72" s="21"/>
      <c r="V72" s="20"/>
      <c r="W72" s="21"/>
    </row>
    <row r="73" spans="2:23" ht="15.75" hidden="1" customHeight="1" thickBot="1" x14ac:dyDescent="0.3">
      <c r="B73" s="14"/>
      <c r="C73" s="14"/>
      <c r="D73" s="14"/>
      <c r="E73" s="14"/>
      <c r="F73" s="14"/>
      <c r="G73" s="14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1"/>
      <c r="U73" s="21"/>
      <c r="V73" s="20"/>
      <c r="W73" s="21"/>
    </row>
    <row r="74" spans="2:23" ht="15.75" hidden="1" customHeight="1" thickBot="1" x14ac:dyDescent="0.3">
      <c r="B74" s="14"/>
      <c r="C74" s="14"/>
      <c r="D74" s="14"/>
      <c r="E74" s="14"/>
      <c r="F74" s="14"/>
      <c r="G74" s="14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1"/>
      <c r="U74" s="21"/>
      <c r="V74" s="20"/>
      <c r="W74" s="21"/>
    </row>
    <row r="75" spans="2:23" ht="15.75" hidden="1" customHeight="1" thickBot="1" x14ac:dyDescent="0.3">
      <c r="B75" s="14"/>
      <c r="C75" s="14"/>
      <c r="D75" s="14"/>
      <c r="E75" s="14"/>
      <c r="F75" s="14"/>
      <c r="G75" s="14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1"/>
      <c r="U75" s="21"/>
      <c r="V75" s="20"/>
      <c r="W75" s="21"/>
    </row>
    <row r="76" spans="2:23" ht="15.75" hidden="1" customHeight="1" thickBot="1" x14ac:dyDescent="0.3">
      <c r="B76" s="14"/>
      <c r="C76" s="14"/>
      <c r="D76" s="14"/>
      <c r="E76" s="14"/>
      <c r="F76" s="14"/>
      <c r="G76" s="14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1"/>
      <c r="U76" s="21"/>
      <c r="V76" s="20"/>
      <c r="W76" s="21"/>
    </row>
    <row r="77" spans="2:23" ht="15.75" hidden="1" customHeight="1" thickBot="1" x14ac:dyDescent="0.3">
      <c r="B77" s="14"/>
      <c r="C77" s="14"/>
      <c r="D77" s="14"/>
      <c r="E77" s="14"/>
      <c r="F77" s="14"/>
      <c r="G77" s="14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1"/>
      <c r="U77" s="21"/>
      <c r="V77" s="20"/>
      <c r="W77" s="21"/>
    </row>
    <row r="78" spans="2:23" ht="15.75" hidden="1" customHeight="1" thickBot="1" x14ac:dyDescent="0.3">
      <c r="B78" s="14"/>
      <c r="C78" s="14"/>
      <c r="D78" s="14"/>
      <c r="E78" s="14"/>
      <c r="F78" s="14"/>
      <c r="G78" s="14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1"/>
      <c r="U78" s="21"/>
      <c r="V78" s="20"/>
      <c r="W78" s="21"/>
    </row>
    <row r="79" spans="2:23" ht="15.75" hidden="1" customHeight="1" thickBot="1" x14ac:dyDescent="0.3">
      <c r="B79" s="14"/>
      <c r="C79" s="14"/>
      <c r="D79" s="14"/>
      <c r="E79" s="14"/>
      <c r="F79" s="14"/>
      <c r="G79" s="14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1"/>
      <c r="U79" s="21"/>
      <c r="V79" s="20"/>
      <c r="W79" s="21"/>
    </row>
    <row r="80" spans="2:23" ht="15.75" hidden="1" customHeight="1" thickBot="1" x14ac:dyDescent="0.3">
      <c r="B80" s="14"/>
      <c r="C80" s="14"/>
      <c r="D80" s="14"/>
      <c r="E80" s="14"/>
      <c r="F80" s="14"/>
      <c r="G80" s="14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1"/>
      <c r="U80" s="21"/>
      <c r="V80" s="20"/>
      <c r="W80" s="21"/>
    </row>
    <row r="81" spans="2:23" ht="15.75" hidden="1" customHeight="1" thickBot="1" x14ac:dyDescent="0.3">
      <c r="B81" s="14"/>
      <c r="C81" s="14"/>
      <c r="D81" s="14"/>
      <c r="E81" s="14"/>
      <c r="F81" s="14"/>
      <c r="G81" s="14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1"/>
      <c r="U81" s="21"/>
      <c r="V81" s="20"/>
      <c r="W81" s="21"/>
    </row>
    <row r="82" spans="2:23" ht="15.75" hidden="1" customHeight="1" thickBot="1" x14ac:dyDescent="0.3">
      <c r="B82" s="14"/>
      <c r="C82" s="14"/>
      <c r="D82" s="14"/>
      <c r="E82" s="14"/>
      <c r="F82" s="14"/>
      <c r="G82" s="14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1"/>
      <c r="U82" s="21"/>
      <c r="V82" s="20"/>
      <c r="W82" s="21"/>
    </row>
    <row r="83" spans="2:23" ht="15.75" hidden="1" customHeight="1" thickBot="1" x14ac:dyDescent="0.3">
      <c r="B83" s="14"/>
      <c r="C83" s="14"/>
      <c r="D83" s="14"/>
      <c r="E83" s="14"/>
      <c r="F83" s="14"/>
      <c r="G83" s="14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1"/>
      <c r="U83" s="21"/>
      <c r="V83" s="20"/>
      <c r="W83" s="21"/>
    </row>
    <row r="84" spans="2:23" ht="15.75" hidden="1" customHeight="1" thickBot="1" x14ac:dyDescent="0.3">
      <c r="B84" s="14"/>
      <c r="C84" s="14"/>
      <c r="D84" s="14"/>
      <c r="E84" s="14"/>
      <c r="F84" s="14"/>
      <c r="G84" s="14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1"/>
      <c r="U84" s="21"/>
      <c r="V84" s="20"/>
      <c r="W84" s="21"/>
    </row>
    <row r="85" spans="2:23" ht="15.75" hidden="1" customHeight="1" thickBot="1" x14ac:dyDescent="0.3">
      <c r="B85" s="14"/>
      <c r="C85" s="14"/>
      <c r="D85" s="14"/>
      <c r="E85" s="14"/>
      <c r="F85" s="14"/>
      <c r="G85" s="14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1"/>
      <c r="U85" s="21"/>
      <c r="V85" s="20"/>
      <c r="W85" s="21"/>
    </row>
    <row r="86" spans="2:23" ht="15.75" hidden="1" customHeight="1" thickBot="1" x14ac:dyDescent="0.3">
      <c r="B86" s="14"/>
      <c r="C86" s="14"/>
      <c r="D86" s="14"/>
      <c r="E86" s="14"/>
      <c r="F86" s="14"/>
      <c r="G86" s="14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1"/>
      <c r="U86" s="21"/>
      <c r="V86" s="20"/>
      <c r="W86" s="21"/>
    </row>
    <row r="87" spans="2:23" ht="15.75" hidden="1" customHeight="1" thickBot="1" x14ac:dyDescent="0.3">
      <c r="B87" s="14"/>
      <c r="C87" s="14"/>
      <c r="D87" s="14"/>
      <c r="E87" s="14"/>
      <c r="F87" s="14"/>
      <c r="G87" s="14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1"/>
      <c r="U87" s="21"/>
      <c r="V87" s="20"/>
      <c r="W87" s="21"/>
    </row>
    <row r="88" spans="2:23" ht="15.75" hidden="1" customHeight="1" thickBot="1" x14ac:dyDescent="0.3">
      <c r="B88" s="14"/>
      <c r="C88" s="14"/>
      <c r="D88" s="14"/>
      <c r="E88" s="14"/>
      <c r="F88" s="14"/>
      <c r="G88" s="14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1"/>
      <c r="U88" s="21"/>
      <c r="V88" s="20"/>
      <c r="W88" s="21"/>
    </row>
    <row r="89" spans="2:23" ht="15.75" hidden="1" customHeight="1" thickBot="1" x14ac:dyDescent="0.3">
      <c r="B89" s="14"/>
      <c r="C89" s="14"/>
      <c r="D89" s="14"/>
      <c r="E89" s="14"/>
      <c r="F89" s="14"/>
      <c r="G89" s="14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1"/>
      <c r="U89" s="21"/>
      <c r="V89" s="20"/>
      <c r="W89" s="21"/>
    </row>
    <row r="90" spans="2:23" ht="15.75" hidden="1" customHeight="1" thickBot="1" x14ac:dyDescent="0.3">
      <c r="B90" s="14"/>
      <c r="C90" s="14"/>
      <c r="D90" s="14"/>
      <c r="E90" s="14"/>
      <c r="F90" s="14"/>
      <c r="G90" s="14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1"/>
      <c r="U90" s="21"/>
      <c r="V90" s="20"/>
      <c r="W90" s="21"/>
    </row>
    <row r="91" spans="2:23" ht="15.75" hidden="1" customHeight="1" thickBot="1" x14ac:dyDescent="0.3">
      <c r="B91" s="14"/>
      <c r="C91" s="14"/>
      <c r="D91" s="14"/>
      <c r="E91" s="14"/>
      <c r="F91" s="14"/>
      <c r="G91" s="14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1"/>
      <c r="U91" s="21"/>
      <c r="V91" s="20"/>
      <c r="W91" s="21"/>
    </row>
    <row r="92" spans="2:23" ht="15.75" hidden="1" customHeight="1" thickBot="1" x14ac:dyDescent="0.3">
      <c r="B92" s="14"/>
      <c r="C92" s="14"/>
      <c r="D92" s="14"/>
      <c r="E92" s="14"/>
      <c r="F92" s="14"/>
      <c r="G92" s="14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1"/>
      <c r="U92" s="21"/>
      <c r="V92" s="20"/>
      <c r="W92" s="21"/>
    </row>
    <row r="93" spans="2:23" ht="15.75" hidden="1" customHeight="1" thickBot="1" x14ac:dyDescent="0.3">
      <c r="B93" s="14"/>
      <c r="C93" s="14"/>
      <c r="D93" s="14"/>
      <c r="E93" s="14"/>
      <c r="F93" s="14"/>
      <c r="G93" s="14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1"/>
      <c r="U93" s="21"/>
      <c r="V93" s="20"/>
      <c r="W93" s="21"/>
    </row>
    <row r="94" spans="2:23" ht="15.75" hidden="1" customHeight="1" thickBot="1" x14ac:dyDescent="0.3">
      <c r="B94" s="14"/>
      <c r="C94" s="14"/>
      <c r="D94" s="14"/>
      <c r="E94" s="14"/>
      <c r="F94" s="14"/>
      <c r="G94" s="14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1"/>
      <c r="U94" s="21"/>
      <c r="V94" s="20"/>
      <c r="W94" s="21"/>
    </row>
    <row r="95" spans="2:23" ht="15.75" hidden="1" customHeight="1" thickBot="1" x14ac:dyDescent="0.3">
      <c r="B95" s="14"/>
      <c r="C95" s="14"/>
      <c r="D95" s="14"/>
      <c r="E95" s="14"/>
      <c r="F95" s="14"/>
      <c r="G95" s="14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1"/>
      <c r="U95" s="21"/>
      <c r="V95" s="20"/>
      <c r="W95" s="21"/>
    </row>
    <row r="96" spans="2:23" ht="15.75" hidden="1" customHeight="1" thickBot="1" x14ac:dyDescent="0.3">
      <c r="B96" s="14"/>
      <c r="C96" s="14"/>
      <c r="D96" s="14"/>
      <c r="E96" s="14"/>
      <c r="F96" s="14"/>
      <c r="G96" s="14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1"/>
      <c r="U96" s="21"/>
      <c r="V96" s="20"/>
      <c r="W96" s="21"/>
    </row>
    <row r="97" spans="2:23" ht="15.75" hidden="1" customHeight="1" thickBot="1" x14ac:dyDescent="0.3">
      <c r="B97" s="14"/>
      <c r="C97" s="14"/>
      <c r="D97" s="14"/>
      <c r="E97" s="14"/>
      <c r="F97" s="14"/>
      <c r="G97" s="14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1"/>
      <c r="U97" s="21"/>
      <c r="V97" s="20"/>
      <c r="W97" s="21"/>
    </row>
    <row r="98" spans="2:23" ht="15.75" hidden="1" customHeight="1" thickBot="1" x14ac:dyDescent="0.3">
      <c r="B98" s="14"/>
      <c r="C98" s="14"/>
      <c r="D98" s="14"/>
      <c r="E98" s="14"/>
      <c r="F98" s="14"/>
      <c r="G98" s="14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1"/>
      <c r="U98" s="21"/>
      <c r="V98" s="20"/>
      <c r="W98" s="21"/>
    </row>
    <row r="99" spans="2:23" ht="15.75" hidden="1" customHeight="1" thickBot="1" x14ac:dyDescent="0.3">
      <c r="B99" s="14"/>
      <c r="C99" s="14"/>
      <c r="D99" s="14"/>
      <c r="E99" s="14"/>
      <c r="F99" s="14"/>
      <c r="G99" s="14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1"/>
      <c r="U99" s="21"/>
      <c r="V99" s="20"/>
      <c r="W99" s="21"/>
    </row>
    <row r="100" spans="2:23" ht="15.75" hidden="1" customHeight="1" thickBot="1" x14ac:dyDescent="0.3">
      <c r="B100" s="14"/>
      <c r="C100" s="14"/>
      <c r="D100" s="14"/>
      <c r="E100" s="14"/>
      <c r="F100" s="14"/>
      <c r="G100" s="14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1"/>
      <c r="U100" s="21"/>
      <c r="V100" s="20"/>
      <c r="W100" s="21"/>
    </row>
    <row r="101" spans="2:23" ht="15.75" hidden="1" customHeight="1" thickBot="1" x14ac:dyDescent="0.3">
      <c r="B101" s="14"/>
      <c r="C101" s="14"/>
      <c r="D101" s="14"/>
      <c r="E101" s="14"/>
      <c r="F101" s="14"/>
      <c r="G101" s="14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1"/>
      <c r="U101" s="21"/>
      <c r="V101" s="20"/>
      <c r="W101" s="21"/>
    </row>
    <row r="102" spans="2:23" ht="15.75" hidden="1" customHeight="1" thickBot="1" x14ac:dyDescent="0.3">
      <c r="B102" s="14"/>
      <c r="C102" s="14"/>
      <c r="D102" s="14"/>
      <c r="E102" s="14"/>
      <c r="F102" s="14"/>
      <c r="G102" s="14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1"/>
      <c r="U102" s="21"/>
      <c r="V102" s="20"/>
      <c r="W102" s="21"/>
    </row>
    <row r="103" spans="2:23" ht="15.75" hidden="1" customHeight="1" thickBot="1" x14ac:dyDescent="0.3">
      <c r="B103" s="14"/>
      <c r="C103" s="14"/>
      <c r="D103" s="14"/>
      <c r="E103" s="14"/>
      <c r="F103" s="14"/>
      <c r="G103" s="14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1"/>
      <c r="U103" s="21"/>
      <c r="V103" s="20"/>
      <c r="W103" s="21"/>
    </row>
    <row r="104" spans="2:23" ht="15.75" hidden="1" customHeight="1" thickBot="1" x14ac:dyDescent="0.3">
      <c r="B104" s="14"/>
      <c r="C104" s="14"/>
      <c r="D104" s="14"/>
      <c r="E104" s="14"/>
      <c r="F104" s="14"/>
      <c r="G104" s="14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1"/>
      <c r="U104" s="21"/>
      <c r="V104" s="20"/>
      <c r="W104" s="21"/>
    </row>
    <row r="105" spans="2:23" ht="15.75" hidden="1" customHeight="1" thickBot="1" x14ac:dyDescent="0.3">
      <c r="B105" s="14"/>
      <c r="C105" s="14"/>
      <c r="D105" s="14"/>
      <c r="E105" s="14"/>
      <c r="F105" s="14"/>
      <c r="G105" s="14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1"/>
      <c r="U105" s="21"/>
      <c r="V105" s="20"/>
      <c r="W105" s="21"/>
    </row>
    <row r="106" spans="2:23" ht="15.75" hidden="1" customHeight="1" thickBot="1" x14ac:dyDescent="0.3">
      <c r="B106" s="14"/>
      <c r="C106" s="14"/>
      <c r="D106" s="14"/>
      <c r="E106" s="14"/>
      <c r="F106" s="14"/>
      <c r="G106" s="14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1"/>
      <c r="U106" s="21"/>
      <c r="V106" s="20"/>
      <c r="W106" s="21"/>
    </row>
    <row r="107" spans="2:23" ht="15.75" hidden="1" customHeight="1" thickBot="1" x14ac:dyDescent="0.3">
      <c r="B107" s="14"/>
      <c r="C107" s="14"/>
      <c r="D107" s="14"/>
      <c r="E107" s="14"/>
      <c r="F107" s="14"/>
      <c r="G107" s="14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1"/>
      <c r="U107" s="21"/>
      <c r="V107" s="20"/>
      <c r="W107" s="21"/>
    </row>
    <row r="108" spans="2:23" ht="15.75" hidden="1" customHeight="1" thickBot="1" x14ac:dyDescent="0.3">
      <c r="B108" s="14"/>
      <c r="C108" s="14"/>
      <c r="D108" s="14"/>
      <c r="E108" s="14"/>
      <c r="F108" s="14"/>
      <c r="G108" s="14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1"/>
      <c r="U108" s="21"/>
      <c r="V108" s="20"/>
      <c r="W108" s="21"/>
    </row>
    <row r="109" spans="2:23" ht="15.75" hidden="1" customHeight="1" thickBot="1" x14ac:dyDescent="0.3">
      <c r="B109" s="14"/>
      <c r="C109" s="14"/>
      <c r="D109" s="14"/>
      <c r="E109" s="14"/>
      <c r="F109" s="14"/>
      <c r="G109" s="14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1"/>
      <c r="U109" s="21"/>
      <c r="V109" s="20"/>
      <c r="W109" s="21"/>
    </row>
    <row r="110" spans="2:23" ht="15.75" hidden="1" customHeight="1" thickBot="1" x14ac:dyDescent="0.3">
      <c r="B110" s="14"/>
      <c r="C110" s="14"/>
      <c r="D110" s="14"/>
      <c r="E110" s="14"/>
      <c r="F110" s="14"/>
      <c r="G110" s="14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1"/>
      <c r="U110" s="21"/>
      <c r="V110" s="20"/>
      <c r="W110" s="21"/>
    </row>
    <row r="111" spans="2:23" ht="15.75" hidden="1" customHeight="1" thickBot="1" x14ac:dyDescent="0.3">
      <c r="B111" s="14"/>
      <c r="C111" s="14"/>
      <c r="D111" s="14"/>
      <c r="E111" s="14"/>
      <c r="F111" s="14"/>
      <c r="G111" s="14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1"/>
      <c r="U111" s="21"/>
      <c r="V111" s="20"/>
      <c r="W111" s="21"/>
    </row>
    <row r="112" spans="2:23" ht="15.75" hidden="1" customHeight="1" thickBot="1" x14ac:dyDescent="0.3">
      <c r="B112" s="14"/>
      <c r="C112" s="14"/>
      <c r="D112" s="14"/>
      <c r="E112" s="14"/>
      <c r="F112" s="14"/>
      <c r="G112" s="14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1"/>
      <c r="U112" s="21"/>
      <c r="V112" s="20"/>
      <c r="W112" s="21"/>
    </row>
    <row r="113" spans="2:23" ht="15.75" hidden="1" customHeight="1" thickBot="1" x14ac:dyDescent="0.3">
      <c r="B113" s="14"/>
      <c r="C113" s="14"/>
      <c r="D113" s="14"/>
      <c r="E113" s="14"/>
      <c r="F113" s="14"/>
      <c r="G113" s="14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1"/>
      <c r="U113" s="21"/>
      <c r="V113" s="20"/>
      <c r="W113" s="21"/>
    </row>
    <row r="114" spans="2:23" ht="15.75" hidden="1" customHeight="1" thickBot="1" x14ac:dyDescent="0.3">
      <c r="B114" s="14"/>
      <c r="C114" s="14"/>
      <c r="D114" s="14"/>
      <c r="E114" s="14"/>
      <c r="F114" s="14"/>
      <c r="G114" s="14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1"/>
      <c r="U114" s="21"/>
      <c r="V114" s="20"/>
      <c r="W114" s="21"/>
    </row>
    <row r="115" spans="2:23" ht="15.75" hidden="1" customHeight="1" thickBot="1" x14ac:dyDescent="0.3">
      <c r="B115" s="14"/>
      <c r="C115" s="14"/>
      <c r="D115" s="14"/>
      <c r="E115" s="14"/>
      <c r="F115" s="14"/>
      <c r="G115" s="14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1"/>
      <c r="U115" s="21"/>
      <c r="V115" s="20"/>
      <c r="W115" s="21"/>
    </row>
    <row r="116" spans="2:23" ht="15.75" hidden="1" customHeight="1" thickBot="1" x14ac:dyDescent="0.3">
      <c r="B116" s="14"/>
      <c r="C116" s="14"/>
      <c r="D116" s="14"/>
      <c r="E116" s="14"/>
      <c r="F116" s="14"/>
      <c r="G116" s="14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1"/>
      <c r="U116" s="21"/>
      <c r="V116" s="20"/>
      <c r="W116" s="21"/>
    </row>
    <row r="117" spans="2:23" ht="15.75" hidden="1" customHeight="1" thickBot="1" x14ac:dyDescent="0.3">
      <c r="B117" s="14"/>
      <c r="C117" s="14"/>
      <c r="D117" s="14"/>
      <c r="E117" s="14"/>
      <c r="F117" s="14"/>
      <c r="G117" s="14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1"/>
      <c r="U117" s="21"/>
      <c r="V117" s="20"/>
      <c r="W117" s="21"/>
    </row>
    <row r="118" spans="2:23" ht="15.75" hidden="1" customHeight="1" thickBot="1" x14ac:dyDescent="0.3">
      <c r="B118" s="14"/>
      <c r="C118" s="14"/>
      <c r="D118" s="14"/>
      <c r="E118" s="14"/>
      <c r="F118" s="14"/>
      <c r="G118" s="14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1"/>
      <c r="U118" s="21"/>
      <c r="V118" s="20"/>
      <c r="W118" s="21"/>
    </row>
    <row r="119" spans="2:23" ht="15.75" hidden="1" customHeight="1" thickBot="1" x14ac:dyDescent="0.3">
      <c r="B119" s="14"/>
      <c r="C119" s="14"/>
      <c r="D119" s="14"/>
      <c r="E119" s="14"/>
      <c r="F119" s="14"/>
      <c r="G119" s="14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1"/>
      <c r="U119" s="21"/>
      <c r="V119" s="20"/>
      <c r="W119" s="21"/>
    </row>
    <row r="120" spans="2:23" ht="15.75" hidden="1" customHeight="1" thickBot="1" x14ac:dyDescent="0.3">
      <c r="B120" s="14"/>
      <c r="C120" s="14"/>
      <c r="D120" s="14"/>
      <c r="E120" s="14"/>
      <c r="F120" s="14"/>
      <c r="G120" s="14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1"/>
      <c r="U120" s="21"/>
      <c r="V120" s="20"/>
      <c r="W120" s="21"/>
    </row>
    <row r="121" spans="2:23" ht="15.75" hidden="1" customHeight="1" thickBot="1" x14ac:dyDescent="0.3">
      <c r="B121" s="14"/>
      <c r="C121" s="14"/>
      <c r="D121" s="14"/>
      <c r="E121" s="14"/>
      <c r="F121" s="14"/>
      <c r="G121" s="14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1"/>
      <c r="U121" s="21"/>
      <c r="V121" s="20"/>
      <c r="W121" s="21"/>
    </row>
    <row r="122" spans="2:23" ht="15.75" hidden="1" customHeight="1" thickBot="1" x14ac:dyDescent="0.3">
      <c r="B122" s="14"/>
      <c r="C122" s="14"/>
      <c r="D122" s="14"/>
      <c r="E122" s="14"/>
      <c r="F122" s="14"/>
      <c r="G122" s="14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1"/>
      <c r="U122" s="21"/>
      <c r="V122" s="20"/>
      <c r="W122" s="21"/>
    </row>
    <row r="123" spans="2:23" ht="15.75" hidden="1" customHeight="1" thickBot="1" x14ac:dyDescent="0.3">
      <c r="B123" s="14"/>
      <c r="C123" s="14"/>
      <c r="D123" s="14"/>
      <c r="E123" s="14"/>
      <c r="F123" s="14"/>
      <c r="G123" s="14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1"/>
      <c r="U123" s="21"/>
      <c r="V123" s="20"/>
      <c r="W123" s="21"/>
    </row>
    <row r="124" spans="2:23" ht="15.75" hidden="1" customHeight="1" thickBot="1" x14ac:dyDescent="0.3">
      <c r="B124" s="14"/>
      <c r="C124" s="14"/>
      <c r="D124" s="14"/>
      <c r="E124" s="14"/>
      <c r="F124" s="14"/>
      <c r="G124" s="14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1"/>
      <c r="U124" s="21"/>
      <c r="V124" s="20"/>
      <c r="W124" s="21"/>
    </row>
    <row r="125" spans="2:23" ht="15.75" hidden="1" customHeight="1" thickBot="1" x14ac:dyDescent="0.3">
      <c r="B125" s="14"/>
      <c r="C125" s="14"/>
      <c r="D125" s="14"/>
      <c r="E125" s="14"/>
      <c r="F125" s="14"/>
      <c r="G125" s="14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1"/>
      <c r="U125" s="21"/>
      <c r="V125" s="20"/>
      <c r="W125" s="21"/>
    </row>
    <row r="126" spans="2:23" ht="15.75" hidden="1" customHeight="1" thickBot="1" x14ac:dyDescent="0.3">
      <c r="B126" s="14"/>
      <c r="C126" s="14"/>
      <c r="D126" s="14"/>
      <c r="E126" s="14"/>
      <c r="F126" s="14"/>
      <c r="G126" s="14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1"/>
      <c r="U126" s="21"/>
      <c r="V126" s="20"/>
      <c r="W126" s="21"/>
    </row>
    <row r="127" spans="2:23" ht="15.75" hidden="1" customHeight="1" thickBot="1" x14ac:dyDescent="0.3">
      <c r="B127" s="14"/>
      <c r="C127" s="14"/>
      <c r="D127" s="14"/>
      <c r="E127" s="14"/>
      <c r="F127" s="14"/>
      <c r="G127" s="14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1"/>
      <c r="U127" s="21"/>
      <c r="V127" s="20"/>
      <c r="W127" s="21"/>
    </row>
    <row r="128" spans="2:23" ht="15.75" hidden="1" customHeight="1" thickBot="1" x14ac:dyDescent="0.3">
      <c r="B128" s="14"/>
      <c r="C128" s="14"/>
      <c r="D128" s="14"/>
      <c r="E128" s="14"/>
      <c r="F128" s="14"/>
      <c r="G128" s="14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1"/>
      <c r="U128" s="21"/>
      <c r="V128" s="20"/>
      <c r="W128" s="21"/>
    </row>
    <row r="129" spans="2:23" ht="15.75" hidden="1" customHeight="1" thickBot="1" x14ac:dyDescent="0.3">
      <c r="B129" s="14"/>
      <c r="C129" s="14"/>
      <c r="D129" s="14"/>
      <c r="E129" s="14"/>
      <c r="F129" s="14"/>
      <c r="G129" s="14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1"/>
      <c r="U129" s="21"/>
      <c r="V129" s="20"/>
      <c r="W129" s="21"/>
    </row>
    <row r="130" spans="2:23" ht="15.75" hidden="1" customHeight="1" thickBot="1" x14ac:dyDescent="0.3">
      <c r="B130" s="14"/>
      <c r="C130" s="14"/>
      <c r="D130" s="14"/>
      <c r="E130" s="14"/>
      <c r="F130" s="14"/>
      <c r="G130" s="14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1"/>
      <c r="U130" s="21"/>
      <c r="V130" s="20"/>
      <c r="W130" s="21"/>
    </row>
    <row r="131" spans="2:23" ht="15.75" hidden="1" customHeight="1" thickBot="1" x14ac:dyDescent="0.3">
      <c r="B131" s="14"/>
      <c r="C131" s="14"/>
      <c r="D131" s="14"/>
      <c r="E131" s="14"/>
      <c r="F131" s="14"/>
      <c r="G131" s="14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1"/>
      <c r="U131" s="21"/>
      <c r="V131" s="20"/>
      <c r="W131" s="21"/>
    </row>
    <row r="132" spans="2:23" ht="15.75" hidden="1" customHeight="1" thickBot="1" x14ac:dyDescent="0.3">
      <c r="B132" s="14"/>
      <c r="C132" s="14"/>
      <c r="D132" s="14"/>
      <c r="E132" s="14"/>
      <c r="F132" s="14"/>
      <c r="G132" s="14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1"/>
      <c r="U132" s="21"/>
      <c r="V132" s="20"/>
      <c r="W132" s="21"/>
    </row>
    <row r="133" spans="2:23" ht="15.75" hidden="1" customHeight="1" thickBot="1" x14ac:dyDescent="0.3">
      <c r="B133" s="14"/>
      <c r="C133" s="14"/>
      <c r="D133" s="14"/>
      <c r="E133" s="14"/>
      <c r="F133" s="14"/>
      <c r="G133" s="14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1"/>
      <c r="U133" s="21"/>
      <c r="V133" s="20"/>
      <c r="W133" s="21"/>
    </row>
    <row r="134" spans="2:23" ht="15.75" hidden="1" customHeight="1" thickBot="1" x14ac:dyDescent="0.3">
      <c r="B134" s="14"/>
      <c r="C134" s="14"/>
      <c r="D134" s="14"/>
      <c r="E134" s="14"/>
      <c r="F134" s="14"/>
      <c r="G134" s="14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1"/>
      <c r="U134" s="21"/>
      <c r="V134" s="20"/>
      <c r="W134" s="21"/>
    </row>
    <row r="135" spans="2:23" ht="15.75" hidden="1" customHeight="1" thickBot="1" x14ac:dyDescent="0.3">
      <c r="B135" s="14"/>
      <c r="C135" s="14"/>
      <c r="D135" s="14"/>
      <c r="E135" s="14"/>
      <c r="F135" s="14"/>
      <c r="G135" s="14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1"/>
      <c r="U135" s="21"/>
      <c r="V135" s="20"/>
      <c r="W135" s="21"/>
    </row>
    <row r="136" spans="2:23" ht="15.75" hidden="1" customHeight="1" thickBot="1" x14ac:dyDescent="0.3">
      <c r="B136" s="14"/>
      <c r="C136" s="14"/>
      <c r="D136" s="14"/>
      <c r="E136" s="14"/>
      <c r="F136" s="14"/>
      <c r="G136" s="14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1"/>
      <c r="U136" s="21"/>
      <c r="V136" s="20"/>
      <c r="W136" s="21"/>
    </row>
    <row r="137" spans="2:23" ht="15.75" hidden="1" customHeight="1" thickBot="1" x14ac:dyDescent="0.3">
      <c r="B137" s="14"/>
      <c r="C137" s="14"/>
      <c r="D137" s="14"/>
      <c r="E137" s="14"/>
      <c r="F137" s="14"/>
      <c r="G137" s="14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1"/>
      <c r="U137" s="21"/>
      <c r="V137" s="20"/>
      <c r="W137" s="21"/>
    </row>
    <row r="138" spans="2:23" ht="15.75" hidden="1" customHeight="1" thickBot="1" x14ac:dyDescent="0.3">
      <c r="B138" s="14"/>
      <c r="C138" s="14"/>
      <c r="D138" s="14"/>
      <c r="E138" s="14"/>
      <c r="F138" s="14"/>
      <c r="G138" s="14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1"/>
      <c r="U138" s="21"/>
      <c r="V138" s="20"/>
      <c r="W138" s="21"/>
    </row>
    <row r="139" spans="2:23" ht="15.75" hidden="1" customHeight="1" thickBot="1" x14ac:dyDescent="0.3">
      <c r="B139" s="14"/>
      <c r="C139" s="14"/>
      <c r="D139" s="14"/>
      <c r="E139" s="14"/>
      <c r="F139" s="14"/>
      <c r="G139" s="14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1"/>
      <c r="U139" s="21"/>
      <c r="V139" s="20"/>
      <c r="W139" s="21"/>
    </row>
    <row r="140" spans="2:23" ht="15.75" hidden="1" customHeight="1" thickBot="1" x14ac:dyDescent="0.3">
      <c r="B140" s="14"/>
      <c r="C140" s="14"/>
      <c r="D140" s="14"/>
      <c r="E140" s="14"/>
      <c r="F140" s="14"/>
      <c r="G140" s="14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1"/>
      <c r="U140" s="21"/>
      <c r="V140" s="20"/>
      <c r="W140" s="21"/>
    </row>
    <row r="141" spans="2:23" ht="15.75" hidden="1" customHeight="1" thickBot="1" x14ac:dyDescent="0.3">
      <c r="B141" s="14"/>
      <c r="C141" s="14"/>
      <c r="D141" s="14"/>
      <c r="E141" s="14"/>
      <c r="F141" s="14"/>
      <c r="G141" s="14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1"/>
      <c r="U141" s="21"/>
      <c r="V141" s="20"/>
      <c r="W141" s="21"/>
    </row>
    <row r="142" spans="2:23" ht="15.75" hidden="1" customHeight="1" thickBot="1" x14ac:dyDescent="0.3">
      <c r="B142" s="14"/>
      <c r="C142" s="14"/>
      <c r="D142" s="14"/>
      <c r="E142" s="14"/>
      <c r="F142" s="14"/>
      <c r="G142" s="14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1"/>
      <c r="U142" s="21"/>
      <c r="V142" s="20"/>
      <c r="W142" s="21"/>
    </row>
    <row r="143" spans="2:23" ht="15.75" hidden="1" customHeight="1" thickBot="1" x14ac:dyDescent="0.3">
      <c r="B143" s="14"/>
      <c r="C143" s="14"/>
      <c r="D143" s="14"/>
      <c r="E143" s="14"/>
      <c r="F143" s="14"/>
      <c r="G143" s="14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1"/>
      <c r="U143" s="21"/>
      <c r="V143" s="20"/>
      <c r="W143" s="21"/>
    </row>
    <row r="144" spans="2:23" ht="15.75" hidden="1" customHeight="1" thickBot="1" x14ac:dyDescent="0.3">
      <c r="B144" s="14"/>
      <c r="C144" s="14"/>
      <c r="D144" s="14"/>
      <c r="E144" s="14"/>
      <c r="F144" s="14"/>
      <c r="G144" s="14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1"/>
      <c r="U144" s="21"/>
      <c r="V144" s="20"/>
      <c r="W144" s="21"/>
    </row>
    <row r="145" spans="2:23" ht="15.75" hidden="1" customHeight="1" thickBot="1" x14ac:dyDescent="0.3">
      <c r="B145" s="14"/>
      <c r="C145" s="14"/>
      <c r="D145" s="14"/>
      <c r="E145" s="14"/>
      <c r="F145" s="14"/>
      <c r="G145" s="14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1"/>
      <c r="U145" s="21"/>
      <c r="V145" s="20"/>
      <c r="W145" s="21"/>
    </row>
    <row r="146" spans="2:23" ht="15.75" hidden="1" customHeight="1" thickBot="1" x14ac:dyDescent="0.3">
      <c r="B146" s="14"/>
      <c r="C146" s="14"/>
      <c r="D146" s="14"/>
      <c r="E146" s="14"/>
      <c r="F146" s="14"/>
      <c r="G146" s="14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1"/>
      <c r="U146" s="21"/>
      <c r="V146" s="20"/>
      <c r="W146" s="21"/>
    </row>
    <row r="147" spans="2:23" ht="15.75" hidden="1" customHeight="1" thickBot="1" x14ac:dyDescent="0.3">
      <c r="B147" s="14"/>
      <c r="C147" s="14"/>
      <c r="D147" s="14"/>
      <c r="E147" s="14"/>
      <c r="F147" s="14"/>
      <c r="G147" s="14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1"/>
      <c r="U147" s="21"/>
      <c r="V147" s="20"/>
      <c r="W147" s="21"/>
    </row>
    <row r="148" spans="2:23" ht="15.75" hidden="1" customHeight="1" thickBot="1" x14ac:dyDescent="0.3">
      <c r="B148" s="14"/>
      <c r="C148" s="14"/>
      <c r="D148" s="14"/>
      <c r="E148" s="14"/>
      <c r="F148" s="14"/>
      <c r="G148" s="14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1"/>
      <c r="U148" s="21"/>
      <c r="V148" s="20"/>
      <c r="W148" s="21"/>
    </row>
    <row r="149" spans="2:23" ht="15.75" hidden="1" customHeight="1" thickBot="1" x14ac:dyDescent="0.3">
      <c r="B149" s="14"/>
      <c r="C149" s="14"/>
      <c r="D149" s="14"/>
      <c r="E149" s="14"/>
      <c r="F149" s="14"/>
      <c r="G149" s="14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1"/>
      <c r="U149" s="21"/>
      <c r="V149" s="20"/>
      <c r="W149" s="21"/>
    </row>
    <row r="150" spans="2:23" ht="15.75" hidden="1" customHeight="1" thickBot="1" x14ac:dyDescent="0.3">
      <c r="B150" s="14"/>
      <c r="C150" s="14"/>
      <c r="D150" s="14"/>
      <c r="E150" s="14"/>
      <c r="F150" s="14"/>
      <c r="G150" s="14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1"/>
      <c r="U150" s="21"/>
      <c r="V150" s="20"/>
      <c r="W150" s="21"/>
    </row>
    <row r="151" spans="2:23" ht="15.75" hidden="1" customHeight="1" thickBot="1" x14ac:dyDescent="0.3">
      <c r="B151" s="14"/>
      <c r="C151" s="14"/>
      <c r="D151" s="14"/>
      <c r="E151" s="14"/>
      <c r="F151" s="14"/>
      <c r="G151" s="14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1"/>
      <c r="U151" s="21"/>
      <c r="V151" s="20"/>
      <c r="W151" s="21"/>
    </row>
    <row r="152" spans="2:23" ht="15.75" hidden="1" customHeight="1" thickBot="1" x14ac:dyDescent="0.3">
      <c r="B152" s="14"/>
      <c r="C152" s="14"/>
      <c r="D152" s="14"/>
      <c r="E152" s="14"/>
      <c r="F152" s="14"/>
      <c r="G152" s="14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1"/>
      <c r="U152" s="21"/>
      <c r="V152" s="20"/>
      <c r="W152" s="21"/>
    </row>
    <row r="153" spans="2:23" ht="15.75" hidden="1" customHeight="1" thickBot="1" x14ac:dyDescent="0.3">
      <c r="B153" s="14"/>
      <c r="C153" s="14"/>
      <c r="D153" s="14"/>
      <c r="E153" s="14"/>
      <c r="F153" s="14"/>
      <c r="G153" s="14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1"/>
      <c r="U153" s="21"/>
      <c r="V153" s="20"/>
      <c r="W153" s="21"/>
    </row>
    <row r="154" spans="2:23" ht="15.75" hidden="1" customHeight="1" thickBot="1" x14ac:dyDescent="0.3">
      <c r="B154" s="14"/>
      <c r="C154" s="14"/>
      <c r="D154" s="14"/>
      <c r="E154" s="14"/>
      <c r="F154" s="14"/>
      <c r="G154" s="14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1"/>
      <c r="U154" s="21"/>
      <c r="V154" s="20"/>
      <c r="W154" s="21"/>
    </row>
    <row r="155" spans="2:23" ht="15.75" hidden="1" customHeight="1" thickBot="1" x14ac:dyDescent="0.3">
      <c r="B155" s="14"/>
      <c r="C155" s="14"/>
      <c r="D155" s="14"/>
      <c r="E155" s="14"/>
      <c r="F155" s="14"/>
      <c r="G155" s="14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1"/>
      <c r="U155" s="21"/>
      <c r="V155" s="20"/>
      <c r="W155" s="21"/>
    </row>
    <row r="156" spans="2:23" ht="15.75" hidden="1" customHeight="1" thickBot="1" x14ac:dyDescent="0.3">
      <c r="B156" s="14"/>
      <c r="C156" s="14"/>
      <c r="D156" s="14"/>
      <c r="E156" s="14"/>
      <c r="F156" s="14"/>
      <c r="G156" s="14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1"/>
      <c r="U156" s="21"/>
      <c r="V156" s="20"/>
      <c r="W156" s="21"/>
    </row>
    <row r="157" spans="2:23" ht="15.75" hidden="1" customHeight="1" thickBot="1" x14ac:dyDescent="0.3">
      <c r="B157" s="14"/>
      <c r="C157" s="14"/>
      <c r="D157" s="14"/>
      <c r="E157" s="14"/>
      <c r="F157" s="14"/>
      <c r="G157" s="14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1"/>
      <c r="U157" s="21"/>
      <c r="V157" s="20"/>
      <c r="W157" s="21"/>
    </row>
    <row r="158" spans="2:23" ht="15.75" hidden="1" customHeight="1" thickBot="1" x14ac:dyDescent="0.3">
      <c r="B158" s="14"/>
      <c r="C158" s="14"/>
      <c r="D158" s="14"/>
      <c r="E158" s="14"/>
      <c r="F158" s="14"/>
      <c r="G158" s="14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1"/>
      <c r="U158" s="21"/>
      <c r="V158" s="20"/>
      <c r="W158" s="21"/>
    </row>
    <row r="159" spans="2:23" ht="15.75" hidden="1" customHeight="1" thickBot="1" x14ac:dyDescent="0.3">
      <c r="B159" s="14"/>
      <c r="C159" s="14"/>
      <c r="D159" s="14"/>
      <c r="E159" s="14"/>
      <c r="F159" s="14"/>
      <c r="G159" s="14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1"/>
      <c r="U159" s="21"/>
      <c r="V159" s="20"/>
      <c r="W159" s="21"/>
    </row>
    <row r="160" spans="2:23" ht="15.75" hidden="1" customHeight="1" thickBot="1" x14ac:dyDescent="0.3">
      <c r="B160" s="14"/>
      <c r="C160" s="14"/>
      <c r="D160" s="14"/>
      <c r="E160" s="14"/>
      <c r="F160" s="14"/>
      <c r="G160" s="14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1"/>
      <c r="U160" s="21"/>
      <c r="V160" s="20"/>
      <c r="W160" s="21"/>
    </row>
    <row r="161" spans="2:23" ht="15.75" hidden="1" customHeight="1" thickBot="1" x14ac:dyDescent="0.3">
      <c r="B161" s="14"/>
      <c r="C161" s="14"/>
      <c r="D161" s="14"/>
      <c r="E161" s="14"/>
      <c r="F161" s="14"/>
      <c r="G161" s="14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1"/>
      <c r="U161" s="21"/>
      <c r="V161" s="20"/>
      <c r="W161" s="21"/>
    </row>
    <row r="162" spans="2:23" ht="15.75" hidden="1" customHeight="1" thickBot="1" x14ac:dyDescent="0.3">
      <c r="B162" s="14"/>
      <c r="C162" s="14"/>
      <c r="D162" s="14"/>
      <c r="E162" s="14"/>
      <c r="F162" s="14"/>
      <c r="G162" s="14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1"/>
      <c r="U162" s="21"/>
      <c r="V162" s="20"/>
      <c r="W162" s="21"/>
    </row>
    <row r="163" spans="2:23" ht="15.75" hidden="1" customHeight="1" thickBot="1" x14ac:dyDescent="0.3">
      <c r="B163" s="14"/>
      <c r="C163" s="14"/>
      <c r="D163" s="14"/>
      <c r="E163" s="14"/>
      <c r="F163" s="14"/>
      <c r="G163" s="14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1"/>
      <c r="U163" s="21"/>
      <c r="V163" s="20"/>
      <c r="W163" s="21"/>
    </row>
    <row r="164" spans="2:23" ht="15.75" hidden="1" customHeight="1" thickBot="1" x14ac:dyDescent="0.3">
      <c r="B164" s="14"/>
      <c r="C164" s="14"/>
      <c r="D164" s="14"/>
      <c r="E164" s="14"/>
      <c r="F164" s="14"/>
      <c r="G164" s="14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1"/>
      <c r="U164" s="21"/>
      <c r="V164" s="20"/>
      <c r="W164" s="21"/>
    </row>
    <row r="165" spans="2:23" ht="15.75" hidden="1" customHeight="1" thickBot="1" x14ac:dyDescent="0.3">
      <c r="B165" s="14"/>
      <c r="C165" s="14"/>
      <c r="D165" s="14"/>
      <c r="E165" s="14"/>
      <c r="F165" s="14"/>
      <c r="G165" s="14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1"/>
      <c r="U165" s="21"/>
      <c r="V165" s="20"/>
      <c r="W165" s="21"/>
    </row>
    <row r="166" spans="2:23" ht="15.75" hidden="1" customHeight="1" thickBot="1" x14ac:dyDescent="0.3">
      <c r="B166" s="14"/>
      <c r="C166" s="14"/>
      <c r="D166" s="14"/>
      <c r="E166" s="14"/>
      <c r="F166" s="14"/>
      <c r="G166" s="14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1"/>
      <c r="U166" s="21"/>
      <c r="V166" s="20"/>
      <c r="W166" s="21"/>
    </row>
    <row r="167" spans="2:23" ht="15.75" hidden="1" customHeight="1" thickBot="1" x14ac:dyDescent="0.3">
      <c r="B167" s="14"/>
      <c r="C167" s="14"/>
      <c r="D167" s="14"/>
      <c r="E167" s="14"/>
      <c r="F167" s="14"/>
      <c r="G167" s="14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1"/>
      <c r="U167" s="21"/>
      <c r="V167" s="20"/>
      <c r="W167" s="21"/>
    </row>
    <row r="168" spans="2:23" ht="15.75" hidden="1" customHeight="1" thickBot="1" x14ac:dyDescent="0.3">
      <c r="B168" s="14"/>
      <c r="C168" s="14"/>
      <c r="D168" s="14"/>
      <c r="E168" s="14"/>
      <c r="F168" s="14"/>
      <c r="G168" s="14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1"/>
      <c r="U168" s="21"/>
      <c r="V168" s="20"/>
      <c r="W168" s="21"/>
    </row>
    <row r="169" spans="2:23" ht="15.75" hidden="1" customHeight="1" thickBot="1" x14ac:dyDescent="0.3">
      <c r="B169" s="14"/>
      <c r="C169" s="14"/>
      <c r="D169" s="14"/>
      <c r="E169" s="14"/>
      <c r="F169" s="14"/>
      <c r="G169" s="14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1"/>
      <c r="U169" s="21"/>
      <c r="V169" s="20"/>
      <c r="W169" s="21"/>
    </row>
    <row r="170" spans="2:23" ht="15.75" hidden="1" customHeight="1" thickBot="1" x14ac:dyDescent="0.3">
      <c r="B170" s="14"/>
      <c r="C170" s="14"/>
      <c r="D170" s="14"/>
      <c r="E170" s="14"/>
      <c r="F170" s="14"/>
      <c r="G170" s="14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1"/>
      <c r="U170" s="21"/>
      <c r="V170" s="20"/>
      <c r="W170" s="21"/>
    </row>
    <row r="171" spans="2:23" ht="15.75" hidden="1" customHeight="1" thickBot="1" x14ac:dyDescent="0.3">
      <c r="B171" s="14"/>
      <c r="C171" s="14"/>
      <c r="D171" s="14"/>
      <c r="E171" s="14"/>
      <c r="F171" s="14"/>
      <c r="G171" s="14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1"/>
      <c r="U171" s="21"/>
      <c r="V171" s="20"/>
      <c r="W171" s="21"/>
    </row>
    <row r="172" spans="2:23" ht="15.75" hidden="1" customHeight="1" thickBot="1" x14ac:dyDescent="0.3">
      <c r="B172" s="14"/>
      <c r="C172" s="14"/>
      <c r="D172" s="14"/>
      <c r="E172" s="14"/>
      <c r="F172" s="14"/>
      <c r="G172" s="14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1"/>
      <c r="U172" s="21"/>
      <c r="V172" s="20"/>
      <c r="W172" s="21"/>
    </row>
    <row r="173" spans="2:23" ht="15.75" hidden="1" customHeight="1" thickBot="1" x14ac:dyDescent="0.3">
      <c r="B173" s="14"/>
      <c r="C173" s="14"/>
      <c r="D173" s="14"/>
      <c r="E173" s="14"/>
      <c r="F173" s="14"/>
      <c r="G173" s="14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1"/>
      <c r="U173" s="21"/>
      <c r="V173" s="20"/>
      <c r="W173" s="21"/>
    </row>
    <row r="174" spans="2:23" ht="15.75" hidden="1" customHeight="1" thickBot="1" x14ac:dyDescent="0.3">
      <c r="B174" s="14"/>
      <c r="C174" s="14"/>
      <c r="D174" s="14"/>
      <c r="E174" s="14"/>
      <c r="F174" s="14"/>
      <c r="G174" s="14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1"/>
      <c r="U174" s="21"/>
      <c r="V174" s="20"/>
      <c r="W174" s="21"/>
    </row>
    <row r="175" spans="2:23" ht="15.75" hidden="1" customHeight="1" thickBot="1" x14ac:dyDescent="0.3">
      <c r="B175" s="14"/>
      <c r="C175" s="14"/>
      <c r="D175" s="14"/>
      <c r="E175" s="14"/>
      <c r="F175" s="14"/>
      <c r="G175" s="14"/>
      <c r="H175" s="39"/>
      <c r="I175" s="40"/>
      <c r="J175" s="39"/>
      <c r="K175" s="44"/>
      <c r="L175" s="69"/>
      <c r="M175" s="69"/>
      <c r="N175" s="69"/>
      <c r="O175" s="69"/>
      <c r="P175" s="69"/>
      <c r="Q175" s="69"/>
      <c r="R175" s="69"/>
      <c r="S175" s="69"/>
      <c r="T175" s="41"/>
      <c r="U175" s="41"/>
      <c r="V175" s="42"/>
      <c r="W175" s="41"/>
    </row>
    <row r="176" spans="2:23" ht="15.75" hidden="1" customHeight="1" thickBot="1" x14ac:dyDescent="0.3">
      <c r="B176" s="14"/>
      <c r="C176" s="14"/>
      <c r="D176" s="14"/>
      <c r="E176" s="14"/>
      <c r="F176" s="14"/>
      <c r="G176" s="14"/>
      <c r="H176" s="44"/>
      <c r="I176" s="45"/>
      <c r="J176" s="44"/>
      <c r="K176" s="44"/>
      <c r="L176" s="70"/>
      <c r="M176" s="70"/>
      <c r="N176" s="70"/>
      <c r="O176" s="70"/>
      <c r="P176" s="70"/>
      <c r="Q176" s="70"/>
      <c r="R176" s="70"/>
      <c r="S176" s="70"/>
      <c r="T176" s="46"/>
      <c r="U176" s="46"/>
      <c r="V176" s="47"/>
      <c r="W176" s="46"/>
    </row>
    <row r="177" spans="1:23" ht="15.75" hidden="1" customHeight="1" thickBot="1" x14ac:dyDescent="0.3">
      <c r="B177" s="14"/>
      <c r="C177" s="14"/>
      <c r="D177" s="14"/>
      <c r="E177" s="14"/>
      <c r="F177" s="14"/>
      <c r="G177" s="14"/>
      <c r="H177" s="44"/>
      <c r="I177" s="45"/>
      <c r="J177" s="44"/>
      <c r="K177" s="44"/>
      <c r="L177" s="70"/>
      <c r="M177" s="70"/>
      <c r="N177" s="70"/>
      <c r="O177" s="70"/>
      <c r="P177" s="70"/>
      <c r="Q177" s="70"/>
      <c r="R177" s="70"/>
      <c r="S177" s="70"/>
      <c r="T177" s="46"/>
      <c r="U177" s="46"/>
      <c r="V177" s="47"/>
      <c r="W177" s="46"/>
    </row>
    <row r="178" spans="1:23" ht="15.75" hidden="1" customHeight="1" thickBot="1" x14ac:dyDescent="0.3">
      <c r="B178" s="14"/>
      <c r="C178" s="14"/>
      <c r="D178" s="14"/>
      <c r="E178" s="14"/>
      <c r="F178" s="14"/>
      <c r="G178" s="14"/>
      <c r="H178" s="44"/>
      <c r="I178" s="45"/>
      <c r="J178" s="44"/>
      <c r="K178" s="44"/>
      <c r="L178" s="70"/>
      <c r="M178" s="70"/>
      <c r="N178" s="70"/>
      <c r="O178" s="70"/>
      <c r="P178" s="70"/>
      <c r="Q178" s="70"/>
      <c r="R178" s="70"/>
      <c r="S178" s="70"/>
      <c r="T178" s="46"/>
      <c r="U178" s="46"/>
      <c r="V178" s="47"/>
      <c r="W178" s="46"/>
    </row>
    <row r="179" spans="1:23" ht="15.75" hidden="1" customHeight="1" thickBot="1" x14ac:dyDescent="0.3">
      <c r="B179" s="14"/>
      <c r="C179" s="14"/>
      <c r="D179" s="14"/>
      <c r="E179" s="14"/>
      <c r="F179" s="14"/>
      <c r="G179" s="14"/>
      <c r="H179" s="44"/>
      <c r="I179" s="45"/>
      <c r="J179" s="44"/>
      <c r="K179" s="44"/>
      <c r="L179" s="70"/>
      <c r="M179" s="70"/>
      <c r="N179" s="70"/>
      <c r="O179" s="70"/>
      <c r="P179" s="70"/>
      <c r="Q179" s="70"/>
      <c r="R179" s="70"/>
      <c r="S179" s="70"/>
      <c r="T179" s="46"/>
      <c r="U179" s="46"/>
      <c r="V179" s="47"/>
      <c r="W179" s="46"/>
    </row>
    <row r="180" spans="1:23" ht="15.75" hidden="1" customHeight="1" thickBot="1" x14ac:dyDescent="0.3">
      <c r="B180" s="14"/>
      <c r="C180" s="14"/>
      <c r="D180" s="14"/>
      <c r="E180" s="14"/>
      <c r="F180" s="14"/>
      <c r="G180" s="14"/>
      <c r="H180" s="44"/>
      <c r="I180" s="45"/>
      <c r="J180" s="44"/>
      <c r="K180" s="44"/>
      <c r="L180" s="70"/>
      <c r="M180" s="70"/>
      <c r="N180" s="70"/>
      <c r="O180" s="70"/>
      <c r="P180" s="70"/>
      <c r="Q180" s="70"/>
      <c r="R180" s="70"/>
      <c r="S180" s="70"/>
      <c r="T180" s="46"/>
      <c r="U180" s="46"/>
      <c r="V180" s="47"/>
      <c r="W180" s="46"/>
    </row>
    <row r="181" spans="1:23" ht="15.75" hidden="1" customHeight="1" thickBot="1" x14ac:dyDescent="0.3">
      <c r="B181" s="14"/>
      <c r="C181" s="14"/>
      <c r="D181" s="14"/>
      <c r="E181" s="14"/>
      <c r="F181" s="14"/>
      <c r="G181" s="14"/>
      <c r="H181" s="44"/>
      <c r="I181" s="45"/>
      <c r="J181" s="44"/>
      <c r="K181" s="44"/>
      <c r="L181" s="70"/>
      <c r="M181" s="70"/>
      <c r="N181" s="70"/>
      <c r="O181" s="70"/>
      <c r="P181" s="70"/>
      <c r="Q181" s="70"/>
      <c r="R181" s="70"/>
      <c r="S181" s="70"/>
      <c r="T181" s="46"/>
      <c r="U181" s="46"/>
      <c r="V181" s="47"/>
      <c r="W181" s="46"/>
    </row>
    <row r="182" spans="1:23" ht="15.75" hidden="1" customHeight="1" thickBot="1" x14ac:dyDescent="0.3">
      <c r="B182" s="14"/>
      <c r="C182" s="14"/>
      <c r="D182" s="14"/>
      <c r="E182" s="14"/>
      <c r="F182" s="14"/>
      <c r="G182" s="14"/>
      <c r="H182" s="44"/>
      <c r="I182" s="45"/>
      <c r="J182" s="44"/>
      <c r="K182" s="44"/>
      <c r="L182" s="70"/>
      <c r="M182" s="70"/>
      <c r="N182" s="70"/>
      <c r="O182" s="70"/>
      <c r="P182" s="70"/>
      <c r="Q182" s="70"/>
      <c r="R182" s="70"/>
      <c r="S182" s="70"/>
      <c r="T182" s="46"/>
      <c r="U182" s="46"/>
      <c r="V182" s="47"/>
      <c r="W182" s="46"/>
    </row>
    <row r="183" spans="1:23" ht="15.75" hidden="1" customHeight="1" thickBot="1" x14ac:dyDescent="0.3">
      <c r="B183" s="14"/>
      <c r="C183" s="14"/>
      <c r="D183" s="14"/>
      <c r="E183" s="14"/>
      <c r="F183" s="14"/>
      <c r="G183" s="14"/>
      <c r="H183" s="44"/>
      <c r="I183" s="44"/>
      <c r="J183" s="44"/>
      <c r="K183" s="44"/>
      <c r="L183" s="70"/>
      <c r="M183" s="70"/>
      <c r="N183" s="70"/>
      <c r="O183" s="70"/>
      <c r="P183" s="70"/>
      <c r="Q183" s="70"/>
      <c r="R183" s="70"/>
      <c r="S183" s="70"/>
      <c r="T183" s="46"/>
      <c r="U183" s="46"/>
      <c r="V183" s="70"/>
      <c r="W183" s="46"/>
    </row>
    <row r="184" spans="1:23" ht="15.75" hidden="1" customHeight="1" thickBot="1" x14ac:dyDescent="0.3">
      <c r="B184" s="14"/>
      <c r="C184" s="14"/>
      <c r="D184" s="14"/>
      <c r="E184" s="14"/>
      <c r="F184" s="14"/>
      <c r="G184" s="14"/>
      <c r="H184" s="44"/>
      <c r="I184" s="44"/>
      <c r="J184" s="44"/>
      <c r="K184" s="44"/>
      <c r="L184" s="70"/>
      <c r="M184" s="70"/>
      <c r="N184" s="70"/>
      <c r="O184" s="70"/>
      <c r="P184" s="70"/>
      <c r="Q184" s="70"/>
      <c r="R184" s="70"/>
      <c r="S184" s="70"/>
      <c r="T184" s="46"/>
      <c r="U184" s="46"/>
      <c r="V184" s="73"/>
      <c r="W184" s="46"/>
    </row>
    <row r="185" spans="1:23" ht="15.75" hidden="1" customHeight="1" thickBot="1" x14ac:dyDescent="0.3">
      <c r="B185" s="14"/>
      <c r="C185" s="14"/>
      <c r="D185" s="14"/>
      <c r="E185" s="14"/>
      <c r="F185" s="14"/>
      <c r="G185" s="14"/>
      <c r="H185" s="44"/>
      <c r="I185" s="44"/>
      <c r="J185" s="44"/>
      <c r="K185" s="44"/>
      <c r="L185" s="70"/>
      <c r="M185" s="70"/>
      <c r="N185" s="70"/>
      <c r="O185" s="70"/>
      <c r="P185" s="70"/>
      <c r="Q185" s="70"/>
      <c r="R185" s="70"/>
      <c r="S185" s="70"/>
      <c r="T185" s="46"/>
      <c r="U185" s="46"/>
      <c r="V185" s="73"/>
      <c r="W185" s="46"/>
    </row>
    <row r="186" spans="1:23" ht="15.75" hidden="1" customHeight="1" thickBot="1" x14ac:dyDescent="0.3">
      <c r="B186" s="14"/>
      <c r="C186" s="14"/>
      <c r="D186" s="14"/>
      <c r="E186" s="14"/>
      <c r="F186" s="14"/>
      <c r="G186" s="14"/>
      <c r="H186" s="84"/>
      <c r="I186" s="84"/>
      <c r="J186" s="84"/>
      <c r="K186" s="84"/>
      <c r="L186" s="35"/>
      <c r="M186" s="35"/>
      <c r="N186" s="35"/>
      <c r="O186" s="35"/>
      <c r="P186" s="35"/>
      <c r="Q186" s="35"/>
      <c r="R186" s="35"/>
      <c r="S186" s="35"/>
      <c r="T186" s="36"/>
      <c r="U186" s="36"/>
      <c r="V186" s="85"/>
      <c r="W186" s="36"/>
    </row>
    <row r="187" spans="1:23" ht="15.75" hidden="1" customHeight="1" thickBot="1" x14ac:dyDescent="0.3">
      <c r="A187" s="18">
        <v>2018</v>
      </c>
      <c r="B187" s="19" t="s">
        <v>35</v>
      </c>
      <c r="C187" s="20">
        <v>120387</v>
      </c>
      <c r="D187" s="20">
        <v>120426</v>
      </c>
      <c r="E187" s="20">
        <f>D187-C187</f>
        <v>39</v>
      </c>
      <c r="F187" s="20">
        <v>146</v>
      </c>
      <c r="G187" s="122">
        <f>F187*E187</f>
        <v>5694</v>
      </c>
      <c r="H187" s="39"/>
      <c r="I187" s="39"/>
      <c r="J187" s="39"/>
      <c r="K187" s="39"/>
      <c r="L187" s="69"/>
      <c r="M187" s="69"/>
      <c r="N187" s="69"/>
      <c r="O187" s="69"/>
      <c r="P187" s="69"/>
      <c r="Q187" s="69"/>
      <c r="R187" s="69"/>
      <c r="S187" s="69"/>
      <c r="T187" s="41"/>
      <c r="U187" s="41"/>
      <c r="V187" s="74"/>
      <c r="W187" s="41"/>
    </row>
    <row r="188" spans="1:23" ht="15.75" hidden="1" customHeight="1" thickBot="1" x14ac:dyDescent="0.3">
      <c r="A188" s="18"/>
      <c r="B188" s="19" t="s">
        <v>36</v>
      </c>
      <c r="C188" s="20">
        <v>120426</v>
      </c>
      <c r="D188" s="20">
        <v>120426</v>
      </c>
      <c r="E188" s="20">
        <v>0</v>
      </c>
      <c r="F188" s="20">
        <v>146</v>
      </c>
      <c r="G188" s="122">
        <f t="shared" ref="G188:G198" si="0">F188*E188</f>
        <v>0</v>
      </c>
      <c r="H188" s="44"/>
      <c r="I188" s="44"/>
      <c r="J188" s="44"/>
      <c r="K188" s="44"/>
      <c r="L188" s="70"/>
      <c r="M188" s="70"/>
      <c r="N188" s="70"/>
      <c r="O188" s="70"/>
      <c r="P188" s="70"/>
      <c r="Q188" s="70"/>
      <c r="R188" s="70"/>
      <c r="S188" s="70"/>
      <c r="T188" s="46"/>
      <c r="U188" s="46"/>
      <c r="V188" s="73"/>
      <c r="W188" s="46"/>
    </row>
    <row r="189" spans="1:23" ht="15.75" hidden="1" customHeight="1" thickBot="1" x14ac:dyDescent="0.3">
      <c r="A189" s="18"/>
      <c r="B189" s="19" t="s">
        <v>37</v>
      </c>
      <c r="C189" s="20">
        <v>120426</v>
      </c>
      <c r="D189" s="20">
        <v>120426</v>
      </c>
      <c r="E189" s="20">
        <v>0</v>
      </c>
      <c r="F189" s="20">
        <v>146</v>
      </c>
      <c r="G189" s="122">
        <f t="shared" si="0"/>
        <v>0</v>
      </c>
      <c r="H189" s="44"/>
      <c r="I189" s="44"/>
      <c r="J189" s="44"/>
      <c r="K189" s="44"/>
      <c r="L189" s="70"/>
      <c r="M189" s="70"/>
      <c r="N189" s="70"/>
      <c r="O189" s="70"/>
      <c r="P189" s="70"/>
      <c r="Q189" s="70"/>
      <c r="R189" s="70"/>
      <c r="S189" s="70"/>
      <c r="T189" s="46"/>
      <c r="U189" s="46"/>
      <c r="V189" s="73"/>
      <c r="W189" s="46"/>
    </row>
    <row r="190" spans="1:23" ht="15.75" hidden="1" customHeight="1" thickBot="1" x14ac:dyDescent="0.3">
      <c r="A190" s="18"/>
      <c r="B190" s="19" t="s">
        <v>38</v>
      </c>
      <c r="C190" s="20">
        <v>120426</v>
      </c>
      <c r="D190" s="20">
        <v>120426</v>
      </c>
      <c r="E190" s="20">
        <v>0</v>
      </c>
      <c r="F190" s="20">
        <v>146</v>
      </c>
      <c r="G190" s="122">
        <f t="shared" si="0"/>
        <v>0</v>
      </c>
      <c r="H190" s="44"/>
      <c r="I190" s="44"/>
      <c r="J190" s="44"/>
      <c r="K190" s="44"/>
      <c r="L190" s="70"/>
      <c r="M190" s="70"/>
      <c r="N190" s="70"/>
      <c r="O190" s="70"/>
      <c r="P190" s="70"/>
      <c r="Q190" s="70"/>
      <c r="R190" s="70"/>
      <c r="S190" s="70"/>
      <c r="T190" s="46"/>
      <c r="U190" s="46"/>
      <c r="V190" s="73"/>
      <c r="W190" s="46"/>
    </row>
    <row r="191" spans="1:23" ht="15.75" hidden="1" customHeight="1" thickBot="1" x14ac:dyDescent="0.3">
      <c r="A191" s="18"/>
      <c r="B191" s="19" t="s">
        <v>39</v>
      </c>
      <c r="C191" s="20">
        <v>120426</v>
      </c>
      <c r="D191" s="20">
        <v>120426</v>
      </c>
      <c r="E191" s="20">
        <v>0</v>
      </c>
      <c r="F191" s="20">
        <v>146</v>
      </c>
      <c r="G191" s="122">
        <f t="shared" si="0"/>
        <v>0</v>
      </c>
      <c r="H191" s="44"/>
      <c r="I191" s="44"/>
      <c r="J191" s="44"/>
      <c r="K191" s="44"/>
      <c r="L191" s="70"/>
      <c r="M191" s="70"/>
      <c r="N191" s="70"/>
      <c r="O191" s="70"/>
      <c r="P191" s="70"/>
      <c r="Q191" s="70"/>
      <c r="R191" s="70"/>
      <c r="S191" s="70"/>
      <c r="T191" s="46"/>
      <c r="U191" s="46"/>
      <c r="V191" s="73"/>
      <c r="W191" s="46"/>
    </row>
    <row r="192" spans="1:23" ht="15.75" hidden="1" customHeight="1" thickBot="1" x14ac:dyDescent="0.3">
      <c r="A192" s="18"/>
      <c r="B192" s="19" t="s">
        <v>40</v>
      </c>
      <c r="C192" s="20">
        <v>120426</v>
      </c>
      <c r="D192" s="20">
        <v>120426</v>
      </c>
      <c r="E192" s="20">
        <v>0</v>
      </c>
      <c r="F192" s="20">
        <v>146</v>
      </c>
      <c r="G192" s="122">
        <f t="shared" si="0"/>
        <v>0</v>
      </c>
      <c r="H192" s="44"/>
      <c r="I192" s="44"/>
      <c r="J192" s="44"/>
      <c r="K192" s="44"/>
      <c r="L192" s="70"/>
      <c r="M192" s="70"/>
      <c r="N192" s="70"/>
      <c r="O192" s="70"/>
      <c r="P192" s="70"/>
      <c r="Q192" s="70"/>
      <c r="R192" s="70"/>
      <c r="S192" s="70"/>
      <c r="T192" s="46"/>
      <c r="U192" s="46"/>
      <c r="V192" s="73"/>
      <c r="W192" s="46"/>
    </row>
    <row r="193" spans="1:23" ht="15.75" hidden="1" customHeight="1" thickBot="1" x14ac:dyDescent="0.3">
      <c r="A193" s="18"/>
      <c r="B193" s="19" t="s">
        <v>41</v>
      </c>
      <c r="C193" s="20">
        <v>120426</v>
      </c>
      <c r="D193" s="20">
        <v>120426</v>
      </c>
      <c r="E193" s="20">
        <v>0</v>
      </c>
      <c r="F193" s="20">
        <v>146</v>
      </c>
      <c r="G193" s="122">
        <f t="shared" si="0"/>
        <v>0</v>
      </c>
      <c r="H193" s="44"/>
      <c r="I193" s="44"/>
      <c r="J193" s="44"/>
      <c r="K193" s="44"/>
      <c r="L193" s="70"/>
      <c r="M193" s="70"/>
      <c r="N193" s="70"/>
      <c r="O193" s="70"/>
      <c r="P193" s="70"/>
      <c r="Q193" s="70"/>
      <c r="R193" s="70"/>
      <c r="S193" s="70"/>
      <c r="T193" s="46"/>
      <c r="U193" s="46"/>
      <c r="V193" s="73"/>
      <c r="W193" s="46"/>
    </row>
    <row r="194" spans="1:23" ht="15.75" hidden="1" customHeight="1" thickBot="1" x14ac:dyDescent="0.3">
      <c r="A194" s="18"/>
      <c r="B194" s="19" t="s">
        <v>42</v>
      </c>
      <c r="C194" s="20">
        <v>120426</v>
      </c>
      <c r="D194" s="20">
        <v>120426</v>
      </c>
      <c r="E194" s="20">
        <v>0</v>
      </c>
      <c r="F194" s="20">
        <v>146</v>
      </c>
      <c r="G194" s="122">
        <f t="shared" si="0"/>
        <v>0</v>
      </c>
      <c r="H194" s="44"/>
      <c r="I194" s="44"/>
      <c r="J194" s="44"/>
      <c r="K194" s="44"/>
      <c r="L194" s="70"/>
      <c r="M194" s="70"/>
      <c r="N194" s="70"/>
      <c r="O194" s="70"/>
      <c r="P194" s="70"/>
      <c r="Q194" s="70"/>
      <c r="R194" s="70"/>
      <c r="S194" s="70"/>
      <c r="T194" s="46"/>
      <c r="U194" s="46"/>
      <c r="V194" s="73"/>
      <c r="W194" s="46"/>
    </row>
    <row r="195" spans="1:23" ht="15.75" hidden="1" customHeight="1" thickBot="1" x14ac:dyDescent="0.3">
      <c r="A195" s="18"/>
      <c r="B195" s="19" t="s">
        <v>43</v>
      </c>
      <c r="C195" s="20">
        <v>120426</v>
      </c>
      <c r="D195" s="20">
        <v>120426</v>
      </c>
      <c r="E195" s="20">
        <v>0</v>
      </c>
      <c r="F195" s="20">
        <v>146</v>
      </c>
      <c r="G195" s="122">
        <f t="shared" si="0"/>
        <v>0</v>
      </c>
      <c r="H195" s="44"/>
      <c r="I195" s="44"/>
      <c r="J195" s="44"/>
      <c r="K195" s="44"/>
      <c r="L195" s="70"/>
      <c r="M195" s="70"/>
      <c r="N195" s="70"/>
      <c r="O195" s="70"/>
      <c r="P195" s="70"/>
      <c r="Q195" s="70"/>
      <c r="R195" s="70"/>
      <c r="S195" s="70"/>
      <c r="T195" s="46"/>
      <c r="U195" s="46"/>
      <c r="V195" s="73"/>
      <c r="W195" s="46"/>
    </row>
    <row r="196" spans="1:23" ht="15.75" hidden="1" customHeight="1" thickBot="1" x14ac:dyDescent="0.3">
      <c r="A196" s="18"/>
      <c r="B196" s="19" t="s">
        <v>44</v>
      </c>
      <c r="C196" s="20">
        <v>120426</v>
      </c>
      <c r="D196" s="20">
        <v>120426</v>
      </c>
      <c r="E196" s="20">
        <v>0</v>
      </c>
      <c r="F196" s="20">
        <v>146</v>
      </c>
      <c r="G196" s="122">
        <f t="shared" si="0"/>
        <v>0</v>
      </c>
      <c r="H196" s="44"/>
      <c r="I196" s="44"/>
      <c r="J196" s="44"/>
      <c r="K196" s="44"/>
      <c r="L196" s="70"/>
      <c r="M196" s="70"/>
      <c r="N196" s="70"/>
      <c r="O196" s="70"/>
      <c r="P196" s="70"/>
      <c r="Q196" s="70"/>
      <c r="R196" s="70"/>
      <c r="S196" s="70"/>
      <c r="T196" s="46"/>
      <c r="U196" s="46"/>
      <c r="V196" s="73"/>
      <c r="W196" s="46"/>
    </row>
    <row r="197" spans="1:23" ht="15.75" hidden="1" customHeight="1" thickBot="1" x14ac:dyDescent="0.3">
      <c r="A197" s="18"/>
      <c r="B197" s="19" t="s">
        <v>45</v>
      </c>
      <c r="C197" s="20">
        <v>120426</v>
      </c>
      <c r="D197" s="20">
        <v>120426</v>
      </c>
      <c r="E197" s="20">
        <v>0</v>
      </c>
      <c r="F197" s="20">
        <v>146</v>
      </c>
      <c r="G197" s="122">
        <f t="shared" si="0"/>
        <v>0</v>
      </c>
      <c r="H197" s="44"/>
      <c r="I197" s="44"/>
      <c r="J197" s="44"/>
      <c r="K197" s="44"/>
      <c r="L197" s="70"/>
      <c r="M197" s="70"/>
      <c r="N197" s="70"/>
      <c r="O197" s="70"/>
      <c r="P197" s="70"/>
      <c r="Q197" s="70"/>
      <c r="R197" s="70"/>
      <c r="S197" s="70"/>
      <c r="T197" s="46"/>
      <c r="U197" s="46"/>
      <c r="V197" s="73"/>
      <c r="W197" s="46"/>
    </row>
    <row r="198" spans="1:23" ht="15.75" hidden="1" customHeight="1" thickBot="1" x14ac:dyDescent="0.3">
      <c r="A198" s="18"/>
      <c r="B198" s="19" t="s">
        <v>46</v>
      </c>
      <c r="C198" s="20">
        <v>120426</v>
      </c>
      <c r="D198" s="20">
        <v>120426</v>
      </c>
      <c r="E198" s="20">
        <v>0</v>
      </c>
      <c r="F198" s="20">
        <v>146</v>
      </c>
      <c r="G198" s="122">
        <f t="shared" si="0"/>
        <v>0</v>
      </c>
      <c r="H198" s="44"/>
      <c r="I198" s="44"/>
      <c r="J198" s="44"/>
      <c r="K198" s="44"/>
      <c r="L198" s="70"/>
      <c r="M198" s="70"/>
      <c r="N198" s="70"/>
      <c r="O198" s="70"/>
      <c r="P198" s="70"/>
      <c r="Q198" s="70"/>
      <c r="R198" s="70"/>
      <c r="S198" s="70"/>
      <c r="T198" s="46"/>
      <c r="U198" s="46"/>
      <c r="V198" s="73"/>
      <c r="W198" s="46"/>
    </row>
    <row r="199" spans="1:23" ht="15.75" hidden="1" customHeight="1" x14ac:dyDescent="0.25">
      <c r="A199" s="18">
        <v>2019</v>
      </c>
      <c r="B199" s="38" t="s">
        <v>35</v>
      </c>
      <c r="C199" s="39">
        <v>120426</v>
      </c>
      <c r="D199" s="39">
        <v>120508</v>
      </c>
      <c r="E199" s="39">
        <f>D199-C199</f>
        <v>82</v>
      </c>
      <c r="F199" s="39">
        <v>146</v>
      </c>
      <c r="G199" s="74">
        <f>F199*E199</f>
        <v>11972</v>
      </c>
      <c r="H199" s="39"/>
      <c r="I199" s="39"/>
      <c r="J199" s="39"/>
      <c r="K199" s="39"/>
      <c r="L199" s="69"/>
      <c r="M199" s="69"/>
      <c r="N199" s="69"/>
      <c r="O199" s="69"/>
      <c r="P199" s="69"/>
      <c r="Q199" s="69"/>
      <c r="R199" s="69"/>
      <c r="S199" s="69"/>
      <c r="T199" s="41"/>
      <c r="U199" s="41"/>
      <c r="V199" s="74"/>
      <c r="W199" s="41"/>
    </row>
    <row r="200" spans="1:23" ht="15.75" hidden="1" customHeight="1" x14ac:dyDescent="0.25">
      <c r="A200" s="18"/>
      <c r="B200" s="43" t="s">
        <v>36</v>
      </c>
      <c r="C200" s="44">
        <f>D199</f>
        <v>120508</v>
      </c>
      <c r="D200" s="44">
        <v>121800</v>
      </c>
      <c r="E200" s="44">
        <f t="shared" ref="E200:E210" si="1">D200-C200</f>
        <v>1292</v>
      </c>
      <c r="F200" s="44">
        <v>100</v>
      </c>
      <c r="G200" s="73">
        <f t="shared" ref="G200:G210" si="2">F200*E200</f>
        <v>129200</v>
      </c>
      <c r="H200" s="44"/>
      <c r="I200" s="44"/>
      <c r="J200" s="44"/>
      <c r="K200" s="44"/>
      <c r="L200" s="70"/>
      <c r="M200" s="70"/>
      <c r="N200" s="70"/>
      <c r="O200" s="70"/>
      <c r="P200" s="70"/>
      <c r="Q200" s="70"/>
      <c r="R200" s="70"/>
      <c r="S200" s="70"/>
      <c r="T200" s="46"/>
      <c r="U200" s="46"/>
      <c r="V200" s="73"/>
      <c r="W200" s="46"/>
    </row>
    <row r="201" spans="1:23" ht="15.75" hidden="1" customHeight="1" x14ac:dyDescent="0.25">
      <c r="A201" s="18"/>
      <c r="B201" s="43" t="s">
        <v>37</v>
      </c>
      <c r="C201" s="44">
        <f t="shared" ref="C201:C210" si="3">D200</f>
        <v>121800</v>
      </c>
      <c r="D201" s="44">
        <v>123087</v>
      </c>
      <c r="E201" s="44">
        <f t="shared" si="1"/>
        <v>1287</v>
      </c>
      <c r="F201" s="44">
        <v>100</v>
      </c>
      <c r="G201" s="135">
        <f t="shared" si="2"/>
        <v>128700</v>
      </c>
      <c r="H201" s="44"/>
      <c r="I201" s="44"/>
      <c r="J201" s="44"/>
      <c r="K201" s="44"/>
      <c r="L201" s="70"/>
      <c r="M201" s="70"/>
      <c r="N201" s="70"/>
      <c r="O201" s="70"/>
      <c r="P201" s="70"/>
      <c r="Q201" s="70"/>
      <c r="R201" s="70"/>
      <c r="S201" s="70"/>
      <c r="T201" s="46"/>
      <c r="U201" s="46"/>
      <c r="V201" s="135"/>
      <c r="W201" s="46"/>
    </row>
    <row r="202" spans="1:23" ht="15.75" hidden="1" customHeight="1" x14ac:dyDescent="0.25">
      <c r="A202" s="18"/>
      <c r="B202" s="43" t="s">
        <v>38</v>
      </c>
      <c r="C202" s="44">
        <f t="shared" si="3"/>
        <v>123087</v>
      </c>
      <c r="D202" s="44">
        <v>124459</v>
      </c>
      <c r="E202" s="44">
        <f t="shared" si="1"/>
        <v>1372</v>
      </c>
      <c r="F202" s="44">
        <v>100</v>
      </c>
      <c r="G202" s="135">
        <f t="shared" si="2"/>
        <v>137200</v>
      </c>
      <c r="H202" s="44"/>
      <c r="I202" s="44"/>
      <c r="J202" s="44"/>
      <c r="K202" s="44"/>
      <c r="L202" s="70"/>
      <c r="M202" s="70"/>
      <c r="N202" s="70"/>
      <c r="O202" s="70"/>
      <c r="P202" s="70"/>
      <c r="Q202" s="70"/>
      <c r="R202" s="70"/>
      <c r="S202" s="70"/>
      <c r="T202" s="46"/>
      <c r="U202" s="46"/>
      <c r="V202" s="135"/>
      <c r="W202" s="46"/>
    </row>
    <row r="203" spans="1:23" ht="15.75" hidden="1" customHeight="1" x14ac:dyDescent="0.25">
      <c r="A203" s="18"/>
      <c r="B203" s="43" t="s">
        <v>39</v>
      </c>
      <c r="C203" s="44">
        <f t="shared" si="3"/>
        <v>124459</v>
      </c>
      <c r="D203" s="44">
        <v>125175</v>
      </c>
      <c r="E203" s="44">
        <f t="shared" si="1"/>
        <v>716</v>
      </c>
      <c r="F203" s="44">
        <v>100</v>
      </c>
      <c r="G203" s="135">
        <f t="shared" si="2"/>
        <v>71600</v>
      </c>
      <c r="H203" s="44"/>
      <c r="I203" s="44"/>
      <c r="J203" s="44"/>
      <c r="K203" s="44"/>
      <c r="L203" s="70"/>
      <c r="M203" s="70"/>
      <c r="N203" s="70"/>
      <c r="O203" s="70"/>
      <c r="P203" s="70"/>
      <c r="Q203" s="70"/>
      <c r="R203" s="70"/>
      <c r="S203" s="70"/>
      <c r="T203" s="46"/>
      <c r="U203" s="46"/>
      <c r="V203" s="135"/>
      <c r="W203" s="46"/>
    </row>
    <row r="204" spans="1:23" ht="15.75" hidden="1" customHeight="1" x14ac:dyDescent="0.25">
      <c r="A204" s="18"/>
      <c r="B204" s="43" t="s">
        <v>40</v>
      </c>
      <c r="C204" s="44">
        <f t="shared" si="3"/>
        <v>125175</v>
      </c>
      <c r="D204" s="44">
        <v>125414</v>
      </c>
      <c r="E204" s="44">
        <f t="shared" si="1"/>
        <v>239</v>
      </c>
      <c r="F204" s="44">
        <v>100</v>
      </c>
      <c r="G204" s="135">
        <f t="shared" si="2"/>
        <v>23900</v>
      </c>
      <c r="H204" s="44"/>
      <c r="I204" s="44"/>
      <c r="J204" s="44"/>
      <c r="K204" s="44"/>
      <c r="L204" s="70"/>
      <c r="M204" s="70"/>
      <c r="N204" s="70"/>
      <c r="O204" s="70"/>
      <c r="P204" s="70"/>
      <c r="Q204" s="70"/>
      <c r="R204" s="70"/>
      <c r="S204" s="70"/>
      <c r="T204" s="46"/>
      <c r="U204" s="46"/>
      <c r="V204" s="135"/>
      <c r="W204" s="46"/>
    </row>
    <row r="205" spans="1:23" ht="15.75" hidden="1" customHeight="1" x14ac:dyDescent="0.25">
      <c r="A205" s="18"/>
      <c r="B205" s="43" t="s">
        <v>41</v>
      </c>
      <c r="C205" s="44">
        <f t="shared" si="3"/>
        <v>125414</v>
      </c>
      <c r="D205" s="44">
        <v>125470</v>
      </c>
      <c r="E205" s="44">
        <f t="shared" si="1"/>
        <v>56</v>
      </c>
      <c r="F205" s="44">
        <v>100</v>
      </c>
      <c r="G205" s="135">
        <f t="shared" si="2"/>
        <v>5600</v>
      </c>
      <c r="H205" s="44"/>
      <c r="I205" s="44"/>
      <c r="J205" s="44"/>
      <c r="K205" s="44"/>
      <c r="L205" s="70"/>
      <c r="M205" s="70"/>
      <c r="N205" s="70"/>
      <c r="O205" s="70"/>
      <c r="P205" s="70"/>
      <c r="Q205" s="70"/>
      <c r="R205" s="70"/>
      <c r="S205" s="70"/>
      <c r="T205" s="46"/>
      <c r="U205" s="46"/>
      <c r="V205" s="135"/>
      <c r="W205" s="46"/>
    </row>
    <row r="206" spans="1:23" ht="15.75" hidden="1" customHeight="1" x14ac:dyDescent="0.25">
      <c r="A206" s="18"/>
      <c r="B206" s="43" t="s">
        <v>42</v>
      </c>
      <c r="C206" s="44">
        <f t="shared" si="3"/>
        <v>125470</v>
      </c>
      <c r="D206" s="44">
        <v>125767</v>
      </c>
      <c r="E206" s="44">
        <f t="shared" si="1"/>
        <v>297</v>
      </c>
      <c r="F206" s="44">
        <v>100</v>
      </c>
      <c r="G206" s="135">
        <f t="shared" si="2"/>
        <v>29700</v>
      </c>
      <c r="H206" s="44"/>
      <c r="I206" s="44"/>
      <c r="J206" s="44"/>
      <c r="K206" s="44"/>
      <c r="L206" s="70"/>
      <c r="M206" s="70"/>
      <c r="N206" s="70"/>
      <c r="O206" s="70"/>
      <c r="P206" s="70"/>
      <c r="Q206" s="70"/>
      <c r="R206" s="70"/>
      <c r="S206" s="70"/>
      <c r="T206" s="46"/>
      <c r="U206" s="46"/>
      <c r="V206" s="135"/>
      <c r="W206" s="46"/>
    </row>
    <row r="207" spans="1:23" ht="15.75" hidden="1" customHeight="1" x14ac:dyDescent="0.25">
      <c r="A207" s="18"/>
      <c r="B207" s="43" t="s">
        <v>43</v>
      </c>
      <c r="C207" s="44">
        <f t="shared" si="3"/>
        <v>125767</v>
      </c>
      <c r="D207" s="44">
        <v>126470</v>
      </c>
      <c r="E207" s="44">
        <f t="shared" si="1"/>
        <v>703</v>
      </c>
      <c r="F207" s="44">
        <v>100</v>
      </c>
      <c r="G207" s="135">
        <f t="shared" si="2"/>
        <v>70300</v>
      </c>
      <c r="H207" s="44"/>
      <c r="I207" s="44"/>
      <c r="J207" s="44"/>
      <c r="K207" s="44"/>
      <c r="L207" s="70"/>
      <c r="M207" s="70"/>
      <c r="N207" s="70"/>
      <c r="O207" s="70"/>
      <c r="P207" s="70"/>
      <c r="Q207" s="70"/>
      <c r="R207" s="70"/>
      <c r="S207" s="70"/>
      <c r="T207" s="46"/>
      <c r="U207" s="46"/>
      <c r="V207" s="135"/>
      <c r="W207" s="46"/>
    </row>
    <row r="208" spans="1:23" ht="15.75" hidden="1" customHeight="1" x14ac:dyDescent="0.25">
      <c r="A208" s="18"/>
      <c r="B208" s="43" t="s">
        <v>44</v>
      </c>
      <c r="C208" s="44">
        <f t="shared" si="3"/>
        <v>126470</v>
      </c>
      <c r="D208" s="44">
        <v>127560</v>
      </c>
      <c r="E208" s="44">
        <f t="shared" si="1"/>
        <v>1090</v>
      </c>
      <c r="F208" s="44">
        <v>100</v>
      </c>
      <c r="G208" s="135">
        <f t="shared" si="2"/>
        <v>109000</v>
      </c>
      <c r="H208" s="44"/>
      <c r="I208" s="44"/>
      <c r="J208" s="44"/>
      <c r="K208" s="44"/>
      <c r="L208" s="70"/>
      <c r="M208" s="70"/>
      <c r="N208" s="70"/>
      <c r="O208" s="70"/>
      <c r="P208" s="70"/>
      <c r="Q208" s="70"/>
      <c r="R208" s="70"/>
      <c r="S208" s="70"/>
      <c r="T208" s="46"/>
      <c r="U208" s="46"/>
      <c r="V208" s="135"/>
      <c r="W208" s="46"/>
    </row>
    <row r="209" spans="1:23" ht="15.75" hidden="1" customHeight="1" x14ac:dyDescent="0.25">
      <c r="A209" s="18"/>
      <c r="B209" s="43" t="s">
        <v>45</v>
      </c>
      <c r="C209" s="44">
        <f t="shared" si="3"/>
        <v>127560</v>
      </c>
      <c r="D209" s="44">
        <v>128979</v>
      </c>
      <c r="E209" s="44">
        <f t="shared" si="1"/>
        <v>1419</v>
      </c>
      <c r="F209" s="44">
        <v>100</v>
      </c>
      <c r="G209" s="135">
        <f t="shared" si="2"/>
        <v>141900</v>
      </c>
      <c r="H209" s="44"/>
      <c r="I209" s="44"/>
      <c r="J209" s="44"/>
      <c r="K209" s="44"/>
      <c r="L209" s="70"/>
      <c r="M209" s="70"/>
      <c r="N209" s="70"/>
      <c r="O209" s="70"/>
      <c r="P209" s="70"/>
      <c r="Q209" s="70"/>
      <c r="R209" s="70"/>
      <c r="S209" s="70"/>
      <c r="T209" s="46"/>
      <c r="U209" s="46"/>
      <c r="V209" s="135"/>
      <c r="W209" s="46"/>
    </row>
    <row r="210" spans="1:23" ht="15.75" hidden="1" customHeight="1" thickBot="1" x14ac:dyDescent="0.3">
      <c r="A210" s="18"/>
      <c r="B210" s="83" t="s">
        <v>46</v>
      </c>
      <c r="C210" s="84">
        <f t="shared" si="3"/>
        <v>128979</v>
      </c>
      <c r="D210" s="84">
        <v>130453</v>
      </c>
      <c r="E210" s="84">
        <f t="shared" si="1"/>
        <v>1474</v>
      </c>
      <c r="F210" s="84">
        <v>100</v>
      </c>
      <c r="G210" s="131">
        <f t="shared" si="2"/>
        <v>147400</v>
      </c>
      <c r="H210" s="84"/>
      <c r="I210" s="84"/>
      <c r="J210" s="84"/>
      <c r="K210" s="84"/>
      <c r="L210" s="35"/>
      <c r="M210" s="35"/>
      <c r="N210" s="35"/>
      <c r="O210" s="35"/>
      <c r="P210" s="35"/>
      <c r="Q210" s="35"/>
      <c r="R210" s="35"/>
      <c r="S210" s="35"/>
      <c r="T210" s="36"/>
      <c r="U210" s="36"/>
      <c r="V210" s="131"/>
      <c r="W210" s="36"/>
    </row>
    <row r="211" spans="1:23" ht="15.75" hidden="1" customHeight="1" x14ac:dyDescent="0.25">
      <c r="A211">
        <v>2020</v>
      </c>
      <c r="B211" s="38" t="s">
        <v>35</v>
      </c>
      <c r="C211" s="39">
        <f t="shared" ref="C211:C218" si="4">D210</f>
        <v>130453</v>
      </c>
      <c r="D211" s="39">
        <v>131686</v>
      </c>
      <c r="E211" s="39">
        <f t="shared" ref="E211:E218" si="5">D211-C211</f>
        <v>1233</v>
      </c>
      <c r="F211" s="39">
        <v>100</v>
      </c>
      <c r="G211" s="152">
        <f t="shared" ref="G211:G218" si="6">F211*E211</f>
        <v>123300</v>
      </c>
      <c r="H211" s="39"/>
      <c r="I211" s="39"/>
      <c r="J211" s="39"/>
      <c r="K211" s="39"/>
      <c r="L211" s="69"/>
      <c r="M211" s="69"/>
      <c r="N211" s="69"/>
      <c r="O211" s="69"/>
      <c r="P211" s="69"/>
      <c r="Q211" s="69"/>
      <c r="R211" s="69"/>
      <c r="S211" s="69"/>
      <c r="T211" s="41"/>
      <c r="U211" s="41"/>
      <c r="V211" s="152"/>
      <c r="W211" s="41"/>
    </row>
    <row r="212" spans="1:23" ht="15.75" hidden="1" customHeight="1" x14ac:dyDescent="0.25">
      <c r="B212" s="43" t="s">
        <v>36</v>
      </c>
      <c r="C212" s="44">
        <f t="shared" si="4"/>
        <v>131686</v>
      </c>
      <c r="D212" s="44">
        <v>132841</v>
      </c>
      <c r="E212" s="44">
        <f t="shared" si="5"/>
        <v>1155</v>
      </c>
      <c r="F212" s="44">
        <v>100</v>
      </c>
      <c r="G212" s="135">
        <f t="shared" si="6"/>
        <v>115500</v>
      </c>
      <c r="H212" s="44"/>
      <c r="I212" s="44"/>
      <c r="J212" s="44"/>
      <c r="K212" s="44"/>
      <c r="L212" s="70"/>
      <c r="M212" s="70"/>
      <c r="N212" s="70"/>
      <c r="O212" s="70"/>
      <c r="P212" s="70"/>
      <c r="Q212" s="70"/>
      <c r="R212" s="70"/>
      <c r="S212" s="70"/>
      <c r="T212" s="46"/>
      <c r="U212" s="46"/>
      <c r="V212" s="135"/>
      <c r="W212" s="46"/>
    </row>
    <row r="213" spans="1:23" ht="15.75" hidden="1" customHeight="1" x14ac:dyDescent="0.25">
      <c r="B213" s="43" t="s">
        <v>37</v>
      </c>
      <c r="C213" s="44">
        <f t="shared" si="4"/>
        <v>132841</v>
      </c>
      <c r="D213" s="44">
        <v>133715</v>
      </c>
      <c r="E213" s="44">
        <f t="shared" si="5"/>
        <v>874</v>
      </c>
      <c r="F213" s="44">
        <v>100</v>
      </c>
      <c r="G213" s="135">
        <f t="shared" si="6"/>
        <v>87400</v>
      </c>
      <c r="H213" s="44"/>
      <c r="I213" s="44"/>
      <c r="J213" s="44"/>
      <c r="K213" s="44"/>
      <c r="L213" s="70"/>
      <c r="M213" s="70"/>
      <c r="N213" s="70"/>
      <c r="O213" s="70"/>
      <c r="P213" s="70"/>
      <c r="Q213" s="70"/>
      <c r="R213" s="70"/>
      <c r="S213" s="70"/>
      <c r="T213" s="46"/>
      <c r="U213" s="46"/>
      <c r="V213" s="135"/>
      <c r="W213" s="46"/>
    </row>
    <row r="214" spans="1:23" ht="15.75" hidden="1" customHeight="1" x14ac:dyDescent="0.25">
      <c r="B214" s="43" t="s">
        <v>38</v>
      </c>
      <c r="C214" s="44">
        <f t="shared" si="4"/>
        <v>133715</v>
      </c>
      <c r="D214" s="44">
        <v>134873</v>
      </c>
      <c r="E214" s="44">
        <f t="shared" si="5"/>
        <v>1158</v>
      </c>
      <c r="F214" s="44">
        <v>100</v>
      </c>
      <c r="G214" s="135">
        <f t="shared" si="6"/>
        <v>115800</v>
      </c>
      <c r="H214" s="44"/>
      <c r="I214" s="44"/>
      <c r="J214" s="44"/>
      <c r="K214" s="44"/>
      <c r="L214" s="70"/>
      <c r="M214" s="70"/>
      <c r="N214" s="70"/>
      <c r="O214" s="70"/>
      <c r="P214" s="70"/>
      <c r="Q214" s="70"/>
      <c r="R214" s="70"/>
      <c r="S214" s="70"/>
      <c r="T214" s="46"/>
      <c r="U214" s="46"/>
      <c r="V214" s="135"/>
      <c r="W214" s="46"/>
    </row>
    <row r="215" spans="1:23" ht="15.75" hidden="1" customHeight="1" x14ac:dyDescent="0.25">
      <c r="B215" s="43" t="s">
        <v>39</v>
      </c>
      <c r="C215" s="44">
        <f t="shared" si="4"/>
        <v>134873</v>
      </c>
      <c r="D215" s="44">
        <v>135682</v>
      </c>
      <c r="E215" s="44">
        <f t="shared" si="5"/>
        <v>809</v>
      </c>
      <c r="F215" s="44">
        <v>100</v>
      </c>
      <c r="G215" s="135">
        <f t="shared" si="6"/>
        <v>80900</v>
      </c>
      <c r="H215" s="44"/>
      <c r="I215" s="44"/>
      <c r="J215" s="44"/>
      <c r="K215" s="44"/>
      <c r="L215" s="70"/>
      <c r="M215" s="70"/>
      <c r="N215" s="70"/>
      <c r="O215" s="70"/>
      <c r="P215" s="70"/>
      <c r="Q215" s="70"/>
      <c r="R215" s="70"/>
      <c r="S215" s="70"/>
      <c r="T215" s="46"/>
      <c r="U215" s="46"/>
      <c r="V215" s="135"/>
      <c r="W215" s="46"/>
    </row>
    <row r="216" spans="1:23" ht="15.75" hidden="1" customHeight="1" x14ac:dyDescent="0.25">
      <c r="B216" s="43" t="s">
        <v>40</v>
      </c>
      <c r="C216" s="44">
        <f t="shared" si="4"/>
        <v>135682</v>
      </c>
      <c r="D216" s="44">
        <v>135683</v>
      </c>
      <c r="E216" s="44">
        <f t="shared" si="5"/>
        <v>1</v>
      </c>
      <c r="F216" s="44">
        <v>100</v>
      </c>
      <c r="G216" s="135">
        <f t="shared" si="6"/>
        <v>100</v>
      </c>
      <c r="H216" s="44"/>
      <c r="I216" s="44"/>
      <c r="J216" s="44"/>
      <c r="K216" s="44"/>
      <c r="L216" s="70"/>
      <c r="M216" s="70"/>
      <c r="N216" s="70"/>
      <c r="O216" s="70"/>
      <c r="P216" s="70"/>
      <c r="Q216" s="70"/>
      <c r="R216" s="70"/>
      <c r="S216" s="70"/>
      <c r="T216" s="46"/>
      <c r="U216" s="46"/>
      <c r="V216" s="135"/>
      <c r="W216" s="46"/>
    </row>
    <row r="217" spans="1:23" ht="15.75" hidden="1" customHeight="1" x14ac:dyDescent="0.25">
      <c r="B217" s="43" t="s">
        <v>41</v>
      </c>
      <c r="C217" s="44">
        <f t="shared" si="4"/>
        <v>135683</v>
      </c>
      <c r="D217" s="44">
        <v>135684</v>
      </c>
      <c r="E217" s="44">
        <f t="shared" si="5"/>
        <v>1</v>
      </c>
      <c r="F217" s="44">
        <v>100</v>
      </c>
      <c r="G217" s="135">
        <f t="shared" si="6"/>
        <v>100</v>
      </c>
      <c r="H217" s="44"/>
      <c r="I217" s="44"/>
      <c r="J217" s="44"/>
      <c r="K217" s="44"/>
      <c r="L217" s="70"/>
      <c r="M217" s="70"/>
      <c r="N217" s="70"/>
      <c r="O217" s="70"/>
      <c r="P217" s="70"/>
      <c r="Q217" s="70"/>
      <c r="R217" s="70"/>
      <c r="S217" s="70"/>
      <c r="T217" s="46"/>
      <c r="U217" s="46"/>
      <c r="V217" s="135"/>
      <c r="W217" s="46"/>
    </row>
    <row r="218" spans="1:23" ht="15.75" hidden="1" customHeight="1" x14ac:dyDescent="0.25">
      <c r="B218" s="43" t="s">
        <v>42</v>
      </c>
      <c r="C218" s="44">
        <f t="shared" si="4"/>
        <v>135684</v>
      </c>
      <c r="D218" s="44">
        <v>135686</v>
      </c>
      <c r="E218" s="44">
        <f t="shared" si="5"/>
        <v>2</v>
      </c>
      <c r="F218" s="44">
        <v>100</v>
      </c>
      <c r="G218" s="135">
        <f t="shared" si="6"/>
        <v>200</v>
      </c>
      <c r="H218" s="44"/>
      <c r="I218" s="44"/>
      <c r="J218" s="44"/>
      <c r="K218" s="44"/>
      <c r="L218" s="70"/>
      <c r="M218" s="70"/>
      <c r="N218" s="70"/>
      <c r="O218" s="70"/>
      <c r="P218" s="70"/>
      <c r="Q218" s="70"/>
      <c r="R218" s="70"/>
      <c r="S218" s="70"/>
      <c r="T218" s="46"/>
      <c r="U218" s="46"/>
      <c r="V218" s="135"/>
      <c r="W218" s="46"/>
    </row>
    <row r="219" spans="1:23" ht="15.75" hidden="1" customHeight="1" x14ac:dyDescent="0.25">
      <c r="B219" s="43" t="s">
        <v>43</v>
      </c>
      <c r="C219" s="44">
        <f t="shared" ref="C219:C234" si="7">D218</f>
        <v>135686</v>
      </c>
      <c r="D219" s="44">
        <v>136232</v>
      </c>
      <c r="E219" s="44">
        <f t="shared" ref="E219:E234" si="8">D219-C219</f>
        <v>546</v>
      </c>
      <c r="F219" s="44">
        <v>100</v>
      </c>
      <c r="G219" s="135">
        <f t="shared" ref="G219:G222" si="9">F219*E219</f>
        <v>54600</v>
      </c>
      <c r="H219" s="44"/>
      <c r="I219" s="44"/>
      <c r="J219" s="44"/>
      <c r="K219" s="44"/>
      <c r="L219" s="70"/>
      <c r="M219" s="70"/>
      <c r="N219" s="70"/>
      <c r="O219" s="70"/>
      <c r="P219" s="70"/>
      <c r="Q219" s="70"/>
      <c r="R219" s="70"/>
      <c r="S219" s="70"/>
      <c r="T219" s="46"/>
      <c r="U219" s="46"/>
      <c r="V219" s="135"/>
      <c r="W219" s="46"/>
    </row>
    <row r="220" spans="1:23" ht="15.75" hidden="1" customHeight="1" x14ac:dyDescent="0.25">
      <c r="B220" s="43" t="s">
        <v>44</v>
      </c>
      <c r="C220" s="44">
        <f t="shared" si="7"/>
        <v>136232</v>
      </c>
      <c r="D220" s="44">
        <v>136784</v>
      </c>
      <c r="E220" s="44">
        <f t="shared" si="8"/>
        <v>552</v>
      </c>
      <c r="F220" s="44">
        <v>100</v>
      </c>
      <c r="G220" s="135">
        <f t="shared" si="9"/>
        <v>55200</v>
      </c>
      <c r="H220" s="44"/>
      <c r="I220" s="44"/>
      <c r="J220" s="44"/>
      <c r="K220" s="44"/>
      <c r="L220" s="70"/>
      <c r="M220" s="70"/>
      <c r="N220" s="70"/>
      <c r="O220" s="70"/>
      <c r="P220" s="70"/>
      <c r="Q220" s="70"/>
      <c r="R220" s="70"/>
      <c r="S220" s="70"/>
      <c r="T220" s="46"/>
      <c r="U220" s="46"/>
      <c r="V220" s="135"/>
      <c r="W220" s="46"/>
    </row>
    <row r="221" spans="1:23" ht="15.75" hidden="1" customHeight="1" x14ac:dyDescent="0.25">
      <c r="B221" s="43" t="s">
        <v>45</v>
      </c>
      <c r="C221" s="44">
        <f t="shared" si="7"/>
        <v>136784</v>
      </c>
      <c r="D221" s="44">
        <v>138557</v>
      </c>
      <c r="E221" s="44">
        <f t="shared" si="8"/>
        <v>1773</v>
      </c>
      <c r="F221" s="44">
        <v>100</v>
      </c>
      <c r="G221" s="135">
        <f t="shared" si="9"/>
        <v>177300</v>
      </c>
      <c r="H221" s="44"/>
      <c r="I221" s="44"/>
      <c r="J221" s="44"/>
      <c r="K221" s="44"/>
      <c r="L221" s="46"/>
      <c r="M221" s="70"/>
      <c r="N221" s="70"/>
      <c r="O221" s="70"/>
      <c r="P221" s="70"/>
      <c r="Q221" s="70"/>
      <c r="R221" s="70"/>
      <c r="S221" s="70"/>
      <c r="T221" s="46"/>
      <c r="U221" s="46"/>
      <c r="V221" s="135"/>
      <c r="W221" s="46"/>
    </row>
    <row r="222" spans="1:23" ht="15.75" hidden="1" customHeight="1" thickBot="1" x14ac:dyDescent="0.3">
      <c r="B222" s="83" t="s">
        <v>46</v>
      </c>
      <c r="C222" s="84">
        <f t="shared" si="7"/>
        <v>138557</v>
      </c>
      <c r="D222" s="84">
        <v>140248</v>
      </c>
      <c r="E222" s="84">
        <f t="shared" si="8"/>
        <v>1691</v>
      </c>
      <c r="F222" s="84">
        <v>100</v>
      </c>
      <c r="G222" s="131">
        <f t="shared" si="9"/>
        <v>169100</v>
      </c>
      <c r="H222" s="84"/>
      <c r="I222" s="84"/>
      <c r="J222" s="84"/>
      <c r="K222" s="84"/>
      <c r="L222" s="36"/>
      <c r="M222" s="35"/>
      <c r="N222" s="35"/>
      <c r="O222" s="35"/>
      <c r="P222" s="35"/>
      <c r="Q222" s="35"/>
      <c r="R222" s="35"/>
      <c r="S222" s="35"/>
      <c r="T222" s="36"/>
      <c r="U222" s="36"/>
      <c r="V222" s="131"/>
      <c r="W222" s="36"/>
    </row>
    <row r="223" spans="1:23" ht="15.75" hidden="1" customHeight="1" x14ac:dyDescent="0.25">
      <c r="A223">
        <v>2021</v>
      </c>
      <c r="B223" s="43" t="s">
        <v>35</v>
      </c>
      <c r="C223" s="44">
        <f t="shared" si="7"/>
        <v>140248</v>
      </c>
      <c r="D223" s="44">
        <v>141905</v>
      </c>
      <c r="E223" s="44">
        <f t="shared" si="8"/>
        <v>1657</v>
      </c>
      <c r="F223" s="44">
        <v>100</v>
      </c>
      <c r="G223" s="70">
        <f t="shared" ref="G223:G234" si="10">E223*F223</f>
        <v>165700</v>
      </c>
      <c r="H223" s="44"/>
      <c r="I223" s="44"/>
      <c r="J223" s="44"/>
      <c r="K223" s="44"/>
      <c r="L223" s="46"/>
      <c r="M223" s="70"/>
      <c r="N223" s="70"/>
      <c r="O223" s="70"/>
      <c r="P223" s="70"/>
      <c r="Q223" s="70"/>
      <c r="R223" s="70"/>
      <c r="S223" s="70"/>
      <c r="T223" s="46"/>
      <c r="U223" s="41"/>
      <c r="V223" s="69"/>
      <c r="W223" s="41"/>
    </row>
    <row r="224" spans="1:23" ht="15.75" hidden="1" customHeight="1" x14ac:dyDescent="0.25">
      <c r="B224" s="43" t="s">
        <v>36</v>
      </c>
      <c r="C224" s="44">
        <f t="shared" si="7"/>
        <v>141905</v>
      </c>
      <c r="D224" s="44">
        <v>143003</v>
      </c>
      <c r="E224" s="44">
        <f t="shared" si="8"/>
        <v>1098</v>
      </c>
      <c r="F224" s="44">
        <v>100</v>
      </c>
      <c r="G224" s="70">
        <f t="shared" si="10"/>
        <v>109800</v>
      </c>
      <c r="H224" s="44"/>
      <c r="I224" s="44"/>
      <c r="J224" s="44"/>
      <c r="K224" s="44"/>
      <c r="L224" s="46"/>
      <c r="M224" s="70"/>
      <c r="N224" s="70"/>
      <c r="O224" s="70"/>
      <c r="P224" s="70"/>
      <c r="Q224" s="70"/>
      <c r="R224" s="70"/>
      <c r="S224" s="70"/>
      <c r="T224" s="46"/>
      <c r="U224" s="46"/>
      <c r="V224" s="70"/>
      <c r="W224" s="46"/>
    </row>
    <row r="225" spans="1:23" ht="15.75" hidden="1" customHeight="1" x14ac:dyDescent="0.25">
      <c r="B225" s="43" t="s">
        <v>37</v>
      </c>
      <c r="C225" s="44">
        <f t="shared" si="7"/>
        <v>143003</v>
      </c>
      <c r="D225" s="44">
        <v>143808</v>
      </c>
      <c r="E225" s="44">
        <f t="shared" si="8"/>
        <v>805</v>
      </c>
      <c r="F225" s="44">
        <v>100</v>
      </c>
      <c r="G225" s="70">
        <f t="shared" si="10"/>
        <v>80500</v>
      </c>
      <c r="H225" s="44"/>
      <c r="I225" s="44"/>
      <c r="J225" s="44"/>
      <c r="K225" s="44"/>
      <c r="L225" s="46"/>
      <c r="M225" s="70"/>
      <c r="N225" s="70"/>
      <c r="O225" s="70"/>
      <c r="P225" s="70"/>
      <c r="Q225" s="70"/>
      <c r="R225" s="70"/>
      <c r="S225" s="70"/>
      <c r="T225" s="46"/>
      <c r="U225" s="46"/>
      <c r="V225" s="70"/>
      <c r="W225" s="46"/>
    </row>
    <row r="226" spans="1:23" ht="15.75" hidden="1" customHeight="1" x14ac:dyDescent="0.25">
      <c r="B226" s="43" t="s">
        <v>38</v>
      </c>
      <c r="C226" s="44">
        <f t="shared" si="7"/>
        <v>143808</v>
      </c>
      <c r="D226" s="44">
        <v>144440</v>
      </c>
      <c r="E226" s="44">
        <f t="shared" si="8"/>
        <v>632</v>
      </c>
      <c r="F226" s="44">
        <v>100</v>
      </c>
      <c r="G226" s="70">
        <f t="shared" si="10"/>
        <v>63200</v>
      </c>
      <c r="H226" s="44"/>
      <c r="I226" s="44"/>
      <c r="J226" s="44"/>
      <c r="K226" s="44"/>
      <c r="L226" s="46"/>
      <c r="M226" s="70"/>
      <c r="N226" s="70"/>
      <c r="O226" s="70"/>
      <c r="P226" s="70"/>
      <c r="Q226" s="70"/>
      <c r="R226" s="70"/>
      <c r="S226" s="70"/>
      <c r="T226" s="46"/>
      <c r="U226" s="46"/>
      <c r="V226" s="70"/>
      <c r="W226" s="46"/>
    </row>
    <row r="227" spans="1:23" ht="15.75" hidden="1" customHeight="1" x14ac:dyDescent="0.25">
      <c r="B227" s="43" t="s">
        <v>39</v>
      </c>
      <c r="C227" s="44">
        <f t="shared" si="7"/>
        <v>144440</v>
      </c>
      <c r="D227" s="44">
        <v>144469</v>
      </c>
      <c r="E227" s="44">
        <f t="shared" si="8"/>
        <v>29</v>
      </c>
      <c r="F227" s="44">
        <v>100</v>
      </c>
      <c r="G227" s="70">
        <f t="shared" si="10"/>
        <v>2900</v>
      </c>
      <c r="H227" s="44"/>
      <c r="I227" s="44"/>
      <c r="J227" s="44"/>
      <c r="K227" s="44"/>
      <c r="L227" s="46"/>
      <c r="M227" s="70"/>
      <c r="N227" s="70"/>
      <c r="O227" s="70"/>
      <c r="P227" s="70"/>
      <c r="Q227" s="70"/>
      <c r="R227" s="70"/>
      <c r="S227" s="70"/>
      <c r="T227" s="46"/>
      <c r="U227" s="46"/>
      <c r="V227" s="70"/>
      <c r="W227" s="46"/>
    </row>
    <row r="228" spans="1:23" ht="15.75" hidden="1" customHeight="1" x14ac:dyDescent="0.25">
      <c r="B228" s="43" t="s">
        <v>40</v>
      </c>
      <c r="C228" s="44">
        <f t="shared" si="7"/>
        <v>144469</v>
      </c>
      <c r="D228" s="44">
        <v>144503</v>
      </c>
      <c r="E228" s="44">
        <f t="shared" si="8"/>
        <v>34</v>
      </c>
      <c r="F228" s="44">
        <v>100</v>
      </c>
      <c r="G228" s="70">
        <f t="shared" si="10"/>
        <v>3400</v>
      </c>
      <c r="H228" s="44"/>
      <c r="I228" s="44"/>
      <c r="J228" s="44"/>
      <c r="K228" s="44"/>
      <c r="L228" s="46"/>
      <c r="M228" s="70"/>
      <c r="N228" s="70"/>
      <c r="O228" s="70"/>
      <c r="P228" s="70"/>
      <c r="Q228" s="70"/>
      <c r="R228" s="70"/>
      <c r="S228" s="70"/>
      <c r="T228" s="46"/>
      <c r="U228" s="46"/>
      <c r="V228" s="70"/>
      <c r="W228" s="46"/>
    </row>
    <row r="229" spans="1:23" ht="15.75" hidden="1" customHeight="1" x14ac:dyDescent="0.25">
      <c r="B229" s="43" t="s">
        <v>41</v>
      </c>
      <c r="C229" s="44">
        <f t="shared" si="7"/>
        <v>144503</v>
      </c>
      <c r="D229" s="44">
        <v>144579</v>
      </c>
      <c r="E229" s="44">
        <f t="shared" si="8"/>
        <v>76</v>
      </c>
      <c r="F229" s="44">
        <v>100</v>
      </c>
      <c r="G229" s="70">
        <f t="shared" si="10"/>
        <v>7600</v>
      </c>
      <c r="H229" s="44"/>
      <c r="I229" s="44"/>
      <c r="J229" s="44"/>
      <c r="K229" s="44"/>
      <c r="L229" s="46"/>
      <c r="M229" s="70"/>
      <c r="N229" s="70"/>
      <c r="O229" s="70"/>
      <c r="P229" s="70"/>
      <c r="Q229" s="70"/>
      <c r="R229" s="70"/>
      <c r="S229" s="70"/>
      <c r="T229" s="46"/>
      <c r="U229" s="46"/>
      <c r="V229" s="70"/>
      <c r="W229" s="46"/>
    </row>
    <row r="230" spans="1:23" ht="15.75" hidden="1" customHeight="1" x14ac:dyDescent="0.25">
      <c r="B230" s="43" t="s">
        <v>42</v>
      </c>
      <c r="C230" s="44">
        <f t="shared" si="7"/>
        <v>144579</v>
      </c>
      <c r="D230" s="44">
        <v>144639</v>
      </c>
      <c r="E230" s="44">
        <f t="shared" si="8"/>
        <v>60</v>
      </c>
      <c r="F230" s="44">
        <v>100</v>
      </c>
      <c r="G230" s="70">
        <f t="shared" si="10"/>
        <v>6000</v>
      </c>
      <c r="H230" s="44"/>
      <c r="I230" s="44"/>
      <c r="J230" s="44"/>
      <c r="K230" s="44"/>
      <c r="L230" s="46"/>
      <c r="M230" s="70"/>
      <c r="N230" s="70"/>
      <c r="O230" s="70"/>
      <c r="P230" s="70"/>
      <c r="Q230" s="70"/>
      <c r="R230" s="70"/>
      <c r="S230" s="70"/>
      <c r="T230" s="46"/>
      <c r="U230" s="46"/>
      <c r="V230" s="70"/>
      <c r="W230" s="46"/>
    </row>
    <row r="231" spans="1:23" ht="15.75" hidden="1" customHeight="1" x14ac:dyDescent="0.25">
      <c r="B231" s="43" t="s">
        <v>43</v>
      </c>
      <c r="C231" s="44">
        <f t="shared" si="7"/>
        <v>144639</v>
      </c>
      <c r="D231" s="44">
        <v>144671</v>
      </c>
      <c r="E231" s="44">
        <f t="shared" si="8"/>
        <v>32</v>
      </c>
      <c r="F231" s="44">
        <v>100</v>
      </c>
      <c r="G231" s="70">
        <f t="shared" si="10"/>
        <v>3200</v>
      </c>
      <c r="H231" s="44"/>
      <c r="I231" s="44"/>
      <c r="J231" s="44"/>
      <c r="K231" s="44"/>
      <c r="L231" s="46"/>
      <c r="M231" s="70"/>
      <c r="N231" s="70"/>
      <c r="O231" s="70"/>
      <c r="P231" s="70"/>
      <c r="Q231" s="70"/>
      <c r="R231" s="70"/>
      <c r="S231" s="70"/>
      <c r="T231" s="46"/>
      <c r="U231" s="46"/>
      <c r="V231" s="70"/>
      <c r="W231" s="46"/>
    </row>
    <row r="232" spans="1:23" ht="15.75" hidden="1" customHeight="1" x14ac:dyDescent="0.25">
      <c r="B232" s="43" t="s">
        <v>44</v>
      </c>
      <c r="C232" s="44">
        <f t="shared" si="7"/>
        <v>144671</v>
      </c>
      <c r="D232" s="44">
        <v>144791</v>
      </c>
      <c r="E232" s="44">
        <f t="shared" si="8"/>
        <v>120</v>
      </c>
      <c r="F232" s="44">
        <v>100</v>
      </c>
      <c r="G232" s="70">
        <f t="shared" si="10"/>
        <v>12000</v>
      </c>
      <c r="H232" s="44"/>
      <c r="I232" s="44"/>
      <c r="J232" s="44"/>
      <c r="K232" s="44"/>
      <c r="L232" s="46"/>
      <c r="M232" s="70"/>
      <c r="N232" s="70"/>
      <c r="O232" s="70"/>
      <c r="P232" s="70"/>
      <c r="Q232" s="70"/>
      <c r="R232" s="70"/>
      <c r="S232" s="70"/>
      <c r="T232" s="46"/>
      <c r="U232" s="46"/>
      <c r="V232" s="70"/>
      <c r="W232" s="46"/>
    </row>
    <row r="233" spans="1:23" ht="15.75" hidden="1" customHeight="1" x14ac:dyDescent="0.25">
      <c r="B233" s="43" t="s">
        <v>45</v>
      </c>
      <c r="C233" s="44">
        <f t="shared" si="7"/>
        <v>144791</v>
      </c>
      <c r="D233" s="44">
        <v>144891</v>
      </c>
      <c r="E233" s="44">
        <f t="shared" si="8"/>
        <v>100</v>
      </c>
      <c r="F233" s="44">
        <v>100</v>
      </c>
      <c r="G233" s="70">
        <f t="shared" si="10"/>
        <v>10000</v>
      </c>
      <c r="H233" s="44"/>
      <c r="I233" s="44"/>
      <c r="J233" s="44"/>
      <c r="K233" s="44"/>
      <c r="L233" s="46"/>
      <c r="M233" s="70"/>
      <c r="N233" s="70"/>
      <c r="O233" s="70"/>
      <c r="P233" s="70"/>
      <c r="Q233" s="70"/>
      <c r="R233" s="70"/>
      <c r="S233" s="70"/>
      <c r="T233" s="46"/>
      <c r="U233" s="46"/>
      <c r="V233" s="70"/>
      <c r="W233" s="46"/>
    </row>
    <row r="234" spans="1:23" ht="15.75" hidden="1" customHeight="1" thickBot="1" x14ac:dyDescent="0.3">
      <c r="B234" s="83" t="s">
        <v>46</v>
      </c>
      <c r="C234" s="84">
        <f t="shared" si="7"/>
        <v>144891</v>
      </c>
      <c r="D234" s="84">
        <v>145522</v>
      </c>
      <c r="E234" s="84">
        <f t="shared" si="8"/>
        <v>631</v>
      </c>
      <c r="F234" s="84">
        <v>100</v>
      </c>
      <c r="G234" s="35">
        <f t="shared" si="10"/>
        <v>63100</v>
      </c>
      <c r="H234" s="84"/>
      <c r="I234" s="84"/>
      <c r="J234" s="84"/>
      <c r="K234" s="84"/>
      <c r="L234" s="36"/>
      <c r="M234" s="35"/>
      <c r="N234" s="35"/>
      <c r="O234" s="35"/>
      <c r="P234" s="35"/>
      <c r="Q234" s="35"/>
      <c r="R234" s="35"/>
      <c r="S234" s="35"/>
      <c r="T234" s="36"/>
      <c r="U234" s="36"/>
      <c r="V234" s="35"/>
      <c r="W234" s="36"/>
    </row>
    <row r="235" spans="1:23" hidden="1" x14ac:dyDescent="0.25">
      <c r="A235">
        <v>2022</v>
      </c>
      <c r="B235" s="38" t="s">
        <v>35</v>
      </c>
      <c r="C235" s="39">
        <f t="shared" ref="C235:C245" si="11">D234</f>
        <v>145522</v>
      </c>
      <c r="D235" s="39">
        <v>146216</v>
      </c>
      <c r="E235" s="39">
        <f t="shared" ref="E235:E245" si="12">D235-C235</f>
        <v>694</v>
      </c>
      <c r="F235" s="39">
        <v>100</v>
      </c>
      <c r="G235" s="69">
        <f t="shared" ref="G235:G245" si="13">E235*F235</f>
        <v>69400</v>
      </c>
      <c r="H235" s="44"/>
      <c r="I235" s="44"/>
      <c r="J235" s="44"/>
      <c r="K235" s="44"/>
      <c r="L235" s="46"/>
      <c r="M235" s="70"/>
      <c r="N235" s="70"/>
      <c r="O235" s="70"/>
      <c r="P235" s="70"/>
      <c r="Q235" s="70"/>
      <c r="R235" s="70"/>
      <c r="S235" s="70"/>
      <c r="T235" s="46"/>
      <c r="U235" s="46"/>
      <c r="V235" s="70"/>
      <c r="W235" s="46"/>
    </row>
    <row r="236" spans="1:23" hidden="1" x14ac:dyDescent="0.25">
      <c r="B236" s="43" t="s">
        <v>36</v>
      </c>
      <c r="C236" s="44">
        <f t="shared" si="11"/>
        <v>146216</v>
      </c>
      <c r="D236" s="44">
        <v>146966</v>
      </c>
      <c r="E236" s="44">
        <f t="shared" si="12"/>
        <v>750</v>
      </c>
      <c r="F236" s="44">
        <v>100</v>
      </c>
      <c r="G236" s="70">
        <f t="shared" si="13"/>
        <v>75000</v>
      </c>
      <c r="H236" s="44"/>
      <c r="I236" s="44"/>
      <c r="J236" s="44"/>
      <c r="K236" s="44"/>
      <c r="L236" s="46"/>
      <c r="M236" s="70"/>
      <c r="N236" s="70"/>
      <c r="O236" s="70"/>
      <c r="P236" s="70"/>
      <c r="Q236" s="70"/>
      <c r="R236" s="70"/>
      <c r="S236" s="70"/>
      <c r="T236" s="46"/>
      <c r="U236" s="46"/>
      <c r="V236" s="70"/>
      <c r="W236" s="46"/>
    </row>
    <row r="237" spans="1:23" hidden="1" x14ac:dyDescent="0.25">
      <c r="B237" s="43" t="s">
        <v>37</v>
      </c>
      <c r="C237" s="44">
        <f t="shared" si="11"/>
        <v>146966</v>
      </c>
      <c r="D237" s="44">
        <v>147632</v>
      </c>
      <c r="E237" s="44">
        <f t="shared" si="12"/>
        <v>666</v>
      </c>
      <c r="F237" s="44">
        <v>100</v>
      </c>
      <c r="G237" s="70">
        <f t="shared" si="13"/>
        <v>66600</v>
      </c>
      <c r="H237" s="44"/>
      <c r="I237" s="44"/>
      <c r="J237" s="44"/>
      <c r="K237" s="44"/>
      <c r="L237" s="46"/>
      <c r="M237" s="70"/>
      <c r="N237" s="70"/>
      <c r="O237" s="70"/>
      <c r="P237" s="70"/>
      <c r="Q237" s="70"/>
      <c r="R237" s="70"/>
      <c r="S237" s="70"/>
      <c r="T237" s="46"/>
      <c r="U237" s="46"/>
      <c r="V237" s="70"/>
      <c r="W237" s="46"/>
    </row>
    <row r="238" spans="1:23" hidden="1" x14ac:dyDescent="0.25">
      <c r="B238" s="43" t="s">
        <v>38</v>
      </c>
      <c r="C238" s="44">
        <f t="shared" si="11"/>
        <v>147632</v>
      </c>
      <c r="D238" s="44">
        <v>148234</v>
      </c>
      <c r="E238" s="44">
        <f t="shared" si="12"/>
        <v>602</v>
      </c>
      <c r="F238" s="44">
        <v>100</v>
      </c>
      <c r="G238" s="70">
        <f t="shared" si="13"/>
        <v>60200</v>
      </c>
      <c r="H238" s="44"/>
      <c r="I238" s="44"/>
      <c r="J238" s="44"/>
      <c r="K238" s="44"/>
      <c r="L238" s="46"/>
      <c r="M238" s="70"/>
      <c r="N238" s="70"/>
      <c r="O238" s="70"/>
      <c r="P238" s="70"/>
      <c r="Q238" s="70"/>
      <c r="R238" s="70"/>
      <c r="S238" s="70"/>
      <c r="T238" s="46"/>
      <c r="U238" s="46"/>
      <c r="V238" s="70"/>
      <c r="W238" s="46"/>
    </row>
    <row r="239" spans="1:23" hidden="1" x14ac:dyDescent="0.25">
      <c r="B239" s="43" t="s">
        <v>39</v>
      </c>
      <c r="C239" s="44">
        <f t="shared" si="11"/>
        <v>148234</v>
      </c>
      <c r="D239" s="44">
        <v>148540</v>
      </c>
      <c r="E239" s="44">
        <f t="shared" si="12"/>
        <v>306</v>
      </c>
      <c r="F239" s="44">
        <v>100</v>
      </c>
      <c r="G239" s="70">
        <f t="shared" si="13"/>
        <v>30600</v>
      </c>
      <c r="H239" s="44"/>
      <c r="I239" s="44"/>
      <c r="J239" s="44"/>
      <c r="K239" s="44"/>
      <c r="L239" s="46"/>
      <c r="M239" s="70"/>
      <c r="N239" s="70"/>
      <c r="O239" s="70"/>
      <c r="P239" s="70"/>
      <c r="Q239" s="70"/>
      <c r="R239" s="70"/>
      <c r="S239" s="70"/>
      <c r="T239" s="46"/>
      <c r="U239" s="46"/>
      <c r="V239" s="70"/>
      <c r="W239" s="46"/>
    </row>
    <row r="240" spans="1:23" hidden="1" x14ac:dyDescent="0.25">
      <c r="B240" s="43" t="s">
        <v>40</v>
      </c>
      <c r="C240" s="44">
        <f t="shared" si="11"/>
        <v>148540</v>
      </c>
      <c r="D240" s="44">
        <v>148648</v>
      </c>
      <c r="E240" s="44">
        <f t="shared" si="12"/>
        <v>108</v>
      </c>
      <c r="F240" s="44">
        <v>100</v>
      </c>
      <c r="G240" s="70">
        <f t="shared" si="13"/>
        <v>10800</v>
      </c>
      <c r="H240" s="44"/>
      <c r="I240" s="44"/>
      <c r="J240" s="44"/>
      <c r="K240" s="44"/>
      <c r="L240" s="46"/>
      <c r="M240" s="70"/>
      <c r="N240" s="70"/>
      <c r="O240" s="70"/>
      <c r="P240" s="70"/>
      <c r="Q240" s="70"/>
      <c r="R240" s="70"/>
      <c r="S240" s="70"/>
      <c r="T240" s="46"/>
      <c r="U240" s="46"/>
      <c r="V240" s="70"/>
      <c r="W240" s="46"/>
    </row>
    <row r="241" spans="1:25" hidden="1" x14ac:dyDescent="0.25">
      <c r="B241" s="43" t="s">
        <v>41</v>
      </c>
      <c r="C241" s="44">
        <f t="shared" si="11"/>
        <v>148648</v>
      </c>
      <c r="D241" s="44">
        <v>148648</v>
      </c>
      <c r="E241" s="44">
        <f t="shared" si="12"/>
        <v>0</v>
      </c>
      <c r="F241" s="44">
        <v>100</v>
      </c>
      <c r="G241" s="70">
        <f t="shared" si="13"/>
        <v>0</v>
      </c>
      <c r="H241" s="44"/>
      <c r="I241" s="44"/>
      <c r="J241" s="44"/>
      <c r="K241" s="44"/>
      <c r="L241" s="46"/>
      <c r="M241" s="70"/>
      <c r="N241" s="70"/>
      <c r="O241" s="70"/>
      <c r="P241" s="70"/>
      <c r="Q241" s="70"/>
      <c r="R241" s="70"/>
      <c r="S241" s="70"/>
      <c r="T241" s="46"/>
      <c r="U241" s="46"/>
      <c r="V241" s="70"/>
      <c r="W241" s="46"/>
    </row>
    <row r="242" spans="1:25" hidden="1" x14ac:dyDescent="0.25">
      <c r="B242" s="43" t="s">
        <v>42</v>
      </c>
      <c r="C242" s="44">
        <f t="shared" si="11"/>
        <v>148648</v>
      </c>
      <c r="D242" s="44">
        <v>148649</v>
      </c>
      <c r="E242" s="44">
        <f t="shared" si="12"/>
        <v>1</v>
      </c>
      <c r="F242" s="44">
        <v>100</v>
      </c>
      <c r="G242" s="70">
        <f t="shared" si="13"/>
        <v>100</v>
      </c>
      <c r="H242" s="44"/>
      <c r="I242" s="44"/>
      <c r="J242" s="44"/>
      <c r="K242" s="44"/>
      <c r="L242" s="46"/>
      <c r="M242" s="70"/>
      <c r="N242" s="70"/>
      <c r="O242" s="70"/>
      <c r="P242" s="70"/>
      <c r="Q242" s="70"/>
      <c r="R242" s="70"/>
      <c r="S242" s="70"/>
      <c r="T242" s="46"/>
      <c r="U242" s="46"/>
      <c r="V242" s="70"/>
      <c r="W242" s="46"/>
    </row>
    <row r="243" spans="1:25" hidden="1" x14ac:dyDescent="0.25">
      <c r="B243" s="43" t="s">
        <v>43</v>
      </c>
      <c r="C243" s="44">
        <f t="shared" si="11"/>
        <v>148649</v>
      </c>
      <c r="D243" s="44">
        <v>148881</v>
      </c>
      <c r="E243" s="44">
        <f t="shared" si="12"/>
        <v>232</v>
      </c>
      <c r="F243" s="44">
        <v>100</v>
      </c>
      <c r="G243" s="70">
        <f t="shared" si="13"/>
        <v>23200</v>
      </c>
      <c r="H243" s="44"/>
      <c r="I243" s="44"/>
      <c r="J243" s="44"/>
      <c r="K243" s="44"/>
      <c r="L243" s="46"/>
      <c r="M243" s="70"/>
      <c r="N243" s="70"/>
      <c r="O243" s="70"/>
      <c r="P243" s="70"/>
      <c r="Q243" s="70"/>
      <c r="R243" s="70"/>
      <c r="S243" s="70"/>
      <c r="T243" s="46"/>
      <c r="U243" s="46"/>
      <c r="V243" s="70"/>
      <c r="W243" s="46"/>
    </row>
    <row r="244" spans="1:25" hidden="1" x14ac:dyDescent="0.25">
      <c r="B244" s="43" t="s">
        <v>44</v>
      </c>
      <c r="C244" s="44">
        <f t="shared" si="11"/>
        <v>148881</v>
      </c>
      <c r="D244" s="44">
        <v>149261</v>
      </c>
      <c r="E244" s="44">
        <f t="shared" si="12"/>
        <v>380</v>
      </c>
      <c r="F244" s="44">
        <v>100</v>
      </c>
      <c r="G244" s="70">
        <f t="shared" si="13"/>
        <v>38000</v>
      </c>
      <c r="H244" s="44"/>
      <c r="I244" s="44"/>
      <c r="J244" s="44"/>
      <c r="K244" s="44"/>
      <c r="L244" s="46"/>
      <c r="M244" s="70"/>
      <c r="N244" s="70"/>
      <c r="O244" s="70"/>
      <c r="P244" s="70"/>
      <c r="Q244" s="70"/>
      <c r="R244" s="70"/>
      <c r="S244" s="70"/>
      <c r="T244" s="46"/>
      <c r="U244" s="46"/>
      <c r="V244" s="70"/>
      <c r="W244" s="46"/>
    </row>
    <row r="245" spans="1:25" hidden="1" x14ac:dyDescent="0.25">
      <c r="B245" s="43" t="s">
        <v>45</v>
      </c>
      <c r="C245" s="44">
        <f t="shared" si="11"/>
        <v>149261</v>
      </c>
      <c r="D245" s="44">
        <v>149772</v>
      </c>
      <c r="E245" s="44">
        <f t="shared" si="12"/>
        <v>511</v>
      </c>
      <c r="F245" s="44">
        <v>100</v>
      </c>
      <c r="G245" s="70">
        <f t="shared" si="13"/>
        <v>51100</v>
      </c>
      <c r="H245" s="44"/>
      <c r="I245" s="44"/>
      <c r="J245" s="44"/>
      <c r="K245" s="44"/>
      <c r="L245" s="46"/>
      <c r="M245" s="70"/>
      <c r="N245" s="70"/>
      <c r="O245" s="70"/>
      <c r="P245" s="70"/>
      <c r="Q245" s="70"/>
      <c r="R245" s="70"/>
      <c r="S245" s="70"/>
      <c r="T245" s="46"/>
      <c r="U245" s="46"/>
      <c r="V245" s="70"/>
      <c r="W245" s="46"/>
    </row>
    <row r="246" spans="1:25" ht="15.75" hidden="1" thickBot="1" x14ac:dyDescent="0.3">
      <c r="B246" s="83" t="s">
        <v>46</v>
      </c>
      <c r="C246" s="84">
        <f t="shared" ref="C246" si="14">D245</f>
        <v>149772</v>
      </c>
      <c r="D246" s="84">
        <v>150364</v>
      </c>
      <c r="E246" s="84">
        <f t="shared" ref="E246" si="15">D246-C246</f>
        <v>592</v>
      </c>
      <c r="F246" s="84">
        <v>100</v>
      </c>
      <c r="G246" s="35">
        <f t="shared" ref="G246" si="16">E246*F246</f>
        <v>59200</v>
      </c>
      <c r="H246" s="84"/>
      <c r="I246" s="84"/>
      <c r="J246" s="84"/>
      <c r="K246" s="84"/>
      <c r="L246" s="36"/>
      <c r="M246" s="35"/>
      <c r="N246" s="35"/>
      <c r="O246" s="35"/>
      <c r="P246" s="35"/>
      <c r="Q246" s="35"/>
      <c r="R246" s="35"/>
      <c r="S246" s="35"/>
      <c r="T246" s="36"/>
      <c r="U246" s="36"/>
      <c r="V246" s="35"/>
      <c r="W246" s="36"/>
    </row>
    <row r="247" spans="1:25" x14ac:dyDescent="0.25">
      <c r="A247">
        <v>2023</v>
      </c>
      <c r="B247" s="38" t="s">
        <v>35</v>
      </c>
      <c r="C247" s="39">
        <f t="shared" ref="C247:C258" si="17">D246</f>
        <v>150364</v>
      </c>
      <c r="D247" s="39">
        <v>150944</v>
      </c>
      <c r="E247" s="39">
        <f t="shared" ref="E247:E258" si="18">D247-C247</f>
        <v>580</v>
      </c>
      <c r="F247" s="39">
        <v>100</v>
      </c>
      <c r="G247" s="69">
        <f t="shared" ref="G247:G258" si="19">E247*F247</f>
        <v>58000</v>
      </c>
      <c r="H247" s="44"/>
      <c r="I247" s="44"/>
      <c r="J247" s="44"/>
      <c r="K247" s="44"/>
      <c r="L247" s="46"/>
      <c r="M247" s="70"/>
      <c r="N247" s="70"/>
      <c r="O247" s="70"/>
      <c r="P247" s="70"/>
      <c r="Q247" s="70"/>
      <c r="R247" s="70"/>
      <c r="S247" s="70"/>
      <c r="T247" s="46"/>
      <c r="U247" s="46"/>
      <c r="V247" s="70"/>
      <c r="W247" s="46"/>
    </row>
    <row r="248" spans="1:25" x14ac:dyDescent="0.25">
      <c r="B248" s="43" t="s">
        <v>36</v>
      </c>
      <c r="C248" s="44">
        <f t="shared" si="17"/>
        <v>150944</v>
      </c>
      <c r="D248" s="44">
        <v>151530</v>
      </c>
      <c r="E248" s="44">
        <f t="shared" si="18"/>
        <v>586</v>
      </c>
      <c r="F248" s="44">
        <v>100</v>
      </c>
      <c r="G248" s="70">
        <f t="shared" si="19"/>
        <v>58600</v>
      </c>
      <c r="H248" s="44"/>
      <c r="I248" s="44"/>
      <c r="J248" s="44"/>
      <c r="K248" s="44"/>
      <c r="L248" s="46"/>
      <c r="M248" s="70"/>
      <c r="N248" s="70"/>
      <c r="O248" s="70"/>
      <c r="P248" s="70"/>
      <c r="Q248" s="70"/>
      <c r="R248" s="70"/>
      <c r="S248" s="70"/>
      <c r="T248" s="46"/>
      <c r="U248" s="46"/>
      <c r="V248" s="70"/>
      <c r="W248" s="46"/>
    </row>
    <row r="249" spans="1:25" x14ac:dyDescent="0.25">
      <c r="B249" s="43" t="s">
        <v>37</v>
      </c>
      <c r="C249" s="44">
        <f t="shared" si="17"/>
        <v>151530</v>
      </c>
      <c r="D249" s="44">
        <v>152466</v>
      </c>
      <c r="E249" s="44">
        <f t="shared" si="18"/>
        <v>936</v>
      </c>
      <c r="F249" s="44">
        <v>100</v>
      </c>
      <c r="G249" s="70">
        <f t="shared" si="19"/>
        <v>93600</v>
      </c>
      <c r="H249" s="44"/>
      <c r="I249" s="44"/>
      <c r="J249" s="44"/>
      <c r="K249" s="44"/>
      <c r="L249" s="46"/>
      <c r="M249" s="70"/>
      <c r="N249" s="70"/>
      <c r="O249" s="70"/>
      <c r="P249" s="70"/>
      <c r="Q249" s="70"/>
      <c r="R249" s="70"/>
      <c r="S249" s="70"/>
      <c r="T249" s="46"/>
      <c r="U249" s="46"/>
      <c r="V249" s="70"/>
      <c r="W249" s="46"/>
      <c r="Y249" s="219"/>
    </row>
    <row r="250" spans="1:25" x14ac:dyDescent="0.25">
      <c r="B250" s="43" t="s">
        <v>38</v>
      </c>
      <c r="C250" s="44">
        <f t="shared" si="17"/>
        <v>152466</v>
      </c>
      <c r="D250" s="44">
        <v>153790</v>
      </c>
      <c r="E250" s="44">
        <f t="shared" si="18"/>
        <v>1324</v>
      </c>
      <c r="F250" s="44">
        <v>100</v>
      </c>
      <c r="G250" s="70">
        <f t="shared" si="19"/>
        <v>132400</v>
      </c>
      <c r="H250" s="44"/>
      <c r="I250" s="44"/>
      <c r="J250" s="44"/>
      <c r="K250" s="44"/>
      <c r="L250" s="46"/>
      <c r="M250" s="70"/>
      <c r="N250" s="70"/>
      <c r="O250" s="70"/>
      <c r="P250" s="70"/>
      <c r="Q250" s="70"/>
      <c r="R250" s="70"/>
      <c r="S250" s="70">
        <f t="shared" ref="S250" si="20">G250+L250+M250+N250+O250+P250+Q250+R250</f>
        <v>132400</v>
      </c>
      <c r="T250" s="46">
        <f t="shared" ref="T250" si="21">W249</f>
        <v>0</v>
      </c>
      <c r="U250" s="46">
        <f t="shared" ref="U250" si="22">S250+T250</f>
        <v>132400</v>
      </c>
      <c r="V250" s="70">
        <v>132400</v>
      </c>
      <c r="W250" s="46">
        <f t="shared" ref="W250" si="23">U250-V250</f>
        <v>0</v>
      </c>
    </row>
    <row r="251" spans="1:25" ht="15.75" customHeight="1" x14ac:dyDescent="0.25">
      <c r="B251" s="43" t="s">
        <v>39</v>
      </c>
      <c r="C251" s="44">
        <f t="shared" si="17"/>
        <v>153790</v>
      </c>
      <c r="D251" s="44">
        <v>153962</v>
      </c>
      <c r="E251" s="44">
        <f t="shared" si="18"/>
        <v>172</v>
      </c>
      <c r="F251" s="44">
        <v>100</v>
      </c>
      <c r="G251" s="70">
        <f t="shared" si="19"/>
        <v>17200</v>
      </c>
      <c r="H251" s="44"/>
      <c r="I251" s="44"/>
      <c r="J251" s="44"/>
      <c r="K251" s="44"/>
      <c r="L251" s="46"/>
      <c r="M251" s="70"/>
      <c r="N251" s="70"/>
      <c r="O251" s="70"/>
      <c r="P251" s="70"/>
      <c r="Q251" s="70"/>
      <c r="R251" s="70"/>
      <c r="S251" s="70"/>
      <c r="T251" s="46">
        <f t="shared" ref="T251:T258" si="24">W250</f>
        <v>0</v>
      </c>
      <c r="U251" s="46">
        <f t="shared" ref="U251:U258" si="25">S251+T251</f>
        <v>0</v>
      </c>
      <c r="V251" s="70"/>
      <c r="W251" s="46">
        <f t="shared" ref="W251:W258" si="26">U251-V251</f>
        <v>0</v>
      </c>
    </row>
    <row r="252" spans="1:25" x14ac:dyDescent="0.25">
      <c r="B252" s="43" t="s">
        <v>40</v>
      </c>
      <c r="C252" s="44">
        <f t="shared" si="17"/>
        <v>153962</v>
      </c>
      <c r="D252" s="44">
        <v>153962</v>
      </c>
      <c r="E252" s="44">
        <f t="shared" si="18"/>
        <v>0</v>
      </c>
      <c r="F252" s="44">
        <v>100</v>
      </c>
      <c r="G252" s="70">
        <f t="shared" si="19"/>
        <v>0</v>
      </c>
      <c r="H252" s="44"/>
      <c r="I252" s="44"/>
      <c r="J252" s="44"/>
      <c r="K252" s="44"/>
      <c r="L252" s="46"/>
      <c r="M252" s="70"/>
      <c r="N252" s="70"/>
      <c r="O252" s="70"/>
      <c r="P252" s="70"/>
      <c r="Q252" s="70"/>
      <c r="R252" s="70"/>
      <c r="S252" s="70">
        <f t="shared" ref="S252:S258" si="27">G252+L252+M252+N252+O252+P252+Q252+R252</f>
        <v>0</v>
      </c>
      <c r="T252" s="46">
        <f t="shared" si="24"/>
        <v>0</v>
      </c>
      <c r="U252" s="46">
        <f t="shared" si="25"/>
        <v>0</v>
      </c>
      <c r="V252" s="70"/>
      <c r="W252" s="46">
        <f t="shared" si="26"/>
        <v>0</v>
      </c>
    </row>
    <row r="253" spans="1:25" x14ac:dyDescent="0.25">
      <c r="B253" s="43" t="s">
        <v>41</v>
      </c>
      <c r="C253" s="44">
        <f t="shared" si="17"/>
        <v>153962</v>
      </c>
      <c r="D253" s="44">
        <v>153962</v>
      </c>
      <c r="E253" s="44">
        <f t="shared" si="18"/>
        <v>0</v>
      </c>
      <c r="F253" s="44">
        <v>100</v>
      </c>
      <c r="G253" s="70">
        <f t="shared" si="19"/>
        <v>0</v>
      </c>
      <c r="H253" s="44"/>
      <c r="I253" s="44"/>
      <c r="J253" s="44"/>
      <c r="K253" s="44"/>
      <c r="L253" s="46"/>
      <c r="M253" s="70"/>
      <c r="N253" s="70"/>
      <c r="O253" s="70"/>
      <c r="P253" s="70"/>
      <c r="Q253" s="70"/>
      <c r="R253" s="70"/>
      <c r="S253" s="70">
        <f t="shared" si="27"/>
        <v>0</v>
      </c>
      <c r="T253" s="46">
        <f t="shared" si="24"/>
        <v>0</v>
      </c>
      <c r="U253" s="46">
        <f t="shared" si="25"/>
        <v>0</v>
      </c>
      <c r="V253" s="70"/>
      <c r="W253" s="46">
        <f t="shared" si="26"/>
        <v>0</v>
      </c>
    </row>
    <row r="254" spans="1:25" x14ac:dyDescent="0.25">
      <c r="B254" s="43" t="s">
        <v>42</v>
      </c>
      <c r="C254" s="44">
        <f t="shared" si="17"/>
        <v>153962</v>
      </c>
      <c r="D254" s="44">
        <v>153962</v>
      </c>
      <c r="E254" s="44">
        <f t="shared" si="18"/>
        <v>0</v>
      </c>
      <c r="F254" s="44">
        <v>100</v>
      </c>
      <c r="G254" s="70">
        <f t="shared" si="19"/>
        <v>0</v>
      </c>
      <c r="H254" s="44"/>
      <c r="I254" s="44"/>
      <c r="J254" s="44"/>
      <c r="K254" s="44"/>
      <c r="L254" s="46"/>
      <c r="M254" s="70"/>
      <c r="N254" s="70"/>
      <c r="O254" s="70"/>
      <c r="P254" s="70"/>
      <c r="Q254" s="70"/>
      <c r="R254" s="70"/>
      <c r="S254" s="70">
        <f t="shared" si="27"/>
        <v>0</v>
      </c>
      <c r="T254" s="46">
        <f t="shared" si="24"/>
        <v>0</v>
      </c>
      <c r="U254" s="46">
        <f t="shared" si="25"/>
        <v>0</v>
      </c>
      <c r="V254" s="70"/>
      <c r="W254" s="46">
        <f t="shared" si="26"/>
        <v>0</v>
      </c>
    </row>
    <row r="255" spans="1:25" x14ac:dyDescent="0.25">
      <c r="B255" s="43" t="s">
        <v>43</v>
      </c>
      <c r="C255" s="44">
        <f t="shared" si="17"/>
        <v>153962</v>
      </c>
      <c r="D255" s="44">
        <v>153962</v>
      </c>
      <c r="E255" s="44">
        <f t="shared" si="18"/>
        <v>0</v>
      </c>
      <c r="F255" s="44">
        <v>100</v>
      </c>
      <c r="G255" s="70">
        <f t="shared" si="19"/>
        <v>0</v>
      </c>
      <c r="H255" s="44"/>
      <c r="I255" s="44"/>
      <c r="J255" s="44"/>
      <c r="K255" s="44"/>
      <c r="L255" s="46"/>
      <c r="M255" s="70"/>
      <c r="N255" s="70"/>
      <c r="O255" s="70"/>
      <c r="P255" s="70"/>
      <c r="Q255" s="70"/>
      <c r="R255" s="70"/>
      <c r="S255" s="70">
        <f t="shared" si="27"/>
        <v>0</v>
      </c>
      <c r="T255" s="46">
        <f t="shared" si="24"/>
        <v>0</v>
      </c>
      <c r="U255" s="46">
        <f t="shared" si="25"/>
        <v>0</v>
      </c>
      <c r="V255" s="70"/>
      <c r="W255" s="46">
        <f t="shared" si="26"/>
        <v>0</v>
      </c>
    </row>
    <row r="256" spans="1:25" x14ac:dyDescent="0.25">
      <c r="B256" s="43" t="s">
        <v>44</v>
      </c>
      <c r="C256" s="44">
        <f t="shared" si="17"/>
        <v>153962</v>
      </c>
      <c r="D256" s="44">
        <v>154260</v>
      </c>
      <c r="E256" s="44">
        <f t="shared" si="18"/>
        <v>298</v>
      </c>
      <c r="F256" s="44">
        <v>100</v>
      </c>
      <c r="G256" s="70">
        <f t="shared" si="19"/>
        <v>29800</v>
      </c>
      <c r="H256" s="44"/>
      <c r="I256" s="44"/>
      <c r="J256" s="44"/>
      <c r="K256" s="44"/>
      <c r="L256" s="46"/>
      <c r="M256" s="70"/>
      <c r="N256" s="70"/>
      <c r="O256" s="70"/>
      <c r="P256" s="70"/>
      <c r="Q256" s="70"/>
      <c r="R256" s="70"/>
      <c r="S256" s="70">
        <f t="shared" si="27"/>
        <v>29800</v>
      </c>
      <c r="T256" s="46">
        <f t="shared" si="24"/>
        <v>0</v>
      </c>
      <c r="U256" s="46">
        <f t="shared" si="25"/>
        <v>29800</v>
      </c>
      <c r="V256" s="70"/>
      <c r="W256" s="46">
        <f t="shared" si="26"/>
        <v>29800</v>
      </c>
    </row>
    <row r="257" spans="2:23" ht="15.75" thickBot="1" x14ac:dyDescent="0.3">
      <c r="B257" s="83" t="s">
        <v>45</v>
      </c>
      <c r="C257" s="84">
        <f t="shared" si="17"/>
        <v>154260</v>
      </c>
      <c r="D257" s="84">
        <v>154652</v>
      </c>
      <c r="E257" s="84">
        <f t="shared" si="18"/>
        <v>392</v>
      </c>
      <c r="F257" s="84">
        <v>100</v>
      </c>
      <c r="G257" s="35">
        <f t="shared" si="19"/>
        <v>39200</v>
      </c>
      <c r="H257" s="84"/>
      <c r="I257" s="84"/>
      <c r="J257" s="84"/>
      <c r="K257" s="84"/>
      <c r="L257" s="36"/>
      <c r="M257" s="35"/>
      <c r="N257" s="35"/>
      <c r="O257" s="35"/>
      <c r="P257" s="35"/>
      <c r="Q257" s="35"/>
      <c r="R257" s="35"/>
      <c r="S257" s="35">
        <f t="shared" si="27"/>
        <v>39200</v>
      </c>
      <c r="T257" s="36">
        <f t="shared" si="24"/>
        <v>29800</v>
      </c>
      <c r="U257" s="36">
        <f t="shared" si="25"/>
        <v>69000</v>
      </c>
      <c r="V257" s="35"/>
      <c r="W257" s="36">
        <f t="shared" si="26"/>
        <v>69000</v>
      </c>
    </row>
    <row r="258" spans="2:23" ht="15.75" thickBot="1" x14ac:dyDescent="0.3">
      <c r="B258" s="195" t="s">
        <v>46</v>
      </c>
      <c r="C258" s="175">
        <f t="shared" si="17"/>
        <v>154652</v>
      </c>
      <c r="D258" s="175">
        <v>155274</v>
      </c>
      <c r="E258" s="175">
        <f t="shared" si="18"/>
        <v>622</v>
      </c>
      <c r="F258" s="175">
        <v>100</v>
      </c>
      <c r="G258" s="177">
        <f t="shared" si="19"/>
        <v>62200</v>
      </c>
      <c r="H258" s="196"/>
      <c r="I258" s="196"/>
      <c r="J258" s="196"/>
      <c r="K258" s="196"/>
      <c r="L258" s="198"/>
      <c r="M258" s="197"/>
      <c r="N258" s="197"/>
      <c r="O258" s="197"/>
      <c r="P258" s="197"/>
      <c r="Q258" s="197"/>
      <c r="R258" s="197"/>
      <c r="S258" s="197">
        <f t="shared" si="27"/>
        <v>62200</v>
      </c>
      <c r="T258" s="198">
        <f t="shared" si="24"/>
        <v>69000</v>
      </c>
      <c r="U258" s="198">
        <f t="shared" si="25"/>
        <v>131200</v>
      </c>
      <c r="V258" s="197">
        <v>131200</v>
      </c>
      <c r="W258" s="198">
        <f t="shared" si="26"/>
        <v>0</v>
      </c>
    </row>
  </sheetData>
  <mergeCells count="4">
    <mergeCell ref="N4:R4"/>
    <mergeCell ref="S4:W4"/>
    <mergeCell ref="B2:C2"/>
    <mergeCell ref="B3:C3"/>
  </mergeCells>
  <phoneticPr fontId="17" type="noConversion"/>
  <conditionalFormatting sqref="W7:W222">
    <cfRule type="cellIs" dxfId="4" priority="4" stopIfTrue="1" operator="lessThan">
      <formula>-0.999999</formula>
    </cfRule>
    <cfRule type="cellIs" dxfId="3" priority="5" stopIfTrue="1" operator="greaterThan">
      <formula>0.9999999</formula>
    </cfRule>
  </conditionalFormatting>
  <conditionalFormatting sqref="J7:J222">
    <cfRule type="cellIs" dxfId="2" priority="3" operator="greaterThan">
      <formula>100</formula>
    </cfRule>
  </conditionalFormatting>
  <conditionalFormatting sqref="V7:V192">
    <cfRule type="cellIs" dxfId="1" priority="2" operator="lessThan">
      <formula>1</formula>
    </cfRule>
  </conditionalFormatting>
  <conditionalFormatting sqref="J223:J258">
    <cfRule type="cellIs" dxfId="0" priority="1" operator="greaterThan">
      <formula>100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32"/>
  <dimension ref="A1:Y221"/>
  <sheetViews>
    <sheetView workbookViewId="0">
      <selection activeCell="K221" sqref="K221:L221"/>
    </sheetView>
  </sheetViews>
  <sheetFormatPr baseColWidth="10" defaultRowHeight="15" x14ac:dyDescent="0.25"/>
  <cols>
    <col min="3" max="3" width="15.5703125" customWidth="1"/>
    <col min="4" max="4" width="14.140625" customWidth="1"/>
    <col min="5" max="15" width="11.42578125" hidden="1" customWidth="1"/>
    <col min="16" max="16" width="14.28515625" hidden="1" customWidth="1"/>
    <col min="17" max="18" width="11.42578125" hidden="1" customWidth="1"/>
    <col min="19" max="19" width="12.28515625" hidden="1" customWidth="1"/>
    <col min="20" max="20" width="11.42578125" hidden="1" customWidth="1"/>
    <col min="21" max="21" width="13.42578125" hidden="1" customWidth="1"/>
    <col min="22" max="22" width="11.42578125" hidden="1" customWidth="1"/>
    <col min="23" max="23" width="12.42578125" hidden="1" customWidth="1"/>
    <col min="24" max="24" width="11.140625" hidden="1" customWidth="1"/>
    <col min="25" max="25" width="4.42578125" hidden="1" customWidth="1"/>
  </cols>
  <sheetData>
    <row r="1" spans="1:25" x14ac:dyDescent="0.25">
      <c r="B1" s="266" t="s">
        <v>0</v>
      </c>
      <c r="C1" s="266"/>
      <c r="D1" s="276" t="s">
        <v>70</v>
      </c>
      <c r="E1" s="276"/>
      <c r="F1" s="276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5" x14ac:dyDescent="0.25">
      <c r="B2" s="266" t="s">
        <v>1</v>
      </c>
      <c r="C2" s="266"/>
      <c r="D2" s="22" t="s">
        <v>96</v>
      </c>
      <c r="E2" s="22"/>
      <c r="F2" s="22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5" ht="15.75" thickBot="1" x14ac:dyDescent="0.3">
      <c r="B3" s="269" t="s">
        <v>2</v>
      </c>
      <c r="C3" s="269"/>
      <c r="D3" s="24"/>
      <c r="E3" s="3"/>
      <c r="F3" s="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5" ht="15.75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5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14</v>
      </c>
      <c r="P5" s="12" t="s">
        <v>15</v>
      </c>
      <c r="Q5" s="12" t="s">
        <v>16</v>
      </c>
      <c r="R5" s="13" t="s">
        <v>17</v>
      </c>
      <c r="S5" s="12" t="s">
        <v>11</v>
      </c>
      <c r="T5" s="12" t="s">
        <v>18</v>
      </c>
      <c r="U5" s="12" t="s">
        <v>19</v>
      </c>
      <c r="V5" s="12"/>
      <c r="W5" s="12" t="s">
        <v>20</v>
      </c>
      <c r="Y5" s="257"/>
    </row>
    <row r="6" spans="1:25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/>
      <c r="P6" s="14"/>
      <c r="Q6" s="16" t="s">
        <v>31</v>
      </c>
      <c r="R6" s="17"/>
      <c r="S6" s="15" t="s">
        <v>32</v>
      </c>
      <c r="T6" s="16" t="s">
        <v>22</v>
      </c>
      <c r="U6" s="15" t="s">
        <v>33</v>
      </c>
      <c r="V6" s="16" t="s">
        <v>34</v>
      </c>
      <c r="W6" s="16" t="s">
        <v>32</v>
      </c>
      <c r="Y6" s="258"/>
    </row>
    <row r="7" spans="1:25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0">
        <v>0</v>
      </c>
      <c r="P7" s="20">
        <v>0</v>
      </c>
      <c r="Q7" s="20">
        <v>0</v>
      </c>
      <c r="R7" s="20">
        <v>0</v>
      </c>
      <c r="S7" s="20">
        <f>G7+L7+M7+P7+Q7</f>
        <v>0</v>
      </c>
      <c r="T7" s="21">
        <v>0</v>
      </c>
      <c r="U7" s="21">
        <f>S7+T7</f>
        <v>0</v>
      </c>
      <c r="V7" s="20">
        <v>0</v>
      </c>
      <c r="W7" s="21">
        <f>U7-V7</f>
        <v>0</v>
      </c>
    </row>
    <row r="8" spans="1:25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0">
        <v>0</v>
      </c>
      <c r="P8" s="20">
        <v>0</v>
      </c>
      <c r="Q8" s="20">
        <v>0</v>
      </c>
      <c r="R8" s="20">
        <v>0</v>
      </c>
      <c r="S8" s="20">
        <f t="shared" ref="S8:S71" si="0">G8+L8+M8+P8+Q8</f>
        <v>0</v>
      </c>
      <c r="T8" s="21">
        <f>W7</f>
        <v>0</v>
      </c>
      <c r="U8" s="21">
        <f t="shared" ref="U8:U71" si="1">S8+T8</f>
        <v>0</v>
      </c>
      <c r="V8" s="20">
        <v>0</v>
      </c>
      <c r="W8" s="21">
        <f t="shared" ref="W8:W71" si="2">U8-V8</f>
        <v>0</v>
      </c>
    </row>
    <row r="9" spans="1:25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0">
        <v>0</v>
      </c>
      <c r="P9" s="20">
        <v>0</v>
      </c>
      <c r="Q9" s="20">
        <v>0</v>
      </c>
      <c r="R9" s="20">
        <v>0</v>
      </c>
      <c r="S9" s="20">
        <f t="shared" si="0"/>
        <v>0</v>
      </c>
      <c r="T9" s="21">
        <f t="shared" ref="T9:T72" si="3">W8</f>
        <v>0</v>
      </c>
      <c r="U9" s="21">
        <f t="shared" si="1"/>
        <v>0</v>
      </c>
      <c r="V9" s="20">
        <v>0</v>
      </c>
      <c r="W9" s="21">
        <f t="shared" si="2"/>
        <v>0</v>
      </c>
    </row>
    <row r="10" spans="1:25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0">
        <v>0</v>
      </c>
      <c r="P10" s="20">
        <v>0</v>
      </c>
      <c r="Q10" s="20">
        <v>0</v>
      </c>
      <c r="R10" s="20">
        <v>0</v>
      </c>
      <c r="S10" s="20">
        <f t="shared" si="0"/>
        <v>0</v>
      </c>
      <c r="T10" s="21">
        <f t="shared" si="3"/>
        <v>0</v>
      </c>
      <c r="U10" s="21">
        <f t="shared" si="1"/>
        <v>0</v>
      </c>
      <c r="V10" s="20">
        <v>0</v>
      </c>
      <c r="W10" s="21">
        <f t="shared" si="2"/>
        <v>0</v>
      </c>
    </row>
    <row r="11" spans="1:25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0</v>
      </c>
      <c r="Q11" s="20">
        <v>0</v>
      </c>
      <c r="R11" s="20">
        <v>0</v>
      </c>
      <c r="S11" s="20">
        <f t="shared" si="0"/>
        <v>0</v>
      </c>
      <c r="T11" s="21">
        <f t="shared" si="3"/>
        <v>0</v>
      </c>
      <c r="U11" s="21">
        <f t="shared" si="1"/>
        <v>0</v>
      </c>
      <c r="V11" s="20">
        <v>0</v>
      </c>
      <c r="W11" s="21">
        <f t="shared" si="2"/>
        <v>0</v>
      </c>
    </row>
    <row r="12" spans="1:25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0</v>
      </c>
      <c r="Q12" s="20">
        <v>0</v>
      </c>
      <c r="R12" s="20">
        <v>0</v>
      </c>
      <c r="S12" s="20">
        <f t="shared" si="0"/>
        <v>0</v>
      </c>
      <c r="T12" s="21">
        <f t="shared" si="3"/>
        <v>0</v>
      </c>
      <c r="U12" s="21">
        <f t="shared" si="1"/>
        <v>0</v>
      </c>
      <c r="V12" s="20">
        <v>0</v>
      </c>
      <c r="W12" s="21">
        <f t="shared" si="2"/>
        <v>0</v>
      </c>
    </row>
    <row r="13" spans="1:25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0</v>
      </c>
      <c r="Q13" s="20">
        <v>0</v>
      </c>
      <c r="R13" s="20">
        <v>0</v>
      </c>
      <c r="S13" s="20">
        <f t="shared" si="0"/>
        <v>0</v>
      </c>
      <c r="T13" s="21">
        <f t="shared" si="3"/>
        <v>0</v>
      </c>
      <c r="U13" s="21">
        <f t="shared" si="1"/>
        <v>0</v>
      </c>
      <c r="V13" s="20">
        <v>0</v>
      </c>
      <c r="W13" s="21">
        <f t="shared" si="2"/>
        <v>0</v>
      </c>
    </row>
    <row r="14" spans="1:25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0</v>
      </c>
      <c r="Q14" s="20">
        <v>0</v>
      </c>
      <c r="R14" s="20">
        <v>0</v>
      </c>
      <c r="S14" s="20">
        <f t="shared" si="0"/>
        <v>0</v>
      </c>
      <c r="T14" s="21">
        <f t="shared" si="3"/>
        <v>0</v>
      </c>
      <c r="U14" s="21">
        <f t="shared" si="1"/>
        <v>0</v>
      </c>
      <c r="V14" s="20">
        <v>0</v>
      </c>
      <c r="W14" s="21">
        <f t="shared" si="2"/>
        <v>0</v>
      </c>
    </row>
    <row r="15" spans="1:25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0</v>
      </c>
      <c r="Q15" s="20">
        <v>0</v>
      </c>
      <c r="R15" s="20">
        <v>0</v>
      </c>
      <c r="S15" s="20">
        <f t="shared" si="0"/>
        <v>0</v>
      </c>
      <c r="T15" s="21">
        <f t="shared" si="3"/>
        <v>0</v>
      </c>
      <c r="U15" s="21">
        <f t="shared" si="1"/>
        <v>0</v>
      </c>
      <c r="V15" s="20">
        <v>0</v>
      </c>
      <c r="W15" s="21">
        <f t="shared" si="2"/>
        <v>0</v>
      </c>
    </row>
    <row r="16" spans="1:25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0</v>
      </c>
      <c r="Q16" s="20">
        <v>0</v>
      </c>
      <c r="R16" s="20">
        <v>0</v>
      </c>
      <c r="S16" s="20">
        <f t="shared" si="0"/>
        <v>0</v>
      </c>
      <c r="T16" s="21">
        <f t="shared" si="3"/>
        <v>0</v>
      </c>
      <c r="U16" s="21">
        <f t="shared" si="1"/>
        <v>0</v>
      </c>
      <c r="V16" s="20">
        <v>0</v>
      </c>
      <c r="W16" s="21">
        <f t="shared" si="2"/>
        <v>0</v>
      </c>
    </row>
    <row r="17" spans="1:23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0">
        <v>0</v>
      </c>
      <c r="P17" s="20">
        <v>0</v>
      </c>
      <c r="Q17" s="20">
        <v>0</v>
      </c>
      <c r="R17" s="20">
        <v>0</v>
      </c>
      <c r="S17" s="20">
        <f t="shared" si="0"/>
        <v>0</v>
      </c>
      <c r="T17" s="21">
        <f t="shared" si="3"/>
        <v>0</v>
      </c>
      <c r="U17" s="21">
        <f t="shared" si="1"/>
        <v>0</v>
      </c>
      <c r="V17" s="20">
        <v>0</v>
      </c>
      <c r="W17" s="21">
        <f t="shared" si="2"/>
        <v>0</v>
      </c>
    </row>
    <row r="18" spans="1:23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f t="shared" si="0"/>
        <v>0</v>
      </c>
      <c r="T18" s="21">
        <f t="shared" si="3"/>
        <v>0</v>
      </c>
      <c r="U18" s="21">
        <f t="shared" si="1"/>
        <v>0</v>
      </c>
      <c r="V18" s="20">
        <v>0</v>
      </c>
      <c r="W18" s="21">
        <f t="shared" si="2"/>
        <v>0</v>
      </c>
    </row>
    <row r="19" spans="1:23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0">
        <v>0</v>
      </c>
      <c r="P19" s="20">
        <v>0</v>
      </c>
      <c r="Q19" s="20">
        <v>0</v>
      </c>
      <c r="R19" s="20">
        <v>0</v>
      </c>
      <c r="S19" s="20">
        <f t="shared" si="0"/>
        <v>0</v>
      </c>
      <c r="T19" s="21">
        <f t="shared" si="3"/>
        <v>0</v>
      </c>
      <c r="U19" s="21">
        <f t="shared" si="1"/>
        <v>0</v>
      </c>
      <c r="V19" s="20">
        <v>0</v>
      </c>
      <c r="W19" s="21">
        <f t="shared" si="2"/>
        <v>0</v>
      </c>
    </row>
    <row r="20" spans="1:23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0">
        <v>0</v>
      </c>
      <c r="P20" s="20">
        <v>0</v>
      </c>
      <c r="Q20" s="20">
        <v>0</v>
      </c>
      <c r="R20" s="20">
        <v>0</v>
      </c>
      <c r="S20" s="20">
        <f t="shared" si="0"/>
        <v>0</v>
      </c>
      <c r="T20" s="21">
        <f t="shared" si="3"/>
        <v>0</v>
      </c>
      <c r="U20" s="21">
        <f t="shared" si="1"/>
        <v>0</v>
      </c>
      <c r="V20" s="20">
        <v>0</v>
      </c>
      <c r="W20" s="21">
        <f t="shared" si="2"/>
        <v>0</v>
      </c>
    </row>
    <row r="21" spans="1:23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0">
        <v>0</v>
      </c>
      <c r="P21" s="20">
        <v>0</v>
      </c>
      <c r="Q21" s="20">
        <v>0</v>
      </c>
      <c r="R21" s="20">
        <v>0</v>
      </c>
      <c r="S21" s="20">
        <f t="shared" si="0"/>
        <v>0</v>
      </c>
      <c r="T21" s="21">
        <f t="shared" si="3"/>
        <v>0</v>
      </c>
      <c r="U21" s="21">
        <f t="shared" si="1"/>
        <v>0</v>
      </c>
      <c r="V21" s="20">
        <v>0</v>
      </c>
      <c r="W21" s="21">
        <f t="shared" si="2"/>
        <v>0</v>
      </c>
    </row>
    <row r="22" spans="1:23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0">
        <v>0</v>
      </c>
      <c r="P22" s="20">
        <v>0</v>
      </c>
      <c r="Q22" s="20">
        <v>0</v>
      </c>
      <c r="R22" s="20">
        <v>0</v>
      </c>
      <c r="S22" s="20">
        <f t="shared" si="0"/>
        <v>0</v>
      </c>
      <c r="T22" s="21">
        <f t="shared" si="3"/>
        <v>0</v>
      </c>
      <c r="U22" s="21">
        <f t="shared" si="1"/>
        <v>0</v>
      </c>
      <c r="V22" s="20">
        <v>0</v>
      </c>
      <c r="W22" s="21">
        <f t="shared" si="2"/>
        <v>0</v>
      </c>
    </row>
    <row r="23" spans="1:23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0">
        <v>0</v>
      </c>
      <c r="P23" s="20">
        <v>0</v>
      </c>
      <c r="Q23" s="20">
        <v>0</v>
      </c>
      <c r="R23" s="20">
        <v>0</v>
      </c>
      <c r="S23" s="20">
        <f t="shared" si="0"/>
        <v>0</v>
      </c>
      <c r="T23" s="21">
        <f t="shared" si="3"/>
        <v>0</v>
      </c>
      <c r="U23" s="21">
        <f t="shared" si="1"/>
        <v>0</v>
      </c>
      <c r="V23" s="20">
        <v>0</v>
      </c>
      <c r="W23" s="21">
        <f t="shared" si="2"/>
        <v>0</v>
      </c>
    </row>
    <row r="24" spans="1:23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f t="shared" si="0"/>
        <v>0</v>
      </c>
      <c r="T24" s="21">
        <f t="shared" si="3"/>
        <v>0</v>
      </c>
      <c r="U24" s="21">
        <f t="shared" si="1"/>
        <v>0</v>
      </c>
      <c r="V24" s="20">
        <v>0</v>
      </c>
      <c r="W24" s="21">
        <f t="shared" si="2"/>
        <v>0</v>
      </c>
    </row>
    <row r="25" spans="1:23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0">
        <v>0</v>
      </c>
      <c r="P25" s="20">
        <v>0</v>
      </c>
      <c r="Q25" s="20">
        <v>0</v>
      </c>
      <c r="R25" s="20">
        <v>0</v>
      </c>
      <c r="S25" s="20">
        <f t="shared" si="0"/>
        <v>0</v>
      </c>
      <c r="T25" s="21">
        <f t="shared" si="3"/>
        <v>0</v>
      </c>
      <c r="U25" s="21">
        <f t="shared" si="1"/>
        <v>0</v>
      </c>
      <c r="V25" s="20">
        <v>0</v>
      </c>
      <c r="W25" s="21">
        <f t="shared" si="2"/>
        <v>0</v>
      </c>
    </row>
    <row r="26" spans="1:23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0">
        <v>0</v>
      </c>
      <c r="P26" s="20">
        <v>0</v>
      </c>
      <c r="Q26" s="20">
        <v>0</v>
      </c>
      <c r="R26" s="20">
        <v>0</v>
      </c>
      <c r="S26" s="20">
        <f t="shared" si="0"/>
        <v>0</v>
      </c>
      <c r="T26" s="21">
        <f t="shared" si="3"/>
        <v>0</v>
      </c>
      <c r="U26" s="21">
        <f t="shared" si="1"/>
        <v>0</v>
      </c>
      <c r="V26" s="20">
        <v>0</v>
      </c>
      <c r="W26" s="21">
        <f t="shared" si="2"/>
        <v>0</v>
      </c>
    </row>
    <row r="27" spans="1:23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0">
        <v>0</v>
      </c>
      <c r="P27" s="20">
        <v>0</v>
      </c>
      <c r="Q27" s="20">
        <v>0</v>
      </c>
      <c r="R27" s="20">
        <v>0</v>
      </c>
      <c r="S27" s="20">
        <f t="shared" si="0"/>
        <v>0</v>
      </c>
      <c r="T27" s="21">
        <f t="shared" si="3"/>
        <v>0</v>
      </c>
      <c r="U27" s="21">
        <f t="shared" si="1"/>
        <v>0</v>
      </c>
      <c r="V27" s="20">
        <v>0</v>
      </c>
      <c r="W27" s="21">
        <f t="shared" si="2"/>
        <v>0</v>
      </c>
    </row>
    <row r="28" spans="1:23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0</v>
      </c>
      <c r="Q28" s="20">
        <v>0</v>
      </c>
      <c r="R28" s="20">
        <v>0</v>
      </c>
      <c r="S28" s="20">
        <f t="shared" si="0"/>
        <v>0</v>
      </c>
      <c r="T28" s="21">
        <f t="shared" si="3"/>
        <v>0</v>
      </c>
      <c r="U28" s="21">
        <f t="shared" si="1"/>
        <v>0</v>
      </c>
      <c r="V28" s="20">
        <v>0</v>
      </c>
      <c r="W28" s="21">
        <f t="shared" si="2"/>
        <v>0</v>
      </c>
    </row>
    <row r="29" spans="1:23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0</v>
      </c>
      <c r="Q29" s="20">
        <v>0</v>
      </c>
      <c r="R29" s="20">
        <v>0</v>
      </c>
      <c r="S29" s="20">
        <f t="shared" si="0"/>
        <v>0</v>
      </c>
      <c r="T29" s="21">
        <f t="shared" si="3"/>
        <v>0</v>
      </c>
      <c r="U29" s="21">
        <f t="shared" si="1"/>
        <v>0</v>
      </c>
      <c r="V29" s="20">
        <v>0</v>
      </c>
      <c r="W29" s="21">
        <f t="shared" si="2"/>
        <v>0</v>
      </c>
    </row>
    <row r="30" spans="1:23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  <c r="S30" s="20">
        <f t="shared" si="0"/>
        <v>0</v>
      </c>
      <c r="T30" s="21">
        <f t="shared" si="3"/>
        <v>0</v>
      </c>
      <c r="U30" s="21">
        <f t="shared" si="1"/>
        <v>0</v>
      </c>
      <c r="V30" s="20">
        <v>0</v>
      </c>
      <c r="W30" s="21">
        <f t="shared" si="2"/>
        <v>0</v>
      </c>
    </row>
    <row r="31" spans="1:23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0">
        <v>0</v>
      </c>
      <c r="P31" s="20">
        <v>0</v>
      </c>
      <c r="Q31" s="20">
        <v>0</v>
      </c>
      <c r="R31" s="20">
        <v>0</v>
      </c>
      <c r="S31" s="20">
        <f t="shared" si="0"/>
        <v>0</v>
      </c>
      <c r="T31" s="21">
        <f t="shared" si="3"/>
        <v>0</v>
      </c>
      <c r="U31" s="21">
        <f t="shared" si="1"/>
        <v>0</v>
      </c>
      <c r="V31" s="20">
        <v>0</v>
      </c>
      <c r="W31" s="21">
        <f t="shared" si="2"/>
        <v>0</v>
      </c>
    </row>
    <row r="32" spans="1:23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0">
        <v>0</v>
      </c>
      <c r="P32" s="20">
        <v>0</v>
      </c>
      <c r="Q32" s="20">
        <v>0</v>
      </c>
      <c r="R32" s="20">
        <v>0</v>
      </c>
      <c r="S32" s="20">
        <f t="shared" si="0"/>
        <v>0</v>
      </c>
      <c r="T32" s="21">
        <f t="shared" si="3"/>
        <v>0</v>
      </c>
      <c r="U32" s="21">
        <f t="shared" si="1"/>
        <v>0</v>
      </c>
      <c r="V32" s="20">
        <v>0</v>
      </c>
      <c r="W32" s="21">
        <f t="shared" si="2"/>
        <v>0</v>
      </c>
    </row>
    <row r="33" spans="1:23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0">
        <v>0</v>
      </c>
      <c r="P33" s="20">
        <v>0</v>
      </c>
      <c r="Q33" s="20">
        <v>0</v>
      </c>
      <c r="R33" s="20">
        <v>0</v>
      </c>
      <c r="S33" s="20">
        <f t="shared" si="0"/>
        <v>0</v>
      </c>
      <c r="T33" s="21">
        <f t="shared" si="3"/>
        <v>0</v>
      </c>
      <c r="U33" s="21">
        <f t="shared" si="1"/>
        <v>0</v>
      </c>
      <c r="V33" s="20">
        <v>0</v>
      </c>
      <c r="W33" s="21">
        <f t="shared" si="2"/>
        <v>0</v>
      </c>
    </row>
    <row r="34" spans="1:23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0</v>
      </c>
      <c r="Q34" s="20">
        <v>0</v>
      </c>
      <c r="R34" s="20">
        <v>0</v>
      </c>
      <c r="S34" s="20">
        <f t="shared" si="0"/>
        <v>0</v>
      </c>
      <c r="T34" s="21">
        <f t="shared" si="3"/>
        <v>0</v>
      </c>
      <c r="U34" s="21">
        <f t="shared" si="1"/>
        <v>0</v>
      </c>
      <c r="V34" s="20">
        <v>0</v>
      </c>
      <c r="W34" s="21">
        <f t="shared" si="2"/>
        <v>0</v>
      </c>
    </row>
    <row r="35" spans="1:23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0</v>
      </c>
      <c r="Q35" s="20">
        <v>0</v>
      </c>
      <c r="R35" s="20">
        <v>0</v>
      </c>
      <c r="S35" s="20">
        <f t="shared" si="0"/>
        <v>0</v>
      </c>
      <c r="T35" s="21">
        <f t="shared" si="3"/>
        <v>0</v>
      </c>
      <c r="U35" s="21">
        <f t="shared" si="1"/>
        <v>0</v>
      </c>
      <c r="V35" s="20">
        <v>0</v>
      </c>
      <c r="W35" s="21">
        <f t="shared" si="2"/>
        <v>0</v>
      </c>
    </row>
    <row r="36" spans="1:23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0</v>
      </c>
      <c r="Q36" s="20">
        <v>0</v>
      </c>
      <c r="R36" s="20">
        <v>0</v>
      </c>
      <c r="S36" s="20">
        <f t="shared" si="0"/>
        <v>0</v>
      </c>
      <c r="T36" s="21">
        <f t="shared" si="3"/>
        <v>0</v>
      </c>
      <c r="U36" s="21">
        <f t="shared" si="1"/>
        <v>0</v>
      </c>
      <c r="V36" s="20">
        <v>0</v>
      </c>
      <c r="W36" s="21">
        <f t="shared" si="2"/>
        <v>0</v>
      </c>
    </row>
    <row r="37" spans="1:23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0">
        <v>0</v>
      </c>
      <c r="P37" s="20">
        <v>0</v>
      </c>
      <c r="Q37" s="20">
        <v>0</v>
      </c>
      <c r="R37" s="20">
        <v>0</v>
      </c>
      <c r="S37" s="20">
        <f t="shared" si="0"/>
        <v>0</v>
      </c>
      <c r="T37" s="21">
        <f t="shared" si="3"/>
        <v>0</v>
      </c>
      <c r="U37" s="21">
        <f t="shared" si="1"/>
        <v>0</v>
      </c>
      <c r="V37" s="20">
        <v>0</v>
      </c>
      <c r="W37" s="21">
        <f t="shared" si="2"/>
        <v>0</v>
      </c>
    </row>
    <row r="38" spans="1:23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0">
        <v>0</v>
      </c>
      <c r="P38" s="20">
        <v>0</v>
      </c>
      <c r="Q38" s="20">
        <v>0</v>
      </c>
      <c r="R38" s="20">
        <v>0</v>
      </c>
      <c r="S38" s="20">
        <f t="shared" si="0"/>
        <v>0</v>
      </c>
      <c r="T38" s="21">
        <f t="shared" si="3"/>
        <v>0</v>
      </c>
      <c r="U38" s="21">
        <f t="shared" si="1"/>
        <v>0</v>
      </c>
      <c r="V38" s="20">
        <v>0</v>
      </c>
      <c r="W38" s="21">
        <f t="shared" si="2"/>
        <v>0</v>
      </c>
    </row>
    <row r="39" spans="1:23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0">
        <v>0</v>
      </c>
      <c r="P39" s="20">
        <v>0</v>
      </c>
      <c r="Q39" s="20">
        <v>0</v>
      </c>
      <c r="R39" s="20">
        <v>0</v>
      </c>
      <c r="S39" s="20">
        <f t="shared" si="0"/>
        <v>0</v>
      </c>
      <c r="T39" s="21">
        <f t="shared" si="3"/>
        <v>0</v>
      </c>
      <c r="U39" s="21">
        <f t="shared" si="1"/>
        <v>0</v>
      </c>
      <c r="V39" s="20">
        <v>0</v>
      </c>
      <c r="W39" s="21">
        <f t="shared" si="2"/>
        <v>0</v>
      </c>
    </row>
    <row r="40" spans="1:23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0">
        <v>0</v>
      </c>
      <c r="P40" s="20">
        <v>0</v>
      </c>
      <c r="Q40" s="20">
        <v>0</v>
      </c>
      <c r="R40" s="20">
        <v>0</v>
      </c>
      <c r="S40" s="20">
        <f t="shared" si="0"/>
        <v>0</v>
      </c>
      <c r="T40" s="21">
        <f t="shared" si="3"/>
        <v>0</v>
      </c>
      <c r="U40" s="21">
        <f t="shared" si="1"/>
        <v>0</v>
      </c>
      <c r="V40" s="20">
        <v>0</v>
      </c>
      <c r="W40" s="21">
        <f t="shared" si="2"/>
        <v>0</v>
      </c>
    </row>
    <row r="41" spans="1:23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0">
        <v>0</v>
      </c>
      <c r="P41" s="20">
        <v>0</v>
      </c>
      <c r="Q41" s="20">
        <v>0</v>
      </c>
      <c r="R41" s="20">
        <v>0</v>
      </c>
      <c r="S41" s="20">
        <f t="shared" si="0"/>
        <v>0</v>
      </c>
      <c r="T41" s="21">
        <f t="shared" si="3"/>
        <v>0</v>
      </c>
      <c r="U41" s="21">
        <f t="shared" si="1"/>
        <v>0</v>
      </c>
      <c r="V41" s="20">
        <v>0</v>
      </c>
      <c r="W41" s="21">
        <f t="shared" si="2"/>
        <v>0</v>
      </c>
    </row>
    <row r="42" spans="1:23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0">
        <v>0</v>
      </c>
      <c r="P42" s="20">
        <v>0</v>
      </c>
      <c r="Q42" s="20">
        <v>0</v>
      </c>
      <c r="R42" s="20">
        <v>0</v>
      </c>
      <c r="S42" s="20">
        <f t="shared" si="0"/>
        <v>0</v>
      </c>
      <c r="T42" s="21">
        <f t="shared" si="3"/>
        <v>0</v>
      </c>
      <c r="U42" s="21">
        <f t="shared" si="1"/>
        <v>0</v>
      </c>
      <c r="V42" s="20">
        <v>0</v>
      </c>
      <c r="W42" s="21">
        <f t="shared" si="2"/>
        <v>0</v>
      </c>
    </row>
    <row r="43" spans="1:23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0">
        <v>0</v>
      </c>
      <c r="P43" s="20">
        <v>0</v>
      </c>
      <c r="Q43" s="20">
        <v>0</v>
      </c>
      <c r="R43" s="20">
        <v>0</v>
      </c>
      <c r="S43" s="20">
        <f t="shared" si="0"/>
        <v>0</v>
      </c>
      <c r="T43" s="21">
        <f t="shared" si="3"/>
        <v>0</v>
      </c>
      <c r="U43" s="21">
        <f t="shared" si="1"/>
        <v>0</v>
      </c>
      <c r="V43" s="20">
        <v>0</v>
      </c>
      <c r="W43" s="21">
        <f t="shared" si="2"/>
        <v>0</v>
      </c>
    </row>
    <row r="44" spans="1:23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0">
        <v>0</v>
      </c>
      <c r="P44" s="20">
        <v>0</v>
      </c>
      <c r="Q44" s="20">
        <v>0</v>
      </c>
      <c r="R44" s="20">
        <v>0</v>
      </c>
      <c r="S44" s="20">
        <f t="shared" si="0"/>
        <v>0</v>
      </c>
      <c r="T44" s="21">
        <f t="shared" si="3"/>
        <v>0</v>
      </c>
      <c r="U44" s="21">
        <f t="shared" si="1"/>
        <v>0</v>
      </c>
      <c r="V44" s="20">
        <v>0</v>
      </c>
      <c r="W44" s="21">
        <f t="shared" si="2"/>
        <v>0</v>
      </c>
    </row>
    <row r="45" spans="1:23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0">
        <v>0</v>
      </c>
      <c r="P45" s="20">
        <v>0</v>
      </c>
      <c r="Q45" s="20">
        <v>0</v>
      </c>
      <c r="R45" s="20">
        <v>0</v>
      </c>
      <c r="S45" s="20">
        <f t="shared" si="0"/>
        <v>0</v>
      </c>
      <c r="T45" s="21">
        <f t="shared" si="3"/>
        <v>0</v>
      </c>
      <c r="U45" s="21">
        <f t="shared" si="1"/>
        <v>0</v>
      </c>
      <c r="V45" s="20">
        <v>0</v>
      </c>
      <c r="W45" s="21">
        <f t="shared" si="2"/>
        <v>0</v>
      </c>
    </row>
    <row r="46" spans="1:23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0">
        <v>0</v>
      </c>
      <c r="P46" s="20">
        <v>0</v>
      </c>
      <c r="Q46" s="20">
        <v>0</v>
      </c>
      <c r="R46" s="20">
        <v>0</v>
      </c>
      <c r="S46" s="20">
        <f t="shared" si="0"/>
        <v>0</v>
      </c>
      <c r="T46" s="21">
        <f t="shared" si="3"/>
        <v>0</v>
      </c>
      <c r="U46" s="21">
        <f t="shared" si="1"/>
        <v>0</v>
      </c>
      <c r="V46" s="20">
        <v>0</v>
      </c>
      <c r="W46" s="21">
        <f t="shared" si="2"/>
        <v>0</v>
      </c>
    </row>
    <row r="47" spans="1:23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0">
        <v>0</v>
      </c>
      <c r="P47" s="20">
        <v>0</v>
      </c>
      <c r="Q47" s="20">
        <v>0</v>
      </c>
      <c r="R47" s="20">
        <v>0</v>
      </c>
      <c r="S47" s="20">
        <f t="shared" si="0"/>
        <v>0</v>
      </c>
      <c r="T47" s="21">
        <f t="shared" si="3"/>
        <v>0</v>
      </c>
      <c r="U47" s="21">
        <f t="shared" si="1"/>
        <v>0</v>
      </c>
      <c r="V47" s="20">
        <v>0</v>
      </c>
      <c r="W47" s="21">
        <f t="shared" si="2"/>
        <v>0</v>
      </c>
    </row>
    <row r="48" spans="1:23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0">
        <v>0</v>
      </c>
      <c r="P48" s="20">
        <v>0</v>
      </c>
      <c r="Q48" s="20">
        <v>0</v>
      </c>
      <c r="R48" s="20">
        <v>0</v>
      </c>
      <c r="S48" s="20">
        <f t="shared" si="0"/>
        <v>0</v>
      </c>
      <c r="T48" s="21">
        <f t="shared" si="3"/>
        <v>0</v>
      </c>
      <c r="U48" s="21">
        <f t="shared" si="1"/>
        <v>0</v>
      </c>
      <c r="V48" s="20">
        <v>0</v>
      </c>
      <c r="W48" s="21">
        <f t="shared" si="2"/>
        <v>0</v>
      </c>
    </row>
    <row r="49" spans="1:23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0">
        <v>0</v>
      </c>
      <c r="P49" s="20">
        <v>0</v>
      </c>
      <c r="Q49" s="20">
        <v>0</v>
      </c>
      <c r="R49" s="20">
        <v>0</v>
      </c>
      <c r="S49" s="20">
        <f t="shared" si="0"/>
        <v>0</v>
      </c>
      <c r="T49" s="21">
        <f t="shared" si="3"/>
        <v>0</v>
      </c>
      <c r="U49" s="21">
        <f t="shared" si="1"/>
        <v>0</v>
      </c>
      <c r="V49" s="20">
        <v>0</v>
      </c>
      <c r="W49" s="21">
        <f t="shared" si="2"/>
        <v>0</v>
      </c>
    </row>
    <row r="50" spans="1:23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0">
        <v>0</v>
      </c>
      <c r="S50" s="20">
        <f t="shared" si="0"/>
        <v>0</v>
      </c>
      <c r="T50" s="21">
        <f t="shared" si="3"/>
        <v>0</v>
      </c>
      <c r="U50" s="21">
        <f t="shared" si="1"/>
        <v>0</v>
      </c>
      <c r="V50" s="20">
        <v>0</v>
      </c>
      <c r="W50" s="21">
        <f t="shared" si="2"/>
        <v>0</v>
      </c>
    </row>
    <row r="51" spans="1:23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0">
        <v>0</v>
      </c>
      <c r="P51" s="20">
        <v>0</v>
      </c>
      <c r="Q51" s="20">
        <v>0</v>
      </c>
      <c r="R51" s="20">
        <v>0</v>
      </c>
      <c r="S51" s="20">
        <f t="shared" si="0"/>
        <v>0</v>
      </c>
      <c r="T51" s="21">
        <f t="shared" si="3"/>
        <v>0</v>
      </c>
      <c r="U51" s="21">
        <f t="shared" si="1"/>
        <v>0</v>
      </c>
      <c r="V51" s="20">
        <v>0</v>
      </c>
      <c r="W51" s="21">
        <f t="shared" si="2"/>
        <v>0</v>
      </c>
    </row>
    <row r="52" spans="1:23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0">
        <v>0</v>
      </c>
      <c r="P52" s="20">
        <v>0</v>
      </c>
      <c r="Q52" s="20">
        <v>0</v>
      </c>
      <c r="R52" s="20">
        <v>0</v>
      </c>
      <c r="S52" s="20">
        <f t="shared" si="0"/>
        <v>0</v>
      </c>
      <c r="T52" s="21">
        <f t="shared" si="3"/>
        <v>0</v>
      </c>
      <c r="U52" s="21">
        <f t="shared" si="1"/>
        <v>0</v>
      </c>
      <c r="V52" s="20">
        <v>0</v>
      </c>
      <c r="W52" s="21">
        <f t="shared" si="2"/>
        <v>0</v>
      </c>
    </row>
    <row r="53" spans="1:23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f t="shared" si="0"/>
        <v>0</v>
      </c>
      <c r="T53" s="21">
        <f t="shared" si="3"/>
        <v>0</v>
      </c>
      <c r="U53" s="21">
        <f t="shared" si="1"/>
        <v>0</v>
      </c>
      <c r="V53" s="20">
        <v>0</v>
      </c>
      <c r="W53" s="21">
        <f t="shared" si="2"/>
        <v>0</v>
      </c>
    </row>
    <row r="54" spans="1:23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f t="shared" si="0"/>
        <v>0</v>
      </c>
      <c r="T54" s="21">
        <f t="shared" si="3"/>
        <v>0</v>
      </c>
      <c r="U54" s="21">
        <f t="shared" si="1"/>
        <v>0</v>
      </c>
      <c r="V54" s="20">
        <v>0</v>
      </c>
      <c r="W54" s="21">
        <f t="shared" si="2"/>
        <v>0</v>
      </c>
    </row>
    <row r="55" spans="1:23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f t="shared" si="0"/>
        <v>0</v>
      </c>
      <c r="T55" s="21">
        <f t="shared" si="3"/>
        <v>0</v>
      </c>
      <c r="U55" s="21">
        <f t="shared" si="1"/>
        <v>0</v>
      </c>
      <c r="V55" s="20">
        <v>0</v>
      </c>
      <c r="W55" s="21">
        <f t="shared" si="2"/>
        <v>0</v>
      </c>
    </row>
    <row r="56" spans="1:23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0">
        <v>0</v>
      </c>
      <c r="P56" s="20">
        <v>0</v>
      </c>
      <c r="Q56" s="20">
        <v>0</v>
      </c>
      <c r="R56" s="20">
        <v>0</v>
      </c>
      <c r="S56" s="20">
        <f t="shared" si="0"/>
        <v>0</v>
      </c>
      <c r="T56" s="21">
        <f t="shared" si="3"/>
        <v>0</v>
      </c>
      <c r="U56" s="21">
        <f t="shared" si="1"/>
        <v>0</v>
      </c>
      <c r="V56" s="20">
        <v>0</v>
      </c>
      <c r="W56" s="21">
        <f t="shared" si="2"/>
        <v>0</v>
      </c>
    </row>
    <row r="57" spans="1:23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0">
        <v>0</v>
      </c>
      <c r="S57" s="20">
        <f t="shared" si="0"/>
        <v>0</v>
      </c>
      <c r="T57" s="21">
        <f t="shared" si="3"/>
        <v>0</v>
      </c>
      <c r="U57" s="21">
        <f t="shared" si="1"/>
        <v>0</v>
      </c>
      <c r="V57" s="20">
        <v>0</v>
      </c>
      <c r="W57" s="21">
        <f t="shared" si="2"/>
        <v>0</v>
      </c>
    </row>
    <row r="58" spans="1:23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0">
        <v>0</v>
      </c>
      <c r="P58" s="20">
        <v>0</v>
      </c>
      <c r="Q58" s="20">
        <v>0</v>
      </c>
      <c r="R58" s="20">
        <v>0</v>
      </c>
      <c r="S58" s="20">
        <f t="shared" si="0"/>
        <v>0</v>
      </c>
      <c r="T58" s="21">
        <f t="shared" si="3"/>
        <v>0</v>
      </c>
      <c r="U58" s="21">
        <f t="shared" si="1"/>
        <v>0</v>
      </c>
      <c r="V58" s="20">
        <v>0</v>
      </c>
      <c r="W58" s="21">
        <f t="shared" si="2"/>
        <v>0</v>
      </c>
    </row>
    <row r="59" spans="1:23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0">
        <v>0</v>
      </c>
      <c r="P59" s="20">
        <v>0</v>
      </c>
      <c r="Q59" s="20">
        <v>0</v>
      </c>
      <c r="R59" s="20">
        <v>0</v>
      </c>
      <c r="S59" s="20">
        <f t="shared" si="0"/>
        <v>0</v>
      </c>
      <c r="T59" s="21">
        <f t="shared" si="3"/>
        <v>0</v>
      </c>
      <c r="U59" s="21">
        <f t="shared" si="1"/>
        <v>0</v>
      </c>
      <c r="V59" s="20">
        <v>0</v>
      </c>
      <c r="W59" s="21">
        <f t="shared" si="2"/>
        <v>0</v>
      </c>
    </row>
    <row r="60" spans="1:23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0">
        <v>0</v>
      </c>
      <c r="P60" s="20">
        <v>0</v>
      </c>
      <c r="Q60" s="20">
        <v>0</v>
      </c>
      <c r="R60" s="20">
        <v>0</v>
      </c>
      <c r="S60" s="20">
        <f t="shared" si="0"/>
        <v>0</v>
      </c>
      <c r="T60" s="21">
        <f t="shared" si="3"/>
        <v>0</v>
      </c>
      <c r="U60" s="21">
        <f t="shared" si="1"/>
        <v>0</v>
      </c>
      <c r="V60" s="20">
        <v>0</v>
      </c>
      <c r="W60" s="21">
        <f t="shared" si="2"/>
        <v>0</v>
      </c>
    </row>
    <row r="61" spans="1:23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0">
        <v>0</v>
      </c>
      <c r="P61" s="20">
        <v>0</v>
      </c>
      <c r="Q61" s="20">
        <v>0</v>
      </c>
      <c r="R61" s="20">
        <v>0</v>
      </c>
      <c r="S61" s="20">
        <f t="shared" si="0"/>
        <v>0</v>
      </c>
      <c r="T61" s="21">
        <f t="shared" si="3"/>
        <v>0</v>
      </c>
      <c r="U61" s="21">
        <f t="shared" si="1"/>
        <v>0</v>
      </c>
      <c r="V61" s="20">
        <v>0</v>
      </c>
      <c r="W61" s="21">
        <f t="shared" si="2"/>
        <v>0</v>
      </c>
    </row>
    <row r="62" spans="1:23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0">
        <v>0</v>
      </c>
      <c r="P62" s="20">
        <v>0</v>
      </c>
      <c r="Q62" s="20">
        <v>0</v>
      </c>
      <c r="R62" s="20">
        <v>0</v>
      </c>
      <c r="S62" s="20">
        <f t="shared" si="0"/>
        <v>0</v>
      </c>
      <c r="T62" s="21">
        <f t="shared" si="3"/>
        <v>0</v>
      </c>
      <c r="U62" s="21">
        <f t="shared" si="1"/>
        <v>0</v>
      </c>
      <c r="V62" s="20">
        <v>0</v>
      </c>
      <c r="W62" s="21">
        <f t="shared" si="2"/>
        <v>0</v>
      </c>
    </row>
    <row r="63" spans="1:23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0">
        <v>0</v>
      </c>
      <c r="P63" s="20">
        <v>0</v>
      </c>
      <c r="Q63" s="20">
        <v>0</v>
      </c>
      <c r="R63" s="20">
        <v>0</v>
      </c>
      <c r="S63" s="20">
        <f t="shared" si="0"/>
        <v>0</v>
      </c>
      <c r="T63" s="21">
        <f t="shared" si="3"/>
        <v>0</v>
      </c>
      <c r="U63" s="21">
        <f t="shared" si="1"/>
        <v>0</v>
      </c>
      <c r="V63" s="20">
        <v>0</v>
      </c>
      <c r="W63" s="21">
        <f t="shared" si="2"/>
        <v>0</v>
      </c>
    </row>
    <row r="64" spans="1:23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0</v>
      </c>
      <c r="S64" s="20">
        <f t="shared" si="0"/>
        <v>0</v>
      </c>
      <c r="T64" s="21">
        <f t="shared" si="3"/>
        <v>0</v>
      </c>
      <c r="U64" s="21">
        <f t="shared" si="1"/>
        <v>0</v>
      </c>
      <c r="V64" s="20">
        <v>0</v>
      </c>
      <c r="W64" s="21">
        <f t="shared" si="2"/>
        <v>0</v>
      </c>
    </row>
    <row r="65" spans="1:23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0">
        <v>0</v>
      </c>
      <c r="P65" s="20">
        <v>0</v>
      </c>
      <c r="Q65" s="20">
        <v>0</v>
      </c>
      <c r="R65" s="20">
        <v>0</v>
      </c>
      <c r="S65" s="20">
        <f t="shared" si="0"/>
        <v>0</v>
      </c>
      <c r="T65" s="21">
        <f t="shared" si="3"/>
        <v>0</v>
      </c>
      <c r="U65" s="21">
        <f t="shared" si="1"/>
        <v>0</v>
      </c>
      <c r="V65" s="20">
        <v>0</v>
      </c>
      <c r="W65" s="21">
        <f t="shared" si="2"/>
        <v>0</v>
      </c>
    </row>
    <row r="66" spans="1:23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0">
        <v>0</v>
      </c>
      <c r="P66" s="20">
        <v>0</v>
      </c>
      <c r="Q66" s="20">
        <v>0</v>
      </c>
      <c r="R66" s="20">
        <v>0</v>
      </c>
      <c r="S66" s="20">
        <f t="shared" si="0"/>
        <v>0</v>
      </c>
      <c r="T66" s="21">
        <f t="shared" si="3"/>
        <v>0</v>
      </c>
      <c r="U66" s="21">
        <f t="shared" si="1"/>
        <v>0</v>
      </c>
      <c r="V66" s="20">
        <v>0</v>
      </c>
      <c r="W66" s="21">
        <f t="shared" si="2"/>
        <v>0</v>
      </c>
    </row>
    <row r="67" spans="1:23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0">
        <v>0</v>
      </c>
      <c r="P67" s="20">
        <v>0</v>
      </c>
      <c r="Q67" s="20">
        <v>0</v>
      </c>
      <c r="R67" s="20">
        <v>0</v>
      </c>
      <c r="S67" s="20">
        <f t="shared" si="0"/>
        <v>0</v>
      </c>
      <c r="T67" s="21">
        <f t="shared" si="3"/>
        <v>0</v>
      </c>
      <c r="U67" s="21">
        <f t="shared" si="1"/>
        <v>0</v>
      </c>
      <c r="V67" s="20">
        <v>0</v>
      </c>
      <c r="W67" s="21">
        <f t="shared" si="2"/>
        <v>0</v>
      </c>
    </row>
    <row r="68" spans="1:23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0">
        <v>0</v>
      </c>
      <c r="P68" s="20">
        <v>0</v>
      </c>
      <c r="Q68" s="20">
        <v>0</v>
      </c>
      <c r="R68" s="20">
        <v>0</v>
      </c>
      <c r="S68" s="20">
        <f t="shared" si="0"/>
        <v>0</v>
      </c>
      <c r="T68" s="21">
        <f t="shared" si="3"/>
        <v>0</v>
      </c>
      <c r="U68" s="21">
        <f t="shared" si="1"/>
        <v>0</v>
      </c>
      <c r="V68" s="20">
        <v>0</v>
      </c>
      <c r="W68" s="21">
        <f t="shared" si="2"/>
        <v>0</v>
      </c>
    </row>
    <row r="69" spans="1:23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f t="shared" si="0"/>
        <v>0</v>
      </c>
      <c r="T69" s="21">
        <f t="shared" si="3"/>
        <v>0</v>
      </c>
      <c r="U69" s="21">
        <f t="shared" si="1"/>
        <v>0</v>
      </c>
      <c r="V69" s="20">
        <v>0</v>
      </c>
      <c r="W69" s="21">
        <f t="shared" si="2"/>
        <v>0</v>
      </c>
    </row>
    <row r="70" spans="1:23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0">
        <v>0</v>
      </c>
      <c r="P70" s="20">
        <v>0</v>
      </c>
      <c r="Q70" s="20">
        <v>0</v>
      </c>
      <c r="R70" s="20">
        <v>0</v>
      </c>
      <c r="S70" s="20">
        <f t="shared" si="0"/>
        <v>0</v>
      </c>
      <c r="T70" s="21">
        <f t="shared" si="3"/>
        <v>0</v>
      </c>
      <c r="U70" s="21">
        <f t="shared" si="1"/>
        <v>0</v>
      </c>
      <c r="V70" s="20">
        <v>0</v>
      </c>
      <c r="W70" s="21">
        <f t="shared" si="2"/>
        <v>0</v>
      </c>
    </row>
    <row r="71" spans="1:23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0">
        <v>0</v>
      </c>
      <c r="P71" s="20">
        <v>0</v>
      </c>
      <c r="Q71" s="20">
        <v>0</v>
      </c>
      <c r="R71" s="20">
        <v>0</v>
      </c>
      <c r="S71" s="20">
        <f t="shared" si="0"/>
        <v>0</v>
      </c>
      <c r="T71" s="21">
        <f t="shared" si="3"/>
        <v>0</v>
      </c>
      <c r="U71" s="21">
        <f t="shared" si="1"/>
        <v>0</v>
      </c>
      <c r="V71" s="20">
        <v>0</v>
      </c>
      <c r="W71" s="21">
        <f t="shared" si="2"/>
        <v>0</v>
      </c>
    </row>
    <row r="72" spans="1:23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0">
        <v>0</v>
      </c>
      <c r="P72" s="20">
        <v>0</v>
      </c>
      <c r="Q72" s="20">
        <v>0</v>
      </c>
      <c r="R72" s="20">
        <v>0</v>
      </c>
      <c r="S72" s="20">
        <f t="shared" ref="S72:S95" si="4">G72+L72+M72+P72+Q72</f>
        <v>0</v>
      </c>
      <c r="T72" s="21">
        <f t="shared" si="3"/>
        <v>0</v>
      </c>
      <c r="U72" s="21">
        <f t="shared" ref="U72:U135" si="5">S72+T72</f>
        <v>0</v>
      </c>
      <c r="V72" s="20">
        <v>0</v>
      </c>
      <c r="W72" s="21">
        <f t="shared" ref="W72:W135" si="6">U72-V72</f>
        <v>0</v>
      </c>
    </row>
    <row r="73" spans="1:23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0">
        <v>0</v>
      </c>
      <c r="P73" s="20">
        <v>0</v>
      </c>
      <c r="Q73" s="20">
        <v>0</v>
      </c>
      <c r="R73" s="20">
        <v>0</v>
      </c>
      <c r="S73" s="20">
        <f t="shared" si="4"/>
        <v>0</v>
      </c>
      <c r="T73" s="21">
        <f t="shared" ref="T73:T136" si="7">W72</f>
        <v>0</v>
      </c>
      <c r="U73" s="21">
        <f t="shared" si="5"/>
        <v>0</v>
      </c>
      <c r="V73" s="20">
        <v>0</v>
      </c>
      <c r="W73" s="21">
        <f t="shared" si="6"/>
        <v>0</v>
      </c>
    </row>
    <row r="74" spans="1:23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0">
        <v>0</v>
      </c>
      <c r="P74" s="20">
        <v>0</v>
      </c>
      <c r="Q74" s="20">
        <v>0</v>
      </c>
      <c r="R74" s="20">
        <v>0</v>
      </c>
      <c r="S74" s="20">
        <f t="shared" si="4"/>
        <v>0</v>
      </c>
      <c r="T74" s="21">
        <f t="shared" si="7"/>
        <v>0</v>
      </c>
      <c r="U74" s="21">
        <f t="shared" si="5"/>
        <v>0</v>
      </c>
      <c r="V74" s="20">
        <v>0</v>
      </c>
      <c r="W74" s="21">
        <f t="shared" si="6"/>
        <v>0</v>
      </c>
    </row>
    <row r="75" spans="1:23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0">
        <v>0</v>
      </c>
      <c r="P75" s="20">
        <v>0</v>
      </c>
      <c r="Q75" s="20">
        <v>0</v>
      </c>
      <c r="R75" s="20">
        <v>0</v>
      </c>
      <c r="S75" s="20">
        <f t="shared" si="4"/>
        <v>0</v>
      </c>
      <c r="T75" s="21">
        <f t="shared" si="7"/>
        <v>0</v>
      </c>
      <c r="U75" s="21">
        <f t="shared" si="5"/>
        <v>0</v>
      </c>
      <c r="V75" s="20">
        <v>0</v>
      </c>
      <c r="W75" s="21">
        <f t="shared" si="6"/>
        <v>0</v>
      </c>
    </row>
    <row r="76" spans="1:23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0">
        <v>0</v>
      </c>
      <c r="P76" s="20">
        <v>0</v>
      </c>
      <c r="Q76" s="20">
        <v>0</v>
      </c>
      <c r="R76" s="20">
        <v>0</v>
      </c>
      <c r="S76" s="20">
        <f t="shared" si="4"/>
        <v>0</v>
      </c>
      <c r="T76" s="21">
        <f t="shared" si="7"/>
        <v>0</v>
      </c>
      <c r="U76" s="21">
        <f t="shared" si="5"/>
        <v>0</v>
      </c>
      <c r="V76" s="20">
        <v>0</v>
      </c>
      <c r="W76" s="21">
        <f t="shared" si="6"/>
        <v>0</v>
      </c>
    </row>
    <row r="77" spans="1:23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0">
        <v>0</v>
      </c>
      <c r="P77" s="20">
        <v>0</v>
      </c>
      <c r="Q77" s="20">
        <v>0</v>
      </c>
      <c r="R77" s="20">
        <v>0</v>
      </c>
      <c r="S77" s="20">
        <f t="shared" si="4"/>
        <v>0</v>
      </c>
      <c r="T77" s="21">
        <f t="shared" si="7"/>
        <v>0</v>
      </c>
      <c r="U77" s="21">
        <f t="shared" si="5"/>
        <v>0</v>
      </c>
      <c r="V77" s="20">
        <v>0</v>
      </c>
      <c r="W77" s="21">
        <f t="shared" si="6"/>
        <v>0</v>
      </c>
    </row>
    <row r="78" spans="1:23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0">
        <v>0</v>
      </c>
      <c r="P78" s="20">
        <v>0</v>
      </c>
      <c r="Q78" s="20">
        <v>0</v>
      </c>
      <c r="R78" s="20">
        <v>0</v>
      </c>
      <c r="S78" s="20">
        <f t="shared" si="4"/>
        <v>0</v>
      </c>
      <c r="T78" s="21">
        <f t="shared" si="7"/>
        <v>0</v>
      </c>
      <c r="U78" s="21">
        <f t="shared" si="5"/>
        <v>0</v>
      </c>
      <c r="V78" s="20">
        <v>0</v>
      </c>
      <c r="W78" s="21">
        <f t="shared" si="6"/>
        <v>0</v>
      </c>
    </row>
    <row r="79" spans="1:23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0">
        <v>0</v>
      </c>
      <c r="P79" s="20">
        <v>0</v>
      </c>
      <c r="Q79" s="20">
        <v>0</v>
      </c>
      <c r="R79" s="20">
        <v>0</v>
      </c>
      <c r="S79" s="20">
        <f t="shared" si="4"/>
        <v>0</v>
      </c>
      <c r="T79" s="21">
        <f t="shared" si="7"/>
        <v>0</v>
      </c>
      <c r="U79" s="21">
        <f t="shared" si="5"/>
        <v>0</v>
      </c>
      <c r="V79" s="20">
        <v>0</v>
      </c>
      <c r="W79" s="21">
        <f t="shared" si="6"/>
        <v>0</v>
      </c>
    </row>
    <row r="80" spans="1:23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0">
        <v>0</v>
      </c>
      <c r="P80" s="20">
        <v>0</v>
      </c>
      <c r="Q80" s="20">
        <v>0</v>
      </c>
      <c r="R80" s="20">
        <v>0</v>
      </c>
      <c r="S80" s="20">
        <f t="shared" si="4"/>
        <v>0</v>
      </c>
      <c r="T80" s="21">
        <f t="shared" si="7"/>
        <v>0</v>
      </c>
      <c r="U80" s="21">
        <f t="shared" si="5"/>
        <v>0</v>
      </c>
      <c r="V80" s="20">
        <v>0</v>
      </c>
      <c r="W80" s="21">
        <f t="shared" si="6"/>
        <v>0</v>
      </c>
    </row>
    <row r="81" spans="1:23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0">
        <v>0</v>
      </c>
      <c r="P81" s="20">
        <v>0</v>
      </c>
      <c r="Q81" s="20">
        <v>0</v>
      </c>
      <c r="R81" s="20">
        <v>0</v>
      </c>
      <c r="S81" s="20">
        <f t="shared" si="4"/>
        <v>0</v>
      </c>
      <c r="T81" s="21">
        <f t="shared" si="7"/>
        <v>0</v>
      </c>
      <c r="U81" s="21">
        <f t="shared" si="5"/>
        <v>0</v>
      </c>
      <c r="V81" s="20">
        <v>0</v>
      </c>
      <c r="W81" s="21">
        <f t="shared" si="6"/>
        <v>0</v>
      </c>
    </row>
    <row r="82" spans="1:23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0">
        <v>0</v>
      </c>
      <c r="P82" s="20">
        <v>0</v>
      </c>
      <c r="Q82" s="20">
        <v>0</v>
      </c>
      <c r="R82" s="20">
        <v>0</v>
      </c>
      <c r="S82" s="20">
        <f t="shared" si="4"/>
        <v>0</v>
      </c>
      <c r="T82" s="21">
        <f t="shared" si="7"/>
        <v>0</v>
      </c>
      <c r="U82" s="21">
        <f t="shared" si="5"/>
        <v>0</v>
      </c>
      <c r="V82" s="20">
        <v>0</v>
      </c>
      <c r="W82" s="21">
        <f t="shared" si="6"/>
        <v>0</v>
      </c>
    </row>
    <row r="83" spans="1:23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0">
        <v>0</v>
      </c>
      <c r="P83" s="20">
        <v>0</v>
      </c>
      <c r="Q83" s="20">
        <v>0</v>
      </c>
      <c r="R83" s="20">
        <v>0</v>
      </c>
      <c r="S83" s="20">
        <f t="shared" si="4"/>
        <v>0</v>
      </c>
      <c r="T83" s="21">
        <f t="shared" si="7"/>
        <v>0</v>
      </c>
      <c r="U83" s="21">
        <f t="shared" si="5"/>
        <v>0</v>
      </c>
      <c r="V83" s="20">
        <v>0</v>
      </c>
      <c r="W83" s="21">
        <f t="shared" si="6"/>
        <v>0</v>
      </c>
    </row>
    <row r="84" spans="1:23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0">
        <v>0</v>
      </c>
      <c r="P84" s="20">
        <v>0</v>
      </c>
      <c r="Q84" s="20">
        <v>0</v>
      </c>
      <c r="R84" s="20">
        <v>0</v>
      </c>
      <c r="S84" s="20">
        <f t="shared" si="4"/>
        <v>0</v>
      </c>
      <c r="T84" s="21">
        <f t="shared" si="7"/>
        <v>0</v>
      </c>
      <c r="U84" s="21">
        <f t="shared" si="5"/>
        <v>0</v>
      </c>
      <c r="V84" s="20">
        <v>0</v>
      </c>
      <c r="W84" s="21">
        <f t="shared" si="6"/>
        <v>0</v>
      </c>
    </row>
    <row r="85" spans="1:23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0">
        <v>0</v>
      </c>
      <c r="P85" s="20">
        <v>0</v>
      </c>
      <c r="Q85" s="20">
        <v>0</v>
      </c>
      <c r="R85" s="20">
        <v>0</v>
      </c>
      <c r="S85" s="20">
        <f t="shared" si="4"/>
        <v>0</v>
      </c>
      <c r="T85" s="21">
        <f t="shared" si="7"/>
        <v>0</v>
      </c>
      <c r="U85" s="21">
        <f t="shared" si="5"/>
        <v>0</v>
      </c>
      <c r="V85" s="20">
        <v>0</v>
      </c>
      <c r="W85" s="21">
        <f t="shared" si="6"/>
        <v>0</v>
      </c>
    </row>
    <row r="86" spans="1:23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0">
        <v>0</v>
      </c>
      <c r="P86" s="20">
        <v>0</v>
      </c>
      <c r="Q86" s="20">
        <v>0</v>
      </c>
      <c r="R86" s="20">
        <v>0</v>
      </c>
      <c r="S86" s="20">
        <f t="shared" si="4"/>
        <v>0</v>
      </c>
      <c r="T86" s="21">
        <f t="shared" si="7"/>
        <v>0</v>
      </c>
      <c r="U86" s="21">
        <f t="shared" si="5"/>
        <v>0</v>
      </c>
      <c r="V86" s="20">
        <v>0</v>
      </c>
      <c r="W86" s="21">
        <f t="shared" si="6"/>
        <v>0</v>
      </c>
    </row>
    <row r="87" spans="1:23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0">
        <v>0</v>
      </c>
      <c r="P87" s="20">
        <v>0</v>
      </c>
      <c r="Q87" s="20">
        <v>0</v>
      </c>
      <c r="R87" s="20">
        <v>0</v>
      </c>
      <c r="S87" s="20">
        <f t="shared" si="4"/>
        <v>0</v>
      </c>
      <c r="T87" s="21">
        <f t="shared" si="7"/>
        <v>0</v>
      </c>
      <c r="U87" s="21">
        <f t="shared" si="5"/>
        <v>0</v>
      </c>
      <c r="V87" s="20">
        <v>0</v>
      </c>
      <c r="W87" s="21">
        <f t="shared" si="6"/>
        <v>0</v>
      </c>
    </row>
    <row r="88" spans="1:23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0">
        <v>0</v>
      </c>
      <c r="P88" s="20">
        <v>0</v>
      </c>
      <c r="Q88" s="20">
        <v>0</v>
      </c>
      <c r="R88" s="20">
        <v>0</v>
      </c>
      <c r="S88" s="20">
        <f t="shared" si="4"/>
        <v>0</v>
      </c>
      <c r="T88" s="21">
        <f t="shared" si="7"/>
        <v>0</v>
      </c>
      <c r="U88" s="21">
        <f t="shared" si="5"/>
        <v>0</v>
      </c>
      <c r="V88" s="20">
        <v>0</v>
      </c>
      <c r="W88" s="21">
        <f t="shared" si="6"/>
        <v>0</v>
      </c>
    </row>
    <row r="89" spans="1:23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0">
        <v>0</v>
      </c>
      <c r="P89" s="20">
        <v>0</v>
      </c>
      <c r="Q89" s="20">
        <v>0</v>
      </c>
      <c r="R89" s="20">
        <v>0</v>
      </c>
      <c r="S89" s="20">
        <f t="shared" si="4"/>
        <v>0</v>
      </c>
      <c r="T89" s="21">
        <f t="shared" si="7"/>
        <v>0</v>
      </c>
      <c r="U89" s="21">
        <f t="shared" si="5"/>
        <v>0</v>
      </c>
      <c r="V89" s="20">
        <v>0</v>
      </c>
      <c r="W89" s="21">
        <f t="shared" si="6"/>
        <v>0</v>
      </c>
    </row>
    <row r="90" spans="1:23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0">
        <v>0</v>
      </c>
      <c r="P90" s="20">
        <v>0</v>
      </c>
      <c r="Q90" s="20">
        <v>0</v>
      </c>
      <c r="R90" s="20">
        <v>0</v>
      </c>
      <c r="S90" s="20">
        <f t="shared" si="4"/>
        <v>0</v>
      </c>
      <c r="T90" s="21">
        <f t="shared" si="7"/>
        <v>0</v>
      </c>
      <c r="U90" s="21">
        <f t="shared" si="5"/>
        <v>0</v>
      </c>
      <c r="V90" s="20">
        <v>0</v>
      </c>
      <c r="W90" s="21">
        <f t="shared" si="6"/>
        <v>0</v>
      </c>
    </row>
    <row r="91" spans="1:23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0">
        <v>0</v>
      </c>
      <c r="P91" s="20">
        <v>0</v>
      </c>
      <c r="Q91" s="20">
        <v>0</v>
      </c>
      <c r="R91" s="20">
        <v>0</v>
      </c>
      <c r="S91" s="20">
        <f t="shared" si="4"/>
        <v>0</v>
      </c>
      <c r="T91" s="21">
        <f t="shared" si="7"/>
        <v>0</v>
      </c>
      <c r="U91" s="21">
        <f t="shared" si="5"/>
        <v>0</v>
      </c>
      <c r="V91" s="20">
        <v>0</v>
      </c>
      <c r="W91" s="21">
        <f t="shared" si="6"/>
        <v>0</v>
      </c>
    </row>
    <row r="92" spans="1:23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0">
        <v>0</v>
      </c>
      <c r="P92" s="20">
        <v>0</v>
      </c>
      <c r="Q92" s="20">
        <v>0</v>
      </c>
      <c r="R92" s="20">
        <v>0</v>
      </c>
      <c r="S92" s="20">
        <f t="shared" si="4"/>
        <v>0</v>
      </c>
      <c r="T92" s="21">
        <f t="shared" si="7"/>
        <v>0</v>
      </c>
      <c r="U92" s="21">
        <f t="shared" si="5"/>
        <v>0</v>
      </c>
      <c r="V92" s="20">
        <v>0</v>
      </c>
      <c r="W92" s="21">
        <f t="shared" si="6"/>
        <v>0</v>
      </c>
    </row>
    <row r="93" spans="1:23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0">
        <v>0</v>
      </c>
      <c r="P93" s="20">
        <v>0</v>
      </c>
      <c r="Q93" s="20">
        <v>0</v>
      </c>
      <c r="R93" s="20">
        <v>0</v>
      </c>
      <c r="S93" s="20">
        <f t="shared" si="4"/>
        <v>0</v>
      </c>
      <c r="T93" s="21">
        <f t="shared" si="7"/>
        <v>0</v>
      </c>
      <c r="U93" s="21">
        <f t="shared" si="5"/>
        <v>0</v>
      </c>
      <c r="V93" s="20">
        <v>0</v>
      </c>
      <c r="W93" s="21">
        <f t="shared" si="6"/>
        <v>0</v>
      </c>
    </row>
    <row r="94" spans="1:23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0">
        <v>0</v>
      </c>
      <c r="P94" s="20">
        <v>0</v>
      </c>
      <c r="Q94" s="20">
        <v>0</v>
      </c>
      <c r="R94" s="20">
        <v>0</v>
      </c>
      <c r="S94" s="20">
        <f t="shared" si="4"/>
        <v>0</v>
      </c>
      <c r="T94" s="21">
        <f t="shared" si="7"/>
        <v>0</v>
      </c>
      <c r="U94" s="21">
        <f t="shared" si="5"/>
        <v>0</v>
      </c>
      <c r="V94" s="20">
        <v>0</v>
      </c>
      <c r="W94" s="21">
        <f t="shared" si="6"/>
        <v>0</v>
      </c>
    </row>
    <row r="95" spans="1:23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0">
        <v>0</v>
      </c>
      <c r="P95" s="20">
        <v>0</v>
      </c>
      <c r="Q95" s="20">
        <v>0</v>
      </c>
      <c r="R95" s="20">
        <v>0</v>
      </c>
      <c r="S95" s="20">
        <f t="shared" si="4"/>
        <v>0</v>
      </c>
      <c r="T95" s="21">
        <f t="shared" si="7"/>
        <v>0</v>
      </c>
      <c r="U95" s="21">
        <f t="shared" si="5"/>
        <v>0</v>
      </c>
      <c r="V95" s="20">
        <v>0</v>
      </c>
      <c r="W95" s="21">
        <f t="shared" si="6"/>
        <v>0</v>
      </c>
    </row>
    <row r="96" spans="1:23" ht="17.25" hidden="1" customHeight="1" thickBot="1" x14ac:dyDescent="0.3">
      <c r="B96" s="19" t="s">
        <v>40</v>
      </c>
      <c r="C96" s="20"/>
      <c r="D96" s="20"/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0">
        <v>0</v>
      </c>
      <c r="P96" s="20">
        <v>0</v>
      </c>
      <c r="Q96" s="20">
        <v>0</v>
      </c>
      <c r="R96" s="20">
        <v>0</v>
      </c>
      <c r="S96" s="20">
        <f t="shared" ref="S96:S159" si="8">G96+L96+M96+P96+Q96+N96+O96+R96</f>
        <v>0</v>
      </c>
      <c r="T96" s="20">
        <v>0</v>
      </c>
      <c r="U96" s="20">
        <v>0</v>
      </c>
      <c r="V96" s="20">
        <v>0</v>
      </c>
      <c r="W96" s="20">
        <v>0</v>
      </c>
    </row>
    <row r="97" spans="1:23" ht="26.25" hidden="1" customHeight="1" thickBot="1" x14ac:dyDescent="0.3">
      <c r="A97" s="18"/>
      <c r="B97" s="19" t="s">
        <v>41</v>
      </c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>
        <v>0</v>
      </c>
      <c r="P97" s="20"/>
      <c r="Q97" s="20"/>
      <c r="R97" s="20"/>
      <c r="S97" s="20">
        <f t="shared" si="8"/>
        <v>0</v>
      </c>
      <c r="T97" s="21"/>
      <c r="U97" s="21">
        <f t="shared" si="5"/>
        <v>0</v>
      </c>
      <c r="V97" s="20"/>
      <c r="W97" s="21">
        <f t="shared" si="6"/>
        <v>0</v>
      </c>
    </row>
    <row r="98" spans="1:23" ht="15.75" hidden="1" thickBot="1" x14ac:dyDescent="0.3">
      <c r="A98" s="18"/>
      <c r="B98" s="19" t="s">
        <v>42</v>
      </c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>
        <v>0</v>
      </c>
      <c r="P98" s="20"/>
      <c r="Q98" s="20"/>
      <c r="R98" s="20"/>
      <c r="S98" s="20">
        <f t="shared" si="8"/>
        <v>0</v>
      </c>
      <c r="T98" s="21"/>
      <c r="U98" s="21">
        <f t="shared" si="5"/>
        <v>0</v>
      </c>
      <c r="V98" s="20"/>
      <c r="W98" s="21">
        <f t="shared" si="6"/>
        <v>0</v>
      </c>
    </row>
    <row r="99" spans="1:23" ht="15.75" hidden="1" thickBot="1" x14ac:dyDescent="0.3">
      <c r="A99" s="18"/>
      <c r="B99" s="19" t="s">
        <v>43</v>
      </c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>
        <v>0</v>
      </c>
      <c r="P99" s="20"/>
      <c r="Q99" s="20"/>
      <c r="R99" s="20"/>
      <c r="S99" s="20">
        <f t="shared" si="8"/>
        <v>0</v>
      </c>
      <c r="T99" s="21"/>
      <c r="U99" s="21">
        <f t="shared" si="5"/>
        <v>0</v>
      </c>
      <c r="V99" s="20"/>
      <c r="W99" s="21">
        <f t="shared" si="6"/>
        <v>0</v>
      </c>
    </row>
    <row r="100" spans="1:23" ht="16.5" hidden="1" customHeight="1" thickBot="1" x14ac:dyDescent="0.3">
      <c r="A100" s="18"/>
      <c r="B100" s="19" t="s">
        <v>44</v>
      </c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>
        <v>0</v>
      </c>
      <c r="P100" s="20"/>
      <c r="Q100" s="20"/>
      <c r="R100" s="20"/>
      <c r="S100" s="20">
        <f t="shared" si="8"/>
        <v>0</v>
      </c>
      <c r="T100" s="21"/>
      <c r="U100" s="21">
        <f t="shared" si="5"/>
        <v>0</v>
      </c>
      <c r="V100" s="20"/>
      <c r="W100" s="21">
        <f t="shared" si="6"/>
        <v>0</v>
      </c>
    </row>
    <row r="101" spans="1:23" ht="17.25" hidden="1" customHeight="1" thickBot="1" x14ac:dyDescent="0.3">
      <c r="A101" s="18"/>
      <c r="B101" s="19" t="s">
        <v>45</v>
      </c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>
        <v>0</v>
      </c>
      <c r="P101" s="20"/>
      <c r="Q101" s="20"/>
      <c r="R101" s="20"/>
      <c r="S101" s="20">
        <f t="shared" si="8"/>
        <v>0</v>
      </c>
      <c r="T101" s="21"/>
      <c r="U101" s="21">
        <f t="shared" si="5"/>
        <v>0</v>
      </c>
      <c r="V101" s="20"/>
      <c r="W101" s="21">
        <f t="shared" si="6"/>
        <v>0</v>
      </c>
    </row>
    <row r="102" spans="1:23" ht="14.25" hidden="1" customHeight="1" thickBot="1" x14ac:dyDescent="0.3">
      <c r="A102" s="18"/>
      <c r="B102" s="19" t="s">
        <v>46</v>
      </c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>
        <v>0</v>
      </c>
      <c r="P102" s="20"/>
      <c r="Q102" s="20"/>
      <c r="R102" s="20"/>
      <c r="S102" s="20">
        <f t="shared" si="8"/>
        <v>0</v>
      </c>
      <c r="T102" s="21">
        <f t="shared" si="7"/>
        <v>0</v>
      </c>
      <c r="U102" s="21">
        <f t="shared" si="5"/>
        <v>0</v>
      </c>
      <c r="V102" s="20"/>
      <c r="W102" s="21">
        <f t="shared" si="6"/>
        <v>0</v>
      </c>
    </row>
    <row r="103" spans="1:23" ht="18.75" hidden="1" customHeight="1" thickBot="1" x14ac:dyDescent="0.3">
      <c r="A103" s="18">
        <v>2011</v>
      </c>
      <c r="B103" s="19" t="s">
        <v>35</v>
      </c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>
        <v>0</v>
      </c>
      <c r="P103" s="20"/>
      <c r="Q103" s="20"/>
      <c r="R103" s="20"/>
      <c r="S103" s="20">
        <f t="shared" si="8"/>
        <v>0</v>
      </c>
      <c r="T103" s="21">
        <f t="shared" si="7"/>
        <v>0</v>
      </c>
      <c r="U103" s="21">
        <f t="shared" si="5"/>
        <v>0</v>
      </c>
      <c r="V103" s="20"/>
      <c r="W103" s="21">
        <f t="shared" si="6"/>
        <v>0</v>
      </c>
    </row>
    <row r="104" spans="1:23" ht="15.75" hidden="1" thickBot="1" x14ac:dyDescent="0.3">
      <c r="A104" s="18"/>
      <c r="B104" s="19" t="s">
        <v>36</v>
      </c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>
        <v>0</v>
      </c>
      <c r="P104" s="20"/>
      <c r="Q104" s="20"/>
      <c r="R104" s="20"/>
      <c r="S104" s="20">
        <f t="shared" si="8"/>
        <v>0</v>
      </c>
      <c r="T104" s="21">
        <f t="shared" si="7"/>
        <v>0</v>
      </c>
      <c r="U104" s="21">
        <f t="shared" si="5"/>
        <v>0</v>
      </c>
      <c r="V104" s="20"/>
      <c r="W104" s="21">
        <f t="shared" si="6"/>
        <v>0</v>
      </c>
    </row>
    <row r="105" spans="1:23" ht="15.75" hidden="1" thickBot="1" x14ac:dyDescent="0.3">
      <c r="A105" s="18"/>
      <c r="B105" s="19" t="s">
        <v>37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>
        <v>0</v>
      </c>
      <c r="P105" s="20"/>
      <c r="Q105" s="20"/>
      <c r="R105" s="20"/>
      <c r="S105" s="20">
        <f t="shared" si="8"/>
        <v>0</v>
      </c>
      <c r="T105" s="21">
        <f t="shared" si="7"/>
        <v>0</v>
      </c>
      <c r="U105" s="21">
        <f t="shared" si="5"/>
        <v>0</v>
      </c>
      <c r="V105" s="20"/>
      <c r="W105" s="21">
        <f t="shared" si="6"/>
        <v>0</v>
      </c>
    </row>
    <row r="106" spans="1:23" ht="15.75" hidden="1" thickBot="1" x14ac:dyDescent="0.3">
      <c r="A106" s="18"/>
      <c r="B106" s="19" t="s">
        <v>38</v>
      </c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>
        <v>0</v>
      </c>
      <c r="P106" s="20"/>
      <c r="Q106" s="20"/>
      <c r="R106" s="20"/>
      <c r="S106" s="20">
        <f t="shared" si="8"/>
        <v>0</v>
      </c>
      <c r="T106" s="21">
        <f t="shared" si="7"/>
        <v>0</v>
      </c>
      <c r="U106" s="21">
        <f t="shared" si="5"/>
        <v>0</v>
      </c>
      <c r="V106" s="20"/>
      <c r="W106" s="21">
        <f t="shared" si="6"/>
        <v>0</v>
      </c>
    </row>
    <row r="107" spans="1:23" ht="15.75" hidden="1" thickBot="1" x14ac:dyDescent="0.3">
      <c r="A107" s="18"/>
      <c r="B107" s="19" t="s">
        <v>39</v>
      </c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>
        <v>0</v>
      </c>
      <c r="P107" s="20"/>
      <c r="Q107" s="20"/>
      <c r="R107" s="20"/>
      <c r="S107" s="20">
        <f t="shared" si="8"/>
        <v>0</v>
      </c>
      <c r="T107" s="21">
        <f t="shared" si="7"/>
        <v>0</v>
      </c>
      <c r="U107" s="21">
        <f t="shared" si="5"/>
        <v>0</v>
      </c>
      <c r="V107" s="20"/>
      <c r="W107" s="21">
        <f t="shared" si="6"/>
        <v>0</v>
      </c>
    </row>
    <row r="108" spans="1:23" ht="15.75" hidden="1" thickBot="1" x14ac:dyDescent="0.3">
      <c r="A108" s="18"/>
      <c r="B108" s="19" t="s">
        <v>40</v>
      </c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>
        <v>0</v>
      </c>
      <c r="P108" s="20"/>
      <c r="Q108" s="20"/>
      <c r="R108" s="20"/>
      <c r="S108" s="20">
        <f t="shared" si="8"/>
        <v>0</v>
      </c>
      <c r="T108" s="21">
        <f t="shared" si="7"/>
        <v>0</v>
      </c>
      <c r="U108" s="21">
        <f t="shared" si="5"/>
        <v>0</v>
      </c>
      <c r="V108" s="20"/>
      <c r="W108" s="21">
        <f t="shared" si="6"/>
        <v>0</v>
      </c>
    </row>
    <row r="109" spans="1:23" ht="15.75" hidden="1" thickBot="1" x14ac:dyDescent="0.3">
      <c r="A109" s="18"/>
      <c r="B109" s="19" t="s">
        <v>41</v>
      </c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>
        <v>0</v>
      </c>
      <c r="P109" s="20"/>
      <c r="Q109" s="20"/>
      <c r="R109" s="20"/>
      <c r="S109" s="20">
        <f t="shared" si="8"/>
        <v>0</v>
      </c>
      <c r="T109" s="21">
        <f t="shared" si="7"/>
        <v>0</v>
      </c>
      <c r="U109" s="21">
        <f t="shared" si="5"/>
        <v>0</v>
      </c>
      <c r="V109" s="20"/>
      <c r="W109" s="21">
        <f t="shared" si="6"/>
        <v>0</v>
      </c>
    </row>
    <row r="110" spans="1:23" ht="15.75" hidden="1" thickBot="1" x14ac:dyDescent="0.3">
      <c r="A110" s="18"/>
      <c r="B110" s="19" t="s">
        <v>42</v>
      </c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>
        <v>0</v>
      </c>
      <c r="P110" s="20"/>
      <c r="Q110" s="20"/>
      <c r="R110" s="20"/>
      <c r="S110" s="20">
        <f t="shared" si="8"/>
        <v>0</v>
      </c>
      <c r="T110" s="21">
        <f t="shared" si="7"/>
        <v>0</v>
      </c>
      <c r="U110" s="21">
        <f t="shared" si="5"/>
        <v>0</v>
      </c>
      <c r="V110" s="20"/>
      <c r="W110" s="21">
        <f t="shared" si="6"/>
        <v>0</v>
      </c>
    </row>
    <row r="111" spans="1:23" ht="15.75" hidden="1" thickBot="1" x14ac:dyDescent="0.3">
      <c r="A111" s="18"/>
      <c r="B111" s="19" t="s">
        <v>43</v>
      </c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>
        <v>0</v>
      </c>
      <c r="P111" s="20"/>
      <c r="Q111" s="20"/>
      <c r="R111" s="20"/>
      <c r="S111" s="20">
        <f t="shared" si="8"/>
        <v>0</v>
      </c>
      <c r="T111" s="21">
        <f t="shared" si="7"/>
        <v>0</v>
      </c>
      <c r="U111" s="21">
        <f t="shared" si="5"/>
        <v>0</v>
      </c>
      <c r="V111" s="20"/>
      <c r="W111" s="21">
        <f t="shared" si="6"/>
        <v>0</v>
      </c>
    </row>
    <row r="112" spans="1:23" ht="15.75" hidden="1" thickBot="1" x14ac:dyDescent="0.3">
      <c r="A112" s="18"/>
      <c r="B112" s="19" t="s">
        <v>44</v>
      </c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>
        <v>0</v>
      </c>
      <c r="P112" s="20"/>
      <c r="Q112" s="20"/>
      <c r="R112" s="20"/>
      <c r="S112" s="20">
        <f t="shared" si="8"/>
        <v>0</v>
      </c>
      <c r="T112" s="21">
        <f t="shared" si="7"/>
        <v>0</v>
      </c>
      <c r="U112" s="21">
        <f t="shared" si="5"/>
        <v>0</v>
      </c>
      <c r="V112" s="20"/>
      <c r="W112" s="21">
        <f t="shared" si="6"/>
        <v>0</v>
      </c>
    </row>
    <row r="113" spans="1:23" ht="15.75" hidden="1" thickBot="1" x14ac:dyDescent="0.3">
      <c r="A113" s="18"/>
      <c r="B113" s="19" t="s">
        <v>45</v>
      </c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>
        <v>0</v>
      </c>
      <c r="P113" s="20"/>
      <c r="Q113" s="20"/>
      <c r="R113" s="20"/>
      <c r="S113" s="20">
        <f t="shared" si="8"/>
        <v>0</v>
      </c>
      <c r="T113" s="21">
        <f t="shared" si="7"/>
        <v>0</v>
      </c>
      <c r="U113" s="21">
        <f t="shared" si="5"/>
        <v>0</v>
      </c>
      <c r="V113" s="20"/>
      <c r="W113" s="21">
        <f t="shared" si="6"/>
        <v>0</v>
      </c>
    </row>
    <row r="114" spans="1:23" ht="15.75" hidden="1" thickBot="1" x14ac:dyDescent="0.3">
      <c r="A114" s="18"/>
      <c r="B114" s="19" t="s">
        <v>46</v>
      </c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>
        <v>0</v>
      </c>
      <c r="P114" s="20"/>
      <c r="Q114" s="20"/>
      <c r="R114" s="20"/>
      <c r="S114" s="20">
        <f t="shared" si="8"/>
        <v>0</v>
      </c>
      <c r="T114" s="21">
        <f t="shared" si="7"/>
        <v>0</v>
      </c>
      <c r="U114" s="21">
        <f t="shared" si="5"/>
        <v>0</v>
      </c>
      <c r="V114" s="20"/>
      <c r="W114" s="21">
        <f t="shared" si="6"/>
        <v>0</v>
      </c>
    </row>
    <row r="115" spans="1:23" ht="15.75" hidden="1" thickBot="1" x14ac:dyDescent="0.3">
      <c r="A115" s="18">
        <v>2012</v>
      </c>
      <c r="B115" s="19" t="s">
        <v>35</v>
      </c>
      <c r="C115" s="20">
        <v>0</v>
      </c>
      <c r="D115" s="20"/>
      <c r="E115" s="20">
        <v>0</v>
      </c>
      <c r="F115" s="20">
        <v>0</v>
      </c>
      <c r="G115" s="20">
        <v>0</v>
      </c>
      <c r="H115" s="20">
        <v>0</v>
      </c>
      <c r="I115" s="20"/>
      <c r="J115" s="20">
        <v>0</v>
      </c>
      <c r="K115" s="20">
        <v>0</v>
      </c>
      <c r="L115" s="20">
        <v>0</v>
      </c>
      <c r="M115" s="20"/>
      <c r="N115" s="20">
        <v>0</v>
      </c>
      <c r="O115" s="20">
        <v>0</v>
      </c>
      <c r="P115" s="20">
        <v>0</v>
      </c>
      <c r="Q115" s="20">
        <v>0</v>
      </c>
      <c r="R115" s="20">
        <v>0</v>
      </c>
      <c r="S115" s="20">
        <f t="shared" si="8"/>
        <v>0</v>
      </c>
      <c r="T115" s="21">
        <f t="shared" si="7"/>
        <v>0</v>
      </c>
      <c r="U115" s="21">
        <f t="shared" si="5"/>
        <v>0</v>
      </c>
      <c r="V115" s="20">
        <v>0</v>
      </c>
      <c r="W115" s="21">
        <f t="shared" si="6"/>
        <v>0</v>
      </c>
    </row>
    <row r="116" spans="1:23" ht="15.75" hidden="1" thickBot="1" x14ac:dyDescent="0.3">
      <c r="A116" s="18"/>
      <c r="B116" s="19" t="s">
        <v>36</v>
      </c>
      <c r="C116" s="20">
        <v>0</v>
      </c>
      <c r="D116" s="20"/>
      <c r="E116" s="20">
        <v>0</v>
      </c>
      <c r="F116" s="20">
        <v>0</v>
      </c>
      <c r="G116" s="20">
        <v>0</v>
      </c>
      <c r="H116" s="20">
        <v>0</v>
      </c>
      <c r="I116" s="20"/>
      <c r="J116" s="20">
        <v>0</v>
      </c>
      <c r="K116" s="20">
        <v>0</v>
      </c>
      <c r="L116" s="20">
        <v>0</v>
      </c>
      <c r="M116" s="20"/>
      <c r="N116" s="20"/>
      <c r="O116" s="20">
        <v>0</v>
      </c>
      <c r="P116" s="20">
        <v>0</v>
      </c>
      <c r="Q116" s="20">
        <v>0</v>
      </c>
      <c r="R116" s="20">
        <v>0</v>
      </c>
      <c r="S116" s="20">
        <f t="shared" si="8"/>
        <v>0</v>
      </c>
      <c r="T116" s="21">
        <f t="shared" si="7"/>
        <v>0</v>
      </c>
      <c r="U116" s="21">
        <f t="shared" si="5"/>
        <v>0</v>
      </c>
      <c r="V116" s="20">
        <v>0</v>
      </c>
      <c r="W116" s="21">
        <f t="shared" si="6"/>
        <v>0</v>
      </c>
    </row>
    <row r="117" spans="1:23" ht="15.75" hidden="1" thickBot="1" x14ac:dyDescent="0.3">
      <c r="A117" s="18"/>
      <c r="B117" s="19" t="s">
        <v>37</v>
      </c>
      <c r="C117" s="20">
        <v>97008</v>
      </c>
      <c r="D117" s="20">
        <v>97119</v>
      </c>
      <c r="E117" s="20">
        <v>111</v>
      </c>
      <c r="F117" s="20">
        <v>146</v>
      </c>
      <c r="G117" s="20">
        <v>16206</v>
      </c>
      <c r="H117" s="20">
        <v>0</v>
      </c>
      <c r="I117" s="20"/>
      <c r="J117" s="20">
        <v>0</v>
      </c>
      <c r="K117" s="20">
        <v>0</v>
      </c>
      <c r="L117" s="20">
        <v>0</v>
      </c>
      <c r="M117" s="20"/>
      <c r="N117" s="20"/>
      <c r="O117" s="20">
        <v>0</v>
      </c>
      <c r="P117" s="20">
        <v>0</v>
      </c>
      <c r="Q117" s="20"/>
      <c r="R117" s="20">
        <v>0</v>
      </c>
      <c r="S117" s="20">
        <f t="shared" si="8"/>
        <v>16206</v>
      </c>
      <c r="T117" s="21">
        <f t="shared" si="7"/>
        <v>0</v>
      </c>
      <c r="U117" s="21">
        <f t="shared" si="5"/>
        <v>16206</v>
      </c>
      <c r="V117" s="20">
        <v>16206</v>
      </c>
      <c r="W117" s="21">
        <f t="shared" si="6"/>
        <v>0</v>
      </c>
    </row>
    <row r="118" spans="1:23" ht="15.75" hidden="1" thickBot="1" x14ac:dyDescent="0.3">
      <c r="A118" s="18"/>
      <c r="B118" s="19" t="s">
        <v>38</v>
      </c>
      <c r="C118" s="20">
        <v>97119</v>
      </c>
      <c r="D118" s="20">
        <v>97454</v>
      </c>
      <c r="E118" s="20">
        <v>335</v>
      </c>
      <c r="F118" s="20">
        <v>146</v>
      </c>
      <c r="G118" s="20">
        <v>48910</v>
      </c>
      <c r="H118" s="20">
        <v>0</v>
      </c>
      <c r="I118" s="20"/>
      <c r="J118" s="20">
        <v>0</v>
      </c>
      <c r="K118" s="20">
        <v>0</v>
      </c>
      <c r="L118" s="20">
        <v>0</v>
      </c>
      <c r="M118" s="20"/>
      <c r="N118" s="20"/>
      <c r="O118" s="20">
        <v>0</v>
      </c>
      <c r="P118" s="20">
        <v>0</v>
      </c>
      <c r="Q118" s="20"/>
      <c r="R118" s="20">
        <v>0</v>
      </c>
      <c r="S118" s="20">
        <f t="shared" si="8"/>
        <v>48910</v>
      </c>
      <c r="T118" s="21">
        <f t="shared" si="7"/>
        <v>0</v>
      </c>
      <c r="U118" s="21">
        <f t="shared" si="5"/>
        <v>48910</v>
      </c>
      <c r="V118" s="20">
        <v>0</v>
      </c>
      <c r="W118" s="21">
        <f t="shared" si="6"/>
        <v>48910</v>
      </c>
    </row>
    <row r="119" spans="1:23" ht="15.75" hidden="1" thickBot="1" x14ac:dyDescent="0.3">
      <c r="A119" s="18"/>
      <c r="B119" s="19" t="s">
        <v>39</v>
      </c>
      <c r="C119" s="20">
        <v>97454</v>
      </c>
      <c r="D119" s="20">
        <v>98165</v>
      </c>
      <c r="E119" s="20">
        <v>711</v>
      </c>
      <c r="F119" s="20">
        <v>146</v>
      </c>
      <c r="G119" s="20">
        <v>103806</v>
      </c>
      <c r="H119" s="20">
        <v>0</v>
      </c>
      <c r="I119" s="20"/>
      <c r="J119" s="20">
        <v>0</v>
      </c>
      <c r="K119" s="20">
        <v>0</v>
      </c>
      <c r="L119" s="20">
        <v>0</v>
      </c>
      <c r="M119" s="20"/>
      <c r="N119" s="20"/>
      <c r="O119" s="20">
        <v>0</v>
      </c>
      <c r="P119" s="20">
        <v>0</v>
      </c>
      <c r="Q119" s="20"/>
      <c r="R119" s="20">
        <v>0</v>
      </c>
      <c r="S119" s="20">
        <f t="shared" si="8"/>
        <v>103806</v>
      </c>
      <c r="T119" s="21">
        <f t="shared" si="7"/>
        <v>48910</v>
      </c>
      <c r="U119" s="21">
        <f t="shared" si="5"/>
        <v>152716</v>
      </c>
      <c r="V119" s="20">
        <v>0</v>
      </c>
      <c r="W119" s="21">
        <f t="shared" si="6"/>
        <v>152716</v>
      </c>
    </row>
    <row r="120" spans="1:23" ht="15.75" hidden="1" thickBot="1" x14ac:dyDescent="0.3">
      <c r="A120" s="18"/>
      <c r="B120" s="19" t="s">
        <v>40</v>
      </c>
      <c r="C120" s="20">
        <v>98165</v>
      </c>
      <c r="D120" s="20">
        <v>98426</v>
      </c>
      <c r="E120" s="20">
        <v>261</v>
      </c>
      <c r="F120" s="20">
        <v>146</v>
      </c>
      <c r="G120" s="20">
        <v>38106</v>
      </c>
      <c r="H120" s="20">
        <v>0</v>
      </c>
      <c r="I120" s="20"/>
      <c r="J120" s="20">
        <v>0</v>
      </c>
      <c r="K120" s="20">
        <v>0</v>
      </c>
      <c r="L120" s="20">
        <v>0</v>
      </c>
      <c r="M120" s="20"/>
      <c r="N120" s="20"/>
      <c r="O120" s="20">
        <v>0</v>
      </c>
      <c r="P120" s="20">
        <v>0</v>
      </c>
      <c r="Q120" s="20"/>
      <c r="R120" s="20">
        <v>0</v>
      </c>
      <c r="S120" s="20">
        <f t="shared" si="8"/>
        <v>38106</v>
      </c>
      <c r="T120" s="21">
        <f t="shared" si="7"/>
        <v>152716</v>
      </c>
      <c r="U120" s="21">
        <f t="shared" si="5"/>
        <v>190822</v>
      </c>
      <c r="V120" s="20">
        <v>0</v>
      </c>
      <c r="W120" s="21">
        <f t="shared" si="6"/>
        <v>190822</v>
      </c>
    </row>
    <row r="121" spans="1:23" ht="15.75" hidden="1" thickBot="1" x14ac:dyDescent="0.3">
      <c r="A121" s="18"/>
      <c r="B121" s="19" t="s">
        <v>41</v>
      </c>
      <c r="C121" s="20">
        <v>98426</v>
      </c>
      <c r="D121" s="20">
        <v>98426</v>
      </c>
      <c r="E121" s="20">
        <v>0</v>
      </c>
      <c r="F121" s="20">
        <v>0</v>
      </c>
      <c r="G121" s="20">
        <v>0</v>
      </c>
      <c r="H121" s="20">
        <v>0</v>
      </c>
      <c r="I121" s="20"/>
      <c r="J121" s="20">
        <v>0</v>
      </c>
      <c r="K121" s="20">
        <v>0</v>
      </c>
      <c r="L121" s="20">
        <v>0</v>
      </c>
      <c r="M121" s="20"/>
      <c r="N121" s="20"/>
      <c r="O121" s="20">
        <v>0</v>
      </c>
      <c r="P121" s="20">
        <v>0</v>
      </c>
      <c r="Q121" s="20"/>
      <c r="R121" s="20">
        <v>0</v>
      </c>
      <c r="S121" s="20">
        <f t="shared" si="8"/>
        <v>0</v>
      </c>
      <c r="T121" s="21">
        <f t="shared" si="7"/>
        <v>190822</v>
      </c>
      <c r="U121" s="21">
        <f t="shared" si="5"/>
        <v>190822</v>
      </c>
      <c r="V121" s="20">
        <v>190822</v>
      </c>
      <c r="W121" s="21">
        <f t="shared" si="6"/>
        <v>0</v>
      </c>
    </row>
    <row r="122" spans="1:23" ht="15.75" hidden="1" thickBot="1" x14ac:dyDescent="0.3">
      <c r="A122" s="18"/>
      <c r="B122" s="19" t="s">
        <v>42</v>
      </c>
      <c r="C122" s="20">
        <v>98426</v>
      </c>
      <c r="D122" s="20">
        <v>98448</v>
      </c>
      <c r="E122" s="20">
        <v>22</v>
      </c>
      <c r="F122" s="20">
        <v>146</v>
      </c>
      <c r="G122" s="20">
        <v>3212</v>
      </c>
      <c r="H122" s="20">
        <v>0</v>
      </c>
      <c r="I122" s="20"/>
      <c r="J122" s="20">
        <v>0</v>
      </c>
      <c r="K122" s="20">
        <v>0</v>
      </c>
      <c r="L122" s="20">
        <v>0</v>
      </c>
      <c r="M122" s="20"/>
      <c r="N122" s="20"/>
      <c r="O122" s="20">
        <v>0</v>
      </c>
      <c r="P122" s="20">
        <v>0</v>
      </c>
      <c r="Q122" s="20"/>
      <c r="R122" s="20">
        <v>0</v>
      </c>
      <c r="S122" s="20">
        <f t="shared" si="8"/>
        <v>3212</v>
      </c>
      <c r="T122" s="21">
        <f t="shared" si="7"/>
        <v>0</v>
      </c>
      <c r="U122" s="21">
        <f t="shared" si="5"/>
        <v>3212</v>
      </c>
      <c r="V122" s="20">
        <v>0</v>
      </c>
      <c r="W122" s="21">
        <f t="shared" si="6"/>
        <v>3212</v>
      </c>
    </row>
    <row r="123" spans="1:23" ht="15.75" hidden="1" thickBot="1" x14ac:dyDescent="0.3">
      <c r="A123" s="18"/>
      <c r="B123" s="19" t="s">
        <v>43</v>
      </c>
      <c r="C123" s="20">
        <v>98448</v>
      </c>
      <c r="D123" s="20">
        <v>98507</v>
      </c>
      <c r="E123" s="20">
        <v>59</v>
      </c>
      <c r="F123" s="20">
        <v>146</v>
      </c>
      <c r="G123" s="20">
        <v>8614</v>
      </c>
      <c r="H123" s="20">
        <v>0</v>
      </c>
      <c r="I123" s="20"/>
      <c r="J123" s="20">
        <v>0</v>
      </c>
      <c r="K123" s="20">
        <v>0</v>
      </c>
      <c r="L123" s="20">
        <v>0</v>
      </c>
      <c r="M123" s="20"/>
      <c r="N123" s="20"/>
      <c r="O123" s="20">
        <v>0</v>
      </c>
      <c r="P123" s="20">
        <v>0</v>
      </c>
      <c r="Q123" s="20"/>
      <c r="R123" s="20">
        <v>0</v>
      </c>
      <c r="S123" s="20">
        <f t="shared" si="8"/>
        <v>8614</v>
      </c>
      <c r="T123" s="21">
        <f t="shared" si="7"/>
        <v>3212</v>
      </c>
      <c r="U123" s="21">
        <f t="shared" si="5"/>
        <v>11826</v>
      </c>
      <c r="V123" s="20">
        <v>0</v>
      </c>
      <c r="W123" s="21">
        <f t="shared" si="6"/>
        <v>11826</v>
      </c>
    </row>
    <row r="124" spans="1:23" ht="15.75" hidden="1" thickBot="1" x14ac:dyDescent="0.3">
      <c r="A124" s="18"/>
      <c r="B124" s="19" t="s">
        <v>44</v>
      </c>
      <c r="C124" s="20">
        <v>98507</v>
      </c>
      <c r="D124" s="20">
        <v>98507</v>
      </c>
      <c r="E124" s="20">
        <v>0</v>
      </c>
      <c r="F124" s="20">
        <v>0</v>
      </c>
      <c r="G124" s="20">
        <v>0</v>
      </c>
      <c r="H124" s="20">
        <v>0</v>
      </c>
      <c r="I124" s="20"/>
      <c r="J124" s="20">
        <v>0</v>
      </c>
      <c r="K124" s="20">
        <v>0</v>
      </c>
      <c r="L124" s="20">
        <v>0</v>
      </c>
      <c r="M124" s="20"/>
      <c r="N124" s="20"/>
      <c r="O124" s="20">
        <v>0</v>
      </c>
      <c r="P124" s="20">
        <v>0</v>
      </c>
      <c r="Q124" s="20"/>
      <c r="R124" s="20">
        <v>0</v>
      </c>
      <c r="S124" s="20">
        <f t="shared" si="8"/>
        <v>0</v>
      </c>
      <c r="T124" s="21">
        <f t="shared" si="7"/>
        <v>11826</v>
      </c>
      <c r="U124" s="21">
        <f t="shared" si="5"/>
        <v>11826</v>
      </c>
      <c r="V124" s="20">
        <v>0</v>
      </c>
      <c r="W124" s="21">
        <f t="shared" si="6"/>
        <v>11826</v>
      </c>
    </row>
    <row r="125" spans="1:23" ht="15.75" hidden="1" thickBot="1" x14ac:dyDescent="0.3">
      <c r="A125" s="18"/>
      <c r="B125" s="19" t="s">
        <v>45</v>
      </c>
      <c r="C125" s="20">
        <v>98507</v>
      </c>
      <c r="D125" s="20">
        <v>99772</v>
      </c>
      <c r="E125" s="20">
        <v>1265</v>
      </c>
      <c r="F125" s="20">
        <v>146</v>
      </c>
      <c r="G125" s="20">
        <v>184690</v>
      </c>
      <c r="H125" s="20">
        <v>0</v>
      </c>
      <c r="I125" s="20"/>
      <c r="J125" s="20">
        <v>0</v>
      </c>
      <c r="K125" s="20">
        <v>0</v>
      </c>
      <c r="L125" s="20">
        <v>0</v>
      </c>
      <c r="M125" s="20"/>
      <c r="N125" s="20"/>
      <c r="O125" s="20">
        <v>0</v>
      </c>
      <c r="P125" s="20">
        <v>0</v>
      </c>
      <c r="Q125" s="20"/>
      <c r="R125" s="20">
        <v>0</v>
      </c>
      <c r="S125" s="20">
        <f t="shared" si="8"/>
        <v>184690</v>
      </c>
      <c r="T125" s="21">
        <f t="shared" si="7"/>
        <v>11826</v>
      </c>
      <c r="U125" s="21">
        <f t="shared" si="5"/>
        <v>196516</v>
      </c>
      <c r="V125" s="20">
        <v>196565</v>
      </c>
      <c r="W125" s="21">
        <f t="shared" si="6"/>
        <v>-49</v>
      </c>
    </row>
    <row r="126" spans="1:23" ht="15.75" hidden="1" thickBot="1" x14ac:dyDescent="0.3">
      <c r="A126" s="18"/>
      <c r="B126" s="19" t="s">
        <v>46</v>
      </c>
      <c r="C126" s="20">
        <v>99772</v>
      </c>
      <c r="D126" s="20">
        <v>101647</v>
      </c>
      <c r="E126" s="20">
        <v>1875</v>
      </c>
      <c r="F126" s="20">
        <v>146</v>
      </c>
      <c r="G126" s="20">
        <v>273750</v>
      </c>
      <c r="H126" s="20">
        <v>0</v>
      </c>
      <c r="I126" s="20"/>
      <c r="J126" s="20">
        <v>0</v>
      </c>
      <c r="K126" s="20">
        <v>0</v>
      </c>
      <c r="L126" s="20">
        <v>0</v>
      </c>
      <c r="M126" s="20"/>
      <c r="N126" s="20"/>
      <c r="O126" s="20">
        <v>0</v>
      </c>
      <c r="P126" s="20">
        <v>0</v>
      </c>
      <c r="Q126" s="20"/>
      <c r="R126" s="20">
        <v>0</v>
      </c>
      <c r="S126" s="20">
        <f t="shared" si="8"/>
        <v>273750</v>
      </c>
      <c r="T126" s="21">
        <f t="shared" si="7"/>
        <v>-49</v>
      </c>
      <c r="U126" s="21">
        <f t="shared" si="5"/>
        <v>273701</v>
      </c>
      <c r="V126" s="20">
        <v>0</v>
      </c>
      <c r="W126" s="21">
        <f t="shared" si="6"/>
        <v>273701</v>
      </c>
    </row>
    <row r="127" spans="1:23" ht="15.75" hidden="1" thickBot="1" x14ac:dyDescent="0.3">
      <c r="A127" s="18">
        <v>2013</v>
      </c>
      <c r="B127" s="19" t="s">
        <v>35</v>
      </c>
      <c r="C127" s="20">
        <v>101647</v>
      </c>
      <c r="D127" s="20">
        <v>103661</v>
      </c>
      <c r="E127" s="20">
        <v>2014</v>
      </c>
      <c r="F127" s="20">
        <v>146</v>
      </c>
      <c r="G127" s="20">
        <v>294044</v>
      </c>
      <c r="H127" s="20">
        <v>0</v>
      </c>
      <c r="I127" s="20"/>
      <c r="J127" s="20">
        <v>0</v>
      </c>
      <c r="K127" s="20"/>
      <c r="L127" s="20">
        <v>0</v>
      </c>
      <c r="M127" s="20"/>
      <c r="N127" s="20"/>
      <c r="O127" s="20">
        <v>0</v>
      </c>
      <c r="P127" s="20"/>
      <c r="Q127" s="20"/>
      <c r="R127" s="20">
        <v>0</v>
      </c>
      <c r="S127" s="20">
        <f t="shared" si="8"/>
        <v>294044</v>
      </c>
      <c r="T127" s="21">
        <f t="shared" si="7"/>
        <v>273701</v>
      </c>
      <c r="U127" s="21">
        <f t="shared" si="5"/>
        <v>567745</v>
      </c>
      <c r="V127" s="20">
        <v>567745</v>
      </c>
      <c r="W127" s="21">
        <f t="shared" si="6"/>
        <v>0</v>
      </c>
    </row>
    <row r="128" spans="1:23" ht="15.75" hidden="1" thickBot="1" x14ac:dyDescent="0.3">
      <c r="A128" s="18"/>
      <c r="B128" s="19" t="s">
        <v>36</v>
      </c>
      <c r="C128" s="20">
        <v>103661</v>
      </c>
      <c r="D128" s="20">
        <v>105403</v>
      </c>
      <c r="E128" s="20">
        <v>1742</v>
      </c>
      <c r="F128" s="20">
        <v>146</v>
      </c>
      <c r="G128" s="20">
        <v>254332</v>
      </c>
      <c r="H128" s="20">
        <v>0</v>
      </c>
      <c r="I128" s="20"/>
      <c r="J128" s="20">
        <v>0</v>
      </c>
      <c r="K128" s="20"/>
      <c r="L128" s="20">
        <v>0</v>
      </c>
      <c r="M128" s="20"/>
      <c r="N128" s="20"/>
      <c r="O128" s="20">
        <v>0</v>
      </c>
      <c r="P128" s="20"/>
      <c r="Q128" s="20"/>
      <c r="R128" s="20">
        <v>0</v>
      </c>
      <c r="S128" s="20">
        <f t="shared" si="8"/>
        <v>254332</v>
      </c>
      <c r="T128" s="21">
        <f t="shared" si="7"/>
        <v>0</v>
      </c>
      <c r="U128" s="21">
        <f t="shared" si="5"/>
        <v>254332</v>
      </c>
      <c r="V128" s="20">
        <v>254332</v>
      </c>
      <c r="W128" s="21">
        <f t="shared" si="6"/>
        <v>0</v>
      </c>
    </row>
    <row r="129" spans="1:23" ht="15.75" hidden="1" thickBot="1" x14ac:dyDescent="0.3">
      <c r="A129" s="18"/>
      <c r="B129" s="19" t="s">
        <v>37</v>
      </c>
      <c r="C129" s="20">
        <v>105403</v>
      </c>
      <c r="D129" s="20">
        <v>107244</v>
      </c>
      <c r="E129" s="20">
        <v>1841</v>
      </c>
      <c r="F129" s="20">
        <v>146</v>
      </c>
      <c r="G129" s="20">
        <v>268786</v>
      </c>
      <c r="H129" s="20">
        <v>0</v>
      </c>
      <c r="I129" s="20"/>
      <c r="J129" s="20">
        <v>0</v>
      </c>
      <c r="K129" s="20"/>
      <c r="L129" s="20">
        <v>0</v>
      </c>
      <c r="M129" s="20"/>
      <c r="N129" s="20"/>
      <c r="O129" s="20">
        <v>0</v>
      </c>
      <c r="P129" s="20"/>
      <c r="Q129" s="20"/>
      <c r="R129" s="20">
        <v>0</v>
      </c>
      <c r="S129" s="20">
        <f t="shared" si="8"/>
        <v>268786</v>
      </c>
      <c r="T129" s="21">
        <f t="shared" si="7"/>
        <v>0</v>
      </c>
      <c r="U129" s="21">
        <f t="shared" si="5"/>
        <v>268786</v>
      </c>
      <c r="V129" s="20"/>
      <c r="W129" s="21">
        <f t="shared" si="6"/>
        <v>268786</v>
      </c>
    </row>
    <row r="130" spans="1:23" ht="15.75" hidden="1" thickBot="1" x14ac:dyDescent="0.3">
      <c r="A130" s="18"/>
      <c r="B130" s="19" t="s">
        <v>38</v>
      </c>
      <c r="C130" s="20">
        <v>107244</v>
      </c>
      <c r="D130" s="20">
        <v>109219</v>
      </c>
      <c r="E130" s="20">
        <v>1975</v>
      </c>
      <c r="F130" s="20">
        <v>146</v>
      </c>
      <c r="G130" s="20">
        <v>288350</v>
      </c>
      <c r="H130" s="20">
        <v>0</v>
      </c>
      <c r="I130" s="20"/>
      <c r="J130" s="20">
        <v>0</v>
      </c>
      <c r="K130" s="20"/>
      <c r="L130" s="20">
        <v>0</v>
      </c>
      <c r="M130" s="20"/>
      <c r="N130" s="20"/>
      <c r="O130" s="20">
        <v>0</v>
      </c>
      <c r="P130" s="20"/>
      <c r="Q130" s="20"/>
      <c r="R130" s="20">
        <v>0</v>
      </c>
      <c r="S130" s="20">
        <f t="shared" si="8"/>
        <v>288350</v>
      </c>
      <c r="T130" s="21">
        <f t="shared" si="7"/>
        <v>268786</v>
      </c>
      <c r="U130" s="21">
        <f t="shared" si="5"/>
        <v>557136</v>
      </c>
      <c r="V130" s="20">
        <v>557136</v>
      </c>
      <c r="W130" s="21">
        <f t="shared" si="6"/>
        <v>0</v>
      </c>
    </row>
    <row r="131" spans="1:23" ht="15.75" hidden="1" thickBot="1" x14ac:dyDescent="0.3">
      <c r="A131" s="18"/>
      <c r="B131" s="19" t="s">
        <v>39</v>
      </c>
      <c r="C131" s="20">
        <v>109219</v>
      </c>
      <c r="D131" s="20">
        <v>109860</v>
      </c>
      <c r="E131" s="20">
        <v>641</v>
      </c>
      <c r="F131" s="20">
        <v>146</v>
      </c>
      <c r="G131" s="20">
        <v>93586</v>
      </c>
      <c r="H131" s="20">
        <v>0</v>
      </c>
      <c r="I131" s="20"/>
      <c r="J131" s="20">
        <v>0</v>
      </c>
      <c r="K131" s="20"/>
      <c r="L131" s="20">
        <v>0</v>
      </c>
      <c r="M131" s="20"/>
      <c r="N131" s="20"/>
      <c r="O131" s="20">
        <v>0</v>
      </c>
      <c r="P131" s="20"/>
      <c r="Q131" s="20"/>
      <c r="R131" s="20">
        <v>0</v>
      </c>
      <c r="S131" s="20">
        <f t="shared" si="8"/>
        <v>93586</v>
      </c>
      <c r="T131" s="21">
        <f t="shared" si="7"/>
        <v>0</v>
      </c>
      <c r="U131" s="21">
        <f t="shared" si="5"/>
        <v>93586</v>
      </c>
      <c r="V131" s="20"/>
      <c r="W131" s="21">
        <f t="shared" si="6"/>
        <v>93586</v>
      </c>
    </row>
    <row r="132" spans="1:23" ht="15.75" hidden="1" thickBot="1" x14ac:dyDescent="0.3">
      <c r="A132" s="18"/>
      <c r="B132" s="19" t="s">
        <v>40</v>
      </c>
      <c r="C132" s="20">
        <v>109860</v>
      </c>
      <c r="D132" s="20">
        <v>109861</v>
      </c>
      <c r="E132" s="20">
        <v>1</v>
      </c>
      <c r="F132" s="20">
        <v>146</v>
      </c>
      <c r="G132" s="20">
        <v>146</v>
      </c>
      <c r="H132" s="20">
        <v>0</v>
      </c>
      <c r="I132" s="20"/>
      <c r="J132" s="20">
        <v>0</v>
      </c>
      <c r="K132" s="20"/>
      <c r="L132" s="20">
        <v>0</v>
      </c>
      <c r="M132" s="20"/>
      <c r="N132" s="20"/>
      <c r="O132" s="20">
        <v>0</v>
      </c>
      <c r="P132" s="20"/>
      <c r="Q132" s="20"/>
      <c r="R132" s="20">
        <v>0</v>
      </c>
      <c r="S132" s="20">
        <f t="shared" si="8"/>
        <v>146</v>
      </c>
      <c r="T132" s="21">
        <f t="shared" si="7"/>
        <v>93586</v>
      </c>
      <c r="U132" s="21">
        <f t="shared" si="5"/>
        <v>93732</v>
      </c>
      <c r="V132" s="20"/>
      <c r="W132" s="21">
        <f t="shared" si="6"/>
        <v>93732</v>
      </c>
    </row>
    <row r="133" spans="1:23" ht="15.75" hidden="1" thickBot="1" x14ac:dyDescent="0.3">
      <c r="A133" s="18"/>
      <c r="B133" s="19" t="s">
        <v>41</v>
      </c>
      <c r="C133" s="20">
        <v>109861</v>
      </c>
      <c r="D133" s="20">
        <v>109861</v>
      </c>
      <c r="E133" s="20">
        <v>0</v>
      </c>
      <c r="F133" s="20"/>
      <c r="G133" s="20">
        <v>0</v>
      </c>
      <c r="H133" s="20">
        <v>0</v>
      </c>
      <c r="I133" s="20"/>
      <c r="J133" s="20">
        <v>0</v>
      </c>
      <c r="K133" s="20"/>
      <c r="L133" s="20">
        <v>0</v>
      </c>
      <c r="M133" s="20"/>
      <c r="N133" s="20"/>
      <c r="O133" s="20">
        <v>0</v>
      </c>
      <c r="P133" s="20"/>
      <c r="Q133" s="20"/>
      <c r="R133" s="20">
        <v>0</v>
      </c>
      <c r="S133" s="20">
        <f t="shared" si="8"/>
        <v>0</v>
      </c>
      <c r="T133" s="21">
        <f t="shared" si="7"/>
        <v>93732</v>
      </c>
      <c r="U133" s="21">
        <f t="shared" si="5"/>
        <v>93732</v>
      </c>
      <c r="V133" s="20"/>
      <c r="W133" s="21">
        <f t="shared" si="6"/>
        <v>93732</v>
      </c>
    </row>
    <row r="134" spans="1:23" ht="15.75" hidden="1" thickBot="1" x14ac:dyDescent="0.3">
      <c r="A134" s="18"/>
      <c r="B134" s="19" t="s">
        <v>42</v>
      </c>
      <c r="C134" s="20">
        <v>109861</v>
      </c>
      <c r="D134" s="20">
        <v>109861</v>
      </c>
      <c r="E134" s="20">
        <v>0</v>
      </c>
      <c r="F134" s="20"/>
      <c r="G134" s="20">
        <v>0</v>
      </c>
      <c r="H134" s="20">
        <v>0</v>
      </c>
      <c r="I134" s="20"/>
      <c r="J134" s="20">
        <v>0</v>
      </c>
      <c r="K134" s="20"/>
      <c r="L134" s="20">
        <v>0</v>
      </c>
      <c r="M134" s="20"/>
      <c r="N134" s="20"/>
      <c r="O134" s="20">
        <v>0</v>
      </c>
      <c r="P134" s="20"/>
      <c r="Q134" s="20"/>
      <c r="R134" s="20">
        <v>0</v>
      </c>
      <c r="S134" s="20">
        <f t="shared" si="8"/>
        <v>0</v>
      </c>
      <c r="T134" s="21">
        <f t="shared" si="7"/>
        <v>93732</v>
      </c>
      <c r="U134" s="21">
        <f t="shared" si="5"/>
        <v>93732</v>
      </c>
      <c r="V134" s="20"/>
      <c r="W134" s="21">
        <f t="shared" si="6"/>
        <v>93732</v>
      </c>
    </row>
    <row r="135" spans="1:23" ht="15.75" hidden="1" thickBot="1" x14ac:dyDescent="0.3">
      <c r="A135" s="18"/>
      <c r="B135" s="19" t="s">
        <v>43</v>
      </c>
      <c r="C135" s="20">
        <v>109861</v>
      </c>
      <c r="D135" s="20">
        <v>109861</v>
      </c>
      <c r="E135" s="20">
        <v>0</v>
      </c>
      <c r="F135" s="20"/>
      <c r="G135" s="20">
        <v>0</v>
      </c>
      <c r="H135" s="20">
        <v>0</v>
      </c>
      <c r="I135" s="20"/>
      <c r="J135" s="20">
        <v>0</v>
      </c>
      <c r="K135" s="20"/>
      <c r="L135" s="20">
        <v>0</v>
      </c>
      <c r="M135" s="20"/>
      <c r="N135" s="20"/>
      <c r="O135" s="20">
        <v>0</v>
      </c>
      <c r="P135" s="20"/>
      <c r="Q135" s="20"/>
      <c r="R135" s="20">
        <v>0</v>
      </c>
      <c r="S135" s="20">
        <f t="shared" si="8"/>
        <v>0</v>
      </c>
      <c r="T135" s="21">
        <f t="shared" si="7"/>
        <v>93732</v>
      </c>
      <c r="U135" s="21">
        <f t="shared" si="5"/>
        <v>93732</v>
      </c>
      <c r="V135" s="20"/>
      <c r="W135" s="21">
        <f t="shared" si="6"/>
        <v>93732</v>
      </c>
    </row>
    <row r="136" spans="1:23" ht="15.75" hidden="1" thickBot="1" x14ac:dyDescent="0.3">
      <c r="A136" s="18"/>
      <c r="B136" s="19" t="s">
        <v>44</v>
      </c>
      <c r="C136" s="20">
        <v>109861</v>
      </c>
      <c r="D136" s="20">
        <v>110585</v>
      </c>
      <c r="E136" s="20">
        <v>724</v>
      </c>
      <c r="F136" s="20">
        <v>146</v>
      </c>
      <c r="G136" s="20">
        <v>105704</v>
      </c>
      <c r="H136" s="20">
        <v>0</v>
      </c>
      <c r="I136" s="20"/>
      <c r="J136" s="20">
        <v>0</v>
      </c>
      <c r="K136" s="20"/>
      <c r="L136" s="20">
        <v>0</v>
      </c>
      <c r="M136" s="20"/>
      <c r="N136" s="20"/>
      <c r="O136" s="20">
        <v>0</v>
      </c>
      <c r="P136" s="20"/>
      <c r="Q136" s="20"/>
      <c r="R136" s="20">
        <v>0</v>
      </c>
      <c r="S136" s="20">
        <f t="shared" si="8"/>
        <v>105704</v>
      </c>
      <c r="T136" s="21">
        <f t="shared" si="7"/>
        <v>93732</v>
      </c>
      <c r="U136" s="21">
        <f t="shared" ref="U136:U174" si="9">S136+T136</f>
        <v>199436</v>
      </c>
      <c r="V136" s="20">
        <v>199436</v>
      </c>
      <c r="W136" s="21">
        <f t="shared" ref="W136:W174" si="10">U136-V136</f>
        <v>0</v>
      </c>
    </row>
    <row r="137" spans="1:23" ht="15.75" hidden="1" thickBot="1" x14ac:dyDescent="0.3">
      <c r="A137" s="18"/>
      <c r="B137" s="19" t="s">
        <v>45</v>
      </c>
      <c r="C137" s="20">
        <v>110585</v>
      </c>
      <c r="D137" s="20">
        <v>112298</v>
      </c>
      <c r="E137" s="20">
        <v>1713</v>
      </c>
      <c r="F137" s="20">
        <v>146</v>
      </c>
      <c r="G137" s="20">
        <v>250098</v>
      </c>
      <c r="H137" s="20">
        <v>0</v>
      </c>
      <c r="I137" s="20"/>
      <c r="J137" s="20">
        <v>0</v>
      </c>
      <c r="K137" s="20"/>
      <c r="L137" s="20">
        <v>0</v>
      </c>
      <c r="M137" s="20"/>
      <c r="N137" s="20"/>
      <c r="O137" s="20">
        <v>0</v>
      </c>
      <c r="P137" s="20"/>
      <c r="Q137" s="20"/>
      <c r="R137" s="20">
        <v>0</v>
      </c>
      <c r="S137" s="20">
        <f t="shared" si="8"/>
        <v>250098</v>
      </c>
      <c r="T137" s="21">
        <f t="shared" ref="T137:T174" si="11">W136</f>
        <v>0</v>
      </c>
      <c r="U137" s="21">
        <f t="shared" si="9"/>
        <v>250098</v>
      </c>
      <c r="V137" s="20">
        <v>250098</v>
      </c>
      <c r="W137" s="21">
        <f t="shared" si="10"/>
        <v>0</v>
      </c>
    </row>
    <row r="138" spans="1:23" ht="15.75" hidden="1" thickBot="1" x14ac:dyDescent="0.3">
      <c r="A138" s="18"/>
      <c r="B138" s="19" t="s">
        <v>46</v>
      </c>
      <c r="C138" s="20">
        <v>112298</v>
      </c>
      <c r="D138" s="20">
        <v>114349</v>
      </c>
      <c r="E138" s="20">
        <v>2051</v>
      </c>
      <c r="F138" s="20">
        <v>146</v>
      </c>
      <c r="G138" s="20">
        <v>299446</v>
      </c>
      <c r="H138" s="20">
        <v>0</v>
      </c>
      <c r="I138" s="20"/>
      <c r="J138" s="20">
        <v>0</v>
      </c>
      <c r="K138" s="20"/>
      <c r="L138" s="20">
        <v>0</v>
      </c>
      <c r="M138" s="20"/>
      <c r="N138" s="20"/>
      <c r="O138" s="20">
        <v>0</v>
      </c>
      <c r="P138" s="20"/>
      <c r="Q138" s="20"/>
      <c r="R138" s="20">
        <v>0</v>
      </c>
      <c r="S138" s="20">
        <f t="shared" si="8"/>
        <v>299446</v>
      </c>
      <c r="T138" s="21">
        <f t="shared" si="11"/>
        <v>0</v>
      </c>
      <c r="U138" s="21">
        <f t="shared" si="9"/>
        <v>299446</v>
      </c>
      <c r="V138" s="20">
        <v>299446</v>
      </c>
      <c r="W138" s="21">
        <f t="shared" si="10"/>
        <v>0</v>
      </c>
    </row>
    <row r="139" spans="1:23" ht="15.75" hidden="1" thickBot="1" x14ac:dyDescent="0.3">
      <c r="A139" s="18">
        <v>2014</v>
      </c>
      <c r="B139" s="19" t="s">
        <v>35</v>
      </c>
      <c r="C139" s="20">
        <v>114349</v>
      </c>
      <c r="D139" s="20">
        <v>115978</v>
      </c>
      <c r="E139" s="20">
        <v>1629</v>
      </c>
      <c r="F139" s="20">
        <v>146</v>
      </c>
      <c r="G139" s="20">
        <v>237834</v>
      </c>
      <c r="H139" s="20">
        <v>0</v>
      </c>
      <c r="I139" s="20"/>
      <c r="J139" s="20">
        <v>0</v>
      </c>
      <c r="K139" s="20"/>
      <c r="L139" s="20">
        <v>0</v>
      </c>
      <c r="M139" s="20"/>
      <c r="N139" s="20"/>
      <c r="O139" s="20">
        <v>0</v>
      </c>
      <c r="P139" s="20"/>
      <c r="Q139" s="20"/>
      <c r="R139" s="20">
        <v>0</v>
      </c>
      <c r="S139" s="20">
        <f t="shared" si="8"/>
        <v>237834</v>
      </c>
      <c r="T139" s="21">
        <f t="shared" si="11"/>
        <v>0</v>
      </c>
      <c r="U139" s="21">
        <f t="shared" si="9"/>
        <v>237834</v>
      </c>
      <c r="V139" s="20">
        <v>237834</v>
      </c>
      <c r="W139" s="21">
        <f t="shared" si="10"/>
        <v>0</v>
      </c>
    </row>
    <row r="140" spans="1:23" ht="15.75" hidden="1" thickBot="1" x14ac:dyDescent="0.3">
      <c r="A140" s="18"/>
      <c r="B140" s="19" t="s">
        <v>36</v>
      </c>
      <c r="C140" s="20">
        <v>115978</v>
      </c>
      <c r="D140" s="20">
        <v>117544</v>
      </c>
      <c r="E140" s="20">
        <v>1566</v>
      </c>
      <c r="F140" s="20">
        <v>146</v>
      </c>
      <c r="G140" s="20">
        <v>228636</v>
      </c>
      <c r="H140" s="20">
        <v>0</v>
      </c>
      <c r="I140" s="20"/>
      <c r="J140" s="20">
        <v>0</v>
      </c>
      <c r="K140" s="20"/>
      <c r="L140" s="20">
        <v>0</v>
      </c>
      <c r="M140" s="20"/>
      <c r="N140" s="20"/>
      <c r="O140" s="20">
        <v>0</v>
      </c>
      <c r="P140" s="20"/>
      <c r="Q140" s="20"/>
      <c r="R140" s="20">
        <v>0</v>
      </c>
      <c r="S140" s="20">
        <f t="shared" si="8"/>
        <v>228636</v>
      </c>
      <c r="T140" s="21">
        <f t="shared" si="11"/>
        <v>0</v>
      </c>
      <c r="U140" s="21">
        <f t="shared" si="9"/>
        <v>228636</v>
      </c>
      <c r="V140" s="20">
        <v>0</v>
      </c>
      <c r="W140" s="21">
        <f t="shared" si="10"/>
        <v>228636</v>
      </c>
    </row>
    <row r="141" spans="1:23" ht="15.75" hidden="1" thickBot="1" x14ac:dyDescent="0.3">
      <c r="A141" s="18"/>
      <c r="B141" s="19" t="s">
        <v>37</v>
      </c>
      <c r="C141" s="20">
        <v>117544</v>
      </c>
      <c r="D141" s="20">
        <v>118837</v>
      </c>
      <c r="E141" s="20">
        <v>1293</v>
      </c>
      <c r="F141" s="20">
        <v>146</v>
      </c>
      <c r="G141" s="20">
        <v>188778</v>
      </c>
      <c r="H141" s="20">
        <v>0</v>
      </c>
      <c r="I141" s="20"/>
      <c r="J141" s="20">
        <v>0</v>
      </c>
      <c r="K141" s="20"/>
      <c r="L141" s="20">
        <v>0</v>
      </c>
      <c r="M141" s="20"/>
      <c r="N141" s="20"/>
      <c r="O141" s="20">
        <v>0</v>
      </c>
      <c r="P141" s="20"/>
      <c r="Q141" s="20"/>
      <c r="R141" s="20">
        <v>0</v>
      </c>
      <c r="S141" s="20">
        <f t="shared" si="8"/>
        <v>188778</v>
      </c>
      <c r="T141" s="21">
        <f t="shared" si="11"/>
        <v>228636</v>
      </c>
      <c r="U141" s="21">
        <f t="shared" si="9"/>
        <v>417414</v>
      </c>
      <c r="V141" s="20">
        <v>417414</v>
      </c>
      <c r="W141" s="21">
        <f t="shared" si="10"/>
        <v>0</v>
      </c>
    </row>
    <row r="142" spans="1:23" ht="15.75" hidden="1" thickBot="1" x14ac:dyDescent="0.3">
      <c r="A142" s="18"/>
      <c r="B142" s="19" t="s">
        <v>38</v>
      </c>
      <c r="C142" s="20">
        <v>118837</v>
      </c>
      <c r="D142" s="20">
        <v>119184</v>
      </c>
      <c r="E142" s="20">
        <v>347</v>
      </c>
      <c r="F142" s="20">
        <v>146</v>
      </c>
      <c r="G142" s="20">
        <v>50662</v>
      </c>
      <c r="H142" s="20">
        <v>0</v>
      </c>
      <c r="I142" s="20"/>
      <c r="J142" s="20">
        <v>0</v>
      </c>
      <c r="K142" s="20"/>
      <c r="L142" s="20">
        <v>0</v>
      </c>
      <c r="M142" s="20"/>
      <c r="N142" s="20"/>
      <c r="O142" s="20">
        <v>0</v>
      </c>
      <c r="P142" s="20"/>
      <c r="Q142" s="20"/>
      <c r="R142" s="20">
        <v>0</v>
      </c>
      <c r="S142" s="20">
        <f t="shared" si="8"/>
        <v>50662</v>
      </c>
      <c r="T142" s="21">
        <f t="shared" si="11"/>
        <v>0</v>
      </c>
      <c r="U142" s="21">
        <f t="shared" si="9"/>
        <v>50662</v>
      </c>
      <c r="V142" s="20">
        <v>0</v>
      </c>
      <c r="W142" s="21">
        <f t="shared" si="10"/>
        <v>50662</v>
      </c>
    </row>
    <row r="143" spans="1:23" ht="15.75" hidden="1" thickBot="1" x14ac:dyDescent="0.3">
      <c r="A143" s="18"/>
      <c r="B143" s="19" t="s">
        <v>39</v>
      </c>
      <c r="C143" s="20">
        <v>119184</v>
      </c>
      <c r="D143" s="20">
        <v>119184</v>
      </c>
      <c r="E143" s="20">
        <v>0</v>
      </c>
      <c r="F143" s="20">
        <v>0</v>
      </c>
      <c r="G143" s="20">
        <v>0</v>
      </c>
      <c r="H143" s="20">
        <v>0</v>
      </c>
      <c r="I143" s="20"/>
      <c r="J143" s="20">
        <v>0</v>
      </c>
      <c r="K143" s="20"/>
      <c r="L143" s="20">
        <v>0</v>
      </c>
      <c r="M143" s="20"/>
      <c r="N143" s="20"/>
      <c r="O143" s="20">
        <v>0</v>
      </c>
      <c r="P143" s="20"/>
      <c r="Q143" s="20"/>
      <c r="R143" s="20">
        <v>0</v>
      </c>
      <c r="S143" s="20">
        <f t="shared" si="8"/>
        <v>0</v>
      </c>
      <c r="T143" s="21">
        <f t="shared" si="11"/>
        <v>50662</v>
      </c>
      <c r="U143" s="21">
        <f t="shared" si="9"/>
        <v>50662</v>
      </c>
      <c r="V143" s="20">
        <v>50662</v>
      </c>
      <c r="W143" s="21">
        <f t="shared" si="10"/>
        <v>0</v>
      </c>
    </row>
    <row r="144" spans="1:23" ht="15.75" hidden="1" thickBot="1" x14ac:dyDescent="0.3">
      <c r="A144" s="18"/>
      <c r="B144" s="19" t="s">
        <v>40</v>
      </c>
      <c r="C144" s="20">
        <v>119184</v>
      </c>
      <c r="D144" s="20">
        <v>119184</v>
      </c>
      <c r="E144" s="20">
        <v>0</v>
      </c>
      <c r="F144" s="20">
        <v>0</v>
      </c>
      <c r="G144" s="20">
        <v>0</v>
      </c>
      <c r="H144" s="20">
        <v>0</v>
      </c>
      <c r="I144" s="20"/>
      <c r="J144" s="20">
        <v>0</v>
      </c>
      <c r="K144" s="20"/>
      <c r="L144" s="20">
        <v>0</v>
      </c>
      <c r="M144" s="20"/>
      <c r="N144" s="20"/>
      <c r="O144" s="20">
        <v>0</v>
      </c>
      <c r="P144" s="20"/>
      <c r="Q144" s="20"/>
      <c r="R144" s="20">
        <v>0</v>
      </c>
      <c r="S144" s="20">
        <f t="shared" si="8"/>
        <v>0</v>
      </c>
      <c r="T144" s="21">
        <f t="shared" si="11"/>
        <v>0</v>
      </c>
      <c r="U144" s="21">
        <f t="shared" si="9"/>
        <v>0</v>
      </c>
      <c r="V144" s="20">
        <v>0</v>
      </c>
      <c r="W144" s="21">
        <f t="shared" si="10"/>
        <v>0</v>
      </c>
    </row>
    <row r="145" spans="1:23" ht="15.75" hidden="1" thickBot="1" x14ac:dyDescent="0.3">
      <c r="A145" s="18"/>
      <c r="B145" s="19" t="s">
        <v>41</v>
      </c>
      <c r="C145" s="20">
        <v>119184</v>
      </c>
      <c r="D145" s="20">
        <v>119184</v>
      </c>
      <c r="E145" s="20">
        <v>0</v>
      </c>
      <c r="F145" s="20">
        <v>0</v>
      </c>
      <c r="G145" s="20">
        <v>0</v>
      </c>
      <c r="H145" s="20">
        <v>0</v>
      </c>
      <c r="I145" s="20"/>
      <c r="J145" s="20">
        <v>0</v>
      </c>
      <c r="K145" s="20"/>
      <c r="L145" s="20">
        <v>0</v>
      </c>
      <c r="M145" s="20"/>
      <c r="N145" s="20"/>
      <c r="O145" s="20">
        <v>0</v>
      </c>
      <c r="P145" s="20"/>
      <c r="Q145" s="20"/>
      <c r="R145" s="20">
        <v>0</v>
      </c>
      <c r="S145" s="20">
        <f t="shared" si="8"/>
        <v>0</v>
      </c>
      <c r="T145" s="21">
        <f t="shared" si="11"/>
        <v>0</v>
      </c>
      <c r="U145" s="21">
        <f t="shared" si="9"/>
        <v>0</v>
      </c>
      <c r="V145" s="20">
        <v>0</v>
      </c>
      <c r="W145" s="21">
        <f t="shared" si="10"/>
        <v>0</v>
      </c>
    </row>
    <row r="146" spans="1:23" ht="15.75" hidden="1" thickBot="1" x14ac:dyDescent="0.3">
      <c r="A146" s="18"/>
      <c r="B146" s="19" t="s">
        <v>42</v>
      </c>
      <c r="C146" s="20">
        <v>119184</v>
      </c>
      <c r="D146" s="20">
        <v>119184</v>
      </c>
      <c r="E146" s="20">
        <v>0</v>
      </c>
      <c r="F146" s="20">
        <v>0</v>
      </c>
      <c r="G146" s="20">
        <v>0</v>
      </c>
      <c r="H146" s="20">
        <v>0</v>
      </c>
      <c r="I146" s="20"/>
      <c r="J146" s="20">
        <v>0</v>
      </c>
      <c r="K146" s="20"/>
      <c r="L146" s="20">
        <v>0</v>
      </c>
      <c r="M146" s="20"/>
      <c r="N146" s="20"/>
      <c r="O146" s="20">
        <v>0</v>
      </c>
      <c r="P146" s="20"/>
      <c r="Q146" s="20"/>
      <c r="R146" s="20">
        <v>0</v>
      </c>
      <c r="S146" s="20">
        <f t="shared" si="8"/>
        <v>0</v>
      </c>
      <c r="T146" s="21">
        <f t="shared" si="11"/>
        <v>0</v>
      </c>
      <c r="U146" s="21">
        <f t="shared" si="9"/>
        <v>0</v>
      </c>
      <c r="V146" s="20">
        <v>0</v>
      </c>
      <c r="W146" s="21">
        <f t="shared" si="10"/>
        <v>0</v>
      </c>
    </row>
    <row r="147" spans="1:23" ht="15.75" hidden="1" thickBot="1" x14ac:dyDescent="0.3">
      <c r="A147" s="18"/>
      <c r="B147" s="19" t="s">
        <v>43</v>
      </c>
      <c r="C147" s="20">
        <v>119184</v>
      </c>
      <c r="D147" s="20">
        <v>119184</v>
      </c>
      <c r="E147" s="20">
        <v>0</v>
      </c>
      <c r="F147" s="20">
        <v>0</v>
      </c>
      <c r="G147" s="20">
        <v>0</v>
      </c>
      <c r="H147" s="20">
        <v>0</v>
      </c>
      <c r="I147" s="20"/>
      <c r="J147" s="20">
        <v>0</v>
      </c>
      <c r="K147" s="20"/>
      <c r="L147" s="20">
        <v>0</v>
      </c>
      <c r="M147" s="20"/>
      <c r="N147" s="20"/>
      <c r="O147" s="20">
        <v>0</v>
      </c>
      <c r="P147" s="20"/>
      <c r="Q147" s="20"/>
      <c r="R147" s="20">
        <v>0</v>
      </c>
      <c r="S147" s="20">
        <f t="shared" si="8"/>
        <v>0</v>
      </c>
      <c r="T147" s="21">
        <f t="shared" si="11"/>
        <v>0</v>
      </c>
      <c r="U147" s="21">
        <f t="shared" si="9"/>
        <v>0</v>
      </c>
      <c r="V147" s="20">
        <v>0</v>
      </c>
      <c r="W147" s="21">
        <f t="shared" si="10"/>
        <v>0</v>
      </c>
    </row>
    <row r="148" spans="1:23" ht="15.75" hidden="1" thickBot="1" x14ac:dyDescent="0.3">
      <c r="A148" s="18"/>
      <c r="B148" s="19" t="s">
        <v>44</v>
      </c>
      <c r="C148" s="20">
        <v>119184</v>
      </c>
      <c r="D148" s="20">
        <v>119184</v>
      </c>
      <c r="E148" s="20">
        <v>0</v>
      </c>
      <c r="F148" s="20">
        <v>0</v>
      </c>
      <c r="G148" s="20">
        <v>0</v>
      </c>
      <c r="H148" s="20">
        <v>0</v>
      </c>
      <c r="I148" s="20"/>
      <c r="J148" s="20">
        <v>0</v>
      </c>
      <c r="K148" s="20"/>
      <c r="L148" s="20">
        <v>0</v>
      </c>
      <c r="M148" s="20"/>
      <c r="N148" s="20"/>
      <c r="O148" s="20">
        <v>0</v>
      </c>
      <c r="P148" s="20"/>
      <c r="Q148" s="20"/>
      <c r="R148" s="20">
        <v>0</v>
      </c>
      <c r="S148" s="20">
        <f t="shared" si="8"/>
        <v>0</v>
      </c>
      <c r="T148" s="21">
        <f t="shared" si="11"/>
        <v>0</v>
      </c>
      <c r="U148" s="21">
        <f t="shared" si="9"/>
        <v>0</v>
      </c>
      <c r="V148" s="20">
        <v>0</v>
      </c>
      <c r="W148" s="21">
        <f t="shared" si="10"/>
        <v>0</v>
      </c>
    </row>
    <row r="149" spans="1:23" ht="15.75" hidden="1" thickBot="1" x14ac:dyDescent="0.3">
      <c r="A149" s="18"/>
      <c r="B149" s="19" t="s">
        <v>45</v>
      </c>
      <c r="C149" s="20">
        <v>119184</v>
      </c>
      <c r="D149" s="20">
        <v>119184</v>
      </c>
      <c r="E149" s="20">
        <v>0</v>
      </c>
      <c r="F149" s="20">
        <v>0</v>
      </c>
      <c r="G149" s="20">
        <v>0</v>
      </c>
      <c r="H149" s="20">
        <v>0</v>
      </c>
      <c r="I149" s="20"/>
      <c r="J149" s="20">
        <v>0</v>
      </c>
      <c r="K149" s="20"/>
      <c r="L149" s="20">
        <v>0</v>
      </c>
      <c r="M149" s="20"/>
      <c r="N149" s="20"/>
      <c r="O149" s="20">
        <v>0</v>
      </c>
      <c r="P149" s="20"/>
      <c r="Q149" s="20"/>
      <c r="R149" s="20">
        <v>0</v>
      </c>
      <c r="S149" s="20">
        <f t="shared" si="8"/>
        <v>0</v>
      </c>
      <c r="T149" s="21">
        <f t="shared" si="11"/>
        <v>0</v>
      </c>
      <c r="U149" s="21">
        <f t="shared" si="9"/>
        <v>0</v>
      </c>
      <c r="V149" s="20">
        <v>0</v>
      </c>
      <c r="W149" s="21">
        <f t="shared" si="10"/>
        <v>0</v>
      </c>
    </row>
    <row r="150" spans="1:23" ht="15.75" hidden="1" thickBot="1" x14ac:dyDescent="0.3">
      <c r="A150" s="18"/>
      <c r="B150" s="19" t="s">
        <v>46</v>
      </c>
      <c r="C150" s="20">
        <v>119184</v>
      </c>
      <c r="D150" s="20">
        <v>119184</v>
      </c>
      <c r="E150" s="20">
        <v>0</v>
      </c>
      <c r="F150" s="20">
        <v>0</v>
      </c>
      <c r="G150" s="20">
        <v>0</v>
      </c>
      <c r="H150" s="20">
        <v>0</v>
      </c>
      <c r="I150" s="20"/>
      <c r="J150" s="20">
        <v>0</v>
      </c>
      <c r="K150" s="20"/>
      <c r="L150" s="20">
        <v>0</v>
      </c>
      <c r="M150" s="20"/>
      <c r="N150" s="20"/>
      <c r="O150" s="20">
        <v>0</v>
      </c>
      <c r="P150" s="20"/>
      <c r="Q150" s="20"/>
      <c r="R150" s="20">
        <v>0</v>
      </c>
      <c r="S150" s="20">
        <f t="shared" si="8"/>
        <v>0</v>
      </c>
      <c r="T150" s="21">
        <f t="shared" si="11"/>
        <v>0</v>
      </c>
      <c r="U150" s="21">
        <f t="shared" si="9"/>
        <v>0</v>
      </c>
      <c r="V150" s="20">
        <v>0</v>
      </c>
      <c r="W150" s="21">
        <f t="shared" si="10"/>
        <v>0</v>
      </c>
    </row>
    <row r="151" spans="1:23" ht="15.75" hidden="1" thickBot="1" x14ac:dyDescent="0.3">
      <c r="A151" s="18">
        <v>2015</v>
      </c>
      <c r="B151" s="19" t="s">
        <v>35</v>
      </c>
      <c r="C151" s="20">
        <v>119184</v>
      </c>
      <c r="D151" s="20">
        <v>119771</v>
      </c>
      <c r="E151" s="20">
        <v>587</v>
      </c>
      <c r="F151" s="20">
        <v>146</v>
      </c>
      <c r="G151" s="20">
        <v>85702</v>
      </c>
      <c r="H151" s="20">
        <v>0</v>
      </c>
      <c r="I151" s="20"/>
      <c r="J151" s="20">
        <v>0</v>
      </c>
      <c r="K151" s="20"/>
      <c r="L151" s="20">
        <v>0</v>
      </c>
      <c r="M151" s="20"/>
      <c r="N151" s="20"/>
      <c r="O151" s="20">
        <v>0</v>
      </c>
      <c r="P151" s="20"/>
      <c r="Q151" s="20"/>
      <c r="R151" s="20">
        <v>0</v>
      </c>
      <c r="S151" s="20">
        <f t="shared" si="8"/>
        <v>85702</v>
      </c>
      <c r="T151" s="21">
        <f t="shared" si="11"/>
        <v>0</v>
      </c>
      <c r="U151" s="21">
        <f t="shared" si="9"/>
        <v>85702</v>
      </c>
      <c r="V151" s="20">
        <v>85702</v>
      </c>
      <c r="W151" s="21">
        <f t="shared" si="10"/>
        <v>0</v>
      </c>
    </row>
    <row r="152" spans="1:23" ht="15.75" hidden="1" thickBot="1" x14ac:dyDescent="0.3">
      <c r="A152" s="18"/>
      <c r="B152" s="19" t="s">
        <v>36</v>
      </c>
      <c r="C152" s="20">
        <v>119771</v>
      </c>
      <c r="D152" s="20">
        <v>120052</v>
      </c>
      <c r="E152" s="20">
        <v>281</v>
      </c>
      <c r="F152" s="20">
        <v>146</v>
      </c>
      <c r="G152" s="20">
        <v>41026</v>
      </c>
      <c r="H152" s="20">
        <v>0</v>
      </c>
      <c r="I152" s="20"/>
      <c r="J152" s="20">
        <v>0</v>
      </c>
      <c r="K152" s="20"/>
      <c r="L152" s="20">
        <v>0</v>
      </c>
      <c r="M152" s="20"/>
      <c r="N152" s="20"/>
      <c r="O152" s="20">
        <v>0</v>
      </c>
      <c r="P152" s="20"/>
      <c r="Q152" s="20"/>
      <c r="R152" s="20">
        <v>0</v>
      </c>
      <c r="S152" s="20">
        <f t="shared" si="8"/>
        <v>41026</v>
      </c>
      <c r="T152" s="21">
        <f t="shared" si="11"/>
        <v>0</v>
      </c>
      <c r="U152" s="21">
        <f t="shared" si="9"/>
        <v>41026</v>
      </c>
      <c r="V152" s="20">
        <v>41026</v>
      </c>
      <c r="W152" s="21">
        <f t="shared" si="10"/>
        <v>0</v>
      </c>
    </row>
    <row r="153" spans="1:23" ht="15.75" hidden="1" thickBot="1" x14ac:dyDescent="0.3">
      <c r="A153" s="18"/>
      <c r="B153" s="19" t="s">
        <v>37</v>
      </c>
      <c r="C153" s="20">
        <v>120052</v>
      </c>
      <c r="D153" s="20">
        <v>120387</v>
      </c>
      <c r="E153" s="20">
        <v>335</v>
      </c>
      <c r="F153" s="20">
        <v>146</v>
      </c>
      <c r="G153" s="20">
        <v>48910</v>
      </c>
      <c r="H153" s="20">
        <v>0</v>
      </c>
      <c r="I153" s="20"/>
      <c r="J153" s="20">
        <v>0</v>
      </c>
      <c r="K153" s="20"/>
      <c r="L153" s="20">
        <v>0</v>
      </c>
      <c r="M153" s="20"/>
      <c r="N153" s="20"/>
      <c r="O153" s="20">
        <v>0</v>
      </c>
      <c r="P153" s="20"/>
      <c r="Q153" s="20"/>
      <c r="R153" s="20">
        <v>0</v>
      </c>
      <c r="S153" s="20">
        <f t="shared" si="8"/>
        <v>48910</v>
      </c>
      <c r="T153" s="21">
        <f t="shared" si="11"/>
        <v>0</v>
      </c>
      <c r="U153" s="21">
        <f t="shared" si="9"/>
        <v>48910</v>
      </c>
      <c r="V153" s="20">
        <v>48910</v>
      </c>
      <c r="W153" s="21">
        <f t="shared" si="10"/>
        <v>0</v>
      </c>
    </row>
    <row r="154" spans="1:23" ht="15.75" hidden="1" thickBot="1" x14ac:dyDescent="0.3">
      <c r="A154" s="18"/>
      <c r="B154" s="19" t="s">
        <v>38</v>
      </c>
      <c r="C154" s="20">
        <v>120387</v>
      </c>
      <c r="D154" s="20">
        <v>120387</v>
      </c>
      <c r="E154" s="20">
        <v>0</v>
      </c>
      <c r="F154" s="20">
        <v>0</v>
      </c>
      <c r="G154" s="20">
        <v>0</v>
      </c>
      <c r="H154" s="20">
        <v>0</v>
      </c>
      <c r="I154" s="20"/>
      <c r="J154" s="20">
        <v>0</v>
      </c>
      <c r="K154" s="20"/>
      <c r="L154" s="20">
        <v>0</v>
      </c>
      <c r="M154" s="20"/>
      <c r="N154" s="20"/>
      <c r="O154" s="20">
        <v>0</v>
      </c>
      <c r="P154" s="20"/>
      <c r="Q154" s="20">
        <v>9918</v>
      </c>
      <c r="R154" s="20">
        <v>0</v>
      </c>
      <c r="S154" s="20">
        <f t="shared" si="8"/>
        <v>9918</v>
      </c>
      <c r="T154" s="21">
        <f t="shared" si="11"/>
        <v>0</v>
      </c>
      <c r="U154" s="21">
        <f t="shared" si="9"/>
        <v>9918</v>
      </c>
      <c r="V154" s="20">
        <v>0</v>
      </c>
      <c r="W154" s="21">
        <f t="shared" si="10"/>
        <v>9918</v>
      </c>
    </row>
    <row r="155" spans="1:23" ht="15.75" hidden="1" thickBot="1" x14ac:dyDescent="0.3">
      <c r="A155" s="18"/>
      <c r="B155" s="19" t="s">
        <v>39</v>
      </c>
      <c r="C155" s="20">
        <v>120387</v>
      </c>
      <c r="D155" s="20">
        <v>120387</v>
      </c>
      <c r="E155" s="20">
        <v>0</v>
      </c>
      <c r="F155" s="20">
        <v>0</v>
      </c>
      <c r="G155" s="20">
        <v>0</v>
      </c>
      <c r="H155" s="20">
        <v>0</v>
      </c>
      <c r="I155" s="20"/>
      <c r="J155" s="20">
        <v>0</v>
      </c>
      <c r="K155" s="20"/>
      <c r="L155" s="20">
        <v>0</v>
      </c>
      <c r="M155" s="20"/>
      <c r="N155" s="20"/>
      <c r="O155" s="20">
        <v>0</v>
      </c>
      <c r="P155" s="20"/>
      <c r="Q155" s="20">
        <v>4959</v>
      </c>
      <c r="R155" s="20">
        <v>0</v>
      </c>
      <c r="S155" s="20">
        <f t="shared" si="8"/>
        <v>4959</v>
      </c>
      <c r="T155" s="21">
        <f t="shared" si="11"/>
        <v>9918</v>
      </c>
      <c r="U155" s="21">
        <f t="shared" si="9"/>
        <v>14877</v>
      </c>
      <c r="V155" s="20">
        <v>14877</v>
      </c>
      <c r="W155" s="21">
        <f t="shared" si="10"/>
        <v>0</v>
      </c>
    </row>
    <row r="156" spans="1:23" ht="15.75" hidden="1" thickBot="1" x14ac:dyDescent="0.3">
      <c r="A156" s="18"/>
      <c r="B156" s="19" t="s">
        <v>40</v>
      </c>
      <c r="C156" s="20">
        <v>120387</v>
      </c>
      <c r="D156" s="20">
        <v>120387</v>
      </c>
      <c r="E156" s="20">
        <v>0</v>
      </c>
      <c r="F156" s="20">
        <v>0</v>
      </c>
      <c r="G156" s="20">
        <v>0</v>
      </c>
      <c r="H156" s="20">
        <v>0</v>
      </c>
      <c r="I156" s="20"/>
      <c r="J156" s="20">
        <v>0</v>
      </c>
      <c r="K156" s="20"/>
      <c r="L156" s="20">
        <v>0</v>
      </c>
      <c r="M156" s="20"/>
      <c r="N156" s="20"/>
      <c r="O156" s="20">
        <v>0</v>
      </c>
      <c r="P156" s="20"/>
      <c r="Q156" s="20">
        <v>4959</v>
      </c>
      <c r="R156" s="20">
        <v>0</v>
      </c>
      <c r="S156" s="20">
        <f t="shared" si="8"/>
        <v>4959</v>
      </c>
      <c r="T156" s="21">
        <f t="shared" si="11"/>
        <v>0</v>
      </c>
      <c r="U156" s="21">
        <f t="shared" si="9"/>
        <v>4959</v>
      </c>
      <c r="V156" s="20">
        <v>0</v>
      </c>
      <c r="W156" s="21">
        <f t="shared" si="10"/>
        <v>4959</v>
      </c>
    </row>
    <row r="157" spans="1:23" ht="15.75" hidden="1" thickBot="1" x14ac:dyDescent="0.3">
      <c r="A157" s="18"/>
      <c r="B157" s="19" t="s">
        <v>41</v>
      </c>
      <c r="C157" s="20">
        <v>120387</v>
      </c>
      <c r="D157" s="20">
        <v>120387</v>
      </c>
      <c r="E157" s="20">
        <v>0</v>
      </c>
      <c r="F157" s="20">
        <v>0</v>
      </c>
      <c r="G157" s="20">
        <v>0</v>
      </c>
      <c r="H157" s="20">
        <v>0</v>
      </c>
      <c r="I157" s="20"/>
      <c r="J157" s="20">
        <v>0</v>
      </c>
      <c r="K157" s="20"/>
      <c r="L157" s="20">
        <v>0</v>
      </c>
      <c r="M157" s="20"/>
      <c r="N157" s="20"/>
      <c r="O157" s="20">
        <v>0</v>
      </c>
      <c r="P157" s="20"/>
      <c r="Q157" s="20">
        <v>4959</v>
      </c>
      <c r="R157" s="20">
        <v>0</v>
      </c>
      <c r="S157" s="20">
        <f t="shared" si="8"/>
        <v>4959</v>
      </c>
      <c r="T157" s="21">
        <f t="shared" si="11"/>
        <v>4959</v>
      </c>
      <c r="U157" s="21">
        <f t="shared" si="9"/>
        <v>9918</v>
      </c>
      <c r="V157" s="20">
        <v>9918</v>
      </c>
      <c r="W157" s="21">
        <f t="shared" si="10"/>
        <v>0</v>
      </c>
    </row>
    <row r="158" spans="1:23" ht="15.75" hidden="1" thickBot="1" x14ac:dyDescent="0.3">
      <c r="A158" s="18"/>
      <c r="B158" s="19" t="s">
        <v>42</v>
      </c>
      <c r="C158" s="20">
        <v>120387</v>
      </c>
      <c r="D158" s="20">
        <v>120387</v>
      </c>
      <c r="E158" s="20">
        <v>0</v>
      </c>
      <c r="F158" s="20">
        <v>0</v>
      </c>
      <c r="G158" s="20">
        <v>0</v>
      </c>
      <c r="H158" s="20">
        <v>0</v>
      </c>
      <c r="I158" s="20"/>
      <c r="J158" s="20">
        <v>0</v>
      </c>
      <c r="K158" s="20"/>
      <c r="L158" s="20">
        <v>0</v>
      </c>
      <c r="M158" s="20"/>
      <c r="N158" s="20"/>
      <c r="O158" s="20">
        <v>0</v>
      </c>
      <c r="P158" s="20"/>
      <c r="Q158" s="20">
        <v>4959</v>
      </c>
      <c r="R158" s="20">
        <v>0</v>
      </c>
      <c r="S158" s="20">
        <f t="shared" si="8"/>
        <v>4959</v>
      </c>
      <c r="T158" s="21">
        <f t="shared" si="11"/>
        <v>0</v>
      </c>
      <c r="U158" s="21">
        <f t="shared" si="9"/>
        <v>4959</v>
      </c>
      <c r="V158" s="20">
        <v>4959</v>
      </c>
      <c r="W158" s="21">
        <f t="shared" si="10"/>
        <v>0</v>
      </c>
    </row>
    <row r="159" spans="1:23" ht="15.75" hidden="1" thickBot="1" x14ac:dyDescent="0.3">
      <c r="A159" s="18"/>
      <c r="B159" s="19" t="s">
        <v>43</v>
      </c>
      <c r="C159" s="20">
        <v>120387</v>
      </c>
      <c r="D159" s="20">
        <v>120387</v>
      </c>
      <c r="E159" s="20">
        <v>0</v>
      </c>
      <c r="F159" s="20">
        <v>0</v>
      </c>
      <c r="G159" s="20">
        <v>0</v>
      </c>
      <c r="H159" s="20">
        <v>0</v>
      </c>
      <c r="I159" s="20"/>
      <c r="J159" s="20">
        <v>0</v>
      </c>
      <c r="K159" s="20"/>
      <c r="L159" s="20">
        <v>0</v>
      </c>
      <c r="M159" s="20"/>
      <c r="N159" s="20"/>
      <c r="O159" s="20">
        <v>0</v>
      </c>
      <c r="P159" s="20"/>
      <c r="Q159" s="20">
        <v>4959</v>
      </c>
      <c r="R159" s="20">
        <v>0</v>
      </c>
      <c r="S159" s="20">
        <f t="shared" si="8"/>
        <v>4959</v>
      </c>
      <c r="T159" s="21">
        <f t="shared" si="11"/>
        <v>0</v>
      </c>
      <c r="U159" s="21">
        <f t="shared" si="9"/>
        <v>4959</v>
      </c>
      <c r="V159" s="20">
        <v>0</v>
      </c>
      <c r="W159" s="21">
        <f t="shared" si="10"/>
        <v>4959</v>
      </c>
    </row>
    <row r="160" spans="1:23" ht="15.75" hidden="1" thickBot="1" x14ac:dyDescent="0.3">
      <c r="A160" s="18"/>
      <c r="B160" s="19" t="s">
        <v>44</v>
      </c>
      <c r="C160" s="20">
        <v>120387</v>
      </c>
      <c r="D160" s="20">
        <v>120387</v>
      </c>
      <c r="E160" s="20">
        <v>0</v>
      </c>
      <c r="F160" s="20">
        <v>0</v>
      </c>
      <c r="G160" s="20">
        <v>0</v>
      </c>
      <c r="H160" s="20">
        <v>0</v>
      </c>
      <c r="I160" s="20"/>
      <c r="J160" s="20">
        <v>0</v>
      </c>
      <c r="K160" s="20"/>
      <c r="L160" s="20">
        <v>0</v>
      </c>
      <c r="M160" s="20"/>
      <c r="N160" s="20"/>
      <c r="O160" s="20">
        <v>0</v>
      </c>
      <c r="P160" s="20"/>
      <c r="Q160" s="20">
        <v>4959</v>
      </c>
      <c r="R160" s="20">
        <v>0</v>
      </c>
      <c r="S160" s="20">
        <f t="shared" ref="S160:S174" si="12">G160+L160+M160+P160+Q160+N160+O160+R160</f>
        <v>4959</v>
      </c>
      <c r="T160" s="21">
        <f t="shared" si="11"/>
        <v>4959</v>
      </c>
      <c r="U160" s="21">
        <f t="shared" si="9"/>
        <v>9918</v>
      </c>
      <c r="V160" s="20">
        <v>9918</v>
      </c>
      <c r="W160" s="21">
        <f t="shared" si="10"/>
        <v>0</v>
      </c>
    </row>
    <row r="161" spans="1:23" ht="15.75" hidden="1" thickBot="1" x14ac:dyDescent="0.3">
      <c r="A161" s="18"/>
      <c r="B161" s="19" t="s">
        <v>45</v>
      </c>
      <c r="C161" s="20">
        <v>120387</v>
      </c>
      <c r="D161" s="20">
        <v>120387</v>
      </c>
      <c r="E161" s="20">
        <v>0</v>
      </c>
      <c r="F161" s="20">
        <v>0</v>
      </c>
      <c r="G161" s="20">
        <v>0</v>
      </c>
      <c r="H161" s="20">
        <v>0</v>
      </c>
      <c r="I161" s="20"/>
      <c r="J161" s="20">
        <v>0</v>
      </c>
      <c r="K161" s="20"/>
      <c r="L161" s="20">
        <v>0</v>
      </c>
      <c r="M161" s="20"/>
      <c r="N161" s="20"/>
      <c r="O161" s="20">
        <v>0</v>
      </c>
      <c r="P161" s="20"/>
      <c r="Q161" s="20">
        <v>4959</v>
      </c>
      <c r="R161" s="20">
        <v>0</v>
      </c>
      <c r="S161" s="20">
        <f t="shared" si="12"/>
        <v>4959</v>
      </c>
      <c r="T161" s="21">
        <f t="shared" si="11"/>
        <v>0</v>
      </c>
      <c r="U161" s="21">
        <f t="shared" si="9"/>
        <v>4959</v>
      </c>
      <c r="V161" s="20">
        <v>4959</v>
      </c>
      <c r="W161" s="21">
        <f t="shared" si="10"/>
        <v>0</v>
      </c>
    </row>
    <row r="162" spans="1:23" ht="15.75" hidden="1" thickBot="1" x14ac:dyDescent="0.3">
      <c r="A162" s="18"/>
      <c r="B162" s="19" t="s">
        <v>46</v>
      </c>
      <c r="C162" s="20">
        <v>120387</v>
      </c>
      <c r="D162" s="20">
        <v>120387</v>
      </c>
      <c r="E162" s="20">
        <v>0</v>
      </c>
      <c r="F162" s="20">
        <v>0</v>
      </c>
      <c r="G162" s="20">
        <v>0</v>
      </c>
      <c r="H162" s="20">
        <v>0</v>
      </c>
      <c r="I162" s="20"/>
      <c r="J162" s="20">
        <v>0</v>
      </c>
      <c r="K162" s="20"/>
      <c r="L162" s="20">
        <v>0</v>
      </c>
      <c r="M162" s="20"/>
      <c r="N162" s="20"/>
      <c r="O162" s="20">
        <v>0</v>
      </c>
      <c r="P162" s="20"/>
      <c r="Q162" s="20">
        <v>4665</v>
      </c>
      <c r="R162" s="20">
        <v>0</v>
      </c>
      <c r="S162" s="20">
        <f t="shared" si="12"/>
        <v>4665</v>
      </c>
      <c r="T162" s="21">
        <f t="shared" si="11"/>
        <v>0</v>
      </c>
      <c r="U162" s="21">
        <f t="shared" si="9"/>
        <v>4665</v>
      </c>
      <c r="V162" s="20">
        <v>0</v>
      </c>
      <c r="W162" s="21">
        <f t="shared" si="10"/>
        <v>4665</v>
      </c>
    </row>
    <row r="163" spans="1:23" ht="15.75" hidden="1" thickBot="1" x14ac:dyDescent="0.3">
      <c r="A163" s="18">
        <v>2016</v>
      </c>
      <c r="B163" s="19" t="s">
        <v>35</v>
      </c>
      <c r="C163" s="20">
        <v>120387</v>
      </c>
      <c r="D163" s="20">
        <v>120412</v>
      </c>
      <c r="E163" s="20">
        <v>25</v>
      </c>
      <c r="F163" s="20">
        <v>146</v>
      </c>
      <c r="G163" s="20">
        <v>3650</v>
      </c>
      <c r="H163" s="20">
        <v>0</v>
      </c>
      <c r="I163" s="20"/>
      <c r="J163" s="20">
        <v>0</v>
      </c>
      <c r="K163" s="20"/>
      <c r="L163" s="20">
        <v>0</v>
      </c>
      <c r="M163" s="20"/>
      <c r="N163" s="20"/>
      <c r="O163" s="20">
        <v>0</v>
      </c>
      <c r="P163" s="20"/>
      <c r="Q163" s="20">
        <v>4665</v>
      </c>
      <c r="R163" s="20">
        <v>0</v>
      </c>
      <c r="S163" s="20">
        <f t="shared" si="12"/>
        <v>8315</v>
      </c>
      <c r="T163" s="21">
        <f t="shared" si="11"/>
        <v>4665</v>
      </c>
      <c r="U163" s="21">
        <f t="shared" si="9"/>
        <v>12980</v>
      </c>
      <c r="V163" s="20">
        <v>12980</v>
      </c>
      <c r="W163" s="21">
        <f t="shared" si="10"/>
        <v>0</v>
      </c>
    </row>
    <row r="164" spans="1:23" ht="15.75" hidden="1" thickBot="1" x14ac:dyDescent="0.3">
      <c r="A164" s="18"/>
      <c r="B164" s="19" t="s">
        <v>36</v>
      </c>
      <c r="C164" s="20">
        <v>120412</v>
      </c>
      <c r="D164" s="20">
        <v>120412</v>
      </c>
      <c r="E164" s="20">
        <v>0</v>
      </c>
      <c r="F164" s="20"/>
      <c r="G164" s="20">
        <v>0</v>
      </c>
      <c r="H164" s="20">
        <v>0</v>
      </c>
      <c r="I164" s="20"/>
      <c r="J164" s="20">
        <v>0</v>
      </c>
      <c r="K164" s="20"/>
      <c r="L164" s="20">
        <v>0</v>
      </c>
      <c r="M164" s="20"/>
      <c r="N164" s="20"/>
      <c r="O164" s="20">
        <v>0</v>
      </c>
      <c r="P164" s="20"/>
      <c r="Q164" s="20">
        <v>4665</v>
      </c>
      <c r="R164" s="20">
        <v>0</v>
      </c>
      <c r="S164" s="20">
        <f t="shared" si="12"/>
        <v>4665</v>
      </c>
      <c r="T164" s="21">
        <f t="shared" si="11"/>
        <v>0</v>
      </c>
      <c r="U164" s="21">
        <f t="shared" si="9"/>
        <v>4665</v>
      </c>
      <c r="V164" s="20">
        <v>4665</v>
      </c>
      <c r="W164" s="21">
        <f t="shared" si="10"/>
        <v>0</v>
      </c>
    </row>
    <row r="165" spans="1:23" ht="15.75" hidden="1" thickBot="1" x14ac:dyDescent="0.3">
      <c r="A165" s="18"/>
      <c r="B165" s="19" t="s">
        <v>37</v>
      </c>
      <c r="C165" s="20">
        <v>120412</v>
      </c>
      <c r="D165" s="20">
        <v>120412</v>
      </c>
      <c r="E165" s="20">
        <v>0</v>
      </c>
      <c r="F165" s="20"/>
      <c r="G165" s="20">
        <v>0</v>
      </c>
      <c r="H165" s="20">
        <v>0</v>
      </c>
      <c r="I165" s="20"/>
      <c r="J165" s="20">
        <v>0</v>
      </c>
      <c r="K165" s="20"/>
      <c r="L165" s="20">
        <v>0</v>
      </c>
      <c r="M165" s="20"/>
      <c r="N165" s="20"/>
      <c r="O165" s="20">
        <v>0</v>
      </c>
      <c r="P165" s="20"/>
      <c r="Q165" s="20">
        <v>4665</v>
      </c>
      <c r="R165" s="20">
        <v>0</v>
      </c>
      <c r="S165" s="20">
        <f t="shared" si="12"/>
        <v>4665</v>
      </c>
      <c r="T165" s="21">
        <f t="shared" si="11"/>
        <v>0</v>
      </c>
      <c r="U165" s="21">
        <f t="shared" si="9"/>
        <v>4665</v>
      </c>
      <c r="V165" s="20">
        <v>4665</v>
      </c>
      <c r="W165" s="21">
        <f t="shared" si="10"/>
        <v>0</v>
      </c>
    </row>
    <row r="166" spans="1:23" ht="15.75" hidden="1" thickBot="1" x14ac:dyDescent="0.3">
      <c r="A166" s="18"/>
      <c r="B166" s="19" t="s">
        <v>38</v>
      </c>
      <c r="C166" s="20">
        <v>120412</v>
      </c>
      <c r="D166" s="20">
        <v>120412</v>
      </c>
      <c r="E166" s="20">
        <v>0</v>
      </c>
      <c r="F166" s="20"/>
      <c r="G166" s="20">
        <v>0</v>
      </c>
      <c r="H166" s="20">
        <v>0</v>
      </c>
      <c r="I166" s="20"/>
      <c r="J166" s="20">
        <v>0</v>
      </c>
      <c r="K166" s="20"/>
      <c r="L166" s="20">
        <v>0</v>
      </c>
      <c r="M166" s="20"/>
      <c r="N166" s="20"/>
      <c r="O166" s="20">
        <v>0</v>
      </c>
      <c r="P166" s="20"/>
      <c r="Q166" s="20">
        <v>4709</v>
      </c>
      <c r="R166" s="20">
        <v>0</v>
      </c>
      <c r="S166" s="20">
        <f t="shared" si="12"/>
        <v>4709</v>
      </c>
      <c r="T166" s="21">
        <f t="shared" si="11"/>
        <v>0</v>
      </c>
      <c r="U166" s="21">
        <f t="shared" si="9"/>
        <v>4709</v>
      </c>
      <c r="V166" s="20"/>
      <c r="W166" s="21">
        <f t="shared" si="10"/>
        <v>4709</v>
      </c>
    </row>
    <row r="167" spans="1:23" ht="15.75" hidden="1" thickBot="1" x14ac:dyDescent="0.3">
      <c r="A167" s="18"/>
      <c r="B167" s="19" t="s">
        <v>39</v>
      </c>
      <c r="C167" s="20">
        <v>120412</v>
      </c>
      <c r="D167" s="20">
        <v>120412</v>
      </c>
      <c r="E167" s="20">
        <v>0</v>
      </c>
      <c r="F167" s="20"/>
      <c r="G167" s="20">
        <v>0</v>
      </c>
      <c r="H167" s="20">
        <v>0</v>
      </c>
      <c r="I167" s="20"/>
      <c r="J167" s="20">
        <v>0</v>
      </c>
      <c r="K167" s="20"/>
      <c r="L167" s="20">
        <v>0</v>
      </c>
      <c r="M167" s="20"/>
      <c r="N167" s="20"/>
      <c r="O167" s="20">
        <v>0</v>
      </c>
      <c r="P167" s="20"/>
      <c r="Q167" s="20">
        <v>4709</v>
      </c>
      <c r="R167" s="20">
        <v>0</v>
      </c>
      <c r="S167" s="20">
        <f t="shared" si="12"/>
        <v>4709</v>
      </c>
      <c r="T167" s="21">
        <f t="shared" si="11"/>
        <v>4709</v>
      </c>
      <c r="U167" s="21">
        <f t="shared" si="9"/>
        <v>9418</v>
      </c>
      <c r="V167" s="20"/>
      <c r="W167" s="21">
        <f t="shared" si="10"/>
        <v>9418</v>
      </c>
    </row>
    <row r="168" spans="1:23" ht="15.75" hidden="1" thickBot="1" x14ac:dyDescent="0.3">
      <c r="A168" s="18"/>
      <c r="B168" s="19" t="s">
        <v>40</v>
      </c>
      <c r="C168" s="20">
        <v>120412</v>
      </c>
      <c r="D168" s="20">
        <v>120412</v>
      </c>
      <c r="E168" s="20">
        <v>0</v>
      </c>
      <c r="F168" s="20"/>
      <c r="G168" s="20">
        <v>0</v>
      </c>
      <c r="H168" s="20">
        <v>0</v>
      </c>
      <c r="I168" s="20"/>
      <c r="J168" s="20">
        <v>0</v>
      </c>
      <c r="K168" s="20"/>
      <c r="L168" s="20">
        <v>0</v>
      </c>
      <c r="M168" s="20"/>
      <c r="N168" s="20"/>
      <c r="O168" s="20">
        <v>0</v>
      </c>
      <c r="P168" s="20"/>
      <c r="Q168" s="20">
        <v>4709</v>
      </c>
      <c r="R168" s="20">
        <v>0</v>
      </c>
      <c r="S168" s="20">
        <f t="shared" si="12"/>
        <v>4709</v>
      </c>
      <c r="T168" s="21">
        <f t="shared" si="11"/>
        <v>9418</v>
      </c>
      <c r="U168" s="21">
        <f t="shared" si="9"/>
        <v>14127</v>
      </c>
      <c r="V168" s="20"/>
      <c r="W168" s="21">
        <f t="shared" si="10"/>
        <v>14127</v>
      </c>
    </row>
    <row r="169" spans="1:23" ht="15.75" hidden="1" thickBot="1" x14ac:dyDescent="0.3">
      <c r="A169" s="18"/>
      <c r="B169" s="19" t="s">
        <v>41</v>
      </c>
      <c r="C169" s="20">
        <v>120412</v>
      </c>
      <c r="D169" s="20">
        <v>120412</v>
      </c>
      <c r="E169" s="20">
        <v>0</v>
      </c>
      <c r="F169" s="20"/>
      <c r="G169" s="20">
        <v>0</v>
      </c>
      <c r="H169" s="20">
        <v>0</v>
      </c>
      <c r="I169" s="20"/>
      <c r="J169" s="20">
        <v>0</v>
      </c>
      <c r="K169" s="20"/>
      <c r="L169" s="20">
        <v>0</v>
      </c>
      <c r="M169" s="20"/>
      <c r="N169" s="20"/>
      <c r="O169" s="20">
        <v>0</v>
      </c>
      <c r="P169" s="20"/>
      <c r="Q169" s="20">
        <v>4315</v>
      </c>
      <c r="R169" s="20">
        <v>0</v>
      </c>
      <c r="S169" s="20">
        <f t="shared" si="12"/>
        <v>4315</v>
      </c>
      <c r="T169" s="21">
        <f t="shared" si="11"/>
        <v>14127</v>
      </c>
      <c r="U169" s="21">
        <f t="shared" si="9"/>
        <v>18442</v>
      </c>
      <c r="V169" s="20">
        <v>4315</v>
      </c>
      <c r="W169" s="21">
        <f t="shared" si="10"/>
        <v>14127</v>
      </c>
    </row>
    <row r="170" spans="1:23" ht="15.75" hidden="1" thickBot="1" x14ac:dyDescent="0.3">
      <c r="A170" s="18"/>
      <c r="B170" s="19" t="s">
        <v>42</v>
      </c>
      <c r="C170" s="20">
        <v>120412</v>
      </c>
      <c r="D170" s="20">
        <v>120412</v>
      </c>
      <c r="E170" s="20">
        <v>0</v>
      </c>
      <c r="F170" s="20"/>
      <c r="G170" s="20">
        <v>0</v>
      </c>
      <c r="H170" s="20">
        <v>0</v>
      </c>
      <c r="I170" s="20"/>
      <c r="J170" s="20">
        <v>0</v>
      </c>
      <c r="K170" s="20"/>
      <c r="L170" s="20">
        <v>0</v>
      </c>
      <c r="M170" s="20"/>
      <c r="N170" s="20"/>
      <c r="O170" s="20">
        <v>0</v>
      </c>
      <c r="P170" s="20"/>
      <c r="Q170" s="20">
        <v>4315</v>
      </c>
      <c r="R170" s="20">
        <v>0</v>
      </c>
      <c r="S170" s="20">
        <f t="shared" si="12"/>
        <v>4315</v>
      </c>
      <c r="T170" s="21">
        <f t="shared" si="11"/>
        <v>14127</v>
      </c>
      <c r="U170" s="21">
        <f t="shared" si="9"/>
        <v>18442</v>
      </c>
      <c r="V170" s="20"/>
      <c r="W170" s="21">
        <f t="shared" si="10"/>
        <v>18442</v>
      </c>
    </row>
    <row r="171" spans="1:23" ht="15.75" hidden="1" thickBot="1" x14ac:dyDescent="0.3">
      <c r="A171" s="18"/>
      <c r="B171" s="19" t="s">
        <v>43</v>
      </c>
      <c r="C171" s="20">
        <v>120412</v>
      </c>
      <c r="D171" s="20">
        <v>120412</v>
      </c>
      <c r="E171" s="20">
        <v>0</v>
      </c>
      <c r="F171" s="20"/>
      <c r="G171" s="20">
        <v>0</v>
      </c>
      <c r="H171" s="20">
        <v>0</v>
      </c>
      <c r="I171" s="20"/>
      <c r="J171" s="20">
        <v>0</v>
      </c>
      <c r="K171" s="20"/>
      <c r="L171" s="20">
        <v>0</v>
      </c>
      <c r="M171" s="20"/>
      <c r="N171" s="20"/>
      <c r="O171" s="20">
        <v>0</v>
      </c>
      <c r="P171" s="20"/>
      <c r="Q171" s="20"/>
      <c r="R171" s="20">
        <v>0</v>
      </c>
      <c r="S171" s="20">
        <f t="shared" si="12"/>
        <v>0</v>
      </c>
      <c r="T171" s="21">
        <f t="shared" si="11"/>
        <v>18442</v>
      </c>
      <c r="U171" s="21">
        <f t="shared" si="9"/>
        <v>18442</v>
      </c>
      <c r="V171" s="20"/>
      <c r="W171" s="21">
        <f t="shared" si="10"/>
        <v>18442</v>
      </c>
    </row>
    <row r="172" spans="1:23" ht="15.75" hidden="1" thickBot="1" x14ac:dyDescent="0.3">
      <c r="A172" s="18"/>
      <c r="B172" s="19" t="s">
        <v>44</v>
      </c>
      <c r="C172" s="20">
        <v>120412</v>
      </c>
      <c r="D172" s="20">
        <v>120412</v>
      </c>
      <c r="E172" s="20">
        <v>0</v>
      </c>
      <c r="F172" s="20"/>
      <c r="G172" s="20">
        <v>0</v>
      </c>
      <c r="H172" s="20">
        <v>0</v>
      </c>
      <c r="I172" s="20"/>
      <c r="J172" s="20">
        <v>0</v>
      </c>
      <c r="K172" s="20"/>
      <c r="L172" s="20">
        <v>0</v>
      </c>
      <c r="M172" s="20"/>
      <c r="N172" s="20"/>
      <c r="O172" s="20">
        <v>0</v>
      </c>
      <c r="P172" s="20"/>
      <c r="Q172" s="20"/>
      <c r="R172" s="20">
        <v>0</v>
      </c>
      <c r="S172" s="20">
        <f t="shared" si="12"/>
        <v>0</v>
      </c>
      <c r="T172" s="21">
        <f t="shared" si="11"/>
        <v>18442</v>
      </c>
      <c r="U172" s="21">
        <f t="shared" si="9"/>
        <v>18442</v>
      </c>
      <c r="V172" s="20">
        <v>18442</v>
      </c>
      <c r="W172" s="21">
        <f t="shared" si="10"/>
        <v>0</v>
      </c>
    </row>
    <row r="173" spans="1:23" ht="15.75" hidden="1" thickBot="1" x14ac:dyDescent="0.3">
      <c r="A173" s="18"/>
      <c r="B173" s="19" t="s">
        <v>45</v>
      </c>
      <c r="C173" s="20">
        <v>120412</v>
      </c>
      <c r="D173" s="20">
        <v>120412</v>
      </c>
      <c r="E173" s="20">
        <v>0</v>
      </c>
      <c r="F173" s="20"/>
      <c r="G173" s="20">
        <v>0</v>
      </c>
      <c r="H173" s="20">
        <v>0</v>
      </c>
      <c r="I173" s="20"/>
      <c r="J173" s="20">
        <v>0</v>
      </c>
      <c r="K173" s="20"/>
      <c r="L173" s="20">
        <v>0</v>
      </c>
      <c r="M173" s="20"/>
      <c r="N173" s="20"/>
      <c r="O173" s="20">
        <v>0</v>
      </c>
      <c r="P173" s="20"/>
      <c r="Q173" s="20"/>
      <c r="R173" s="20">
        <v>0</v>
      </c>
      <c r="S173" s="20">
        <f t="shared" si="12"/>
        <v>0</v>
      </c>
      <c r="T173" s="21">
        <f t="shared" si="11"/>
        <v>0</v>
      </c>
      <c r="U173" s="21">
        <f t="shared" si="9"/>
        <v>0</v>
      </c>
      <c r="V173" s="20"/>
      <c r="W173" s="21">
        <f t="shared" si="10"/>
        <v>0</v>
      </c>
    </row>
    <row r="174" spans="1:23" ht="15.75" hidden="1" thickBot="1" x14ac:dyDescent="0.3">
      <c r="A174" s="18"/>
      <c r="B174" s="19" t="s">
        <v>46</v>
      </c>
      <c r="C174" s="20">
        <v>120412</v>
      </c>
      <c r="D174" s="20">
        <v>120412</v>
      </c>
      <c r="E174" s="20">
        <v>0</v>
      </c>
      <c r="F174" s="20"/>
      <c r="G174" s="20">
        <v>0</v>
      </c>
      <c r="H174" s="20">
        <v>0</v>
      </c>
      <c r="I174" s="20"/>
      <c r="J174" s="20">
        <v>0</v>
      </c>
      <c r="K174" s="20"/>
      <c r="L174" s="20">
        <v>0</v>
      </c>
      <c r="M174" s="20"/>
      <c r="N174" s="20"/>
      <c r="O174" s="20">
        <v>0</v>
      </c>
      <c r="P174" s="20"/>
      <c r="Q174" s="20"/>
      <c r="R174" s="20">
        <v>0</v>
      </c>
      <c r="S174" s="20">
        <f t="shared" si="12"/>
        <v>0</v>
      </c>
      <c r="T174" s="21">
        <f t="shared" si="11"/>
        <v>0</v>
      </c>
      <c r="U174" s="21">
        <f t="shared" si="9"/>
        <v>0</v>
      </c>
      <c r="V174" s="20"/>
      <c r="W174" s="21">
        <f t="shared" si="10"/>
        <v>0</v>
      </c>
    </row>
    <row r="175" spans="1:23" ht="15.75" thickBot="1" x14ac:dyDescent="0.3">
      <c r="A175" s="18"/>
      <c r="B175" s="19" t="s">
        <v>35</v>
      </c>
      <c r="C175" s="20">
        <v>120412</v>
      </c>
      <c r="D175" s="20">
        <v>120412</v>
      </c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1"/>
      <c r="U175" s="21"/>
      <c r="V175" s="20"/>
      <c r="W175" s="21"/>
    </row>
    <row r="176" spans="1:23" ht="15.75" thickBot="1" x14ac:dyDescent="0.3">
      <c r="A176" s="18"/>
      <c r="B176" s="19" t="s">
        <v>36</v>
      </c>
      <c r="C176" s="20">
        <v>120412</v>
      </c>
      <c r="D176" s="20">
        <v>120412</v>
      </c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1"/>
      <c r="U176" s="21"/>
      <c r="V176" s="20"/>
      <c r="W176" s="21"/>
    </row>
    <row r="177" spans="1:23" ht="15.75" thickBot="1" x14ac:dyDescent="0.3">
      <c r="A177" s="18"/>
      <c r="B177" s="19" t="s">
        <v>37</v>
      </c>
      <c r="C177" s="20">
        <v>120412</v>
      </c>
      <c r="D177" s="20">
        <v>120412</v>
      </c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1"/>
      <c r="U177" s="21"/>
      <c r="V177" s="20"/>
      <c r="W177" s="21"/>
    </row>
    <row r="178" spans="1:23" ht="15.75" thickBot="1" x14ac:dyDescent="0.3">
      <c r="A178" s="18"/>
      <c r="B178" s="19" t="s">
        <v>38</v>
      </c>
      <c r="C178" s="20">
        <v>120412</v>
      </c>
      <c r="D178" s="20">
        <v>120412</v>
      </c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1"/>
      <c r="U178" s="21"/>
      <c r="V178" s="20"/>
      <c r="W178" s="21"/>
    </row>
    <row r="179" spans="1:23" ht="15.75" thickBot="1" x14ac:dyDescent="0.3">
      <c r="A179" s="18"/>
      <c r="B179" s="19" t="s">
        <v>39</v>
      </c>
      <c r="C179" s="20">
        <v>120412</v>
      </c>
      <c r="D179" s="20">
        <v>120412</v>
      </c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1"/>
      <c r="U179" s="21"/>
      <c r="V179" s="20"/>
      <c r="W179" s="21"/>
    </row>
    <row r="180" spans="1:23" ht="15.75" thickBot="1" x14ac:dyDescent="0.3">
      <c r="A180" s="18"/>
      <c r="B180" s="19" t="s">
        <v>40</v>
      </c>
      <c r="C180" s="20">
        <v>120412</v>
      </c>
      <c r="D180" s="20">
        <v>120412</v>
      </c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1"/>
      <c r="U180" s="21"/>
      <c r="V180" s="20"/>
      <c r="W180" s="21"/>
    </row>
    <row r="181" spans="1:23" ht="15.75" thickBot="1" x14ac:dyDescent="0.3">
      <c r="A181" s="18"/>
      <c r="B181" s="19" t="s">
        <v>41</v>
      </c>
      <c r="C181" s="20">
        <v>120412</v>
      </c>
      <c r="D181" s="20">
        <v>120412</v>
      </c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1"/>
      <c r="U181" s="21"/>
      <c r="V181" s="20"/>
      <c r="W181" s="21"/>
    </row>
    <row r="182" spans="1:23" ht="15.75" thickBot="1" x14ac:dyDescent="0.3">
      <c r="A182" s="18"/>
      <c r="B182" s="19" t="s">
        <v>42</v>
      </c>
      <c r="C182" s="20">
        <v>120412</v>
      </c>
      <c r="D182" s="20">
        <v>120412</v>
      </c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1"/>
      <c r="U182" s="21"/>
      <c r="V182" s="20"/>
      <c r="W182" s="21"/>
    </row>
    <row r="183" spans="1:23" ht="15.75" thickBot="1" x14ac:dyDescent="0.3">
      <c r="A183" s="18"/>
      <c r="B183" s="19" t="s">
        <v>43</v>
      </c>
      <c r="C183" s="20">
        <v>120412</v>
      </c>
      <c r="D183" s="20">
        <v>120412</v>
      </c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1"/>
      <c r="U183" s="21"/>
      <c r="V183" s="20"/>
      <c r="W183" s="21"/>
    </row>
    <row r="184" spans="1:23" ht="15.75" thickBot="1" x14ac:dyDescent="0.3">
      <c r="A184" s="18"/>
      <c r="B184" s="19" t="s">
        <v>44</v>
      </c>
      <c r="C184" s="20">
        <v>120412</v>
      </c>
      <c r="D184" s="20">
        <v>120426</v>
      </c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1"/>
      <c r="U184" s="21"/>
      <c r="V184" s="20"/>
      <c r="W184" s="21"/>
    </row>
    <row r="185" spans="1:23" ht="15.75" thickBot="1" x14ac:dyDescent="0.3">
      <c r="A185" s="18"/>
      <c r="B185" s="19" t="s">
        <v>45</v>
      </c>
      <c r="C185" s="20">
        <v>120426</v>
      </c>
      <c r="D185" s="20">
        <v>120426</v>
      </c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1"/>
      <c r="U185" s="21"/>
      <c r="V185" s="20"/>
      <c r="W185" s="21"/>
    </row>
    <row r="186" spans="1:23" ht="15.75" thickBot="1" x14ac:dyDescent="0.3">
      <c r="A186" s="18"/>
      <c r="B186" s="19" t="s">
        <v>46</v>
      </c>
      <c r="C186" s="20">
        <v>120426</v>
      </c>
      <c r="D186" s="20">
        <v>120426</v>
      </c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1"/>
      <c r="U186" s="21"/>
      <c r="V186" s="20"/>
      <c r="W186" s="21"/>
    </row>
    <row r="187" spans="1:23" x14ac:dyDescent="0.25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</row>
    <row r="188" spans="1:23" x14ac:dyDescent="0.25">
      <c r="H188" s="2"/>
    </row>
    <row r="189" spans="1:23" x14ac:dyDescent="0.25">
      <c r="B189" s="129"/>
      <c r="H189" s="2"/>
    </row>
    <row r="190" spans="1:23" x14ac:dyDescent="0.25">
      <c r="H190" s="2"/>
    </row>
    <row r="191" spans="1:23" x14ac:dyDescent="0.25">
      <c r="H191" s="2"/>
    </row>
    <row r="192" spans="1:23" x14ac:dyDescent="0.25">
      <c r="H192" s="2"/>
    </row>
    <row r="220" spans="11:12" ht="15.75" thickBot="1" x14ac:dyDescent="0.3"/>
    <row r="221" spans="11:12" ht="15.75" thickBot="1" x14ac:dyDescent="0.3">
      <c r="K221" s="175">
        <f>IF(J221&lt;=80,576,IF(AND(J221&gt;=81,J221&lt;=100),761,IF(AND(J221&gt;=101,J221&lt;=200),1317,IF(J221&gt;=201,2430,))))</f>
        <v>576</v>
      </c>
      <c r="L221" s="176">
        <f>IF(K221=576,K221*J221,IF(K221=761,80*576+(J221-80)*761,IF(K221=1317,80*576+20*761+(J221-100)*1317,IF(K221=2430,80*576+20*761+100*1317+(J221-200)*2430,))))</f>
        <v>0</v>
      </c>
    </row>
  </sheetData>
  <mergeCells count="7">
    <mergeCell ref="Y5:Y6"/>
    <mergeCell ref="S4:W4"/>
    <mergeCell ref="B1:C1"/>
    <mergeCell ref="D1:F1"/>
    <mergeCell ref="B2:C2"/>
    <mergeCell ref="B3:C3"/>
    <mergeCell ref="N4:R4"/>
  </mergeCells>
  <pageMargins left="0.7" right="0.7" top="0.75" bottom="0.75" header="0.3" footer="0.3"/>
  <legacy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Hoja44"/>
  <dimension ref="A1:Y221"/>
  <sheetViews>
    <sheetView workbookViewId="0">
      <selection activeCell="B189" sqref="B189"/>
    </sheetView>
  </sheetViews>
  <sheetFormatPr baseColWidth="10" defaultRowHeight="15" x14ac:dyDescent="0.25"/>
  <cols>
    <col min="4" max="4" width="11.140625" customWidth="1"/>
    <col min="5" max="12" width="0" hidden="1" customWidth="1"/>
    <col min="16" max="16" width="14.28515625" customWidth="1"/>
    <col min="19" max="19" width="12.28515625" customWidth="1"/>
    <col min="20" max="20" width="11.42578125" customWidth="1"/>
    <col min="21" max="21" width="13.42578125" customWidth="1"/>
    <col min="23" max="23" width="12.42578125" customWidth="1"/>
    <col min="25" max="25" width="0" hidden="1" customWidth="1"/>
  </cols>
  <sheetData>
    <row r="1" spans="1:25" x14ac:dyDescent="0.25">
      <c r="B1" s="266" t="s">
        <v>0</v>
      </c>
      <c r="C1" s="266"/>
      <c r="D1" s="276">
        <v>25</v>
      </c>
      <c r="E1" s="276"/>
      <c r="F1" s="276"/>
      <c r="G1" s="1"/>
      <c r="H1" s="2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5" x14ac:dyDescent="0.25">
      <c r="B2" s="266" t="s">
        <v>1</v>
      </c>
      <c r="C2" s="266"/>
      <c r="D2" s="266" t="s">
        <v>48</v>
      </c>
      <c r="E2" s="266"/>
      <c r="F2" s="266"/>
      <c r="G2" s="1"/>
      <c r="H2" s="2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5" ht="15.75" thickBot="1" x14ac:dyDescent="0.3">
      <c r="B3" s="269" t="s">
        <v>2</v>
      </c>
      <c r="C3" s="269"/>
      <c r="D3" s="27"/>
      <c r="E3" s="3"/>
      <c r="F3" s="3"/>
      <c r="G3" s="1"/>
      <c r="H3" s="2"/>
      <c r="I3" s="2"/>
      <c r="J3" s="2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5" ht="19.5" customHeight="1" thickBot="1" x14ac:dyDescent="0.3">
      <c r="B4" s="4"/>
      <c r="C4" s="5"/>
      <c r="D4" s="5" t="s">
        <v>3</v>
      </c>
      <c r="E4" s="6"/>
      <c r="F4" s="7"/>
      <c r="G4" s="8"/>
      <c r="H4" s="9"/>
      <c r="I4" s="8" t="s">
        <v>4</v>
      </c>
      <c r="J4" s="4"/>
      <c r="K4" s="9"/>
      <c r="L4" s="10"/>
      <c r="M4" s="8"/>
      <c r="N4" s="251" t="s">
        <v>5</v>
      </c>
      <c r="O4" s="251"/>
      <c r="P4" s="259"/>
      <c r="Q4" s="259"/>
      <c r="R4" s="259"/>
      <c r="S4" s="259" t="s">
        <v>6</v>
      </c>
      <c r="T4" s="259"/>
      <c r="U4" s="259"/>
      <c r="V4" s="259"/>
      <c r="W4" s="259"/>
    </row>
    <row r="5" spans="1:25" ht="15" customHeight="1" x14ac:dyDescent="0.25">
      <c r="B5" s="11" t="s">
        <v>7</v>
      </c>
      <c r="C5" s="11" t="s">
        <v>8</v>
      </c>
      <c r="D5" s="11" t="s">
        <v>8</v>
      </c>
      <c r="E5" s="11" t="s">
        <v>9</v>
      </c>
      <c r="F5" s="11" t="s">
        <v>10</v>
      </c>
      <c r="G5" s="11" t="s">
        <v>11</v>
      </c>
      <c r="H5" s="11" t="s">
        <v>8</v>
      </c>
      <c r="I5" s="11" t="s">
        <v>8</v>
      </c>
      <c r="J5" s="11" t="s">
        <v>9</v>
      </c>
      <c r="K5" s="11" t="s">
        <v>10</v>
      </c>
      <c r="L5" s="11" t="s">
        <v>11</v>
      </c>
      <c r="M5" s="12" t="s">
        <v>12</v>
      </c>
      <c r="N5" s="11" t="s">
        <v>13</v>
      </c>
      <c r="O5" s="11" t="s">
        <v>14</v>
      </c>
      <c r="P5" s="12" t="s">
        <v>15</v>
      </c>
      <c r="Q5" s="12" t="s">
        <v>16</v>
      </c>
      <c r="R5" s="13" t="s">
        <v>17</v>
      </c>
      <c r="S5" s="12" t="s">
        <v>11</v>
      </c>
      <c r="T5" s="12" t="s">
        <v>18</v>
      </c>
      <c r="U5" s="12" t="s">
        <v>19</v>
      </c>
      <c r="V5" s="12"/>
      <c r="W5" s="12" t="s">
        <v>20</v>
      </c>
      <c r="Y5" s="257" t="s">
        <v>91</v>
      </c>
    </row>
    <row r="6" spans="1:25" ht="15.75" thickBot="1" x14ac:dyDescent="0.3">
      <c r="B6" s="14" t="s">
        <v>21</v>
      </c>
      <c r="C6" s="14" t="s">
        <v>22</v>
      </c>
      <c r="D6" s="14" t="s">
        <v>23</v>
      </c>
      <c r="E6" s="14" t="s">
        <v>24</v>
      </c>
      <c r="F6" s="14" t="s">
        <v>25</v>
      </c>
      <c r="G6" s="14" t="s">
        <v>26</v>
      </c>
      <c r="H6" s="14" t="s">
        <v>22</v>
      </c>
      <c r="I6" s="14" t="s">
        <v>23</v>
      </c>
      <c r="J6" s="14" t="s">
        <v>27</v>
      </c>
      <c r="K6" s="14" t="s">
        <v>25</v>
      </c>
      <c r="L6" s="14" t="s">
        <v>28</v>
      </c>
      <c r="M6" s="15" t="s">
        <v>29</v>
      </c>
      <c r="N6" s="14" t="s">
        <v>30</v>
      </c>
      <c r="O6" s="14"/>
      <c r="P6" s="14"/>
      <c r="Q6" s="16" t="s">
        <v>31</v>
      </c>
      <c r="R6" s="17"/>
      <c r="S6" s="15" t="s">
        <v>32</v>
      </c>
      <c r="T6" s="16" t="s">
        <v>22</v>
      </c>
      <c r="U6" s="15" t="s">
        <v>33</v>
      </c>
      <c r="V6" s="16" t="s">
        <v>34</v>
      </c>
      <c r="W6" s="16" t="s">
        <v>32</v>
      </c>
      <c r="Y6" s="258"/>
    </row>
    <row r="7" spans="1:25" ht="14.25" hidden="1" customHeight="1" thickBot="1" x14ac:dyDescent="0.3">
      <c r="A7" s="18">
        <v>2003</v>
      </c>
      <c r="B7" s="19" t="s">
        <v>35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0">
        <v>0</v>
      </c>
      <c r="P7" s="20">
        <v>0</v>
      </c>
      <c r="Q7" s="20">
        <v>0</v>
      </c>
      <c r="R7" s="20">
        <v>0</v>
      </c>
      <c r="S7" s="20">
        <f>G7+L7+M7+P7+Q7</f>
        <v>0</v>
      </c>
      <c r="T7" s="21">
        <v>0</v>
      </c>
      <c r="U7" s="21">
        <f>S7+T7</f>
        <v>0</v>
      </c>
      <c r="V7" s="20">
        <v>0</v>
      </c>
      <c r="W7" s="21">
        <f>U7-V7</f>
        <v>0</v>
      </c>
    </row>
    <row r="8" spans="1:25" ht="16.5" hidden="1" customHeight="1" thickBot="1" x14ac:dyDescent="0.3">
      <c r="A8" s="18"/>
      <c r="B8" s="19" t="s">
        <v>36</v>
      </c>
      <c r="C8" s="20">
        <v>0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0">
        <v>0</v>
      </c>
      <c r="P8" s="20">
        <v>0</v>
      </c>
      <c r="Q8" s="20">
        <v>0</v>
      </c>
      <c r="R8" s="20">
        <v>0</v>
      </c>
      <c r="S8" s="20">
        <f t="shared" ref="S8:S71" si="0">G8+L8+M8+P8+Q8</f>
        <v>0</v>
      </c>
      <c r="T8" s="21">
        <f>W7</f>
        <v>0</v>
      </c>
      <c r="U8" s="21">
        <f t="shared" ref="U8:U71" si="1">S8+T8</f>
        <v>0</v>
      </c>
      <c r="V8" s="20">
        <v>0</v>
      </c>
      <c r="W8" s="21">
        <f t="shared" ref="W8:W71" si="2">U8-V8</f>
        <v>0</v>
      </c>
      <c r="Y8">
        <f>IF(V8=0,IF(W8&gt;1,Y7+1,),)</f>
        <v>0</v>
      </c>
    </row>
    <row r="9" spans="1:25" ht="18" hidden="1" customHeight="1" thickBot="1" x14ac:dyDescent="0.3">
      <c r="A9" s="18"/>
      <c r="B9" s="19" t="s">
        <v>37</v>
      </c>
      <c r="C9" s="20">
        <v>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0">
        <v>0</v>
      </c>
      <c r="P9" s="20">
        <v>0</v>
      </c>
      <c r="Q9" s="20">
        <v>0</v>
      </c>
      <c r="R9" s="20">
        <v>0</v>
      </c>
      <c r="S9" s="20">
        <f t="shared" si="0"/>
        <v>0</v>
      </c>
      <c r="T9" s="21">
        <f t="shared" ref="T9:T72" si="3">W8</f>
        <v>0</v>
      </c>
      <c r="U9" s="21">
        <f t="shared" si="1"/>
        <v>0</v>
      </c>
      <c r="V9" s="20">
        <v>0</v>
      </c>
      <c r="W9" s="21">
        <f t="shared" si="2"/>
        <v>0</v>
      </c>
      <c r="Y9">
        <f t="shared" ref="Y9:Y72" si="4">IF(V9=0,IF(W9&gt;1,Y8+1,),)</f>
        <v>0</v>
      </c>
    </row>
    <row r="10" spans="1:25" ht="15.75" hidden="1" thickBot="1" x14ac:dyDescent="0.3">
      <c r="A10" s="18"/>
      <c r="B10" s="19" t="s">
        <v>38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0">
        <v>0</v>
      </c>
      <c r="P10" s="20">
        <v>0</v>
      </c>
      <c r="Q10" s="20">
        <v>0</v>
      </c>
      <c r="R10" s="20">
        <v>0</v>
      </c>
      <c r="S10" s="20">
        <f t="shared" si="0"/>
        <v>0</v>
      </c>
      <c r="T10" s="21">
        <f t="shared" si="3"/>
        <v>0</v>
      </c>
      <c r="U10" s="21">
        <f t="shared" si="1"/>
        <v>0</v>
      </c>
      <c r="V10" s="20">
        <v>0</v>
      </c>
      <c r="W10" s="21">
        <f t="shared" si="2"/>
        <v>0</v>
      </c>
      <c r="Y10">
        <f t="shared" si="4"/>
        <v>0</v>
      </c>
    </row>
    <row r="11" spans="1:25" ht="15.75" hidden="1" thickBot="1" x14ac:dyDescent="0.3">
      <c r="A11" s="18"/>
      <c r="B11" s="19" t="s">
        <v>39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0</v>
      </c>
      <c r="Q11" s="20">
        <v>0</v>
      </c>
      <c r="R11" s="20">
        <v>0</v>
      </c>
      <c r="S11" s="20">
        <f t="shared" si="0"/>
        <v>0</v>
      </c>
      <c r="T11" s="21">
        <f t="shared" si="3"/>
        <v>0</v>
      </c>
      <c r="U11" s="21">
        <f t="shared" si="1"/>
        <v>0</v>
      </c>
      <c r="V11" s="20">
        <v>0</v>
      </c>
      <c r="W11" s="21">
        <f t="shared" si="2"/>
        <v>0</v>
      </c>
      <c r="Y11">
        <f t="shared" si="4"/>
        <v>0</v>
      </c>
    </row>
    <row r="12" spans="1:25" ht="15.75" hidden="1" thickBot="1" x14ac:dyDescent="0.3">
      <c r="A12" s="18"/>
      <c r="B12" s="19" t="s">
        <v>40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0</v>
      </c>
      <c r="Q12" s="20">
        <v>0</v>
      </c>
      <c r="R12" s="20">
        <v>0</v>
      </c>
      <c r="S12" s="20">
        <f t="shared" si="0"/>
        <v>0</v>
      </c>
      <c r="T12" s="21">
        <f t="shared" si="3"/>
        <v>0</v>
      </c>
      <c r="U12" s="21">
        <f t="shared" si="1"/>
        <v>0</v>
      </c>
      <c r="V12" s="20">
        <v>0</v>
      </c>
      <c r="W12" s="21">
        <f t="shared" si="2"/>
        <v>0</v>
      </c>
      <c r="Y12">
        <f t="shared" si="4"/>
        <v>0</v>
      </c>
    </row>
    <row r="13" spans="1:25" ht="15.75" hidden="1" thickBot="1" x14ac:dyDescent="0.3">
      <c r="A13" s="18"/>
      <c r="B13" s="19" t="s">
        <v>41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0</v>
      </c>
      <c r="Q13" s="20">
        <v>0</v>
      </c>
      <c r="R13" s="20">
        <v>0</v>
      </c>
      <c r="S13" s="20">
        <f t="shared" si="0"/>
        <v>0</v>
      </c>
      <c r="T13" s="21">
        <f t="shared" si="3"/>
        <v>0</v>
      </c>
      <c r="U13" s="21">
        <f t="shared" si="1"/>
        <v>0</v>
      </c>
      <c r="V13" s="20">
        <v>0</v>
      </c>
      <c r="W13" s="21">
        <f t="shared" si="2"/>
        <v>0</v>
      </c>
      <c r="Y13">
        <f t="shared" si="4"/>
        <v>0</v>
      </c>
    </row>
    <row r="14" spans="1:25" ht="15.75" hidden="1" thickBot="1" x14ac:dyDescent="0.3">
      <c r="A14" s="18"/>
      <c r="B14" s="19" t="s">
        <v>42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0</v>
      </c>
      <c r="Q14" s="20">
        <v>0</v>
      </c>
      <c r="R14" s="20">
        <v>0</v>
      </c>
      <c r="S14" s="20">
        <f t="shared" si="0"/>
        <v>0</v>
      </c>
      <c r="T14" s="21">
        <f t="shared" si="3"/>
        <v>0</v>
      </c>
      <c r="U14" s="21">
        <f t="shared" si="1"/>
        <v>0</v>
      </c>
      <c r="V14" s="20">
        <v>0</v>
      </c>
      <c r="W14" s="21">
        <f t="shared" si="2"/>
        <v>0</v>
      </c>
      <c r="Y14">
        <f t="shared" si="4"/>
        <v>0</v>
      </c>
    </row>
    <row r="15" spans="1:25" ht="15.75" hidden="1" thickBot="1" x14ac:dyDescent="0.3">
      <c r="A15" s="18"/>
      <c r="B15" s="19" t="s">
        <v>43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0</v>
      </c>
      <c r="Q15" s="20">
        <v>0</v>
      </c>
      <c r="R15" s="20">
        <v>0</v>
      </c>
      <c r="S15" s="20">
        <f t="shared" si="0"/>
        <v>0</v>
      </c>
      <c r="T15" s="21">
        <f t="shared" si="3"/>
        <v>0</v>
      </c>
      <c r="U15" s="21">
        <f t="shared" si="1"/>
        <v>0</v>
      </c>
      <c r="V15" s="20">
        <v>0</v>
      </c>
      <c r="W15" s="21">
        <f t="shared" si="2"/>
        <v>0</v>
      </c>
      <c r="Y15">
        <f t="shared" si="4"/>
        <v>0</v>
      </c>
    </row>
    <row r="16" spans="1:25" ht="15.75" hidden="1" thickBot="1" x14ac:dyDescent="0.3">
      <c r="A16" s="18"/>
      <c r="B16" s="19" t="s">
        <v>44</v>
      </c>
      <c r="C16" s="20">
        <v>0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0</v>
      </c>
      <c r="Q16" s="20">
        <v>0</v>
      </c>
      <c r="R16" s="20">
        <v>0</v>
      </c>
      <c r="S16" s="20">
        <f t="shared" si="0"/>
        <v>0</v>
      </c>
      <c r="T16" s="21">
        <f t="shared" si="3"/>
        <v>0</v>
      </c>
      <c r="U16" s="21">
        <f t="shared" si="1"/>
        <v>0</v>
      </c>
      <c r="V16" s="20">
        <v>0</v>
      </c>
      <c r="W16" s="21">
        <f t="shared" si="2"/>
        <v>0</v>
      </c>
      <c r="Y16">
        <f t="shared" si="4"/>
        <v>0</v>
      </c>
    </row>
    <row r="17" spans="1:25" ht="15.75" hidden="1" thickBot="1" x14ac:dyDescent="0.3">
      <c r="A17" s="18"/>
      <c r="B17" s="19" t="s">
        <v>45</v>
      </c>
      <c r="C17" s="20">
        <v>0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0">
        <v>0</v>
      </c>
      <c r="P17" s="20">
        <v>0</v>
      </c>
      <c r="Q17" s="20">
        <v>0</v>
      </c>
      <c r="R17" s="20">
        <v>0</v>
      </c>
      <c r="S17" s="20">
        <f t="shared" si="0"/>
        <v>0</v>
      </c>
      <c r="T17" s="21">
        <f t="shared" si="3"/>
        <v>0</v>
      </c>
      <c r="U17" s="21">
        <f t="shared" si="1"/>
        <v>0</v>
      </c>
      <c r="V17" s="20">
        <v>0</v>
      </c>
      <c r="W17" s="21">
        <f t="shared" si="2"/>
        <v>0</v>
      </c>
      <c r="Y17">
        <f t="shared" si="4"/>
        <v>0</v>
      </c>
    </row>
    <row r="18" spans="1:25" ht="15.75" hidden="1" thickBot="1" x14ac:dyDescent="0.3">
      <c r="A18" s="18"/>
      <c r="B18" s="19" t="s">
        <v>46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f t="shared" si="0"/>
        <v>0</v>
      </c>
      <c r="T18" s="21">
        <f t="shared" si="3"/>
        <v>0</v>
      </c>
      <c r="U18" s="21">
        <f t="shared" si="1"/>
        <v>0</v>
      </c>
      <c r="V18" s="20">
        <v>0</v>
      </c>
      <c r="W18" s="21">
        <f t="shared" si="2"/>
        <v>0</v>
      </c>
      <c r="Y18">
        <f t="shared" si="4"/>
        <v>0</v>
      </c>
    </row>
    <row r="19" spans="1:25" ht="15.75" hidden="1" thickBot="1" x14ac:dyDescent="0.3">
      <c r="A19" s="18">
        <v>2004</v>
      </c>
      <c r="B19" s="19" t="s">
        <v>35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0">
        <v>0</v>
      </c>
      <c r="P19" s="20">
        <v>0</v>
      </c>
      <c r="Q19" s="20">
        <v>0</v>
      </c>
      <c r="R19" s="20">
        <v>0</v>
      </c>
      <c r="S19" s="20">
        <f t="shared" si="0"/>
        <v>0</v>
      </c>
      <c r="T19" s="21">
        <f t="shared" si="3"/>
        <v>0</v>
      </c>
      <c r="U19" s="21">
        <f t="shared" si="1"/>
        <v>0</v>
      </c>
      <c r="V19" s="20">
        <v>0</v>
      </c>
      <c r="W19" s="21">
        <f t="shared" si="2"/>
        <v>0</v>
      </c>
      <c r="Y19">
        <f t="shared" si="4"/>
        <v>0</v>
      </c>
    </row>
    <row r="20" spans="1:25" ht="15.75" hidden="1" thickBot="1" x14ac:dyDescent="0.3">
      <c r="A20" s="18"/>
      <c r="B20" s="19" t="s">
        <v>36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0">
        <v>0</v>
      </c>
      <c r="P20" s="20">
        <v>0</v>
      </c>
      <c r="Q20" s="20">
        <v>0</v>
      </c>
      <c r="R20" s="20">
        <v>0</v>
      </c>
      <c r="S20" s="20">
        <f t="shared" si="0"/>
        <v>0</v>
      </c>
      <c r="T20" s="21">
        <f t="shared" si="3"/>
        <v>0</v>
      </c>
      <c r="U20" s="21">
        <f t="shared" si="1"/>
        <v>0</v>
      </c>
      <c r="V20" s="20">
        <v>0</v>
      </c>
      <c r="W20" s="21">
        <f t="shared" si="2"/>
        <v>0</v>
      </c>
      <c r="Y20">
        <f t="shared" si="4"/>
        <v>0</v>
      </c>
    </row>
    <row r="21" spans="1:25" ht="15.75" hidden="1" thickBot="1" x14ac:dyDescent="0.3">
      <c r="A21" s="18"/>
      <c r="B21" s="19" t="s">
        <v>37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0">
        <v>0</v>
      </c>
      <c r="P21" s="20">
        <v>0</v>
      </c>
      <c r="Q21" s="20">
        <v>0</v>
      </c>
      <c r="R21" s="20">
        <v>0</v>
      </c>
      <c r="S21" s="20">
        <f t="shared" si="0"/>
        <v>0</v>
      </c>
      <c r="T21" s="21">
        <f t="shared" si="3"/>
        <v>0</v>
      </c>
      <c r="U21" s="21">
        <f t="shared" si="1"/>
        <v>0</v>
      </c>
      <c r="V21" s="20">
        <v>0</v>
      </c>
      <c r="W21" s="21">
        <f t="shared" si="2"/>
        <v>0</v>
      </c>
      <c r="Y21">
        <f t="shared" si="4"/>
        <v>0</v>
      </c>
    </row>
    <row r="22" spans="1:25" ht="15.75" hidden="1" thickBot="1" x14ac:dyDescent="0.3">
      <c r="A22" s="18"/>
      <c r="B22" s="19" t="s">
        <v>38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0">
        <v>0</v>
      </c>
      <c r="P22" s="20">
        <v>0</v>
      </c>
      <c r="Q22" s="20">
        <v>0</v>
      </c>
      <c r="R22" s="20">
        <v>0</v>
      </c>
      <c r="S22" s="20">
        <f t="shared" si="0"/>
        <v>0</v>
      </c>
      <c r="T22" s="21">
        <f t="shared" si="3"/>
        <v>0</v>
      </c>
      <c r="U22" s="21">
        <f t="shared" si="1"/>
        <v>0</v>
      </c>
      <c r="V22" s="20">
        <v>0</v>
      </c>
      <c r="W22" s="21">
        <f t="shared" si="2"/>
        <v>0</v>
      </c>
      <c r="Y22">
        <f t="shared" si="4"/>
        <v>0</v>
      </c>
    </row>
    <row r="23" spans="1:25" ht="15.75" hidden="1" thickBot="1" x14ac:dyDescent="0.3">
      <c r="A23" s="18"/>
      <c r="B23" s="19" t="s">
        <v>39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0">
        <v>0</v>
      </c>
      <c r="P23" s="20">
        <v>0</v>
      </c>
      <c r="Q23" s="20">
        <v>0</v>
      </c>
      <c r="R23" s="20">
        <v>0</v>
      </c>
      <c r="S23" s="20">
        <f t="shared" si="0"/>
        <v>0</v>
      </c>
      <c r="T23" s="21">
        <f t="shared" si="3"/>
        <v>0</v>
      </c>
      <c r="U23" s="21">
        <f t="shared" si="1"/>
        <v>0</v>
      </c>
      <c r="V23" s="20">
        <v>0</v>
      </c>
      <c r="W23" s="21">
        <f t="shared" si="2"/>
        <v>0</v>
      </c>
      <c r="Y23">
        <f t="shared" si="4"/>
        <v>0</v>
      </c>
    </row>
    <row r="24" spans="1:25" ht="15.75" hidden="1" thickBot="1" x14ac:dyDescent="0.3">
      <c r="A24" s="18"/>
      <c r="B24" s="19" t="s">
        <v>40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f t="shared" si="0"/>
        <v>0</v>
      </c>
      <c r="T24" s="21">
        <f t="shared" si="3"/>
        <v>0</v>
      </c>
      <c r="U24" s="21">
        <f t="shared" si="1"/>
        <v>0</v>
      </c>
      <c r="V24" s="20">
        <v>0</v>
      </c>
      <c r="W24" s="21">
        <f t="shared" si="2"/>
        <v>0</v>
      </c>
      <c r="Y24">
        <f t="shared" si="4"/>
        <v>0</v>
      </c>
    </row>
    <row r="25" spans="1:25" ht="15.75" hidden="1" thickBot="1" x14ac:dyDescent="0.3">
      <c r="A25" s="18"/>
      <c r="B25" s="19" t="s">
        <v>41</v>
      </c>
      <c r="C25" s="20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0">
        <v>0</v>
      </c>
      <c r="P25" s="20">
        <v>0</v>
      </c>
      <c r="Q25" s="20">
        <v>0</v>
      </c>
      <c r="R25" s="20">
        <v>0</v>
      </c>
      <c r="S25" s="20">
        <f t="shared" si="0"/>
        <v>0</v>
      </c>
      <c r="T25" s="21">
        <f t="shared" si="3"/>
        <v>0</v>
      </c>
      <c r="U25" s="21">
        <f t="shared" si="1"/>
        <v>0</v>
      </c>
      <c r="V25" s="20">
        <v>0</v>
      </c>
      <c r="W25" s="21">
        <f t="shared" si="2"/>
        <v>0</v>
      </c>
      <c r="Y25">
        <f t="shared" si="4"/>
        <v>0</v>
      </c>
    </row>
    <row r="26" spans="1:25" ht="15.75" hidden="1" thickBot="1" x14ac:dyDescent="0.3">
      <c r="A26" s="18"/>
      <c r="B26" s="19" t="s">
        <v>42</v>
      </c>
      <c r="C26" s="20">
        <v>0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0">
        <v>0</v>
      </c>
      <c r="P26" s="20">
        <v>0</v>
      </c>
      <c r="Q26" s="20">
        <v>0</v>
      </c>
      <c r="R26" s="20">
        <v>0</v>
      </c>
      <c r="S26" s="20">
        <f t="shared" si="0"/>
        <v>0</v>
      </c>
      <c r="T26" s="21">
        <f t="shared" si="3"/>
        <v>0</v>
      </c>
      <c r="U26" s="21">
        <f t="shared" si="1"/>
        <v>0</v>
      </c>
      <c r="V26" s="20">
        <v>0</v>
      </c>
      <c r="W26" s="21">
        <f t="shared" si="2"/>
        <v>0</v>
      </c>
      <c r="Y26">
        <f t="shared" si="4"/>
        <v>0</v>
      </c>
    </row>
    <row r="27" spans="1:25" ht="15.75" hidden="1" thickBot="1" x14ac:dyDescent="0.3">
      <c r="A27" s="18"/>
      <c r="B27" s="19" t="s">
        <v>43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0">
        <v>0</v>
      </c>
      <c r="P27" s="20">
        <v>0</v>
      </c>
      <c r="Q27" s="20">
        <v>0</v>
      </c>
      <c r="R27" s="20">
        <v>0</v>
      </c>
      <c r="S27" s="20">
        <f t="shared" si="0"/>
        <v>0</v>
      </c>
      <c r="T27" s="21">
        <f t="shared" si="3"/>
        <v>0</v>
      </c>
      <c r="U27" s="21">
        <f t="shared" si="1"/>
        <v>0</v>
      </c>
      <c r="V27" s="20">
        <v>0</v>
      </c>
      <c r="W27" s="21">
        <f t="shared" si="2"/>
        <v>0</v>
      </c>
      <c r="Y27">
        <f t="shared" si="4"/>
        <v>0</v>
      </c>
    </row>
    <row r="28" spans="1:25" ht="15.75" hidden="1" thickBot="1" x14ac:dyDescent="0.3">
      <c r="A28" s="18"/>
      <c r="B28" s="19" t="s">
        <v>44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0</v>
      </c>
      <c r="Q28" s="20">
        <v>0</v>
      </c>
      <c r="R28" s="20">
        <v>0</v>
      </c>
      <c r="S28" s="20">
        <f t="shared" si="0"/>
        <v>0</v>
      </c>
      <c r="T28" s="21">
        <f t="shared" si="3"/>
        <v>0</v>
      </c>
      <c r="U28" s="21">
        <f t="shared" si="1"/>
        <v>0</v>
      </c>
      <c r="V28" s="20">
        <v>0</v>
      </c>
      <c r="W28" s="21">
        <f t="shared" si="2"/>
        <v>0</v>
      </c>
      <c r="Y28">
        <f t="shared" si="4"/>
        <v>0</v>
      </c>
    </row>
    <row r="29" spans="1:25" ht="15.75" hidden="1" thickBot="1" x14ac:dyDescent="0.3">
      <c r="A29" s="18"/>
      <c r="B29" s="19" t="s">
        <v>45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0</v>
      </c>
      <c r="Q29" s="20">
        <v>0</v>
      </c>
      <c r="R29" s="20">
        <v>0</v>
      </c>
      <c r="S29" s="20">
        <f t="shared" si="0"/>
        <v>0</v>
      </c>
      <c r="T29" s="21">
        <f t="shared" si="3"/>
        <v>0</v>
      </c>
      <c r="U29" s="21">
        <f t="shared" si="1"/>
        <v>0</v>
      </c>
      <c r="V29" s="20">
        <v>0</v>
      </c>
      <c r="W29" s="21">
        <f t="shared" si="2"/>
        <v>0</v>
      </c>
      <c r="Y29">
        <f t="shared" si="4"/>
        <v>0</v>
      </c>
    </row>
    <row r="30" spans="1:25" ht="15.75" hidden="1" thickBot="1" x14ac:dyDescent="0.3">
      <c r="A30" s="18"/>
      <c r="B30" s="19" t="s">
        <v>46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  <c r="S30" s="20">
        <f t="shared" si="0"/>
        <v>0</v>
      </c>
      <c r="T30" s="21">
        <f t="shared" si="3"/>
        <v>0</v>
      </c>
      <c r="U30" s="21">
        <f t="shared" si="1"/>
        <v>0</v>
      </c>
      <c r="V30" s="20">
        <v>0</v>
      </c>
      <c r="W30" s="21">
        <f t="shared" si="2"/>
        <v>0</v>
      </c>
      <c r="Y30">
        <f t="shared" si="4"/>
        <v>0</v>
      </c>
    </row>
    <row r="31" spans="1:25" ht="15.75" hidden="1" thickBot="1" x14ac:dyDescent="0.3">
      <c r="A31" s="18">
        <v>2005</v>
      </c>
      <c r="B31" s="19" t="s">
        <v>35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0">
        <v>0</v>
      </c>
      <c r="P31" s="20">
        <v>0</v>
      </c>
      <c r="Q31" s="20">
        <v>0</v>
      </c>
      <c r="R31" s="20">
        <v>0</v>
      </c>
      <c r="S31" s="20">
        <f t="shared" si="0"/>
        <v>0</v>
      </c>
      <c r="T31" s="21">
        <f t="shared" si="3"/>
        <v>0</v>
      </c>
      <c r="U31" s="21">
        <f t="shared" si="1"/>
        <v>0</v>
      </c>
      <c r="V31" s="20">
        <v>0</v>
      </c>
      <c r="W31" s="21">
        <f t="shared" si="2"/>
        <v>0</v>
      </c>
      <c r="Y31">
        <f t="shared" si="4"/>
        <v>0</v>
      </c>
    </row>
    <row r="32" spans="1:25" ht="15.75" hidden="1" thickBot="1" x14ac:dyDescent="0.3">
      <c r="A32" s="18"/>
      <c r="B32" s="19" t="s">
        <v>36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0">
        <v>0</v>
      </c>
      <c r="P32" s="20">
        <v>0</v>
      </c>
      <c r="Q32" s="20">
        <v>0</v>
      </c>
      <c r="R32" s="20">
        <v>0</v>
      </c>
      <c r="S32" s="20">
        <f t="shared" si="0"/>
        <v>0</v>
      </c>
      <c r="T32" s="21">
        <f t="shared" si="3"/>
        <v>0</v>
      </c>
      <c r="U32" s="21">
        <f t="shared" si="1"/>
        <v>0</v>
      </c>
      <c r="V32" s="20">
        <v>0</v>
      </c>
      <c r="W32" s="21">
        <f t="shared" si="2"/>
        <v>0</v>
      </c>
      <c r="Y32">
        <f t="shared" si="4"/>
        <v>0</v>
      </c>
    </row>
    <row r="33" spans="1:25" ht="15.75" hidden="1" thickBot="1" x14ac:dyDescent="0.3">
      <c r="A33" s="18"/>
      <c r="B33" s="19" t="s">
        <v>37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0">
        <v>0</v>
      </c>
      <c r="P33" s="20">
        <v>0</v>
      </c>
      <c r="Q33" s="20">
        <v>0</v>
      </c>
      <c r="R33" s="20">
        <v>0</v>
      </c>
      <c r="S33" s="20">
        <f t="shared" si="0"/>
        <v>0</v>
      </c>
      <c r="T33" s="21">
        <f t="shared" si="3"/>
        <v>0</v>
      </c>
      <c r="U33" s="21">
        <f t="shared" si="1"/>
        <v>0</v>
      </c>
      <c r="V33" s="20">
        <v>0</v>
      </c>
      <c r="W33" s="21">
        <f t="shared" si="2"/>
        <v>0</v>
      </c>
      <c r="Y33">
        <f t="shared" si="4"/>
        <v>0</v>
      </c>
    </row>
    <row r="34" spans="1:25" ht="15.75" hidden="1" thickBot="1" x14ac:dyDescent="0.3">
      <c r="A34" s="18"/>
      <c r="B34" s="19" t="s">
        <v>38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0</v>
      </c>
      <c r="Q34" s="20">
        <v>0</v>
      </c>
      <c r="R34" s="20">
        <v>0</v>
      </c>
      <c r="S34" s="20">
        <f t="shared" si="0"/>
        <v>0</v>
      </c>
      <c r="T34" s="21">
        <f t="shared" si="3"/>
        <v>0</v>
      </c>
      <c r="U34" s="21">
        <f t="shared" si="1"/>
        <v>0</v>
      </c>
      <c r="V34" s="20">
        <v>0</v>
      </c>
      <c r="W34" s="21">
        <f t="shared" si="2"/>
        <v>0</v>
      </c>
      <c r="Y34">
        <f t="shared" si="4"/>
        <v>0</v>
      </c>
    </row>
    <row r="35" spans="1:25" ht="15.75" hidden="1" thickBot="1" x14ac:dyDescent="0.3">
      <c r="A35" s="18"/>
      <c r="B35" s="19" t="s">
        <v>39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0</v>
      </c>
      <c r="Q35" s="20">
        <v>0</v>
      </c>
      <c r="R35" s="20">
        <v>0</v>
      </c>
      <c r="S35" s="20">
        <f t="shared" si="0"/>
        <v>0</v>
      </c>
      <c r="T35" s="21">
        <f t="shared" si="3"/>
        <v>0</v>
      </c>
      <c r="U35" s="21">
        <f t="shared" si="1"/>
        <v>0</v>
      </c>
      <c r="V35" s="20">
        <v>0</v>
      </c>
      <c r="W35" s="21">
        <f t="shared" si="2"/>
        <v>0</v>
      </c>
      <c r="Y35">
        <f t="shared" si="4"/>
        <v>0</v>
      </c>
    </row>
    <row r="36" spans="1:25" ht="15.75" hidden="1" thickBot="1" x14ac:dyDescent="0.3">
      <c r="A36" s="18"/>
      <c r="B36" s="19" t="s">
        <v>40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0</v>
      </c>
      <c r="Q36" s="20">
        <v>0</v>
      </c>
      <c r="R36" s="20">
        <v>0</v>
      </c>
      <c r="S36" s="20">
        <f t="shared" si="0"/>
        <v>0</v>
      </c>
      <c r="T36" s="21">
        <f t="shared" si="3"/>
        <v>0</v>
      </c>
      <c r="U36" s="21">
        <f t="shared" si="1"/>
        <v>0</v>
      </c>
      <c r="V36" s="20">
        <v>0</v>
      </c>
      <c r="W36" s="21">
        <f t="shared" si="2"/>
        <v>0</v>
      </c>
      <c r="Y36">
        <f t="shared" si="4"/>
        <v>0</v>
      </c>
    </row>
    <row r="37" spans="1:25" ht="15.75" hidden="1" thickBot="1" x14ac:dyDescent="0.3">
      <c r="A37" s="18"/>
      <c r="B37" s="19" t="s">
        <v>41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0">
        <v>0</v>
      </c>
      <c r="P37" s="20">
        <v>0</v>
      </c>
      <c r="Q37" s="20">
        <v>0</v>
      </c>
      <c r="R37" s="20">
        <v>0</v>
      </c>
      <c r="S37" s="20">
        <f t="shared" si="0"/>
        <v>0</v>
      </c>
      <c r="T37" s="21">
        <f t="shared" si="3"/>
        <v>0</v>
      </c>
      <c r="U37" s="21">
        <f t="shared" si="1"/>
        <v>0</v>
      </c>
      <c r="V37" s="20">
        <v>0</v>
      </c>
      <c r="W37" s="21">
        <f t="shared" si="2"/>
        <v>0</v>
      </c>
      <c r="Y37">
        <f t="shared" si="4"/>
        <v>0</v>
      </c>
    </row>
    <row r="38" spans="1:25" ht="15.75" hidden="1" thickBot="1" x14ac:dyDescent="0.3">
      <c r="A38" s="18"/>
      <c r="B38" s="19" t="s">
        <v>42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0">
        <v>0</v>
      </c>
      <c r="P38" s="20">
        <v>0</v>
      </c>
      <c r="Q38" s="20">
        <v>0</v>
      </c>
      <c r="R38" s="20">
        <v>0</v>
      </c>
      <c r="S38" s="20">
        <f t="shared" si="0"/>
        <v>0</v>
      </c>
      <c r="T38" s="21">
        <f t="shared" si="3"/>
        <v>0</v>
      </c>
      <c r="U38" s="21">
        <f t="shared" si="1"/>
        <v>0</v>
      </c>
      <c r="V38" s="20">
        <v>0</v>
      </c>
      <c r="W38" s="21">
        <f t="shared" si="2"/>
        <v>0</v>
      </c>
      <c r="Y38">
        <f t="shared" si="4"/>
        <v>0</v>
      </c>
    </row>
    <row r="39" spans="1:25" ht="15.75" hidden="1" thickBot="1" x14ac:dyDescent="0.3">
      <c r="A39" s="18"/>
      <c r="B39" s="19" t="s">
        <v>43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0">
        <v>0</v>
      </c>
      <c r="P39" s="20">
        <v>0</v>
      </c>
      <c r="Q39" s="20">
        <v>0</v>
      </c>
      <c r="R39" s="20">
        <v>0</v>
      </c>
      <c r="S39" s="20">
        <f t="shared" si="0"/>
        <v>0</v>
      </c>
      <c r="T39" s="21">
        <f t="shared" si="3"/>
        <v>0</v>
      </c>
      <c r="U39" s="21">
        <f t="shared" si="1"/>
        <v>0</v>
      </c>
      <c r="V39" s="20">
        <v>0</v>
      </c>
      <c r="W39" s="21">
        <f t="shared" si="2"/>
        <v>0</v>
      </c>
      <c r="Y39">
        <f t="shared" si="4"/>
        <v>0</v>
      </c>
    </row>
    <row r="40" spans="1:25" ht="15.75" hidden="1" thickBot="1" x14ac:dyDescent="0.3">
      <c r="A40" s="18"/>
      <c r="B40" s="19" t="s">
        <v>44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0">
        <v>0</v>
      </c>
      <c r="P40" s="20">
        <v>0</v>
      </c>
      <c r="Q40" s="20">
        <v>0</v>
      </c>
      <c r="R40" s="20">
        <v>0</v>
      </c>
      <c r="S40" s="20">
        <f t="shared" si="0"/>
        <v>0</v>
      </c>
      <c r="T40" s="21">
        <f t="shared" si="3"/>
        <v>0</v>
      </c>
      <c r="U40" s="21">
        <f t="shared" si="1"/>
        <v>0</v>
      </c>
      <c r="V40" s="20">
        <v>0</v>
      </c>
      <c r="W40" s="21">
        <f t="shared" si="2"/>
        <v>0</v>
      </c>
      <c r="Y40">
        <f t="shared" si="4"/>
        <v>0</v>
      </c>
    </row>
    <row r="41" spans="1:25" ht="15.75" hidden="1" thickBot="1" x14ac:dyDescent="0.3">
      <c r="A41" s="18"/>
      <c r="B41" s="19" t="s">
        <v>45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0">
        <v>0</v>
      </c>
      <c r="P41" s="20">
        <v>0</v>
      </c>
      <c r="Q41" s="20">
        <v>0</v>
      </c>
      <c r="R41" s="20">
        <v>0</v>
      </c>
      <c r="S41" s="20">
        <f t="shared" si="0"/>
        <v>0</v>
      </c>
      <c r="T41" s="21">
        <f t="shared" si="3"/>
        <v>0</v>
      </c>
      <c r="U41" s="21">
        <f t="shared" si="1"/>
        <v>0</v>
      </c>
      <c r="V41" s="20">
        <v>0</v>
      </c>
      <c r="W41" s="21">
        <f t="shared" si="2"/>
        <v>0</v>
      </c>
      <c r="Y41">
        <f t="shared" si="4"/>
        <v>0</v>
      </c>
    </row>
    <row r="42" spans="1:25" ht="15.75" hidden="1" thickBot="1" x14ac:dyDescent="0.3">
      <c r="A42" s="18"/>
      <c r="B42" s="19" t="s">
        <v>46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0">
        <v>0</v>
      </c>
      <c r="P42" s="20">
        <v>0</v>
      </c>
      <c r="Q42" s="20">
        <v>0</v>
      </c>
      <c r="R42" s="20">
        <v>0</v>
      </c>
      <c r="S42" s="20">
        <f t="shared" si="0"/>
        <v>0</v>
      </c>
      <c r="T42" s="21">
        <f t="shared" si="3"/>
        <v>0</v>
      </c>
      <c r="U42" s="21">
        <f t="shared" si="1"/>
        <v>0</v>
      </c>
      <c r="V42" s="20">
        <v>0</v>
      </c>
      <c r="W42" s="21">
        <f t="shared" si="2"/>
        <v>0</v>
      </c>
      <c r="Y42">
        <f t="shared" si="4"/>
        <v>0</v>
      </c>
    </row>
    <row r="43" spans="1:25" ht="15.75" hidden="1" thickBot="1" x14ac:dyDescent="0.3">
      <c r="A43" s="18">
        <v>2006</v>
      </c>
      <c r="B43" s="19" t="s">
        <v>35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0">
        <v>0</v>
      </c>
      <c r="P43" s="20">
        <v>0</v>
      </c>
      <c r="Q43" s="20">
        <v>0</v>
      </c>
      <c r="R43" s="20">
        <v>0</v>
      </c>
      <c r="S43" s="20">
        <f t="shared" si="0"/>
        <v>0</v>
      </c>
      <c r="T43" s="21">
        <f t="shared" si="3"/>
        <v>0</v>
      </c>
      <c r="U43" s="21">
        <f t="shared" si="1"/>
        <v>0</v>
      </c>
      <c r="V43" s="20">
        <v>0</v>
      </c>
      <c r="W43" s="21">
        <f t="shared" si="2"/>
        <v>0</v>
      </c>
      <c r="Y43">
        <f t="shared" si="4"/>
        <v>0</v>
      </c>
    </row>
    <row r="44" spans="1:25" ht="15.75" hidden="1" thickBot="1" x14ac:dyDescent="0.3">
      <c r="A44" s="18"/>
      <c r="B44" s="19" t="s">
        <v>36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0">
        <v>0</v>
      </c>
      <c r="P44" s="20">
        <v>0</v>
      </c>
      <c r="Q44" s="20">
        <v>0</v>
      </c>
      <c r="R44" s="20">
        <v>0</v>
      </c>
      <c r="S44" s="20">
        <f t="shared" si="0"/>
        <v>0</v>
      </c>
      <c r="T44" s="21">
        <f t="shared" si="3"/>
        <v>0</v>
      </c>
      <c r="U44" s="21">
        <f t="shared" si="1"/>
        <v>0</v>
      </c>
      <c r="V44" s="20">
        <v>0</v>
      </c>
      <c r="W44" s="21">
        <f t="shared" si="2"/>
        <v>0</v>
      </c>
      <c r="Y44">
        <f t="shared" si="4"/>
        <v>0</v>
      </c>
    </row>
    <row r="45" spans="1:25" ht="15.75" hidden="1" thickBot="1" x14ac:dyDescent="0.3">
      <c r="A45" s="18"/>
      <c r="B45" s="19" t="s">
        <v>37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0">
        <v>0</v>
      </c>
      <c r="P45" s="20">
        <v>0</v>
      </c>
      <c r="Q45" s="20">
        <v>0</v>
      </c>
      <c r="R45" s="20">
        <v>0</v>
      </c>
      <c r="S45" s="20">
        <f t="shared" si="0"/>
        <v>0</v>
      </c>
      <c r="T45" s="21">
        <f t="shared" si="3"/>
        <v>0</v>
      </c>
      <c r="U45" s="21">
        <f t="shared" si="1"/>
        <v>0</v>
      </c>
      <c r="V45" s="20">
        <v>0</v>
      </c>
      <c r="W45" s="21">
        <f t="shared" si="2"/>
        <v>0</v>
      </c>
      <c r="Y45">
        <f t="shared" si="4"/>
        <v>0</v>
      </c>
    </row>
    <row r="46" spans="1:25" ht="15.75" hidden="1" thickBot="1" x14ac:dyDescent="0.3">
      <c r="A46" s="18"/>
      <c r="B46" s="19" t="s">
        <v>38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0">
        <v>0</v>
      </c>
      <c r="P46" s="20">
        <v>0</v>
      </c>
      <c r="Q46" s="20">
        <v>0</v>
      </c>
      <c r="R46" s="20">
        <v>0</v>
      </c>
      <c r="S46" s="20">
        <f t="shared" si="0"/>
        <v>0</v>
      </c>
      <c r="T46" s="21">
        <f t="shared" si="3"/>
        <v>0</v>
      </c>
      <c r="U46" s="21">
        <f t="shared" si="1"/>
        <v>0</v>
      </c>
      <c r="V46" s="20">
        <v>0</v>
      </c>
      <c r="W46" s="21">
        <f t="shared" si="2"/>
        <v>0</v>
      </c>
      <c r="Y46">
        <f t="shared" si="4"/>
        <v>0</v>
      </c>
    </row>
    <row r="47" spans="1:25" ht="15.75" hidden="1" thickBot="1" x14ac:dyDescent="0.3">
      <c r="A47" s="18"/>
      <c r="B47" s="19" t="s">
        <v>39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0">
        <v>0</v>
      </c>
      <c r="P47" s="20">
        <v>0</v>
      </c>
      <c r="Q47" s="20">
        <v>0</v>
      </c>
      <c r="R47" s="20">
        <v>0</v>
      </c>
      <c r="S47" s="20">
        <f t="shared" si="0"/>
        <v>0</v>
      </c>
      <c r="T47" s="21">
        <f t="shared" si="3"/>
        <v>0</v>
      </c>
      <c r="U47" s="21">
        <f t="shared" si="1"/>
        <v>0</v>
      </c>
      <c r="V47" s="20">
        <v>0</v>
      </c>
      <c r="W47" s="21">
        <f t="shared" si="2"/>
        <v>0</v>
      </c>
      <c r="Y47">
        <f t="shared" si="4"/>
        <v>0</v>
      </c>
    </row>
    <row r="48" spans="1:25" ht="15.75" hidden="1" thickBot="1" x14ac:dyDescent="0.3">
      <c r="A48" s="18"/>
      <c r="B48" s="19" t="s">
        <v>40</v>
      </c>
      <c r="C48" s="20">
        <v>0</v>
      </c>
      <c r="D48" s="20">
        <v>0</v>
      </c>
      <c r="E48" s="20">
        <v>0</v>
      </c>
      <c r="F48" s="20">
        <v>0</v>
      </c>
      <c r="G48" s="20">
        <v>0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0">
        <v>0</v>
      </c>
      <c r="P48" s="20">
        <v>0</v>
      </c>
      <c r="Q48" s="20">
        <v>0</v>
      </c>
      <c r="R48" s="20">
        <v>0</v>
      </c>
      <c r="S48" s="20">
        <f t="shared" si="0"/>
        <v>0</v>
      </c>
      <c r="T48" s="21">
        <f t="shared" si="3"/>
        <v>0</v>
      </c>
      <c r="U48" s="21">
        <f t="shared" si="1"/>
        <v>0</v>
      </c>
      <c r="V48" s="20">
        <v>0</v>
      </c>
      <c r="W48" s="21">
        <f t="shared" si="2"/>
        <v>0</v>
      </c>
      <c r="Y48">
        <f t="shared" si="4"/>
        <v>0</v>
      </c>
    </row>
    <row r="49" spans="1:25" ht="15.75" hidden="1" thickBot="1" x14ac:dyDescent="0.3">
      <c r="A49" s="18"/>
      <c r="B49" s="19" t="s">
        <v>41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0">
        <v>0</v>
      </c>
      <c r="P49" s="20">
        <v>0</v>
      </c>
      <c r="Q49" s="20">
        <v>0</v>
      </c>
      <c r="R49" s="20">
        <v>0</v>
      </c>
      <c r="S49" s="20">
        <f t="shared" si="0"/>
        <v>0</v>
      </c>
      <c r="T49" s="21">
        <f t="shared" si="3"/>
        <v>0</v>
      </c>
      <c r="U49" s="21">
        <f t="shared" si="1"/>
        <v>0</v>
      </c>
      <c r="V49" s="20">
        <v>0</v>
      </c>
      <c r="W49" s="21">
        <f t="shared" si="2"/>
        <v>0</v>
      </c>
      <c r="Y49">
        <f t="shared" si="4"/>
        <v>0</v>
      </c>
    </row>
    <row r="50" spans="1:25" ht="15.75" hidden="1" thickBot="1" x14ac:dyDescent="0.3">
      <c r="A50" s="18"/>
      <c r="B50" s="19" t="s">
        <v>42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0">
        <v>0</v>
      </c>
      <c r="S50" s="20">
        <f t="shared" si="0"/>
        <v>0</v>
      </c>
      <c r="T50" s="21">
        <f t="shared" si="3"/>
        <v>0</v>
      </c>
      <c r="U50" s="21">
        <f t="shared" si="1"/>
        <v>0</v>
      </c>
      <c r="V50" s="20">
        <v>0</v>
      </c>
      <c r="W50" s="21">
        <f t="shared" si="2"/>
        <v>0</v>
      </c>
      <c r="Y50">
        <f t="shared" si="4"/>
        <v>0</v>
      </c>
    </row>
    <row r="51" spans="1:25" ht="15.75" hidden="1" thickBot="1" x14ac:dyDescent="0.3">
      <c r="A51" s="18"/>
      <c r="B51" s="19" t="s">
        <v>43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0">
        <v>0</v>
      </c>
      <c r="P51" s="20">
        <v>0</v>
      </c>
      <c r="Q51" s="20">
        <v>0</v>
      </c>
      <c r="R51" s="20">
        <v>0</v>
      </c>
      <c r="S51" s="20">
        <f t="shared" si="0"/>
        <v>0</v>
      </c>
      <c r="T51" s="21">
        <f t="shared" si="3"/>
        <v>0</v>
      </c>
      <c r="U51" s="21">
        <f t="shared" si="1"/>
        <v>0</v>
      </c>
      <c r="V51" s="20">
        <v>0</v>
      </c>
      <c r="W51" s="21">
        <f t="shared" si="2"/>
        <v>0</v>
      </c>
      <c r="Y51">
        <f t="shared" si="4"/>
        <v>0</v>
      </c>
    </row>
    <row r="52" spans="1:25" ht="15.75" hidden="1" thickBot="1" x14ac:dyDescent="0.3">
      <c r="A52" s="18"/>
      <c r="B52" s="19" t="s">
        <v>44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0">
        <v>0</v>
      </c>
      <c r="P52" s="20">
        <v>0</v>
      </c>
      <c r="Q52" s="20">
        <v>0</v>
      </c>
      <c r="R52" s="20">
        <v>0</v>
      </c>
      <c r="S52" s="20">
        <f t="shared" si="0"/>
        <v>0</v>
      </c>
      <c r="T52" s="21">
        <f t="shared" si="3"/>
        <v>0</v>
      </c>
      <c r="U52" s="21">
        <f t="shared" si="1"/>
        <v>0</v>
      </c>
      <c r="V52" s="20">
        <v>0</v>
      </c>
      <c r="W52" s="21">
        <f t="shared" si="2"/>
        <v>0</v>
      </c>
      <c r="Y52">
        <f t="shared" si="4"/>
        <v>0</v>
      </c>
    </row>
    <row r="53" spans="1:25" ht="15.75" hidden="1" thickBot="1" x14ac:dyDescent="0.3">
      <c r="A53" s="18"/>
      <c r="B53" s="19" t="s">
        <v>45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f t="shared" si="0"/>
        <v>0</v>
      </c>
      <c r="T53" s="21">
        <f t="shared" si="3"/>
        <v>0</v>
      </c>
      <c r="U53" s="21">
        <f t="shared" si="1"/>
        <v>0</v>
      </c>
      <c r="V53" s="20">
        <v>0</v>
      </c>
      <c r="W53" s="21">
        <f t="shared" si="2"/>
        <v>0</v>
      </c>
      <c r="Y53">
        <f t="shared" si="4"/>
        <v>0</v>
      </c>
    </row>
    <row r="54" spans="1:25" ht="15.75" hidden="1" thickBot="1" x14ac:dyDescent="0.3">
      <c r="A54" s="18"/>
      <c r="B54" s="19" t="s">
        <v>46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f t="shared" si="0"/>
        <v>0</v>
      </c>
      <c r="T54" s="21">
        <f t="shared" si="3"/>
        <v>0</v>
      </c>
      <c r="U54" s="21">
        <f t="shared" si="1"/>
        <v>0</v>
      </c>
      <c r="V54" s="20">
        <v>0</v>
      </c>
      <c r="W54" s="21">
        <f t="shared" si="2"/>
        <v>0</v>
      </c>
      <c r="Y54">
        <f t="shared" si="4"/>
        <v>0</v>
      </c>
    </row>
    <row r="55" spans="1:25" ht="15.75" hidden="1" thickBot="1" x14ac:dyDescent="0.3">
      <c r="A55" s="18">
        <v>2007</v>
      </c>
      <c r="B55" s="19" t="s">
        <v>35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f t="shared" si="0"/>
        <v>0</v>
      </c>
      <c r="T55" s="21">
        <f t="shared" si="3"/>
        <v>0</v>
      </c>
      <c r="U55" s="21">
        <f t="shared" si="1"/>
        <v>0</v>
      </c>
      <c r="V55" s="20">
        <v>0</v>
      </c>
      <c r="W55" s="21">
        <f t="shared" si="2"/>
        <v>0</v>
      </c>
      <c r="Y55">
        <f t="shared" si="4"/>
        <v>0</v>
      </c>
    </row>
    <row r="56" spans="1:25" ht="15.75" hidden="1" thickBot="1" x14ac:dyDescent="0.3">
      <c r="A56" s="18"/>
      <c r="B56" s="19" t="s">
        <v>36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0">
        <v>0</v>
      </c>
      <c r="P56" s="20">
        <v>0</v>
      </c>
      <c r="Q56" s="20">
        <v>0</v>
      </c>
      <c r="R56" s="20">
        <v>0</v>
      </c>
      <c r="S56" s="20">
        <f t="shared" si="0"/>
        <v>0</v>
      </c>
      <c r="T56" s="21">
        <f t="shared" si="3"/>
        <v>0</v>
      </c>
      <c r="U56" s="21">
        <f t="shared" si="1"/>
        <v>0</v>
      </c>
      <c r="V56" s="20">
        <v>0</v>
      </c>
      <c r="W56" s="21">
        <f t="shared" si="2"/>
        <v>0</v>
      </c>
      <c r="Y56">
        <f t="shared" si="4"/>
        <v>0</v>
      </c>
    </row>
    <row r="57" spans="1:25" ht="15.75" hidden="1" thickBot="1" x14ac:dyDescent="0.3">
      <c r="A57" s="18"/>
      <c r="B57" s="19" t="s">
        <v>37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0">
        <v>0</v>
      </c>
      <c r="S57" s="20">
        <f t="shared" si="0"/>
        <v>0</v>
      </c>
      <c r="T57" s="21">
        <f t="shared" si="3"/>
        <v>0</v>
      </c>
      <c r="U57" s="21">
        <f t="shared" si="1"/>
        <v>0</v>
      </c>
      <c r="V57" s="20">
        <v>0</v>
      </c>
      <c r="W57" s="21">
        <f t="shared" si="2"/>
        <v>0</v>
      </c>
      <c r="Y57">
        <f t="shared" si="4"/>
        <v>0</v>
      </c>
    </row>
    <row r="58" spans="1:25" ht="15.75" hidden="1" thickBot="1" x14ac:dyDescent="0.3">
      <c r="A58" s="18"/>
      <c r="B58" s="19" t="s">
        <v>38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0">
        <v>0</v>
      </c>
      <c r="P58" s="20">
        <v>0</v>
      </c>
      <c r="Q58" s="20">
        <v>0</v>
      </c>
      <c r="R58" s="20">
        <v>0</v>
      </c>
      <c r="S58" s="20">
        <f t="shared" si="0"/>
        <v>0</v>
      </c>
      <c r="T58" s="21">
        <f t="shared" si="3"/>
        <v>0</v>
      </c>
      <c r="U58" s="21">
        <f t="shared" si="1"/>
        <v>0</v>
      </c>
      <c r="V58" s="20">
        <v>0</v>
      </c>
      <c r="W58" s="21">
        <f t="shared" si="2"/>
        <v>0</v>
      </c>
      <c r="Y58">
        <f t="shared" si="4"/>
        <v>0</v>
      </c>
    </row>
    <row r="59" spans="1:25" ht="15.75" hidden="1" thickBot="1" x14ac:dyDescent="0.3">
      <c r="A59" s="18"/>
      <c r="B59" s="19" t="s">
        <v>39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0">
        <v>0</v>
      </c>
      <c r="P59" s="20">
        <v>0</v>
      </c>
      <c r="Q59" s="20">
        <v>0</v>
      </c>
      <c r="R59" s="20">
        <v>0</v>
      </c>
      <c r="S59" s="20">
        <f t="shared" si="0"/>
        <v>0</v>
      </c>
      <c r="T59" s="21">
        <f t="shared" si="3"/>
        <v>0</v>
      </c>
      <c r="U59" s="21">
        <f t="shared" si="1"/>
        <v>0</v>
      </c>
      <c r="V59" s="20">
        <v>0</v>
      </c>
      <c r="W59" s="21">
        <f t="shared" si="2"/>
        <v>0</v>
      </c>
      <c r="Y59">
        <f t="shared" si="4"/>
        <v>0</v>
      </c>
    </row>
    <row r="60" spans="1:25" ht="15.75" hidden="1" thickBot="1" x14ac:dyDescent="0.3">
      <c r="A60" s="18"/>
      <c r="B60" s="19" t="s">
        <v>40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0">
        <v>0</v>
      </c>
      <c r="P60" s="20">
        <v>0</v>
      </c>
      <c r="Q60" s="20">
        <v>0</v>
      </c>
      <c r="R60" s="20">
        <v>0</v>
      </c>
      <c r="S60" s="20">
        <f t="shared" si="0"/>
        <v>0</v>
      </c>
      <c r="T60" s="21">
        <f t="shared" si="3"/>
        <v>0</v>
      </c>
      <c r="U60" s="21">
        <f t="shared" si="1"/>
        <v>0</v>
      </c>
      <c r="V60" s="20">
        <v>0</v>
      </c>
      <c r="W60" s="21">
        <f t="shared" si="2"/>
        <v>0</v>
      </c>
      <c r="Y60">
        <f t="shared" si="4"/>
        <v>0</v>
      </c>
    </row>
    <row r="61" spans="1:25" ht="15.75" hidden="1" thickBot="1" x14ac:dyDescent="0.3">
      <c r="A61" s="18"/>
      <c r="B61" s="19" t="s">
        <v>41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0">
        <v>0</v>
      </c>
      <c r="P61" s="20">
        <v>0</v>
      </c>
      <c r="Q61" s="20">
        <v>0</v>
      </c>
      <c r="R61" s="20">
        <v>0</v>
      </c>
      <c r="S61" s="20">
        <f t="shared" si="0"/>
        <v>0</v>
      </c>
      <c r="T61" s="21">
        <f t="shared" si="3"/>
        <v>0</v>
      </c>
      <c r="U61" s="21">
        <f t="shared" si="1"/>
        <v>0</v>
      </c>
      <c r="V61" s="20">
        <v>0</v>
      </c>
      <c r="W61" s="21">
        <f t="shared" si="2"/>
        <v>0</v>
      </c>
      <c r="Y61">
        <f t="shared" si="4"/>
        <v>0</v>
      </c>
    </row>
    <row r="62" spans="1:25" ht="15.75" hidden="1" thickBot="1" x14ac:dyDescent="0.3">
      <c r="A62" s="18"/>
      <c r="B62" s="19" t="s">
        <v>42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0">
        <v>0</v>
      </c>
      <c r="P62" s="20">
        <v>0</v>
      </c>
      <c r="Q62" s="20">
        <v>0</v>
      </c>
      <c r="R62" s="20">
        <v>0</v>
      </c>
      <c r="S62" s="20">
        <f t="shared" si="0"/>
        <v>0</v>
      </c>
      <c r="T62" s="21">
        <f t="shared" si="3"/>
        <v>0</v>
      </c>
      <c r="U62" s="21">
        <f t="shared" si="1"/>
        <v>0</v>
      </c>
      <c r="V62" s="20">
        <v>0</v>
      </c>
      <c r="W62" s="21">
        <f t="shared" si="2"/>
        <v>0</v>
      </c>
      <c r="Y62">
        <f t="shared" si="4"/>
        <v>0</v>
      </c>
    </row>
    <row r="63" spans="1:25" ht="15.75" hidden="1" thickBot="1" x14ac:dyDescent="0.3">
      <c r="A63" s="18"/>
      <c r="B63" s="19" t="s">
        <v>43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0">
        <v>0</v>
      </c>
      <c r="P63" s="20">
        <v>0</v>
      </c>
      <c r="Q63" s="20">
        <v>0</v>
      </c>
      <c r="R63" s="20">
        <v>0</v>
      </c>
      <c r="S63" s="20">
        <f t="shared" si="0"/>
        <v>0</v>
      </c>
      <c r="T63" s="21">
        <f t="shared" si="3"/>
        <v>0</v>
      </c>
      <c r="U63" s="21">
        <f t="shared" si="1"/>
        <v>0</v>
      </c>
      <c r="V63" s="20">
        <v>0</v>
      </c>
      <c r="W63" s="21">
        <f t="shared" si="2"/>
        <v>0</v>
      </c>
      <c r="Y63">
        <f t="shared" si="4"/>
        <v>0</v>
      </c>
    </row>
    <row r="64" spans="1:25" ht="15.75" hidden="1" thickBot="1" x14ac:dyDescent="0.3">
      <c r="A64" s="18"/>
      <c r="B64" s="19" t="s">
        <v>44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0</v>
      </c>
      <c r="S64" s="20">
        <f t="shared" si="0"/>
        <v>0</v>
      </c>
      <c r="T64" s="21">
        <f t="shared" si="3"/>
        <v>0</v>
      </c>
      <c r="U64" s="21">
        <f t="shared" si="1"/>
        <v>0</v>
      </c>
      <c r="V64" s="20">
        <v>0</v>
      </c>
      <c r="W64" s="21">
        <f t="shared" si="2"/>
        <v>0</v>
      </c>
      <c r="Y64">
        <f t="shared" si="4"/>
        <v>0</v>
      </c>
    </row>
    <row r="65" spans="1:25" ht="15.75" hidden="1" thickBot="1" x14ac:dyDescent="0.3">
      <c r="A65" s="18"/>
      <c r="B65" s="19" t="s">
        <v>45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0">
        <v>0</v>
      </c>
      <c r="P65" s="20">
        <v>0</v>
      </c>
      <c r="Q65" s="20">
        <v>0</v>
      </c>
      <c r="R65" s="20">
        <v>0</v>
      </c>
      <c r="S65" s="20">
        <f t="shared" si="0"/>
        <v>0</v>
      </c>
      <c r="T65" s="21">
        <f t="shared" si="3"/>
        <v>0</v>
      </c>
      <c r="U65" s="21">
        <f t="shared" si="1"/>
        <v>0</v>
      </c>
      <c r="V65" s="20">
        <v>0</v>
      </c>
      <c r="W65" s="21">
        <f t="shared" si="2"/>
        <v>0</v>
      </c>
      <c r="Y65">
        <f t="shared" si="4"/>
        <v>0</v>
      </c>
    </row>
    <row r="66" spans="1:25" ht="15.75" hidden="1" thickBot="1" x14ac:dyDescent="0.3">
      <c r="A66" s="18"/>
      <c r="B66" s="19" t="s">
        <v>46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0">
        <v>0</v>
      </c>
      <c r="P66" s="20">
        <v>0</v>
      </c>
      <c r="Q66" s="20">
        <v>0</v>
      </c>
      <c r="R66" s="20">
        <v>0</v>
      </c>
      <c r="S66" s="20">
        <f t="shared" si="0"/>
        <v>0</v>
      </c>
      <c r="T66" s="21">
        <f t="shared" si="3"/>
        <v>0</v>
      </c>
      <c r="U66" s="21">
        <f t="shared" si="1"/>
        <v>0</v>
      </c>
      <c r="V66" s="20">
        <v>0</v>
      </c>
      <c r="W66" s="21">
        <f t="shared" si="2"/>
        <v>0</v>
      </c>
      <c r="Y66">
        <f t="shared" si="4"/>
        <v>0</v>
      </c>
    </row>
    <row r="67" spans="1:25" ht="15.75" hidden="1" thickBot="1" x14ac:dyDescent="0.3">
      <c r="A67" s="18">
        <v>2008</v>
      </c>
      <c r="B67" s="19" t="s">
        <v>35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0">
        <v>0</v>
      </c>
      <c r="P67" s="20">
        <v>0</v>
      </c>
      <c r="Q67" s="20">
        <v>0</v>
      </c>
      <c r="R67" s="20">
        <v>0</v>
      </c>
      <c r="S67" s="20">
        <f t="shared" si="0"/>
        <v>0</v>
      </c>
      <c r="T67" s="21">
        <f t="shared" si="3"/>
        <v>0</v>
      </c>
      <c r="U67" s="21">
        <f t="shared" si="1"/>
        <v>0</v>
      </c>
      <c r="V67" s="20">
        <v>0</v>
      </c>
      <c r="W67" s="21">
        <f t="shared" si="2"/>
        <v>0</v>
      </c>
      <c r="Y67">
        <f t="shared" si="4"/>
        <v>0</v>
      </c>
    </row>
    <row r="68" spans="1:25" ht="15.75" hidden="1" thickBot="1" x14ac:dyDescent="0.3">
      <c r="A68" s="18"/>
      <c r="B68" s="19" t="s">
        <v>36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0">
        <v>0</v>
      </c>
      <c r="P68" s="20">
        <v>0</v>
      </c>
      <c r="Q68" s="20">
        <v>0</v>
      </c>
      <c r="R68" s="20">
        <v>0</v>
      </c>
      <c r="S68" s="20">
        <f t="shared" si="0"/>
        <v>0</v>
      </c>
      <c r="T68" s="21">
        <f t="shared" si="3"/>
        <v>0</v>
      </c>
      <c r="U68" s="21">
        <f t="shared" si="1"/>
        <v>0</v>
      </c>
      <c r="V68" s="20">
        <v>0</v>
      </c>
      <c r="W68" s="21">
        <f t="shared" si="2"/>
        <v>0</v>
      </c>
      <c r="Y68">
        <f t="shared" si="4"/>
        <v>0</v>
      </c>
    </row>
    <row r="69" spans="1:25" ht="15.75" hidden="1" thickBot="1" x14ac:dyDescent="0.3">
      <c r="A69" s="18"/>
      <c r="B69" s="19" t="s">
        <v>37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f t="shared" si="0"/>
        <v>0</v>
      </c>
      <c r="T69" s="21">
        <f t="shared" si="3"/>
        <v>0</v>
      </c>
      <c r="U69" s="21">
        <f t="shared" si="1"/>
        <v>0</v>
      </c>
      <c r="V69" s="20">
        <v>0</v>
      </c>
      <c r="W69" s="21">
        <f t="shared" si="2"/>
        <v>0</v>
      </c>
      <c r="Y69">
        <f t="shared" si="4"/>
        <v>0</v>
      </c>
    </row>
    <row r="70" spans="1:25" ht="15.75" hidden="1" thickBot="1" x14ac:dyDescent="0.3">
      <c r="A70" s="18"/>
      <c r="B70" s="19" t="s">
        <v>38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0">
        <v>0</v>
      </c>
      <c r="P70" s="20">
        <v>0</v>
      </c>
      <c r="Q70" s="20">
        <v>0</v>
      </c>
      <c r="R70" s="20">
        <v>0</v>
      </c>
      <c r="S70" s="20">
        <f t="shared" si="0"/>
        <v>0</v>
      </c>
      <c r="T70" s="21">
        <f t="shared" si="3"/>
        <v>0</v>
      </c>
      <c r="U70" s="21">
        <f t="shared" si="1"/>
        <v>0</v>
      </c>
      <c r="V70" s="20">
        <v>0</v>
      </c>
      <c r="W70" s="21">
        <f t="shared" si="2"/>
        <v>0</v>
      </c>
      <c r="Y70">
        <f t="shared" si="4"/>
        <v>0</v>
      </c>
    </row>
    <row r="71" spans="1:25" ht="15.75" hidden="1" thickBot="1" x14ac:dyDescent="0.3">
      <c r="A71" s="18"/>
      <c r="B71" s="19" t="s">
        <v>39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0">
        <v>0</v>
      </c>
      <c r="P71" s="20">
        <v>0</v>
      </c>
      <c r="Q71" s="20">
        <v>0</v>
      </c>
      <c r="R71" s="20">
        <v>0</v>
      </c>
      <c r="S71" s="20">
        <f t="shared" si="0"/>
        <v>0</v>
      </c>
      <c r="T71" s="21">
        <f t="shared" si="3"/>
        <v>0</v>
      </c>
      <c r="U71" s="21">
        <f t="shared" si="1"/>
        <v>0</v>
      </c>
      <c r="V71" s="20">
        <v>0</v>
      </c>
      <c r="W71" s="21">
        <f t="shared" si="2"/>
        <v>0</v>
      </c>
      <c r="Y71">
        <f t="shared" si="4"/>
        <v>0</v>
      </c>
    </row>
    <row r="72" spans="1:25" ht="15.75" hidden="1" thickBot="1" x14ac:dyDescent="0.3">
      <c r="A72" s="18"/>
      <c r="B72" s="19" t="s">
        <v>40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0">
        <v>0</v>
      </c>
      <c r="P72" s="20">
        <v>0</v>
      </c>
      <c r="Q72" s="20">
        <v>0</v>
      </c>
      <c r="R72" s="20">
        <v>0</v>
      </c>
      <c r="S72" s="20">
        <f t="shared" ref="S72:S97" si="5">G72+L72+M72+P72+Q72</f>
        <v>0</v>
      </c>
      <c r="T72" s="21">
        <f t="shared" si="3"/>
        <v>0</v>
      </c>
      <c r="U72" s="21">
        <f t="shared" ref="U72:U135" si="6">S72+T72</f>
        <v>0</v>
      </c>
      <c r="V72" s="20">
        <v>0</v>
      </c>
      <c r="W72" s="21">
        <f t="shared" ref="W72:W135" si="7">U72-V72</f>
        <v>0</v>
      </c>
      <c r="Y72">
        <f t="shared" si="4"/>
        <v>0</v>
      </c>
    </row>
    <row r="73" spans="1:25" ht="15.75" hidden="1" thickBot="1" x14ac:dyDescent="0.3">
      <c r="A73" s="18"/>
      <c r="B73" s="19" t="s">
        <v>41</v>
      </c>
      <c r="C73" s="20">
        <v>0</v>
      </c>
      <c r="D73" s="20">
        <v>0</v>
      </c>
      <c r="E73" s="20">
        <v>0</v>
      </c>
      <c r="F73" s="20">
        <v>0</v>
      </c>
      <c r="G73" s="20">
        <v>0</v>
      </c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0">
        <v>0</v>
      </c>
      <c r="P73" s="20">
        <v>0</v>
      </c>
      <c r="Q73" s="20">
        <v>0</v>
      </c>
      <c r="R73" s="20">
        <v>0</v>
      </c>
      <c r="S73" s="20">
        <f t="shared" si="5"/>
        <v>0</v>
      </c>
      <c r="T73" s="21">
        <f t="shared" ref="T73:T136" si="8">W72</f>
        <v>0</v>
      </c>
      <c r="U73" s="21">
        <f t="shared" si="6"/>
        <v>0</v>
      </c>
      <c r="V73" s="20">
        <v>0</v>
      </c>
      <c r="W73" s="21">
        <f t="shared" si="7"/>
        <v>0</v>
      </c>
      <c r="Y73">
        <f t="shared" ref="Y73:Y136" si="9">IF(V73=0,IF(W73&gt;1,Y72+1,),)</f>
        <v>0</v>
      </c>
    </row>
    <row r="74" spans="1:25" ht="15.75" hidden="1" thickBot="1" x14ac:dyDescent="0.3">
      <c r="A74" s="18"/>
      <c r="B74" s="19" t="s">
        <v>42</v>
      </c>
      <c r="C74" s="20">
        <v>0</v>
      </c>
      <c r="D74" s="20">
        <v>0</v>
      </c>
      <c r="E74" s="20">
        <v>0</v>
      </c>
      <c r="F74" s="20">
        <v>0</v>
      </c>
      <c r="G74" s="20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0">
        <v>0</v>
      </c>
      <c r="P74" s="20">
        <v>0</v>
      </c>
      <c r="Q74" s="20">
        <v>0</v>
      </c>
      <c r="R74" s="20">
        <v>0</v>
      </c>
      <c r="S74" s="20">
        <f t="shared" si="5"/>
        <v>0</v>
      </c>
      <c r="T74" s="21">
        <f t="shared" si="8"/>
        <v>0</v>
      </c>
      <c r="U74" s="21">
        <f t="shared" si="6"/>
        <v>0</v>
      </c>
      <c r="V74" s="20">
        <v>0</v>
      </c>
      <c r="W74" s="21">
        <f t="shared" si="7"/>
        <v>0</v>
      </c>
      <c r="Y74">
        <f t="shared" si="9"/>
        <v>0</v>
      </c>
    </row>
    <row r="75" spans="1:25" ht="15.75" hidden="1" thickBot="1" x14ac:dyDescent="0.3">
      <c r="A75" s="18"/>
      <c r="B75" s="19" t="s">
        <v>43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0">
        <v>0</v>
      </c>
      <c r="P75" s="20">
        <v>0</v>
      </c>
      <c r="Q75" s="20">
        <v>0</v>
      </c>
      <c r="R75" s="20">
        <v>0</v>
      </c>
      <c r="S75" s="20">
        <f t="shared" si="5"/>
        <v>0</v>
      </c>
      <c r="T75" s="21">
        <f t="shared" si="8"/>
        <v>0</v>
      </c>
      <c r="U75" s="21">
        <f t="shared" si="6"/>
        <v>0</v>
      </c>
      <c r="V75" s="20">
        <v>0</v>
      </c>
      <c r="W75" s="21">
        <f t="shared" si="7"/>
        <v>0</v>
      </c>
      <c r="Y75">
        <f t="shared" si="9"/>
        <v>0</v>
      </c>
    </row>
    <row r="76" spans="1:25" ht="15.75" hidden="1" thickBot="1" x14ac:dyDescent="0.3">
      <c r="A76" s="18"/>
      <c r="B76" s="19" t="s">
        <v>44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0">
        <v>0</v>
      </c>
      <c r="P76" s="20">
        <v>0</v>
      </c>
      <c r="Q76" s="20">
        <v>0</v>
      </c>
      <c r="R76" s="20">
        <v>0</v>
      </c>
      <c r="S76" s="20">
        <f t="shared" si="5"/>
        <v>0</v>
      </c>
      <c r="T76" s="21">
        <f t="shared" si="8"/>
        <v>0</v>
      </c>
      <c r="U76" s="21">
        <f t="shared" si="6"/>
        <v>0</v>
      </c>
      <c r="V76" s="20">
        <v>0</v>
      </c>
      <c r="W76" s="21">
        <f t="shared" si="7"/>
        <v>0</v>
      </c>
      <c r="Y76">
        <f t="shared" si="9"/>
        <v>0</v>
      </c>
    </row>
    <row r="77" spans="1:25" ht="15.75" hidden="1" thickBot="1" x14ac:dyDescent="0.3">
      <c r="A77" s="18"/>
      <c r="B77" s="19" t="s">
        <v>45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0">
        <v>0</v>
      </c>
      <c r="P77" s="20">
        <v>0</v>
      </c>
      <c r="Q77" s="20">
        <v>0</v>
      </c>
      <c r="R77" s="20">
        <v>0</v>
      </c>
      <c r="S77" s="20">
        <f t="shared" si="5"/>
        <v>0</v>
      </c>
      <c r="T77" s="21">
        <f t="shared" si="8"/>
        <v>0</v>
      </c>
      <c r="U77" s="21">
        <f t="shared" si="6"/>
        <v>0</v>
      </c>
      <c r="V77" s="20">
        <v>0</v>
      </c>
      <c r="W77" s="21">
        <f t="shared" si="7"/>
        <v>0</v>
      </c>
      <c r="Y77">
        <f t="shared" si="9"/>
        <v>0</v>
      </c>
    </row>
    <row r="78" spans="1:25" ht="15.75" hidden="1" thickBot="1" x14ac:dyDescent="0.3">
      <c r="A78" s="18"/>
      <c r="B78" s="19" t="s">
        <v>46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0">
        <v>0</v>
      </c>
      <c r="P78" s="20">
        <v>0</v>
      </c>
      <c r="Q78" s="20">
        <v>0</v>
      </c>
      <c r="R78" s="20">
        <v>0</v>
      </c>
      <c r="S78" s="20">
        <f t="shared" si="5"/>
        <v>0</v>
      </c>
      <c r="T78" s="21">
        <f t="shared" si="8"/>
        <v>0</v>
      </c>
      <c r="U78" s="21">
        <f t="shared" si="6"/>
        <v>0</v>
      </c>
      <c r="V78" s="20">
        <v>0</v>
      </c>
      <c r="W78" s="21">
        <f t="shared" si="7"/>
        <v>0</v>
      </c>
      <c r="Y78">
        <f t="shared" si="9"/>
        <v>0</v>
      </c>
    </row>
    <row r="79" spans="1:25" ht="15.75" hidden="1" thickBot="1" x14ac:dyDescent="0.3">
      <c r="A79" s="18">
        <v>2009</v>
      </c>
      <c r="B79" s="19" t="s">
        <v>35</v>
      </c>
      <c r="C79" s="20">
        <v>0</v>
      </c>
      <c r="D79" s="20">
        <v>0</v>
      </c>
      <c r="E79" s="20">
        <v>0</v>
      </c>
      <c r="F79" s="20">
        <v>0</v>
      </c>
      <c r="G79" s="20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0">
        <v>0</v>
      </c>
      <c r="P79" s="20">
        <v>0</v>
      </c>
      <c r="Q79" s="20">
        <v>0</v>
      </c>
      <c r="R79" s="20">
        <v>0</v>
      </c>
      <c r="S79" s="20">
        <f t="shared" si="5"/>
        <v>0</v>
      </c>
      <c r="T79" s="21">
        <f t="shared" si="8"/>
        <v>0</v>
      </c>
      <c r="U79" s="21">
        <f t="shared" si="6"/>
        <v>0</v>
      </c>
      <c r="V79" s="20">
        <v>0</v>
      </c>
      <c r="W79" s="21">
        <f t="shared" si="7"/>
        <v>0</v>
      </c>
      <c r="Y79">
        <f t="shared" si="9"/>
        <v>0</v>
      </c>
    </row>
    <row r="80" spans="1:25" ht="15.75" hidden="1" thickBot="1" x14ac:dyDescent="0.3">
      <c r="A80" s="18"/>
      <c r="B80" s="19" t="s">
        <v>36</v>
      </c>
      <c r="C80" s="20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0">
        <v>0</v>
      </c>
      <c r="P80" s="20">
        <v>0</v>
      </c>
      <c r="Q80" s="20">
        <v>0</v>
      </c>
      <c r="R80" s="20">
        <v>0</v>
      </c>
      <c r="S80" s="20">
        <f t="shared" si="5"/>
        <v>0</v>
      </c>
      <c r="T80" s="21">
        <f t="shared" si="8"/>
        <v>0</v>
      </c>
      <c r="U80" s="21">
        <f t="shared" si="6"/>
        <v>0</v>
      </c>
      <c r="V80" s="20">
        <v>0</v>
      </c>
      <c r="W80" s="21">
        <f t="shared" si="7"/>
        <v>0</v>
      </c>
      <c r="Y80">
        <f t="shared" si="9"/>
        <v>0</v>
      </c>
    </row>
    <row r="81" spans="1:25" ht="15.75" hidden="1" thickBot="1" x14ac:dyDescent="0.3">
      <c r="A81" s="18"/>
      <c r="B81" s="19" t="s">
        <v>37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0">
        <v>0</v>
      </c>
      <c r="P81" s="20">
        <v>0</v>
      </c>
      <c r="Q81" s="20">
        <v>0</v>
      </c>
      <c r="R81" s="20">
        <v>0</v>
      </c>
      <c r="S81" s="20">
        <f t="shared" si="5"/>
        <v>0</v>
      </c>
      <c r="T81" s="21">
        <f t="shared" si="8"/>
        <v>0</v>
      </c>
      <c r="U81" s="21">
        <f t="shared" si="6"/>
        <v>0</v>
      </c>
      <c r="V81" s="20">
        <v>0</v>
      </c>
      <c r="W81" s="21">
        <f t="shared" si="7"/>
        <v>0</v>
      </c>
      <c r="Y81">
        <f t="shared" si="9"/>
        <v>0</v>
      </c>
    </row>
    <row r="82" spans="1:25" ht="15.75" hidden="1" thickBot="1" x14ac:dyDescent="0.3">
      <c r="A82" s="18"/>
      <c r="B82" s="19" t="s">
        <v>38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0">
        <v>0</v>
      </c>
      <c r="P82" s="20">
        <v>0</v>
      </c>
      <c r="Q82" s="20">
        <v>0</v>
      </c>
      <c r="R82" s="20">
        <v>0</v>
      </c>
      <c r="S82" s="20">
        <f t="shared" si="5"/>
        <v>0</v>
      </c>
      <c r="T82" s="21">
        <f t="shared" si="8"/>
        <v>0</v>
      </c>
      <c r="U82" s="21">
        <f t="shared" si="6"/>
        <v>0</v>
      </c>
      <c r="V82" s="20">
        <v>0</v>
      </c>
      <c r="W82" s="21">
        <f t="shared" si="7"/>
        <v>0</v>
      </c>
      <c r="Y82">
        <f t="shared" si="9"/>
        <v>0</v>
      </c>
    </row>
    <row r="83" spans="1:25" ht="15.75" hidden="1" thickBot="1" x14ac:dyDescent="0.3">
      <c r="A83" s="18"/>
      <c r="B83" s="19" t="s">
        <v>39</v>
      </c>
      <c r="C83" s="20">
        <v>0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0">
        <v>0</v>
      </c>
      <c r="P83" s="20">
        <v>0</v>
      </c>
      <c r="Q83" s="20">
        <v>0</v>
      </c>
      <c r="R83" s="20">
        <v>0</v>
      </c>
      <c r="S83" s="20">
        <f t="shared" si="5"/>
        <v>0</v>
      </c>
      <c r="T83" s="21">
        <f t="shared" si="8"/>
        <v>0</v>
      </c>
      <c r="U83" s="21">
        <f t="shared" si="6"/>
        <v>0</v>
      </c>
      <c r="V83" s="20">
        <v>0</v>
      </c>
      <c r="W83" s="21">
        <f t="shared" si="7"/>
        <v>0</v>
      </c>
      <c r="Y83">
        <f t="shared" si="9"/>
        <v>0</v>
      </c>
    </row>
    <row r="84" spans="1:25" ht="15.75" hidden="1" thickBot="1" x14ac:dyDescent="0.3">
      <c r="A84" s="18"/>
      <c r="B84" s="19" t="s">
        <v>40</v>
      </c>
      <c r="C84" s="20">
        <v>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0">
        <v>0</v>
      </c>
      <c r="P84" s="20">
        <v>0</v>
      </c>
      <c r="Q84" s="20">
        <v>0</v>
      </c>
      <c r="R84" s="20">
        <v>0</v>
      </c>
      <c r="S84" s="20">
        <f t="shared" si="5"/>
        <v>0</v>
      </c>
      <c r="T84" s="21">
        <f t="shared" si="8"/>
        <v>0</v>
      </c>
      <c r="U84" s="21">
        <f t="shared" si="6"/>
        <v>0</v>
      </c>
      <c r="V84" s="20">
        <v>0</v>
      </c>
      <c r="W84" s="21">
        <f t="shared" si="7"/>
        <v>0</v>
      </c>
      <c r="Y84">
        <f t="shared" si="9"/>
        <v>0</v>
      </c>
    </row>
    <row r="85" spans="1:25" ht="15.75" hidden="1" thickBot="1" x14ac:dyDescent="0.3">
      <c r="A85" s="18"/>
      <c r="B85" s="19" t="s">
        <v>41</v>
      </c>
      <c r="C85" s="20">
        <v>0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0">
        <v>0</v>
      </c>
      <c r="P85" s="20">
        <v>0</v>
      </c>
      <c r="Q85" s="20">
        <v>0</v>
      </c>
      <c r="R85" s="20">
        <v>0</v>
      </c>
      <c r="S85" s="20">
        <f t="shared" si="5"/>
        <v>0</v>
      </c>
      <c r="T85" s="21">
        <f t="shared" si="8"/>
        <v>0</v>
      </c>
      <c r="U85" s="21">
        <f t="shared" si="6"/>
        <v>0</v>
      </c>
      <c r="V85" s="20">
        <v>0</v>
      </c>
      <c r="W85" s="21">
        <f t="shared" si="7"/>
        <v>0</v>
      </c>
      <c r="Y85">
        <f t="shared" si="9"/>
        <v>0</v>
      </c>
    </row>
    <row r="86" spans="1:25" ht="15.75" hidden="1" thickBot="1" x14ac:dyDescent="0.3">
      <c r="A86" s="18"/>
      <c r="B86" s="19" t="s">
        <v>42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0</v>
      </c>
      <c r="N86" s="20">
        <v>0</v>
      </c>
      <c r="O86" s="20">
        <v>0</v>
      </c>
      <c r="P86" s="20">
        <v>0</v>
      </c>
      <c r="Q86" s="20">
        <v>0</v>
      </c>
      <c r="R86" s="20">
        <v>0</v>
      </c>
      <c r="S86" s="20">
        <f t="shared" si="5"/>
        <v>0</v>
      </c>
      <c r="T86" s="21">
        <f t="shared" si="8"/>
        <v>0</v>
      </c>
      <c r="U86" s="21">
        <f t="shared" si="6"/>
        <v>0</v>
      </c>
      <c r="V86" s="20">
        <v>0</v>
      </c>
      <c r="W86" s="21">
        <f t="shared" si="7"/>
        <v>0</v>
      </c>
      <c r="Y86">
        <f t="shared" si="9"/>
        <v>0</v>
      </c>
    </row>
    <row r="87" spans="1:25" ht="15.75" hidden="1" thickBot="1" x14ac:dyDescent="0.3">
      <c r="A87" s="18"/>
      <c r="B87" s="19" t="s">
        <v>43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0">
        <v>0</v>
      </c>
      <c r="P87" s="20">
        <v>0</v>
      </c>
      <c r="Q87" s="20">
        <v>0</v>
      </c>
      <c r="R87" s="20">
        <v>0</v>
      </c>
      <c r="S87" s="20">
        <f t="shared" si="5"/>
        <v>0</v>
      </c>
      <c r="T87" s="21">
        <f t="shared" si="8"/>
        <v>0</v>
      </c>
      <c r="U87" s="21">
        <f t="shared" si="6"/>
        <v>0</v>
      </c>
      <c r="V87" s="20">
        <v>0</v>
      </c>
      <c r="W87" s="21">
        <f t="shared" si="7"/>
        <v>0</v>
      </c>
      <c r="Y87">
        <f t="shared" si="9"/>
        <v>0</v>
      </c>
    </row>
    <row r="88" spans="1:25" ht="15.75" hidden="1" thickBot="1" x14ac:dyDescent="0.3">
      <c r="A88" s="18"/>
      <c r="B88" s="19" t="s">
        <v>44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0">
        <v>0</v>
      </c>
      <c r="P88" s="20">
        <v>0</v>
      </c>
      <c r="Q88" s="20">
        <v>0</v>
      </c>
      <c r="R88" s="20">
        <v>0</v>
      </c>
      <c r="S88" s="20">
        <f t="shared" si="5"/>
        <v>0</v>
      </c>
      <c r="T88" s="21">
        <f t="shared" si="8"/>
        <v>0</v>
      </c>
      <c r="U88" s="21">
        <f t="shared" si="6"/>
        <v>0</v>
      </c>
      <c r="V88" s="20">
        <v>0</v>
      </c>
      <c r="W88" s="21">
        <f t="shared" si="7"/>
        <v>0</v>
      </c>
      <c r="Y88">
        <f t="shared" si="9"/>
        <v>0</v>
      </c>
    </row>
    <row r="89" spans="1:25" ht="15.75" hidden="1" thickBot="1" x14ac:dyDescent="0.3">
      <c r="A89" s="18"/>
      <c r="B89" s="19" t="s">
        <v>45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0">
        <v>0</v>
      </c>
      <c r="P89" s="20">
        <v>0</v>
      </c>
      <c r="Q89" s="20">
        <v>0</v>
      </c>
      <c r="R89" s="20">
        <v>0</v>
      </c>
      <c r="S89" s="20">
        <f t="shared" si="5"/>
        <v>0</v>
      </c>
      <c r="T89" s="21">
        <f t="shared" si="8"/>
        <v>0</v>
      </c>
      <c r="U89" s="21">
        <f t="shared" si="6"/>
        <v>0</v>
      </c>
      <c r="V89" s="20">
        <v>0</v>
      </c>
      <c r="W89" s="21">
        <f t="shared" si="7"/>
        <v>0</v>
      </c>
      <c r="Y89">
        <f t="shared" si="9"/>
        <v>0</v>
      </c>
    </row>
    <row r="90" spans="1:25" ht="15.75" hidden="1" thickBot="1" x14ac:dyDescent="0.3">
      <c r="A90" s="18"/>
      <c r="B90" s="19" t="s">
        <v>46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0">
        <v>0</v>
      </c>
      <c r="P90" s="20">
        <v>0</v>
      </c>
      <c r="Q90" s="20">
        <v>0</v>
      </c>
      <c r="R90" s="20">
        <v>0</v>
      </c>
      <c r="S90" s="20">
        <f t="shared" si="5"/>
        <v>0</v>
      </c>
      <c r="T90" s="21">
        <f t="shared" si="8"/>
        <v>0</v>
      </c>
      <c r="U90" s="21">
        <f t="shared" si="6"/>
        <v>0</v>
      </c>
      <c r="V90" s="20">
        <v>0</v>
      </c>
      <c r="W90" s="21">
        <f t="shared" si="7"/>
        <v>0</v>
      </c>
      <c r="Y90">
        <f t="shared" si="9"/>
        <v>0</v>
      </c>
    </row>
    <row r="91" spans="1:25" ht="15.75" hidden="1" thickBot="1" x14ac:dyDescent="0.3">
      <c r="A91">
        <v>2010</v>
      </c>
      <c r="B91" s="19" t="s">
        <v>35</v>
      </c>
      <c r="C91" s="20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0">
        <v>0</v>
      </c>
      <c r="P91" s="20">
        <v>0</v>
      </c>
      <c r="Q91" s="20">
        <v>0</v>
      </c>
      <c r="R91" s="20">
        <v>0</v>
      </c>
      <c r="S91" s="20">
        <f t="shared" si="5"/>
        <v>0</v>
      </c>
      <c r="T91" s="21">
        <f t="shared" si="8"/>
        <v>0</v>
      </c>
      <c r="U91" s="21">
        <f t="shared" si="6"/>
        <v>0</v>
      </c>
      <c r="V91" s="20">
        <v>0</v>
      </c>
      <c r="W91" s="21">
        <f t="shared" si="7"/>
        <v>0</v>
      </c>
      <c r="Y91">
        <f t="shared" si="9"/>
        <v>0</v>
      </c>
    </row>
    <row r="92" spans="1:25" ht="15.75" hidden="1" thickBot="1" x14ac:dyDescent="0.3">
      <c r="B92" s="19" t="s">
        <v>36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0">
        <v>0</v>
      </c>
      <c r="P92" s="20">
        <v>0</v>
      </c>
      <c r="Q92" s="20">
        <v>0</v>
      </c>
      <c r="R92" s="20">
        <v>0</v>
      </c>
      <c r="S92" s="20">
        <f t="shared" si="5"/>
        <v>0</v>
      </c>
      <c r="T92" s="21">
        <f t="shared" si="8"/>
        <v>0</v>
      </c>
      <c r="U92" s="21">
        <f t="shared" si="6"/>
        <v>0</v>
      </c>
      <c r="V92" s="20">
        <v>0</v>
      </c>
      <c r="W92" s="21">
        <f t="shared" si="7"/>
        <v>0</v>
      </c>
      <c r="Y92">
        <f t="shared" si="9"/>
        <v>0</v>
      </c>
    </row>
    <row r="93" spans="1:25" ht="15.75" hidden="1" thickBot="1" x14ac:dyDescent="0.3">
      <c r="B93" s="19" t="s">
        <v>37</v>
      </c>
      <c r="C93" s="20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0">
        <v>0</v>
      </c>
      <c r="P93" s="20">
        <v>0</v>
      </c>
      <c r="Q93" s="20">
        <v>0</v>
      </c>
      <c r="R93" s="20">
        <v>0</v>
      </c>
      <c r="S93" s="20">
        <f t="shared" si="5"/>
        <v>0</v>
      </c>
      <c r="T93" s="21">
        <f t="shared" si="8"/>
        <v>0</v>
      </c>
      <c r="U93" s="21">
        <f t="shared" si="6"/>
        <v>0</v>
      </c>
      <c r="V93" s="20">
        <v>0</v>
      </c>
      <c r="W93" s="21">
        <f t="shared" si="7"/>
        <v>0</v>
      </c>
      <c r="Y93">
        <f t="shared" si="9"/>
        <v>0</v>
      </c>
    </row>
    <row r="94" spans="1:25" ht="15.75" hidden="1" thickBot="1" x14ac:dyDescent="0.3">
      <c r="B94" s="19" t="s">
        <v>38</v>
      </c>
      <c r="C94" s="20">
        <v>0</v>
      </c>
      <c r="D94" s="20">
        <v>0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0">
        <v>0</v>
      </c>
      <c r="P94" s="20">
        <v>0</v>
      </c>
      <c r="Q94" s="20">
        <v>0</v>
      </c>
      <c r="R94" s="20">
        <v>0</v>
      </c>
      <c r="S94" s="20">
        <f t="shared" si="5"/>
        <v>0</v>
      </c>
      <c r="T94" s="21">
        <f t="shared" si="8"/>
        <v>0</v>
      </c>
      <c r="U94" s="21">
        <f t="shared" si="6"/>
        <v>0</v>
      </c>
      <c r="V94" s="20">
        <v>0</v>
      </c>
      <c r="W94" s="21">
        <f t="shared" si="7"/>
        <v>0</v>
      </c>
      <c r="Y94">
        <f t="shared" si="9"/>
        <v>0</v>
      </c>
    </row>
    <row r="95" spans="1:25" ht="15.75" hidden="1" thickBot="1" x14ac:dyDescent="0.3">
      <c r="B95" s="19" t="s">
        <v>39</v>
      </c>
      <c r="C95" s="20">
        <v>0</v>
      </c>
      <c r="D95" s="20">
        <v>0</v>
      </c>
      <c r="E95" s="20">
        <v>0</v>
      </c>
      <c r="F95" s="20">
        <v>0</v>
      </c>
      <c r="G95" s="20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0">
        <v>0</v>
      </c>
      <c r="P95" s="20">
        <v>0</v>
      </c>
      <c r="Q95" s="20">
        <v>0</v>
      </c>
      <c r="R95" s="20">
        <v>0</v>
      </c>
      <c r="S95" s="20">
        <f t="shared" si="5"/>
        <v>0</v>
      </c>
      <c r="T95" s="21">
        <f t="shared" si="8"/>
        <v>0</v>
      </c>
      <c r="U95" s="21">
        <f t="shared" si="6"/>
        <v>0</v>
      </c>
      <c r="V95" s="20">
        <v>0</v>
      </c>
      <c r="W95" s="21">
        <f t="shared" si="7"/>
        <v>0</v>
      </c>
      <c r="Y95">
        <f t="shared" si="9"/>
        <v>0</v>
      </c>
    </row>
    <row r="96" spans="1:25" ht="15.75" hidden="1" thickBot="1" x14ac:dyDescent="0.3">
      <c r="B96" s="19" t="s">
        <v>40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0">
        <v>0</v>
      </c>
      <c r="P96" s="20">
        <v>0</v>
      </c>
      <c r="Q96" s="20">
        <v>0</v>
      </c>
      <c r="R96" s="20">
        <v>0</v>
      </c>
      <c r="S96" s="20">
        <f t="shared" si="5"/>
        <v>0</v>
      </c>
      <c r="T96" s="21">
        <f t="shared" si="8"/>
        <v>0</v>
      </c>
      <c r="U96" s="21">
        <f t="shared" si="6"/>
        <v>0</v>
      </c>
      <c r="V96" s="20">
        <v>0</v>
      </c>
      <c r="W96" s="21">
        <f t="shared" si="7"/>
        <v>0</v>
      </c>
      <c r="Y96">
        <f t="shared" si="9"/>
        <v>0</v>
      </c>
    </row>
    <row r="97" spans="1:25" ht="28.5" hidden="1" customHeight="1" thickBot="1" x14ac:dyDescent="0.3">
      <c r="A97" s="18"/>
      <c r="B97" s="19" t="s">
        <v>41</v>
      </c>
      <c r="C97" s="20">
        <v>0</v>
      </c>
      <c r="D97" s="20">
        <v>0</v>
      </c>
      <c r="E97" s="20">
        <v>0</v>
      </c>
      <c r="F97" s="20">
        <v>0</v>
      </c>
      <c r="G97" s="20">
        <v>0</v>
      </c>
      <c r="H97" s="20">
        <v>0</v>
      </c>
      <c r="I97" s="20">
        <v>0</v>
      </c>
      <c r="J97" s="20">
        <v>0</v>
      </c>
      <c r="K97" s="20">
        <v>0</v>
      </c>
      <c r="L97" s="20">
        <v>0</v>
      </c>
      <c r="M97" s="20"/>
      <c r="N97" s="20"/>
      <c r="O97" s="20">
        <v>0</v>
      </c>
      <c r="P97" s="20"/>
      <c r="Q97" s="20"/>
      <c r="R97" s="20"/>
      <c r="S97" s="20">
        <f t="shared" si="5"/>
        <v>0</v>
      </c>
      <c r="T97" s="21"/>
      <c r="U97" s="21">
        <f t="shared" si="6"/>
        <v>0</v>
      </c>
      <c r="V97" s="20"/>
      <c r="W97" s="21">
        <f t="shared" si="7"/>
        <v>0</v>
      </c>
      <c r="Y97">
        <f t="shared" si="9"/>
        <v>0</v>
      </c>
    </row>
    <row r="98" spans="1:25" ht="15.75" hidden="1" thickBot="1" x14ac:dyDescent="0.3">
      <c r="A98" s="18"/>
      <c r="B98" s="19" t="s">
        <v>42</v>
      </c>
      <c r="C98" s="20">
        <v>0</v>
      </c>
      <c r="D98" s="20">
        <v>0</v>
      </c>
      <c r="E98" s="20">
        <v>0</v>
      </c>
      <c r="F98" s="20">
        <v>0</v>
      </c>
      <c r="G98" s="20">
        <v>0</v>
      </c>
      <c r="H98" s="20">
        <v>0</v>
      </c>
      <c r="I98" s="20">
        <v>0</v>
      </c>
      <c r="J98" s="20">
        <v>0</v>
      </c>
      <c r="K98" s="20">
        <v>0</v>
      </c>
      <c r="L98" s="20">
        <v>0</v>
      </c>
      <c r="M98" s="20"/>
      <c r="N98" s="20"/>
      <c r="O98" s="20">
        <v>0</v>
      </c>
      <c r="P98" s="20"/>
      <c r="Q98" s="20"/>
      <c r="R98" s="20"/>
      <c r="S98" s="20">
        <f t="shared" ref="S98:S161" si="10">G98+L98+M98+P98+Q98+N98+O98+R98</f>
        <v>0</v>
      </c>
      <c r="T98" s="21">
        <f t="shared" si="8"/>
        <v>0</v>
      </c>
      <c r="U98" s="21">
        <f t="shared" si="6"/>
        <v>0</v>
      </c>
      <c r="V98" s="20"/>
      <c r="W98" s="21">
        <f t="shared" si="7"/>
        <v>0</v>
      </c>
      <c r="Y98">
        <f t="shared" si="9"/>
        <v>0</v>
      </c>
    </row>
    <row r="99" spans="1:25" ht="15.75" hidden="1" thickBot="1" x14ac:dyDescent="0.3">
      <c r="A99" s="18"/>
      <c r="B99" s="19" t="s">
        <v>43</v>
      </c>
      <c r="C99" s="20">
        <v>0</v>
      </c>
      <c r="D99" s="20">
        <v>0</v>
      </c>
      <c r="E99" s="20">
        <v>0</v>
      </c>
      <c r="F99" s="20">
        <v>0</v>
      </c>
      <c r="G99" s="20">
        <v>0</v>
      </c>
      <c r="H99" s="20">
        <v>0</v>
      </c>
      <c r="I99" s="20">
        <v>0</v>
      </c>
      <c r="J99" s="20">
        <v>0</v>
      </c>
      <c r="K99" s="20">
        <v>0</v>
      </c>
      <c r="L99" s="20">
        <v>0</v>
      </c>
      <c r="M99" s="20"/>
      <c r="N99" s="20"/>
      <c r="O99" s="20">
        <v>0</v>
      </c>
      <c r="P99" s="20"/>
      <c r="Q99" s="20"/>
      <c r="R99" s="20"/>
      <c r="S99" s="20">
        <f t="shared" si="10"/>
        <v>0</v>
      </c>
      <c r="T99" s="21">
        <f t="shared" si="8"/>
        <v>0</v>
      </c>
      <c r="U99" s="21">
        <f t="shared" si="6"/>
        <v>0</v>
      </c>
      <c r="V99" s="20"/>
      <c r="W99" s="21">
        <f t="shared" si="7"/>
        <v>0</v>
      </c>
      <c r="Y99">
        <f t="shared" si="9"/>
        <v>0</v>
      </c>
    </row>
    <row r="100" spans="1:25" ht="16.5" hidden="1" customHeight="1" thickBot="1" x14ac:dyDescent="0.3">
      <c r="A100" s="18"/>
      <c r="B100" s="19" t="s">
        <v>44</v>
      </c>
      <c r="C100" s="20">
        <v>0</v>
      </c>
      <c r="D100" s="20">
        <v>0</v>
      </c>
      <c r="E100" s="20">
        <v>0</v>
      </c>
      <c r="F100" s="20">
        <v>0</v>
      </c>
      <c r="G100" s="20">
        <v>0</v>
      </c>
      <c r="H100" s="20">
        <v>0</v>
      </c>
      <c r="I100" s="20">
        <v>0</v>
      </c>
      <c r="J100" s="20">
        <v>0</v>
      </c>
      <c r="K100" s="20">
        <v>0</v>
      </c>
      <c r="L100" s="20">
        <v>0</v>
      </c>
      <c r="M100" s="20"/>
      <c r="N100" s="20"/>
      <c r="O100" s="20">
        <v>0</v>
      </c>
      <c r="P100" s="20"/>
      <c r="Q100" s="20"/>
      <c r="R100" s="20"/>
      <c r="S100" s="20">
        <f t="shared" si="10"/>
        <v>0</v>
      </c>
      <c r="T100" s="21">
        <f t="shared" si="8"/>
        <v>0</v>
      </c>
      <c r="U100" s="21">
        <f t="shared" si="6"/>
        <v>0</v>
      </c>
      <c r="V100" s="20"/>
      <c r="W100" s="21">
        <f t="shared" si="7"/>
        <v>0</v>
      </c>
      <c r="Y100">
        <f t="shared" si="9"/>
        <v>0</v>
      </c>
    </row>
    <row r="101" spans="1:25" ht="17.25" hidden="1" customHeight="1" thickBot="1" x14ac:dyDescent="0.3">
      <c r="A101" s="18"/>
      <c r="B101" s="19" t="s">
        <v>45</v>
      </c>
      <c r="C101" s="20">
        <v>0</v>
      </c>
      <c r="D101" s="20">
        <v>0</v>
      </c>
      <c r="E101" s="20">
        <v>0</v>
      </c>
      <c r="F101" s="20">
        <v>0</v>
      </c>
      <c r="G101" s="20">
        <v>0</v>
      </c>
      <c r="H101" s="20">
        <v>0</v>
      </c>
      <c r="I101" s="20">
        <v>0</v>
      </c>
      <c r="J101" s="20">
        <v>0</v>
      </c>
      <c r="K101" s="20">
        <v>0</v>
      </c>
      <c r="L101" s="20">
        <v>0</v>
      </c>
      <c r="M101" s="20"/>
      <c r="N101" s="20"/>
      <c r="O101" s="20">
        <v>0</v>
      </c>
      <c r="P101" s="20"/>
      <c r="Q101" s="20"/>
      <c r="R101" s="20"/>
      <c r="S101" s="20">
        <f t="shared" si="10"/>
        <v>0</v>
      </c>
      <c r="T101" s="21">
        <f t="shared" si="8"/>
        <v>0</v>
      </c>
      <c r="U101" s="21">
        <f t="shared" si="6"/>
        <v>0</v>
      </c>
      <c r="V101" s="20"/>
      <c r="W101" s="21">
        <f t="shared" si="7"/>
        <v>0</v>
      </c>
      <c r="Y101">
        <f t="shared" si="9"/>
        <v>0</v>
      </c>
    </row>
    <row r="102" spans="1:25" ht="14.25" hidden="1" customHeight="1" thickBot="1" x14ac:dyDescent="0.3">
      <c r="A102" s="18"/>
      <c r="B102" s="19" t="s">
        <v>46</v>
      </c>
      <c r="C102" s="20">
        <v>0</v>
      </c>
      <c r="D102" s="20">
        <v>0</v>
      </c>
      <c r="E102" s="20">
        <v>0</v>
      </c>
      <c r="F102" s="20">
        <v>0</v>
      </c>
      <c r="G102" s="20">
        <v>0</v>
      </c>
      <c r="H102" s="20">
        <v>0</v>
      </c>
      <c r="I102" s="20">
        <v>0</v>
      </c>
      <c r="J102" s="20">
        <v>0</v>
      </c>
      <c r="K102" s="20">
        <v>0</v>
      </c>
      <c r="L102" s="20">
        <v>0</v>
      </c>
      <c r="M102" s="20"/>
      <c r="N102" s="20"/>
      <c r="O102" s="20">
        <v>0</v>
      </c>
      <c r="P102" s="20"/>
      <c r="Q102" s="20"/>
      <c r="R102" s="20"/>
      <c r="S102" s="20">
        <f t="shared" si="10"/>
        <v>0</v>
      </c>
      <c r="T102" s="21">
        <f t="shared" si="8"/>
        <v>0</v>
      </c>
      <c r="U102" s="21">
        <f t="shared" si="6"/>
        <v>0</v>
      </c>
      <c r="V102" s="20"/>
      <c r="W102" s="21">
        <f t="shared" si="7"/>
        <v>0</v>
      </c>
      <c r="Y102">
        <f t="shared" si="9"/>
        <v>0</v>
      </c>
    </row>
    <row r="103" spans="1:25" ht="18.75" hidden="1" customHeight="1" thickBot="1" x14ac:dyDescent="0.3">
      <c r="A103" s="18">
        <v>2011</v>
      </c>
      <c r="B103" s="19" t="s">
        <v>35</v>
      </c>
      <c r="C103" s="20">
        <v>0</v>
      </c>
      <c r="D103" s="20">
        <v>0</v>
      </c>
      <c r="E103" s="20">
        <v>0</v>
      </c>
      <c r="F103" s="20">
        <v>0</v>
      </c>
      <c r="G103" s="20">
        <v>0</v>
      </c>
      <c r="H103" s="20">
        <v>0</v>
      </c>
      <c r="I103" s="20">
        <v>0</v>
      </c>
      <c r="J103" s="20">
        <v>0</v>
      </c>
      <c r="K103" s="20">
        <v>0</v>
      </c>
      <c r="L103" s="20">
        <v>0</v>
      </c>
      <c r="M103" s="20"/>
      <c r="N103" s="20"/>
      <c r="O103" s="20">
        <v>0</v>
      </c>
      <c r="P103" s="20"/>
      <c r="Q103" s="20"/>
      <c r="R103" s="20"/>
      <c r="S103" s="20">
        <f t="shared" si="10"/>
        <v>0</v>
      </c>
      <c r="T103" s="21">
        <f t="shared" si="8"/>
        <v>0</v>
      </c>
      <c r="U103" s="21">
        <f t="shared" si="6"/>
        <v>0</v>
      </c>
      <c r="V103" s="20"/>
      <c r="W103" s="21">
        <f t="shared" si="7"/>
        <v>0</v>
      </c>
      <c r="Y103">
        <f t="shared" si="9"/>
        <v>0</v>
      </c>
    </row>
    <row r="104" spans="1:25" ht="15.75" hidden="1" thickBot="1" x14ac:dyDescent="0.3">
      <c r="A104" s="18"/>
      <c r="B104" s="19" t="s">
        <v>36</v>
      </c>
      <c r="C104" s="20">
        <v>0</v>
      </c>
      <c r="D104" s="20">
        <v>0</v>
      </c>
      <c r="E104" s="20">
        <v>0</v>
      </c>
      <c r="F104" s="20">
        <v>0</v>
      </c>
      <c r="G104" s="20">
        <v>0</v>
      </c>
      <c r="H104" s="20">
        <v>0</v>
      </c>
      <c r="I104" s="20">
        <v>0</v>
      </c>
      <c r="J104" s="20">
        <v>0</v>
      </c>
      <c r="K104" s="20">
        <v>0</v>
      </c>
      <c r="L104" s="20">
        <v>0</v>
      </c>
      <c r="M104" s="20"/>
      <c r="N104" s="20"/>
      <c r="O104" s="20">
        <v>0</v>
      </c>
      <c r="P104" s="20"/>
      <c r="Q104" s="20"/>
      <c r="R104" s="20"/>
      <c r="S104" s="20">
        <f t="shared" si="10"/>
        <v>0</v>
      </c>
      <c r="T104" s="21">
        <f t="shared" si="8"/>
        <v>0</v>
      </c>
      <c r="U104" s="21">
        <f t="shared" si="6"/>
        <v>0</v>
      </c>
      <c r="V104" s="20"/>
      <c r="W104" s="21">
        <f t="shared" si="7"/>
        <v>0</v>
      </c>
      <c r="Y104">
        <f t="shared" si="9"/>
        <v>0</v>
      </c>
    </row>
    <row r="105" spans="1:25" ht="15.75" hidden="1" thickBot="1" x14ac:dyDescent="0.3">
      <c r="A105" s="18"/>
      <c r="B105" s="19" t="s">
        <v>37</v>
      </c>
      <c r="C105" s="20">
        <v>0</v>
      </c>
      <c r="D105" s="20">
        <v>0</v>
      </c>
      <c r="E105" s="20">
        <v>0</v>
      </c>
      <c r="F105" s="20">
        <v>0</v>
      </c>
      <c r="G105" s="20">
        <v>0</v>
      </c>
      <c r="H105" s="20">
        <v>0</v>
      </c>
      <c r="I105" s="20">
        <v>0</v>
      </c>
      <c r="J105" s="20">
        <v>0</v>
      </c>
      <c r="K105" s="20">
        <v>0</v>
      </c>
      <c r="L105" s="20">
        <v>0</v>
      </c>
      <c r="M105" s="20"/>
      <c r="N105" s="20"/>
      <c r="O105" s="20">
        <v>0</v>
      </c>
      <c r="P105" s="20"/>
      <c r="Q105" s="20"/>
      <c r="R105" s="20"/>
      <c r="S105" s="20">
        <f t="shared" si="10"/>
        <v>0</v>
      </c>
      <c r="T105" s="21">
        <f t="shared" si="8"/>
        <v>0</v>
      </c>
      <c r="U105" s="21">
        <f t="shared" si="6"/>
        <v>0</v>
      </c>
      <c r="V105" s="20"/>
      <c r="W105" s="21">
        <f t="shared" si="7"/>
        <v>0</v>
      </c>
      <c r="Y105">
        <f t="shared" si="9"/>
        <v>0</v>
      </c>
    </row>
    <row r="106" spans="1:25" ht="15.75" hidden="1" thickBot="1" x14ac:dyDescent="0.3">
      <c r="A106" s="18"/>
      <c r="B106" s="19" t="s">
        <v>38</v>
      </c>
      <c r="C106" s="20">
        <v>0</v>
      </c>
      <c r="D106" s="20">
        <v>0</v>
      </c>
      <c r="E106" s="20">
        <v>0</v>
      </c>
      <c r="F106" s="20">
        <v>0</v>
      </c>
      <c r="G106" s="20">
        <v>0</v>
      </c>
      <c r="H106" s="20">
        <v>0</v>
      </c>
      <c r="I106" s="20">
        <v>0</v>
      </c>
      <c r="J106" s="20">
        <v>0</v>
      </c>
      <c r="K106" s="20">
        <v>0</v>
      </c>
      <c r="L106" s="20">
        <v>0</v>
      </c>
      <c r="M106" s="20"/>
      <c r="N106" s="20"/>
      <c r="O106" s="20">
        <v>0</v>
      </c>
      <c r="P106" s="20"/>
      <c r="Q106" s="20"/>
      <c r="R106" s="20"/>
      <c r="S106" s="20">
        <f t="shared" si="10"/>
        <v>0</v>
      </c>
      <c r="T106" s="21">
        <f t="shared" si="8"/>
        <v>0</v>
      </c>
      <c r="U106" s="21">
        <f t="shared" si="6"/>
        <v>0</v>
      </c>
      <c r="V106" s="20"/>
      <c r="W106" s="21">
        <f t="shared" si="7"/>
        <v>0</v>
      </c>
      <c r="Y106">
        <f t="shared" si="9"/>
        <v>0</v>
      </c>
    </row>
    <row r="107" spans="1:25" ht="15.75" hidden="1" thickBot="1" x14ac:dyDescent="0.3">
      <c r="A107" s="18"/>
      <c r="B107" s="19" t="s">
        <v>39</v>
      </c>
      <c r="C107" s="20">
        <v>0</v>
      </c>
      <c r="D107" s="20">
        <v>0</v>
      </c>
      <c r="E107" s="20">
        <v>0</v>
      </c>
      <c r="F107" s="20">
        <v>0</v>
      </c>
      <c r="G107" s="20">
        <v>0</v>
      </c>
      <c r="H107" s="20">
        <v>0</v>
      </c>
      <c r="I107" s="20">
        <v>0</v>
      </c>
      <c r="J107" s="20">
        <v>0</v>
      </c>
      <c r="K107" s="20">
        <v>0</v>
      </c>
      <c r="L107" s="20">
        <v>0</v>
      </c>
      <c r="M107" s="20"/>
      <c r="N107" s="20"/>
      <c r="O107" s="20">
        <v>0</v>
      </c>
      <c r="P107" s="20"/>
      <c r="Q107" s="20"/>
      <c r="R107" s="20"/>
      <c r="S107" s="20">
        <f t="shared" si="10"/>
        <v>0</v>
      </c>
      <c r="T107" s="21">
        <f t="shared" si="8"/>
        <v>0</v>
      </c>
      <c r="U107" s="21">
        <f t="shared" si="6"/>
        <v>0</v>
      </c>
      <c r="V107" s="20"/>
      <c r="W107" s="21">
        <f t="shared" si="7"/>
        <v>0</v>
      </c>
      <c r="Y107">
        <f t="shared" si="9"/>
        <v>0</v>
      </c>
    </row>
    <row r="108" spans="1:25" ht="15.75" hidden="1" thickBot="1" x14ac:dyDescent="0.3">
      <c r="A108" s="18"/>
      <c r="B108" s="19" t="s">
        <v>40</v>
      </c>
      <c r="C108" s="20">
        <v>0</v>
      </c>
      <c r="D108" s="20">
        <v>0</v>
      </c>
      <c r="E108" s="20">
        <v>0</v>
      </c>
      <c r="F108" s="20">
        <v>0</v>
      </c>
      <c r="G108" s="20">
        <v>0</v>
      </c>
      <c r="H108" s="20">
        <v>0</v>
      </c>
      <c r="I108" s="20">
        <v>0</v>
      </c>
      <c r="J108" s="20">
        <v>0</v>
      </c>
      <c r="K108" s="20">
        <v>0</v>
      </c>
      <c r="L108" s="20">
        <v>0</v>
      </c>
      <c r="M108" s="20"/>
      <c r="N108" s="20"/>
      <c r="O108" s="20">
        <v>0</v>
      </c>
      <c r="P108" s="20"/>
      <c r="Q108" s="20"/>
      <c r="R108" s="20"/>
      <c r="S108" s="20">
        <f t="shared" si="10"/>
        <v>0</v>
      </c>
      <c r="T108" s="21">
        <f t="shared" si="8"/>
        <v>0</v>
      </c>
      <c r="U108" s="21">
        <f t="shared" si="6"/>
        <v>0</v>
      </c>
      <c r="V108" s="20"/>
      <c r="W108" s="21">
        <f t="shared" si="7"/>
        <v>0</v>
      </c>
      <c r="Y108">
        <f t="shared" si="9"/>
        <v>0</v>
      </c>
    </row>
    <row r="109" spans="1:25" ht="15.75" hidden="1" thickBot="1" x14ac:dyDescent="0.3">
      <c r="A109" s="18"/>
      <c r="B109" s="19" t="s">
        <v>41</v>
      </c>
      <c r="C109" s="20">
        <v>0</v>
      </c>
      <c r="D109" s="20">
        <v>0</v>
      </c>
      <c r="E109" s="20">
        <v>0</v>
      </c>
      <c r="F109" s="20">
        <v>0</v>
      </c>
      <c r="G109" s="20">
        <v>0</v>
      </c>
      <c r="H109" s="20">
        <v>0</v>
      </c>
      <c r="I109" s="20">
        <v>0</v>
      </c>
      <c r="J109" s="20">
        <v>0</v>
      </c>
      <c r="K109" s="20">
        <v>0</v>
      </c>
      <c r="L109" s="20">
        <v>0</v>
      </c>
      <c r="M109" s="20"/>
      <c r="N109" s="20"/>
      <c r="O109" s="20">
        <v>0</v>
      </c>
      <c r="P109" s="20"/>
      <c r="Q109" s="20"/>
      <c r="R109" s="20"/>
      <c r="S109" s="20">
        <f t="shared" si="10"/>
        <v>0</v>
      </c>
      <c r="T109" s="21">
        <f t="shared" si="8"/>
        <v>0</v>
      </c>
      <c r="U109" s="21">
        <f t="shared" si="6"/>
        <v>0</v>
      </c>
      <c r="V109" s="20"/>
      <c r="W109" s="21">
        <f t="shared" si="7"/>
        <v>0</v>
      </c>
      <c r="Y109">
        <f t="shared" si="9"/>
        <v>0</v>
      </c>
    </row>
    <row r="110" spans="1:25" ht="15.75" hidden="1" thickBot="1" x14ac:dyDescent="0.3">
      <c r="A110" s="18"/>
      <c r="B110" s="19" t="s">
        <v>42</v>
      </c>
      <c r="C110" s="20">
        <v>0</v>
      </c>
      <c r="D110" s="20">
        <v>0</v>
      </c>
      <c r="E110" s="20">
        <v>0</v>
      </c>
      <c r="F110" s="20">
        <v>0</v>
      </c>
      <c r="G110" s="20">
        <v>0</v>
      </c>
      <c r="H110" s="20">
        <v>0</v>
      </c>
      <c r="I110" s="20">
        <v>0</v>
      </c>
      <c r="J110" s="20">
        <v>0</v>
      </c>
      <c r="K110" s="20">
        <v>0</v>
      </c>
      <c r="L110" s="20">
        <v>0</v>
      </c>
      <c r="M110" s="20"/>
      <c r="N110" s="20"/>
      <c r="O110" s="20">
        <v>0</v>
      </c>
      <c r="P110" s="20"/>
      <c r="Q110" s="20"/>
      <c r="R110" s="20"/>
      <c r="S110" s="20">
        <f t="shared" si="10"/>
        <v>0</v>
      </c>
      <c r="T110" s="21">
        <f t="shared" si="8"/>
        <v>0</v>
      </c>
      <c r="U110" s="21">
        <f t="shared" si="6"/>
        <v>0</v>
      </c>
      <c r="V110" s="20"/>
      <c r="W110" s="21">
        <f t="shared" si="7"/>
        <v>0</v>
      </c>
      <c r="Y110">
        <f t="shared" si="9"/>
        <v>0</v>
      </c>
    </row>
    <row r="111" spans="1:25" ht="15.75" hidden="1" thickBot="1" x14ac:dyDescent="0.3">
      <c r="A111" s="18"/>
      <c r="B111" s="19" t="s">
        <v>43</v>
      </c>
      <c r="C111" s="20">
        <v>0</v>
      </c>
      <c r="D111" s="20">
        <v>0</v>
      </c>
      <c r="E111" s="20">
        <v>0</v>
      </c>
      <c r="F111" s="20">
        <v>0</v>
      </c>
      <c r="G111" s="20">
        <v>0</v>
      </c>
      <c r="H111" s="20">
        <v>0</v>
      </c>
      <c r="I111" s="20">
        <v>0</v>
      </c>
      <c r="J111" s="20">
        <v>0</v>
      </c>
      <c r="K111" s="20">
        <v>0</v>
      </c>
      <c r="L111" s="20">
        <v>0</v>
      </c>
      <c r="M111" s="20"/>
      <c r="N111" s="20"/>
      <c r="O111" s="20">
        <v>0</v>
      </c>
      <c r="P111" s="20"/>
      <c r="Q111" s="20"/>
      <c r="R111" s="20"/>
      <c r="S111" s="20">
        <f t="shared" si="10"/>
        <v>0</v>
      </c>
      <c r="T111" s="21">
        <f t="shared" si="8"/>
        <v>0</v>
      </c>
      <c r="U111" s="21">
        <f t="shared" si="6"/>
        <v>0</v>
      </c>
      <c r="V111" s="20"/>
      <c r="W111" s="21">
        <f t="shared" si="7"/>
        <v>0</v>
      </c>
      <c r="Y111">
        <f t="shared" si="9"/>
        <v>0</v>
      </c>
    </row>
    <row r="112" spans="1:25" ht="15.75" hidden="1" thickBot="1" x14ac:dyDescent="0.3">
      <c r="A112" s="18"/>
      <c r="B112" s="19" t="s">
        <v>44</v>
      </c>
      <c r="C112" s="20">
        <v>0</v>
      </c>
      <c r="D112" s="20">
        <v>0</v>
      </c>
      <c r="E112" s="20">
        <v>0</v>
      </c>
      <c r="F112" s="20">
        <v>0</v>
      </c>
      <c r="G112" s="20">
        <v>0</v>
      </c>
      <c r="H112" s="20">
        <v>0</v>
      </c>
      <c r="I112" s="20">
        <v>0</v>
      </c>
      <c r="J112" s="20">
        <v>0</v>
      </c>
      <c r="K112" s="20">
        <v>0</v>
      </c>
      <c r="L112" s="20">
        <v>0</v>
      </c>
      <c r="M112" s="20"/>
      <c r="N112" s="20"/>
      <c r="O112" s="20">
        <v>0</v>
      </c>
      <c r="P112" s="20"/>
      <c r="Q112" s="20"/>
      <c r="R112" s="20"/>
      <c r="S112" s="20">
        <f t="shared" si="10"/>
        <v>0</v>
      </c>
      <c r="T112" s="21">
        <f t="shared" si="8"/>
        <v>0</v>
      </c>
      <c r="U112" s="21">
        <f t="shared" si="6"/>
        <v>0</v>
      </c>
      <c r="V112" s="20"/>
      <c r="W112" s="21">
        <f t="shared" si="7"/>
        <v>0</v>
      </c>
      <c r="Y112">
        <f t="shared" si="9"/>
        <v>0</v>
      </c>
    </row>
    <row r="113" spans="1:25" ht="15.75" hidden="1" thickBot="1" x14ac:dyDescent="0.3">
      <c r="A113" s="18"/>
      <c r="B113" s="19" t="s">
        <v>45</v>
      </c>
      <c r="C113" s="20">
        <v>0</v>
      </c>
      <c r="D113" s="20">
        <v>0</v>
      </c>
      <c r="E113" s="20">
        <v>0</v>
      </c>
      <c r="F113" s="20">
        <v>0</v>
      </c>
      <c r="G113" s="20">
        <v>0</v>
      </c>
      <c r="H113" s="20">
        <v>0</v>
      </c>
      <c r="I113" s="20">
        <v>0</v>
      </c>
      <c r="J113" s="20">
        <v>0</v>
      </c>
      <c r="K113" s="20">
        <v>0</v>
      </c>
      <c r="L113" s="20">
        <v>0</v>
      </c>
      <c r="M113" s="20"/>
      <c r="N113" s="20"/>
      <c r="O113" s="20">
        <v>0</v>
      </c>
      <c r="P113" s="20"/>
      <c r="Q113" s="20"/>
      <c r="R113" s="20"/>
      <c r="S113" s="20">
        <f t="shared" si="10"/>
        <v>0</v>
      </c>
      <c r="T113" s="21">
        <f t="shared" si="8"/>
        <v>0</v>
      </c>
      <c r="U113" s="21">
        <f t="shared" si="6"/>
        <v>0</v>
      </c>
      <c r="V113" s="20"/>
      <c r="W113" s="21">
        <f t="shared" si="7"/>
        <v>0</v>
      </c>
      <c r="Y113">
        <f t="shared" si="9"/>
        <v>0</v>
      </c>
    </row>
    <row r="114" spans="1:25" ht="15.75" hidden="1" thickBot="1" x14ac:dyDescent="0.3">
      <c r="A114" s="18"/>
      <c r="B114" s="19" t="s">
        <v>46</v>
      </c>
      <c r="C114" s="20">
        <v>0</v>
      </c>
      <c r="D114" s="20">
        <v>0</v>
      </c>
      <c r="E114" s="20">
        <v>0</v>
      </c>
      <c r="F114" s="20">
        <v>0</v>
      </c>
      <c r="G114" s="20">
        <v>0</v>
      </c>
      <c r="H114" s="20">
        <v>0</v>
      </c>
      <c r="I114" s="20">
        <v>0</v>
      </c>
      <c r="J114" s="20">
        <v>0</v>
      </c>
      <c r="K114" s="20">
        <v>0</v>
      </c>
      <c r="L114" s="20">
        <v>0</v>
      </c>
      <c r="M114" s="20"/>
      <c r="N114" s="20"/>
      <c r="O114" s="20">
        <v>0</v>
      </c>
      <c r="P114" s="20"/>
      <c r="Q114" s="20"/>
      <c r="R114" s="20"/>
      <c r="S114" s="20">
        <f t="shared" si="10"/>
        <v>0</v>
      </c>
      <c r="T114" s="21">
        <f t="shared" si="8"/>
        <v>0</v>
      </c>
      <c r="U114" s="21">
        <f t="shared" si="6"/>
        <v>0</v>
      </c>
      <c r="V114" s="20"/>
      <c r="W114" s="21">
        <f t="shared" si="7"/>
        <v>0</v>
      </c>
      <c r="Y114">
        <f t="shared" si="9"/>
        <v>0</v>
      </c>
    </row>
    <row r="115" spans="1:25" ht="15.75" hidden="1" thickBot="1" x14ac:dyDescent="0.3">
      <c r="A115" s="18">
        <v>2012</v>
      </c>
      <c r="B115" s="19" t="s">
        <v>35</v>
      </c>
      <c r="C115" s="20">
        <v>0</v>
      </c>
      <c r="D115" s="20">
        <v>0</v>
      </c>
      <c r="E115" s="20">
        <v>0</v>
      </c>
      <c r="F115" s="20">
        <v>0</v>
      </c>
      <c r="G115" s="20">
        <v>0</v>
      </c>
      <c r="H115" s="20">
        <v>0</v>
      </c>
      <c r="I115" s="20">
        <v>0</v>
      </c>
      <c r="J115" s="20">
        <v>0</v>
      </c>
      <c r="K115" s="20">
        <v>0</v>
      </c>
      <c r="L115" s="20">
        <v>0</v>
      </c>
      <c r="M115" s="20"/>
      <c r="N115" s="20"/>
      <c r="O115" s="20">
        <v>0</v>
      </c>
      <c r="P115" s="20"/>
      <c r="Q115" s="20"/>
      <c r="R115" s="20"/>
      <c r="S115" s="20">
        <f t="shared" si="10"/>
        <v>0</v>
      </c>
      <c r="T115" s="21">
        <f t="shared" si="8"/>
        <v>0</v>
      </c>
      <c r="U115" s="21">
        <f t="shared" si="6"/>
        <v>0</v>
      </c>
      <c r="V115" s="20"/>
      <c r="W115" s="21">
        <f t="shared" si="7"/>
        <v>0</v>
      </c>
      <c r="Y115">
        <f t="shared" si="9"/>
        <v>0</v>
      </c>
    </row>
    <row r="116" spans="1:25" ht="15.75" hidden="1" thickBot="1" x14ac:dyDescent="0.3">
      <c r="A116" s="18"/>
      <c r="B116" s="19" t="s">
        <v>36</v>
      </c>
      <c r="C116" s="20">
        <v>0</v>
      </c>
      <c r="D116" s="20">
        <v>0</v>
      </c>
      <c r="E116" s="20">
        <v>0</v>
      </c>
      <c r="F116" s="20">
        <v>0</v>
      </c>
      <c r="G116" s="20">
        <v>0</v>
      </c>
      <c r="H116" s="20">
        <v>0</v>
      </c>
      <c r="I116" s="20">
        <v>0</v>
      </c>
      <c r="J116" s="20">
        <v>0</v>
      </c>
      <c r="K116" s="20">
        <v>0</v>
      </c>
      <c r="L116" s="20">
        <v>0</v>
      </c>
      <c r="M116" s="20"/>
      <c r="N116" s="20"/>
      <c r="O116" s="20">
        <v>0</v>
      </c>
      <c r="P116" s="20"/>
      <c r="Q116" s="20"/>
      <c r="R116" s="20"/>
      <c r="S116" s="20">
        <f t="shared" si="10"/>
        <v>0</v>
      </c>
      <c r="T116" s="21">
        <f t="shared" si="8"/>
        <v>0</v>
      </c>
      <c r="U116" s="21">
        <f t="shared" si="6"/>
        <v>0</v>
      </c>
      <c r="V116" s="20"/>
      <c r="W116" s="21">
        <f t="shared" si="7"/>
        <v>0</v>
      </c>
      <c r="Y116">
        <f t="shared" si="9"/>
        <v>0</v>
      </c>
    </row>
    <row r="117" spans="1:25" ht="15.75" hidden="1" thickBot="1" x14ac:dyDescent="0.3">
      <c r="A117" s="18"/>
      <c r="B117" s="19" t="s">
        <v>37</v>
      </c>
      <c r="C117" s="20">
        <v>0</v>
      </c>
      <c r="D117" s="20">
        <v>0</v>
      </c>
      <c r="E117" s="20">
        <v>0</v>
      </c>
      <c r="F117" s="20">
        <v>0</v>
      </c>
      <c r="G117" s="20">
        <v>0</v>
      </c>
      <c r="H117" s="20">
        <v>0</v>
      </c>
      <c r="I117" s="20">
        <v>0</v>
      </c>
      <c r="J117" s="20">
        <v>0</v>
      </c>
      <c r="K117" s="20">
        <v>0</v>
      </c>
      <c r="L117" s="20">
        <v>0</v>
      </c>
      <c r="M117" s="20"/>
      <c r="N117" s="20"/>
      <c r="O117" s="20">
        <v>0</v>
      </c>
      <c r="P117" s="20"/>
      <c r="Q117" s="20"/>
      <c r="R117" s="20"/>
      <c r="S117" s="20">
        <f t="shared" si="10"/>
        <v>0</v>
      </c>
      <c r="T117" s="21">
        <f t="shared" si="8"/>
        <v>0</v>
      </c>
      <c r="U117" s="21">
        <f t="shared" si="6"/>
        <v>0</v>
      </c>
      <c r="V117" s="20"/>
      <c r="W117" s="21">
        <f t="shared" si="7"/>
        <v>0</v>
      </c>
      <c r="Y117">
        <f t="shared" si="9"/>
        <v>0</v>
      </c>
    </row>
    <row r="118" spans="1:25" ht="15.75" hidden="1" thickBot="1" x14ac:dyDescent="0.3">
      <c r="A118" s="18"/>
      <c r="B118" s="19" t="s">
        <v>38</v>
      </c>
      <c r="C118" s="20">
        <v>0</v>
      </c>
      <c r="D118" s="20">
        <v>0</v>
      </c>
      <c r="E118" s="20">
        <v>0</v>
      </c>
      <c r="F118" s="20">
        <v>0</v>
      </c>
      <c r="G118" s="20">
        <v>0</v>
      </c>
      <c r="H118" s="20">
        <v>0</v>
      </c>
      <c r="I118" s="20">
        <v>0</v>
      </c>
      <c r="J118" s="20">
        <v>0</v>
      </c>
      <c r="K118" s="20">
        <v>0</v>
      </c>
      <c r="L118" s="20">
        <v>0</v>
      </c>
      <c r="M118" s="20"/>
      <c r="N118" s="20"/>
      <c r="O118" s="20">
        <v>0</v>
      </c>
      <c r="P118" s="20"/>
      <c r="Q118" s="20"/>
      <c r="R118" s="20"/>
      <c r="S118" s="20">
        <f t="shared" si="10"/>
        <v>0</v>
      </c>
      <c r="T118" s="21">
        <f t="shared" si="8"/>
        <v>0</v>
      </c>
      <c r="U118" s="21">
        <f t="shared" si="6"/>
        <v>0</v>
      </c>
      <c r="V118" s="20"/>
      <c r="W118" s="21">
        <f t="shared" si="7"/>
        <v>0</v>
      </c>
      <c r="Y118">
        <f t="shared" si="9"/>
        <v>0</v>
      </c>
    </row>
    <row r="119" spans="1:25" ht="15.75" hidden="1" thickBot="1" x14ac:dyDescent="0.3">
      <c r="A119" s="18"/>
      <c r="B119" s="19" t="s">
        <v>39</v>
      </c>
      <c r="C119" s="20">
        <v>0</v>
      </c>
      <c r="D119" s="20">
        <v>0</v>
      </c>
      <c r="E119" s="20">
        <v>0</v>
      </c>
      <c r="F119" s="20">
        <v>0</v>
      </c>
      <c r="G119" s="20">
        <v>0</v>
      </c>
      <c r="H119" s="20">
        <v>0</v>
      </c>
      <c r="I119" s="20">
        <v>0</v>
      </c>
      <c r="J119" s="20">
        <v>0</v>
      </c>
      <c r="K119" s="20">
        <v>0</v>
      </c>
      <c r="L119" s="20">
        <v>0</v>
      </c>
      <c r="M119" s="20"/>
      <c r="N119" s="20"/>
      <c r="O119" s="20">
        <v>0</v>
      </c>
      <c r="P119" s="20"/>
      <c r="Q119" s="20"/>
      <c r="R119" s="20"/>
      <c r="S119" s="20">
        <f t="shared" si="10"/>
        <v>0</v>
      </c>
      <c r="T119" s="21">
        <f t="shared" si="8"/>
        <v>0</v>
      </c>
      <c r="U119" s="21">
        <f t="shared" si="6"/>
        <v>0</v>
      </c>
      <c r="V119" s="20"/>
      <c r="W119" s="21">
        <f t="shared" si="7"/>
        <v>0</v>
      </c>
      <c r="Y119">
        <f t="shared" si="9"/>
        <v>0</v>
      </c>
    </row>
    <row r="120" spans="1:25" ht="15.75" hidden="1" thickBot="1" x14ac:dyDescent="0.3">
      <c r="A120" s="18"/>
      <c r="B120" s="19" t="s">
        <v>40</v>
      </c>
      <c r="C120" s="20">
        <v>0</v>
      </c>
      <c r="D120" s="20">
        <v>0</v>
      </c>
      <c r="E120" s="20">
        <v>0</v>
      </c>
      <c r="F120" s="20">
        <v>0</v>
      </c>
      <c r="G120" s="20">
        <v>0</v>
      </c>
      <c r="H120" s="20">
        <v>0</v>
      </c>
      <c r="I120" s="20">
        <v>0</v>
      </c>
      <c r="J120" s="20">
        <v>0</v>
      </c>
      <c r="K120" s="20">
        <v>0</v>
      </c>
      <c r="L120" s="20">
        <v>0</v>
      </c>
      <c r="M120" s="20"/>
      <c r="N120" s="20"/>
      <c r="O120" s="20">
        <v>0</v>
      </c>
      <c r="P120" s="20"/>
      <c r="Q120" s="20"/>
      <c r="R120" s="20"/>
      <c r="S120" s="20">
        <f t="shared" si="10"/>
        <v>0</v>
      </c>
      <c r="T120" s="21">
        <f t="shared" si="8"/>
        <v>0</v>
      </c>
      <c r="U120" s="21">
        <f t="shared" si="6"/>
        <v>0</v>
      </c>
      <c r="V120" s="20"/>
      <c r="W120" s="21">
        <f t="shared" si="7"/>
        <v>0</v>
      </c>
      <c r="Y120">
        <f t="shared" si="9"/>
        <v>0</v>
      </c>
    </row>
    <row r="121" spans="1:25" ht="15.75" hidden="1" thickBot="1" x14ac:dyDescent="0.3">
      <c r="A121" s="18"/>
      <c r="B121" s="19" t="s">
        <v>41</v>
      </c>
      <c r="C121" s="20">
        <v>0</v>
      </c>
      <c r="D121" s="20">
        <v>0</v>
      </c>
      <c r="E121" s="20">
        <v>0</v>
      </c>
      <c r="F121" s="20">
        <v>0</v>
      </c>
      <c r="G121" s="20">
        <v>0</v>
      </c>
      <c r="H121" s="20">
        <v>0</v>
      </c>
      <c r="I121" s="20">
        <v>0</v>
      </c>
      <c r="J121" s="20">
        <v>0</v>
      </c>
      <c r="K121" s="20">
        <v>0</v>
      </c>
      <c r="L121" s="20">
        <v>0</v>
      </c>
      <c r="M121" s="20"/>
      <c r="N121" s="20"/>
      <c r="O121" s="20">
        <v>0</v>
      </c>
      <c r="P121" s="20"/>
      <c r="Q121" s="20"/>
      <c r="R121" s="20"/>
      <c r="S121" s="20">
        <f t="shared" si="10"/>
        <v>0</v>
      </c>
      <c r="T121" s="21">
        <f t="shared" si="8"/>
        <v>0</v>
      </c>
      <c r="U121" s="21">
        <f t="shared" si="6"/>
        <v>0</v>
      </c>
      <c r="V121" s="20"/>
      <c r="W121" s="21">
        <f t="shared" si="7"/>
        <v>0</v>
      </c>
      <c r="Y121">
        <f t="shared" si="9"/>
        <v>0</v>
      </c>
    </row>
    <row r="122" spans="1:25" ht="15.75" hidden="1" thickBot="1" x14ac:dyDescent="0.3">
      <c r="A122" s="18"/>
      <c r="B122" s="19" t="s">
        <v>42</v>
      </c>
      <c r="C122" s="20">
        <v>0</v>
      </c>
      <c r="D122" s="20">
        <v>0</v>
      </c>
      <c r="E122" s="20">
        <v>0</v>
      </c>
      <c r="F122" s="20">
        <v>0</v>
      </c>
      <c r="G122" s="20">
        <v>0</v>
      </c>
      <c r="H122" s="20">
        <v>0</v>
      </c>
      <c r="I122" s="20">
        <v>0</v>
      </c>
      <c r="J122" s="20">
        <v>0</v>
      </c>
      <c r="K122" s="20">
        <v>0</v>
      </c>
      <c r="L122" s="20">
        <v>0</v>
      </c>
      <c r="M122" s="20"/>
      <c r="N122" s="20"/>
      <c r="O122" s="20">
        <v>0</v>
      </c>
      <c r="P122" s="20"/>
      <c r="Q122" s="20"/>
      <c r="R122" s="20"/>
      <c r="S122" s="20">
        <f t="shared" si="10"/>
        <v>0</v>
      </c>
      <c r="T122" s="21">
        <f t="shared" si="8"/>
        <v>0</v>
      </c>
      <c r="U122" s="21">
        <f t="shared" si="6"/>
        <v>0</v>
      </c>
      <c r="V122" s="20"/>
      <c r="W122" s="21">
        <f t="shared" si="7"/>
        <v>0</v>
      </c>
      <c r="Y122">
        <f t="shared" si="9"/>
        <v>0</v>
      </c>
    </row>
    <row r="123" spans="1:25" ht="15.75" hidden="1" thickBot="1" x14ac:dyDescent="0.3">
      <c r="A123" s="18"/>
      <c r="B123" s="19" t="s">
        <v>43</v>
      </c>
      <c r="C123" s="20">
        <v>0</v>
      </c>
      <c r="D123" s="20">
        <v>0</v>
      </c>
      <c r="E123" s="20">
        <v>0</v>
      </c>
      <c r="F123" s="20">
        <v>0</v>
      </c>
      <c r="G123" s="20">
        <v>0</v>
      </c>
      <c r="H123" s="20">
        <v>0</v>
      </c>
      <c r="I123" s="20">
        <v>0</v>
      </c>
      <c r="J123" s="20">
        <v>0</v>
      </c>
      <c r="K123" s="20">
        <v>0</v>
      </c>
      <c r="L123" s="20">
        <v>0</v>
      </c>
      <c r="M123" s="20"/>
      <c r="N123" s="20"/>
      <c r="O123" s="20">
        <v>0</v>
      </c>
      <c r="P123" s="20"/>
      <c r="Q123" s="20"/>
      <c r="R123" s="20"/>
      <c r="S123" s="20">
        <f t="shared" si="10"/>
        <v>0</v>
      </c>
      <c r="T123" s="21">
        <f t="shared" si="8"/>
        <v>0</v>
      </c>
      <c r="U123" s="21">
        <f t="shared" si="6"/>
        <v>0</v>
      </c>
      <c r="V123" s="20"/>
      <c r="W123" s="21">
        <f t="shared" si="7"/>
        <v>0</v>
      </c>
      <c r="Y123">
        <f t="shared" si="9"/>
        <v>0</v>
      </c>
    </row>
    <row r="124" spans="1:25" ht="15.75" hidden="1" thickBot="1" x14ac:dyDescent="0.3">
      <c r="A124" s="18"/>
      <c r="B124" s="19" t="s">
        <v>44</v>
      </c>
      <c r="C124" s="20">
        <v>0</v>
      </c>
      <c r="D124" s="20">
        <v>0</v>
      </c>
      <c r="E124" s="20">
        <v>0</v>
      </c>
      <c r="F124" s="20">
        <v>0</v>
      </c>
      <c r="G124" s="20">
        <v>0</v>
      </c>
      <c r="H124" s="20">
        <v>0</v>
      </c>
      <c r="I124" s="20">
        <v>0</v>
      </c>
      <c r="J124" s="20">
        <v>0</v>
      </c>
      <c r="K124" s="20">
        <v>0</v>
      </c>
      <c r="L124" s="20">
        <v>0</v>
      </c>
      <c r="M124" s="20"/>
      <c r="N124" s="20"/>
      <c r="O124" s="20">
        <v>0</v>
      </c>
      <c r="P124" s="20"/>
      <c r="Q124" s="20"/>
      <c r="R124" s="20"/>
      <c r="S124" s="20">
        <f t="shared" si="10"/>
        <v>0</v>
      </c>
      <c r="T124" s="21">
        <f t="shared" si="8"/>
        <v>0</v>
      </c>
      <c r="U124" s="21">
        <f t="shared" si="6"/>
        <v>0</v>
      </c>
      <c r="V124" s="20"/>
      <c r="W124" s="21">
        <f t="shared" si="7"/>
        <v>0</v>
      </c>
      <c r="Y124">
        <f t="shared" si="9"/>
        <v>0</v>
      </c>
    </row>
    <row r="125" spans="1:25" ht="15.75" hidden="1" thickBot="1" x14ac:dyDescent="0.3">
      <c r="A125" s="18"/>
      <c r="B125" s="19" t="s">
        <v>45</v>
      </c>
      <c r="C125" s="20">
        <v>0</v>
      </c>
      <c r="D125" s="20">
        <v>0</v>
      </c>
      <c r="E125" s="20">
        <v>0</v>
      </c>
      <c r="F125" s="20">
        <v>0</v>
      </c>
      <c r="G125" s="20">
        <v>0</v>
      </c>
      <c r="H125" s="20">
        <v>0</v>
      </c>
      <c r="I125" s="20">
        <v>0</v>
      </c>
      <c r="J125" s="20">
        <v>0</v>
      </c>
      <c r="K125" s="20">
        <v>0</v>
      </c>
      <c r="L125" s="20">
        <v>0</v>
      </c>
      <c r="M125" s="20"/>
      <c r="N125" s="20"/>
      <c r="O125" s="20">
        <v>0</v>
      </c>
      <c r="P125" s="20"/>
      <c r="Q125" s="20"/>
      <c r="R125" s="20"/>
      <c r="S125" s="20">
        <f t="shared" si="10"/>
        <v>0</v>
      </c>
      <c r="T125" s="21">
        <f t="shared" si="8"/>
        <v>0</v>
      </c>
      <c r="U125" s="21">
        <f t="shared" si="6"/>
        <v>0</v>
      </c>
      <c r="V125" s="20"/>
      <c r="W125" s="21">
        <f t="shared" si="7"/>
        <v>0</v>
      </c>
      <c r="Y125">
        <f t="shared" si="9"/>
        <v>0</v>
      </c>
    </row>
    <row r="126" spans="1:25" ht="15.75" hidden="1" thickBot="1" x14ac:dyDescent="0.3">
      <c r="A126" s="18"/>
      <c r="B126" s="19" t="s">
        <v>46</v>
      </c>
      <c r="C126" s="20">
        <v>0</v>
      </c>
      <c r="D126" s="20">
        <v>0</v>
      </c>
      <c r="E126" s="20">
        <v>0</v>
      </c>
      <c r="F126" s="20">
        <v>0</v>
      </c>
      <c r="G126" s="20">
        <v>0</v>
      </c>
      <c r="H126" s="20">
        <v>0</v>
      </c>
      <c r="I126" s="20">
        <v>0</v>
      </c>
      <c r="J126" s="20">
        <v>0</v>
      </c>
      <c r="K126" s="20">
        <v>0</v>
      </c>
      <c r="L126" s="20">
        <v>0</v>
      </c>
      <c r="M126" s="20"/>
      <c r="N126" s="20"/>
      <c r="O126" s="20">
        <v>0</v>
      </c>
      <c r="P126" s="20"/>
      <c r="Q126" s="20"/>
      <c r="R126" s="20"/>
      <c r="S126" s="20">
        <f t="shared" si="10"/>
        <v>0</v>
      </c>
      <c r="T126" s="21">
        <f t="shared" si="8"/>
        <v>0</v>
      </c>
      <c r="U126" s="21">
        <f t="shared" si="6"/>
        <v>0</v>
      </c>
      <c r="V126" s="20"/>
      <c r="W126" s="21">
        <f t="shared" si="7"/>
        <v>0</v>
      </c>
      <c r="Y126">
        <f t="shared" si="9"/>
        <v>0</v>
      </c>
    </row>
    <row r="127" spans="1:25" ht="15.75" hidden="1" thickBot="1" x14ac:dyDescent="0.3">
      <c r="A127" s="18">
        <v>2013</v>
      </c>
      <c r="B127" s="19" t="s">
        <v>35</v>
      </c>
      <c r="C127" s="20">
        <v>0</v>
      </c>
      <c r="D127" s="20">
        <v>0</v>
      </c>
      <c r="E127" s="20">
        <v>0</v>
      </c>
      <c r="F127" s="20">
        <v>0</v>
      </c>
      <c r="G127" s="20">
        <v>0</v>
      </c>
      <c r="H127" s="20">
        <v>0</v>
      </c>
      <c r="I127" s="20">
        <v>0</v>
      </c>
      <c r="J127" s="20">
        <v>0</v>
      </c>
      <c r="K127" s="20">
        <v>0</v>
      </c>
      <c r="L127" s="20">
        <v>0</v>
      </c>
      <c r="M127" s="20"/>
      <c r="N127" s="20"/>
      <c r="O127" s="20">
        <v>0</v>
      </c>
      <c r="P127" s="20"/>
      <c r="Q127" s="20"/>
      <c r="R127" s="20"/>
      <c r="S127" s="20">
        <f t="shared" si="10"/>
        <v>0</v>
      </c>
      <c r="T127" s="21">
        <f t="shared" si="8"/>
        <v>0</v>
      </c>
      <c r="U127" s="21">
        <f t="shared" si="6"/>
        <v>0</v>
      </c>
      <c r="V127" s="20"/>
      <c r="W127" s="21">
        <f t="shared" si="7"/>
        <v>0</v>
      </c>
      <c r="Y127">
        <f t="shared" si="9"/>
        <v>0</v>
      </c>
    </row>
    <row r="128" spans="1:25" ht="15.75" hidden="1" thickBot="1" x14ac:dyDescent="0.3">
      <c r="A128" s="18"/>
      <c r="B128" s="19" t="s">
        <v>36</v>
      </c>
      <c r="C128" s="20">
        <v>0</v>
      </c>
      <c r="D128" s="20">
        <v>0</v>
      </c>
      <c r="E128" s="20">
        <v>0</v>
      </c>
      <c r="F128" s="20">
        <v>0</v>
      </c>
      <c r="G128" s="20">
        <v>0</v>
      </c>
      <c r="H128" s="20">
        <v>0</v>
      </c>
      <c r="I128" s="20">
        <v>0</v>
      </c>
      <c r="J128" s="20">
        <v>0</v>
      </c>
      <c r="K128" s="20">
        <v>0</v>
      </c>
      <c r="L128" s="20">
        <v>0</v>
      </c>
      <c r="M128" s="20"/>
      <c r="N128" s="20"/>
      <c r="O128" s="20">
        <v>0</v>
      </c>
      <c r="P128" s="20"/>
      <c r="Q128" s="20"/>
      <c r="R128" s="20"/>
      <c r="S128" s="20">
        <f t="shared" si="10"/>
        <v>0</v>
      </c>
      <c r="T128" s="21">
        <f t="shared" si="8"/>
        <v>0</v>
      </c>
      <c r="U128" s="21">
        <f t="shared" si="6"/>
        <v>0</v>
      </c>
      <c r="V128" s="20"/>
      <c r="W128" s="21">
        <f t="shared" si="7"/>
        <v>0</v>
      </c>
      <c r="Y128">
        <f t="shared" si="9"/>
        <v>0</v>
      </c>
    </row>
    <row r="129" spans="1:25" ht="15.75" hidden="1" thickBot="1" x14ac:dyDescent="0.3">
      <c r="A129" s="18"/>
      <c r="B129" s="19" t="s">
        <v>37</v>
      </c>
      <c r="C129" s="20">
        <v>0</v>
      </c>
      <c r="D129" s="20">
        <v>0</v>
      </c>
      <c r="E129" s="20">
        <v>0</v>
      </c>
      <c r="F129" s="20">
        <v>0</v>
      </c>
      <c r="G129" s="20">
        <v>0</v>
      </c>
      <c r="H129" s="20">
        <v>0</v>
      </c>
      <c r="I129" s="20">
        <v>0</v>
      </c>
      <c r="J129" s="20">
        <v>0</v>
      </c>
      <c r="K129" s="20">
        <v>0</v>
      </c>
      <c r="L129" s="20">
        <v>0</v>
      </c>
      <c r="M129" s="20"/>
      <c r="N129" s="20"/>
      <c r="O129" s="20">
        <v>0</v>
      </c>
      <c r="P129" s="20"/>
      <c r="Q129" s="20"/>
      <c r="R129" s="20"/>
      <c r="S129" s="20">
        <f t="shared" si="10"/>
        <v>0</v>
      </c>
      <c r="T129" s="21">
        <f t="shared" si="8"/>
        <v>0</v>
      </c>
      <c r="U129" s="21">
        <f t="shared" si="6"/>
        <v>0</v>
      </c>
      <c r="V129" s="20"/>
      <c r="W129" s="21">
        <f t="shared" si="7"/>
        <v>0</v>
      </c>
      <c r="Y129">
        <f t="shared" si="9"/>
        <v>0</v>
      </c>
    </row>
    <row r="130" spans="1:25" ht="15.75" hidden="1" thickBot="1" x14ac:dyDescent="0.3">
      <c r="A130" s="18"/>
      <c r="B130" s="19" t="s">
        <v>38</v>
      </c>
      <c r="C130" s="20">
        <v>0</v>
      </c>
      <c r="D130" s="20">
        <v>0</v>
      </c>
      <c r="E130" s="20">
        <v>0</v>
      </c>
      <c r="F130" s="20">
        <v>0</v>
      </c>
      <c r="G130" s="20">
        <v>0</v>
      </c>
      <c r="H130" s="20">
        <v>0</v>
      </c>
      <c r="I130" s="20">
        <v>0</v>
      </c>
      <c r="J130" s="20">
        <v>0</v>
      </c>
      <c r="K130" s="20">
        <v>0</v>
      </c>
      <c r="L130" s="20">
        <v>0</v>
      </c>
      <c r="M130" s="20"/>
      <c r="N130" s="20"/>
      <c r="O130" s="20">
        <v>0</v>
      </c>
      <c r="P130" s="20"/>
      <c r="Q130" s="20"/>
      <c r="R130" s="20"/>
      <c r="S130" s="20">
        <f t="shared" si="10"/>
        <v>0</v>
      </c>
      <c r="T130" s="21">
        <f t="shared" si="8"/>
        <v>0</v>
      </c>
      <c r="U130" s="21">
        <f t="shared" si="6"/>
        <v>0</v>
      </c>
      <c r="V130" s="20"/>
      <c r="W130" s="21">
        <f t="shared" si="7"/>
        <v>0</v>
      </c>
      <c r="Y130">
        <f t="shared" si="9"/>
        <v>0</v>
      </c>
    </row>
    <row r="131" spans="1:25" ht="15.75" hidden="1" thickBot="1" x14ac:dyDescent="0.3">
      <c r="A131" s="18"/>
      <c r="B131" s="19" t="s">
        <v>39</v>
      </c>
      <c r="C131" s="20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0</v>
      </c>
      <c r="I131" s="20">
        <v>0</v>
      </c>
      <c r="J131" s="20">
        <v>0</v>
      </c>
      <c r="K131" s="20">
        <v>0</v>
      </c>
      <c r="L131" s="20">
        <v>0</v>
      </c>
      <c r="M131" s="20"/>
      <c r="N131" s="20"/>
      <c r="O131" s="20">
        <v>0</v>
      </c>
      <c r="P131" s="20"/>
      <c r="Q131" s="20"/>
      <c r="R131" s="20"/>
      <c r="S131" s="20">
        <f t="shared" si="10"/>
        <v>0</v>
      </c>
      <c r="T131" s="21">
        <f t="shared" si="8"/>
        <v>0</v>
      </c>
      <c r="U131" s="21">
        <f t="shared" si="6"/>
        <v>0</v>
      </c>
      <c r="V131" s="20"/>
      <c r="W131" s="21">
        <f t="shared" si="7"/>
        <v>0</v>
      </c>
      <c r="Y131">
        <f t="shared" si="9"/>
        <v>0</v>
      </c>
    </row>
    <row r="132" spans="1:25" ht="15.75" hidden="1" thickBot="1" x14ac:dyDescent="0.3">
      <c r="A132" s="18"/>
      <c r="B132" s="19" t="s">
        <v>40</v>
      </c>
      <c r="C132" s="20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0</v>
      </c>
      <c r="I132" s="20">
        <v>0</v>
      </c>
      <c r="J132" s="20">
        <v>0</v>
      </c>
      <c r="K132" s="20">
        <v>0</v>
      </c>
      <c r="L132" s="20">
        <v>0</v>
      </c>
      <c r="M132" s="20"/>
      <c r="N132" s="20"/>
      <c r="O132" s="20">
        <v>0</v>
      </c>
      <c r="P132" s="20"/>
      <c r="Q132" s="20"/>
      <c r="R132" s="20">
        <v>0</v>
      </c>
      <c r="S132" s="20">
        <f t="shared" si="10"/>
        <v>0</v>
      </c>
      <c r="T132" s="21">
        <f t="shared" si="8"/>
        <v>0</v>
      </c>
      <c r="U132" s="21">
        <f t="shared" si="6"/>
        <v>0</v>
      </c>
      <c r="V132" s="20">
        <v>0</v>
      </c>
      <c r="W132" s="21">
        <f t="shared" si="7"/>
        <v>0</v>
      </c>
      <c r="Y132">
        <f t="shared" si="9"/>
        <v>0</v>
      </c>
    </row>
    <row r="133" spans="1:25" ht="15.75" hidden="1" thickBot="1" x14ac:dyDescent="0.3">
      <c r="A133" s="18"/>
      <c r="B133" s="19" t="s">
        <v>41</v>
      </c>
      <c r="C133" s="20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0">
        <v>0</v>
      </c>
      <c r="K133" s="20">
        <v>0</v>
      </c>
      <c r="L133" s="20">
        <v>0</v>
      </c>
      <c r="M133" s="20"/>
      <c r="N133" s="20"/>
      <c r="O133" s="20">
        <v>0</v>
      </c>
      <c r="P133" s="20"/>
      <c r="Q133" s="20"/>
      <c r="R133" s="20">
        <v>0</v>
      </c>
      <c r="S133" s="20">
        <f t="shared" si="10"/>
        <v>0</v>
      </c>
      <c r="T133" s="21">
        <f t="shared" si="8"/>
        <v>0</v>
      </c>
      <c r="U133" s="21">
        <f t="shared" si="6"/>
        <v>0</v>
      </c>
      <c r="V133" s="20">
        <v>0</v>
      </c>
      <c r="W133" s="21">
        <f t="shared" si="7"/>
        <v>0</v>
      </c>
      <c r="Y133">
        <f t="shared" si="9"/>
        <v>0</v>
      </c>
    </row>
    <row r="134" spans="1:25" ht="15.75" hidden="1" thickBot="1" x14ac:dyDescent="0.3">
      <c r="A134" s="18"/>
      <c r="B134" s="19" t="s">
        <v>42</v>
      </c>
      <c r="C134" s="20">
        <v>0</v>
      </c>
      <c r="D134" s="20">
        <v>0</v>
      </c>
      <c r="E134" s="20">
        <v>0</v>
      </c>
      <c r="F134" s="20">
        <v>0</v>
      </c>
      <c r="G134" s="20">
        <v>0</v>
      </c>
      <c r="H134" s="20">
        <v>0</v>
      </c>
      <c r="I134" s="20">
        <v>0</v>
      </c>
      <c r="J134" s="20">
        <v>0</v>
      </c>
      <c r="K134" s="20">
        <v>0</v>
      </c>
      <c r="L134" s="20">
        <v>0</v>
      </c>
      <c r="M134" s="20"/>
      <c r="N134" s="20"/>
      <c r="O134" s="20">
        <v>0</v>
      </c>
      <c r="P134" s="20"/>
      <c r="Q134" s="20"/>
      <c r="R134" s="20">
        <v>0</v>
      </c>
      <c r="S134" s="20">
        <f t="shared" si="10"/>
        <v>0</v>
      </c>
      <c r="T134" s="21">
        <f t="shared" si="8"/>
        <v>0</v>
      </c>
      <c r="U134" s="21">
        <f t="shared" si="6"/>
        <v>0</v>
      </c>
      <c r="V134" s="20">
        <v>0</v>
      </c>
      <c r="W134" s="21">
        <f t="shared" si="7"/>
        <v>0</v>
      </c>
      <c r="Y134">
        <f t="shared" si="9"/>
        <v>0</v>
      </c>
    </row>
    <row r="135" spans="1:25" ht="15.75" hidden="1" thickBot="1" x14ac:dyDescent="0.3">
      <c r="A135" s="18"/>
      <c r="B135" s="19" t="s">
        <v>43</v>
      </c>
      <c r="C135" s="20">
        <v>0</v>
      </c>
      <c r="D135" s="20">
        <v>0</v>
      </c>
      <c r="E135" s="20">
        <v>0</v>
      </c>
      <c r="F135" s="20">
        <v>0</v>
      </c>
      <c r="G135" s="20">
        <v>0</v>
      </c>
      <c r="H135" s="20">
        <v>0</v>
      </c>
      <c r="I135" s="20">
        <v>0</v>
      </c>
      <c r="J135" s="20">
        <v>0</v>
      </c>
      <c r="K135" s="20">
        <v>0</v>
      </c>
      <c r="L135" s="20">
        <v>0</v>
      </c>
      <c r="M135" s="20"/>
      <c r="N135" s="20"/>
      <c r="O135" s="20">
        <v>0</v>
      </c>
      <c r="P135" s="20"/>
      <c r="Q135" s="20"/>
      <c r="R135" s="20">
        <v>0</v>
      </c>
      <c r="S135" s="20">
        <f t="shared" si="10"/>
        <v>0</v>
      </c>
      <c r="T135" s="21">
        <f t="shared" si="8"/>
        <v>0</v>
      </c>
      <c r="U135" s="21">
        <f t="shared" si="6"/>
        <v>0</v>
      </c>
      <c r="V135" s="20">
        <v>0</v>
      </c>
      <c r="W135" s="21">
        <f t="shared" si="7"/>
        <v>0</v>
      </c>
      <c r="Y135">
        <f t="shared" si="9"/>
        <v>0</v>
      </c>
    </row>
    <row r="136" spans="1:25" ht="15.75" hidden="1" thickBot="1" x14ac:dyDescent="0.3">
      <c r="A136" s="18"/>
      <c r="B136" s="19" t="s">
        <v>44</v>
      </c>
      <c r="C136" s="20">
        <v>0</v>
      </c>
      <c r="D136" s="20">
        <v>0</v>
      </c>
      <c r="E136" s="20">
        <v>0</v>
      </c>
      <c r="F136" s="20">
        <v>0</v>
      </c>
      <c r="G136" s="20">
        <v>0</v>
      </c>
      <c r="H136" s="20">
        <v>0</v>
      </c>
      <c r="I136" s="20">
        <v>0</v>
      </c>
      <c r="J136" s="20">
        <v>0</v>
      </c>
      <c r="K136" s="20">
        <v>0</v>
      </c>
      <c r="L136" s="20">
        <v>0</v>
      </c>
      <c r="M136" s="20"/>
      <c r="N136" s="20"/>
      <c r="O136" s="20">
        <v>0</v>
      </c>
      <c r="P136" s="20"/>
      <c r="Q136" s="20"/>
      <c r="R136" s="20">
        <v>0</v>
      </c>
      <c r="S136" s="20">
        <f t="shared" si="10"/>
        <v>0</v>
      </c>
      <c r="T136" s="21">
        <f t="shared" si="8"/>
        <v>0</v>
      </c>
      <c r="U136" s="21">
        <f t="shared" ref="U136:U186" si="11">S136+T136</f>
        <v>0</v>
      </c>
      <c r="V136" s="20">
        <v>0</v>
      </c>
      <c r="W136" s="21">
        <f t="shared" ref="W136:W186" si="12">U136-V136</f>
        <v>0</v>
      </c>
      <c r="Y136">
        <f t="shared" si="9"/>
        <v>0</v>
      </c>
    </row>
    <row r="137" spans="1:25" ht="15.75" hidden="1" thickBot="1" x14ac:dyDescent="0.3">
      <c r="A137" s="18"/>
      <c r="B137" s="19" t="s">
        <v>45</v>
      </c>
      <c r="C137" s="20">
        <v>0</v>
      </c>
      <c r="D137" s="20">
        <v>0</v>
      </c>
      <c r="E137" s="20">
        <v>0</v>
      </c>
      <c r="F137" s="20">
        <v>0</v>
      </c>
      <c r="G137" s="20">
        <v>0</v>
      </c>
      <c r="H137" s="20">
        <v>0</v>
      </c>
      <c r="I137" s="20">
        <v>0</v>
      </c>
      <c r="J137" s="20">
        <v>0</v>
      </c>
      <c r="K137" s="20">
        <v>0</v>
      </c>
      <c r="L137" s="20">
        <v>0</v>
      </c>
      <c r="M137" s="20"/>
      <c r="N137" s="20"/>
      <c r="O137" s="20">
        <v>0</v>
      </c>
      <c r="P137" s="20"/>
      <c r="Q137" s="20"/>
      <c r="R137" s="20">
        <v>0</v>
      </c>
      <c r="S137" s="20">
        <f t="shared" si="10"/>
        <v>0</v>
      </c>
      <c r="T137" s="21">
        <f t="shared" ref="T137:T186" si="13">W136</f>
        <v>0</v>
      </c>
      <c r="U137" s="21">
        <f t="shared" si="11"/>
        <v>0</v>
      </c>
      <c r="V137" s="20">
        <v>0</v>
      </c>
      <c r="W137" s="21">
        <f t="shared" si="12"/>
        <v>0</v>
      </c>
      <c r="Y137">
        <f t="shared" ref="Y137:Y182" si="14">IF(V137=0,IF(W137&gt;1,Y136+1,),)</f>
        <v>0</v>
      </c>
    </row>
    <row r="138" spans="1:25" ht="15.75" hidden="1" thickBot="1" x14ac:dyDescent="0.3">
      <c r="A138" s="18"/>
      <c r="B138" s="19" t="s">
        <v>46</v>
      </c>
      <c r="C138" s="20">
        <v>0</v>
      </c>
      <c r="D138" s="20">
        <v>0</v>
      </c>
      <c r="E138" s="20">
        <v>0</v>
      </c>
      <c r="F138" s="20">
        <v>0</v>
      </c>
      <c r="G138" s="20">
        <v>0</v>
      </c>
      <c r="H138" s="20">
        <v>0</v>
      </c>
      <c r="I138" s="20">
        <v>0</v>
      </c>
      <c r="J138" s="20">
        <v>0</v>
      </c>
      <c r="K138" s="20">
        <v>0</v>
      </c>
      <c r="L138" s="20">
        <v>0</v>
      </c>
      <c r="M138" s="20"/>
      <c r="N138" s="20"/>
      <c r="O138" s="20">
        <v>0</v>
      </c>
      <c r="P138" s="20"/>
      <c r="Q138" s="20"/>
      <c r="R138" s="20">
        <v>0</v>
      </c>
      <c r="S138" s="20">
        <f t="shared" si="10"/>
        <v>0</v>
      </c>
      <c r="T138" s="21">
        <f t="shared" si="13"/>
        <v>0</v>
      </c>
      <c r="U138" s="21">
        <f t="shared" si="11"/>
        <v>0</v>
      </c>
      <c r="V138" s="20">
        <v>0</v>
      </c>
      <c r="W138" s="21">
        <f t="shared" si="12"/>
        <v>0</v>
      </c>
      <c r="Y138">
        <f t="shared" si="14"/>
        <v>0</v>
      </c>
    </row>
    <row r="139" spans="1:25" ht="15.75" hidden="1" thickBot="1" x14ac:dyDescent="0.3">
      <c r="A139" s="18">
        <v>2014</v>
      </c>
      <c r="B139" s="19" t="s">
        <v>35</v>
      </c>
      <c r="C139" s="20">
        <v>0</v>
      </c>
      <c r="D139" s="20">
        <v>0</v>
      </c>
      <c r="E139" s="20">
        <v>0</v>
      </c>
      <c r="F139" s="20">
        <v>0</v>
      </c>
      <c r="G139" s="20">
        <v>0</v>
      </c>
      <c r="H139" s="20">
        <v>0</v>
      </c>
      <c r="I139" s="20">
        <v>0</v>
      </c>
      <c r="J139" s="20">
        <v>0</v>
      </c>
      <c r="K139" s="20">
        <v>0</v>
      </c>
      <c r="L139" s="20">
        <v>0</v>
      </c>
      <c r="M139" s="20"/>
      <c r="N139" s="20"/>
      <c r="O139" s="20">
        <v>0</v>
      </c>
      <c r="P139" s="20"/>
      <c r="Q139" s="20"/>
      <c r="R139" s="20">
        <v>0</v>
      </c>
      <c r="S139" s="20">
        <f t="shared" si="10"/>
        <v>0</v>
      </c>
      <c r="T139" s="21">
        <f t="shared" si="13"/>
        <v>0</v>
      </c>
      <c r="U139" s="21">
        <f t="shared" si="11"/>
        <v>0</v>
      </c>
      <c r="V139" s="20">
        <v>0</v>
      </c>
      <c r="W139" s="21">
        <f t="shared" si="12"/>
        <v>0</v>
      </c>
      <c r="Y139">
        <f t="shared" si="14"/>
        <v>0</v>
      </c>
    </row>
    <row r="140" spans="1:25" ht="15.75" hidden="1" thickBot="1" x14ac:dyDescent="0.3">
      <c r="A140" s="18"/>
      <c r="B140" s="19" t="s">
        <v>36</v>
      </c>
      <c r="C140" s="20">
        <v>0</v>
      </c>
      <c r="D140" s="20">
        <v>0</v>
      </c>
      <c r="E140" s="20">
        <v>0</v>
      </c>
      <c r="F140" s="20">
        <v>0</v>
      </c>
      <c r="G140" s="20">
        <v>0</v>
      </c>
      <c r="H140" s="20">
        <v>0</v>
      </c>
      <c r="I140" s="20">
        <v>0</v>
      </c>
      <c r="J140" s="20">
        <v>0</v>
      </c>
      <c r="K140" s="20">
        <v>0</v>
      </c>
      <c r="L140" s="20">
        <v>0</v>
      </c>
      <c r="M140" s="20"/>
      <c r="N140" s="20"/>
      <c r="O140" s="20">
        <v>0</v>
      </c>
      <c r="P140" s="20"/>
      <c r="Q140" s="20"/>
      <c r="R140" s="20">
        <v>0</v>
      </c>
      <c r="S140" s="20">
        <f t="shared" si="10"/>
        <v>0</v>
      </c>
      <c r="T140" s="21">
        <f t="shared" si="13"/>
        <v>0</v>
      </c>
      <c r="U140" s="21">
        <f t="shared" si="11"/>
        <v>0</v>
      </c>
      <c r="V140" s="20">
        <v>0</v>
      </c>
      <c r="W140" s="21">
        <f t="shared" si="12"/>
        <v>0</v>
      </c>
      <c r="Y140">
        <f t="shared" si="14"/>
        <v>0</v>
      </c>
    </row>
    <row r="141" spans="1:25" ht="15.75" hidden="1" thickBot="1" x14ac:dyDescent="0.3">
      <c r="A141" s="18"/>
      <c r="B141" s="19" t="s">
        <v>37</v>
      </c>
      <c r="C141" s="20">
        <v>0</v>
      </c>
      <c r="D141" s="20">
        <v>0</v>
      </c>
      <c r="E141" s="20">
        <v>0</v>
      </c>
      <c r="F141" s="20">
        <v>0</v>
      </c>
      <c r="G141" s="20">
        <v>0</v>
      </c>
      <c r="H141" s="20">
        <v>0</v>
      </c>
      <c r="I141" s="20">
        <v>0</v>
      </c>
      <c r="J141" s="20">
        <v>0</v>
      </c>
      <c r="K141" s="20">
        <v>0</v>
      </c>
      <c r="L141" s="20">
        <v>0</v>
      </c>
      <c r="M141" s="20"/>
      <c r="N141" s="20"/>
      <c r="O141" s="20">
        <v>0</v>
      </c>
      <c r="P141" s="20"/>
      <c r="Q141" s="20"/>
      <c r="R141" s="20">
        <v>0</v>
      </c>
      <c r="S141" s="20">
        <f t="shared" si="10"/>
        <v>0</v>
      </c>
      <c r="T141" s="21">
        <f t="shared" si="13"/>
        <v>0</v>
      </c>
      <c r="U141" s="21">
        <f t="shared" si="11"/>
        <v>0</v>
      </c>
      <c r="V141" s="20">
        <v>0</v>
      </c>
      <c r="W141" s="21">
        <f t="shared" si="12"/>
        <v>0</v>
      </c>
      <c r="Y141">
        <f t="shared" si="14"/>
        <v>0</v>
      </c>
    </row>
    <row r="142" spans="1:25" ht="15.75" hidden="1" thickBot="1" x14ac:dyDescent="0.3">
      <c r="A142" s="18"/>
      <c r="B142" s="19" t="s">
        <v>38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/>
      <c r="N142" s="20"/>
      <c r="O142" s="20">
        <v>0</v>
      </c>
      <c r="P142" s="20"/>
      <c r="Q142" s="20"/>
      <c r="R142" s="20">
        <v>0</v>
      </c>
      <c r="S142" s="20">
        <f t="shared" si="10"/>
        <v>0</v>
      </c>
      <c r="T142" s="21">
        <f t="shared" si="13"/>
        <v>0</v>
      </c>
      <c r="U142" s="21">
        <f t="shared" si="11"/>
        <v>0</v>
      </c>
      <c r="V142" s="20">
        <v>0</v>
      </c>
      <c r="W142" s="21">
        <f t="shared" si="12"/>
        <v>0</v>
      </c>
      <c r="Y142">
        <f t="shared" si="14"/>
        <v>0</v>
      </c>
    </row>
    <row r="143" spans="1:25" ht="15.75" hidden="1" thickBot="1" x14ac:dyDescent="0.3">
      <c r="A143" s="18"/>
      <c r="B143" s="19" t="s">
        <v>39</v>
      </c>
      <c r="C143" s="20">
        <v>0</v>
      </c>
      <c r="D143" s="20">
        <v>0</v>
      </c>
      <c r="E143" s="20">
        <v>0</v>
      </c>
      <c r="F143" s="20">
        <v>0</v>
      </c>
      <c r="G143" s="20">
        <v>0</v>
      </c>
      <c r="H143" s="20">
        <v>0</v>
      </c>
      <c r="I143" s="20">
        <v>0</v>
      </c>
      <c r="J143" s="20">
        <v>0</v>
      </c>
      <c r="K143" s="20">
        <v>0</v>
      </c>
      <c r="L143" s="20">
        <v>0</v>
      </c>
      <c r="M143" s="20"/>
      <c r="N143" s="20"/>
      <c r="O143" s="20">
        <v>0</v>
      </c>
      <c r="P143" s="20"/>
      <c r="Q143" s="20"/>
      <c r="R143" s="20">
        <v>0</v>
      </c>
      <c r="S143" s="20">
        <f t="shared" si="10"/>
        <v>0</v>
      </c>
      <c r="T143" s="21">
        <f t="shared" si="13"/>
        <v>0</v>
      </c>
      <c r="U143" s="21">
        <f t="shared" si="11"/>
        <v>0</v>
      </c>
      <c r="V143" s="20">
        <v>0</v>
      </c>
      <c r="W143" s="21">
        <f t="shared" si="12"/>
        <v>0</v>
      </c>
      <c r="Y143">
        <f t="shared" si="14"/>
        <v>0</v>
      </c>
    </row>
    <row r="144" spans="1:25" ht="15.75" hidden="1" thickBot="1" x14ac:dyDescent="0.3">
      <c r="A144" s="18"/>
      <c r="B144" s="19" t="s">
        <v>40</v>
      </c>
      <c r="C144" s="20">
        <v>0</v>
      </c>
      <c r="D144" s="20">
        <v>0</v>
      </c>
      <c r="E144" s="20">
        <v>0</v>
      </c>
      <c r="F144" s="20">
        <v>0</v>
      </c>
      <c r="G144" s="20">
        <v>0</v>
      </c>
      <c r="H144" s="20">
        <v>0</v>
      </c>
      <c r="I144" s="20">
        <v>0</v>
      </c>
      <c r="J144" s="20">
        <v>0</v>
      </c>
      <c r="K144" s="20">
        <v>0</v>
      </c>
      <c r="L144" s="20">
        <v>0</v>
      </c>
      <c r="M144" s="20"/>
      <c r="N144" s="20"/>
      <c r="O144" s="20">
        <v>0</v>
      </c>
      <c r="P144" s="20"/>
      <c r="Q144" s="20"/>
      <c r="R144" s="20">
        <v>0</v>
      </c>
      <c r="S144" s="20">
        <f t="shared" si="10"/>
        <v>0</v>
      </c>
      <c r="T144" s="21">
        <f t="shared" si="13"/>
        <v>0</v>
      </c>
      <c r="U144" s="21">
        <f t="shared" si="11"/>
        <v>0</v>
      </c>
      <c r="V144" s="20">
        <v>0</v>
      </c>
      <c r="W144" s="21">
        <f t="shared" si="12"/>
        <v>0</v>
      </c>
      <c r="Y144">
        <f t="shared" si="14"/>
        <v>0</v>
      </c>
    </row>
    <row r="145" spans="1:25" ht="15.75" hidden="1" thickBot="1" x14ac:dyDescent="0.3">
      <c r="A145" s="18"/>
      <c r="B145" s="19" t="s">
        <v>41</v>
      </c>
      <c r="C145" s="20">
        <v>0</v>
      </c>
      <c r="D145" s="20">
        <v>0</v>
      </c>
      <c r="E145" s="20">
        <v>0</v>
      </c>
      <c r="F145" s="20">
        <v>0</v>
      </c>
      <c r="G145" s="20">
        <v>0</v>
      </c>
      <c r="H145" s="20">
        <v>0</v>
      </c>
      <c r="I145" s="20">
        <v>0</v>
      </c>
      <c r="J145" s="20">
        <v>0</v>
      </c>
      <c r="K145" s="20">
        <v>0</v>
      </c>
      <c r="L145" s="20">
        <v>0</v>
      </c>
      <c r="M145" s="20"/>
      <c r="N145" s="20"/>
      <c r="O145" s="20">
        <v>0</v>
      </c>
      <c r="P145" s="20"/>
      <c r="Q145" s="20"/>
      <c r="R145" s="20">
        <v>0</v>
      </c>
      <c r="S145" s="20">
        <f t="shared" si="10"/>
        <v>0</v>
      </c>
      <c r="T145" s="21">
        <f t="shared" si="13"/>
        <v>0</v>
      </c>
      <c r="U145" s="21">
        <f t="shared" si="11"/>
        <v>0</v>
      </c>
      <c r="V145" s="20">
        <v>0</v>
      </c>
      <c r="W145" s="21">
        <f t="shared" si="12"/>
        <v>0</v>
      </c>
      <c r="Y145">
        <f t="shared" si="14"/>
        <v>0</v>
      </c>
    </row>
    <row r="146" spans="1:25" ht="15.75" hidden="1" thickBot="1" x14ac:dyDescent="0.3">
      <c r="A146" s="18"/>
      <c r="B146" s="19" t="s">
        <v>42</v>
      </c>
      <c r="C146" s="20">
        <v>0</v>
      </c>
      <c r="D146" s="20">
        <v>0</v>
      </c>
      <c r="E146" s="20">
        <v>0</v>
      </c>
      <c r="F146" s="20">
        <v>0</v>
      </c>
      <c r="G146" s="20">
        <v>0</v>
      </c>
      <c r="H146" s="20">
        <v>0</v>
      </c>
      <c r="I146" s="20">
        <v>0</v>
      </c>
      <c r="J146" s="20">
        <v>0</v>
      </c>
      <c r="K146" s="20">
        <v>0</v>
      </c>
      <c r="L146" s="20">
        <v>0</v>
      </c>
      <c r="M146" s="20"/>
      <c r="N146" s="20"/>
      <c r="O146" s="20">
        <v>0</v>
      </c>
      <c r="P146" s="20"/>
      <c r="Q146" s="20"/>
      <c r="R146" s="20">
        <v>0</v>
      </c>
      <c r="S146" s="20">
        <f t="shared" si="10"/>
        <v>0</v>
      </c>
      <c r="T146" s="21">
        <f t="shared" si="13"/>
        <v>0</v>
      </c>
      <c r="U146" s="21">
        <f t="shared" si="11"/>
        <v>0</v>
      </c>
      <c r="V146" s="20">
        <v>0</v>
      </c>
      <c r="W146" s="21">
        <f t="shared" si="12"/>
        <v>0</v>
      </c>
      <c r="Y146">
        <f t="shared" si="14"/>
        <v>0</v>
      </c>
    </row>
    <row r="147" spans="1:25" ht="15.75" hidden="1" thickBot="1" x14ac:dyDescent="0.3">
      <c r="A147" s="18"/>
      <c r="B147" s="19" t="s">
        <v>43</v>
      </c>
      <c r="C147" s="20">
        <v>0</v>
      </c>
      <c r="D147" s="20">
        <v>0</v>
      </c>
      <c r="E147" s="20">
        <v>0</v>
      </c>
      <c r="F147" s="20">
        <v>0</v>
      </c>
      <c r="G147" s="20">
        <v>0</v>
      </c>
      <c r="H147" s="20">
        <v>0</v>
      </c>
      <c r="I147" s="20">
        <v>0</v>
      </c>
      <c r="J147" s="20">
        <v>0</v>
      </c>
      <c r="K147" s="20">
        <v>0</v>
      </c>
      <c r="L147" s="20">
        <v>0</v>
      </c>
      <c r="M147" s="20"/>
      <c r="N147" s="20"/>
      <c r="O147" s="20">
        <v>0</v>
      </c>
      <c r="P147" s="20"/>
      <c r="Q147" s="20"/>
      <c r="R147" s="20">
        <v>0</v>
      </c>
      <c r="S147" s="20">
        <f t="shared" si="10"/>
        <v>0</v>
      </c>
      <c r="T147" s="21">
        <f t="shared" si="13"/>
        <v>0</v>
      </c>
      <c r="U147" s="21">
        <f t="shared" si="11"/>
        <v>0</v>
      </c>
      <c r="V147" s="20">
        <v>0</v>
      </c>
      <c r="W147" s="21">
        <f t="shared" si="12"/>
        <v>0</v>
      </c>
      <c r="Y147">
        <f t="shared" si="14"/>
        <v>0</v>
      </c>
    </row>
    <row r="148" spans="1:25" ht="15.75" hidden="1" thickBot="1" x14ac:dyDescent="0.3">
      <c r="A148" s="18"/>
      <c r="B148" s="19" t="s">
        <v>44</v>
      </c>
      <c r="C148" s="20">
        <v>0</v>
      </c>
      <c r="D148" s="20">
        <v>0</v>
      </c>
      <c r="E148" s="20">
        <v>0</v>
      </c>
      <c r="F148" s="20">
        <v>0</v>
      </c>
      <c r="G148" s="20">
        <v>0</v>
      </c>
      <c r="H148" s="20">
        <v>0</v>
      </c>
      <c r="I148" s="20">
        <v>0</v>
      </c>
      <c r="J148" s="20">
        <v>0</v>
      </c>
      <c r="K148" s="20">
        <v>0</v>
      </c>
      <c r="L148" s="20">
        <v>0</v>
      </c>
      <c r="M148" s="20"/>
      <c r="N148" s="20"/>
      <c r="O148" s="20">
        <v>0</v>
      </c>
      <c r="P148" s="20"/>
      <c r="Q148" s="20"/>
      <c r="R148" s="20">
        <v>0</v>
      </c>
      <c r="S148" s="20">
        <f t="shared" si="10"/>
        <v>0</v>
      </c>
      <c r="T148" s="21">
        <f t="shared" si="13"/>
        <v>0</v>
      </c>
      <c r="U148" s="21">
        <f t="shared" si="11"/>
        <v>0</v>
      </c>
      <c r="V148" s="20">
        <v>0</v>
      </c>
      <c r="W148" s="21">
        <f t="shared" si="12"/>
        <v>0</v>
      </c>
      <c r="Y148">
        <f t="shared" si="14"/>
        <v>0</v>
      </c>
    </row>
    <row r="149" spans="1:25" ht="15.75" hidden="1" thickBot="1" x14ac:dyDescent="0.3">
      <c r="A149" s="18"/>
      <c r="B149" s="19" t="s">
        <v>45</v>
      </c>
      <c r="C149" s="20">
        <v>0</v>
      </c>
      <c r="D149" s="20">
        <v>0</v>
      </c>
      <c r="E149" s="20">
        <v>0</v>
      </c>
      <c r="F149" s="20">
        <v>0</v>
      </c>
      <c r="G149" s="20">
        <v>0</v>
      </c>
      <c r="H149" s="20">
        <v>0</v>
      </c>
      <c r="I149" s="20">
        <v>0</v>
      </c>
      <c r="J149" s="20">
        <v>0</v>
      </c>
      <c r="K149" s="20">
        <v>0</v>
      </c>
      <c r="L149" s="20">
        <v>0</v>
      </c>
      <c r="M149" s="20"/>
      <c r="N149" s="20"/>
      <c r="O149" s="20">
        <v>0</v>
      </c>
      <c r="P149" s="20"/>
      <c r="Q149" s="20"/>
      <c r="R149" s="20">
        <v>0</v>
      </c>
      <c r="S149" s="20">
        <f t="shared" si="10"/>
        <v>0</v>
      </c>
      <c r="T149" s="21">
        <f t="shared" si="13"/>
        <v>0</v>
      </c>
      <c r="U149" s="21">
        <f t="shared" si="11"/>
        <v>0</v>
      </c>
      <c r="V149" s="20">
        <v>0</v>
      </c>
      <c r="W149" s="21">
        <f t="shared" si="12"/>
        <v>0</v>
      </c>
      <c r="Y149">
        <f t="shared" si="14"/>
        <v>0</v>
      </c>
    </row>
    <row r="150" spans="1:25" ht="15.75" hidden="1" thickBot="1" x14ac:dyDescent="0.3">
      <c r="A150" s="18"/>
      <c r="B150" s="19" t="s">
        <v>46</v>
      </c>
      <c r="C150" s="20">
        <v>0</v>
      </c>
      <c r="D150" s="20">
        <v>0</v>
      </c>
      <c r="E150" s="20">
        <v>0</v>
      </c>
      <c r="F150" s="20">
        <v>0</v>
      </c>
      <c r="G150" s="20">
        <v>0</v>
      </c>
      <c r="H150" s="20">
        <v>0</v>
      </c>
      <c r="I150" s="20">
        <v>0</v>
      </c>
      <c r="J150" s="20">
        <v>0</v>
      </c>
      <c r="K150" s="20">
        <v>0</v>
      </c>
      <c r="L150" s="20">
        <v>0</v>
      </c>
      <c r="M150" s="20"/>
      <c r="N150" s="20"/>
      <c r="O150" s="20">
        <v>0</v>
      </c>
      <c r="P150" s="20"/>
      <c r="Q150" s="20"/>
      <c r="R150" s="20">
        <v>0</v>
      </c>
      <c r="S150" s="20">
        <f t="shared" si="10"/>
        <v>0</v>
      </c>
      <c r="T150" s="21">
        <f t="shared" si="13"/>
        <v>0</v>
      </c>
      <c r="U150" s="21">
        <f t="shared" si="11"/>
        <v>0</v>
      </c>
      <c r="V150" s="20">
        <v>0</v>
      </c>
      <c r="W150" s="21">
        <f t="shared" si="12"/>
        <v>0</v>
      </c>
      <c r="Y150">
        <f t="shared" si="14"/>
        <v>0</v>
      </c>
    </row>
    <row r="151" spans="1:25" ht="15.75" hidden="1" thickBot="1" x14ac:dyDescent="0.3">
      <c r="A151" s="18">
        <v>2015</v>
      </c>
      <c r="B151" s="19" t="s">
        <v>35</v>
      </c>
      <c r="C151" s="20">
        <v>0</v>
      </c>
      <c r="D151" s="20">
        <v>0</v>
      </c>
      <c r="E151" s="20">
        <v>0</v>
      </c>
      <c r="F151" s="20">
        <v>0</v>
      </c>
      <c r="G151" s="20">
        <v>0</v>
      </c>
      <c r="H151" s="20">
        <v>0</v>
      </c>
      <c r="I151" s="20">
        <v>0</v>
      </c>
      <c r="J151" s="20">
        <v>0</v>
      </c>
      <c r="K151" s="20">
        <v>0</v>
      </c>
      <c r="L151" s="20">
        <v>0</v>
      </c>
      <c r="M151" s="20"/>
      <c r="N151" s="20"/>
      <c r="O151" s="20">
        <v>0</v>
      </c>
      <c r="P151" s="20"/>
      <c r="Q151" s="20"/>
      <c r="R151" s="20">
        <v>0</v>
      </c>
      <c r="S151" s="20">
        <f t="shared" si="10"/>
        <v>0</v>
      </c>
      <c r="T151" s="21">
        <f t="shared" si="13"/>
        <v>0</v>
      </c>
      <c r="U151" s="21">
        <f t="shared" si="11"/>
        <v>0</v>
      </c>
      <c r="V151" s="20">
        <v>0</v>
      </c>
      <c r="W151" s="21">
        <f t="shared" si="12"/>
        <v>0</v>
      </c>
      <c r="Y151">
        <f t="shared" si="14"/>
        <v>0</v>
      </c>
    </row>
    <row r="152" spans="1:25" ht="15.75" hidden="1" thickBot="1" x14ac:dyDescent="0.3">
      <c r="A152" s="18"/>
      <c r="B152" s="19" t="s">
        <v>36</v>
      </c>
      <c r="C152" s="20">
        <v>0</v>
      </c>
      <c r="D152" s="20">
        <v>0</v>
      </c>
      <c r="E152" s="20">
        <v>0</v>
      </c>
      <c r="F152" s="20">
        <v>0</v>
      </c>
      <c r="G152" s="20">
        <v>0</v>
      </c>
      <c r="H152" s="20">
        <v>0</v>
      </c>
      <c r="I152" s="20">
        <v>0</v>
      </c>
      <c r="J152" s="20">
        <v>0</v>
      </c>
      <c r="K152" s="20">
        <v>0</v>
      </c>
      <c r="L152" s="20">
        <v>0</v>
      </c>
      <c r="M152" s="20"/>
      <c r="N152" s="20"/>
      <c r="O152" s="20">
        <v>0</v>
      </c>
      <c r="P152" s="20"/>
      <c r="Q152" s="20"/>
      <c r="R152" s="20">
        <v>0</v>
      </c>
      <c r="S152" s="20">
        <f t="shared" si="10"/>
        <v>0</v>
      </c>
      <c r="T152" s="21">
        <f t="shared" si="13"/>
        <v>0</v>
      </c>
      <c r="U152" s="21">
        <f t="shared" si="11"/>
        <v>0</v>
      </c>
      <c r="V152" s="20">
        <v>0</v>
      </c>
      <c r="W152" s="21">
        <f t="shared" si="12"/>
        <v>0</v>
      </c>
      <c r="Y152">
        <f t="shared" si="14"/>
        <v>0</v>
      </c>
    </row>
    <row r="153" spans="1:25" ht="15.75" hidden="1" thickBot="1" x14ac:dyDescent="0.3">
      <c r="A153" s="18"/>
      <c r="B153" s="19" t="s">
        <v>37</v>
      </c>
      <c r="C153" s="20">
        <v>0</v>
      </c>
      <c r="D153" s="20">
        <v>0</v>
      </c>
      <c r="E153" s="20">
        <v>0</v>
      </c>
      <c r="F153" s="20">
        <v>0</v>
      </c>
      <c r="G153" s="20">
        <v>0</v>
      </c>
      <c r="H153" s="20">
        <v>0</v>
      </c>
      <c r="I153" s="20">
        <v>0</v>
      </c>
      <c r="J153" s="20">
        <v>0</v>
      </c>
      <c r="K153" s="20">
        <v>0</v>
      </c>
      <c r="L153" s="20">
        <v>0</v>
      </c>
      <c r="M153" s="20"/>
      <c r="N153" s="20"/>
      <c r="O153" s="20">
        <v>0</v>
      </c>
      <c r="P153" s="20"/>
      <c r="Q153" s="20"/>
      <c r="R153" s="20">
        <v>0</v>
      </c>
      <c r="S153" s="20">
        <f t="shared" si="10"/>
        <v>0</v>
      </c>
      <c r="T153" s="21">
        <f t="shared" si="13"/>
        <v>0</v>
      </c>
      <c r="U153" s="21">
        <f t="shared" si="11"/>
        <v>0</v>
      </c>
      <c r="V153" s="20">
        <v>0</v>
      </c>
      <c r="W153" s="21">
        <f t="shared" si="12"/>
        <v>0</v>
      </c>
      <c r="Y153">
        <f t="shared" si="14"/>
        <v>0</v>
      </c>
    </row>
    <row r="154" spans="1:25" ht="15.75" hidden="1" thickBot="1" x14ac:dyDescent="0.3">
      <c r="A154" s="18"/>
      <c r="B154" s="19" t="s">
        <v>38</v>
      </c>
      <c r="C154" s="20">
        <v>0</v>
      </c>
      <c r="D154" s="20">
        <v>0</v>
      </c>
      <c r="E154" s="20">
        <v>0</v>
      </c>
      <c r="F154" s="20">
        <v>0</v>
      </c>
      <c r="G154" s="20">
        <v>0</v>
      </c>
      <c r="H154" s="20">
        <v>0</v>
      </c>
      <c r="I154" s="20">
        <v>0</v>
      </c>
      <c r="J154" s="20">
        <v>0</v>
      </c>
      <c r="K154" s="20">
        <v>0</v>
      </c>
      <c r="L154" s="20">
        <v>0</v>
      </c>
      <c r="M154" s="20"/>
      <c r="N154" s="20"/>
      <c r="O154" s="20">
        <v>0</v>
      </c>
      <c r="P154" s="20"/>
      <c r="Q154" s="20"/>
      <c r="R154" s="20">
        <v>0</v>
      </c>
      <c r="S154" s="20">
        <f t="shared" si="10"/>
        <v>0</v>
      </c>
      <c r="T154" s="21">
        <f t="shared" si="13"/>
        <v>0</v>
      </c>
      <c r="U154" s="21">
        <f t="shared" si="11"/>
        <v>0</v>
      </c>
      <c r="V154" s="20">
        <v>0</v>
      </c>
      <c r="W154" s="21">
        <f t="shared" si="12"/>
        <v>0</v>
      </c>
      <c r="Y154">
        <f t="shared" si="14"/>
        <v>0</v>
      </c>
    </row>
    <row r="155" spans="1:25" ht="15.75" hidden="1" thickBot="1" x14ac:dyDescent="0.3">
      <c r="A155" s="18"/>
      <c r="B155" s="19" t="s">
        <v>39</v>
      </c>
      <c r="C155" s="20">
        <v>0</v>
      </c>
      <c r="D155" s="20">
        <v>0</v>
      </c>
      <c r="E155" s="20">
        <v>0</v>
      </c>
      <c r="F155" s="20">
        <v>0</v>
      </c>
      <c r="G155" s="20">
        <v>0</v>
      </c>
      <c r="H155" s="20">
        <v>0</v>
      </c>
      <c r="I155" s="20">
        <v>0</v>
      </c>
      <c r="J155" s="20">
        <v>0</v>
      </c>
      <c r="K155" s="20">
        <v>0</v>
      </c>
      <c r="L155" s="20">
        <v>0</v>
      </c>
      <c r="M155" s="20"/>
      <c r="N155" s="20"/>
      <c r="O155" s="20">
        <v>0</v>
      </c>
      <c r="P155" s="20"/>
      <c r="Q155" s="20"/>
      <c r="R155" s="20">
        <v>0</v>
      </c>
      <c r="S155" s="20">
        <f t="shared" si="10"/>
        <v>0</v>
      </c>
      <c r="T155" s="21">
        <f t="shared" si="13"/>
        <v>0</v>
      </c>
      <c r="U155" s="21">
        <f t="shared" si="11"/>
        <v>0</v>
      </c>
      <c r="V155" s="20">
        <v>0</v>
      </c>
      <c r="W155" s="21">
        <f t="shared" si="12"/>
        <v>0</v>
      </c>
      <c r="Y155">
        <f t="shared" si="14"/>
        <v>0</v>
      </c>
    </row>
    <row r="156" spans="1:25" ht="15.75" hidden="1" thickBot="1" x14ac:dyDescent="0.3">
      <c r="A156" s="18"/>
      <c r="B156" s="19" t="s">
        <v>40</v>
      </c>
      <c r="C156" s="20">
        <v>0</v>
      </c>
      <c r="D156" s="20">
        <v>0</v>
      </c>
      <c r="E156" s="20">
        <v>0</v>
      </c>
      <c r="F156" s="20">
        <v>0</v>
      </c>
      <c r="G156" s="20">
        <v>0</v>
      </c>
      <c r="H156" s="20">
        <v>0</v>
      </c>
      <c r="I156" s="20">
        <v>0</v>
      </c>
      <c r="J156" s="20">
        <v>0</v>
      </c>
      <c r="K156" s="20">
        <v>0</v>
      </c>
      <c r="L156" s="20">
        <v>0</v>
      </c>
      <c r="M156" s="20"/>
      <c r="N156" s="20"/>
      <c r="O156" s="20">
        <v>0</v>
      </c>
      <c r="P156" s="20"/>
      <c r="Q156" s="20"/>
      <c r="R156" s="20">
        <v>0</v>
      </c>
      <c r="S156" s="20">
        <f t="shared" si="10"/>
        <v>0</v>
      </c>
      <c r="T156" s="21">
        <f t="shared" si="13"/>
        <v>0</v>
      </c>
      <c r="U156" s="21">
        <f t="shared" si="11"/>
        <v>0</v>
      </c>
      <c r="V156" s="20">
        <v>0</v>
      </c>
      <c r="W156" s="21">
        <f t="shared" si="12"/>
        <v>0</v>
      </c>
      <c r="Y156">
        <f t="shared" si="14"/>
        <v>0</v>
      </c>
    </row>
    <row r="157" spans="1:25" ht="15.75" hidden="1" thickBot="1" x14ac:dyDescent="0.3">
      <c r="A157" s="18"/>
      <c r="B157" s="19" t="s">
        <v>41</v>
      </c>
      <c r="C157" s="20">
        <v>0</v>
      </c>
      <c r="D157" s="20">
        <v>0</v>
      </c>
      <c r="E157" s="20">
        <v>0</v>
      </c>
      <c r="F157" s="20">
        <v>0</v>
      </c>
      <c r="G157" s="20">
        <v>0</v>
      </c>
      <c r="H157" s="20">
        <v>0</v>
      </c>
      <c r="I157" s="20">
        <v>0</v>
      </c>
      <c r="J157" s="20">
        <v>0</v>
      </c>
      <c r="K157" s="20">
        <v>0</v>
      </c>
      <c r="L157" s="20">
        <v>0</v>
      </c>
      <c r="M157" s="20"/>
      <c r="N157" s="20"/>
      <c r="O157" s="20">
        <v>0</v>
      </c>
      <c r="P157" s="20"/>
      <c r="Q157" s="20"/>
      <c r="R157" s="20">
        <v>0</v>
      </c>
      <c r="S157" s="20">
        <f t="shared" si="10"/>
        <v>0</v>
      </c>
      <c r="T157" s="21">
        <f t="shared" si="13"/>
        <v>0</v>
      </c>
      <c r="U157" s="21">
        <f t="shared" si="11"/>
        <v>0</v>
      </c>
      <c r="V157" s="20">
        <v>0</v>
      </c>
      <c r="W157" s="21">
        <f t="shared" si="12"/>
        <v>0</v>
      </c>
      <c r="Y157">
        <f t="shared" si="14"/>
        <v>0</v>
      </c>
    </row>
    <row r="158" spans="1:25" ht="15.75" hidden="1" thickBot="1" x14ac:dyDescent="0.3">
      <c r="A158" s="18"/>
      <c r="B158" s="19" t="s">
        <v>42</v>
      </c>
      <c r="C158" s="20">
        <v>0</v>
      </c>
      <c r="D158" s="20">
        <v>0</v>
      </c>
      <c r="E158" s="20">
        <v>0</v>
      </c>
      <c r="F158" s="20">
        <v>0</v>
      </c>
      <c r="G158" s="20">
        <v>0</v>
      </c>
      <c r="H158" s="20">
        <v>0</v>
      </c>
      <c r="I158" s="20">
        <v>0</v>
      </c>
      <c r="J158" s="20">
        <v>0</v>
      </c>
      <c r="K158" s="20">
        <v>0</v>
      </c>
      <c r="L158" s="20">
        <v>0</v>
      </c>
      <c r="M158" s="20"/>
      <c r="N158" s="20"/>
      <c r="O158" s="20">
        <v>0</v>
      </c>
      <c r="P158" s="20"/>
      <c r="Q158" s="20"/>
      <c r="R158" s="20">
        <v>0</v>
      </c>
      <c r="S158" s="20">
        <f t="shared" si="10"/>
        <v>0</v>
      </c>
      <c r="T158" s="21">
        <f t="shared" si="13"/>
        <v>0</v>
      </c>
      <c r="U158" s="21">
        <f t="shared" si="11"/>
        <v>0</v>
      </c>
      <c r="V158" s="20">
        <v>0</v>
      </c>
      <c r="W158" s="21">
        <f t="shared" si="12"/>
        <v>0</v>
      </c>
      <c r="Y158">
        <f t="shared" si="14"/>
        <v>0</v>
      </c>
    </row>
    <row r="159" spans="1:25" ht="15.75" hidden="1" thickBot="1" x14ac:dyDescent="0.3">
      <c r="A159" s="18"/>
      <c r="B159" s="19" t="s">
        <v>43</v>
      </c>
      <c r="C159" s="20">
        <v>0</v>
      </c>
      <c r="D159" s="20">
        <v>0</v>
      </c>
      <c r="E159" s="20">
        <v>0</v>
      </c>
      <c r="F159" s="20">
        <v>0</v>
      </c>
      <c r="G159" s="20">
        <v>0</v>
      </c>
      <c r="H159" s="20">
        <v>0</v>
      </c>
      <c r="I159" s="20">
        <v>0</v>
      </c>
      <c r="J159" s="20">
        <v>0</v>
      </c>
      <c r="K159" s="20">
        <v>0</v>
      </c>
      <c r="L159" s="20">
        <v>0</v>
      </c>
      <c r="M159" s="20"/>
      <c r="N159" s="20"/>
      <c r="O159" s="20">
        <v>0</v>
      </c>
      <c r="P159" s="20"/>
      <c r="Q159" s="20"/>
      <c r="R159" s="20">
        <v>0</v>
      </c>
      <c r="S159" s="20">
        <f t="shared" si="10"/>
        <v>0</v>
      </c>
      <c r="T159" s="21">
        <f t="shared" si="13"/>
        <v>0</v>
      </c>
      <c r="U159" s="21">
        <f t="shared" si="11"/>
        <v>0</v>
      </c>
      <c r="V159" s="20">
        <v>0</v>
      </c>
      <c r="W159" s="21">
        <f t="shared" si="12"/>
        <v>0</v>
      </c>
      <c r="Y159">
        <f t="shared" si="14"/>
        <v>0</v>
      </c>
    </row>
    <row r="160" spans="1:25" ht="15.75" hidden="1" thickBot="1" x14ac:dyDescent="0.3">
      <c r="A160" s="18"/>
      <c r="B160" s="19" t="s">
        <v>44</v>
      </c>
      <c r="C160" s="20">
        <v>0</v>
      </c>
      <c r="D160" s="20">
        <v>0</v>
      </c>
      <c r="E160" s="20">
        <v>0</v>
      </c>
      <c r="F160" s="20">
        <v>0</v>
      </c>
      <c r="G160" s="20">
        <v>0</v>
      </c>
      <c r="H160" s="20">
        <v>0</v>
      </c>
      <c r="I160" s="20">
        <v>0</v>
      </c>
      <c r="J160" s="20">
        <v>0</v>
      </c>
      <c r="K160" s="20">
        <v>0</v>
      </c>
      <c r="L160" s="20">
        <v>0</v>
      </c>
      <c r="M160" s="20"/>
      <c r="N160" s="20"/>
      <c r="O160" s="20">
        <v>0</v>
      </c>
      <c r="P160" s="20"/>
      <c r="Q160" s="20"/>
      <c r="R160" s="20">
        <v>0</v>
      </c>
      <c r="S160" s="20">
        <f t="shared" si="10"/>
        <v>0</v>
      </c>
      <c r="T160" s="21">
        <f t="shared" si="13"/>
        <v>0</v>
      </c>
      <c r="U160" s="21">
        <f t="shared" si="11"/>
        <v>0</v>
      </c>
      <c r="V160" s="20">
        <v>0</v>
      </c>
      <c r="W160" s="21">
        <f t="shared" si="12"/>
        <v>0</v>
      </c>
      <c r="Y160">
        <f t="shared" si="14"/>
        <v>0</v>
      </c>
    </row>
    <row r="161" spans="1:25" ht="15.75" hidden="1" thickBot="1" x14ac:dyDescent="0.3">
      <c r="A161" s="18"/>
      <c r="B161" s="19" t="s">
        <v>45</v>
      </c>
      <c r="C161" s="20">
        <v>0</v>
      </c>
      <c r="D161" s="20">
        <v>0</v>
      </c>
      <c r="E161" s="20">
        <v>0</v>
      </c>
      <c r="F161" s="20">
        <v>0</v>
      </c>
      <c r="G161" s="20">
        <v>0</v>
      </c>
      <c r="H161" s="20">
        <v>0</v>
      </c>
      <c r="I161" s="20">
        <v>0</v>
      </c>
      <c r="J161" s="20">
        <v>0</v>
      </c>
      <c r="K161" s="20">
        <v>0</v>
      </c>
      <c r="L161" s="20">
        <v>0</v>
      </c>
      <c r="M161" s="20"/>
      <c r="N161" s="20"/>
      <c r="O161" s="20">
        <v>0</v>
      </c>
      <c r="P161" s="20"/>
      <c r="Q161" s="20"/>
      <c r="R161" s="20">
        <v>0</v>
      </c>
      <c r="S161" s="20">
        <f t="shared" si="10"/>
        <v>0</v>
      </c>
      <c r="T161" s="21">
        <f t="shared" si="13"/>
        <v>0</v>
      </c>
      <c r="U161" s="21">
        <f t="shared" si="11"/>
        <v>0</v>
      </c>
      <c r="V161" s="20">
        <v>0</v>
      </c>
      <c r="W161" s="21">
        <f t="shared" si="12"/>
        <v>0</v>
      </c>
      <c r="Y161">
        <f t="shared" si="14"/>
        <v>0</v>
      </c>
    </row>
    <row r="162" spans="1:25" ht="15.75" hidden="1" thickBot="1" x14ac:dyDescent="0.3">
      <c r="A162" s="18"/>
      <c r="B162" s="19" t="s">
        <v>46</v>
      </c>
      <c r="C162" s="20">
        <v>0</v>
      </c>
      <c r="D162" s="20">
        <v>0</v>
      </c>
      <c r="E162" s="20">
        <v>0</v>
      </c>
      <c r="F162" s="20">
        <v>0</v>
      </c>
      <c r="G162" s="20">
        <v>0</v>
      </c>
      <c r="H162" s="20">
        <v>0</v>
      </c>
      <c r="I162" s="20">
        <v>0</v>
      </c>
      <c r="J162" s="20">
        <v>0</v>
      </c>
      <c r="K162" s="20">
        <v>0</v>
      </c>
      <c r="L162" s="20">
        <v>0</v>
      </c>
      <c r="M162" s="20"/>
      <c r="N162" s="20"/>
      <c r="O162" s="20">
        <v>0</v>
      </c>
      <c r="P162" s="20"/>
      <c r="Q162" s="20"/>
      <c r="R162" s="20">
        <v>0</v>
      </c>
      <c r="S162" s="20">
        <f t="shared" ref="S162:S185" si="15">G162+L162+M162+P162+Q162+N162+O162+R162</f>
        <v>0</v>
      </c>
      <c r="T162" s="21">
        <f t="shared" si="13"/>
        <v>0</v>
      </c>
      <c r="U162" s="21">
        <f t="shared" si="11"/>
        <v>0</v>
      </c>
      <c r="V162" s="20">
        <v>0</v>
      </c>
      <c r="W162" s="21">
        <f t="shared" si="12"/>
        <v>0</v>
      </c>
      <c r="Y162">
        <f t="shared" si="14"/>
        <v>0</v>
      </c>
    </row>
    <row r="163" spans="1:25" ht="15.75" hidden="1" thickBot="1" x14ac:dyDescent="0.3">
      <c r="A163" s="18">
        <v>2016</v>
      </c>
      <c r="B163" s="19" t="s">
        <v>35</v>
      </c>
      <c r="C163" s="20">
        <v>0</v>
      </c>
      <c r="D163" s="20">
        <v>0</v>
      </c>
      <c r="E163" s="20">
        <v>0</v>
      </c>
      <c r="F163" s="20">
        <v>0</v>
      </c>
      <c r="G163" s="20">
        <v>0</v>
      </c>
      <c r="H163" s="20">
        <v>0</v>
      </c>
      <c r="I163" s="20">
        <v>0</v>
      </c>
      <c r="J163" s="20">
        <v>0</v>
      </c>
      <c r="K163" s="20">
        <v>0</v>
      </c>
      <c r="L163" s="20">
        <v>0</v>
      </c>
      <c r="M163" s="20"/>
      <c r="N163" s="20"/>
      <c r="O163" s="20">
        <v>0</v>
      </c>
      <c r="P163" s="20"/>
      <c r="Q163" s="20"/>
      <c r="R163" s="20"/>
      <c r="S163" s="20">
        <f t="shared" si="15"/>
        <v>0</v>
      </c>
      <c r="T163" s="21">
        <f t="shared" si="13"/>
        <v>0</v>
      </c>
      <c r="U163" s="21">
        <f t="shared" si="11"/>
        <v>0</v>
      </c>
      <c r="V163" s="20"/>
      <c r="W163" s="21">
        <f t="shared" si="12"/>
        <v>0</v>
      </c>
      <c r="Y163">
        <f t="shared" si="14"/>
        <v>0</v>
      </c>
    </row>
    <row r="164" spans="1:25" ht="15.75" hidden="1" thickBot="1" x14ac:dyDescent="0.3">
      <c r="A164" s="18"/>
      <c r="B164" s="19" t="s">
        <v>36</v>
      </c>
      <c r="C164" s="20">
        <v>0</v>
      </c>
      <c r="D164" s="20">
        <v>0</v>
      </c>
      <c r="E164" s="20">
        <v>0</v>
      </c>
      <c r="F164" s="20">
        <v>0</v>
      </c>
      <c r="G164" s="20">
        <v>0</v>
      </c>
      <c r="H164" s="20">
        <v>0</v>
      </c>
      <c r="I164" s="20">
        <v>0</v>
      </c>
      <c r="J164" s="20">
        <v>0</v>
      </c>
      <c r="K164" s="20">
        <v>0</v>
      </c>
      <c r="L164" s="20">
        <v>0</v>
      </c>
      <c r="M164" s="20"/>
      <c r="N164" s="20"/>
      <c r="O164" s="20">
        <v>0</v>
      </c>
      <c r="P164" s="20"/>
      <c r="Q164" s="20"/>
      <c r="R164" s="20"/>
      <c r="S164" s="20">
        <f t="shared" si="15"/>
        <v>0</v>
      </c>
      <c r="T164" s="21">
        <f t="shared" si="13"/>
        <v>0</v>
      </c>
      <c r="U164" s="21">
        <f t="shared" si="11"/>
        <v>0</v>
      </c>
      <c r="V164" s="20"/>
      <c r="W164" s="21">
        <f t="shared" si="12"/>
        <v>0</v>
      </c>
      <c r="Y164">
        <f t="shared" si="14"/>
        <v>0</v>
      </c>
    </row>
    <row r="165" spans="1:25" ht="15.75" hidden="1" thickBot="1" x14ac:dyDescent="0.3">
      <c r="A165" s="18"/>
      <c r="B165" s="19" t="s">
        <v>37</v>
      </c>
      <c r="C165" s="20">
        <v>0</v>
      </c>
      <c r="D165" s="20">
        <v>0</v>
      </c>
      <c r="E165" s="20">
        <v>0</v>
      </c>
      <c r="F165" s="20">
        <v>0</v>
      </c>
      <c r="G165" s="20">
        <v>0</v>
      </c>
      <c r="H165" s="20">
        <v>0</v>
      </c>
      <c r="I165" s="20">
        <v>0</v>
      </c>
      <c r="J165" s="20">
        <v>0</v>
      </c>
      <c r="K165" s="20">
        <v>0</v>
      </c>
      <c r="L165" s="20">
        <v>0</v>
      </c>
      <c r="M165" s="20"/>
      <c r="N165" s="20"/>
      <c r="O165" s="20">
        <v>0</v>
      </c>
      <c r="P165" s="20"/>
      <c r="Q165" s="20"/>
      <c r="R165" s="20"/>
      <c r="S165" s="20">
        <f t="shared" si="15"/>
        <v>0</v>
      </c>
      <c r="T165" s="21">
        <f t="shared" si="13"/>
        <v>0</v>
      </c>
      <c r="U165" s="21">
        <f t="shared" si="11"/>
        <v>0</v>
      </c>
      <c r="V165" s="20"/>
      <c r="W165" s="21">
        <f t="shared" si="12"/>
        <v>0</v>
      </c>
      <c r="Y165">
        <f t="shared" si="14"/>
        <v>0</v>
      </c>
    </row>
    <row r="166" spans="1:25" ht="15.75" hidden="1" thickBot="1" x14ac:dyDescent="0.3">
      <c r="A166" s="18"/>
      <c r="B166" s="19" t="s">
        <v>38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/>
      <c r="N166" s="20"/>
      <c r="O166" s="20">
        <v>0</v>
      </c>
      <c r="P166" s="20"/>
      <c r="Q166" s="20"/>
      <c r="R166" s="20"/>
      <c r="S166" s="20">
        <f t="shared" si="15"/>
        <v>0</v>
      </c>
      <c r="T166" s="21">
        <f t="shared" si="13"/>
        <v>0</v>
      </c>
      <c r="U166" s="21">
        <f t="shared" si="11"/>
        <v>0</v>
      </c>
      <c r="V166" s="20"/>
      <c r="W166" s="21">
        <f t="shared" si="12"/>
        <v>0</v>
      </c>
      <c r="Y166">
        <f t="shared" si="14"/>
        <v>0</v>
      </c>
    </row>
    <row r="167" spans="1:25" ht="15.75" hidden="1" thickBot="1" x14ac:dyDescent="0.3">
      <c r="A167" s="18"/>
      <c r="B167" s="19" t="s">
        <v>39</v>
      </c>
      <c r="C167" s="20">
        <v>0</v>
      </c>
      <c r="D167" s="20">
        <v>0</v>
      </c>
      <c r="E167" s="20">
        <v>0</v>
      </c>
      <c r="F167" s="20">
        <v>0</v>
      </c>
      <c r="G167" s="20">
        <v>0</v>
      </c>
      <c r="H167" s="20">
        <v>0</v>
      </c>
      <c r="I167" s="20">
        <v>0</v>
      </c>
      <c r="J167" s="20">
        <v>0</v>
      </c>
      <c r="K167" s="20">
        <v>0</v>
      </c>
      <c r="L167" s="20">
        <v>0</v>
      </c>
      <c r="M167" s="20"/>
      <c r="N167" s="20"/>
      <c r="O167" s="20">
        <v>0</v>
      </c>
      <c r="P167" s="20"/>
      <c r="Q167" s="20"/>
      <c r="R167" s="20"/>
      <c r="S167" s="20">
        <f t="shared" si="15"/>
        <v>0</v>
      </c>
      <c r="T167" s="21">
        <f t="shared" si="13"/>
        <v>0</v>
      </c>
      <c r="U167" s="21">
        <f t="shared" si="11"/>
        <v>0</v>
      </c>
      <c r="V167" s="20"/>
      <c r="W167" s="21">
        <f t="shared" si="12"/>
        <v>0</v>
      </c>
      <c r="Y167">
        <f t="shared" si="14"/>
        <v>0</v>
      </c>
    </row>
    <row r="168" spans="1:25" ht="15.75" hidden="1" thickBot="1" x14ac:dyDescent="0.3">
      <c r="A168" s="18"/>
      <c r="B168" s="19" t="s">
        <v>40</v>
      </c>
      <c r="C168" s="20">
        <v>0</v>
      </c>
      <c r="D168" s="20">
        <v>0</v>
      </c>
      <c r="E168" s="20">
        <v>0</v>
      </c>
      <c r="F168" s="20">
        <v>0</v>
      </c>
      <c r="G168" s="20">
        <v>0</v>
      </c>
      <c r="H168" s="20">
        <v>0</v>
      </c>
      <c r="I168" s="20">
        <v>0</v>
      </c>
      <c r="J168" s="20">
        <v>0</v>
      </c>
      <c r="K168" s="20">
        <v>0</v>
      </c>
      <c r="L168" s="20">
        <v>0</v>
      </c>
      <c r="M168" s="20"/>
      <c r="N168" s="20"/>
      <c r="O168" s="20">
        <v>0</v>
      </c>
      <c r="P168" s="20"/>
      <c r="Q168" s="20"/>
      <c r="R168" s="20"/>
      <c r="S168" s="20">
        <f t="shared" si="15"/>
        <v>0</v>
      </c>
      <c r="T168" s="21">
        <f t="shared" si="13"/>
        <v>0</v>
      </c>
      <c r="U168" s="21">
        <f t="shared" si="11"/>
        <v>0</v>
      </c>
      <c r="V168" s="20"/>
      <c r="W168" s="21">
        <f t="shared" si="12"/>
        <v>0</v>
      </c>
      <c r="Y168">
        <f t="shared" si="14"/>
        <v>0</v>
      </c>
    </row>
    <row r="169" spans="1:25" ht="15.75" hidden="1" thickBot="1" x14ac:dyDescent="0.3">
      <c r="A169" s="18"/>
      <c r="B169" s="19" t="s">
        <v>41</v>
      </c>
      <c r="C169" s="20">
        <v>0</v>
      </c>
      <c r="D169" s="20">
        <v>0</v>
      </c>
      <c r="E169" s="20">
        <v>0</v>
      </c>
      <c r="F169" s="20">
        <v>0</v>
      </c>
      <c r="G169" s="20">
        <v>0</v>
      </c>
      <c r="H169" s="20">
        <v>0</v>
      </c>
      <c r="I169" s="20">
        <v>0</v>
      </c>
      <c r="J169" s="20">
        <v>0</v>
      </c>
      <c r="K169" s="20">
        <v>0</v>
      </c>
      <c r="L169" s="20">
        <v>0</v>
      </c>
      <c r="M169" s="20"/>
      <c r="N169" s="20"/>
      <c r="O169" s="20">
        <v>0</v>
      </c>
      <c r="P169" s="20"/>
      <c r="Q169" s="20"/>
      <c r="R169" s="20"/>
      <c r="S169" s="20">
        <f t="shared" si="15"/>
        <v>0</v>
      </c>
      <c r="T169" s="21">
        <f t="shared" si="13"/>
        <v>0</v>
      </c>
      <c r="U169" s="21">
        <f t="shared" si="11"/>
        <v>0</v>
      </c>
      <c r="V169" s="20"/>
      <c r="W169" s="21">
        <f t="shared" si="12"/>
        <v>0</v>
      </c>
      <c r="Y169">
        <f t="shared" si="14"/>
        <v>0</v>
      </c>
    </row>
    <row r="170" spans="1:25" ht="15.75" hidden="1" thickBot="1" x14ac:dyDescent="0.3">
      <c r="A170" s="18"/>
      <c r="B170" s="19" t="s">
        <v>42</v>
      </c>
      <c r="C170" s="20">
        <v>0</v>
      </c>
      <c r="D170" s="20">
        <v>0</v>
      </c>
      <c r="E170" s="20">
        <v>0</v>
      </c>
      <c r="F170" s="20">
        <v>0</v>
      </c>
      <c r="G170" s="20">
        <v>0</v>
      </c>
      <c r="H170" s="20">
        <v>0</v>
      </c>
      <c r="I170" s="20">
        <v>0</v>
      </c>
      <c r="J170" s="20">
        <v>0</v>
      </c>
      <c r="K170" s="20">
        <v>0</v>
      </c>
      <c r="L170" s="20">
        <v>0</v>
      </c>
      <c r="M170" s="20"/>
      <c r="N170" s="20"/>
      <c r="O170" s="20">
        <v>0</v>
      </c>
      <c r="P170" s="20"/>
      <c r="Q170" s="20"/>
      <c r="R170" s="20"/>
      <c r="S170" s="20">
        <f t="shared" si="15"/>
        <v>0</v>
      </c>
      <c r="T170" s="21">
        <f t="shared" si="13"/>
        <v>0</v>
      </c>
      <c r="U170" s="21">
        <f t="shared" si="11"/>
        <v>0</v>
      </c>
      <c r="V170" s="20"/>
      <c r="W170" s="21">
        <f t="shared" si="12"/>
        <v>0</v>
      </c>
      <c r="Y170">
        <f t="shared" si="14"/>
        <v>0</v>
      </c>
    </row>
    <row r="171" spans="1:25" ht="15.75" hidden="1" thickBot="1" x14ac:dyDescent="0.3">
      <c r="A171" s="18"/>
      <c r="B171" s="19" t="s">
        <v>43</v>
      </c>
      <c r="C171" s="20">
        <v>0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0">
        <v>0</v>
      </c>
      <c r="K171" s="20">
        <v>0</v>
      </c>
      <c r="L171" s="20">
        <v>0</v>
      </c>
      <c r="M171" s="20"/>
      <c r="N171" s="20"/>
      <c r="O171" s="20">
        <v>0</v>
      </c>
      <c r="P171" s="20"/>
      <c r="Q171" s="20"/>
      <c r="R171" s="20"/>
      <c r="S171" s="20">
        <f t="shared" si="15"/>
        <v>0</v>
      </c>
      <c r="T171" s="21">
        <f t="shared" si="13"/>
        <v>0</v>
      </c>
      <c r="U171" s="21">
        <f t="shared" si="11"/>
        <v>0</v>
      </c>
      <c r="V171" s="20"/>
      <c r="W171" s="21">
        <f t="shared" si="12"/>
        <v>0</v>
      </c>
      <c r="Y171">
        <f t="shared" si="14"/>
        <v>0</v>
      </c>
    </row>
    <row r="172" spans="1:25" ht="15.75" hidden="1" thickBot="1" x14ac:dyDescent="0.3">
      <c r="A172" s="18"/>
      <c r="B172" s="19" t="s">
        <v>44</v>
      </c>
      <c r="C172" s="20">
        <v>0</v>
      </c>
      <c r="D172" s="20">
        <v>0</v>
      </c>
      <c r="E172" s="20">
        <v>0</v>
      </c>
      <c r="F172" s="20">
        <v>0</v>
      </c>
      <c r="G172" s="20">
        <v>0</v>
      </c>
      <c r="H172" s="20">
        <v>0</v>
      </c>
      <c r="I172" s="20">
        <v>0</v>
      </c>
      <c r="J172" s="20">
        <v>0</v>
      </c>
      <c r="K172" s="20">
        <v>0</v>
      </c>
      <c r="L172" s="20">
        <v>0</v>
      </c>
      <c r="M172" s="20"/>
      <c r="N172" s="20"/>
      <c r="O172" s="20">
        <v>0</v>
      </c>
      <c r="P172" s="20"/>
      <c r="Q172" s="20"/>
      <c r="R172" s="20"/>
      <c r="S172" s="20">
        <f t="shared" si="15"/>
        <v>0</v>
      </c>
      <c r="T172" s="21">
        <f t="shared" si="13"/>
        <v>0</v>
      </c>
      <c r="U172" s="21">
        <f t="shared" si="11"/>
        <v>0</v>
      </c>
      <c r="V172" s="20"/>
      <c r="W172" s="21">
        <f t="shared" si="12"/>
        <v>0</v>
      </c>
      <c r="Y172">
        <f t="shared" si="14"/>
        <v>0</v>
      </c>
    </row>
    <row r="173" spans="1:25" ht="15.75" hidden="1" thickBot="1" x14ac:dyDescent="0.3">
      <c r="A173" s="18"/>
      <c r="B173" s="19" t="s">
        <v>45</v>
      </c>
      <c r="C173" s="20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0">
        <v>0</v>
      </c>
      <c r="K173" s="20">
        <v>0</v>
      </c>
      <c r="L173" s="20">
        <v>0</v>
      </c>
      <c r="M173" s="20"/>
      <c r="N173" s="20"/>
      <c r="O173" s="20">
        <v>0</v>
      </c>
      <c r="P173" s="20"/>
      <c r="Q173" s="20"/>
      <c r="R173" s="20"/>
      <c r="S173" s="20">
        <f t="shared" si="15"/>
        <v>0</v>
      </c>
      <c r="T173" s="21">
        <f t="shared" si="13"/>
        <v>0</v>
      </c>
      <c r="U173" s="21">
        <f t="shared" si="11"/>
        <v>0</v>
      </c>
      <c r="V173" s="20"/>
      <c r="W173" s="21">
        <f t="shared" si="12"/>
        <v>0</v>
      </c>
      <c r="Y173">
        <f t="shared" si="14"/>
        <v>0</v>
      </c>
    </row>
    <row r="174" spans="1:25" ht="15.75" hidden="1" thickBot="1" x14ac:dyDescent="0.3">
      <c r="A174" s="18"/>
      <c r="B174" s="19" t="s">
        <v>46</v>
      </c>
      <c r="C174" s="20">
        <v>0</v>
      </c>
      <c r="D174" s="20">
        <v>0</v>
      </c>
      <c r="E174" s="20">
        <v>0</v>
      </c>
      <c r="F174" s="20">
        <v>0</v>
      </c>
      <c r="G174" s="20">
        <v>0</v>
      </c>
      <c r="H174" s="20">
        <v>0</v>
      </c>
      <c r="I174" s="20">
        <v>0</v>
      </c>
      <c r="J174" s="20">
        <v>0</v>
      </c>
      <c r="K174" s="20">
        <v>0</v>
      </c>
      <c r="L174" s="20">
        <v>0</v>
      </c>
      <c r="M174" s="20"/>
      <c r="N174" s="20"/>
      <c r="O174" s="20">
        <v>0</v>
      </c>
      <c r="P174" s="20"/>
      <c r="Q174" s="20"/>
      <c r="R174" s="20"/>
      <c r="S174" s="20">
        <f t="shared" si="15"/>
        <v>0</v>
      </c>
      <c r="T174" s="21">
        <f t="shared" si="13"/>
        <v>0</v>
      </c>
      <c r="U174" s="21">
        <f t="shared" si="11"/>
        <v>0</v>
      </c>
      <c r="V174" s="20"/>
      <c r="W174" s="21">
        <f t="shared" si="12"/>
        <v>0</v>
      </c>
      <c r="Y174">
        <f t="shared" si="14"/>
        <v>0</v>
      </c>
    </row>
    <row r="175" spans="1:25" ht="15.75" thickBot="1" x14ac:dyDescent="0.3">
      <c r="A175" s="18">
        <v>2017</v>
      </c>
      <c r="B175" s="19" t="s">
        <v>35</v>
      </c>
      <c r="C175" s="20">
        <v>0</v>
      </c>
      <c r="D175" s="20">
        <v>0</v>
      </c>
      <c r="E175" s="20">
        <v>0</v>
      </c>
      <c r="F175" s="20">
        <v>0</v>
      </c>
      <c r="G175" s="20">
        <v>0</v>
      </c>
      <c r="H175" s="20">
        <v>0</v>
      </c>
      <c r="I175" s="20">
        <v>0</v>
      </c>
      <c r="J175" s="20">
        <v>0</v>
      </c>
      <c r="K175" s="20">
        <f>IF(J175&lt;=120,559,IF(AND(J175&gt;=121,J175&lt;=150),739,IF(AND(J175&gt;=151,J175&lt;=200),1279,IF(J175&gt;=201,2359,))))</f>
        <v>559</v>
      </c>
      <c r="L175" s="20">
        <f>IF(K175=559,K175*J175,IF(K175=739,120*559+(J175-120)*739,IF(K175=1279,120*559+30*739+(J175-150)*1279,IF(K175=2359,120*559+30*739+50*1279+(J175-200)*2359,))))</f>
        <v>0</v>
      </c>
      <c r="M175" s="20"/>
      <c r="N175" s="20"/>
      <c r="O175" s="20">
        <v>0</v>
      </c>
      <c r="P175" s="20"/>
      <c r="Q175" s="20"/>
      <c r="R175" s="20"/>
      <c r="S175" s="20">
        <f t="shared" si="15"/>
        <v>0</v>
      </c>
      <c r="T175" s="21">
        <f t="shared" si="13"/>
        <v>0</v>
      </c>
      <c r="U175" s="21">
        <f t="shared" si="11"/>
        <v>0</v>
      </c>
      <c r="V175" s="20"/>
      <c r="W175" s="21">
        <f t="shared" si="12"/>
        <v>0</v>
      </c>
      <c r="Y175">
        <f t="shared" si="14"/>
        <v>0</v>
      </c>
    </row>
    <row r="176" spans="1:25" ht="15.75" thickBot="1" x14ac:dyDescent="0.3">
      <c r="A176" s="18"/>
      <c r="B176" s="19" t="s">
        <v>36</v>
      </c>
      <c r="C176" s="20">
        <v>0</v>
      </c>
      <c r="D176" s="20">
        <v>0</v>
      </c>
      <c r="E176" s="20">
        <v>0</v>
      </c>
      <c r="F176" s="20">
        <v>0</v>
      </c>
      <c r="G176" s="20">
        <v>0</v>
      </c>
      <c r="H176" s="20">
        <v>0</v>
      </c>
      <c r="I176" s="20">
        <v>0</v>
      </c>
      <c r="J176" s="20">
        <v>0</v>
      </c>
      <c r="K176" s="20">
        <f>IF(J176&lt;=120,559,IF(AND(J176&gt;=121,J176&lt;=150),739,IF(AND(J176&gt;=151,J176&lt;=200),1279,IF(J176&gt;=201,2359,))))</f>
        <v>559</v>
      </c>
      <c r="L176" s="20">
        <f t="shared" ref="L176:L186" si="16">IF(K176=559,K176*J176,IF(K176=739,120*559+(J176-120)*739,IF(K176=1279,120*559+30*739+(J176-150)*1279,IF(K176=2359,120*559+30*739+50*1279+(J176-200)*2359,))))</f>
        <v>0</v>
      </c>
      <c r="M176" s="20"/>
      <c r="N176" s="20"/>
      <c r="O176" s="20">
        <v>0</v>
      </c>
      <c r="P176" s="20"/>
      <c r="Q176" s="20"/>
      <c r="R176" s="20"/>
      <c r="S176" s="20">
        <f t="shared" si="15"/>
        <v>0</v>
      </c>
      <c r="T176" s="21">
        <f t="shared" si="13"/>
        <v>0</v>
      </c>
      <c r="U176" s="21">
        <f t="shared" si="11"/>
        <v>0</v>
      </c>
      <c r="V176" s="20"/>
      <c r="W176" s="21">
        <f t="shared" si="12"/>
        <v>0</v>
      </c>
      <c r="Y176">
        <f t="shared" si="14"/>
        <v>0</v>
      </c>
    </row>
    <row r="177" spans="1:25" ht="15.75" thickBot="1" x14ac:dyDescent="0.3">
      <c r="A177" s="18"/>
      <c r="B177" s="19" t="s">
        <v>37</v>
      </c>
      <c r="C177" s="20">
        <v>0</v>
      </c>
      <c r="D177" s="20">
        <v>0</v>
      </c>
      <c r="E177" s="20">
        <v>0</v>
      </c>
      <c r="F177" s="20">
        <v>0</v>
      </c>
      <c r="G177" s="20">
        <v>0</v>
      </c>
      <c r="H177" s="20">
        <v>0</v>
      </c>
      <c r="I177" s="20">
        <v>0</v>
      </c>
      <c r="J177" s="20">
        <v>0</v>
      </c>
      <c r="K177" s="20">
        <f t="shared" ref="K177:K182" si="17">IF(J177&lt;=120,559,IF(AND(J177&gt;=121,J177&lt;=150),739,IF(AND(J177&gt;=151,J177&lt;=200),1279,IF(J177&gt;=201,2359,))))</f>
        <v>559</v>
      </c>
      <c r="L177" s="20">
        <f t="shared" si="16"/>
        <v>0</v>
      </c>
      <c r="M177" s="20"/>
      <c r="N177" s="20"/>
      <c r="O177" s="20">
        <v>0</v>
      </c>
      <c r="P177" s="20"/>
      <c r="Q177" s="20"/>
      <c r="R177" s="20"/>
      <c r="S177" s="20">
        <f t="shared" si="15"/>
        <v>0</v>
      </c>
      <c r="T177" s="21">
        <f t="shared" si="13"/>
        <v>0</v>
      </c>
      <c r="U177" s="21">
        <f t="shared" si="11"/>
        <v>0</v>
      </c>
      <c r="V177" s="20"/>
      <c r="W177" s="21">
        <f t="shared" si="12"/>
        <v>0</v>
      </c>
      <c r="Y177">
        <f t="shared" si="14"/>
        <v>0</v>
      </c>
    </row>
    <row r="178" spans="1:25" ht="15.75" thickBot="1" x14ac:dyDescent="0.3">
      <c r="A178" s="18"/>
      <c r="B178" s="19" t="s">
        <v>38</v>
      </c>
      <c r="C178" s="20">
        <v>0</v>
      </c>
      <c r="D178" s="20">
        <v>0</v>
      </c>
      <c r="E178" s="20">
        <v>0</v>
      </c>
      <c r="F178" s="20">
        <v>0</v>
      </c>
      <c r="G178" s="20">
        <v>0</v>
      </c>
      <c r="H178" s="20">
        <v>0</v>
      </c>
      <c r="I178" s="20">
        <v>0</v>
      </c>
      <c r="J178" s="20">
        <v>0</v>
      </c>
      <c r="K178" s="20">
        <f t="shared" si="17"/>
        <v>559</v>
      </c>
      <c r="L178" s="20">
        <f t="shared" si="16"/>
        <v>0</v>
      </c>
      <c r="M178" s="20"/>
      <c r="N178" s="20"/>
      <c r="O178" s="20">
        <v>0</v>
      </c>
      <c r="P178" s="20"/>
      <c r="Q178" s="20"/>
      <c r="R178" s="20"/>
      <c r="S178" s="20">
        <f t="shared" si="15"/>
        <v>0</v>
      </c>
      <c r="T178" s="21">
        <f t="shared" si="13"/>
        <v>0</v>
      </c>
      <c r="U178" s="21">
        <f t="shared" si="11"/>
        <v>0</v>
      </c>
      <c r="V178" s="20"/>
      <c r="W178" s="21">
        <f t="shared" si="12"/>
        <v>0</v>
      </c>
      <c r="Y178">
        <f t="shared" si="14"/>
        <v>0</v>
      </c>
    </row>
    <row r="179" spans="1:25" ht="15.75" thickBot="1" x14ac:dyDescent="0.3">
      <c r="A179" s="18"/>
      <c r="B179" s="19" t="s">
        <v>39</v>
      </c>
      <c r="C179" s="20">
        <v>0</v>
      </c>
      <c r="D179" s="20">
        <v>0</v>
      </c>
      <c r="E179" s="20">
        <v>0</v>
      </c>
      <c r="F179" s="20">
        <v>0</v>
      </c>
      <c r="G179" s="20">
        <v>0</v>
      </c>
      <c r="H179" s="20">
        <v>0</v>
      </c>
      <c r="I179" s="20">
        <v>0</v>
      </c>
      <c r="J179" s="20">
        <v>0</v>
      </c>
      <c r="K179" s="20">
        <f t="shared" si="17"/>
        <v>559</v>
      </c>
      <c r="L179" s="20">
        <f t="shared" si="16"/>
        <v>0</v>
      </c>
      <c r="M179" s="20"/>
      <c r="N179" s="20"/>
      <c r="O179" s="20">
        <v>0</v>
      </c>
      <c r="P179" s="20"/>
      <c r="Q179" s="20"/>
      <c r="R179" s="20"/>
      <c r="S179" s="20">
        <f t="shared" si="15"/>
        <v>0</v>
      </c>
      <c r="T179" s="21">
        <f t="shared" si="13"/>
        <v>0</v>
      </c>
      <c r="U179" s="21">
        <f t="shared" si="11"/>
        <v>0</v>
      </c>
      <c r="V179" s="20"/>
      <c r="W179" s="21">
        <f t="shared" si="12"/>
        <v>0</v>
      </c>
      <c r="Y179">
        <f t="shared" si="14"/>
        <v>0</v>
      </c>
    </row>
    <row r="180" spans="1:25" ht="15.75" thickBot="1" x14ac:dyDescent="0.3">
      <c r="A180" s="18"/>
      <c r="B180" s="19" t="s">
        <v>40</v>
      </c>
      <c r="C180" s="20">
        <v>0</v>
      </c>
      <c r="D180" s="20">
        <v>0</v>
      </c>
      <c r="E180" s="20">
        <v>0</v>
      </c>
      <c r="F180" s="20">
        <v>0</v>
      </c>
      <c r="G180" s="20">
        <v>0</v>
      </c>
      <c r="H180" s="20">
        <v>0</v>
      </c>
      <c r="I180" s="20">
        <v>0</v>
      </c>
      <c r="J180" s="20">
        <v>0</v>
      </c>
      <c r="K180" s="20">
        <f t="shared" si="17"/>
        <v>559</v>
      </c>
      <c r="L180" s="20">
        <f t="shared" si="16"/>
        <v>0</v>
      </c>
      <c r="M180" s="20"/>
      <c r="N180" s="20"/>
      <c r="O180" s="20">
        <v>0</v>
      </c>
      <c r="P180" s="20"/>
      <c r="Q180" s="20"/>
      <c r="R180" s="20"/>
      <c r="S180" s="20">
        <f t="shared" si="15"/>
        <v>0</v>
      </c>
      <c r="T180" s="21">
        <f t="shared" si="13"/>
        <v>0</v>
      </c>
      <c r="U180" s="21">
        <f t="shared" si="11"/>
        <v>0</v>
      </c>
      <c r="V180" s="20"/>
      <c r="W180" s="21">
        <f t="shared" si="12"/>
        <v>0</v>
      </c>
      <c r="Y180">
        <f t="shared" si="14"/>
        <v>0</v>
      </c>
    </row>
    <row r="181" spans="1:25" ht="15.75" thickBot="1" x14ac:dyDescent="0.3">
      <c r="A181" s="18"/>
      <c r="B181" s="19" t="s">
        <v>41</v>
      </c>
      <c r="C181" s="20">
        <v>0</v>
      </c>
      <c r="D181" s="20">
        <v>0</v>
      </c>
      <c r="E181" s="20">
        <v>0</v>
      </c>
      <c r="F181" s="20">
        <v>0</v>
      </c>
      <c r="G181" s="20">
        <v>0</v>
      </c>
      <c r="H181" s="20">
        <v>0</v>
      </c>
      <c r="I181" s="20">
        <v>0</v>
      </c>
      <c r="J181" s="20">
        <v>0</v>
      </c>
      <c r="K181" s="20">
        <f t="shared" si="17"/>
        <v>559</v>
      </c>
      <c r="L181" s="20">
        <f t="shared" si="16"/>
        <v>0</v>
      </c>
      <c r="M181" s="20"/>
      <c r="N181" s="20"/>
      <c r="O181" s="20">
        <v>0</v>
      </c>
      <c r="P181" s="20"/>
      <c r="Q181" s="20"/>
      <c r="R181" s="20"/>
      <c r="S181" s="20">
        <f t="shared" si="15"/>
        <v>0</v>
      </c>
      <c r="T181" s="21">
        <f t="shared" si="13"/>
        <v>0</v>
      </c>
      <c r="U181" s="21">
        <f t="shared" si="11"/>
        <v>0</v>
      </c>
      <c r="V181" s="20"/>
      <c r="W181" s="21">
        <f t="shared" si="12"/>
        <v>0</v>
      </c>
      <c r="Y181">
        <f t="shared" si="14"/>
        <v>0</v>
      </c>
    </row>
    <row r="182" spans="1:25" ht="15.75" thickBot="1" x14ac:dyDescent="0.3">
      <c r="A182" s="18"/>
      <c r="B182" s="19" t="s">
        <v>42</v>
      </c>
      <c r="C182" s="20">
        <v>0</v>
      </c>
      <c r="D182" s="20">
        <v>0</v>
      </c>
      <c r="E182" s="20">
        <v>0</v>
      </c>
      <c r="F182" s="20">
        <v>0</v>
      </c>
      <c r="G182" s="20">
        <v>0</v>
      </c>
      <c r="H182" s="20">
        <v>0</v>
      </c>
      <c r="I182" s="20">
        <v>0</v>
      </c>
      <c r="J182" s="20">
        <v>0</v>
      </c>
      <c r="K182" s="20">
        <f t="shared" si="17"/>
        <v>559</v>
      </c>
      <c r="L182" s="20">
        <f t="shared" si="16"/>
        <v>0</v>
      </c>
      <c r="M182" s="20"/>
      <c r="N182" s="20"/>
      <c r="O182" s="20">
        <v>0</v>
      </c>
      <c r="P182" s="20"/>
      <c r="Q182" s="20"/>
      <c r="R182" s="20"/>
      <c r="S182" s="20">
        <f t="shared" si="15"/>
        <v>0</v>
      </c>
      <c r="T182" s="21">
        <f t="shared" si="13"/>
        <v>0</v>
      </c>
      <c r="U182" s="21">
        <f t="shared" si="11"/>
        <v>0</v>
      </c>
      <c r="V182" s="20"/>
      <c r="W182" s="21">
        <f t="shared" si="12"/>
        <v>0</v>
      </c>
      <c r="Y182">
        <f t="shared" si="14"/>
        <v>0</v>
      </c>
    </row>
    <row r="183" spans="1:25" ht="15.75" thickBot="1" x14ac:dyDescent="0.3">
      <c r="A183" s="18"/>
      <c r="B183" s="19" t="s">
        <v>43</v>
      </c>
      <c r="C183" s="20">
        <v>0</v>
      </c>
      <c r="D183" s="20">
        <v>0</v>
      </c>
      <c r="E183" s="20">
        <v>0</v>
      </c>
      <c r="F183" s="20">
        <v>0</v>
      </c>
      <c r="G183" s="20">
        <v>0</v>
      </c>
      <c r="H183" s="20">
        <v>0</v>
      </c>
      <c r="I183" s="20">
        <v>0</v>
      </c>
      <c r="J183" s="20">
        <v>0</v>
      </c>
      <c r="K183" s="20">
        <v>0</v>
      </c>
      <c r="L183" s="20">
        <f t="shared" si="16"/>
        <v>0</v>
      </c>
      <c r="M183" s="20"/>
      <c r="N183" s="20"/>
      <c r="O183" s="20">
        <v>0</v>
      </c>
      <c r="P183" s="20"/>
      <c r="Q183" s="20"/>
      <c r="R183" s="20"/>
      <c r="S183" s="20">
        <f t="shared" si="15"/>
        <v>0</v>
      </c>
      <c r="T183" s="21">
        <f t="shared" si="13"/>
        <v>0</v>
      </c>
      <c r="U183" s="21">
        <f t="shared" si="11"/>
        <v>0</v>
      </c>
      <c r="V183" s="20"/>
      <c r="W183" s="21">
        <f t="shared" si="12"/>
        <v>0</v>
      </c>
    </row>
    <row r="184" spans="1:25" ht="15.75" thickBot="1" x14ac:dyDescent="0.3">
      <c r="A184" s="18"/>
      <c r="B184" s="19" t="s">
        <v>44</v>
      </c>
      <c r="C184" s="20">
        <v>0</v>
      </c>
      <c r="D184" s="20">
        <v>0</v>
      </c>
      <c r="E184" s="20">
        <v>0</v>
      </c>
      <c r="F184" s="20">
        <v>0</v>
      </c>
      <c r="G184" s="20">
        <v>0</v>
      </c>
      <c r="H184" s="20">
        <v>0</v>
      </c>
      <c r="I184" s="20">
        <v>0</v>
      </c>
      <c r="J184" s="20">
        <v>0</v>
      </c>
      <c r="K184" s="20">
        <v>0</v>
      </c>
      <c r="L184" s="20">
        <f t="shared" si="16"/>
        <v>0</v>
      </c>
      <c r="M184" s="20"/>
      <c r="N184" s="20"/>
      <c r="O184" s="20">
        <v>0</v>
      </c>
      <c r="P184" s="20"/>
      <c r="Q184" s="20"/>
      <c r="R184" s="20"/>
      <c r="S184" s="20">
        <f t="shared" si="15"/>
        <v>0</v>
      </c>
      <c r="T184" s="21">
        <f t="shared" si="13"/>
        <v>0</v>
      </c>
      <c r="U184" s="21">
        <f t="shared" si="11"/>
        <v>0</v>
      </c>
      <c r="V184" s="20">
        <v>0</v>
      </c>
      <c r="W184" s="21">
        <f t="shared" si="12"/>
        <v>0</v>
      </c>
    </row>
    <row r="185" spans="1:25" ht="15.75" thickBot="1" x14ac:dyDescent="0.3">
      <c r="A185" s="18"/>
      <c r="B185" s="19" t="s">
        <v>45</v>
      </c>
      <c r="C185" s="20">
        <v>0</v>
      </c>
      <c r="D185" s="20">
        <v>0</v>
      </c>
      <c r="E185" s="20">
        <v>0</v>
      </c>
      <c r="F185" s="20">
        <v>0</v>
      </c>
      <c r="G185" s="20">
        <v>0</v>
      </c>
      <c r="H185" s="20">
        <v>0</v>
      </c>
      <c r="I185" s="20">
        <v>0</v>
      </c>
      <c r="J185" s="20">
        <v>0</v>
      </c>
      <c r="K185" s="20">
        <v>0</v>
      </c>
      <c r="L185" s="20">
        <f t="shared" si="16"/>
        <v>0</v>
      </c>
      <c r="M185" s="20"/>
      <c r="N185" s="20"/>
      <c r="O185" s="20">
        <v>0</v>
      </c>
      <c r="P185" s="20"/>
      <c r="Q185" s="20"/>
      <c r="R185" s="20"/>
      <c r="S185" s="20">
        <f t="shared" si="15"/>
        <v>0</v>
      </c>
      <c r="T185" s="21">
        <f t="shared" si="13"/>
        <v>0</v>
      </c>
      <c r="U185" s="21">
        <f t="shared" si="11"/>
        <v>0</v>
      </c>
      <c r="V185" s="20">
        <v>0</v>
      </c>
      <c r="W185" s="21">
        <f t="shared" si="12"/>
        <v>0</v>
      </c>
    </row>
    <row r="186" spans="1:25" ht="15.75" thickBot="1" x14ac:dyDescent="0.3">
      <c r="A186" s="18"/>
      <c r="B186" s="19" t="s">
        <v>46</v>
      </c>
      <c r="C186" s="20">
        <v>0</v>
      </c>
      <c r="D186" s="20">
        <v>0</v>
      </c>
      <c r="E186" s="20">
        <v>0</v>
      </c>
      <c r="F186" s="20">
        <v>0</v>
      </c>
      <c r="G186" s="20">
        <v>0</v>
      </c>
      <c r="H186" s="20">
        <v>0</v>
      </c>
      <c r="I186" s="20">
        <v>0</v>
      </c>
      <c r="J186" s="20">
        <v>0</v>
      </c>
      <c r="K186" s="20">
        <v>0</v>
      </c>
      <c r="L186" s="20">
        <f t="shared" si="16"/>
        <v>0</v>
      </c>
      <c r="M186" s="20"/>
      <c r="N186" s="20"/>
      <c r="O186" s="20">
        <v>0</v>
      </c>
      <c r="P186" s="20"/>
      <c r="Q186" s="20"/>
      <c r="R186" s="20"/>
      <c r="S186" s="20">
        <f>G186+L186+M186+P186+Q186+N186+O186+R186</f>
        <v>0</v>
      </c>
      <c r="T186" s="21">
        <f t="shared" si="13"/>
        <v>0</v>
      </c>
      <c r="U186" s="21">
        <f t="shared" si="11"/>
        <v>0</v>
      </c>
      <c r="V186" s="20"/>
      <c r="W186" s="21">
        <f t="shared" si="12"/>
        <v>0</v>
      </c>
    </row>
    <row r="187" spans="1:25" x14ac:dyDescent="0.25">
      <c r="H187" s="2"/>
      <c r="M187" s="1"/>
    </row>
    <row r="188" spans="1:25" x14ac:dyDescent="0.25">
      <c r="H188" s="2"/>
    </row>
    <row r="189" spans="1:25" x14ac:dyDescent="0.25">
      <c r="H189" s="2"/>
    </row>
    <row r="190" spans="1:25" x14ac:dyDescent="0.25">
      <c r="H190" s="2"/>
    </row>
    <row r="191" spans="1:25" x14ac:dyDescent="0.25">
      <c r="H191" s="2"/>
    </row>
    <row r="192" spans="1:25" x14ac:dyDescent="0.25">
      <c r="H192" s="2"/>
    </row>
    <row r="220" spans="11:12" ht="15.75" thickBot="1" x14ac:dyDescent="0.3"/>
    <row r="221" spans="11:12" ht="15.75" thickBot="1" x14ac:dyDescent="0.3">
      <c r="K221" s="175">
        <f>IF(J221&lt;=80,576,IF(AND(J221&gt;=81,J221&lt;=100),761,IF(AND(J221&gt;=101,J221&lt;=200),1317,IF(J221&gt;=201,2430,))))</f>
        <v>576</v>
      </c>
      <c r="L221" s="176">
        <f>IF(K221=576,K221*J221,IF(K221=761,80*576+(J221-80)*761,IF(K221=1317,80*576+20*761+(J221-100)*1317,IF(K221=2430,80*576+20*761+100*1317+(J221-200)*2430,))))</f>
        <v>0</v>
      </c>
    </row>
  </sheetData>
  <mergeCells count="8">
    <mergeCell ref="Y5:Y6"/>
    <mergeCell ref="S4:W4"/>
    <mergeCell ref="B1:C1"/>
    <mergeCell ref="D1:F1"/>
    <mergeCell ref="B2:C2"/>
    <mergeCell ref="D2:F2"/>
    <mergeCell ref="B3:C3"/>
    <mergeCell ref="N4:R4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48</vt:i4>
      </vt:variant>
      <vt:variant>
        <vt:lpstr>Rangos con nombre</vt:lpstr>
      </vt:variant>
      <vt:variant>
        <vt:i4>1</vt:i4>
      </vt:variant>
    </vt:vector>
  </HeadingPairs>
  <TitlesOfParts>
    <vt:vector size="49" baseType="lpstr">
      <vt:lpstr>Resumen</vt:lpstr>
      <vt:lpstr>Morosos</vt:lpstr>
      <vt:lpstr>inicio</vt:lpstr>
      <vt:lpstr>LP (1-A)P2</vt:lpstr>
      <vt:lpstr>LP (2-A)P2</vt:lpstr>
      <vt:lpstr>LP (3-A)P2  </vt:lpstr>
      <vt:lpstr>LP (4-A)P2 </vt:lpstr>
      <vt:lpstr>LP (5-A)P2 </vt:lpstr>
      <vt:lpstr>LP (6-A)P2</vt:lpstr>
      <vt:lpstr>LP (7-A)P2 </vt:lpstr>
      <vt:lpstr>LP (1)P2</vt:lpstr>
      <vt:lpstr>LP (2)P2</vt:lpstr>
      <vt:lpstr>LP (3)P2</vt:lpstr>
      <vt:lpstr>LP (4)P2</vt:lpstr>
      <vt:lpstr>LP (5)P2</vt:lpstr>
      <vt:lpstr>LP (6)P2</vt:lpstr>
      <vt:lpstr>LP (7)P2 </vt:lpstr>
      <vt:lpstr>LP (8)P2 </vt:lpstr>
      <vt:lpstr>LP (9)P2</vt:lpstr>
      <vt:lpstr>LP (10)P2</vt:lpstr>
      <vt:lpstr>LP (11)P2</vt:lpstr>
      <vt:lpstr>LP (12)P2</vt:lpstr>
      <vt:lpstr>LP (13)P2</vt:lpstr>
      <vt:lpstr>LP (14)P2</vt:lpstr>
      <vt:lpstr>LP (15)P2</vt:lpstr>
      <vt:lpstr>LP (16)P2 </vt:lpstr>
      <vt:lpstr>LP (17)P2 </vt:lpstr>
      <vt:lpstr>LP (18)P2 </vt:lpstr>
      <vt:lpstr>LP (19)P2</vt:lpstr>
      <vt:lpstr>LP (20)P2</vt:lpstr>
      <vt:lpstr>LP (21)P2</vt:lpstr>
      <vt:lpstr>LP (22)P2 </vt:lpstr>
      <vt:lpstr>LP (23)P2</vt:lpstr>
      <vt:lpstr>LP (26)P2</vt:lpstr>
      <vt:lpstr>LP (27)P2 </vt:lpstr>
      <vt:lpstr>LP (28)P2</vt:lpstr>
      <vt:lpstr>LP (29)P2</vt:lpstr>
      <vt:lpstr>LP (30)P2</vt:lpstr>
      <vt:lpstr>LP (31)P2</vt:lpstr>
      <vt:lpstr>LP (32)P2 </vt:lpstr>
      <vt:lpstr>LP (33)P2</vt:lpstr>
      <vt:lpstr>LP (34)P2</vt:lpstr>
      <vt:lpstr>LP (35)P2</vt:lpstr>
      <vt:lpstr>LP (5L-2)P2</vt:lpstr>
      <vt:lpstr>final</vt:lpstr>
      <vt:lpstr>Bomba Trifasica </vt:lpstr>
      <vt:lpstr>Bomba Trifasica (historial)</vt:lpstr>
      <vt:lpstr>LP (25)P2 </vt:lpstr>
      <vt:lpstr>'LP (6-A)P2'!Área_de_impresión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 pc</dc:creator>
  <cp:lastModifiedBy>Beatriz Contreras</cp:lastModifiedBy>
  <cp:lastPrinted>2018-12-10T15:11:33Z</cp:lastPrinted>
  <dcterms:created xsi:type="dcterms:W3CDTF">2017-09-02T20:44:01Z</dcterms:created>
  <dcterms:modified xsi:type="dcterms:W3CDTF">2024-01-25T19:32:53Z</dcterms:modified>
</cp:coreProperties>
</file>